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xl/revisions/userNames.xml" ContentType="application/vnd.openxmlformats-officedocument.spreadsheetml.userNames+xml"/>
  <Override PartName="/docProps/core.xml" ContentType="application/vnd.openxmlformats-package.core-properties+xml"/>
  <Override PartName="/docProps/app.xml" ContentType="application/vnd.openxmlformats-officedocument.extended-properties+xml"/>
  <Override PartName="/xl/revisions/revisionHeaders.xml" ContentType="application/vnd.openxmlformats-officedocument.spreadsheetml.revisionHeaders+xml"/>
  <Override PartName="/xl/revisions/revisionLog100.xml" ContentType="application/vnd.openxmlformats-officedocument.spreadsheetml.revisionLog+xml"/>
  <Override PartName="/xl/revisions/revisionLog282.xml" ContentType="application/vnd.openxmlformats-officedocument.spreadsheetml.revisionLog+xml"/>
  <Override PartName="/xl/revisions/revisionLog286.xml" ContentType="application/vnd.openxmlformats-officedocument.spreadsheetml.revisionLog+xml"/>
  <Override PartName="/xl/revisions/revisionLog21.xml" ContentType="application/vnd.openxmlformats-officedocument.spreadsheetml.revisionLog+xml"/>
  <Override PartName="/xl/revisions/revisionLog10.xml" ContentType="application/vnd.openxmlformats-officedocument.spreadsheetml.revisionLog+xml"/>
  <Override PartName="/xl/revisions/revisionLog142.xml" ContentType="application/vnd.openxmlformats-officedocument.spreadsheetml.revisionLog+xml"/>
  <Override PartName="/xl/revisions/revisionLog307.xml" ContentType="application/vnd.openxmlformats-officedocument.spreadsheetml.revisionLog+xml"/>
  <Override PartName="/xl/revisions/revisionLog349.xml" ContentType="application/vnd.openxmlformats-officedocument.spreadsheetml.revisionLog+xml"/>
  <Override PartName="/xl/revisions/revisionLog42.xml" ContentType="application/vnd.openxmlformats-officedocument.spreadsheetml.revisionLog+xml"/>
  <Override PartName="/xl/revisions/revisionLog67.xml" ContentType="application/vnd.openxmlformats-officedocument.spreadsheetml.revisionLog+xml"/>
  <Override PartName="/xl/revisions/revisionLog121.xml" ContentType="application/vnd.openxmlformats-officedocument.spreadsheetml.revisionLog+xml"/>
  <Override PartName="/xl/revisions/revisionLog328.xml" ContentType="application/vnd.openxmlformats-officedocument.spreadsheetml.revisionLog+xml"/>
  <Override PartName="/xl/revisions/revisionLog153.xml" ContentType="application/vnd.openxmlformats-officedocument.spreadsheetml.revisionLog+xml"/>
  <Override PartName="/xl/revisions/revisionLog209.xml" ContentType="application/vnd.openxmlformats-officedocument.spreadsheetml.revisionLog+xml"/>
  <Override PartName="/xl/revisions/revisionLog174.xml" ContentType="application/vnd.openxmlformats-officedocument.spreadsheetml.revisionLog+xml"/>
  <Override PartName="/xl/revisions/revisionLog188.xml" ContentType="application/vnd.openxmlformats-officedocument.spreadsheetml.revisionLog+xml"/>
  <Override PartName="/xl/revisions/revisionLog230.xml" ContentType="application/vnd.openxmlformats-officedocument.spreadsheetml.revisionLog+xml"/>
  <Override PartName="/xl/revisions/revisionLog251.xml" ContentType="application/vnd.openxmlformats-officedocument.spreadsheetml.revisionLog+xml"/>
  <Override PartName="/xl/revisions/revisionLog90.xml" ContentType="application/vnd.openxmlformats-officedocument.spreadsheetml.revisionLog+xml"/>
  <Override PartName="/xl/revisions/revisionLog272.xml" ContentType="application/vnd.openxmlformats-officedocument.spreadsheetml.revisionLog+xml"/>
  <Override PartName="/xl/revisions/revisionLog32.xml" ContentType="application/vnd.openxmlformats-officedocument.spreadsheetml.revisionLog+xml"/>
  <Override PartName="/xl/revisions/revisionLog57.xml" ContentType="application/vnd.openxmlformats-officedocument.spreadsheetml.revisionLog+xml"/>
  <Override PartName="/xl/revisions/revisionLog111.xml" ContentType="application/vnd.openxmlformats-officedocument.spreadsheetml.revisionLog+xml"/>
  <Override PartName="/xl/revisions/revisionLog318.xml" ContentType="application/vnd.openxmlformats-officedocument.spreadsheetml.revisionLog+xml"/>
  <Override PartName="/xl/revisions/revisionLog53.xml" ContentType="application/vnd.openxmlformats-officedocument.spreadsheetml.revisionLog+xml"/>
  <Override PartName="/xl/revisions/revisionLog132.xml" ContentType="application/vnd.openxmlformats-officedocument.spreadsheetml.revisionLog+xml"/>
  <Override PartName="/xl/revisions/revisionLog297.xml" ContentType="application/vnd.openxmlformats-officedocument.spreadsheetml.revisionLog+xml"/>
  <Override PartName="/xl/revisions/revisionLog339.xml" ContentType="application/vnd.openxmlformats-officedocument.spreadsheetml.revisionLog+xml"/>
  <Override PartName="/xl/revisions/revisionLog164.xml" ContentType="application/vnd.openxmlformats-officedocument.spreadsheetml.revisionLog+xml"/>
  <Override PartName="/xl/revisions/revisionLog220.xml" ContentType="application/vnd.openxmlformats-officedocument.spreadsheetml.revisionLog+xml"/>
  <Override PartName="/xl/revisions/revisionLog78.xml" ContentType="application/vnd.openxmlformats-officedocument.spreadsheetml.revisionLog+xml"/>
  <Override PartName="/xl/revisions/revisionLog143.xml" ContentType="application/vnd.openxmlformats-officedocument.spreadsheetml.revisionLog+xml"/>
  <Override PartName="/xl/revisions/revisionLog199.xml" ContentType="application/vnd.openxmlformats-officedocument.spreadsheetml.revisionLog+xml"/>
  <Override PartName="/xl/revisions/revisionLog262.xml" ContentType="application/vnd.openxmlformats-officedocument.spreadsheetml.revisionLog+xml"/>
  <Override PartName="/xl/revisions/revisionLog241.xml" ContentType="application/vnd.openxmlformats-officedocument.spreadsheetml.revisionLog+xml"/>
  <Override PartName="/xl/revisions/revisionLog43.xml" ContentType="application/vnd.openxmlformats-officedocument.spreadsheetml.revisionLog+xml"/>
  <Override PartName="/xl/revisions/revisionLog122.xml" ContentType="application/vnd.openxmlformats-officedocument.spreadsheetml.revisionLog+xml"/>
  <Override PartName="/xl/revisions/revisionLog273.xml" ContentType="application/vnd.openxmlformats-officedocument.spreadsheetml.revisionLog+xml"/>
  <Override PartName="/xl/revisions/revisionLog287.xml" ContentType="application/vnd.openxmlformats-officedocument.spreadsheetml.revisionLog+xml"/>
  <Override PartName="/xl/revisions/revisionLog329.xml" ContentType="application/vnd.openxmlformats-officedocument.spreadsheetml.revisionLog+xml"/>
  <Override PartName="/xl/revisions/revisionLog22.xml" ContentType="application/vnd.openxmlformats-officedocument.spreadsheetml.revisionLog+xml"/>
  <Override PartName="/xl/revisions/revisionLog11.xml" ContentType="application/vnd.openxmlformats-officedocument.spreadsheetml.revisionLog+xml"/>
  <Override PartName="/xl/revisions/revisionLog101.xml" ContentType="application/vnd.openxmlformats-officedocument.spreadsheetml.revisionLog+xml"/>
  <Override PartName="/xl/revisions/revisionLog308.xml" ContentType="application/vnd.openxmlformats-officedocument.spreadsheetml.revisionLog+xml"/>
  <Override PartName="/xl/revisions/revisionLog350.xml" ContentType="application/vnd.openxmlformats-officedocument.spreadsheetml.revisionLog+xml"/>
  <Override PartName="/xl/revisions/revisionLog68.xml" ContentType="application/vnd.openxmlformats-officedocument.spreadsheetml.revisionLog+xml"/>
  <Override PartName="/xl/revisions/revisionLog133.xml" ContentType="application/vnd.openxmlformats-officedocument.spreadsheetml.revisionLog+xml"/>
  <Override PartName="/xl/revisions/revisionLog175.xml" ContentType="application/vnd.openxmlformats-officedocument.spreadsheetml.revisionLog+xml"/>
  <Override PartName="/xl/revisions/revisionLog189.xml" ContentType="application/vnd.openxmlformats-officedocument.spreadsheetml.revisionLog+xml"/>
  <Override PartName="/xl/revisions/revisionLog154.xml" ContentType="application/vnd.openxmlformats-officedocument.spreadsheetml.revisionLog+xml"/>
  <Override PartName="/xl/revisions/revisionLog210.xml" ContentType="application/vnd.openxmlformats-officedocument.spreadsheetml.revisionLog+xml"/>
  <Override PartName="/xl/revisions/revisionLog231.xml" ContentType="application/vnd.openxmlformats-officedocument.spreadsheetml.revisionLog+xml"/>
  <Override PartName="/xl/revisions/revisionLog252.xml" ContentType="application/vnd.openxmlformats-officedocument.spreadsheetml.revisionLog+xml"/>
  <Override PartName="/xl/revisions/revisionLog91.xml" ContentType="application/vnd.openxmlformats-officedocument.spreadsheetml.revisionLog+xml"/>
  <Override PartName="/xl/revisions/revisionLog298.xml" ContentType="application/vnd.openxmlformats-officedocument.spreadsheetml.revisionLog+xml"/>
  <Override PartName="/xl/revisions/revisionLog340.xml" ContentType="application/vnd.openxmlformats-officedocument.spreadsheetml.revisionLog+xml"/>
  <Override PartName="/xl/revisions/revisionLog33.xml" ContentType="application/vnd.openxmlformats-officedocument.spreadsheetml.revisionLog+xml"/>
  <Override PartName="/xl/revisions/revisionLog112.xml" ContentType="application/vnd.openxmlformats-officedocument.spreadsheetml.revisionLog+xml"/>
  <Override PartName="/xl/revisions/revisionLog263.xml" ContentType="application/vnd.openxmlformats-officedocument.spreadsheetml.revisionLog+xml"/>
  <Override PartName="/xl/revisions/revisionLog319.xml" ContentType="application/vnd.openxmlformats-officedocument.spreadsheetml.revisionLog+xml"/>
  <Override PartName="/xl/revisions/revisionLog1.xml" ContentType="application/vnd.openxmlformats-officedocument.spreadsheetml.revisionLog+xml"/>
  <Override PartName="/xl/revisions/revisionLog79.xml" ContentType="application/vnd.openxmlformats-officedocument.spreadsheetml.revisionLog+xml"/>
  <Override PartName="/xl/revisions/revisionLog144.xml" ContentType="application/vnd.openxmlformats-officedocument.spreadsheetml.revisionLog+xml"/>
  <Override PartName="/xl/revisions/revisionLog200.xml" ContentType="application/vnd.openxmlformats-officedocument.spreadsheetml.revisionLog+xml"/>
  <Override PartName="/xl/revisions/revisionLog58.xml" ContentType="application/vnd.openxmlformats-officedocument.spreadsheetml.revisionLog+xml"/>
  <Override PartName="/xl/revisions/revisionLog123.xml" ContentType="application/vnd.openxmlformats-officedocument.spreadsheetml.revisionLog+xml"/>
  <Override PartName="/xl/revisions/revisionLog165.xml" ContentType="application/vnd.openxmlformats-officedocument.spreadsheetml.revisionLog+xml"/>
  <Override PartName="/xl/revisions/revisionLog242.xml" ContentType="application/vnd.openxmlformats-officedocument.spreadsheetml.revisionLog+xml"/>
  <Override PartName="/xl/revisions/revisionLog221.xml" ContentType="application/vnd.openxmlformats-officedocument.spreadsheetml.revisionLog+xml"/>
  <Override PartName="/xl/revisions/revisionLog23.xml" ContentType="application/vnd.openxmlformats-officedocument.spreadsheetml.revisionLog+xml"/>
  <Override PartName="/xl/revisions/revisionLog102.xml" ContentType="application/vnd.openxmlformats-officedocument.spreadsheetml.revisionLog+xml"/>
  <Override PartName="/xl/revisions/revisionLog253.xml" ContentType="application/vnd.openxmlformats-officedocument.spreadsheetml.revisionLog+xml"/>
  <Override PartName="/xl/revisions/revisionLog309.xml" ContentType="application/vnd.openxmlformats-officedocument.spreadsheetml.revisionLog+xml"/>
  <Override PartName="/xl/revisions/revisionLog274.xml" ContentType="application/vnd.openxmlformats-officedocument.spreadsheetml.revisionLog+xml"/>
  <Override PartName="/xl/revisions/revisionLog288.xml" ContentType="application/vnd.openxmlformats-officedocument.spreadsheetml.revisionLog+xml"/>
  <Override PartName="/xl/revisions/revisionLog330.xml" ContentType="application/vnd.openxmlformats-officedocument.spreadsheetml.revisionLog+xml"/>
  <Override PartName="/xl/revisions/revisionLog12.xml" ContentType="application/vnd.openxmlformats-officedocument.spreadsheetml.revisionLog+xml"/>
  <Override PartName="/xl/revisions/revisionLog113.xml" ContentType="application/vnd.openxmlformats-officedocument.spreadsheetml.revisionLog+xml"/>
  <Override PartName="/xl/revisions/revisionLog351.xml" ContentType="application/vnd.openxmlformats-officedocument.spreadsheetml.revisionLog+xml"/>
  <Override PartName="/xl/revisions/revisionLog44.xml" ContentType="application/vnd.openxmlformats-officedocument.spreadsheetml.revisionLog+xml"/>
  <Override PartName="/xl/revisions/revisionLog69.xml" ContentType="application/vnd.openxmlformats-officedocument.spreadsheetml.revisionLog+xml"/>
  <Override PartName="/xl/revisions/revisionLog134.xml" ContentType="application/vnd.openxmlformats-officedocument.spreadsheetml.revisionLog+xml"/>
  <Override PartName="/xl/revisions/revisionLog155.xml" ContentType="application/vnd.openxmlformats-officedocument.spreadsheetml.revisionLog+xml"/>
  <Override PartName="/xl/revisions/revisionLog211.xml" ContentType="application/vnd.openxmlformats-officedocument.spreadsheetml.revisionLog+xml"/>
  <Override PartName="/xl/revisions/revisionLog176.xml" ContentType="application/vnd.openxmlformats-officedocument.spreadsheetml.revisionLog+xml"/>
  <Override PartName="/xl/revisions/revisionLog190.xml" ContentType="application/vnd.openxmlformats-officedocument.spreadsheetml.revisionLog+xml"/>
  <Override PartName="/xl/revisions/revisionLog232.xml" ContentType="application/vnd.openxmlformats-officedocument.spreadsheetml.revisionLog+xml"/>
  <Override PartName="/xl/revisions/revisionLog264.xml" ContentType="application/vnd.openxmlformats-officedocument.spreadsheetml.revisionLog+xml"/>
  <Override PartName="/xl/revisions/revisionLog320.xml" ContentType="application/vnd.openxmlformats-officedocument.spreadsheetml.revisionLog+xml"/>
  <Override PartName="/xl/revisions/revisionLog92.xml" ContentType="application/vnd.openxmlformats-officedocument.spreadsheetml.revisionLog+xml"/>
  <Override PartName="/xl/revisions/revisionLog243.xml" ContentType="application/vnd.openxmlformats-officedocument.spreadsheetml.revisionLog+xml"/>
  <Override PartName="/xl/revisions/revisionLog299.xml" ContentType="application/vnd.openxmlformats-officedocument.spreadsheetml.revisionLog+xml"/>
  <Override PartName="/xl/revisions/revisionLog34.xml" ContentType="application/vnd.openxmlformats-officedocument.spreadsheetml.revisionLog+xml"/>
  <Override PartName="/xl/revisions/revisionLog59.xml" ContentType="application/vnd.openxmlformats-officedocument.spreadsheetml.revisionLog+xml"/>
  <Override PartName="/xl/revisions/revisionLog124.xml" ContentType="application/vnd.openxmlformats-officedocument.spreadsheetml.revisionLog+xml"/>
  <Override PartName="/xl/revisions/revisionLog2.xml" ContentType="application/vnd.openxmlformats-officedocument.spreadsheetml.revisionLog+xml"/>
  <Override PartName="/xl/revisions/revisionLog80.xml" ContentType="application/vnd.openxmlformats-officedocument.spreadsheetml.revisionLog+xml"/>
  <Override PartName="/xl/revisions/revisionLog103.xml" ContentType="application/vnd.openxmlformats-officedocument.spreadsheetml.revisionLog+xml"/>
  <Override PartName="/xl/revisions/revisionLog341.xml" ContentType="application/vnd.openxmlformats-officedocument.spreadsheetml.revisionLog+xml"/>
  <Override PartName="/xl/revisions/revisionLog166.xml" ContentType="application/vnd.openxmlformats-officedocument.spreadsheetml.revisionLog+xml"/>
  <Override PartName="/xl/revisions/revisionLog222.xml" ContentType="application/vnd.openxmlformats-officedocument.spreadsheetml.revisionLog+xml"/>
  <Override PartName="/xl/revisions/revisionLog145.xml" ContentType="application/vnd.openxmlformats-officedocument.spreadsheetml.revisionLog+xml"/>
  <Override PartName="/xl/revisions/revisionLog201.xml" ContentType="application/vnd.openxmlformats-officedocument.spreadsheetml.revisionLog+xml"/>
  <Override PartName="/xl/revisions/revisionLog233.xml" ContentType="application/vnd.openxmlformats-officedocument.spreadsheetml.revisionLog+xml"/>
  <Override PartName="/xl/revisions/revisionLog275.xml" ContentType="application/vnd.openxmlformats-officedocument.spreadsheetml.revisionLog+xml"/>
  <Override PartName="/xl/revisions/revisionLog289.xml" ContentType="application/vnd.openxmlformats-officedocument.spreadsheetml.revisionLog+xml"/>
  <Override PartName="/xl/revisions/revisionLog254.xml" ContentType="application/vnd.openxmlformats-officedocument.spreadsheetml.revisionLog+xml"/>
  <Override PartName="/xl/revisions/revisionLog45.xml" ContentType="application/vnd.openxmlformats-officedocument.spreadsheetml.revisionLog+xml"/>
  <Override PartName="/xl/revisions/revisionLog70.xml" ContentType="application/vnd.openxmlformats-officedocument.spreadsheetml.revisionLog+xml"/>
  <Override PartName="/xl/revisions/revisionLog93.xml" ContentType="application/vnd.openxmlformats-officedocument.spreadsheetml.revisionLog+xml"/>
  <Override PartName="/xl/revisions/revisionLog331.xml" ContentType="application/vnd.openxmlformats-officedocument.spreadsheetml.revisionLog+xml"/>
  <Override PartName="/xl/revisions/revisionLog24.xml" ContentType="application/vnd.openxmlformats-officedocument.spreadsheetml.revisionLog+xml"/>
  <Override PartName="/xl/revisions/revisionLog13.xml" ContentType="application/vnd.openxmlformats-officedocument.spreadsheetml.revisionLog+xml"/>
  <Override PartName="/xl/revisions/revisionLog114.xml" ContentType="application/vnd.openxmlformats-officedocument.spreadsheetml.revisionLog+xml"/>
  <Override PartName="/xl/revisions/revisionLog310.xml" ContentType="application/vnd.openxmlformats-officedocument.spreadsheetml.revisionLog+xml"/>
  <Override PartName="/xl/revisions/revisionLog352.xml" ContentType="application/vnd.openxmlformats-officedocument.spreadsheetml.revisionLog+xml"/>
  <Override PartName="/xl/revisions/revisionLog135.xml" ContentType="application/vnd.openxmlformats-officedocument.spreadsheetml.revisionLog+xml"/>
  <Override PartName="/xl/revisions/revisionLog177.xml" ContentType="application/vnd.openxmlformats-officedocument.spreadsheetml.revisionLog+xml"/>
  <Override PartName="/xl/revisions/revisionLog191.xml" ContentType="application/vnd.openxmlformats-officedocument.spreadsheetml.revisionLog+xml"/>
  <Override PartName="/xl/revisions/revisionLog156.xml" ContentType="application/vnd.openxmlformats-officedocument.spreadsheetml.revisionLog+xml"/>
  <Override PartName="/xl/revisions/revisionLog212.xml" ContentType="application/vnd.openxmlformats-officedocument.spreadsheetml.revisionLog+xml"/>
  <Override PartName="/xl/revisions/revisionLog244.xml" ContentType="application/vnd.openxmlformats-officedocument.spreadsheetml.revisionLog+xml"/>
  <Override PartName="/xl/revisions/revisionLog223.xml" ContentType="application/vnd.openxmlformats-officedocument.spreadsheetml.revisionLog+xml"/>
  <Override PartName="/xl/revisions/revisionLog3.xml" ContentType="application/vnd.openxmlformats-officedocument.spreadsheetml.revisionLog+xml"/>
  <Override PartName="/xl/revisions/revisionLog300.xml" ContentType="application/vnd.openxmlformats-officedocument.spreadsheetml.revisionLog+xml"/>
  <Override PartName="/xl/revisions/revisionLog342.xml" ContentType="application/vnd.openxmlformats-officedocument.spreadsheetml.revisionLog+xml"/>
  <Override PartName="/xl/revisions/revisionLog35.xml" ContentType="application/vnd.openxmlformats-officedocument.spreadsheetml.revisionLog+xml"/>
  <Override PartName="/xl/revisions/revisionLog60.xml" ContentType="application/vnd.openxmlformats-officedocument.spreadsheetml.revisionLog+xml"/>
  <Override PartName="/xl/revisions/revisionLog83.xml" ContentType="application/vnd.openxmlformats-officedocument.spreadsheetml.revisionLog+xml"/>
  <Override PartName="/xl/revisions/revisionLog265.xml" ContentType="application/vnd.openxmlformats-officedocument.spreadsheetml.revisionLog+xml"/>
  <Override PartName="/xl/revisions/revisionLog321.xml" ContentType="application/vnd.openxmlformats-officedocument.spreadsheetml.revisionLog+xml"/>
  <Override PartName="/xl/revisions/revisionLog81.xml" ContentType="application/vnd.openxmlformats-officedocument.spreadsheetml.revisionLog+xml"/>
  <Override PartName="/xl/revisions/revisionLog104.xml" ContentType="application/vnd.openxmlformats-officedocument.spreadsheetml.revisionLog+xml"/>
  <Override PartName="/xl/revisions/revisionLog125.xml" ContentType="application/vnd.openxmlformats-officedocument.spreadsheetml.revisionLog+xml"/>
  <Override PartName="/xl/revisions/revisionLog146.xml" ContentType="application/vnd.openxmlformats-officedocument.spreadsheetml.revisionLog+xml"/>
  <Override PartName="/xl/revisions/revisionLog167.xml" ContentType="application/vnd.openxmlformats-officedocument.spreadsheetml.revisionLog+xml"/>
  <Override PartName="/xl/revisions/revisionLog202.xml" ContentType="application/vnd.openxmlformats-officedocument.spreadsheetml.revisionLog+xml"/>
  <Override PartName="/xl/revisions/revisionLog353.xml" ContentType="application/vnd.openxmlformats-officedocument.spreadsheetml.revisionLog+xml"/>
  <Override PartName="/xl/revisions/revisionLog213.xml" ContentType="application/vnd.openxmlformats-officedocument.spreadsheetml.revisionLog+xml"/>
  <Override PartName="/xl/revisions/revisionLog234.xml" ContentType="application/vnd.openxmlformats-officedocument.spreadsheetml.revisionLog+xml"/>
  <Override PartName="/xl/revisions/revisionLog46.xml" ContentType="application/vnd.openxmlformats-officedocument.spreadsheetml.revisionLog+xml"/>
  <Override PartName="/xl/revisions/revisionLog25.xml" ContentType="application/vnd.openxmlformats-officedocument.spreadsheetml.revisionLog+xml"/>
  <Override PartName="/xl/revisions/revisionLog14.xml" ContentType="application/vnd.openxmlformats-officedocument.spreadsheetml.revisionLog+xml"/>
  <Override PartName="/xl/revisions/revisionLog255.xml" ContentType="application/vnd.openxmlformats-officedocument.spreadsheetml.revisionLog+xml"/>
  <Override PartName="/xl/revisions/revisionLog276.xml" ContentType="application/vnd.openxmlformats-officedocument.spreadsheetml.revisionLog+xml"/>
  <Override PartName="/xl/revisions/revisionLog290.xml" ContentType="application/vnd.openxmlformats-officedocument.spreadsheetml.revisionLog+xml"/>
  <Override PartName="/xl/revisions/revisionLog311.xml" ContentType="application/vnd.openxmlformats-officedocument.spreadsheetml.revisionLog+xml"/>
  <Override PartName="/xl/revisions/revisionLog332.xml" ContentType="application/vnd.openxmlformats-officedocument.spreadsheetml.revisionLog+xml"/>
  <Override PartName="/xl/revisions/revisionLog71.xml" ContentType="application/vnd.openxmlformats-officedocument.spreadsheetml.revisionLog+xml"/>
  <Override PartName="/xl/revisions/revisionLog94.xml" ContentType="application/vnd.openxmlformats-officedocument.spreadsheetml.revisionLog+xml"/>
  <Override PartName="/xl/revisions/revisionLog115.xml" ContentType="application/vnd.openxmlformats-officedocument.spreadsheetml.revisionLog+xml"/>
  <Override PartName="/xl/revisions/revisionLog136.xml" ContentType="application/vnd.openxmlformats-officedocument.spreadsheetml.revisionLog+xml"/>
  <Override PartName="/xl/revisions/revisionLog157.xml" ContentType="application/vnd.openxmlformats-officedocument.spreadsheetml.revisionLog+xml"/>
  <Override PartName="/xl/revisions/revisionLog178.xml" ContentType="application/vnd.openxmlformats-officedocument.spreadsheetml.revisionLog+xml"/>
  <Override PartName="/xl/revisions/revisionLog192.xml" ContentType="application/vnd.openxmlformats-officedocument.spreadsheetml.revisionLog+xml"/>
  <Override PartName="/xl/revisions/revisionLog343.xml" ContentType="application/vnd.openxmlformats-officedocument.spreadsheetml.revisionLog+xml"/>
  <Override PartName="/xl/revisions/revisionLog41.xml" ContentType="application/vnd.openxmlformats-officedocument.spreadsheetml.revisionLog+xml"/>
  <Override PartName="/xl/revisions/revisionLog20.xml" ContentType="application/vnd.openxmlformats-officedocument.spreadsheetml.revisionLog+xml"/>
  <Override PartName="/xl/revisions/revisionLog9.xml" ContentType="application/vnd.openxmlformats-officedocument.spreadsheetml.revisionLog+xml"/>
  <Override PartName="/xl/revisions/revisionLog66.xml" ContentType="application/vnd.openxmlformats-officedocument.spreadsheetml.revisionLog+xml"/>
  <Override PartName="/xl/revisions/revisionLog162.xml" ContentType="application/vnd.openxmlformats-officedocument.spreadsheetml.revisionLog+xml"/>
  <Override PartName="/xl/revisions/revisionLog348.xml" ContentType="application/vnd.openxmlformats-officedocument.spreadsheetml.revisionLog+xml"/>
  <Override PartName="/xl/revisions/revisionLog203.xml" ContentType="application/vnd.openxmlformats-officedocument.spreadsheetml.revisionLog+xml"/>
  <Override PartName="/xl/revisions/revisionLog224.xml" ContentType="application/vnd.openxmlformats-officedocument.spreadsheetml.revisionLog+xml"/>
  <Override PartName="/xl/revisions/revisionLog173.xml" ContentType="application/vnd.openxmlformats-officedocument.spreadsheetml.revisionLog+xml"/>
  <Override PartName="/xl/revisions/revisionLog187.xml" ContentType="application/vnd.openxmlformats-officedocument.spreadsheetml.revisionLog+xml"/>
  <Override PartName="/xl/revisions/revisionLog208.xml" ContentType="application/vnd.openxmlformats-officedocument.spreadsheetml.revisionLog+xml"/>
  <Override PartName="/xl/revisions/revisionLog229.xml" ContentType="application/vnd.openxmlformats-officedocument.spreadsheetml.revisionLog+xml"/>
  <Override PartName="/xl/revisions/revisionLog250.xml" ContentType="application/vnd.openxmlformats-officedocument.spreadsheetml.revisionLog+xml"/>
  <Override PartName="/xl/revisions/revisionLog271.xml" ContentType="application/vnd.openxmlformats-officedocument.spreadsheetml.revisionLog+xml"/>
  <Override PartName="/xl/revisions/revisionLog36.xml" ContentType="application/vnd.openxmlformats-officedocument.spreadsheetml.revisionLog+xml"/>
  <Override PartName="/xl/revisions/revisionLog4.xml" ContentType="application/vnd.openxmlformats-officedocument.spreadsheetml.revisionLog+xml"/>
  <Override PartName="/xl/revisions/revisionLog245.xml" ContentType="application/vnd.openxmlformats-officedocument.spreadsheetml.revisionLog+xml"/>
  <Override PartName="/xl/revisions/revisionLog266.xml" ContentType="application/vnd.openxmlformats-officedocument.spreadsheetml.revisionLog+xml"/>
  <Override PartName="/xl/revisions/revisionLog301.xml" ContentType="application/vnd.openxmlformats-officedocument.spreadsheetml.revisionLog+xml"/>
  <Override PartName="/xl/revisions/revisionLog322.xml" ContentType="application/vnd.openxmlformats-officedocument.spreadsheetml.revisionLog+xml"/>
  <Override PartName="/xl/revisions/revisionLog89.xml" ContentType="application/vnd.openxmlformats-officedocument.spreadsheetml.revisionLog+xml"/>
  <Override PartName="/xl/revisions/revisionLog110.xml" ContentType="application/vnd.openxmlformats-officedocument.spreadsheetml.revisionLog+xml"/>
  <Override PartName="/xl/revisions/revisionLog296.xml" ContentType="application/vnd.openxmlformats-officedocument.spreadsheetml.revisionLog+xml"/>
  <Override PartName="/xl/revisions/revisionLog61.xml" ContentType="application/vnd.openxmlformats-officedocument.spreadsheetml.revisionLog+xml"/>
  <Override PartName="/xl/revisions/revisionLog82.xml" ContentType="application/vnd.openxmlformats-officedocument.spreadsheetml.revisionLog+xml"/>
  <Override PartName="/xl/revisions/revisionLog84.xml" ContentType="application/vnd.openxmlformats-officedocument.spreadsheetml.revisionLog+xml"/>
  <Override PartName="/xl/revisions/revisionLog105.xml" ContentType="application/vnd.openxmlformats-officedocument.spreadsheetml.revisionLog+xml"/>
  <Override PartName="/xl/revisions/revisionLog126.xml" ContentType="application/vnd.openxmlformats-officedocument.spreadsheetml.revisionLog+xml"/>
  <Override PartName="/xl/revisions/revisionLog147.xml" ContentType="application/vnd.openxmlformats-officedocument.spreadsheetml.revisionLog+xml"/>
  <Override PartName="/xl/revisions/revisionLog168.xml" ContentType="application/vnd.openxmlformats-officedocument.spreadsheetml.revisionLog+xml"/>
  <Override PartName="/xl/revisions/revisionLog333.xml" ContentType="application/vnd.openxmlformats-officedocument.spreadsheetml.revisionLog+xml"/>
  <Override PartName="/xl/revisions/revisionLog52.xml" ContentType="application/vnd.openxmlformats-officedocument.spreadsheetml.revisionLog+xml"/>
  <Override PartName="/xl/revisions/revisionLog31.xml" ContentType="application/vnd.openxmlformats-officedocument.spreadsheetml.revisionLog+xml"/>
  <Override PartName="/xl/revisions/revisionLog56.xml" ContentType="application/vnd.openxmlformats-officedocument.spreadsheetml.revisionLog+xml"/>
  <Override PartName="/xl/revisions/revisionLog77.xml" ContentType="application/vnd.openxmlformats-officedocument.spreadsheetml.revisionLog+xml"/>
  <Override PartName="/xl/revisions/revisionLog131.xml" ContentType="application/vnd.openxmlformats-officedocument.spreadsheetml.revisionLog+xml"/>
  <Override PartName="/xl/revisions/revisionLog152.xml" ContentType="application/vnd.openxmlformats-officedocument.spreadsheetml.revisionLog+xml"/>
  <Override PartName="/xl/revisions/revisionLog317.xml" ContentType="application/vnd.openxmlformats-officedocument.spreadsheetml.revisionLog+xml"/>
  <Override PartName="/xl/revisions/revisionLog338.xml" ContentType="application/vnd.openxmlformats-officedocument.spreadsheetml.revisionLog+xml"/>
  <Override PartName="/xl/revisions/revisionLog193.xml" ContentType="application/vnd.openxmlformats-officedocument.spreadsheetml.revisionLog+xml"/>
  <Override PartName="/xl/revisions/revisionLog163.xml" ContentType="application/vnd.openxmlformats-officedocument.spreadsheetml.revisionLog+xml"/>
  <Override PartName="/xl/revisions/revisionLog198.xml" ContentType="application/vnd.openxmlformats-officedocument.spreadsheetml.revisionLog+xml"/>
  <Override PartName="/xl/revisions/revisionLog219.xml" ContentType="application/vnd.openxmlformats-officedocument.spreadsheetml.revisionLog+xml"/>
  <Override PartName="/xl/revisions/revisionLog240.xml" ContentType="application/vnd.openxmlformats-officedocument.spreadsheetml.revisionLog+xml"/>
  <Override PartName="/xl/revisions/revisionLog261.xml" ContentType="application/vnd.openxmlformats-officedocument.spreadsheetml.revisionLog+xml"/>
  <Override PartName="/xl/revisions/revisionLog26.xml" ContentType="application/vnd.openxmlformats-officedocument.spreadsheetml.revisionLog+xml"/>
  <Override PartName="/xl/revisions/revisionLog214.xml" ContentType="application/vnd.openxmlformats-officedocument.spreadsheetml.revisionLog+xml"/>
  <Override PartName="/xl/revisions/revisionLog235.xml" ContentType="application/vnd.openxmlformats-officedocument.spreadsheetml.revisionLog+xml"/>
  <Override PartName="/xl/revisions/revisionLog256.xml" ContentType="application/vnd.openxmlformats-officedocument.spreadsheetml.revisionLog+xml"/>
  <Override PartName="/xl/revisions/revisionLog277.xml" ContentType="application/vnd.openxmlformats-officedocument.spreadsheetml.revisionLog+xml"/>
  <Override PartName="/xl/revisions/revisionLog291.xml" ContentType="application/vnd.openxmlformats-officedocument.spreadsheetml.revisionLog+xml"/>
  <Override PartName="/xl/revisions/revisionLog312.xml" ContentType="application/vnd.openxmlformats-officedocument.spreadsheetml.revisionLog+xml"/>
  <Override PartName="/xl/revisions/revisionLog47.xml" ContentType="application/vnd.openxmlformats-officedocument.spreadsheetml.revisionLog+xml"/>
  <Override PartName="/xl/revisions/revisionLog15.xml" ContentType="application/vnd.openxmlformats-officedocument.spreadsheetml.revisionLog+xml"/>
  <Override PartName="/xl/revisions/revisionLog72.xml" ContentType="application/vnd.openxmlformats-officedocument.spreadsheetml.revisionLog+xml"/>
  <Override PartName="/xl/revisions/revisionLog95.xml" ContentType="application/vnd.openxmlformats-officedocument.spreadsheetml.revisionLog+xml"/>
  <Override PartName="/xl/revisions/revisionLog116.xml" ContentType="application/vnd.openxmlformats-officedocument.spreadsheetml.revisionLog+xml"/>
  <Override PartName="/xl/revisions/revisionLog137.xml" ContentType="application/vnd.openxmlformats-officedocument.spreadsheetml.revisionLog+xml"/>
  <Override PartName="/xl/revisions/revisionLog158.xml" ContentType="application/vnd.openxmlformats-officedocument.spreadsheetml.revisionLog+xml"/>
  <Override PartName="/xl/revisions/revisionLog323.xml" ContentType="application/vnd.openxmlformats-officedocument.spreadsheetml.revisionLog+xml"/>
  <Override PartName="/xl/revisions/revisionLog344.xml" ContentType="application/vnd.openxmlformats-officedocument.spreadsheetml.revisionLog+xml"/>
  <Override PartName="/xl/revisions/revisionLog179.xml" ContentType="application/vnd.openxmlformats-officedocument.spreadsheetml.revisionLog+xml"/>
  <Override PartName="/xl/revisions/revisionLog183.xml" ContentType="application/vnd.openxmlformats-officedocument.spreadsheetml.revisionLog+xml"/>
  <Override PartName="/xl/revisions/revisionLog204.xml" ContentType="application/vnd.openxmlformats-officedocument.spreadsheetml.revisionLog+xml"/>
  <Override PartName="/xl/revisions/revisionLog225.xml" ContentType="application/vnd.openxmlformats-officedocument.spreadsheetml.revisionLog+xml"/>
  <Override PartName="/xl/revisions/revisionLog246.xml" ContentType="application/vnd.openxmlformats-officedocument.spreadsheetml.revisionLog+xml"/>
  <Override PartName="/xl/revisions/revisionLog267.xml" ContentType="application/vnd.openxmlformats-officedocument.spreadsheetml.revisionLog+xml"/>
  <Override PartName="/xl/revisions/revisionLog302.xml" ContentType="application/vnd.openxmlformats-officedocument.spreadsheetml.revisionLog+xml"/>
  <Override PartName="/xl/revisions/revisionLog37.xml" ContentType="application/vnd.openxmlformats-officedocument.spreadsheetml.revisionLog+xml"/>
  <Override PartName="/xl/revisions/revisionLog5.xml" ContentType="application/vnd.openxmlformats-officedocument.spreadsheetml.revisionLog+xml"/>
  <Override PartName="/xl/revisions/revisionLog62.xml" ContentType="application/vnd.openxmlformats-officedocument.spreadsheetml.revisionLog+xml"/>
  <Override PartName="/xl/revisions/revisionLog85.xml" ContentType="application/vnd.openxmlformats-officedocument.spreadsheetml.revisionLog+xml"/>
  <Override PartName="/xl/revisions/revisionLog106.xml" ContentType="application/vnd.openxmlformats-officedocument.spreadsheetml.revisionLog+xml"/>
  <Override PartName="/xl/revisions/revisionLog127.xml" ContentType="application/vnd.openxmlformats-officedocument.spreadsheetml.revisionLog+xml"/>
  <Override PartName="/xl/revisions/revisionLog313.xml" ContentType="application/vnd.openxmlformats-officedocument.spreadsheetml.revisionLog+xml"/>
  <Override PartName="/xl/revisions/revisionLog73.xml" ContentType="application/vnd.openxmlformats-officedocument.spreadsheetml.revisionLog+xml"/>
  <Override PartName="/xl/revisions/revisionLog148.xml" ContentType="application/vnd.openxmlformats-officedocument.spreadsheetml.revisionLog+xml"/>
  <Override PartName="/xl/revisions/revisionLog169.xml" ContentType="application/vnd.openxmlformats-officedocument.spreadsheetml.revisionLog+xml"/>
  <Override PartName="/xl/revisions/revisionLog334.xml" ContentType="application/vnd.openxmlformats-officedocument.spreadsheetml.revisionLog+xml"/>
  <Override PartName="/xl/revisions/revisionLog194.xml" ContentType="application/vnd.openxmlformats-officedocument.spreadsheetml.revisionLog+xml"/>
  <Override PartName="/xl/revisions/revisionLog215.xml" ContentType="application/vnd.openxmlformats-officedocument.spreadsheetml.revisionLog+xml"/>
  <Override PartName="/xl/revisions/revisionLog236.xml" ContentType="application/vnd.openxmlformats-officedocument.spreadsheetml.revisionLog+xml"/>
  <Override PartName="/xl/revisions/revisionLog257.xml" ContentType="application/vnd.openxmlformats-officedocument.spreadsheetml.revisionLog+xml"/>
  <Override PartName="/xl/revisions/revisionLog278.xml" ContentType="application/vnd.openxmlformats-officedocument.spreadsheetml.revisionLog+xml"/>
  <Override PartName="/xl/revisions/revisionLog292.xml" ContentType="application/vnd.openxmlformats-officedocument.spreadsheetml.revisionLog+xml"/>
  <Override PartName="/xl/revisions/revisionLog48.xml" ContentType="application/vnd.openxmlformats-officedocument.spreadsheetml.revisionLog+xml"/>
  <Override PartName="/xl/revisions/revisionLog27.xml" ContentType="application/vnd.openxmlformats-officedocument.spreadsheetml.revisionLog+xml"/>
  <Override PartName="/xl/revisions/revisionLog16.xml" ContentType="application/vnd.openxmlformats-officedocument.spreadsheetml.revisionLog+xml"/>
  <Override PartName="/xl/revisions/revisionLog96.xml" ContentType="application/vnd.openxmlformats-officedocument.spreadsheetml.revisionLog+xml"/>
  <Override PartName="/xl/revisions/revisionLog117.xml" ContentType="application/vnd.openxmlformats-officedocument.spreadsheetml.revisionLog+xml"/>
  <Override PartName="/xl/revisions/revisionLog303.xml" ContentType="application/vnd.openxmlformats-officedocument.spreadsheetml.revisionLog+xml"/>
  <Override PartName="/xl/revisions/revisionLog63.xml" ContentType="application/vnd.openxmlformats-officedocument.spreadsheetml.revisionLog+xml"/>
  <Override PartName="/xl/revisions/revisionLog138.xml" ContentType="application/vnd.openxmlformats-officedocument.spreadsheetml.revisionLog+xml"/>
  <Override PartName="/xl/revisions/revisionLog159.xml" ContentType="application/vnd.openxmlformats-officedocument.spreadsheetml.revisionLog+xml"/>
  <Override PartName="/xl/revisions/revisionLog180.xml" ContentType="application/vnd.openxmlformats-officedocument.spreadsheetml.revisionLog+xml"/>
  <Override PartName="/xl/revisions/revisionLog324.xml" ContentType="application/vnd.openxmlformats-officedocument.spreadsheetml.revisionLog+xml"/>
  <Override PartName="/xl/revisions/revisionLog345.xml" ContentType="application/vnd.openxmlformats-officedocument.spreadsheetml.revisionLog+xml"/>
  <Override PartName="/xl/revisions/revisionLog184.xml" ContentType="application/vnd.openxmlformats-officedocument.spreadsheetml.revisionLog+xml"/>
  <Override PartName="/xl/revisions/revisionLog205.xml" ContentType="application/vnd.openxmlformats-officedocument.spreadsheetml.revisionLog+xml"/>
  <Override PartName="/xl/revisions/revisionLog226.xml" ContentType="application/vnd.openxmlformats-officedocument.spreadsheetml.revisionLog+xml"/>
  <Override PartName="/xl/revisions/revisionLog247.xml" ContentType="application/vnd.openxmlformats-officedocument.spreadsheetml.revisionLog+xml"/>
  <Override PartName="/xl/revisions/revisionLog268.xml" ContentType="application/vnd.openxmlformats-officedocument.spreadsheetml.revisionLog+xml"/>
  <Override PartName="/xl/revisions/revisionLog38.xml" ContentType="application/vnd.openxmlformats-officedocument.spreadsheetml.revisionLog+xml"/>
  <Override PartName="/xl/revisions/revisionLog6.xml" ContentType="application/vnd.openxmlformats-officedocument.spreadsheetml.revisionLog+xml"/>
  <Override PartName="/xl/revisions/revisionLog86.xml" ContentType="application/vnd.openxmlformats-officedocument.spreadsheetml.revisionLog+xml"/>
  <Override PartName="/xl/revisions/revisionLog107.xml" ContentType="application/vnd.openxmlformats-officedocument.spreadsheetml.revisionLog+xml"/>
  <Override PartName="/xl/revisions/revisionLog293.xml" ContentType="application/vnd.openxmlformats-officedocument.spreadsheetml.revisionLog+xml"/>
  <Override PartName="/xl/revisions/revisionLog17.xml" ContentType="application/vnd.openxmlformats-officedocument.spreadsheetml.revisionLog+xml"/>
  <Override PartName="/xl/revisions/revisionLog74.xml" ContentType="application/vnd.openxmlformats-officedocument.spreadsheetml.revisionLog+xml"/>
  <Override PartName="/xl/revisions/revisionLog128.xml" ContentType="application/vnd.openxmlformats-officedocument.spreadsheetml.revisionLog+xml"/>
  <Override PartName="/xl/revisions/revisionLog149.xml" ContentType="application/vnd.openxmlformats-officedocument.spreadsheetml.revisionLog+xml"/>
  <Override PartName="/xl/revisions/revisionLog170.xml" ContentType="application/vnd.openxmlformats-officedocument.spreadsheetml.revisionLog+xml"/>
  <Override PartName="/xl/revisions/revisionLog314.xml" ContentType="application/vnd.openxmlformats-officedocument.spreadsheetml.revisionLog+xml"/>
  <Override PartName="/xl/revisions/revisionLog335.xml" ContentType="application/vnd.openxmlformats-officedocument.spreadsheetml.revisionLog+xml"/>
  <Override PartName="/xl/revisions/revisionLog195.xml" ContentType="application/vnd.openxmlformats-officedocument.spreadsheetml.revisionLog+xml"/>
  <Override PartName="/xl/revisions/revisionLog216.xml" ContentType="application/vnd.openxmlformats-officedocument.spreadsheetml.revisionLog+xml"/>
  <Override PartName="/xl/revisions/revisionLog237.xml" ContentType="application/vnd.openxmlformats-officedocument.spreadsheetml.revisionLog+xml"/>
  <Override PartName="/xl/revisions/revisionLog49.xml" ContentType="application/vnd.openxmlformats-officedocument.spreadsheetml.revisionLog+xml"/>
  <Override PartName="/xl/revisions/revisionLog28.xml" ContentType="application/vnd.openxmlformats-officedocument.spreadsheetml.revisionLog+xml"/>
  <Override PartName="/xl/revisions/revisionLog97.xml" ContentType="application/vnd.openxmlformats-officedocument.spreadsheetml.revisionLog+xml"/>
  <Override PartName="/xl/revisions/revisionLog258.xml" ContentType="application/vnd.openxmlformats-officedocument.spreadsheetml.revisionLog+xml"/>
  <Override PartName="/xl/revisions/revisionLog279.xml" ContentType="application/vnd.openxmlformats-officedocument.spreadsheetml.revisionLog+xml"/>
  <Override PartName="/xl/revisions/revisionLog283.xml" ContentType="application/vnd.openxmlformats-officedocument.spreadsheetml.revisionLog+xml"/>
  <Override PartName="/xl/revisions/revisionLog7.xml" ContentType="application/vnd.openxmlformats-officedocument.spreadsheetml.revisionLog+xml"/>
  <Override PartName="/xl/revisions/revisionLog64.xml" ContentType="application/vnd.openxmlformats-officedocument.spreadsheetml.revisionLog+xml"/>
  <Override PartName="/xl/revisions/revisionLog118.xml" ContentType="application/vnd.openxmlformats-officedocument.spreadsheetml.revisionLog+xml"/>
  <Override PartName="/xl/revisions/revisionLog139.xml" ContentType="application/vnd.openxmlformats-officedocument.spreadsheetml.revisionLog+xml"/>
  <Override PartName="/xl/revisions/revisionLog160.xml" ContentType="application/vnd.openxmlformats-officedocument.spreadsheetml.revisionLog+xml"/>
  <Override PartName="/xl/revisions/revisionLog181.xml" ContentType="application/vnd.openxmlformats-officedocument.spreadsheetml.revisionLog+xml"/>
  <Override PartName="/xl/revisions/revisionLog304.xml" ContentType="application/vnd.openxmlformats-officedocument.spreadsheetml.revisionLog+xml"/>
  <Override PartName="/xl/revisions/revisionLog325.xml" ContentType="application/vnd.openxmlformats-officedocument.spreadsheetml.revisionLog+xml"/>
  <Override PartName="/xl/revisions/revisionLog346.xml" ContentType="application/vnd.openxmlformats-officedocument.spreadsheetml.revisionLog+xml"/>
  <Override PartName="/xl/revisions/revisionLog185.xml" ContentType="application/vnd.openxmlformats-officedocument.spreadsheetml.revisionLog+xml"/>
  <Override PartName="/xl/revisions/revisionLog206.xml" ContentType="application/vnd.openxmlformats-officedocument.spreadsheetml.revisionLog+xml"/>
  <Override PartName="/xl/revisions/revisionLog227.xml" ContentType="application/vnd.openxmlformats-officedocument.spreadsheetml.revisionLog+xml"/>
  <Override PartName="/xl/revisions/revisionLog39.xml" ContentType="application/vnd.openxmlformats-officedocument.spreadsheetml.revisionLog+xml"/>
  <Override PartName="/xl/revisions/revisionLog18.xml" ContentType="application/vnd.openxmlformats-officedocument.spreadsheetml.revisionLog+xml"/>
  <Override PartName="/xl/revisions/revisionLog248.xml" ContentType="application/vnd.openxmlformats-officedocument.spreadsheetml.revisionLog+xml"/>
  <Override PartName="/xl/revisions/revisionLog269.xml" ContentType="application/vnd.openxmlformats-officedocument.spreadsheetml.revisionLog+xml"/>
  <Override PartName="/xl/revisions/revisionLog50.xml" ContentType="application/vnd.openxmlformats-officedocument.spreadsheetml.revisionLog+xml"/>
  <Override PartName="/xl/revisions/revisionLog87.xml" ContentType="application/vnd.openxmlformats-officedocument.spreadsheetml.revisionLog+xml"/>
  <Override PartName="/xl/revisions/revisionLog108.xml" ContentType="application/vnd.openxmlformats-officedocument.spreadsheetml.revisionLog+xml"/>
  <Override PartName="/xl/revisions/revisionLog129.xml" ContentType="application/vnd.openxmlformats-officedocument.spreadsheetml.revisionLog+xml"/>
  <Override PartName="/xl/revisions/revisionLog150.xml" ContentType="application/vnd.openxmlformats-officedocument.spreadsheetml.revisionLog+xml"/>
  <Override PartName="/xl/revisions/revisionLog171.xml" ContentType="application/vnd.openxmlformats-officedocument.spreadsheetml.revisionLog+xml"/>
  <Override PartName="/xl/revisions/revisionLog294.xml" ContentType="application/vnd.openxmlformats-officedocument.spreadsheetml.revisionLog+xml"/>
  <Override PartName="/xl/revisions/revisionLog315.xml" ContentType="application/vnd.openxmlformats-officedocument.spreadsheetml.revisionLog+xml"/>
  <Override PartName="/xl/revisions/revisionLog336.xml" ContentType="application/vnd.openxmlformats-officedocument.spreadsheetml.revisionLog+xml"/>
  <Override PartName="/xl/revisions/revisionLog54.xml" ContentType="application/vnd.openxmlformats-officedocument.spreadsheetml.revisionLog+xml"/>
  <Override PartName="/xl/revisions/revisionLog75.xml" ContentType="application/vnd.openxmlformats-officedocument.spreadsheetml.revisionLog+xml"/>
  <Override PartName="/xl/revisions/revisionLog196.xml" ContentType="application/vnd.openxmlformats-officedocument.spreadsheetml.revisionLog+xml"/>
  <Override PartName="/xl/revisions/revisionLog217.xml" ContentType="application/vnd.openxmlformats-officedocument.spreadsheetml.revisionLog+xml"/>
  <Override PartName="/xl/revisions/revisionLog29.xml" ContentType="application/vnd.openxmlformats-officedocument.spreadsheetml.revisionLog+xml"/>
  <Override PartName="/xl/revisions/revisionLog238.xml" ContentType="application/vnd.openxmlformats-officedocument.spreadsheetml.revisionLog+xml"/>
  <Override PartName="/xl/revisions/revisionLog259.xml" ContentType="application/vnd.openxmlformats-officedocument.spreadsheetml.revisionLog+xml"/>
  <Override PartName="/xl/revisions/revisionLog280.xml" ContentType="application/vnd.openxmlformats-officedocument.spreadsheetml.revisionLog+xml"/>
  <Override PartName="/xl/revisions/revisionLog40.xml" ContentType="application/vnd.openxmlformats-officedocument.spreadsheetml.revisionLog+xml"/>
  <Override PartName="/xl/revisions/revisionLog98.xml" ContentType="application/vnd.openxmlformats-officedocument.spreadsheetml.revisionLog+xml"/>
  <Override PartName="/xl/revisions/revisionLog119.xml" ContentType="application/vnd.openxmlformats-officedocument.spreadsheetml.revisionLog+xml"/>
  <Override PartName="/xl/revisions/revisionLog140.xml" ContentType="application/vnd.openxmlformats-officedocument.spreadsheetml.revisionLog+xml"/>
  <Override PartName="/xl/revisions/revisionLog161.xml" ContentType="application/vnd.openxmlformats-officedocument.spreadsheetml.revisionLog+xml"/>
  <Override PartName="/xl/revisions/revisionLog284.xml" ContentType="application/vnd.openxmlformats-officedocument.spreadsheetml.revisionLog+xml"/>
  <Override PartName="/xl/revisions/revisionLog305.xml" ContentType="application/vnd.openxmlformats-officedocument.spreadsheetml.revisionLog+xml"/>
  <Override PartName="/xl/revisions/revisionLog326.xml" ContentType="application/vnd.openxmlformats-officedocument.spreadsheetml.revisionLog+xml"/>
  <Override PartName="/xl/revisions/revisionLog347.xml" ContentType="application/vnd.openxmlformats-officedocument.spreadsheetml.revisionLog+xml"/>
  <Override PartName="/xl/revisions/revisionLog8.xml" ContentType="application/vnd.openxmlformats-officedocument.spreadsheetml.revisionLog+xml"/>
  <Override PartName="/xl/revisions/revisionLog65.xml" ContentType="application/vnd.openxmlformats-officedocument.spreadsheetml.revisionLog+xml"/>
  <Override PartName="/xl/revisions/revisionLog182.xml" ContentType="application/vnd.openxmlformats-officedocument.spreadsheetml.revisionLog+xml"/>
  <Override PartName="/xl/revisions/revisionLog186.xml" ContentType="application/vnd.openxmlformats-officedocument.spreadsheetml.revisionLog+xml"/>
  <Override PartName="/xl/revisions/revisionLog19.xml" ContentType="application/vnd.openxmlformats-officedocument.spreadsheetml.revisionLog+xml"/>
  <Override PartName="/xl/revisions/revisionLog207.xml" ContentType="application/vnd.openxmlformats-officedocument.spreadsheetml.revisionLog+xml"/>
  <Override PartName="/xl/revisions/revisionLog228.xml" ContentType="application/vnd.openxmlformats-officedocument.spreadsheetml.revisionLog+xml"/>
  <Override PartName="/xl/revisions/revisionLog249.xml" ContentType="application/vnd.openxmlformats-officedocument.spreadsheetml.revisionLog+xml"/>
  <Override PartName="/xl/revisions/revisionLog270.xml" ContentType="application/vnd.openxmlformats-officedocument.spreadsheetml.revisionLog+xml"/>
  <Override PartName="/xl/revisions/revisionLog30.xml" ContentType="application/vnd.openxmlformats-officedocument.spreadsheetml.revisionLog+xml"/>
  <Override PartName="/xl/revisions/revisionLog88.xml" ContentType="application/vnd.openxmlformats-officedocument.spreadsheetml.revisionLog+xml"/>
  <Override PartName="/xl/revisions/revisionLog109.xml" ContentType="application/vnd.openxmlformats-officedocument.spreadsheetml.revisionLog+xml"/>
  <Override PartName="/xl/revisions/revisionLog130.xml" ContentType="application/vnd.openxmlformats-officedocument.spreadsheetml.revisionLog+xml"/>
  <Override PartName="/xl/revisions/revisionLog151.xml" ContentType="application/vnd.openxmlformats-officedocument.spreadsheetml.revisionLog+xml"/>
  <Override PartName="/xl/revisions/revisionLog295.xml" ContentType="application/vnd.openxmlformats-officedocument.spreadsheetml.revisionLog+xml"/>
  <Override PartName="/xl/revisions/revisionLog316.xml" ContentType="application/vnd.openxmlformats-officedocument.spreadsheetml.revisionLog+xml"/>
  <Override PartName="/xl/revisions/revisionLog337.xml" ContentType="application/vnd.openxmlformats-officedocument.spreadsheetml.revisionLog+xml"/>
  <Override PartName="/xl/revisions/revisionLog51.xml" ContentType="application/vnd.openxmlformats-officedocument.spreadsheetml.revisionLog+xml"/>
  <Override PartName="/xl/revisions/revisionLog55.xml" ContentType="application/vnd.openxmlformats-officedocument.spreadsheetml.revisionLog+xml"/>
  <Override PartName="/xl/revisions/revisionLog76.xml" ContentType="application/vnd.openxmlformats-officedocument.spreadsheetml.revisionLog+xml"/>
  <Override PartName="/xl/revisions/revisionLog172.xml" ContentType="application/vnd.openxmlformats-officedocument.spreadsheetml.revisionLog+xml"/>
  <Override PartName="/xl/revisions/revisionLog197.xml" ContentType="application/vnd.openxmlformats-officedocument.spreadsheetml.revisionLog+xml"/>
  <Override PartName="/xl/revisions/revisionLog218.xml" ContentType="application/vnd.openxmlformats-officedocument.spreadsheetml.revisionLog+xml"/>
  <Override PartName="/xl/revisions/revisionLog239.xml" ContentType="application/vnd.openxmlformats-officedocument.spreadsheetml.revisionLog+xml"/>
  <Override PartName="/xl/revisions/revisionLog260.xml" ContentType="application/vnd.openxmlformats-officedocument.spreadsheetml.revisionLog+xml"/>
  <Override PartName="/xl/revisions/revisionLog281.xml" ContentType="application/vnd.openxmlformats-officedocument.spreadsheetml.revisionLog+xml"/>
  <Override PartName="/xl/revisions/revisionLog99.xml" ContentType="application/vnd.openxmlformats-officedocument.spreadsheetml.revisionLog+xml"/>
  <Override PartName="/xl/revisions/revisionLog120.xml" ContentType="application/vnd.openxmlformats-officedocument.spreadsheetml.revisionLog+xml"/>
  <Override PartName="/xl/revisions/revisionLog141.xml" ContentType="application/vnd.openxmlformats-officedocument.spreadsheetml.revisionLog+xml"/>
  <Override PartName="/xl/revisions/revisionLog285.xml" ContentType="application/vnd.openxmlformats-officedocument.spreadsheetml.revisionLog+xml"/>
  <Override PartName="/xl/revisions/revisionLog306.xml" ContentType="application/vnd.openxmlformats-officedocument.spreadsheetml.revisionLog+xml"/>
  <Override PartName="/xl/revisions/revisionLog327.xml" ContentType="application/vnd.openxmlformats-officedocument.spreadsheetml.revisionLo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NAMAN\Share\YBO\ADL\ADL-N\ADL-N IFWI Reports\"/>
    </mc:Choice>
  </mc:AlternateContent>
  <xr:revisionPtr revIDLastSave="0" documentId="13_ncr:81_{82788BF2-46A3-48BE-B1C8-536E76176926}" xr6:coauthVersionLast="47" xr6:coauthVersionMax="47" xr10:uidLastSave="{00000000-0000-0000-0000-000000000000}"/>
  <bookViews>
    <workbookView xWindow="-108" yWindow="-108" windowWidth="23256" windowHeight="12576" xr2:uid="{35E7F06D-93C6-4493-9715-5DAE43291B77}"/>
  </bookViews>
  <sheets>
    <sheet name="Sheet1" sheetId="1" r:id="rId1"/>
  </sheets>
  <definedNames>
    <definedName name="_xlnm._FilterDatabase" localSheetId="0" hidden="1">Sheet1!$A$1:$AJ$238</definedName>
    <definedName name="Z_00673AE7_EA38_465A_881A_C57E3CD1115E_.wvu.FilterData" localSheetId="0" hidden="1">Sheet1!$A$1:$AJ$238</definedName>
    <definedName name="Z_01F1C3B4_C045_4FC3_A9E2_52B13C79D938_.wvu.FilterData" localSheetId="0" hidden="1">Sheet1!$A$1:$AJ$238</definedName>
    <definedName name="Z_0448F057_F597_49DC_8D99_55B242BF831F_.wvu.FilterData" localSheetId="0" hidden="1">Sheet1!$A$1:$AJ$238</definedName>
    <definedName name="Z_06961BAA_9F13_4A34_A00B_A03564EE392A_.wvu.FilterData" localSheetId="0" hidden="1">Sheet1!$A$1:$AJ$238</definedName>
    <definedName name="Z_10FC0F6C_2BB8_4112_8BCC_D5266BEC6F1F_.wvu.FilterData" localSheetId="0" hidden="1">Sheet1!$A$1:$AJ$238</definedName>
    <definedName name="Z_1348FDD8_F857_4208_AFB3_F472C3654D1D_.wvu.FilterData" localSheetId="0" hidden="1">Sheet1!$A$1:$AJ$238</definedName>
    <definedName name="Z_2C02B2CE_B89D_442C_92F6_288C9C4DDF83_.wvu.FilterData" localSheetId="0" hidden="1">Sheet1!$A$1:$AJ$238</definedName>
    <definedName name="Z_3546A364_DBCB_4328_9565_04F2900A919C_.wvu.FilterData" localSheetId="0" hidden="1">Sheet1!$A$1:$AJ$238</definedName>
    <definedName name="Z_373AC5A3_CB4D_4C27_8DD6_F67A1B46B01B_.wvu.FilterData" localSheetId="0" hidden="1">Sheet1!$A$1:$AJ$238</definedName>
    <definedName name="Z_4400E914_5C2B_4B41_832C_6E6F645F76E0_.wvu.FilterData" localSheetId="0" hidden="1">Sheet1!$A$1:$AJ$238</definedName>
    <definedName name="Z_4621A04E_A552_49C1_B3C4_66D8F7243036_.wvu.FilterData" localSheetId="0" hidden="1">Sheet1!$A$1:$AJ$238</definedName>
    <definedName name="Z_46C19A05_B811_435B_BD61_B808B7782285_.wvu.FilterData" localSheetId="0" hidden="1">Sheet1!$A$1:$AJ$238</definedName>
    <definedName name="Z_4BAADF2A_3301_4594_AE91_723E950E0A5D_.wvu.FilterData" localSheetId="0" hidden="1">Sheet1!$A$1:$AJ$238</definedName>
    <definedName name="Z_4FEEF0FB_E2CC_4AC4_A9AB_0D22E4A91292_.wvu.FilterData" localSheetId="0" hidden="1">Sheet1!$A$1:$AJ$238</definedName>
    <definedName name="Z_540BF267_9E1C_4069_8AC1_E597816AFAD8_.wvu.FilterData" localSheetId="0" hidden="1">Sheet1!$A$1:$AJ$238</definedName>
    <definedName name="Z_57165CC4_8706_4333_B58D_BE06639065E4_.wvu.FilterData" localSheetId="0" hidden="1">Sheet1!$A$1:$AJ$238</definedName>
    <definedName name="Z_58D0F9B0_ACEE_47B6_9498_651F741CB324_.wvu.FilterData" localSheetId="0" hidden="1">Sheet1!$A$1:$AJ$238</definedName>
    <definedName name="Z_5AA8B843_2555_4907_9F39_C54C25608307_.wvu.FilterData" localSheetId="0" hidden="1">Sheet1!$A$1:$AJ$238</definedName>
    <definedName name="Z_64FE8ADB_04DD_4D5F_91B3_ED11DE648290_.wvu.FilterData" localSheetId="0" hidden="1">Sheet1!$A$1:$AJ$238</definedName>
    <definedName name="Z_710E68B9_7307_4B86_9627_37A3E44C03DD_.wvu.FilterData" localSheetId="0" hidden="1">Sheet1!$A$1:$AJ$238</definedName>
    <definedName name="Z_7C835A1C_AEC8_416E_9D2E_F71F84780562_.wvu.FilterData" localSheetId="0" hidden="1">Sheet1!$A$1:$AJ$238</definedName>
    <definedName name="Z_7CFB5830_5C43_4B02_93DF_9228217C20EF_.wvu.FilterData" localSheetId="0" hidden="1">Sheet1!$A$1:$AJ$238</definedName>
    <definedName name="Z_7D694ACC_38D8_419A_B556_075B36FF901C_.wvu.FilterData" localSheetId="0" hidden="1">Sheet1!$A$1:$AJ$238</definedName>
    <definedName name="Z_7E82B2CC_DF2D_4F24_93A5_D8A7990D1A35_.wvu.FilterData" localSheetId="0" hidden="1">Sheet1!$A$1:$AJ$238</definedName>
    <definedName name="Z_7F6F6C30_F31B_4D85_80E4_652032464B31_.wvu.FilterData" localSheetId="0" hidden="1">Sheet1!$A$1:$AJ$238</definedName>
    <definedName name="Z_89299B2E_3F96_4D06_BA35_B930DC46C6BD_.wvu.FilterData" localSheetId="0" hidden="1">Sheet1!$A$1:$AJ$238</definedName>
    <definedName name="Z_8ADAC9ED_1B92_4023_91ED_82A130B2AE99_.wvu.FilterData" localSheetId="0" hidden="1">Sheet1!$A$1:$AJ$238</definedName>
    <definedName name="Z_8D6FA680_981E_4796_8E6B_BB312ECF72AB_.wvu.FilterData" localSheetId="0" hidden="1">Sheet1!$A$1:$AJ$238</definedName>
    <definedName name="Z_92405D84_0FBD_4535_B1E4_D57F7C7D830C_.wvu.FilterData" localSheetId="0" hidden="1">Sheet1!$A$1:$AJ$238</definedName>
    <definedName name="Z_925B4F73_00A8_4151_91F0_81BFE8C76D8B_.wvu.FilterData" localSheetId="0" hidden="1">Sheet1!$A$1:$AJ$238</definedName>
    <definedName name="Z_98843584_5FC7_4486_B69F_E903CE12A60E_.wvu.FilterData" localSheetId="0" hidden="1">Sheet1!$A$1:$AJ$238</definedName>
    <definedName name="Z_9CA52334_C2BE_46F5_BF0D_97E7CA08E5D9_.wvu.FilterData" localSheetId="0" hidden="1">Sheet1!$A$1:$AJ$238</definedName>
    <definedName name="Z_A2B515D3_0095_401E_B2C1_5CB0F4D77034_.wvu.FilterData" localSheetId="0" hidden="1">Sheet1!$A$1:$AJ$238</definedName>
    <definedName name="Z_AA4A6890_0AA8_4F14_A860_05FF95A4187D_.wvu.FilterData" localSheetId="0" hidden="1">Sheet1!$A$1:$AJ$238</definedName>
    <definedName name="Z_AB9EB3D3_39C8_421D_9EC7_5BCBC6B2A749_.wvu.FilterData" localSheetId="0" hidden="1">Sheet1!$A$1:$AJ$238</definedName>
    <definedName name="Z_B19AEDA6_7E6F_476F_B21D_12E4F46C5430_.wvu.FilterData" localSheetId="0" hidden="1">Sheet1!$A$1:$AJ$238</definedName>
    <definedName name="Z_B88A1FFD_E0B3_42F1_B3BC_81B709F4E97F_.wvu.FilterData" localSheetId="0" hidden="1">Sheet1!$A$1:$AJ$238</definedName>
    <definedName name="Z_BB081DF5_2806_4767_8348_B651D2F0AFA9_.wvu.FilterData" localSheetId="0" hidden="1">Sheet1!$A$1:$AJ$238</definedName>
    <definedName name="Z_BE7873E9_0CC7_49FA_8BE4_80FA45A15105_.wvu.FilterData" localSheetId="0" hidden="1">Sheet1!$A$1:$AJ$238</definedName>
    <definedName name="Z_BF1445EA_C193_4CC0_A404_E21EF0DA58A4_.wvu.FilterData" localSheetId="0" hidden="1">Sheet1!$A$1:$AJ$238</definedName>
    <definedName name="Z_C8F424AD_EC10_4391_8EE2_FCEDABDAEBBA_.wvu.FilterData" localSheetId="0" hidden="1">Sheet1!$A$1:$AJ$238</definedName>
    <definedName name="Z_CA6643A2_E439_406F_B640_13CB1315D866_.wvu.FilterData" localSheetId="0" hidden="1">Sheet1!$A$1:$AJ$238</definedName>
    <definedName name="Z_CFABFC3B_164E_4B66_A6C1_E966B3830E04_.wvu.FilterData" localSheetId="0" hidden="1">Sheet1!$A$1:$AJ$238</definedName>
    <definedName name="Z_D12061F0_F983_4D71_9CFD_04986530322D_.wvu.FilterData" localSheetId="0" hidden="1">Sheet1!$A$1:$AJ$238</definedName>
    <definedName name="Z_D1227AE7_76B2_41D5_AAAB_28263BB9FD53_.wvu.FilterData" localSheetId="0" hidden="1">Sheet1!$A$1:$AJ$238</definedName>
    <definedName name="Z_D762A238_03A0_4B2D_B44B_C32447F96E6D_.wvu.FilterData" localSheetId="0" hidden="1">Sheet1!$A$1:$AJ$238</definedName>
    <definedName name="Z_D956E2CC_DAA0_4271_A432_1FB393E27A50_.wvu.FilterData" localSheetId="0" hidden="1">Sheet1!$A$1:$AJ$238</definedName>
    <definedName name="Z_DC480CB9_4EB1_48EE_830C_108E703F4A4B_.wvu.FilterData" localSheetId="0" hidden="1">Sheet1!$A$1:$AJ$238</definedName>
    <definedName name="Z_DCF20CCD_6044_4C18_B03A_5E1080541074_.wvu.FilterData" localSheetId="0" hidden="1">Sheet1!$A$1:$AJ$238</definedName>
    <definedName name="Z_DFFAE374_D1EE_419C_91CF_7DA3C8D758F3_.wvu.FilterData" localSheetId="0" hidden="1">Sheet1!$A$1:$AJ$238</definedName>
    <definedName name="Z_E28D465D_34C3_41D2_9D3B_078E163C47FF_.wvu.FilterData" localSheetId="0" hidden="1">Sheet1!$A$1:$AJ$238</definedName>
    <definedName name="Z_E42E4C7F_DEE7_4711_8663_935A59A08A71_.wvu.FilterData" localSheetId="0" hidden="1">Sheet1!$A$1:$AJ$238</definedName>
    <definedName name="Z_E5D964C7_67F0_48C2_80B0_196FDAAAD94E_.wvu.FilterData" localSheetId="0" hidden="1">Sheet1!$A$1:$AJ$238</definedName>
    <definedName name="Z_E7E6D4E8_D1C1_4A2F_949F_063EB18B2F0E_.wvu.FilterData" localSheetId="0" hidden="1">Sheet1!$A$1:$AJ$238</definedName>
    <definedName name="Z_EF6B2BAA_5A7B_4298_A0E0_5CBD2C9731DF_.wvu.FilterData" localSheetId="0" hidden="1">Sheet1!$A$1:$AJ$238</definedName>
    <definedName name="Z_F60712B0_2021_4126_84A7_7A16530841D6_.wvu.FilterData" localSheetId="0" hidden="1">Sheet1!$A$1:$AJ$238</definedName>
    <definedName name="Z_F745536B_6AF3_497F_B071_39B2A64EF218_.wvu.FilterData" localSheetId="0" hidden="1">Sheet1!$A$1:$AJ$238</definedName>
  </definedNames>
  <calcPr calcId="191029"/>
  <customWorkbookViews>
    <customWorkbookView name="Agarwal, Naman - Personal View" guid="{E42E4C7F-DEE7-4711-8663-935A59A08A71}" mergeInterval="0" personalView="1" maximized="1" xWindow="-9" yWindow="-9" windowWidth="1938" windowHeight="1048" activeSheetId="1"/>
    <customWorkbookView name="G, PurushothamanX - Personal View" guid="{CFABFC3B-164E-4B66-A6C1-E966B3830E04}" mergeInterval="0" personalView="1" maximized="1" xWindow="-11" yWindow="-11" windowWidth="1942" windowHeight="1042" activeSheetId="1"/>
    <customWorkbookView name="Birru, VarunX kumar - Personal View" guid="{BB081DF5-2806-4767-8348-B651D2F0AFA9}" mergeInterval="0" personalView="1" maximized="1" xWindow="-11" yWindow="-11" windowWidth="1942" windowHeight="1042" activeSheetId="1"/>
    <customWorkbookView name="Sakthivel, RamyaX - Personal View" guid="{AB9EB3D3-39C8-421D-9EC7-5BCBC6B2A749}" mergeInterval="0" personalView="1" maximized="1" xWindow="-9" yWindow="-9" windowWidth="1938" windowHeight="1048" activeSheetId="1"/>
    <customWorkbookView name="K, PraneethaX - Personal View" guid="{D762A238-03A0-4B2D-B44B-C32447F96E6D}" mergeInterval="0" personalView="1" maximized="1" xWindow="-11" yWindow="-11" windowWidth="1942" windowHeight="1042" activeSheetId="1"/>
    <customWorkbookView name="Yamsani, ManikantaX - Personal View" guid="{7D694ACC-38D8-419A-B556-075B36FF901C}" mergeInterval="0" personalView="1" maximized="1" xWindow="-11" yWindow="-11" windowWidth="1942" windowHeight="1030" activeSheetId="1"/>
    <customWorkbookView name="T C, JinshaX - Personal View" guid="{4FEEF0FB-E2CC-4AC4-A9AB-0D22E4A91292}" mergeInterval="0" personalView="1" maximized="1" xWindow="-9" yWindow="-9" windowWidth="1938" windowHeight="1048" activeSheetId="1"/>
    <customWorkbookView name="Venkateswara Reddy, ThatireddyX - Personal View" guid="{1348FDD8-F857-4208-AFB3-F472C3654D1D}" mergeInterval="0" personalView="1" maximized="1" xWindow="-11" yWindow="-11" windowWidth="1942" windowHeight="1030" activeSheetId="1"/>
    <customWorkbookView name="Vinod M, AnjuX - Personal View" guid="{F745536B-6AF3-497F-B071-39B2A64EF218}" mergeInterval="0" personalView="1" maximized="1" xWindow="-11" yWindow="-11" windowWidth="1942" windowHeight="1042" activeSheetId="1"/>
    <customWorkbookView name="Keerthi, NavyaX - Personal View" guid="{E28D465D-34C3-41D2-9D3B-078E163C47FF}" mergeInterval="0" personalView="1" maximized="1" xWindow="-9" yWindow="-9" windowWidth="1938" windowHeight="1048" activeSheetId="1"/>
  </customWorkbookView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85" i="1" l="1"/>
  <c r="A173" i="1"/>
  <c r="A131" i="1"/>
  <c r="A238" i="1"/>
  <c r="A237" i="1"/>
  <c r="A236" i="1"/>
  <c r="A235" i="1"/>
  <c r="A234" i="1"/>
  <c r="A233" i="1"/>
  <c r="A232" i="1"/>
  <c r="A231" i="1"/>
  <c r="A230" i="1"/>
  <c r="A229" i="1"/>
  <c r="A228" i="1"/>
  <c r="A227" i="1"/>
  <c r="A226" i="1"/>
  <c r="A225" i="1"/>
  <c r="A224" i="1"/>
  <c r="A223" i="1"/>
  <c r="A222" i="1"/>
  <c r="A221" i="1"/>
  <c r="A220" i="1"/>
  <c r="A219" i="1"/>
  <c r="A218" i="1"/>
  <c r="A217" i="1"/>
  <c r="A216" i="1"/>
  <c r="A215" i="1"/>
  <c r="A214" i="1"/>
  <c r="A213" i="1"/>
  <c r="A212" i="1"/>
  <c r="A211" i="1"/>
  <c r="A210" i="1"/>
  <c r="A209" i="1"/>
  <c r="A208" i="1"/>
  <c r="A207" i="1"/>
  <c r="A206" i="1"/>
  <c r="A205" i="1"/>
  <c r="A204" i="1"/>
  <c r="A203" i="1"/>
  <c r="A202" i="1"/>
  <c r="A201" i="1"/>
  <c r="A200" i="1"/>
  <c r="A199" i="1"/>
  <c r="A198" i="1"/>
  <c r="A197" i="1"/>
  <c r="A196" i="1"/>
  <c r="A195" i="1"/>
  <c r="A194" i="1"/>
  <c r="A193" i="1"/>
  <c r="A192" i="1"/>
  <c r="A191" i="1"/>
  <c r="A190" i="1"/>
  <c r="A189" i="1"/>
  <c r="A188" i="1"/>
  <c r="A187" i="1"/>
  <c r="A186" i="1"/>
  <c r="A185" i="1"/>
  <c r="A184" i="1"/>
  <c r="A183" i="1"/>
  <c r="A182" i="1"/>
  <c r="A181" i="1"/>
  <c r="A180" i="1"/>
  <c r="A179" i="1"/>
  <c r="A178" i="1"/>
  <c r="A177" i="1"/>
  <c r="A176" i="1"/>
  <c r="A175" i="1"/>
  <c r="A174" i="1"/>
  <c r="A172" i="1"/>
  <c r="A171" i="1"/>
  <c r="A170" i="1"/>
  <c r="A169" i="1"/>
  <c r="A168" i="1"/>
  <c r="A167" i="1"/>
  <c r="A166" i="1"/>
  <c r="A165" i="1"/>
  <c r="A164" i="1"/>
  <c r="A163" i="1"/>
  <c r="A162" i="1"/>
  <c r="A161" i="1"/>
  <c r="A160" i="1"/>
  <c r="A159" i="1"/>
  <c r="A158" i="1"/>
  <c r="A157" i="1"/>
  <c r="A156" i="1"/>
  <c r="A155" i="1"/>
  <c r="A154" i="1"/>
  <c r="A153" i="1"/>
  <c r="A152" i="1"/>
  <c r="A151" i="1"/>
  <c r="A150" i="1"/>
  <c r="A149" i="1"/>
  <c r="A148" i="1"/>
  <c r="A147" i="1"/>
  <c r="A146" i="1"/>
  <c r="A145" i="1"/>
  <c r="A144" i="1"/>
  <c r="A143" i="1"/>
  <c r="A142" i="1"/>
  <c r="A141" i="1"/>
  <c r="A140" i="1"/>
  <c r="A139" i="1"/>
  <c r="A138" i="1"/>
  <c r="A137" i="1"/>
  <c r="A136" i="1"/>
  <c r="A135" i="1"/>
  <c r="A134" i="1"/>
  <c r="A133" i="1"/>
  <c r="A132" i="1"/>
  <c r="A130" i="1"/>
  <c r="A129" i="1"/>
  <c r="A128" i="1"/>
  <c r="A127" i="1"/>
  <c r="A126" i="1"/>
  <c r="A125" i="1"/>
  <c r="A124" i="1"/>
  <c r="A123" i="1"/>
  <c r="A122" i="1"/>
  <c r="A121" i="1"/>
  <c r="A120" i="1"/>
  <c r="A119" i="1"/>
  <c r="A118" i="1"/>
  <c r="A117" i="1"/>
  <c r="A116" i="1"/>
  <c r="A115" i="1"/>
  <c r="A114" i="1"/>
  <c r="A113" i="1"/>
  <c r="A112" i="1"/>
  <c r="A111" i="1"/>
  <c r="A110" i="1"/>
  <c r="A109" i="1"/>
  <c r="A108" i="1"/>
  <c r="A107" i="1"/>
  <c r="A106" i="1"/>
  <c r="A105" i="1"/>
  <c r="A104" i="1"/>
  <c r="A103" i="1"/>
  <c r="A102" i="1"/>
  <c r="A101" i="1"/>
  <c r="A100" i="1"/>
  <c r="A99" i="1"/>
  <c r="A98" i="1"/>
  <c r="A97" i="1"/>
  <c r="A96" i="1"/>
  <c r="A95" i="1"/>
  <c r="A94" i="1"/>
  <c r="A93" i="1"/>
  <c r="A92" i="1"/>
  <c r="A91" i="1"/>
  <c r="A90" i="1"/>
  <c r="A89" i="1"/>
  <c r="A88" i="1"/>
  <c r="A87" i="1"/>
  <c r="A86" i="1"/>
  <c r="A84" i="1"/>
  <c r="A83" i="1"/>
  <c r="A82" i="1"/>
  <c r="A81" i="1"/>
  <c r="A80" i="1"/>
  <c r="A79" i="1"/>
  <c r="A78" i="1"/>
  <c r="A77" i="1"/>
  <c r="A76" i="1"/>
  <c r="A75" i="1"/>
  <c r="A74" i="1"/>
  <c r="A73" i="1"/>
  <c r="A72" i="1"/>
  <c r="A71" i="1"/>
  <c r="A70" i="1"/>
  <c r="A69" i="1"/>
  <c r="A68" i="1"/>
  <c r="A67" i="1"/>
  <c r="A66" i="1"/>
  <c r="A65" i="1"/>
  <c r="A64" i="1"/>
  <c r="A63" i="1"/>
  <c r="A62" i="1"/>
  <c r="A61" i="1"/>
  <c r="A60" i="1"/>
  <c r="A59" i="1"/>
  <c r="A58" i="1"/>
  <c r="A57" i="1"/>
  <c r="A56" i="1"/>
  <c r="A55" i="1"/>
  <c r="A54" i="1"/>
  <c r="A53" i="1"/>
  <c r="A52" i="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1" i="1"/>
  <c r="A20" i="1"/>
  <c r="A19" i="1"/>
  <c r="A18" i="1"/>
  <c r="A17" i="1"/>
  <c r="A16" i="1"/>
  <c r="A15" i="1"/>
  <c r="A14" i="1"/>
  <c r="A13" i="1"/>
  <c r="A12" i="1"/>
  <c r="A11" i="1"/>
  <c r="A10" i="1"/>
  <c r="A9" i="1"/>
  <c r="A8" i="1"/>
  <c r="A7" i="1"/>
  <c r="A6" i="1"/>
  <c r="A5" i="1"/>
  <c r="A4" i="1"/>
  <c r="A3" i="1"/>
  <c r="A2" i="1"/>
</calcChain>
</file>

<file path=xl/sharedStrings.xml><?xml version="1.0" encoding="utf-8"?>
<sst xmlns="http://schemas.openxmlformats.org/spreadsheetml/2006/main" count="6801" uniqueCount="1875">
  <si>
    <t>Status</t>
  </si>
  <si>
    <t>name</t>
  </si>
  <si>
    <t>Date</t>
  </si>
  <si>
    <t>Comments</t>
  </si>
  <si>
    <t>status</t>
  </si>
  <si>
    <t>validation_env</t>
  </si>
  <si>
    <t>validation_scope</t>
  </si>
  <si>
    <t>component_affected</t>
  </si>
  <si>
    <t>jama_id</t>
  </si>
  <si>
    <t>jama_platform_feature_and_capability</t>
  </si>
  <si>
    <t>jama_platform_por_milestone_map</t>
  </si>
  <si>
    <t>jama_pmf_pf_socip_mapping</t>
  </si>
  <si>
    <t>jama_requirement_id</t>
  </si>
  <si>
    <t>legacy_id</t>
  </si>
  <si>
    <t>me_sku</t>
  </si>
  <si>
    <t>os</t>
  </si>
  <si>
    <t>owner</t>
  </si>
  <si>
    <t>overall_expected_results</t>
  </si>
  <si>
    <t>owner_team</t>
  </si>
  <si>
    <t>priority</t>
  </si>
  <si>
    <t>release_affected</t>
  </si>
  <si>
    <t>release_completed</t>
  </si>
  <si>
    <t>release_deployed</t>
  </si>
  <si>
    <t>scope</t>
  </si>
  <si>
    <t>status_reason</t>
  </si>
  <si>
    <t>test_automation_status</t>
  </si>
  <si>
    <t>test_complexity</t>
  </si>
  <si>
    <t>test_coverage_level</t>
  </si>
  <si>
    <t>test_subtype</t>
  </si>
  <si>
    <t>test_sub_category</t>
  </si>
  <si>
    <t>test_type</t>
  </si>
  <si>
    <t>tools_used</t>
  </si>
  <si>
    <t>description</t>
  </si>
  <si>
    <t>tag</t>
  </si>
  <si>
    <t>ISH Sensor Functionality - Hall effect Sensor</t>
  </si>
  <si>
    <t>Passed</t>
  </si>
  <si>
    <t>open</t>
  </si>
  <si>
    <t>common</t>
  </si>
  <si>
    <t>Ingredient</t>
  </si>
  <si>
    <t>fw.ifwi.ish</t>
  </si>
  <si>
    <t>CSS-IVE-132807</t>
  </si>
  <si>
    <t>Touch &amp; Sensing</t>
  </si>
  <si>
    <t>ISH</t>
  </si>
  <si>
    <t>RKL FR:1209949825
MTL FR::1408878546</t>
  </si>
  <si>
    <t>Consumer,Corporate_vPro</t>
  </si>
  <si>
    <t>windows.cobalt.client</t>
  </si>
  <si>
    <t>sumith2x</t>
  </si>
  <si>
    <t>Hall effect Sensor should be functional</t>
  </si>
  <si>
    <t>Client-IFWI</t>
  </si>
  <si>
    <t>1-showstopper</t>
  </si>
  <si>
    <t>ifwi.alderlake,ifwi.arrowlake,ifwi.lunarlake,ifwi.meteorlake,ifwi.raptorlake</t>
  </si>
  <si>
    <t>ifwi.alderlake,ifwi.meteorlake,ifwi.raptorlake</t>
  </si>
  <si>
    <t>product</t>
  </si>
  <si>
    <t>open.test_update_phase</t>
  </si>
  <si>
    <t>Low</t>
  </si>
  <si>
    <t>L2 Mandatory-BAT</t>
  </si>
  <si>
    <t>Functional</t>
  </si>
  <si>
    <t>Sensor Viewer</t>
  </si>
  <si>
    <t>Intention of the testcase is to verify Gsensor functionality</t>
  </si>
  <si>
    <t>rkl_cml_s62,RKL_U_PO_Phase3_IFWI,COMMON_QRC_BAT,MTL_Test_Suite,IFWI_SYNC,IFWI_FOC_BAT,ADL_N_IFWI,IFWI_TEST_SUITE,IFWI_COVERAGE_DELTA,MTL_HFPGA_IFWI,ADLMLP4x,RPL-P_5SGC1,RPL-P_5SGC2,RPL_S_MASTER,RPL-S_3SDC2,MTL_IFWI_BAT,ADL_M_TS,ADL_SBGA_5GC,ERB,ADL-M_2SDC1,ADL_SBGA_3SDC1,MTL-M_4SDC2,MTL_IFWI_CBV_ISH,ADL_N_IFWI_5SGC1,ADL_N_IFWI_4SDC1,ADL_N_IFWI_3SDC1,ADL_N_IFWI_2SDC1,ADL_N_IFWI_IEC_ISH,RPL-SBGA_5SC,RPL-SBGA_3SC</t>
  </si>
  <si>
    <t>Verify 3.5mm jack Wired headphones/headset detection on Pre and Post S0i3 (Modern Standby) cycle</t>
  </si>
  <si>
    <t>complete</t>
  </si>
  <si>
    <t>fw.ifwi.bios,fw.ifwi.pmc</t>
  </si>
  <si>
    <t>CSS-IVE-131476</t>
  </si>
  <si>
    <t>Display, Graphics, Video and Audio</t>
  </si>
  <si>
    <t>ADL-S_ADP-S_SODIMM_DDR5_1DPC_Alpha,ADL-S_ADP-S_UDIMM_DDR5_1DPC_PreAlpha,GLK_B0_RS3_PV,ICL_U42_RS6_PV,ICL_Y42_RS6_PV,JSLP_POR_20H1_Alpha,JSLP_POR_20H1_PreAlpha,JSLP_POR_20H2_Beta,JSLP_POR_20H2_PV,JSLP_TestChip_19H1_PreAlpha,LKF_A0_RS4_Alpha,LKF_A0_RS4_POE,LKF_B0_RS4_Beta,LKF_B0_RS4_PO,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Simics_VP_RS2_PSS1.1,TGL_U42_RS4_PV,TGL_Y42_RS4_PV,TGL_Z0_(TGPLP-A0)_RS4_PPOExit,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</si>
  <si>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3.5mm Jack,audio codecs</t>
  </si>
  <si>
    <t>BC-RQTBC-10138, IceLake-UCIS-720,IceLake-UCIS-4251
IceLake-UCIS-4250
IceLake-UCIS-1738(Rev 2.3)
UCIS Rev2.4
IceLake-UCIS-1911
IceLake-UCIS-1909
IceLake-UCIS-2779
4_335-UCIS-1794
TGL HSD-ES ID 1209951422 
TGL HSD-ES ID 1209950179
TGL HSD-ES ID 220195286
TGL HSD-ES ID 220194417
TGL HSD-ES ID 220194369
TGL HSD-ES ID 220195230
BC-RQTBC-16198</t>
  </si>
  <si>
    <t>pke</t>
  </si>
  <si>
    <t>Ensure that the headphone/headset is detecting as expected </t>
  </si>
  <si>
    <t>ifwi.alderlake,ifwi.jasperlake,ifwi.lunarlake,ifwi.meteorlake,ifwi.raptorlake,ifwi.raptorlake_refresh,ifwi.rocketlake</t>
  </si>
  <si>
    <t>ifwi.alderlake,ifwi.jasperlake,ifwi.rocketlake</t>
  </si>
  <si>
    <t>complete.ready_for_production</t>
  </si>
  <si>
    <t>Socwatch</t>
  </si>
  <si>
    <t>Wired headphones/headset detection
Expected results:
Able to verify headphone detection in Device manager and control panel</t>
  </si>
  <si>
    <t>ICL_BAT_NEW,ICL-ArchReview-PostSi,ICL_RFR,BIOS_EXT_BAT,UDL2.0_ATMS2.0,LKF_PO_Phase3,LKF_PO_New_P3,OBC-LKF-PCH-AVS-Audio-HDA_Headphone,OBC-ICL-PCH-AVS-Audio-HDA_Headphone,OBC-TGL-PCH-AVS-Audio-HDA_Headphone,IFWI_TEST_SUITE,ADL/RKL/JSL,MTL_Test_Suite,IFWI_SYNC,IFWI_COMMON_PREOS,ADLMLP4x,ADL-P_5SGC1,ADL-P_5SGC2,RPL_S_MASTER,ADL-M_5SGC1,RPL-P_5SGC1,RPL-P_4SDC1,RPL-P_3SDC2,RPL-P_2SDC4,RPL-S_ 5SGC1,RPL-S_4SDC1,RPL-S_3SDC2,RPL-S_3SDC1,RPL-S_2SDC1,RPL-S_2SDC2,RPL-S_2SDC3,ADL_SBGA_5GC,ADL_SBGA_3DC1,ADL_SBGA_3DC2,ADL_SBGA_3DC3,ADL_SBGA_3DC4,ADL-M_5SGC1,ADL-M_3SDC1,ADL-M_3SDC2,ADL-M_2SDC1,ADL-M_2SDC2,RPL-P_3SDC3,RPL-P_PNP_GC,ADL_M_LP5x_NA,RPL-S_2SDC7,ADL_SBGA_3SDC1,MTL-M_5SGC1,MTL-M_4SDC1,MTL-M_4SDC2,MTL-M_3SDC3,MTL-M_2SDC4,MTL-M_2SDC5,MTL-M_2SDC6,ADL_N_IFWI_5SGC1,ADL_N_IFWI_4SDC1,ADL_N_IFWI_3SDC1,ADL_N_IFWI_2SDC2,MTL_S_IFWI_PSS_1.1,RPL_Hx-R-GC,RPL_Hx-R-DC1</t>
  </si>
  <si>
    <t>Verify S4 wake using power button in DC /AC only mode</t>
  </si>
  <si>
    <t>Navya</t>
  </si>
  <si>
    <t>bios.cpu_pm</t>
  </si>
  <si>
    <t>CSS-IVE-130060</t>
  </si>
  <si>
    <t>Embedded controller and Power sources</t>
  </si>
  <si>
    <t>AML_5W_Y22_ROW_PV,AML_7W_Y22_KC_PV,AMLR_Y42_PV_RS6,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ICL_U42_RS6_PV,ICL_UN42_KC_PV_RS6,ICL_Y42_RS6_PV,ICL_YN42_RS6_PV,JSLP_POR_20H1_Alpha,JSLP_POR_20H1_PowerOn,JSLP_POR_20H1_PreAlpha,JSLP_POR_20H2_Beta,JSLP_POR_20H2_PV,JSLP_TestChip_19H1_PreAlpha,KBL_H42_PV,KBL_U21_PV,KBL_U22_PV,KBL_U23e_PV,KBL_Y22_PV,KBLR_Y_PV,TGL_ H81_RS4_Alpha,TGL_ H81_RS4_Beta,TGL_ H81_RS4_PV,TGL_H81_19H2_RS6_POE,TGL_H81_19H2_RS6_PreAlpha,TGL_U42_RS4_PV,TGL_Y42_RS4_PV,WHL_U42_PV,TGL_U42_RS6_Alpha,TGL_U42_RS6_Beta,TGL_U42_RS6_PV,TGL_Y42_RS6_Alpha,TGL_Y42_RS6_Beta,TGL_Y42_RS6_PV,CML_U42_DG1_DDR4_PV,CML_U62_DG1_DDR4_PV,DG2_ADL_P_Alpha,DG2_ADL_P_Beta,DG2_ADL_P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</si>
  <si>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Power Btn/HID,Real Battery Management,S-states</t>
  </si>
  <si>
    <t>BC-RQTBC-10586,
BC-RQTBC-12867,
BC-RQTBC-13286,
BC-RQTBCTL-1208
BC-RQTBC-16798
JSLP: 2203202897 , 2203202923</t>
  </si>
  <si>
    <t>Consumer,Corporate_vPro,Slim</t>
  </si>
  <si>
    <t>raghav3x</t>
  </si>
  <si>
    <t>System should enter Hibernation (S4)  when Power Button is pressed and should resume back when power button is pressed again </t>
  </si>
  <si>
    <t>ifwi.alderlake,ifwi.jasperlake,ifwi.meteorlake</t>
  </si>
  <si>
    <t>ifwi.alderlake,ifwi.jasperlake</t>
  </si>
  <si>
    <t>na</t>
  </si>
  <si>
    <t xml:space="preserve">Intention of the test case is to verify below requirement.
	When the power button is pressed, EC FW shall assert PWRBTN# signal to PCH
</t>
  </si>
  <si>
    <t>EC-FV,EC-GPIO,EC-SX,EC-REVIEW,CFL-PRDtoTC-Mapping,ICL_BAT_NEW,BIOS_EXT_BAT,InProdATMS1.0_03March2018,ECVAL-EXBAT-2018,PSE 1.0,EC-BAT-automation,OBC-ICL-PCH-GPIO-HwBtns/LEDs/Switchs,OBC-TGL-PCH-GPIO-HwBtns/LEDs/Switchs,GLK_ATMS1.0_Automated_TCs,KBLR_ATMS1.0_Automated_TCs,CML_EC_BAT,IFWI_TEST_SUITE,ADL/RKL/JSL,MTL_Test_Suite,IFWI_SYNC,ADL_N_IFWI,IFWI_COMMON_PREOS,ADLMLP4x,ADL-M_5SGC1,ADL_SBGA_5GC,,ADL-P_Sanity_GC1_IFWI_New,ADL_N_IFWI_5SGC1,ADL_N_IFWI_4SDC1,ADL_N_IFWI_3SDC1,ADL_N_IFWI_2SDC1,ADL_N_IFWI_2SDC2,ADL_N_IFWI_2SDC3,ADL_N_IFWI_IEC_General,ADL_N_IFWI_IEC_PMC,ADL_N_IFWI_IEC_EC</t>
  </si>
  <si>
    <t>Verify Lid Switch open/close functionality at S3 state - test</t>
  </si>
  <si>
    <t>bios.pch</t>
  </si>
  <si>
    <t>CSS-IVE-130062</t>
  </si>
  <si>
    <t>AML_5W_Y22_ROW_PV,AML_7W_Y22_KC_PV,AMLR_Y42_PV_RS6,CFL_H62_RS2_PV,CFL_H62_RS3_PV,CFL_H62_RS4_PV,CFL_H62_RS5_PV,CFL_H62_uSFF_KC_RS4_PV,CFL_H82_RS5_PV,CFL_H82_RS6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H42_PV,KBL_U21_PV,KBL_U22_PV,KBL_U23e_PV,KBL_Y22_PV,KBLR_Y_PV,TGL_ H81_RS4_Alpha,TGL_ H81_RS4_Beta,TGL_ H81_RS4_PV,TGL_Simics_VP_RS2_PSS1.0,TGL_Simics_VP_RS2_PSS1.1,TGL_Simics_VP_RS4_PSS1.0 ,TGL_Simics_VP_RS4_PSS1.1,TGL_U42_RS4_PV,TGL_UY42_PO,TGL_Y42_RS4_PV,TGL_Z0_(TGPLP-A0)_RS4_PPOExit,WHL_U42_PV,TGL_U42_RS6_Alpha,TGL_U42_RS6_Beta,TGL_U42_RS6_PV,TGL_Y42_RS6_Alpha,TGL_Y42_RS6_Beta,TGL_Y42_RS6_PV,CML_U42_DG1_DDR4_PV,CML_U62_DG1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</si>
  <si>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S-states,Virtual Lid</t>
  </si>
  <si>
    <t>BC-RQTBC-10585,BC-RQTBC-12866,BC-RQTBC-13285,BC-RQTBCTL-1207
2201759457
BC-RQTBC-16797 
JSLP: 2203202870</t>
  </si>
  <si>
    <t>System should enter sleep (S3) when Lid Switch is "Closed" and resumes when lid switch is Opened</t>
  </si>
  <si>
    <t>Intention of the test case is to verify below requirement.
1)While the system is in S0, when  the lid switch is closed, EC FW shall notify the state change to OS.
2)While the system is in S3, when the lid switch is opened, EC FW shall wake the system</t>
  </si>
  <si>
    <t>EC-BAT,EC-GPIO,EC-SX,EC-REVIEW,CFL-PRDtoTC-Mapping,ICL_BAT_NEW,TGL_PSS1.0P,BIOS_EXT_BAT,InProdATMS1.0_03March2018,ECVAL-EXBAT-2018,PSE 1.0,EC-BAT-automation,OBC-CNL-EC-GPIO-Switches-VirtualLID,OBC-CFL-EC-GPIO-Switches-VirtualLID,OBC-ICL-EC-GPIO-HwBtns/LEDs/Switchs-VirtualLID,OBC-TGL-EC-GPIO-HwBtns/LEDs/Switchs-VirtualLID,KBLR_ATMS1.0_Automated_TCs,TGL_BIOS_PO_P3,TGL_IFWI_PO_P3,CML_EC_BAT,IFWI_TEST_SUITE,ADL/RKL/JSL,MTL_Test_Suite,MTL_PSS_0.8IFWI_SYNC,ADL_N_IFWI,IFWI_COMMON_PREOS,ADLMLP4x,ADL-P_5SGC2,ADL_SBGA_5GC,ADL_P_GC1_NA,ADL_N_IFWI_5SGC1,ADL_N_IFWI_4SDC1,ADL_N_IFWI_3SDC1,ADL_N_IFWI_2SDC1,ADL_N_IFWI_2SDC2,ADL_N_IFWI_2SDC3,ADL_N_IFWI_IEC_General,ADL_N_IFWI_IEC_PMC,ADL_N_IFWI_IEC_EC</t>
  </si>
  <si>
    <t>Verify Lid Switch Action can put system to S4 and Lid Switch Action can not wake system from S4</t>
  </si>
  <si>
    <t>CSS-IVE-130064</t>
  </si>
  <si>
    <t>AML_5W_Y22_ROW_PV,AML_7W_Y22_KC_PV,AMLR_Y42_PV_RS6,APL_A1_TH2_PV,APL_B0_RS1_PV,APL_B1_RS1_PV,CFL_H62_RS2_PV,CFL_H62_RS3_PV,CFL_H62_RS4_PV,CFL_H62_RS5_PV,CFL_H62_uSFF_KC_RS4_PV,CFL_H82_RS5_PV,CFL_H82_RS6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Y42_RS6_PV,JSLP_POR_20H1_Alpha,JSLP_POR_20H1_PowerOn,JSLP_POR_20H1_PreAlpha,JSLP_POR_20H2_Beta,JSLP_POR_20H2_PV,JSLP_TestChip_19H1_PreAlpha,KBL_U21_PV,KBL_U22_PV,KBL_U23e_PV,KBL_Y22_PV,KBLR_Y_PV,TGL_ H81_RS4_Alpha,TGL_ H81_RS4_Beta,TGL_ H81_RS4_PV,TGL_H81_19H2_RS6_POE,TGL_H81_19H2_RS6_PreAlpha,TGL_U42_RS4_PV,TGL_UY42_PO,TGL_Y42_RS4_PV,TGL_Z0_(TGPLP-A0)_RS4_PPOExit,WHL_U42_PV,TGL_U42_RS6_Alpha,TGL_U42_RS6_Beta,TGL_U42_RS6_PV,TGL_Y42_RS6_Alpha,TGL_Y42_RS6_Beta,TGL_Y42_RS6_PV,CML_U42_DG1_DDR4_PV,CML_U62_DG1_DDR4_PV,DG2_ADL_P_Alpha,DG2_ADL_P_Beta,DG2_ADL_P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</si>
  <si>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BC-RQTBC-10585,BC-RQTBC-13285,BC-RQTBC-14010
ICL Req id:BC-RQTBC-15310
BC-RQTBC-16797
BC-RQTBCTL-1207</t>
  </si>
  <si>
    <t>1. Lid Switch Action should put SUT into S4
2. Should not be able to wake system using Lid action from S4 in AC and DC mode.
3. SUT should wake from power button press without any issue</t>
  </si>
  <si>
    <t>Intention of the test case is to verify below scenario.
Lid Switch  action puts SUT into Hibernate state (S4) and  lid action should not wake SUT from S4 state</t>
  </si>
  <si>
    <t>EC-BAT,EC-GPIO,EC-SX,EC-REVIEW,CFL-PRDtoTC-Mapping,ICL_BAT_NEW,TGL_PSS1.0P,BIOS_EXT_BAT,InProdATMS1.0_03March2018,ECVAL-EXBAT-2018,PSE 1.0,EC-BAT-automation,OBC-CNL-EC-GPIO-Switches-VirtualLID,OBC-CFL-EC-GPIO-Switches-VirtualLID,OBC-ICL-EC-GPIO-HwBtns/LEDs/Switchs-VirtualLID,OBC-TGL-EC-GPIO-HwBtns/LEDs/Switchs-VirtualLID,KBLR_ATMS1.0_Automated_TCs,TGL_BIOS_PO_P3,TGL_IFWI_PO_P3,CML_EC_BAT,IFWI_TEST_SUITE,ADL/RKL/JSL,MTL_Test_Suite,MTL_PSS_0.8IFWI_SYNC,ADL_N_IFWI,IFWI_COMMON_PREOS,ADLMLP4x,ADL-P_5SGC1,ADL-P_5SGC2,ADL-M_5SGC1,ADL_SBGA_5GC,ADL_N_IFWI_5SGC1,ADL_N_IFWI_4SDC1,ADL_N_IFWI_3SDC1,ADL_N_IFWI_2SDC1,ADL_N_IFWI_2SDC2,ADL_N_IFWI_2SDC3,ADL_N_IFWI_IEC_General,ADL_N_IFWI_IEC_PMC,ADL_N_IFWI_IEC_EC</t>
  </si>
  <si>
    <t>Virtual Battery should not work when real battery is present</t>
  </si>
  <si>
    <t>fw.ifwi.bios,fw.ifwi.ec</t>
  </si>
  <si>
    <t>CSS-IVE-130066</t>
  </si>
  <si>
    <t>AML_5W_Y22_ROW_PV,AML_7W_Y22_KC_PV,AMLR_Y42_PV_RS6,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U21_PV,KBL_U22_PV,KBL_U23e_PV,KBL_Y22_PV,KBLR_Y_PV,TGL_Simics_VP_RS2_PSS0.5,TGL_Simics_VP_RS2_PSS0.8,TGL_Simics_VP_RS2_PSS1.0,TGL_Simics_VP_RS2_PSS1.1,TGL_Simics_VP_RS4_PSS0.8,TGL_Simics_VP_RS4_PSS1.0 ,TGL_Simics_VP_RS4_PSS1.1,TGL_U42_RS4_PV,TGL_Y42_RS4_PV,TGL_Z0_(TGPLP-A0)_RS4_PPOExit,WHL_U42_PV,TGL_U42_RS6_Alpha,TGL_U42_RS6_Beta,TGL_U42_RS6_PV,TGL_Y42_RS6_Alpha,TGL_Y42_RS6_Beta,TGL_Y42_RS6_PV,CML_U42_DG1_DDR4_PV,CML_U62_DG1_DDR4_PV,DG2_ADL_P_Alpha,DG2_ADL_P_Beta,DG2_ADL_P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</si>
  <si>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Real Battery Management,USB PD,Virtual Battery Management</t>
  </si>
  <si>
    <t>BC-RQTBC-2859,BC-RQTBC-14012
BC-RQTBCTL-1209
BC-RQTBC-16799
JSLP: 2203202860</t>
  </si>
  <si>
    <t>Virtual battery should be disabled when battery is connected.Windows battery meter should show the percentages of real battery</t>
  </si>
  <si>
    <t>ifwi.alderlake,ifwi.arrowlake,ifwi.jasperlake,ifwi.lunarlake,ifwi.meteorlake,ifwi.raptorlake</t>
  </si>
  <si>
    <t>ifwi.alderlake,ifwi.jasperlake,ifwi.meteorlake,ifwi.raptorlake</t>
  </si>
  <si>
    <t>Non functionality of virtual  battery when real battery is present
Should be carried out with PS2 keyboard</t>
  </si>
  <si>
    <t>EC-BAT,EC-GPIO,EC-SX,EC-REVIEW,CFL-PRDtoTC-Mapping,ICL_BAT_NEW,TGL_PSS1.0P,BIOS_EXT_BAT,InProdATMS1.0_03March2018,ECVAL-EXBAT-2018,PSE 1.0,EC-BAT-automation,OBC-CNL-EC-GPIO-Switches-VirtualLID,OBC-CFL-EC-GPIO-Switches-VirtualLID,OBC-ICL-EC-GPIO-HwBtns/LEDs/Switchs-VirtualLID,OBC-TGL-EC-GPIO-HwBtns/LEDs/Switchs-VirtualLID,KBLR_ATMS1.0_Automated_TCs,TGL_BIOS_PO_P3,TGL_IFWI_PO_P3,CML_EC_BAT,IFWI_TEST_SUITE,ADL/RKL/JSL,MTL_Test_Suite,IFWI_SYNC,ADL_N_IFWIIFWI_COVERAGE_DELTA,ADLMLP4x,ADL-P_5SGC2,ADL-M_5SGC1,RPL_P_Master,ADL_SBGA_5GC,RPL-P_5SGC1,RPL-P_5SGC2,RPL-P_4SDC1,RPL-P_3SDC2,RPL-P_2SDC3,RPL-P_3SDC3,RPL-P_2SDC4,RPL-P_PNP_GC,RPL-Px_4SDC1,RPL-Px_3SDC2,ADL-P_Sanity_GC1_IFWI_New,ADL-P_Sanity_GC2_IFWI_New,MTL_IFWI_CBV_EC,ADL_N_IFWI_5SGC1,ADL_N_IFWI_4SDC1,ADL_N_IFWI_3SDC1,ADL_N_IFWI_2SDC1,ADL_N_IFWI_2SDC2,ADL_N_IFWI_2SDC3,ADL_N_IFWI_IEC_PMC,ADL_N_IFWI_IEC_EC,RPL-SBGA_5SC,RPL-SBGA_4SC,RPL-P_2SDC6,RPL-SBGA_2SC1,RPL-SBGA_2SC2,RPL-SBGA_3SC-2,RPL-SBGA_3SC</t>
  </si>
  <si>
    <t>Verify Power Button press can shutdown and wake the SUT</t>
  </si>
  <si>
    <t>CSS-IVE-130070</t>
  </si>
  <si>
    <t>AML_5W_Y22_ROW_PV,AML_7W_Y22_KC_PV,AMLR_Y42_PV_RS6,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UN42_KC_PV_RS6,ICL_Y42_RS6_PV,ICL_YN42_RS6_PV,JSLP_POR_20H1_Alpha,JSLP_POR_20H1_PowerOn,JSLP_POR_20H1_PreAlpha,JSLP_POR_20H2_Beta,JSLP_POR_20H2_PV,JSLP_PSS_0.8_19H1_REV2,JSLP_PSS_1.0_19H1_REV2,JSLP_PSS_1.1_19H1_REV2,JSLP_TestChip_19H1_PowerOn,JSLP_TestChip_19H1_PreAlpha,KBL_H42_PV,KBL_U21_PV,KBL_U22_PV,KBL_U23e_PV,KBL_Y22_PV,KBLR_Y_PV,LKF_A0_RS4_Alpha,LKF_A0_RS4_POE,LKF_B0_RS4_Beta,LKF_B0_RS4_PO,LKF_B0_RS4_PV ,LKF_Bx_ROW_19H1_Alpha,LKF_Bx_ROW_19H2_Beta,LKF_Bx_ROW_19H2_PV,LKF_Bx_ROW_20H1_PV,TGL_ H81_RS4_Alpha,TGL_ H81_RS4_Beta,TGL_ H81_RS4_PV,TGL_H81_19H2_RS6_POE,TGL_H81_19H2_RS6_PreAlpha,TGL_Simics_VP_RS2_PSS0.5,TGL_Simics_VP_RS2_PSS0.8,TGL_Simics_VP_RS2_PSS1.0,TGL_Simics_VP_RS2_PSS1.1,TGL_Simics_VP_RS4_PSS0.8,TGL_Simics_VP_RS4_PSS1.0 ,TGL_Simics_VP_RS4_PSS1.1,TGL_Simics_VP_RS5_PSS1.1,TGL_U42_RS4_PV,TGL_Y42_RS4_PV,TGL_Z0_(TGPLP-A0)_RS4_PPOExit,WHL_U42_PV,TGL_U42_RS6_Alpha,TGL_U42_RS6_Beta,TGL_U42_RS6_PV,TGL_Y42_RS6_Alpha,TGL_Y42_RS6_Beta,TGL_Y42_RS6_PV,CML_U42_DG1_DDR4_PV,CML_U62_DG1_DDR4_PV,DG2_ADL_P_Alpha,DG2_ADL_P_Beta,DG2_ADL_P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M_ADP-M_LP5_20H1_PreAlpha,ADL-M_ADP-M_LP5_21H1_PreAlpha,ADL-P_ADP-LP_DDR4_PreAlpha,ADL-P_ADP-LP_DDR5_PreAlpha</t>
  </si>
  <si>
    <t>Power Btn/HID</t>
  </si>
  <si>
    <t>BC-RQTBC-10586,BC-RQTBC-12867,BC-RQTBC-13286, BC-RQTBC-1965
IceLake-UCIS-245
4_335-UCIS-1813
BC-RQTBCTL-1208
BC-RQTBC-16798
4_335-UCIS-1813
RKL , JSLP: 2203202897, 2203202529 , 2203202923</t>
  </si>
  <si>
    <t>SUT should Shut Down when Power Button is pressed and power up power button is pressed again</t>
  </si>
  <si>
    <t>Intention of the test case is to verify below requirement.
1) Verification of power button press for shutdown</t>
  </si>
  <si>
    <t>EC-BAT,EC-GPIO,EC-SX,EC-REVIEW,CFL-PRDtoTC-Mapping,ICL_BAT_NEW,TGL_PSS1.0P,BIOS_EXT_BAT,InProdATMS1.0_03March2018,ECVAL-EXBAT-2018,PSE 1.0,EC-BAT-automation,OBC-CNL-EC-GPIO-Switches-VirtualLID,OBC-CFL-EC-GPIO-Switches-VirtualLID,OBC-ICL-EC-GPIO-HwBtns/LEDs/Switchs-VirtualLID,OBC-TGL-EC-GPIO-HwBtns/LEDs/Switchs-VirtualLID,KBLR_ATMS1.0_Automated_TCs,TGL_BIOS_PO_P3,TGL_IFWI_PO_P3,CML_EC_BAT,IFWI_TEST_SUITE,ADL/RKL/JSL,MTL_Test_Suite,MTL_PSS_0.8IFWI_SYNC,ADL_N_IFWI,IFWI_COMMON_PREOS,ADLMLP4x,ADL-P_5SGC1,ADL-P_5SGC2,ADL-M_5SGC1,ADL_SBGA_5GC,ADL-P_Sanity_GC1_IFWI_New,ADL-P_Sanity_GC2_IFWI_New,MTL-M/P_Pre-Si_In_Production,ADL_N_IFWI_5SGC1,ADL_N_IFWI_4SDC1,ADL_N_IFWI_3SDC1,ADL_N_IFWI_2SDC1,ADL_N_IFWI_2SDC2,ADL_N_IFWI_2SDC3,ADL_N_IFWI_IEC_Generalc,ADL_N_IFWI_IEC_PMC,ADL_N_IFWI_IEC_EC</t>
  </si>
  <si>
    <t>Verify Press power button can act as a wake source for S4 and S3 states</t>
  </si>
  <si>
    <t>CSS-IVE-130074</t>
  </si>
  <si>
    <t>ADL-S_ADP-S_SODIMM_DDR5_1DPC_Alpha,ADL-S_ADP-S_UDIMM_DDR5_1DPC_PreAlpha,CFL_KBPH_S62_RS3_PV,CFL_KBPH_S82_RS6_PV ,CFL_S42_RS4_PV,CFL_S42_RS5_PV,CFL_S62_RS4_PV,CFL_S62_RS5_PV,CFL_S82_RS5_PV,CFL_U43e_LP3_KC_PV,CFL_U43e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GLK_B0_RS3_PV,ICL_U42_RS6_PV,ICL_UN42_KC_PV_RS6,ICL_Y42_RS6_PV,ICL_YN42_RS6_PV,JSLP_POR_20H1_Alpha,JSLP_POR_20H1_PowerOn,JSLP_POR_20H1_PreAlpha,JSLP_POR_20H2_Beta,JSLP_POR_20H2_PV,JSLP_TestChip_19H1_PreAlpha,KBL_H42_PV,KBL_S22_PV,KBL_S42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0.5,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H81_RS4_PV,TGL_H81_19H2_RS6_POE,TGL_H81_19H2_RS6_PreAlpha,TGL_Simics_VP_RS2_PSS0.5,TGL_Simics_VP_RS2_PSS0.8,TGL_Simics_VP_RS2_PSS1.0,TGL_Simics_VP_RS2_PSS1.1,TGL_Simics_VP_RS4_PSS0.8,TGL_Simics_VP_RS4_PSS1.0 ,TGL_Simics_VP_RS4_PSS1.1,TGL_U42_RS4_PV,TGL_Y42_RS4_PV,TGL_Z0_(TGPLP-A0)_RS4_PPOExit,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</si>
  <si>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BC-RQTBC-10586,BC-RQTBC-12867,BC-RQTBC-13286
TGL HSD ID: 220194438
BC-RQTBC-16798
TGL,JSL,RKL : 220662934 , 2203202477
ADL,MTL : 2205167043 , 2205168301</t>
  </si>
  <si>
    <t>System should enter Hibernation (S4)  when Power Button is pressed and should resume back when power button is pressed again
System should enter sleep (S3)  when Power Button is pressed and should resume back when power button is pressed again</t>
  </si>
  <si>
    <t>ifwi.alderlake,ifwi.jasperlake,ifwi.meteorlake,ifwi.rocketlake</t>
  </si>
  <si>
    <t xml:space="preserve">Intention of the test case is to verify below requirement.
System should enter Hibernation (S4)  when Power Button is pressed and should resume back when power button is pressed again
System should enter sleep (S3)  when Power Button is pressed and should resume back when power button is pressed again 
TCD only applicable till IFWI MTL PSS milestone
</t>
  </si>
  <si>
    <t>EC-BAT,EC-GPIO,EC-SX,EC-REVIEW,CFL-PRDtoTC-Mapping,ICL_BAT_NEW,TGL_PSS1.0P,BIOS_EXT_BAT,InProdATMS1.0_03March2018,ECVAL-EXBAT-2018,PSE 1.0,EC-BAT-automation,OBC-CNL-EC-GPIO-Switches-VirtualLID,OBC-CFL-EC-GPIO-Switches-VirtualLID,OBC-ICL-EC-GPIO-HwBtns/LEDs/Switchs-VirtualLID,OBC-TGL-EC-GPIO-HwBtns/LEDs/Switchs-VirtualLID,KBLR_ATMS1.0_Automated_TCs,TGL_BIOS_PO_P3,TGL_IFWI_PO_P3,CML_EC_BAT,IFWI_TEST_SUITE,ADL/RKL/JSL,MTL_Test_Suite,MTL_PSS_0.8IFWI_SYNC,ADL_N_IFWI,IFWI_COMMON_PREOS,ADLMLP4x,ADL-P_5SGC1,ADL-P_5SGC2,ADL_SBGA_5GC,LNL_M_IFWI_PSS,ADL-S_Post-Si_In_Production,MTL-M/P_Pre-Si_In_Production,ADL_N_IFWI_5SGC1,ADL_N_IFWI_4SDC1,ADL_N_IFWI_3SDC1,ADL_N_IFWI_2SDC1,ADL_N_IFWI_2SDC2,ADL_N_IFWI_2SDC3,ADL_N_IFWI_IEC_General,ADL_N_IFWI_IEC_PMC,ADL_N_IFWI_IEC_EC</t>
  </si>
  <si>
    <t>Verify Power Button press can shutdown and power up the system</t>
  </si>
  <si>
    <t>CSS-IVE-130076</t>
  </si>
  <si>
    <t>ADL-S_ADP-S_SODIMM_DDR5_1DPC_Alpha,ADL-S_ADP-S_UDIMM_DDR5_1DPC_PreAlpha,CFL_KBPH_S62_RS3_PV,CFL_KBPH_S82_RS6_PV ,CFL_S42_RS4_PV,CFL_S42_RS5_PV,CFL_S62_RS4_PV,CFL_S62_RS5_PV,CFL_S82_RS5_PV,CFL_U43e_LP3_KC_PV,CFL_U43e_PV,GLK_B0_RS3_PV,ICL_U42_RS6_PV,ICL_UN42_KC_PV_RS6,ICL_Y42_RS6_PV,ICL_YN42_RS6_PV,JSLP_POR_20H1_Alpha,JSLP_POR_20H1_PowerOn,JSLP_POR_20H1_PreAlpha,JSLP_POR_20H2_Beta,JSLP_POR_20H2_PV,JSLP_TestChip_19H1_PreAlpha,KBL_H42_PV,KBL_S22_PV,KBL_S42_PV,LKF_A0_RS4_Alpha,LKF_A0_RS4_POE,LKF_B0_RS4_Beta,LKF_B0_RS4_PO,LKF_B0_RS4_PV ,LKF_Bx_ROW_19H1_Alpha,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Simics_VP_RS2_PSS0.5,TGL_Simics_VP_RS2_PSS0.8,TGL_Simics_VP_RS2_PSS1.0,TGL_Simics_VP_RS2_PSS1.1,TGL_Simics_VP_RS4_PSS0.8,TGL_Simics_VP_RS4_PSS1.0 ,TGL_Simics_VP_RS4_PSS1.1,TGL_U42_RS4_PV,TGL_Y42_RS4_PV,TGL_Z0_(TGPLP-A0)_RS4_PPOExit,WHL_U42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</si>
  <si>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BC-RQTBC-2858, BC-RQTBC-1965
TGL HSD ID: 1405574809
BC-RQTBC-16798
RKL: 2203202529, 2203202897, 2203202923,1405574809
ADL : 2205191784 , 2205179961</t>
  </si>
  <si>
    <t>ifwi.alderlake,ifwi.jasperlake,ifwi.meteorlake,ifwi.raptorlake,ifwi.rocketlake</t>
  </si>
  <si>
    <t>Intention of the test case is to verify power button press for shutdown</t>
  </si>
  <si>
    <t>EC-BAT,EC-GPIO,EC-SX,EC-REVIEW,CFL-PRDtoTC-Mapping,ICL_BAT_NEW,TGL_PSS1.0P,BIOS_EXT_BAT,InProdATMS1.0_03March2018,ECVAL-EXBAT-2018,PSE 1.0,EC-BAT-automation,OBC-CNL-EC-GPIO-Switches-VirtualLID,OBC-CFL-EC-GPIO-Switches-VirtualLID,OBC-ICL-EC-GPIO-HwBtns/LEDs/Switchs-VirtualLID,OBC-TGL-EC-GPIO-HwBtns/LEDs/Switchs-VirtualLID,KBLR_ATMS1.0_Automated_TCs,TGL_BIOS_PO_P3,TGL_IFWI_PO_P3,CML_EC_BAT,IFWI_TEST_SUITE,ADL/RKL/JSL,MTL_Test_Suite,MTL_PSS_0.8IFWI_SYNC,ADL_N_IFWI,IFWI_COMMON_PREOS,ADLMLP4x,ADL-P_5SGC1,ADL-P_5SGC2,ADL-M_5SGC1,RPL-P_3SDC3,RPL-P_2SDC4,RPL-P_PNP_GC,RPL-Px_4SDC1,RPL-Px_3SDC2,LNL_M_IFWI_PSS,ADL-P_Sanity_GC1_IFWI_New,ADL-P_Sanity_GC2_IFWI_New,ADL-S_Post-Si_In_Production,MTL-M/P_Pre-Si_In_Production,ADL-S_Post-Si_In_Production,ADL_N_IFWI_5SGC1,ADL_N_IFWI_4SDC1,ADL_N_IFWI_3SDC1,ADL_N_IFWI_2SDC1,ADL_N_IFWI_2SDC2,ADL_N_IFWI_2SDC3,ADL_N_IFWI_IEC_General,ADL_N_IFWI_IEC_PMC,ADL_N_IFWI_IEC_EC</t>
  </si>
  <si>
    <t>Verify SUT shutdown (S5) when the Power Button is held during POWER_ON_TIME with only AC plugged-in</t>
  </si>
  <si>
    <t>CSS-IVE-130086</t>
  </si>
  <si>
    <t>ADL-S_ADP-S_SODIMM_DDR5_1DPC_Alpha,ADL-S_ADP-S_UDIMM_DDR5_1DPC_PreAlpha,ICL_U42_RS6_PV,ICL_UN42_KC_PV_RS6,ICL_Y42_RS6_PV,ICL_YN42_RS6_PV,JSLP_POR_20H1_Alpha,JSLP_POR_20H1_PreAlpha,JSLP_POR_20H2_Beta,JSLP_POR_20H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U42_RS4_PV,TGL_Y42_RS4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</si>
  <si>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IceLake-FR-32458
RKL: 1209574579
ADL, JSLP: 2205193101</t>
  </si>
  <si>
    <t>System should always END UP in OFF (Shutdown) when the user holds down the power button while POWER_ON_TIME</t>
  </si>
  <si>
    <t>Intention of the test case is to verify below requirement.
System shall END UP in OFF (Shutdown) when the user holds down the power button while POWER_ON_TIME and no battery is present and an AC Charger is plugged-inNote: TCD applicable till MTL PSS milestone.</t>
  </si>
  <si>
    <t>EC-BAT,EC-GPIO,EC-SX,EC-REVIEW,CFL-PRDtoTC-Mapping,ICL_BAT_NEW,TGL_PSS1.0P,BIOS_EXT_BAT,InProdATMS1.0_03March2018,ECVAL-EXBAT-2018,PSE 1.0,EC-BAT-automation,OBC-CNL-EC-GPIO-Switches-VirtualLID,OBC-CFL-EC-GPIO-Switches-VirtualLID,OBC-ICL-EC-GPIO-HwBtns/LEDs/Switchs-VirtualLID,OBC-TGL-EC-GPIO-HwBtns/LEDs/Switchs-VirtualLID,KBLR_ATMS1.0_Automated_TCs,TGL_BIOS_PO_P3,TGL_IFWI_PO_P3,CML_EC_BAT,IFWI_TEST_SUITE,ADL/RKL/JSL,MTL_Test_Suite,MTL_PSS_0.8IFWI_SYNC,ADL_N_IFWI,IFWI_COMMON_PREOS,ADLMLP4x,ADL-P_5SGC1,ADL-P_5SGC2,RPL_S_MASTER,ADL-M_5SGC1,ADL_SBGA_5GC,LNL_M_IFWI_PSS,ADL-S_Post-Si_In_Production,ADL_N_IFWI_5SGC1,ADL_N_IFWI_4SDC1,ADL_N_IFWI_3SDC1,ADL_N_IFWI_2SDC1,ADL_N_IFWI_2SDC2,ADL_N_IFWI_2SDC3,ADL_N_IFWI_IEC_PMC,ADL_N_IFWI_IEC_EC</t>
  </si>
  <si>
    <t>Verify system wakes from CMS / S0i3 state successfully via Lid action</t>
  </si>
  <si>
    <t>fw.ifwi.pmc</t>
  </si>
  <si>
    <t>CSS-IVE-130097</t>
  </si>
  <si>
    <t>Power Management</t>
  </si>
  <si>
    <t>AML_5W_Y22_ROW_PV,AML_7W_Y22_KC_PV,AMLR_Y42_Corp_RS6_PV,AMLR_Y42_PV_RS6,CFL_H62_RS2_PV,CFL_H62_RS3_PV,CFL_H62_RS4_PV,CFL_H62_RS5_PV,CFL_H62_uSFF_KC_RS4_PV,CFL_H82_RS5_PV,CFL_H82_RS6_PV,CFL_U43e_LP3_KC_PV,CFL_U43e_PV,CML_H102_CMPH_DDR4_RS6_SR20_Beta,CML_H102_CMPH_DDR4_RS6_SR20_POE,CML_H102_CMPH_DDR4_RS7_SR20_PV,CML_H82_CMPH_DDR4_RS6_SR20_Beta,CML_H82_CMPH_DDR4_RS6_SR20_POE,CML_H82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GLK_B0_RS4_PV,ICL_U42_RS6_PV,ICL_UN42_KC_PV_RS6,ICL_Y42_RS6_PV,ICL_YN42_RS6_PV,JSLP_POR_20H1_Alpha,JSLP_POR_20H1_PreAlpha,JSLP_POR_20H2_Beta,JSLP_POR_20H2_PV,JSLP_TestChip_19H1_PreAlpha,KBL_H42_PV,KBL_U21_PV,KBL_U22_PV,KBL_U23e_PV,KBL_Y22_PV,KBLR_U42_PV,KBLR_Y_PV,KBLR_Y22_PV,LKF_A0_RS4_Alpha,LKF_B0_RS4_Beta,LKF_B0_RS4_PV ,LKF_Bx_ROW_19H1_Alpha,LKF_Bx_ROW_19H2_Beta,LKF_Bx_ROW_19H2_PV,LKF_Bx_ROW_20H1_PV,TGL_ H81_RS4_Alpha,TGL_ H81_RS4_Beta,TGL_ H81_RS4_PV,TGL_H81_19H2_RS6_PreAlpha,TGL_U42_RS4_PV,TGL_UY42_PO,TGL_Y42_RS4_PV,TGL_Z0_(TGPLP-A0)_RS4_PPOExit,WHL_U42_Corp_PV,WHL_U42_PV,WHL_U43e_Corp_PV,TGL_U42_RS6_Alpha,TGL_U42_RS6_Beta,TGL_U42_RS6_PV,TGL_Y42_RS6_Alpha,TGL_Y42_RS6_Beta,TGL_Y42_RS6_PV,AML_Y42_Win10X_PV,CML_U42_DG1_DDR4_PV,CML_U62_DG1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</si>
  <si>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MoS (Modern Standby),S0ix-states,Virtual Lid</t>
  </si>
  <si>
    <t>BC-RQTBC-10599,BC-RQTBC-10593,BC-RQTBC-10594,BC-RQTBC-10595,BC-RQTBC-10596,BC-RQTBC-12802,BC-RQTBC-13257,
BC-RQTBC-14023,BC-RQTBC-13977,BC-RQTBC-15310,BC-RQTBC-15308,BC-RQTBC-15311 BC-RQTBCLF-699 BC-RQTBCLF-696 
BC-RQTBCTL-1217 
TGL: 220662957
JSL: BC-RQTBC-16810</t>
  </si>
  <si>
    <t>windows.20h2_vibranium.x64</t>
  </si>
  <si>
    <t>reddyv5x</t>
  </si>
  <si>
    <t>System should successfully wake from CMS / S0i3 state via Lid action
 </t>
  </si>
  <si>
    <t>ifwi.alderlake,ifwi.jasperlake,ifwi.lunarlake,ifwi.meteorlake</t>
  </si>
  <si>
    <t>Intention of the testcase is to verify system wakes from CMS / S0i3 state successfully via Lid action
When system is in CMS / S0i3 state, EC FW shall detect the following events and notify OS to wake the system from CMS / S0i3
 </t>
  </si>
  <si>
    <t>EC-GPIO,EC-SX,EC-REVIEW,CFL-PRDtoTC-Mapping,EC-SANITY,ICL_BAT_NEW,BIOS_EXT_BAT,InProdATMS1.0_03March2018,ECVAL-EXBAT-2018,PSE 1.0,OBC-CNL-PTF-PMC-PM-s0ix,OBC-CFL-PTF-PMC-PM-S0ix,OBC-ICL-PTF-PMC-PM-S0ix,OBC-TGL-PTF-PMC-PM-S0ix,CML_EC_BAT,TGL_Arch_review,TGL_NEW_BAT,IFWI_TEST_SUITE,ADL/RKL/JSL,Desktop_NA,COMMON_QRC_BAT,ADL_Arch_Phase_!,MTL_Test_Suite,IFWI_SYNC,IFWI_FOC_BAT,ADL_N_IFWI,IFWI_COMMON_PREOS,ADLMLP4x,ADL-P_5SGC1,ADL-P_5SGC2,ADL-M_5SGC1,ADL_SBGA_5GC,ADL_SBGA_3SDC1,ADL_N_IFWI_2SDC3,ADL_N_IFWI_2SDC1,ADL_N_IFWI_3SDC1,ADL_N_IFWI_4SDC1,ADL_N_IFWI_5SGC1,ADL_N_IFWI_IEC_General,ADL_N_IFWI_IEC_PMC,ADL_N_IFWI_IEC_EC</t>
  </si>
  <si>
    <t>Verify "Slide to shutdown" option does not come up on UI on resuming from CMS / S0i3</t>
  </si>
  <si>
    <t>CSS-IVE-130103</t>
  </si>
  <si>
    <t>ADL-S_ADP-S_SODIMM_DDR5_1DPC_Alpha,AML_5W_Y22_ROW_PV,ADL-S_ADP-S_UDIMM_DDR5_1DPC_PreAlpha,AML_7W_Y22_KC_PV,AMLR_Y42_Corp_RS6_PV,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owerOn,JSLP_POR_20H1_PreAlpha,JSLP_POR_20H2_Beta,JSLP_POR_20H2_PV,JSLP_PSS_0.8_19H1_REV2,JSLP_PSS_1.0_19H1_REV2,JSLP_PSS_1.1_19H1_REV2,JSLP_TestChip_19H1_PowerOn,JSLP_TestChip_19H1_PreAlpha,KBL_H42_PV,KBL_U21_PV,KBL_U22_PV,KBL_U23e_PV,KBL_Y22_PV,KBLR_U42_PV,KBLR_Y_PV,KBLR_Y22_PV,LKF_A0_RS4_Alpha,LKF_A0_RS4_POE,LKF_B0_RS4_Beta,LKF_B0_RS4_PO,LKF_B0_RS4_PV ,LKF_Bx_ROW_19H1_Alpha,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1.1,TGL_ H81_RS4_Alpha,TGL_ H81_RS4_Beta,TGL_ H81_RS4_PV,TGL_H81_19H2_RS6_POE,TGL_H81_19H2_RS6_PreAlpha,TGL_Simics_VP_RS2_PSS1.1,TGL_Simics_VP_RS4_PSS1.1,TGL_Simics_VP_RS5_PSS1.1,TGL_U42_RS4_PV,TGL_UY42_PO,TGL_Y42_RS4_PV,WHL_U42_Corp_PV,WHL_U42_PV,WHL_U43e_Corp_PV,ADL-S_ADP-S_UDIMM_DDR5_1DPC_PV,ADL-S_ADP-S_UDIMM_DDR5_2DPC_Alpha,ADL-S_ADP-S_UDIMM_DDR5_2DPC_Beta,ADL-S_ADP-S_UDIMM_DDR5_2DPC_POE,ADL-S_ADP-S_UDIMM_DDR5_2DPC_PreAlpha,ADL-S_ADP-S_UDIMM_DDR5_2DPC_PV,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</si>
  <si>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MoS (Modern Standby),S0ix-states</t>
  </si>
  <si>
    <t>Scenario written based on HSD : 1604014710
RKL: 2206776650 , 2206776656 ,  2206973275, 2206874091 , 2206973274, 2206874064 , 2206973286, 2206874078 , 2206973300, 2206874068 , 2206973279, 2206874087 , 1405574811
JSLP : 1607196068
ADL: 2205168404</t>
  </si>
  <si>
    <t>'Slide to shutdown' option should not come up on resuming from CS/S0i3 via power button</t>
  </si>
  <si>
    <t>ifwi.alderlake,ifwi.jasperlake,ifwi.lunarlake,ifwi.meteorlake,ifwi.raptorlake,ifwi.rocketlake</t>
  </si>
  <si>
    <t>Intention of the testcase is to verify 'Slide to shutdown' option does not come up on UI on resuming from CMS / S0i3
Slide to shutdown option should not appear on resuming from CMS/S0i3 via power button</t>
  </si>
  <si>
    <t>EC-FV,EC-GPIO,EC-SX,ICL-ArchReview-PostSi,GLK-RS3-10_IFWI,InProdATMS1.0_03March2018,PSE 1.0,OBC-CNL-PTF-PMC-PM-s0ix,OBC-CFL-PTF-PMC-PM-S0ix,OBC-LKF-PTF-PMC-PM-S0ix_MS,OBC-ICL-PTF-PMC-PM-S0ix_MS,OBC-TGL-PTF-PMC-PM-S0ix,CML_EC_FV,TGL_Arch_review,IFWI_TEST_SUITE,ADL/RKL/JSL,MTL_Test_Suite,IFWI_SYNC,ADL_N_IFWI,IFWI_COMMON_PREOS,ADLMLP4x,ADL-P_5SGC1,ADL-P_5SGC2,RPL_S_MASTER,ADL-M_5SGC1,ADL_SBGA_5GC,ADL_SBGA_3SDC1,ADL_N_IFWI_2SDC3,ADL_N_IFWI_2SDC1,ADL_N_IFWI_3SDC1,ADL_N_IFWI_4SDC1,ADL_N_IFWI_5SGC1,ADL_N_IFWI_IEC_PMC,ADL_N_IFWI_IEC_EC,RPL-S_5SGC1</t>
  </si>
  <si>
    <t>Verify Type-C Connector reversibility - USB only devices</t>
  </si>
  <si>
    <t>fw.ifwi.dekelPhy,fw.ifwi.iom,fw.ifwi.nphy,fw.ifwi.pmc,fw.ifwi.sam,fw.ifwi.sphy,fw.ifwi.tbt</t>
  </si>
  <si>
    <t>CSS-IVE-130107</t>
  </si>
  <si>
    <t>TCSS</t>
  </si>
  <si>
    <t>ADL-S_ADP-S_UDIMM_DDR5_1DPC_PreAlpha,CFL_H62_RS2_PV,CFL_H62_RS3_PV,CFL_H62_RS4_PV,CFL_H62_RS5_PV,CFL_H62_uSFF_KC_RS4_PV,CFL_H82_RS5_PV,CFL_H82_RS6_PV,CFL_KBPH_S62_RS3_PV,CFL_KBPH_S82_RS6_PV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7_SR20_PV,CML_S102_CMPH_DDR4_RS6_SR20_Beta,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ICL_UN42_KC_PV_RS6,ICL_Y42_RS6_PV,ICL_YN42_RS6_PV,JSLP_POR_20H1_Alpha,JSLP_POR_20H1_PreAlpha,JSLP_POR_20H2_Beta,JSLP_POR_20H2_PV,JSLP_TestChip_19H1_PreAlpha,KBL_S22_PV,KBL_U21_PV,KBLR_Y_PV,KBLR_Y22_PV,LKF_A0_RS4_Alpha,LKF_A0_RS4_POE,LKF_B0_RS4_Beta,LKF_B0_RS4_PO,LKF_B0_RS4_PV ,LKF_Bx_ROW_19H1_Alpha,LKF_Bx_ROW_19H2_Beta,LKF_Bx_ROW_19H2_PV,LKF_Bx_ROW_20H1_PV,LKF_HFPGA_RS3_PSS1.0,LKF_HFPGA_RS3_PSS1.1,LKF_HFPGA_RS4_PSS1.0,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Simics_VP_RS2_PSS1.0,TGL_Simics_VP_RS2_PSS1.1,TGL_Simics_VP_RS4_PSS1.0 ,TGL_Simics_VP_RS4_PSS1.1,TGL_U42_RS4_PV,TGL_UY42_PO,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M_ADP-M_LP4x_Win10x_PreAlpha,ADL-P_ADP-LP_DDR4_PreAlpha,ADL-P_ADP-LP_DDR5_PreAlpha</t>
  </si>
  <si>
    <t>TBT_PD_EC_NA,TCSS,USB2.0,USB3.0,USB3.1,USB-TypeC</t>
  </si>
  <si>
    <t>BC-RQTBC-13080
BC-RQTBC-13305
CNL-UCIS-7728
BC-RQTBC-13961
BC-RQTBC-12460
BC-RQTBC-13336 LKF PSS UCIS Coverage: IceLake-UCIS-4280,4_335-UCIS-2994
ICL PRD Coverage: BC-RQTBC-14628
TGL PRD Coverage: BC-RQTBCTL-445
1504409626
RKL Coverage ID :2203201383,2203202518,2203203016,2203202802,2203202480,1209951306,1209951246
ADL: 2205445428 , 2205446182</t>
  </si>
  <si>
    <t>TYPE-C should support connector reversibility, connected device should be functional in both direction without any issue</t>
  </si>
  <si>
    <t>2-high</t>
  </si>
  <si>
    <t>ifwi.alderlake,ifwi.arrowlake,ifwi.jasperlake,ifwi.lunarlake,ifwi.meteorlake,ifwi.raptorlake,ifwi.raptorlake_refresh,ifwi.rocketlake</t>
  </si>
  <si>
    <t>Medium</t>
  </si>
  <si>
    <t>Verify connector reversibility is possible in TYPE-C and verify the functionality of the device connected to TYPE-C port in both direction</t>
  </si>
  <si>
    <t>KBL_NON_ULT,EC-FV,EC-TYPEC,EC-SX,EC-BATTERY,ICL-ArchReview-PostSi,UDL2.0_ATMS2.0,OBC-CNL-PTF-PD-EM-ManageCharger,OBC-CFL-PTF-PD-EM-ManageCharger,OBC-ICL-PTF-PD-TCSS-ManageCharger,OBC-TGL-PTF-PD-TCSS-ManageCharger,AML_5W_NA,CML_EC_FV,IFWI_TEST_SUITE,ADL/RKL/JSL,Delta_IFWI_BIOS,ADL_Arch_Phase3,MTL_Test_Suite,MTL_PSS_1.1IFWI_SYNC,ADLMLP4x,ADL_N_IFWI,IFWI_COVERAGE_DELTA,ADL-M_5SGC1,ADL-M_3SDC2,ADL-M_2SDC1,ADL-P_3SDC3,RPL-Px_3SDC1,RPL-P_5SGC2,RPL-P_3SDC2,ADL_SBGA_5GC,MTL_PSS_1.0_BLOCK,EC-NA,EC-REVIEW,TCSS-TBT-P1,GLK-RS3-10_IFWI,ICL_BAT_NEW,LKF_ERB_PO,BIOS_EXT_BAT,LKF_PO_Phase3,LKF_PO_New_P3,TGL_ERB_PO,OBC-CNL-PCH-XDCI-USBC_Audio,OBC-CFL-PCH-XDCI-USBC_Audio,OBC-LKF-CPU-IOM-TCSS-USBC_Audio,OBC-ICL-CPU-IOM-TCSS-USBC_Audio,OBC-TGL-CPU-IOM-TCSS-USBC_Audio,TGL_BIOS_PO_P2,TGL_IFWI_PO_P2,TGL_NEW_BAT,ADL-S_TGP-H_PO_Phase2,LKF_WCOS_BIOS_BAT_NEW,IFWI_Payload_TBT,IFWI_Payload_EC,MTL_PSS_1.0,UTR_SYNC,ADL_M_PO_Phase2,RPL_S_MASTER,RPL_S_BackwardComp,ADL-S_ 5SGC_1DPC,ADL-S_4SDC1,ADL-S_4SDC2,ADL-S_4SDC4,ADL_N_MASTER,ADL_N_5SGC1,ADL_N_4SDC1,ADL_N_3SDC1,ADL_N_2SDC1,ADL_N_2SDC2,ADL_N_2SDC3,MTL_VS_0.8,IFWI_COMMON_UNIFIED,IFWI_FOC_BAT,MTL_IFWI_PSS_EXTENDED,RPL-S_ 5SGC1,CQN_DASHBOARD,ADL-P_5SGC1,ADL-P_5SGC2,MTL_P_MASTER,MTL_M_MASTER,MTL_S_MASTER,ADL-M_2SDC2,ADL-M_3SDC1,ADL-P_4SDC2,ADL_N_PO_Phase2,RPL-Px_5SGC1,RPL-P_5SGC1,RPL-P_4SDC1,RPL-P_2SDC3,ADL_N_REV0,ADL-N_REV1,MTL_IFWI_BAT,MTL_HFPGA_TCSS,RPL-SBGA_5SC,RPL-S_5SGC1,MTL_IFWI_PSS_BLOCK,RPL-S_2SDC4,MTL_IFWI_IAC_IOM,MTL_IFWI_CBV_TBT,MTL_IFWI_CBV_EC,MTL_IFWI_CBV_IOM,ADL_N_IFWI_5SGC1,ADL_N_IFWI_4SDC1,ADL_N_IFWI_3SDC1,ADL_N_IFWI_2SDC1,ADL_N_IFWI_2SDC2,ADL_N_IFWI_2SDC3,ADL_N_IFWI_IEC_IOM,MTL-P_5SGC1,MTL-P_4SDC1,MTL-P_4SDC2,MTL-P_3SDC3,MTL-P_3SDC4,MTL-P_2SDC5,MTL-P_2SDC6,RPL-SBGA_4SC,RPL-SBGA_2SC1,RPL-SBGA_2SC2,,RPL-P_2SDC5,RPL-P_2SDC6,RPL-Px_4SP2,RPL-Px_2SDC1,RPL-SBGA_2SC1,RPL-SBGA_2SC2-2,RPL-SBGA_2SC1,RPL-SBGA_2SC2-2,MTLSGC1,MTLSDC2,MTLSDC3,MTLSDC4,MTLSDC2,MTLSDC3,MTLSDC4,MTLSDC1,RPL_Hx-R-DC1,RPL_Hx-R-GC</t>
  </si>
  <si>
    <t>Validate Type-C USB3.2 gen1 Host Mode functionality - after G3 and Warm reboot cycles</t>
  </si>
  <si>
    <t>verified with  gen2</t>
  </si>
  <si>
    <t>CSS-IVE-130109</t>
  </si>
  <si>
    <t>ADL-S_ADP-S_UDIMM_DDR5_1DPC_PreAlpha,CFL_H62_RS2_PV,CFL_H62_RS3_PV,CFL_H62_RS4_PV,CFL_H62_RS5_PV,CFL_H62_uSFF_KC_RS4_PV,CFL_H82_RS5_PV,CFL_H82_RS6_PV,CFL_KBPH_S62_RS3_PV,CFL_KBPH_S82_RS6_PV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7_SR20_PV,CML_S102_CMPH_DDR4_RS6_SR20_Beta,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ICL_UN42_KC_PV_RS6,ICL_Y42_RS6_PV,ICL_YN42_RS6_PV,JSLP_POR_20H1_Alpha,JSLP_POR_20H1_PowerOn,JSLP_POR_20H1_PreAlpha,JSLP_POR_20H2_Beta,JSLP_POR_20H2_PV,JSLP_TestChip_19H1_PowerOn,JSLP_TestChip_19H1_PreAlpha,KBL_U21_PV,KBLR_Y_PV,KBLR_Y22_PV,LKF_A0_RS4_Alpha,LKF_A0_RS4_POE,LKF_B0_RS4_Beta,LKF_B0_RS4_PO,LKF_B0_RS4_PV ,LKF_Bx_ROW_19H1_Alpha,LKF_Bx_ROW_19H2_Beta,LKF_Bx_ROW_19H2_PV,LKF_Bx_ROW_20H1_PV,LKF_HFPGA_RS3_PSS1.1,LKF_N-1_(BXTM)_RS3_POE,LKF_Simics_VP_RS4_PSS1.0,LKF_Simics_VP_RS4_PSS1.1,RKL_S61_CMPH_Xcomp_DDR4_RS6_Alpha,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POE,RKL_S81_TGPH_Native_DDR4_RS6_Alpha,RKL_S81_TGPH_Native_DDR4_RS7_Beta,RKL_S81_TGPH_Native_DDR4_RS7_PV,TGL_Simics_VP_RS2_PSS0.8,TGL_Simics_VP_RS2_PSS1.0,TGL_Simics_VP_RS2_PSS1.1,TGL_Simics_VP_RS4_PSS0.8,TGL_Simics_VP_RS4_PSS1.0 ,TGL_Simics_VP_RS4_PSS1.1,TGL_U42_RS4_PV,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M_ADP-M_LP4x_Win10x_PreAlpha,ADL-P_ADP-LP_DDR4_PreAlpha,ADL-P_ADP-LP_DDR5_PreAlpha</t>
  </si>
  <si>
    <t>EC-Lite,TBT_IOMMU,TBT_PD_EC_NA,TCSS,USB3.1,USB-TypeC</t>
  </si>
  <si>
    <t>BC-RQTBC-13080
BC-RQTBC-13336 
LKF PSS UCIS Coverage: IceLake-UCIS-4268, IceLake-UCIS-4265, IceLake-UCIS-4281 ,4_335-UCIS-2980
 LKF PRD Coverage: BC-RQTBCLF-412
RKL Coverage ID :2203201383,2203202518,2203203016,2203202802,2203202480,2201966228
ADL: 2205445428,2205443393 , 2206545068</t>
  </si>
  <si>
    <t>Type-C capable pen(USB3.1 Pendrive) device should functionally work when it connected to TYPE-C port post G3 and reboot cycles</t>
  </si>
  <si>
    <t>ifwi.alderlake,ifwi.jasperlake,ifwi.meteorlake,ifwi.raptorlake,ifwi.raptorlake_refresh,ifwi.rocketlake</t>
  </si>
  <si>
    <t>Type-C capable pen drive directly connect to the type-C port with out any adapter. Device should detected, enumerate accurately and functionality with G3 and warm reboot cyclesNote: Checking only basic devices and basic functionality. Speed tests and performance tests are not done.</t>
  </si>
  <si>
    <t>KBL_NON_ULT,EC-FV,EC-TYPEC,LKF_TI_GATING,ICL-ArchReview-PostSi,CFL_Automation_Production,InProdATMS1.0_03March2018,LKF_PO_Phase2,LKF_PO_Phase3,LKF_PO_New_P3,PSE 1.0,OBC-CNL-PCH-XDCI-USBC-USB2_Storage,OBC-ICL-CPU-iTCSS-TCSS-USB2_Storage,OBC-TGL-CPU-iTCSS-TCSS-USB2_Storage,OBC-LKF-CPU-TCSS-USBC-USB2_Storage,OBC-CFL-PCH-XDCI-USBC-USB2_Storage,GLK_ATMS1.0_Automated_TCs,Bios_DMA,CML_TBT_Security_BIOS,LKF_B0_Power_ON,ADL_PSS_1.0,IFWI_TEST_SUITE,RKL_Native_PO,ADL/RKL/JSL,ADL_P_PSS_1.05,CML_H_ADP_S_PO,Phase_3,MTL_Test_Suite,IFWI_SYNC,ADLMLP4x,IFWI_FOC_BAT,ADL_N_IFWI,IFWI_COMMON_PREOS,ADL-P_5SGC1,ADL-P_5SGC2,RPL_S_MASTER,ADL-M_5SGC1,ADL-M_4SDC1,ADL-M_3SDC1,ADL-M_3SDC2,ADL-M_3SDC3,ADL-M_2SDC1,RPL-Px_5SGC1,RPL-Px_3SDC1,RPL-P_5SGC1,RPL-P_5SGC2,RPL-P_4SDC1,RPL-P_3SDC2,RPL-P_2SDC3,RPL-S_ 5SGC1,RPL-S_4SDC1,RPL-S_2SDC4,ADL_SBGA_5GC,ADL_N_IFWI_5SGC1,ADL_N_IFWI_IEC_PMC,ADL_N_IFWI_IEC_IOM,ADL_N_IFWI_IEC_EC,ADL_N_IFWI_IEC_NPHY,MTLSGC1,MTLSDC2,MTLSDC3,MTLSDC4,MTLSDC2,MTLSDC3,MTLSDC4,MTLSDC1,RPL_Hx-R-DC1,RPL_Hx-R-GC</t>
  </si>
  <si>
    <t>Verify USB-Keyboards functionality connected on Type-C port in Pre-OS and Post OS environment</t>
  </si>
  <si>
    <t>CSS-IVE-130111</t>
  </si>
  <si>
    <t>ADL-S_ADP-S_UDIMM_DDR5_1DPC_PreAlpha,CFL_H62_RS2_PV,CFL_H62_RS3_PV,CFL_H62_RS4_PV,CFL_H62_RS5_PV,CFL_H62_uSFF_KC_RS4_PV,CFL_H82_RS5_PV,CFL_H82_RS6_PV,CFL_KBPH_S62_RS3_PV,CFL_KBPH_S82_RS6_PV ,CFL_S62_RS4_PV,CFL_S62_RS5_PV,CFL_S82_RS5_PV,CFL_S82_RS6_PV,CFL_U43e_LP3_KC_PV,CFL_U43e_PV,CNL_U20_GT0_PV,CNL_U22_PV,CNL_Y22_PV,GLK_B0_RS3_PV,ICL_U42_RS6_PV,ICL_UN42_KC_PV_RS6,ICL_Y42_RS6_PV,ICL_YN42_RS6_PV,JSLP_POR_20H1_Alpha,JSLP_POR_20H1_PreAlpha,JSLP_POR_20H2_Beta,JSLP_POR_20H2_PV,JSLP_TestChip_19H1_PreAlpha,KBL_U21_PV,KBLR_Y_PV,KBLR_Y22_PV,LKF_A0_RS4_Alpha,LKF_A0_RS4_POE,LKF_B0_RS4_Beta,LKF_B0_RS4_PO,LKF_B0_RS4_PV ,LKF_Bx_ROW_19H1_Alpha,LKF_Bx_ROW_19H2_Beta,LKF_Bx_ROW_19H2_PV,LKF_Bx_ROW_20H1_PV,LKF_N-1_(BXTM)_RS3_POE,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Simics_VP_RS2_PSS0.5,TGL_Simics_VP_RS2_PSS0.8,TGL_Simics_VP_RS2_PSS1.0,TGL_Simics_VP_RS2_PSS1.1,TGL_Simics_VP_RS4_PSS0.8,TGL_Simics_VP_RS4_PSS1.0 ,TGL_Simics_VP_RS4_PSS1.1,TGL_U42_RS4_PV,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POE,RKL_CML_S_102_TGPH_Xcomp_DDR4_Beta,RKL_CML_S_102_TGPH_Xcomp_DDR4_Alpha,RKL_CML_S_102_TGPH_Xcomp_DDR4_PV,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M_ADP-M_LP4x_Win10x_PreAlpha,ADL-P_ADP-LP_DDR4_PreAlpha,ADL-P_ADP-LP_DDR5_PreAlpha</t>
  </si>
  <si>
    <t>TBT_PD_EC_NA,TCSS,UEFI,USB-TypeC</t>
  </si>
  <si>
    <t>BC-RQTBC-10442	
BC-RQTBC-13078
BC-RQTBC-13961
BC-RQTBC-12460
BC-RQTBC-13336 
 LKF PSS UCIS Coverage: IceLake-UCIS-4265 ,4_335-UCIS-2980
 LKF PRD Coverage: BC-RQTBCLF-412, BC-RQTBCLF-466
TGL Coverage Ref: 1209951317, 1209951182, 220194410, 220194410,1405574471
IceLake-UCIS-4282, IceLake-UCIS-1438
TGL PRD Coverage:BC-RQTBCTL-1166
JSL PRD Coverage : BC-RQTBC-16755
ADL: 2205445428
RKL:1209951317</t>
  </si>
  <si>
    <t xml:space="preserve">USB Keyboard connected to Type-C port should function properly in Pre-OS and Post OS environment </t>
  </si>
  <si>
    <t xml:space="preserve">USB-Keyboard connected to Type-C port should work in Pre-OS and Post OS environment </t>
  </si>
  <si>
    <t>KBL_NON_ULT,GLK-FW-PO,EC-BAT,EC-TYPEC,ICL-ArchReview-PostSi,InProdATMS1.0_03March2018,LKF_PO_Phase1,PSE 1.0,EC-PD-NA,TGL_ERB_PO,OBC-CNL-PCH-XDCI-USBC_USB_Keyboard,OBC-CFL-PCH-XDCI-USBC_USB_Keyboard,OBC-LKF-CPU-TCSS-USBC_USB_Keyboard,OBC-ICL-CPU-iTCSS-TCSS-USB_Keyboard,OBC-TGL-CPU-iTCSS-TCSS-USB_Keyboard,GLK_ATMS1.0_Automated_TCs,LKF_ROW_BIOS,ADL_PSS_1.0,IFWI_TEST_SUITE,ADL/RKL/JSL,ADL_P_PSS_1.05,COMMON_QRC_BAT,MTL_Test_Suite,IFWI_SYNC,ADLMLP4x,ADL_N_IFWI,IFWI_COMMON_PREOS,ADL-P_5SGC1,ADL-P_5SGC2,RPL_S_MASTER,ADL-M_5SGC1,ADL-M_4SDC1,ADL-M_3SDC1,ADL-M_3SDC2,ADL-M_3SDC3,ADL-M_2SDC1,RPL-Px_5SGC1,RPL-Px_3SDC1,RPL-P_5SGC1,RPL-P_5SGC2,RPL-P_4SDC1,RPL-P_3SDC2,RPL-P_2SDC3,RPL-S_ 5SGC1,RPL-S_4SDC1,RPL-S_2SDC4,ADL_SBGA_5GC,ADL-S_Post-Si_In_Production,ADL_N_IFWI_5SGC1,ADL_N_IFWI_4SDC1,ADL_N_IFWI_3SDC1,ADL_N_IFWI_2SDC1,ADL_N_IFWI_2SDC2,ADL_N_IFWI_2SDC3,ADL_N_IFWI_IEC_IOM,LNL_M_PSS0.8,MTLSGC1,MTLSDC2,MTLSDC3,MTLSDC4,MTLSDC2,MTLSDC3,MTLSDC4,MTLSDC1,RPL_Hx-R-DC1,RPL_Hx-R-GC</t>
  </si>
  <si>
    <t>Verification of TYPE-C docking station and basic functionality</t>
  </si>
  <si>
    <t>CSS-IVE-130113</t>
  </si>
  <si>
    <t>ADL-S_ADP-S_UDIMM_DDR5_1DPC_PreAlpha,CFL_H62_RS2_PV,CFL_H62_RS3_PV,CFL_H62_RS4_PV,CFL_H62_RS5_PV,CFL_H62_uSFF_KC_RS4_PV,CFL_H82_RS5_PV,CFL_H82_RS6_PV,CFL_U43e_LP3_KC_PV,CFL_U43e_PV,CML_H102_CMPH_DDR4_RS6_SR20_Beta,CML_H102_CMPH_DDR4_RS7_SR20_PV,CML_H82_CMPH_DDR4_RS6_SR20_Beta,CML_H82_CMPH_DDR4_RS7_SR20_PV,CML_S102_CMPH_DDR4_RS6_SR20_Beta,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ICL_UN42_KC_PV_RS6,ICL_Y42_RS6_PV,ICL_YN42_RS6_PV,JSLP_POR_20H1_Alpha,JSLP_POR_20H1_PreAlpha,JSLP_POR_20H2_Beta,JSLP_POR_20H2_PV,JSLP_TestChip_19H1_PreAlpha,KBL_U21_PV,KBLR_Y_PV,KBLR_Y22_PV,LKF_A0_RS4_Alpha,LKF_A0_RS4_POE,LKF_B0_RS4_Beta,LKF_B0_RS4_PO,LKF_B0_RS4_PV ,LKF_Bx_ROW_19H1_Alpha,LKF_Bx_ROW_19H2_Beta,LKF_Bx_ROW_19H2_PV,LKF_Bx_ROW_20H1_PV,LKF_N-1_(BXTM)_RS3_POE,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U42_RS4_PV,TGL_UY42_PO,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M_ADP-M_LP4x_Win10x_PreAlpha,ADL-P_ADP-LP_DDR4_PreAlpha,ADL-P_ADP-LP_DDR5_PreAlpha</t>
  </si>
  <si>
    <t>Display Panels,Docking support,TBT_PD_EC_NA,TCSS,USB-TypeC</t>
  </si>
  <si>
    <t>BC-RQTBC-13080
BC-RQTBC-13305
CNL-UCIS-7728
BC-RQTBC-13961
BC-RQTBC-12460
BC-RQTBC-13336 LKF PSS UCIS Coverage: IceLake-UCIS-4280,4_335-UCIS-2982
ICL PRD Coverage: BC-RQTBC-14628
TGL PRD Coverage: BC-RQTBCTL-445
1504409626
RKL:2203201383,2203202518,2203203016,2203202802,2203202480,1209951207
ADL : 2205445407</t>
  </si>
  <si>
    <t>Device connected to TYPE-C docking station should be functional </t>
  </si>
  <si>
    <t>Test case intended to verify TYPE-C docking station basic functionality </t>
  </si>
  <si>
    <t>KBL_NON_ULT,EC-TYPEC,EC-BAT,TCSS-TBT-P1,ICL-ArchReview-PostSi,ICL_BAT_NEW,BIOS_EXT_BAT,LKF_PO_Phase2,UDL2.0_ATMS2.0,LKF_PO_New_P2,OBC-CNL-PCH-XDCI-USBC-USB3_Display_Storage_DP,OBC-CFL-PCH-XDCI-USBC-USB3_Display_Storage_DP,OBC-ICL-CPU-iTCSS-TCSS-USB3_Display_Storage_DP,OBC-TGL-CPU-iTCSS-TCSS-USB3_Display_Storage_DP,OBC-LKF-CPU-TCSS-USBC-USB3_Display_Storage_DP,TGL_BIOS_PO_P2,TGL_IFWI_PO_P2,IFWI_TEST_SUITE,ADL/RKL/JSL,COMMON_QRC_BAT,Delta_IFWI_BIOS,MTL_Test_Suite,IFWI_SYNC,ADLMLP4x,IFWI_FOC_BAT,ADL_N_IFWI,IFWI_COVERAGE_DELTA,RPLSGC1,RPLSGC2,ADL-P_5SGC1,ADL-P_5SGC2,ADL-M_5SGC1,ADL-M_4SDC1,ADL-M_3SDC1,ADL-M_3SDC2,ADL-M_3SDC3,ADL-M_2SDC1,ADL-P_4SDC1,ADL-P_4SDC2,RPL-Px_5SGC1,RPL-Px_3SDC1,RPL-P_5SGC1,RPL-P_5SGC2,RPL-P_4SDC1,RPL-P_3SDC2,RPL-P_2SDC3,RPL-S_ 5SGC1,RPL_S_MASTER,MTL_IFWI_BAT,ADL_SBGA_5GC,ERB,EC-NA,EC-REVIEW,GLK-RS3-10_IFWI,LKF_ERB_PO,LKF_PO_Phase3,LKF_PO_New_P3,TGL_ERB_PO,OBC-CNL-PCH-XDCI-USBC_Audio,OBC-CFL-PCH-XDCI-USBC_Audio,OBC-LKF-CPU-IOM-TCSS-USBC_Audio,OBC-ICL-CPU-IOM-TCSS-USBC_Audio,OBC-TGL-CPU-IOM-TCSS-USBC_Audio,TGL_NEW_BAT,ADL-S_TGP-H_PO_Phase2,LKF_WCOS_BIOS_BAT_NEW,IFWI_Payload_TBT,IFWI_Payload_EC,UTR_SYNC,ADL_M_PO_Phase2,RPL_S_BackwardComp,ADL-S_ 5SGC_1DPC,ADL-S_4SDC1,ADL-S_4SDC2,ADL-S_4SDC4,ADL_N_MASTER,ADL_N_5SGC1,ADL_N_4SDC1,ADL_N_3SDC1,ADL_N_2SDC1,ADL_N_2SDC2,ADL_N_2SDC3,IFWI_COMMON_UNIFIED,MTL_IFWI_PSS_EXTENDED,CQN_DASHBOARD,MTL_P_MASTER,MTL_M_MASTER,MTL_S_MASTER,ADL-M_2SDC2,ADL_N_PO_Phase2,ADL_N_REV0,ADL-N_REV1,MTL_HFPGA_TCSS,RPL-SBGA_5SC,RPL-S_5SGC1,RPL-S_2SDC4,LNL_M_IFWI_PSS,MTL_IFWI_QAC,MTL_IFWI_IAC_PMC_SOC_IOE,MTL_IFWI_IAC_IOM,MTL_IFWI_CBV_TBT,MTL_IFWI_CBV_EC,MTL_IFWI_CBV_IOM,ADL_N_IFWI_5SGC1,ADL_N_IFWI_4SDC1,ADL_N_IFWI_3SDC1,ADL_N_IFWI_2SDC1,ADL_N_IFWI_2SDC2,ADL_N_IFWI_2SDC3,ADL_N_IFWI_IEC_IOM,MTL-P_5SGC1,MTL-P_4SDC1,MTL-P_4SDC2,MTL-P_3SDC3,MTL-P_3SDC4,MTL-P_2SDC5,MTL-P_2SDC6,RPL-SBGA_2SC2,RPL-SBGA_2SC1,RPL-SBGA_4SC,RPL-P_2SDC5-2,MTL-P_IFWI_PO,MTL_S_IFWI_PSS_1.1,ARL_S_IFWI_0.8PSS,MTLSGC1,MTLSDC2,MTLSDC3,MTLSDC4,MTLSDC2,MTLSDC3,MTLSDC4,MTLSDC1,RPL_Hx-R-DC1,RPL_Hx-R-GC</t>
  </si>
  <si>
    <t>Verify Type-C Connector reversibility functionality for Display over Type-C port</t>
  </si>
  <si>
    <t>bios.platform,bios.sa,fw.ifwi.dekelPhy,fw.ifwi.iom,fw.ifwi.nphy,fw.ifwi.pmc,fw.ifwi.sam,fw.ifwi.sphy,fw.ifwi.tbt</t>
  </si>
  <si>
    <t>CSS-IVE-130121</t>
  </si>
  <si>
    <t>ADL-S_ADP-S_UDIMM_DDR5_1DPC_PreAlpha,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7_SR20_PV,CML_S102_CMPH_DDR4_RS6_SR20_Beta,CML_S102_CMPH_DDR4_RS7_SR20_PV,CML_S62_CMPH_DDR4_RS6_SR20_Beta,CML_S62_CMPH_DDR4_RS7_SR20_PV,CML_U42_DDR4_HR19_Beta,CML_U42_DDR4_HR19_PV,CML_U42_DDR4_SR20_Beta,CML_U42_DDR4_SR20_PV,CML_U42_LP3_HR19_Beta,CML_U42_LP3_HR19_PV,CML_U42_LP3_SR20_Beta,CML_U42_LP3_SR20_PV,CML_U62_LP3_HR19_Beta,CML_U62_LP3_HR19_PV,CML_U62_LP3_SR20_Beta,CML_U62_LP3_SR20_PV,CNL_U20_GT0_PV,CNL_U22_PV,CNL_Y22_PV,GLK_B0_RS3_PV,ICL_U42_RS6_PV,ICL_UN42_KC_PV_RS6,ICL_Y42_RS6_PV,ICL_YN42_RS6_PV,JSLP_POR_20H1_Alpha,JSLP_POR_20H1_PreAlpha,JSLP_POR_20H2_Beta,JSLP_POR_20H2_PV,JSLP_TestChip_19H1_PreAlpha,KBL_U21_PV,KBLR_Y_PV,KBLR_Y22_PV,LKF_A0_RS4_Alpha,LKF_A0_RS4_POE,LKF_B0_RS4_Beta,LKF_B0_RS4_PO,LKF_B0_RS4_PV ,LKF_Bx_ROW_19H1_Alpha,LKF_Bx_ROW_19H2_Beta,LKF_Bx_ROW_19H2_PV,LKF_Bx_ROW_20H1_PV,LKF_HFPGA_RS3_PSS1.0,LKF_HFPGA_RS3_PSS1.1,LKF_HFPGA_RS4_PSS1.0,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1.1,TGL_ H81_RS4_Alpha,TGL_ H81_RS4_Beta,TGL_ H81_RS4_PV,TGL_H81_19H2_RS6_PreAlpha,TGL_Simics_VP_RS2_PSS1.1,TGL_Simics_VP_RS4_PSS1.1,TGL_U42_RS4_PV,TGL_UY42_PO,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POE,RKL_CML_S_102_TGPH_Xcomp_DDR4_Beta,RKL_CML_S_102_TGPH_Xcomp_DDR4_Alpha,RKL_CML_S_102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M_ADP-M_LP4x_Win10x_PreAlpha,ADL-P_ADP-LP_DDR4_PreAlpha,ADL-P_ADP-LP_DDR5_PreAlpha</t>
  </si>
  <si>
    <t>Display Panels,TBT_IOMMU,TBT_PD_EC_NA,TCSS,USB-TypeC</t>
  </si>
  <si>
    <t>BC-RQTBC-13080
BC-RQTBC-13305
CNL-UCIS-7728
BC-RQTBC-13961
BC-RQTBC-12460
BC-RQTBC-13336 LKF PSS UCIS Coverage: IceLake-UCIS-4280,4_335-UCIS-2994
ICL PRD Coverage: BC-RQTBC-14628 BC-RQTBC-13819 
TGL PRD Coverage: BC-RQTBCTL-445
1504409626
RKL:1209951306 
ADL : 2205446182</t>
  </si>
  <si>
    <t>Type-C Connector reversibility functionality for Display over Type-C port should function without any issue and resolution should not change when flip cable</t>
  </si>
  <si>
    <t>bios.arrowlake,bios.coffeelake,bios.kabylake,bios.meteorlake,bios.whiskeylake,ifwi.alderlake,ifwi.jasperlake,ifwi.meteorlake,ifwi.raptorlake,ifwi.raptorlake_refresh,ifwi.rocketlake</t>
  </si>
  <si>
    <t>bios.arrowlake,bios.meteorlake,ifwi.alderlake,ifwi.jasperlake,ifwi.rocketlake</t>
  </si>
  <si>
    <t>This test case to Verify Type-C Connector reversibility functionality for Display over Type-C port</t>
  </si>
  <si>
    <t>EC-TYPEC,TCSS-TBT-P1,GLK-IFWI-SI,ICL-ArchReview-PostSi,UDL2.0_ATMS2.0,LKF_PO_Phase3,LKF_PO_New_P3,EC-PD-NA,OBC-CNL-PCH-XDCI-USBC_Display_DP,OBC-CFL-PCH-XDCI-USBC_Display_DP,OBC-LKF-CPU-TCSS-USBC_Display_DP,OBC-ICL-CPU-iTCSS-TCSS-Display_DP,OBC-TGL-CPU-iTCSS-TCSS-Display_DP,CML_BIOS_SPL,TGL_BIOS_PO_P2,Bios_DMA,TGL_IFWI_PO_P2,CML_TBT_Security_BIOS,CML_DG1_Delta,IFWI_TEST_SUITE,ADL/RKL/JSL,COMMON_QRC_BAT,MTL_Test_Suite,MTL_PSS_1.0IFWI_SYNC,ADLMLP4x,ADL_N_IFWI,IFWI_COMMON_PREOS,ADL-P_5SGC1,ADL-P_5SGC2,RPL_S_MASTER,ADL-M_5SGC1,ADL-M_4SDC1,ADL-M_3SDC1,ADL-M_3SDC2,ADL-M_3SDC3,ADL-M_2SDC1,RPL-Px_5SGC1,RPL-Px_3SDC1,MTL_N_MASTER,MTL_S_MASTER,MTL_M_MASTER,MTL_P_MASTER,RPL-P_5SGC1,RPL-P_5SGC2,RPL-P_4SDC1,RPL-P_3SDC2,RPL-P_2SDC3,RPL-S_ 5SGC1,RPL-S_4SDC1,ADL_SBGA_5GC,ADL-S_ 5SGC_1DPC,ADL-S_2SDC7,ADL-S_4SDC1,MTL_PSS_1.0_BLOCK,MTL_IFWI_PSS_BLOCK,ADL_N_IFWI_5SGC1,ADL_N_IFWI_4SDC1,ADL_N_IFWI_3SDC1,ADL_N_IFWI_2SDC1,ADL_N_IFWI_2SDC2,ADL_N_IFWI_2SDC3,ADL_N_IFWI_IEC_IOM,MTL_PSS_1.0_Block,MTLSGC1,MTLSDC2,MTLSDC3,MTLSDC4,MTLSDC2,MTLSDC3,MTLSDC4,MTLSDC1,RPL_Hx-R-DC1,RPL_Hx-R-GC</t>
  </si>
  <si>
    <t>Verify 3.5mm jack Wired headphones/headset detection on pre and post Sx cycle</t>
  </si>
  <si>
    <t>fw.ifwi.bios,fw.ifwi.pchc,fw.ifwi.pmc</t>
  </si>
  <si>
    <t>CSS-IVE-131473</t>
  </si>
  <si>
    <t>ADL-S_ADP-S_SODIMM_DDR5_1DPC_Alpha,ADL-S_ADP-S_UDIMM_DDR5_1DPC_PreAlpha,GLK_B0_RS3_PV,ICL_U42_RS6_PV,ICL_Y42_RS6_PV,JSLP_POR_20H1_Alpha,JSLP_POR_20H1_PowerOn,JSLP_POR_20H1_PreAlpha,JSLP_POR_20H2_Beta,JSLP_POR_20H2_PV,JSLP_PSS_0.5_19H1_REV1,JSLP_PSS_0.8_19H1_REV2,JSLP_PSS_1.0_19H1_REV2,JSLP_PSS_1.1_19H1_REV2,JSLP_TestChip_19H1_PowerOn,JSLP_TestChip_19H1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1.0,RKL_Simics_VP_PSS1.1,TGL_ H81_RS4_Alpha,TGL_ H81_RS4_Beta,TGL_ H81_RS4_PV,TGL_H81_19H2_RS6_PreAlpha,TGL_HFPGA_RS2,TGL_HFPGA_RS3,TGL_HFPGA_RS4,TGL_Simics_VP_RS2_PSS0.8,TGL_Simics_VP_RS2_PSS1.0,TGL_Simics_VP_RS2_PSS1.1,TGL_U42_RS4_PV,TGL_Y42_RS4_PV,TGL_Z0_(TGPLP-A0)_RS4_PPOExit,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</si>
  <si>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3.5mm Jack,audio codecs,S-states</t>
  </si>
  <si>
    <t>BC-RQTBC-10138
IceLake-UCIS-720
IceLake-UCIS-4251
IceLake-UCIS-4250
IceLake-UCIS-1738(Rev 2.3)
IceLake-UCIS-1911
IceLake-UCIS-1909
IceLake-UCIS-2779
4_335-UCIS-1794
TGL HSD-ES ID 1209951422 
TGL HSD-ES ID 1209950179
TGL HSD-ES ID 220195286
TGL HSD-ES ID 220194417
BC-RQTBC-16198
JSL+:1604590079</t>
  </si>
  <si>
    <t>ICL_BAT_NEW,ICL-ArchReview-PostSi,ICL_RFR,TGL_PSS0.8C,BIOS_EXT_BAT,UDL2.0_ATMS2.0,TGL_VP_NA,OBC-ICL-PCH-AVS-Audio-HDA_Headphone,OBC-TGL-PCH-AVS-Audio-HDA_Headphone,rkl_cml_s62,IFWI_TEST_SUITE,ADL/RKL/JSL,MTL_Test_Suite,IFWI_SYNC,IFWI_COVERAGE_DELTA,ADLMLP4x,ADL-P_5SGC1,ADL-P_5SGC2,ADL-M_5SGC1,MTL_S_IFWI_PSS_0.8,RPL-P_5SGC1,RPL-P_4SDC1,RPL-P_3SDC2,RPL-P_2SDC4,RPL-S_ 5SGC1,RPL-S_4SDC1,RPL-S_4SDC2,RPL-S_2SDC2,RPL-S_2SDC3,ADL_SBGA_5GC,ADL_SBGA_3DC1,ADL_SBGA_3DC2,ADL_SBGA_3DC3,ADL_SBGA_3DC4,ADL-M_3SDC1,ADL-M_3SDC2,ADL-M_2SDC1,ADL-M_2SDC2,RPL-P_3SDC3,RPL-P_PNP_GC,ADL_M_LP5x_NA,ADL_SBGA_3SDC1,MTL-M_5SGC1,MTL-M_4SDC1,MTL-M_4SDC2,MTL-M_3SDC3,MTL-M_2SDC4,MTL-M_2SDC5,MTL-M_2SDC6,ADL-S_Post-Si_In_Production,MTL_IFWI_CBV_PMC,ADL_N_IFWI_5SGC1,ADL_N_IFWI_4SDC1,ADL_N_IFWI_3SDC1,ADL_N_IFWI_2SDC2,ADL_N_IFWI_2SDC3,ADL_N_IFWI_IEC_PMC,RPL-SBGA_5SC,RPL-SBGA_4SC,RPL-SBGA_3SC,RPL-SBGA_2SC1,RPL-SBGA_2SC2,RPL-S_2SDC8,RPL-P_2SDC4,RPL-P_2SDC5,RPL-P_2SDC6,ARL_S_IFWI_0.8PSS,RPL_Hx-R-GC,RPL_Hx-R-DC1</t>
  </si>
  <si>
    <t>Validate digital audio functionality over Type-C port</t>
  </si>
  <si>
    <t>CSS-IVE-130133</t>
  </si>
  <si>
    <t>ADL-S_ADP-S_UDIMM_DDR5_1DPC_PreAlpha,CFL_H62_RS2_PV,CFL_H62_RS3_PV,CFL_H62_RS4_PV,CFL_H62_RS5_PV,CFL_H62_uSFF_KC_RS4_PV,CFL_H82_RS5_PV,CFL_H82_RS6_PV,CFL_KBPH_S62_RS3_PV,CFL_KBPH_S82_RS6_PV ,CFL_S62_RS4_PV,CFL_S62_RS5_PV,CFL_S82_RS5_PV,CFL_S82_RS6_PV,CFL_U43e_LP3_KC_PV,CFL_U43e_PV,CNL_U20_GT0_PV,CNL_U22_PV,CNL_Y22_PV,GLK_B0_RS3_PV,ICL_U42_RS6_PV,ICL_UN42_KC_PV_RS6,ICL_Y42_RS6_PV,ICL_YN42_RS6_PV,JSLP_POR_20H1_Alpha,JSLP_POR_20H1_PreAlpha,JSLP_POR_20H2_Beta,JSLP_POR_20H2_PV,JSLP_TestChip_19H1_PowerOn,JSLP_TestChip_19H1_PreAlpha,KBL_U21_PV,KBLR_Y_PV,KBLR_Y22_PV,LKF_A0_RS4_Alpha,LKF_A0_RS4_POE,LKF_B0_RS4_Beta,LKF_B0_RS4_PO,LKF_B0_RS4_PV ,LKF_Bx_ROW_19H1_Alpha,LKF_Bx_ROW_19H2_Beta,LKF_Bx_ROW_19H2_PV,LKF_Bx_ROW_20H1_PV,LKF_N-1_(BXTM)_RS3_POE,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Simics_VP_RS2_PSS0.8,TGL_Simics_VP_RS2_PSS1.0,TGL_Simics_VP_RS2_PSS1.1,TGL_Simics_VP_RS4_PSS0.8,TGL_Simics_VP_RS4_PSS1.0 ,TGL_Simics_VP_RS4_PSS1.1,TGL_U42_RS4_PV,TGL_UY42_PO,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M_ADP-M_LP4x_Win10x_PreAlpha,ADL-P_ADP-LP_DDR4_PreAlpha,ADL-P_ADP-LP_DDR5_PreAlpha</t>
  </si>
  <si>
    <t>EC-Lite,S-states,TBT_PD_EC_NA,TCSS,USB-TypeC</t>
  </si>
  <si>
    <t>BC-RQTBC-13336
BC-RQTBC-12460
BC-RQTBC-13961 
LKF PSS UCIS Coverage: IceLake-UCIS-4265 ,4_335-UCIS-2980
LKF PRD Coverage: BC-RQTBCLF-412, 4_335-UCIS-3039
RKL Coverage ID :2203201383,2203202518,2203203016,2203202802,2203202480,1209951194 
ADL: 2205445428</t>
  </si>
  <si>
    <t>Digital audio functionality via Type-C port should be functional without any issue</t>
  </si>
  <si>
    <t>This Test case to check digital audio streaming functionality over Type-C port</t>
  </si>
  <si>
    <t>KBL_NON_ULT,EC-NA,EC-REVIEW,TCSS-TBT-P1,ICL-ArchReview-PostSi,GLK-RS3-10_IFWI,ICL_BAT_NEW,LKF_ERB_PO,BIOS_EXT_BAT,UDL2.0_ATMS2.0,LKF_PO_Phase3,LKF_PO_New_P3,TGL_ERB_PO,TGL_BIOS_PO_P2,TGL_IFWI_PO_P2,TGL_NEW_BAT,IFWI_TEST_SUITE,ADL/RKL/JSL,MTL_Test_Suite,IFWI_SYNC,ADLMLP4x,IFWI_FOC_BAT,ADL_N_IFWI,MTL_IFWI_PSS_EXTENDED,IFWI_COMMON_PREOS,ADL-P_5SGC1,ADL-P_5SGC2,RPL_S_MASTER,ADL-M_5SGC1,ADL-M_4SDC1,ADL-M_3SDC1,ADL-M_3SDC2,ADL-M_3SDC3,ADL-M_2SDC1,RPL-Px_5SGC1,RPL-Px_3SDC1,RPL-P_5SGC1,RPL-P_5SGC2,RPL-P_4SDC1,RPL-P_3SDC2,RPL-P_2SDC3,RPL-S_ 5SGC1,RPL-S_4SDC1,ADL_SBGA_5GC,MTL_PSS_1.0_BLOCK,ADL_N_IFWI_5SGC1,ADL_N_IFWI_4SDC1,ADL_N_IFWI_3SDC1,ADL_N_IFWI_2SDC1,ADL_N_IFWI_2SDC2,ADL_N_IFWI_2SDC3,ADL_N_IFWI_IEC_IOM,MTL_S_IFWI_PSS_PCH-phy_Payload,MTLSGC1,MTLSDC1,,MTLSDC1,MTLSDC2,MTLSDC3,MTLSDC4,RPL_Hx-R-DC1,RPL_Hx-R-GC</t>
  </si>
  <si>
    <t>Verify S3 Sleep on battery and resume on AC brick.</t>
  </si>
  <si>
    <t>CSS-IVE-130146</t>
  </si>
  <si>
    <t>AML_5W_Y22_ROW_PV,AML_7W_Y22_KC_PV,AMLR_Y42_PV_RS6,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UN42_KC_PV_RS6,ICL_Y42_RS6_PV,ICL_YN42_RS6_PV,KBL_H42_PV,KBL_U21_PV,KBL_U22_PV,KBL_U23e_PV,KBL_Y22_PV,KBLR_Y_PV,TGL_ H81_RS4_Alpha,TGL_ H81_RS4_Beta,TGL_ H81_RS4_PV,TGL_U42_RS4_PV,TGL_Y42_RS4_PV,TGL_Z0_(TGPLP-A0)_RS4_PPOExit,WHL_U42_PV,TGL_U42_RS6_Alpha,TGL_U42_RS6_Beta,TGL_U42_RS6_PV,TGL_Y42_RS6_Alpha,TGL_Y42_RS6_Beta,TGL_Y42_RS6_PV,CML_U42_DG1_DDR4_PV,CML_U62_DG1_DDR4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M_ADP-M_LP5_20H1_PreAlpha,ADL-M_ADP-M_LP5_21H1_PreAlpha,ADL-P_ADP-LP_DDR4_PreAlpha,ADL-P_ADP-LP_DDR5_PreAlpha</t>
  </si>
  <si>
    <t>Real Battery Management,S-states</t>
  </si>
  <si>
    <t>BC-RQTBC-10617, BC-RQTBC-2822,BC-RQTBC-12815,BC-RQTBC-13317,BC-RQTBCTL-1181
1209951584
RKL: 2203202837</t>
  </si>
  <si>
    <t>SUT could be sleep on battery and resume on AC brick. 
 </t>
  </si>
  <si>
    <t>ifwi.alderlake,ifwi.meteorlake</t>
  </si>
  <si>
    <t>ifwi.alderlake</t>
  </si>
  <si>
    <t>Intention of the test case is to verify if SUT can be put to S3 state while on DC mode and resume on AC brick. (AC+ DC mode)</t>
  </si>
  <si>
    <t>EC-BAT,EC-GPIO,EC-SX,EC-REVIEW,CFL-PRDtoTC-Mapping,ICL_BAT_NEW,TGL_PSS1.0P,BIOS_EXT_BAT,InProdATMS1.0_03March2018,ECVAL-EXBAT-2018,PSE 1.0,EC-BAT-automation,OBC-CNL-EC-GPIO-Switches-VirtualLID,OBC-CFL-EC-GPIO-Switches-VirtualLID,OBC-ICL-EC-GPIO-HwBtns/LEDs/Switchs-VirtualLID,OBC-TGL-EC-GPIO-HwBtns/LEDs/Switchs-VirtualLID,KBLR_ATMS1.0_Automated_TCs,TGL_BIOS_PO_P3,TGL_IFWI_PO_P3,CML_EC_BAT,IFWI_TEST_SUITE,ADL/RKL/JSL,MTL_Test_Suite,IFWI_SYNC,ADL_N_IFWI,IFWI_COMMON_PREOS,ADLMLP4x,ADL-P_5SGC2,ADL_SBGA_5GC,ADL_N_IFWI_5SGC1,ADL_N_IFWI_4SDC1,ADL_N_IFWI_3SDC1,ADL_N_IFWI_2SDC1,ADL_N_IFWI_2SDC2,ADL_N_IFWI_2SDC3,ADL_N_IFWI_IEC_General,ADL_N_IFWI_IEC_PMC,ADL_N_IFWI_IEC_EC</t>
  </si>
  <si>
    <t>Verify SUT boots to OS with battery supply as the only power source</t>
  </si>
  <si>
    <t>CSS-IVE-130148</t>
  </si>
  <si>
    <t>AML_5W_Y22_ROW_PV,AML_7W_Y22_KC_PV,AMLR_Y42_PV_RS6,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UN42_KC_PV_RS6,ICL_Y42_RS6_PV,ICL_YN42_RS6_PV,JSLP_POR_20H1_Alpha,JSLP_POR_20H1_PowerOn,JSLP_POR_20H1_PreAlpha,JSLP_POR_20H2_Beta,JSLP_POR_20H2_PV,JSLP_TestChip_19H1_PowerOn,JSLP_TestChip_19H1_PreAlpha,KBL_U21_PV,KBLR_Y_PV,LKF_A0_RS4_Alpha,LKF_A0_RS4_POE,LKF_B0_RS4_Beta,LKF_B0_RS4_PO,LKF_B0_RS4_PV ,LKF_Bx_ROW_19H1_Alpha,LKF_Bx_ROW_19H2_Beta,LKF_Bx_ROW_19H2_PV,LKF_Bx_ROW_20H1_PV,TGL_ H81_RS4_Alpha,TGL_ H81_RS4_Beta,TGL_ H81_RS4_PV,TGL_U42_RS4_PV,TGL_Y42_RS4_PV,TGL_Z0_(TGPLP-A0)_RS4_PPOExit,WHL_U42_PV,TGL_U42_RS6_Alpha,TGL_U42_RS6_Beta,TGL_U42_RS6_PV,TGL_Y42_RS6_Alpha,TGL_Y42_RS6_Beta,TGL_Y42_RS6_PV,CML_U42_DG1_DDR4_PV,CML_U62_DG1_DDR4_PV,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POE,ADL-M_ADP-M_LP5_20H1_Alpha,ADL-M_ADP-M_LP5_20H1_Beta,ADL-M_ADP-M_LP5_20H1_PV,ADL-M_ADP-M_LP5_21H1_POE,ADL-M_ADP-M_LP5_21H1_POE,ADL-M_ADP-M_LP5_21H1_Alpha,ADL-M_ADP-M_LP5_21H1_Beta,ADL-M_ADP-M_LP5_21H1_PV,ADL-P_ADP-LP_LP5_PreAlpha,ADL-P_ADP-LP_L4X_PreAlpha,ADL-M_ADP-M_LP5_20H1_PreAlpha,ADL-M_ADP-M_LP5_21H1_PreAlpha,ADL-P_ADP-LP_DDR4_PreAlpha,ADL-P_ADP-LP_DDR5_PreAlpha</t>
  </si>
  <si>
    <t>BIOS-Boot-Flows,Power Btn/HID,Real Battery Management,USB PD</t>
  </si>
  <si>
    <t>BC-RQTBC-2820
BC-RQTBC-13980 
BC-RQTBCLF-252
BC-RQTBC-16762
RKL, JSLP : 2203202826</t>
  </si>
  <si>
    <t>SUT boots to OS with battery supply as the only power source and check if the battery is charging up to 95%</t>
  </si>
  <si>
    <t>SUT boots to OS battery supply as only power source. After booting, Windows should work properly(i.e. does not hang after boot and resets during boot)</t>
  </si>
  <si>
    <t>EC-BAT,EC-GPIO,EC-SX,EC-REVIEW,CFL-PRDtoTC-Mapping,ICL_BAT_NEW,TGL_PSS1.0P,BIOS_EXT_BAT,InProdATMS1.0_03March2018,ECVAL-EXBAT-2018,PSE 1.0,EC-BAT-automation,OBC-CNL-EC-GPIO-Switches-VirtualLID,OBC-CFL-EC-GPIO-Switches-VirtualLID,OBC-ICL-EC-GPIO-HwBtns/LEDs/Switchs-VirtualLID,OBC-TGL-EC-GPIO-HwBtns/LEDs/Switchs-VirtualLID,KBLR_ATMS1.0_Automated_TCs,TGL_BIOS_PO_P3,TGL_IFWI_PO_P3,CML_EC_BAT,IFWI_TEST_SUITE,ADL/RKL/JSL,MTL_Test_Suite,IFWI_SYNC,ADL_N_IFWI,IFWI_COMMON_PREOS,IFWI_FOC_BAT,ADLMLP4x,ADL-P_5SGC2,ADL-M_5SGC1,ADL_SBGA_5GC,ADL_N_IFWI_5SGC1,ADL_N_IFWI_4SDC1,ADL_N_IFWI_3SDC1,ADL_N_IFWI_2SDC1,ADL_N_IFWI_2SDC2,ADL_N_IFWI_2SDC3,ADL_N_IFWI_IEC_EC</t>
  </si>
  <si>
    <t>Verify Analog Microphone test connected to 3.5 mm Port pre and post Sx cycle</t>
  </si>
  <si>
    <t>CSS-IVE-132386</t>
  </si>
  <si>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ICL_Y42_RS6_PV,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1.0,RKL_Simics_VP_PSS1.1,TGL_ H81_RS4_Alpha,TGL_ H81_RS4_Beta,TGL_ H81_RS4_PV,TGL_H81_19H2_RS6_PreAlpha,TGL_Simics_VP_RS2_PSS0.8,TGL_Simics_VP_RS2_PSS1.0,TGL_Simics_VP_RS2_PSS1.1,TGL_U42_RS4_PV,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CMPH_Simics_VP_PSS1.0,RKL_S_CMPH_Simics_VP_PSS1.1,RKL_CML_S_102_TGPH_Xcomp_DDR4_Beta,RKL_CML_S_102_TGPH_Xcomp_DDR4_Alpha,RKL_CML_S_102_TGPH_Xcomp_DDR4_PV,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POE,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</si>
  <si>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audio codecs,S-states</t>
  </si>
  <si>
    <t>BC-RQTBC-9769
ADL: 1408256914</t>
  </si>
  <si>
    <t>Device functionality should be working fine pre and post cycle</t>
  </si>
  <si>
    <t>ifwi.alderlake,ifwi.arrowlake,ifwi.lunarlake,ifwi.meteorlake,ifwi.raptorlake,ifwi.raptorlake_refresh,ifwi.rocketlake</t>
  </si>
  <si>
    <t>ifwi.alderlake,ifwi.meteorlake,ifwi.raptorlake,ifwi.rocketlake</t>
  </si>
  <si>
    <t>Intention of the testcase is to verify Analog microphone functionality pre and post Sx cycle</t>
  </si>
  <si>
    <t>GraCom,ICL_BAT_NEW,BIOS_EXT_BAT,UDL2.0_ATMS2.0,TGL_VP_NA,TGL_ERB_PO,OBC-CNL-PCH-AVS-Audio-HDA_MIC,OBC-CFL-PCH-AVS-Audio-HAD_MIC,OBC-ICL-PCH-AVS-Audio-HDA_MIC,OBC-TGL-PCH-AVS-Audio-HDA_MIC,rkl_cml_s62,IFWI_TEST_SUITE,ADL_pss_0.8_NA,ADL/RKL/JSL,MTL_Test_Suite,IFWI_SYNC,ADL_N_IFWIIFWI_COVERAGE_DELTA,ADLMLP4x,ADL-P_5SGC1,ADL-P_5SGC2,ADL-M_5SGC1,RPL-Px_5SGC1,RPL-Px_4SDC1,MTL_S_IFWI_PSS_0.8,RPL-P_5SGC1,RPL-P_4SDC1,RPL-P_3SDC2,RPL-P_2SDC4,RPL-S_ 5SGC1,RPL-S_4SDC1,RPL-S_4SDC2,RPL-S_2SDC2,RPL-S_2SDC3,ADL_SBGA_5GC,ADL_SBGA_3DC1,ADL_SBGA_3DC2,ADL_SBGA_3DC3,ADL_SBGA_3DC4,ADL-M_3SDC1,ADL-M_3SDC2,ADL-M_2SDC1,ADL-M_2SDC2,RPL-P_3SDC3,RPL-P_PNP_GC,ADL_M_LP5x_NA,ADL_SBGA_3SDC1,MTL-M_5SGC1,MTL-M_4SDC1,MTL-M_4SDC2,MTL-M_3SDC3,MTL-M_2SDC4,MTL-M_2SDC5,MTL-M_2SDC6,MTL_IFWI_CBV_PMC,ADL_N_IFWI_5SGC1,ADL_N_IFWI_4SDC1,ADL_N_IFWI_3SDC1,ADL_N_IFWI_2SDC2,ADL_N_IFWI_2SDC3,ADL_N_IFWI_IEC_PMC,RPL-SBGA_5SC,RPL-SBGA_4SC,RPL-SBGA_3SC,RPL-SBGA_2SC1,RPL-SBGA_2SC2,RPL-S_2SDC8,RPL-P_2SDC3,RPL-P_2SDC5,RPL-P_2SDC6,ARL_S_IFWI_0.8PSS,RPL_Hx-R-GC,RPL_Hx-R-DC1</t>
  </si>
  <si>
    <t>Verify charging during Post-OS</t>
  </si>
  <si>
    <t>common,emulation.ip,silicon,simulation.ip</t>
  </si>
  <si>
    <t>CSS-IVE-132240</t>
  </si>
  <si>
    <t>AML_5W_Y22_ROW_PV,AML_7W_Y22_KC_PV,AMLR_Y42_PV_RS6,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U21_PV,KBLR_Y_PV,LKF_A0_RS4_Alpha,LKF_A0_RS4_POE,LKF_B0_RS4_Beta,LKF_B0_RS4_PO,LKF_B0_RS4_PV ,LKF_Bx_ROW_19H1_Alpha,LKF_Bx_ROW_19H1_POE,LKF_Bx_ROW_19H2_Beta,LKF_Bx_ROW_19H2_PV,LKF_Bx_ROW_20H1_PV,TGL_ H81_RS4_Alpha,TGL_ H81_RS4_Beta,TGL_ H81_RS4_PV,TGL_H81_19H2_RS6_POE,TGL_H81_19H2_RS6_PreAlpha,TGL_Simics_VP_RS2_PSS1.0,TGL_Simics_VP_RS2_PSS1.1,TGL_Simics_VP_RS4_PSS1.0 ,TGL_Simics_VP_RS4_PSS1.1,TGL_U42_RS4_PV,TGL_Y42_RS4_PV,TGL_Z0_(TGPLP-A0)_RS4_PPOExit,WHL_U42_PV,TGL_U42_RS6_Alpha,TGL_U42_RS6_Beta,TGL_U42_RS6_PV,TGL_Y42_RS6_Alpha,TGL_Y42_RS6_Beta,TGL_Y42_RS6_PV,CML_U42_DG1_DDR4_PV,CML_U62_DG1_DDR4_PV,DG2_ADL_P_Alpha,DG2_ADL_P_Beta,DG2_ADL_P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M_ADP-M_LP5_20H1_PreAlpha,ADL-M_ADP-M_LP5_21H1_PreAlpha,ADL-P_ADP-LP_DDR4_PreAlpha,ADL-P_ADP-LP_DDR5_PreAlpha</t>
  </si>
  <si>
    <t>Charging modes,EC-Lite,Real Battery Management,USB PD,USB-TypeC</t>
  </si>
  <si>
    <t>BC-RQTBC-9976  BC-RQTBC-9987
Usecase ID: IceLake-UCIS-719
4_335-UCIS-1965
1209950686
2201759419
4_335-UCIS-2531
IceLake-UCIS-899
BC-RQTBC-16768
RKL: 2203202841 , 1209950678
JSLP: 2203202841</t>
  </si>
  <si>
    <t>SUT should get charged up during OS</t>
  </si>
  <si>
    <t>bios.arrowlake,bios.lunarlake,ifwi.alderlake,ifwi.jasperlake,ifwi.meteorlake</t>
  </si>
  <si>
    <t>bios.lunarlake,ifwi.alderlake,ifwi.jasperlake</t>
  </si>
  <si>
    <t>Intention of the testcase is to verify charging functionality</t>
  </si>
  <si>
    <t>EC-BAT,EC-GPIO,EC-SX,EC-REVIEW,CFL-PRDtoTC-Mapping,ICL_BAT_NEW,TGL_PSS1.0P,BIOS_EXT_BAT,InProdATMS1.0_03March2018,ECVAL-EXBAT-2018,PSE 1.0,EC-BAT-automation,OBC-CNL-EC-GPIO-Switches-VirtualLID,OBC-CFL-EC-GPIO-Switches-VirtualLID,OBC-ICL-EC-GPIO-HwBtns/LEDs/Switchs-VirtualLID,OBC-TGL-EC-GPIO-HwBtns/LEDs/Switchs-VirtualLID,KBLR_ATMS1.0_Automated_TCs,TGL_BIOS_PO_P3,TGL_IFWI_PO_P3,CML_EC_BAT,IFWI_TEST_SUITE,ADL/RKL/JSL,MTL_Test_Suite,IFWI_SYNC,ADL_N_IFWI,IFWI_COMMON_PREOS,ADLMLP4x,ADL-P_5SGC2,ADL-M_5SGC1,ADL-M_3SDC2,ADL_SBGA_5GC,ADL_N_IFWI_5SGC1,ADL_N_IFWI_4SDC1,ADL_N_IFWI_3SDC1,ADL_N_IFWI_2SDC1,ADL_N_IFWI_2SDC2,ADL_N_IFWI_2SDC3,ADL_N_IFWI_IEC_PMC,ADL_N_IFWI_IEC_EC,LNLM5SGC,LNLM3SDC3,LNLM3SDC4,LNLM3SDC5,LNLM5SGC,LNLM3SDC3,LNLM3SDC4,LNLM3SDC5,LNLM5SGC,LNLM3SDC3,LNLM3SDC4,LNLM3SDC5,LNLM3SDC1,LNLM2SDC6,LNLM5SGC,LNLM3SDC3,LNLM3SDC4,LNLM3SDC5,LNLM3SDC1,LNLM2SDC6,LNLM5SGC,LNLM3SDC3,LNLM3SDC4,LNLM3SDC5,LNLM3SDC1,LNLM2SDC6,LNLM5SGC,LNLM3SDC3,LNLM3SDC4,LNLM3SDC5,LNLM3SDC1,LNLM2SDC6,LNLM3SDC2</t>
  </si>
  <si>
    <t>Verify charging during pre and post S0i3(Modern Standby) cycle</t>
  </si>
  <si>
    <t>CSS-IVE-132502</t>
  </si>
  <si>
    <t>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Y42_RS6_PV,JSLP_POR_20H1_Alpha,JSLP_POR_20H1_PreAlpha,JSLP_POR_20H2_Beta,JSLP_POR_20H2_PV,JSLP_TestChip_19H1_PreAlpha,KBL_U21_PV,KBLR_Y_PV,LKF_A0_RS4_Alpha,LKF_A0_RS4_POE,LKF_B0_RS4_Beta,LKF_B0_RS4_PO,LKF_B0_RS4_PV ,LKF_Bx_ROW_19H1_Alpha,LKF_Bx_ROW_19H2_Beta,LKF_Bx_ROW_19H2_PV,LKF_Bx_ROW_20H1_PV,TGL_ H81_RS4_Alpha,TGL_ H81_RS4_Beta,TGL_ H81_RS4_PV,TGL_Simics_VP_RS2_PSS1.1,TGL_Simics_VP_RS4_PSS1.1,TGL_U42_RS4_PV,TGL_Y42_RS4_PV,WHL_U42_PV,TGL_U42_RS6_Alpha,TGL_U42_RS6_Beta,TGL_U42_RS6_PV,TGL_Y42_RS6_Alpha,TGL_Y42_RS6_Beta,TGL_Y42_RS6_PV,CML_U42_DG1_DDR4_PV,CML_U62_DG1_DDR4_PV,DG2_ADL_P_Alpha,DG2_ADL_P_Beta,DG2_ADL_P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M_ADP-M_LP5_20H1_PreAlpha,ADL-M_ADP-M_LP5_21H1_PreAlpha,ADL-P_ADP-LP_DDR4_PreAlpha,ADL-P_ADP-LP_DDR5_PreAlpha</t>
  </si>
  <si>
    <t>MoS (Modern Standby),Real Battery Management</t>
  </si>
  <si>
    <t>BC-RQTBC-10615 
1209950678</t>
  </si>
  <si>
    <t>SUT should get continue charging pre and post cycle</t>
  </si>
  <si>
    <t>EC-BAT,EC-GPIO,EC-SX,EC-REVIEW,CFL-PRDtoTC-Mapping,ICL_BAT_NEW,TGL_PSS1.0P,BIOS_EXT_BAT,InProdATMS1.0_03March2018,ECVAL-EXBAT-2018,PSE 1.0,EC-BAT-automation,OBC-CNL-EC-GPIO-Switches-VirtualLID,OBC-CFL-EC-GPIO-Switches-VirtualLID,OBC-ICL-EC-GPIO-HwBtns/LEDs/Switchs-VirtualLID,OBC-TGL-EC-GPIO-HwBtns/LEDs/Switchs-VirtualLID,KBLR_ATMS1.0_Automated_TCs,TGL_BIOS_PO_P3,TGL_IFWI_PO_P3,CML_EC_BAT,IFWI_TEST_SUITE,ADL/RKL/JSL,MTL_Test_Suite,IFWI_SYNC,ADL_N_IFWI,IFWI_COMMON_PREOS,ADLMLP4x,ADL-P_5SGC2,ADL-M_5SGC1,ADL_SBGA_5GC,ADL_N_IFWI_5SGC1,ADL_N_IFWI_4SDC1,ADL_N_IFWI_3SDC1,ADL_N_IFWI_2SDC1,ADL_N_IFWI_2SDC2,ADL_N_IFWI_2SDC3,ADL_N_IFWI_IEC_PMC,ADL_N_IFWI_IEC_EC</t>
  </si>
  <si>
    <t>Verify charging during pre and post S3/S0i3 cycle</t>
  </si>
  <si>
    <t>CSS-IVE-132241</t>
  </si>
  <si>
    <t>AML_5W_Y22_ROW_PV,AML_7W_Y22_KC_PV,AMLR_Y42_PV_RS6,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U21_PV,KBLR_Y_PV,LKF_A0_RS4_Alpha,LKF_A0_RS4_POE,LKF_B0_RS4_Beta,LKF_B0_RS4_PO,LKF_B0_RS4_PV ,LKF_Bx_ROW_19H1_Alpha,LKF_Bx_ROW_19H2_Beta,LKF_Bx_ROW_19H2_PV,LKF_Bx_ROW_20H1_PV,TGL_ H81_RS4_Alpha,TGL_ H81_RS4_Beta,TGL_ H81_RS4_PV,TGL_H81_19H2_RS6_POE,TGL_H81_19H2_RS6_PreAlpha,TGL_Simics_VP_RS2_PSS1.1,TGL_Simics_VP_RS4_PSS1.1,TGL_U42_RS4_PV,TGL_Y42_RS4_PV,WHL_U42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M_ADP-M_LP5_20H1_PreAlpha,ADL-M_ADP-M_LP5_21H1_PreAlpha,ADL-P_ADP-LP_DDR4_PreAlpha,ADL-P_ADP-LP_DDR5_PreAlpha</t>
  </si>
  <si>
    <t>BC-RQTBC-2820
BC-RQTBC-16768
1209950678</t>
  </si>
  <si>
    <t>EC-BAT,EC-GPIO,EC-SX,EC-REVIEW,CFL-PRDtoTC-Mapping,ICL_BAT_NEW,TGL_PSS1.0P,BIOS_EXT_BAT,InProdATMS1.0_03March2018,ECVAL-EXBAT-2018,PSE 1.0,EC-BAT-automation,OBC-CNL-EC-GPIO-Switches-VirtualLID,OBC-CFL-EC-GPIO-Switches-VirtualLID,OBC-ICL-EC-GPIO-HwBtns/LEDs/Switchs-VirtualLID,OBC-TGL-EC-GPIO-HwBtns/LEDs/Switchs-VirtualLID,KBLR_ATMS1.0_Automated_TCs,TGL_BIOS_PO_P3,TGL_IFWI_PO_P3,CML_EC_BAT,IFWI_TEST_SUITE,ADL/RKL/JSL,MTL_Test_Suite,IFWI_SYNC,ADL_N_IFWI,IFWI_FOC_BAT_EXT,IFWI_FOC_BAT,IFWI_COMMON_PREOS,ADLMLP4x,ADL-P_5SGC2,ADL_SBGA_5GC,ADL_N_IFWI_5SGC1,ADL_N_IFWI_4SDC1,ADL_N_IFWI_3SDC1,ADL_N_IFWI_2SDC1,ADL_N_IFWI_2SDC2,ADL_N_IFWI_2SDC3,ADL_N_IFWI_IEC_PMC,ADL_N_IFWI_IEC_EC</t>
  </si>
  <si>
    <t>Verify that ALS and brightness control should work properly on AC Power</t>
  </si>
  <si>
    <t>CSS-IVE-130190</t>
  </si>
  <si>
    <t>ADL-S_ADP-S_SODIMM_DDR5_1DPC_Alpha,CNL_U22_PV,CNL_Y22_PV,GLK_B0_RS3_PV,KBL_U21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H81_19H2_RS6_PreAlpha,TGL_Simics_VP_RS2_PSS0.8,TGL_Simics_VP_RS2_PSS1.0,TGL_Simics_VP_RS2_PSS1.1,TGL_U42_RS4_PV,TGL_Y42_RS4_PV,TGL_Z0_(TGPLP-A0)_RS4_PPOExit,ADL-S_Simics_PSS0.8,ADL-S_Simics_PSS1.0,ADL-S_Simics_PSS1.1,ADL-S_ADP-S_SODIMM_DDR5_1DPC_Beta,ADL-S_ADP-S_SODIMM_DDR5_1DPC_PreAlpha,ADL-S_ADP-S_SODIMM_DDR5_1DPC_PV,TGL_U42_RS6_Alpha,TGL_U42_RS6_Beta,ADL-S_Simics_PSS1.05,TGL_U42_RS6_PV,TGL_Y42_RS6_Alpha,TGL_Y42_RS6_Beta,TGL_Y42_RS6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</si>
  <si>
    <t>BC-RQTBC-2862
TGL Requirement coverage: 220195299, 220194421, 
JSLP: 1607196211
RKL:2203201744, FR: 1209951560
ADL FR:1407849491</t>
  </si>
  <si>
    <t>The brightness should be incereased or decreased autmatically on uncovering and covering ALS respectively.</t>
  </si>
  <si>
    <t>ifwi.alderlake,ifwi.arrowlake,ifwi.lunarlake,ifwi.meteorlake,ifwi.raptorlake,ifwi.rocketlake</t>
  </si>
  <si>
    <t>This test is verify  that Ambient Light Sensor and brightness control should work properly on AC Power</t>
  </si>
  <si>
    <t>EC-FV2,EC-GPIO,L5_milestone_only,TGL_PSS0.8P,InProdATMS1.0_03March2018,PSE 1.0,OBC-CNL-PCH-ISH-Sensors-ALS,OBC-ICL-PCH-ISH-Sensors-ALS,OBC-TGL-PCH-ISH-Sensors-ALS,GLK_ATMS1.0_Automated_TCs,KBLR_ATMS1.0_Automated_TCs,IFWI_TEST_SUITE,ADL/RKL/JSL,Delta_IFWI_BIOS,MTL_Test_Suite,MTL_PSS_1.1IFWI_SYNC, ADL_N_IFWIIFWI_COVERAGE_DELTA,ADLMLP4x,ADL-P_5SGC1,ADL-P_5SGC2,RPL_S_MASTER,ADL-M_5SGC1,RPL-P_5SGC1,RPL-P_5SGC2,RPL-S_3SDC1,MTL_IFWI_BAT,ADL_SBGA_5GC,ERB,ADL_SBGA_3SDC1,ADL-P_Sanity_GC1_IFWI_New,ADL-P_Sanity_GC2_IFWI_New,MTL_IFWI_QAC,MTL-M_4SDC2,MTL_IFWI_CBV_EC,ADL_N_IFWI_5SGC1,ADL_N_IFWI_4SDC1,ADL_N_IFWI_3SDC1,ADL_N_IFWI_2SDC1,ADL_N_IFWI_IEC_EC,RPL-SBGA_5SC,RPL-SBGA_3SC,LNLM5SGC,LNLM3SDC2,LNLM4SDC1,LNLM3SDC3,LNLM3SDC4,LNLM3SDC5,LNLM2SDC6,ARL_S_IFWI_0.8PSS</t>
  </si>
  <si>
    <t>Verify the basic functionality of fast charging using TYPE-C PD</t>
  </si>
  <si>
    <t>CSS-IVE-130196</t>
  </si>
  <si>
    <t>CNL_U20_GT0_PV,CNL_U22_PV,CNL_Y22_PV,ICL_U42_RS6_PV,ICL_Y42_RS6_PV,JSLP_POR_20H1_Alpha,JSLP_POR_20H1_PreAlpha,JSLP_POR_20H2_Beta,JSLP_POR_20H2_PV,JSLP_TestChip_19H1_PreAlpha,TGL_U42_RS4_PV,TGL_Y42_RS4_PV,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M_ADP-M_LP5_20H1_PreAlpha,ADL-M_ADP-M_LP5_21H1_PreAlpha,ADL-P_ADP-LP_DDR4_PreAlpha,ADL-P_ADP-LP_DDR5_PreAlpha</t>
  </si>
  <si>
    <t>Charging modes,Real Battery Management,USB-TypeC</t>
  </si>
  <si>
    <t>BC-RQTBC-9640, BC-RQTBC-12944, BC-RQTBC-13870, BC-RQTBC-13966,BC-RQTBCTL-508
1209950010
BC-RQTBC-16774
RKL: 2203203075</t>
  </si>
  <si>
    <t>Connected FC(DFCT-Battery) capable battery should charge from 5% to 50% in 30 min (approx) and 5% to 100% in 145 min</t>
  </si>
  <si>
    <t>bios.alderlake,bios.arrowlake,bios.cannonlake,bios.icelake-client,bios.lunarlake,bios.meteorlake,bios.raptorlake,bios.rocketlake,bios.tigerlake,ifwi.alderlake,ifwi.arrowlake,ifwi.jasperlake,ifwi.lunarlake,ifwi.meteorlake,ifwi.raptorlake,ifwi.raptorlake_refresh,ifwi.rocketlake</t>
  </si>
  <si>
    <t>bios.lunarlake,ifwi.alderlake,ifwi.jasperlake,ifwi.meteorlake,ifwi.raptorlake</t>
  </si>
  <si>
    <t>open.review_complete_pending_dryrun</t>
  </si>
  <si>
    <t>Intended to verify the fast charging feature using TYPE-C PD ,SUT should charge connected FC capable battery in fast charge mode</t>
  </si>
  <si>
    <t>EC-BAT,EC-GPIO,EC-SX,EC-REVIEW,CFL-PRDtoTC-Mapping,ICL_BAT_NEW,TGL_PSS1.0P,BIOS_EXT_BAT,InProdATMS1.0_03March2018,ECVAL-EXBAT-2018,PSE 1.0,EC-BAT-automation,OBC-CNL-EC-GPIO-Switches-VirtualLID,OBC-CFL-EC-GPIO-Switches-VirtualLID,OBC-ICL-EC-GPIO-HwBtns/LEDs/Switchs-VirtualLID,OBC-TGL-EC-GPIO-HwBtns/LEDs/Switchs-VirtualLID,KBLR_ATMS1.0_Automated_TCs,TGL_BIOS_PO_P3,TGL_IFWI_PO_P3,CML_EC_BAT,IFWI_TEST_SUITE,ADL/RKL/JSL,MTL_Test_Suite,IFWI_SYNC,ADL_N_IFWIIFWI_COVERAGE_DELTA,ADLMLP4x,ADL-P_5SGC2,ADL-M_5SGC1,ADL-M_3SDC2,MTL_IFWI_BAT,ERB,GLK-IFWI-SI,ICL-ArchReview-PostSi,OBC-CNL-EC-SMC-EM-ManageCharger,OBC-CFL-EC-SMC-EM-ManageCharger,OBC-ICL-EC-SMC-EM-ManageCharger,OBC-TGL-EC-SMC-EM-ManageCharger,OBC-LKF-PTF-DekelPhy-EM-PMC_EClite_ManageCharger,GLK_ATMS1.0_Automated_TCs,CML_BIOS_SPL,CML_EC_FV,IFWI_Payload_Platform,UTR_SYNC,LNL_M_PSS0.8,ADL_N_MASTER,ADL_N_5SGC1,ADL_N_3SDC1,ADL_N_2SDC1,ADL_N_2SDC2,ADL_N_2SDC3,IFWI_COMMON_UNIFIED,TGL_H_MASTER,RPL-Px_5SGC1,RPL-Px_3SDC1,ADL_N_REV0,ADL-N_REV1,ADL_SBGA_5GC,  ,RPL-P_5SGC2,RPL-P_4SDC1, , ,RPL-P_3SDC3, ,RPL-P_PNP_GC,RPL-Px_4SDC1,RPL-Px_3SDC2,ADL-P_Sanity_GC1_IFWI_New,ADL-P_Sanity_GC2_IFWI_New,MTL_IFWI_CBV_TBT,MTL_IFWI_CBV_EC,MTL_IFWI_CBV_IOM,ADL_N_IFWI_5SGC1,ADL_N_IFWI_4SDC1,ADL_N_IFWI_3SDC1,ADL_N_IFWI_2SDC1,ADL_N_IFWI_2SDC2,ADL_N_IFWI_2SDC3,ADL_N_IFWI_IEC_IOM,ADL_N_IFWI_IEC_EC,MTL-P_5SGC1,MTL-P_4SDC1,MTL-P_4SDC2,MTL-P_3SDC3,MTL-P_3SDC4,MTL-P_2SDC5,MTL-P_2SDC6,LNLM5SGC,LNLM3SDC3,LNLM3SDC4,LNLM3SDC5,LNLM5SGC,LNLM3SDC3,LNLM3SDC4,LNLM3SDC5,RPL_Hx-R-DC1,RPL_Hx-R-GC</t>
  </si>
  <si>
    <t>Verify IPU Enable/Disable Capability in BIOS</t>
  </si>
  <si>
    <t>fw.ifwi.bios</t>
  </si>
  <si>
    <t>CSS-IVE-130279</t>
  </si>
  <si>
    <t>ICL_U42_RS6_PV,ICL_Y42_RS6_PV,JSLP_POR_20H1_Alpha,JSLP_POR_20H1_PowerOn,JSLP_POR_20H1_PreAlpha,JSLP_POR_20H2_Beta,JSLP_POR_20H2_PV,JSLP_PSS_0.8_19H1_REV2,JSLP_PSS_1.0_19H1_REV2,JSLP_PSS_1.1_19H1_REV2,TGL_ H81_RS4_Alpha,TGL_ H81_RS4_Beta,TGL_ H81_RS4_PV,TGL_Simics_VP_RS2_PSS1.0,TGL_Simics_VP_RS2_PSS1.1,TGL_Simics_VP_RS4_PSS0.8,TGL_Simics_VP_RS4_PSS1.0 ,TGL_Simics_VP_RS4_PSS1.1,TGL_U42_RS4_PV,TGL_UY42_PO,TGL_Y42_RS4_PV,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JSLP_Win10x_PreAlpha,JSLP_Win10x_PV,JSLP_Win10x_Alpha,JSLP_Win10x_Beta,ADL-P_ADP-LP_LP5_PreAlpha,ADL-P_ADP-LP_L4X_PreAlpha,ADL-M_ADP-M_LP5_20H1_PreAlpha,ADL-M_ADP-M_LP5_21H1_PreAlpha,ADL-P_ADP-LP_DDR4_PreAlpha,ADL-P_ADP-LP_DDR5_PreAlpha</t>
  </si>
  <si>
    <t>Camera - 2D imaging (integrated and discrete ISP)</t>
  </si>
  <si>
    <t>BC-RQTBC-14486
BC-RQTBCTL-548
JSLP: 2203203118, 1607196276</t>
  </si>
  <si>
    <t>After disabling IPU setup option and PCI config read to 0/5/0 should be 0xffff</t>
  </si>
  <si>
    <t>ifwi.alderlake,ifwi.arrowlake,ifwi.jasperlake,ifwi.lunarlake,ifwi.meteorlake,ifwi.raptorlake,ifwi.raptorlake_refresh</t>
  </si>
  <si>
    <t>Check for BIOS option to Enable/ Disable for IPU</t>
  </si>
  <si>
    <t>ICL-ArchReview-PostSi,UDL2.0_ATMS2.0,OBC-ICL-CPU-IPU-Camera-MIPI,OBC-TGL-CPU-IPU-Camera-MIPI,TGL_BIOS_PO_P2,TGL_NEW_BAT,IFWI_TEST_SUITE,ADL/RKL/JSL,COMMON_QRC_BAT,MTL_Test_Suite,IFWI_SYNC,ADL_N_IFWI,IFWI_COMMON_PREOS,ADLMLP4x,ADL-P_5SGC1,ADL-M_5SGC1,RPL-Px_5SGC1,RPL-Px_4SDC1,RPL-P_5SGC1,RPL-P_3SDC2,ADL-M_5SGC1,ADL-M_3SDC1,ADL-M_3SDC2,ADL-M_2SDC1,ADL-M_2SDC2,RPL-P_3SDC3,RPL-P_PNP_GC,ADL-P_Sanity_GC1_IFWI_New,ADL-P_Sanity_GC2_IFWI_New,ADL_N_IFWI_5SGC1,ADL_N_IFWI_4SDC1,ADL_N_IFWI_3SDC1,ADL_N_IFWI_2SDC1,ADL_N_IFWI_2SDC2,ADL_N_IFWI_2SDC3
,ADL_N_IFWI_IEC_NPHY,RPL_Hx-R-GC,RPL_Hx-R-DC1</t>
  </si>
  <si>
    <t>Verify charging during pre and post S4 cycle</t>
  </si>
  <si>
    <t>CSS-IVE-132242</t>
  </si>
  <si>
    <t>AML_5W_Y22_ROW_PV,AML_7W_Y22_KC_PV,AMLR_Y42_PV_RS6,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U21_PV,KBLR_Y_PV,LKF_A0_RS4_Alpha,LKF_A0_RS4_POE,LKF_B0_RS4_Beta,LKF_B0_RS4_PO,LKF_B0_RS4_PV ,LKF_Bx_ROW_19H1_Alpha,LKF_Bx_ROW_19H2_Beta,LKF_Bx_ROW_19H2_PV,LKF_Bx_ROW_20H1_PV,TGL_ H81_RS4_Alpha,TGL_ H81_RS4_Beta,TGL_ H81_RS4_PV,TGL_H81_19H2_RS6_POE,TGL_H81_19H2_RS6_PreAlpha,TGL_U42_RS4_PV,TGL_Y42_RS4_PV,TGL_Z0_(TGPLP-A0)_RS4_PPOExit,WHL_U42_PV,TGL_U42_RS6_Alpha,TGL_U42_RS6_Beta,TGL_U42_RS6_PV,TGL_Y42_RS6_Alpha,TGL_Y42_RS6_Beta,TGL_Y42_RS6_PV,CML_U42_DG1_DDR4_PV,CML_U62_DG1_DDR4_PV,DG2_ADL_P_Alpha,DG2_ADL_P_Beta,DG2_ADL_P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M_ADP-M_LP5_20H1_PreAlpha,ADL-M_ADP-M_LP5_21H1_PreAlpha,ADL-P_ADP-LP_DDR4_PreAlpha,ADL-P_ADP-LP_DDR5_PreAlpha</t>
  </si>
  <si>
    <t>This test is to Verify charging during pre and post S4 cycle</t>
  </si>
  <si>
    <t>EC-BAT,EC-GPIO,EC-SX,EC-REVIEW,CFL-PRDtoTC-Mapping,ICL_BAT_NEW,TGL_PSS1.0P,BIOS_EXT_BAT,InProdATMS1.0_03March2018,ECVAL-EXBAT-2018,PSE 1.0,EC-BAT-automation,OBC-CNL-EC-GPIO-Switches-VirtualLID,OBC-CFL-EC-GPIO-Switches-VirtualLID,OBC-ICL-EC-GPIO-HwBtns/LEDs/Switchs-VirtualLID,OBC-TGL-EC-GPIO-HwBtns/LEDs/Switchs-VirtualLID,KBLR_ATMS1.0_Automated_TCs,TGL_BIOS_PO_P3,TGL_IFWI_PO_P3,CML_EC_BAT,IFWI_TEST_SUITE,ADL/RKL/JSL,MTL_Test_Suite,IFWI_SYNC,ADL_N_IFWI,IFWI_COMMON_PREOS,IFWI_FOC_BAT_EXT,ADLMLP4x,ADL-P_5SGC2,ADL-M_5SGC1,ADL-P_3SDC3,ADL_SBGA_5GC,ADL_N_IFWI_5SGC1,ADL_N_IFWI_4SDC1,ADL_N_IFWI_3SDC1,ADL_N_IFWI_2SDC1,ADL_N_IFWI_2SDC2,ADL_N_IFWI_2SDC3,ADL_N_IFWI_IEC_PMC,ADL_N_IFWI_IEC_EC</t>
  </si>
  <si>
    <t>Verify eMMC OS Preload , boot and detection in  device manager disk drive category</t>
  </si>
  <si>
    <t>CSS-IVE-130367</t>
  </si>
  <si>
    <t>Internal and External Storage</t>
  </si>
  <si>
    <t>AMLR_Y42_PV_RS6,GLK_B0_RS3_PV,GLK_B0_RS4_PV,ICL_Simics_VP_RS1_PSS_0.5C,ICL_Simics_VP_RS1_PSS_0.5P,ICL_Simics_VP_RS1_PSS_0.8C,ICL_Simics_VP_RS1_PSS_0.8P,ICL_Simics_VP_RS1_PSS_1.0C,ICL_Simics_VP_RS1_PSS_1.0P,ICL_Simics_VP_RS2_PSS_1.1,ICL_U42_RS6_PV,ICL_Y42_RS6_PV,JSLP_POR_20H1_Alpha,JSLP_POR_20H1_PreAlpha,JSLP_POR_20H2_Beta,JSLP_POR_20H2_PV,JSLP_PSS_0.8_19H1_REV2,JSLP_PSS_1.0_19H1_REV2,JSLP_PSS_1.1_19H1_REV2,KBL_U21_PV,KBL_U22_PV,KBL_U23e_PV,KBL_Y22_PV,KBLR_Y_PV,KBLR_Y22_PV,AML_Y42_Win10X_PV,JSLP_Win10x_PreAlpha,JSLP_Win10x_PV,JSLP_Win10x_Alpha,JSLP_Win10x_Beta</t>
  </si>
  <si>
    <t>BIOS-Boot-Flows,eMMC</t>
  </si>
  <si>
    <t>BC-RQTBC-9987,IceLake-UCIS-1838,BC-RQTBC-13437
JSLP: 1604836809, 1607196150</t>
  </si>
  <si>
    <t>anaray5x</t>
  </si>
  <si>
    <t>eMMC with OS image should boot correctly without exceptions/errors and device should be detected under disk drive category in device manager.
 </t>
  </si>
  <si>
    <t>Checking enumeration and boot from eMMC 5.0 / 5.1 card</t>
  </si>
  <si>
    <t>GLK-FW-PO,C1_NA,ICL_PSS_BAT_NEW,GLK-RS3-10_IFWI,ICL_BAT_NEW,BIOS_EXT_BAT,UDL2.0_ATMS2.0,OBC-ICL-PCH-eMMC-Storage-SCS,IFWI_TEST_SUITE,ADL/RKL/JSL,COMMON_QRC_BAT,MTL_NA,IFWI_SYNC,IFWI_FOC_BAT,ADL_N_IFWI,IFWI_COMMON_PREOS,ADL_N_IFWI_5SGC1</t>
  </si>
  <si>
    <t>Verify disable/enable ISH Controller option in BIOS</t>
  </si>
  <si>
    <t>CSS-IVE-130371</t>
  </si>
  <si>
    <t>ADL-S_ADP-S_SODIMM_DDR5_1DPC_Alpha,AML_5W_Y22_ROW_PV,CFL_H62_RS3_PV,CFL_H62_RS4_PV,CFL_H62_RS5_PV,CFL_H82_RS5_PV,CFL_H82_RS6_PV,CFL_S62_RS5_PV,CNL_H82_PV,CNL_U22_PV,CNL_Y22_PV,GLK_B0_RS3_PV,ICL_HFPGA_RS1_PSS_1.0P,ICL_HFPGA_RS2_PSS_1.1,ICL_Simics_VP_RS1_PSS_0.8C,ICL_Simics_VP_RS1_PSS_0.8P,ICL_Simics_VP_RS1_PSS_1.0C,ICL_Simics_VP_RS1_PSS_1.0P,ICL_Simics_VP_RS2_PSS_1.1,ICL_U42_RS6_PV,ICL_Y42_RS6_PV,KBL_U21_PV,KBL_Y22_PV,KBLR_Y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H81_RS4_PV,TGL_H81_19H2_RS6_PreAlpha,TGL_Simics_VP_RS2_PSS0.5,TGL_Simics_VP_RS2_PSS0.8,TGL_Simics_VP_RS2_PSS1.0,TGL_Simics_VP_RS2_PSS1.1,TGL_Simics_VP_RS4_PSS0.8,TGL_Simics_VP_RS4_PSS1.0 ,TGL_Simics_VP_RS4_PSS1.1,TGL_U42_RS4_PV,TGL_Y42_RS4_PV,TGL_Z0_(TGPLP-A0)_RS4_PPOExit,ADL-S_Simics_PSS0.8,ADL-S_Simics_PSS1.0,ADL-S_Simics_PSS1.1,ADL-S_TGP-H_Simics_PSS1.1,ADL-S_ADP-S_SODIMM_DDR5_1DPC_Beta,ADL-S_ADP-S_SODIMM_DDR5_1DPC_POE,ADL-S_ADP-S_SODIMM_DDR5_1DPC_PreAlpha,ADL-S_ADP-S_SODIMM_DDR5_1DPC_PV,TGL_U42_RS6_Alpha,TGL_U42_RS6_Beta,ADL-S_Simics_PSS1.05,TGL_U42_RS6_PV,TGL_Y42_RS6_Alpha,TGL_Y42_RS6_Beta,TGL_Y42_RS6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</si>
  <si>
    <t>BC-RQTBC-10139
BC-RQTBC-9887
TGL Requirement coverage: 1209756376,RKL:2203201744
ADL:1408878467</t>
  </si>
  <si>
    <t>ISH controller should able to set enable /disable option without hang</t>
  </si>
  <si>
    <t>4-low</t>
  </si>
  <si>
    <t>ifwi.alderlake,ifwi.lunarlake,ifwi.raptorlake,ifwi.rocketlake</t>
  </si>
  <si>
    <t>ifwi.alderlake,ifwi.raptorlake,ifwi.rocketlake</t>
  </si>
  <si>
    <t>Intention of the  test case is to verify ISH Controller BIOS options</t>
  </si>
  <si>
    <t>CFL-PRDtoTC-Mapping,L5_milestone_only,InProdATMS1.0_03March2018,PSE 1.0,CML_BIOS_Sanity_CSME12.xx,GLK_ATMS1.0_Automated_TCs,KBLR_ATMS1.0_Automated_TCs,TGL_BIOS_PO_P2,TGL_IFWI_PO_P1,TGL_H_PSS_IFWI_BAT,TGL_Focus_Blue_Auto,RKL_U_ERB,RKL_S_ERB,RKL_U_PO_Phase3_IFWI,COMMON_QRC_BAT,ADL_P_ERB_BIOS_PO,Phase_3,MTL_Test_Suite,IFWI_SYNC,Automation_Inproduction,ADL_N_IFWI,IFWI_TEST_SUITE,IFWI_COVERAGE_DELTA,ADLMLP4x,RPL_S_MASTER,ADL_N_REV0,RPL-Px_5SGC1,RPL-Px_4SDC1,RPL-P_5SGC1,RPL-P_5SGC2,RPL-S_3SDC2,ADL_SBGA_5GC,ADL_SBGA_3SDC1,ADL-P_Sanity_GC1_IFWI_New,ADL-P_Sanity_GC2_IFWI_New,ADL_N_IFWI_5SGC1,ADL_N_IFWI_4SDC1,ADL_N_IFWI_3SDC1,ADL_N_IFWI_2SDC1,ADL_N_IFWI_IEC_BIOS,ADL_N_IFWI_IEC_EC,RPL-SBGA_5SC,RPL-SBGA_3SC,LNLM5SGC,LNLM3SDC2,LNLM4SDC1,LNLM3SDC3,LNLM3SDC4,LNLM3SDC5,LNLM2SDC6</t>
  </si>
  <si>
    <t>Verify PCIe SD Card detection after multiple cycles of plug and play media file</t>
  </si>
  <si>
    <t>fw.ifwi.pchc</t>
  </si>
  <si>
    <t>CSS-IVE-130476</t>
  </si>
  <si>
    <t>ADL-S_ADP-S_SODIMM_DDR5_1DPC_Alpha,AML_5W_Y22_ROW_PV,ADL-S_ADP-S_UDIMM_DDR5_1DPC_PreAlpha,AMLR_Y42_PV_RS6,CNL_H82_PV,CNL_U20_GT0_PV,CNL_U22_PV,CNL_Y22_PV,GLK_B0_RS3_PV,GLK_B0_RS4_PV,ICL_U42_RS6_PV,ICL_Y42_RS6_PV,JSLP_POR_20H1_Alpha,JSLP_POR_20H1_PreAlpha,JSLP_POR_20H2_Beta,JSLP_POR_20H2_PV,JSLP_TestChip_19H1_PreAlpha,KBL_H42_PV,KBL_U21_PV,KBL_U22_PV,KBL_U23e_PV,KBL_Y22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U42_RS4_PV,TGL_UY42_PO,TGL_Y42_RS4_PV,TGL_Z0_(TGPLP-A0)_RS4_PPOExit,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</si>
  <si>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SDIO,SDXC</t>
  </si>
  <si>
    <t>https://hsdes.intel.com/appstore/article/#/1209083412/main</t>
  </si>
  <si>
    <t>SD Card functionality should be consistent after multiple cycles of  plug,play and unplug</t>
  </si>
  <si>
    <t>Test is to verify PCIe SD detection after multiple cycles of plug, play and unplug</t>
  </si>
  <si>
    <t>UDL2.0_ATMS2.0,OBC-CNL-PCH-SDIO-Storage-Sdcard,OBC-CFL-PCH-SDIO-Storage-Sdcard,OBC-ICL-PCH-SDIO-Storage-Sdcard,OBC-TGL-PCH-SDIO-Storage-SDCard,TGL_BIOS_PO_P3,RKL_S_PO_Phase3_IFWI,RKL_POE,RKL_U_PO_Phase3_IFWI,IFWI_TEST_SUITE,RKL_Native_PO,RKL_Xcomp_PO,ADL/RKL/JSL,Phase_3,MTL_Test_Suite,IFWI_SYNC,ADL_N_IFWI,IFWI_COMMON_PREOS,ADLMLP4x,ADL-P_5SGC1,RPL_S_MASTER,ADL-M_5SGC1,ADL-M_4SDC1,ADL-P_3SDC1,RPL-Px_5SGC1,RPL-P_5SGC1, ADL_SBGA_5GC1,,
RPL-S_ 5SGC1,MTL-M_5SGC1,MTL-M_4SDC1,MTL-M_2SDC4,MTL-M_2SDC5,MTL-M_2SDC6,ADL_N_IFWI_5SGC1,ADL_N_IFWI_4SDC1,ADL_N_IFWI_3SDC1,ADL_N_IFWI_2SDC2,ADL_N_IFWI_2SDC3,ADL_N_IFWI_IEC_PMC,RPL-Px_4SP2,MTLSGC1,MTLSDC1,MTLSDC2,MTLSDC5,MTLSDC6,LNLM5SGC,LNLM3SDC2</t>
  </si>
  <si>
    <t>Verify if Intel SelfTest completes successfully</t>
  </si>
  <si>
    <t>16015143695-[ADL-P][ADL-S]:Observed error with latest selftest tool V132</t>
  </si>
  <si>
    <t>System Test</t>
  </si>
  <si>
    <t>fw.ifwi.unknown</t>
  </si>
  <si>
    <t>CSS-IVE-130922</t>
  </si>
  <si>
    <t>Platform Config and Board BOM</t>
  </si>
  <si>
    <t>ADL-S_ADP-S_SODIMM_DDR5_1DPC_Alpha,AML_5W_Y22_ROW_PV,ADL-S_ADP-S_UDIMM_DDR5_1DPC_PreAlpha,AML_7W_Y22_KC_PV,AMLR_Y42_PV_RS6,APL_A1_TH2_PV,APL_B0_RS1_PV,APL_B1_RS1_PV,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U42_RS6_PV,ICL_UN42_KC_PV_RS6,ICL_Y42_RS6_PV,ICL_YN42_RS6_PV,KBL_U21_PV,KBL_U22_PV,KBL_U23e_PV,KBLR_Y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1.1,TGL_ H81_RS4_Alpha,TGL_ H81_RS4_Beta,TGL_ H81_RS4_PV,TGL_H81_19H2_RS6_POE,TGL_H81_19H2_RS6_PreAlpha,TGL_Simics_VP_RS2_PSS1.1,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</si>
  <si>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ACPI,Internal Tools</t>
  </si>
  <si>
    <t>Tool Compliance checking on all Platform
RKL: 2206200163</t>
  </si>
  <si>
    <t>chassanx</t>
  </si>
  <si>
    <t>All registers should be set according to the specification.Self Test should pass with out any errors.</t>
  </si>
  <si>
    <t>ifwi.alderlake,ifwi.lunarlake,ifwi.meteorlake,ifwi.raptorlake,ifwi.rocketlake</t>
  </si>
  <si>
    <t>ifwi.alderlake,ifwi.rocketlake</t>
  </si>
  <si>
    <t>Self Test Tool</t>
  </si>
  <si>
    <t>Self test tool run helps validate BIOS compliance to EDS and BWG specs.</t>
  </si>
  <si>
    <t>EC-NA,EC-REVIEW,InProdATMS1.0_03March2018,PSE 1.0,EC-PD-NA,OBC-CNL-PTF-Enterprise-ACPI-software,OBC-CFL-PTF-Enterprise-ACPI-software,OBC-LKF-PTF-Enterprise-ACPI-software,OBC-ICL-PTF-Software-Software-selftest,OBC-TGL-PTF-Software-Software-selftest,GLK_ATMS1.0_Automated_TCs,KBLR_ATMS1.0_Automated_TCs,TGL_BIOS_PO_P3,TGL_IFWI_PO_P3,TGL_NEW_BAT,ADL/RKL/JSL,IFWI_TEST_SUITE,RPL-P_5SGC1,RPL-P_5SGC2,RPL-P_4SDC1,RPL-P_3SDC2,RPL-P_2SDC3,MTL_Test_SuiteIFWI_SYNC,ADL_N_IFWI_5SGC1,ADL_N_IFWI_4SDC1,ADL_N_IFWI_3SDC1,ADL_N_IFWI_2SDC1,ADL_N_IFWI_2SDC2,ADL_N_IFWI_2SDC3,ADL_SBGA_5GC,ADL_N_IFWI,IFWI_COMMON_PREOS,ADLMLP4x,ADL-P_5SGC1,ADL-P_5SGC2,RPL_S_MASTER,RPL-S_2SDC4,ADL-M_5SGC1,RPL-Px_5SGC1,RPL-Px_3SDC1,ADL_SBGA_3SDC1</t>
  </si>
  <si>
    <t>Verify FPS device enumeration in device manager</t>
  </si>
  <si>
    <t>CSS-IVE-130975</t>
  </si>
  <si>
    <t>ADL-S_ADP-S_SODIMM_DDR5_1DPC_Alpha,AML_5W_Y22_ROW_PV,AMLR_Y42_PV_RS6,CFL_H62_RS2_PV,CFL_H62_RS3_PV,CFL_H62_RS4_PV,CFL_H62_RS5_PV,CFL_H82_RS5_PV,CFL_H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ICL_U42_RS6_PV,ICL_Y42_RS6_PV,KBL_H42_PV,KBL_S22_PV,KBL_S42_PV,KBL_U21_PV,KBL_U22_PV,KBL_U23e_PV,KBL_Y22_PV,KBLR_Y_PV,LKF_A0_RS4_Alpha,LKF_B0_RS4_Beta,LKF_B0_RS4_PO,LKF_B0_RS4_PV ,LKF_Bx_ROW_19H1_Alpha,LKF_Bx_ROW_19H2_Beta,LKF_Bx_ROW_19H2_PV,LKF_Bx_ROW_20H1_PV,RKL_S61_CMPH_Xcomp_DDR4_RS6_Alpha,RKL_S61_CMPH_Xcomp_DDR4_RS7_Beta,RKL_S61_CMPH_Xcomp_DDR4_RS7_PV,RKL_S61_TGPH_Native_DDR4_RS6_Alpha,RKL_S61_TGPH_Native_DDR4_RS7_Beta,RKL_S61_TGPH_Native_DDR4_RS7_PV,RKL_S81_CMPH_Xcomp_DDR4_RS6_Alpha,RKL_S81_CMPH_Xcomp_DDR4_RS7_Beta,RKL_S81_TGPH_Native_DDR4_RS6_Alpha,RKL_S81_TGPH_Native_DDR4_RS7_Beta,RKL_S81_TGPH_Native_DDR4_RS7_PV,WHL_U42_Corp_PV,WHL_U42_PV,WHL_U43e_Corp_PV,ADL-S_ADP-S_SODIMM_DDR5_1DPC_Beta,ADL-S_ADP-S_SODIMM_DDR5_1DPC_POE,ADL-S_ADP-S_SODIMM_DDR5_1DPC_PreAlpha,ADL-S_ADP-S_SODIMM_DDR5_1DPC_PV,AML_Y42_Win10X_PV,RKL_CML_S_102_TGPH_Xcomp_DDR4_Beta,RKL_CML_S_102_TGPH_Xcomp_DDR4_Alpha,RKL_CML_S_102_TGPH_Xcomp_DDR4_PV,RKL_CML_S_62_TGPH_Xcomp_DDR4_Alpha,RKL_CML_S_62_TGPH_Xcomp_DDR4_Beta,RKL_CML_S_62_TGPH_Xcomp_DDR4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t>
  </si>
  <si>
    <t>FPS/iFPS</t>
  </si>
  <si>
    <t>BC-RQTBC-2556</t>
  </si>
  <si>
    <t>FPS device enumeration in device manager should be successful without any yellow bangs</t>
  </si>
  <si>
    <t>bios.amberlake,bios.arrowlake,bios.kabylake,bios.skylake,ifwi.alderlake,ifwi.arrowlake,ifwi.jasperlake,ifwi.lunarlake,ifwi.meteorlake,ifwi.raptorlake,ifwi.rocketlake</t>
  </si>
  <si>
    <t>Intentnion of the testcase is to verify FPS driver installation and device enumeration in device manager</t>
  </si>
  <si>
    <t>ICL-ArchReview-PostSi,UDL2.0_ATMS2.0,OBC-CNL-PCH-SPI-Sensors-FPS,OBC-CFL-PCH-SPI-Sensors-FPS,OBC-LKF-PCH-SPI-Sensors-FPS,OBC-ICL-PCH-SPI-Sensors-FPS,OBC-TGL-PCH-SPI-Sensors-FPS,LKF_B0_Power_ON,TGL_NEW_BAT,rkl_cml_s62,IFWI_TEST_SUITE,ADL/RKL/JSL,COMMON_QRC_BAT,RKL-S X2_(CML-S+CMP-H)_S102,RKL-S X2_(CML-S+CMP-H)_S62,MTL_Test_Suite,MTL_PSS_0.8IFWI_SYNC, ADL_N_IFWIIFWI_COVERAGE_DELTA,ADLMLP4x,ADL-P_5SGC1,MTL_IFWI_Sanity,RPL_S_MASTER,ADL-M_5SGC1,ADL-P_3SDC4,RPL-Px_5SGC1,RPL_S_IFWI_PO_Phase3,RPL-S_3SDC1,ADL_SBGA_5GC,RPL-P_5SGC1,MTL_IFWI_PSS_BLOCK,MTL_PSS_1.0_BLOCK,ADL_SBGA_3SDC1,RPL_Px_PO_P3, ADL_SBGA_3DC4,MTL-M_5SGC1,MTL-M_4SDC1,MTL-M_4SDC2,MTL-M_3SDC3,MTL-M_2SDC4,RPL_SBGA_IFWI_PO_Phase3,MTL_IFWI_CBV_BIOS,ADL_N_IFWI_5SGC1,ADL_N_IFWI_4SDC1,ADL_N_IFWI_3SDC1,ADL_N_IFWI_2SDC1,RPL_P_PO_P3,RPL-SBGA_5SC, RPL-SBGA_4SC,RPL-SBGA_3SC,MTL-P_IFWI_PO,LNLM5SGC,LNLM3SDC2</t>
  </si>
  <si>
    <t>Verify system post flashing IFWI on an eSPI enabled system</t>
  </si>
  <si>
    <t>CSS-IVE-131009</t>
  </si>
  <si>
    <t>System Firmware Builds and bringup</t>
  </si>
  <si>
    <t>ADL-S_ADP-S_SODIMM_DDR5_1DPC_Alpha,ADL-S_ADP-S_UDIMM_DDR5_1DPC_PreAlpha,CML_H82_CMPH_DDR4_RS6_SR20_Beta,CML_H82_CMPH_DDR4_RS6_SR20_POE,CML_H82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U42_RS6_PV,ICL_UN42_KC_PV_RS6,ICL_Y42_RS6_PV,ICL_YN42_RS6_PV,JSLP_POR_20H1_Alpha,JSLP_POR_20H1_PreAlpha,JSLP_POR_20H2_Beta,JSLP_POR_20H2_PV,JSLP_TestChip_19H1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U42_RS4_PV,TGL_Y42_RS4_PV,WHL_U42_Corp_PV,WHL_U42_PV,WHL_U43e_Corp_PV,ADL-S_ADP-S_UDIMM_DDR5_1DPC_PV,ADL-S_ADP-S_UDIMM_DDR5_2DPC_Alpha,ADL-S_ADP-S_UDIMM_DDR5_2DPC_Beta,ADL-S_ADP-S_UDIMM_DDR5_2DPC_POE,ADL-S_ADP-S_UDIMM_DDR5_2DPC_PreAlpha,ADL-S_ADP-S_UDIMM_DDR5_2DPC_PV,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POE,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</si>
  <si>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eSPI</t>
  </si>
  <si>
    <t>BC-RQTBC-13069
BC-RQTBC-12459
BC-RQTBC-13332
BC-RQTBCTL-1228
BC-RQTBC-16836
JSLP:2203203000</t>
  </si>
  <si>
    <t>System should be stable post flashing IFWI over eSPI enabled System</t>
  </si>
  <si>
    <t>System should be able to boot up on an eSPI enabled system i.e., communication between EC and SOC happens over eSPI</t>
  </si>
  <si>
    <t>GLK-FW-PO,C4_NA,C1_NA,GLK-RS3-10_IFWI,ICL_BAT_NEW,BIOS_EXT_BAT,UDL2.0_ATMS2.0,OBC-CNL-PCH-SystemFlash-IFWI,OBC-ICL-PCH-Flash-System,OBC-TGL-PCH-Flash-System,RKL_S_PO_Phase1_IFWI,RKL_U_PO_Phase1_IFWI,ADL/RKL/JSL,COMMON_QRC_BAT,IFWI_TEST_SUITE,RPL-P_5SGC1,RPL-P_5SGC2,RPL-P_4SDC1,RPL-P_3SDC2,RPL-P_2SDC3,ADL_Arch_Phase 2,MTL_Test_Suite,IFWI_SYNC,ADL_N_IFWI_5SGC1,ADL_N_IFWI_4SDC1,ADL_N_IFWI_3SDC1,ADL_N_IFWI_2SDC1,ADL_N_IFWI_2SDC2,ADL_N_IFWI_2SDC3,ADL_SBGA_5GC,ADL_N_IFWI,IFWI_COMMON_PREOS,ADLMLP4x,ADL-P_5SGC1,ADL-P_5SGC2,RPL_S_MASTER,RPL-S_2SDC4,ADL-M_5SGC1,RPL-Px_5SGC1,RPL-Px_3SDC1,ADL-S_Post-Si_In_Production</t>
  </si>
  <si>
    <t>Validate HDMI Display functionality over Type-C port in Pre/Post S3,S4,S5 and reboot cycles</t>
  </si>
  <si>
    <t>CSS-IVE-131070</t>
  </si>
  <si>
    <t>ADL-S_ADP-S_UDIMM_DDR5_1DPC_PreAlpha,CFL_U43e_LP3_KC_PV,CFL_U43e_PV,CML_H102_CMPH_DDR4_RS6_SR20_Beta,CML_H102_CMPH_DDR4_RS7_SR20_PV,CML_H82_CMPH_DDR4_RS6_SR20_Beta,CML_H82_CMPH_DDR4_RS7_SR20_PV,CML_S102_CMPH_DDR4_RS6_SR20_Beta,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GLK_B0_RS3_PV,ICL_U42_RS6_PV,ICL_UN42_KC_PV_RS6,ICL_Y42_RS6_PV,ICL_YN42_RS6_PV,JSLP_POR_20H1_Alpha,JSLP_POR_20H1_PreAlpha,JSLP_POR_20H2_Beta,JSLP_POR_20H2_PV,JSLP_TestChip_19H1_PreAlpha,KBL_U21_PV,KBLR_Y_PV,KBLR_Y22_PV,LKF_A0_RS4_Alpha,LKF_A0_RS4_POE,LKF_B0_RS4_Beta,LKF_B0_RS4_PO,LKF_B0_RS4_PV ,LKF_Bx_ROW_19H1_Alpha,LKF_Bx_ROW_19H2_Beta,LKF_Bx_ROW_19H2_PV,LKF_Bx_ROW_20H1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H81_RS4_PV,TGL_H81_19H2_RS6_PreAlpha,TGL_Simics_VP_RS2_PSS1.0,TGL_Simics_VP_RS2_PSS1.1,TGL_Simics_VP_RS4_PSS1.0 ,TGL_Simics_VP_RS4_PSS1.1,TGL_U42_RS4_PV,TGL_UY42_PO,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POE,RKL_CML_S_102_TGPH_Xcomp_DDR4_Beta,RKL_CML_S_102_TGPH_Xcomp_DDR4_Alpha,RKL_CML_S_102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M_ADP-M_LP4x_Win10x_PreAlpha,ADL-P_ADP-LP_DDR4_PreAlpha,ADL-P_ADP-LP_DDR5_PreAlpha</t>
  </si>
  <si>
    <t>Display Panels,S-states,TBT_PD_EC_NA,TCSS,USB-TypeC</t>
  </si>
  <si>
    <t>BC-RQTBC-13183
BC-RQTBC-12460
BC-RQTBC-13336
BC-RQTBCTL-422
BC-RQTBCTL-1152
BC-RQTBC-12993
BC-RQTBC-13340 
 LKF PRD Coverage: IceLake-UCIS-2103
ICL PRD Coverage: BC-RQTBC-13819 
CML PRD Cooverage:BC-RQTBC-12993
RKL Coverage ID : 1405574487
JSLP Coverage ID: 1405574487</t>
  </si>
  <si>
    <t>HDMI-Display connected to Type-C port should be functional before and after SX cycles without any issue</t>
  </si>
  <si>
    <t>High</t>
  </si>
  <si>
    <t>This test case to Validate HDMI Display functionality over Type-C port in Pre/Post S3,S4,S5 and reboot cycles</t>
  </si>
  <si>
    <t>KBL_NON_ULT,TAG-APL-ARCH-TO-PROD-WW21.2,GLK-IFWI-SI,KBL_EC_NA,APL_EC_NA,EC-FV,EC-TYPEC,EC-SX,TCSS-TBT-P1,ICL-ArchReview-PostSi,UDL2.0_ATMS2.0,LKF_PO_Phase3,LKF_PO_New_P3,EC-PD-NA,TGL_ERB_PO,OBC-CNL-PCH-XDCI-USBC_Display_HDMI,OBC-CFL-PCH-XDCI-USBC_Display_HDMI,OBC-ICL-CPU-iTCSS-TCSS-Display_HDMI,OBC-TGL-CPU-iTCSS-TCSS-Display_HDMI,OBC-LKF-CPU-TCSS-USBC_Display_HDMI,CML_BIOS_SPL,TGL_BIOS_PO_P3,TGL_IFWI_PO_P3,CML_DG1_Delta,IFWI_TEST_SUITE,ADL/RKL/JSL,MTL_Test_Suite,IFWI_SYNC,ADLMLP4x,IFWI_FOC_BAT,ADL_N_IFWI,IFWI_COMMON_PREOS,ADL-P_5SGC1,ADL-P_5SGC2,RPL_S_MASTER,ADL-P_3SDC2,ADL-P_3SDC4,ADL-P_2SDC1,ADL-P_2SDC2,ADL-P_2SDC3,RPL-Px_3SDC1,RPL-P_5SGC1,RPL-P_5SGC2,RPL-P_4SDC1,RPL-P_3SDC2,RPL-P_2SDC3,RPL-S_ 5SGC1,RPL-S_4SDC1,ADL_SBGA_5GC,ADL_N_IFWI_5SGC1,ADL_N_IFWI_4SDC1,ADL_N_IFWI_3SDC1,ADL_N_IFWI_2SDC1,ADL_N_IFWI_2SDC2,ADL_N_IFWI_2SDC3,ADL_N_IFWI_IEC_PMC,ADL_N_IFWI_IEC_IOM,MTLSGC1,MTLSGC1,MTLSDC1,RPL-Px_4SP2,RPL-Px_4SP2,RPL_Hx-R-DC1,RPL_Hx-R-GC</t>
  </si>
  <si>
    <t>Verify Type-C multi port functionality - Display and USB before/after Sx (S3,S4,S5) Cycles</t>
  </si>
  <si>
    <t>bios.platform,bios.sa,fw.ifwi.iom,fw.ifwi.nphy,fw.ifwi.pmc,fw.ifwi.sam,fw.ifwi.sphy,fw.ifwi.tbt</t>
  </si>
  <si>
    <t>CSS-IVE-131084</t>
  </si>
  <si>
    <t>ADL-S_ADP-S_UDIMM_DDR5_1DPC_PreAlpha,CFL_H62_RS2_PV,CFL_H62_RS3_PV,CFL_H62_RS4_PV,CFL_H62_RS5_PV,CFL_H62_uSFF_KC_RS4_PV,CFL_H82_RS5_PV,CFL_H82_RS6_PV,CFL_S62_RS4_PV,CFL_S62_RS5_PV,CFL_S82_RS5_PV,CFL_S82_RS6_PV,CFL_U43e_LP3_KC_PV,CFL_U43e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ICL_UN42_KC_PV_RS6,ICL_Y42_RS6_PV,ICL_YN42_RS6_PV,JSLP_POR_20H1_Alpha,JSLP_POR_20H1_PreAlpha,JSLP_POR_20H2_Beta,JSLP_POR_20H2_PV,JSLP_TestChip_19H1_PreAlpha,KBL_U21_PV,KBLR_Y_PV,KBLR_Y22_PV,LKF_A0_RS4_Alpha,LKF_A0_RS4_POE,LKF_B0_RS4_Beta,LKF_B0_RS4_PO,LKF_B0_RS4_PV ,LKF_Bx_ROW_19H1_Alpha,LKF_Bx_ROW_19H2_Beta,LKF_Bx_ROW_19H2_PV,LKF_Bx_ROW_20H1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M_ADP-M_LP4x_Win10x_PreAlpha,ADL-P_ADP-LP_DDR4_PreAlpha,ADL-P_ADP-LP_DDR5_PreAlpha</t>
  </si>
  <si>
    <t>Display Panels,S-states,TBT_IOMMU,TBT_PD_EC_NA,TCSS,USB3.0,USB-TypeC</t>
  </si>
  <si>
    <t>USB
Type_C
Use
Case
Strategy_v0.6
BC-RQTBC-13815
BC-RQTBC-13336
BC-RQTBCTL-422
BC-RQTBCTL-1152
BC-RQTBC-12993 
 LKF PRD Coverage: BC-RQTBCLF-278
BC-RQTBC-14618
BC-RQTBC-15628
TGL: BC-RQTBCTL-442,BC-RQTBCTL-438,BC-RQTBCTL-1152
LKF PSS UCIS Coverage: 4_335-UCIS-2995,IceLake-UCIS-4269,4_335-UCIS-2984
JSL PRD Coverage: BC-RQTBC-16424
CML PRD Cooverage:BC-RQTBC-12993
CML PRD Coverage:BC-RQTBC-14618
RKL Coverage ID : 2203201730,2203202987, 1405574487
JSLP Coverage ID: 2203201730, 1405574487</t>
  </si>
  <si>
    <t>Both USB and DP over multiple Type-C port should be functional Simultaneously after Sx (S3/S0i3,S4,S5) Cycles without any issue</t>
  </si>
  <si>
    <t>bios.arrowlake,bios.lunarlake,ifwi.alderlake,ifwi.jasperlake,ifwi.meteorlake,ifwi.raptorlake,ifwi.raptorlake_refresh,ifwi.rocketlake</t>
  </si>
  <si>
    <t>This test is to Verify Type-C multi port functionality - Display and USB before/after Sx (S3/S0i3,S4,S5) Cycles</t>
  </si>
  <si>
    <t>EC-FV,EC-TYPEC,EC-SX,UDL2.0_ATMS2.0,LKF_PO_Phase3,LKF_PO_New_P3,EC-PD-NA,OBC-CNL-PCH-XDCI-USBC-USB2_Display_Storage_DP_HDMI,OBC-CFL-PCH-XDCI-USBC-USB2_Display_Storage_DP_HDMI,OBC-LKF-CPU-TCSS-USBC-USB2_Display_Storage_DP_HDMI,Bios_DMA,CML_TBT_Security_BIOS,CML_DG1_Delta,MTL_Test_Suite,IFWI_SYNC,ADLMLP4x,IFWI_FOC_BAT,ADL_N_IFWI,IFWI_TEST_SUITE,IFWI_COMMON_PREOS,ADL-P_5SGC1,ADL-P_5SGC2,RPL_S_MASTER,ADL-P_4SDC1,ADL-P_3SDC2,ADL-P_2SDC1,ADL-P_2SDC2,RPL-Px_3SDC1,RPL-P_5SGC1,RPL-P_5SGC2,RPL-P_4SDC1,RPL-P_3SDC2,RPL-P_2SDC3,RPL-S_ 5SGC1,RPL-S_4SDC1,ADL_SBGA_5GC,ADL-S_ 5SGC_1DPC,ADL-S_2SDC7,ADL-S_4SDC1,ADL_N_IFWI_5SGC1,ADL_N_IFWI_4SDC1,ADL_N_IFWI_3SDC1,ADL_N_IFWI_2SDC1,ADL_N_IFWI_2SDC2,ADL_N_IFWI_2SDC3,ADL_N_IFWI_IEC_PMC,ADL_N_IFWI_IEC_IOM,MTLSGC1,MTLSDC1,MTLSDC2,MTLSDC3,RPL-Px_4SP2,RPL-Px_4SP2,RPL_Hx-R-DC1,RPL_Hx-R-GC</t>
  </si>
  <si>
    <t>Verify System wont wake from Connected-MoS when HDMI display "hot plug-in" and "hot plug-out"</t>
  </si>
  <si>
    <t>CSS-IVE-131109</t>
  </si>
  <si>
    <t>Industry Specs and Open source initiatives</t>
  </si>
  <si>
    <t>ADL-S_ADP-S_SODIMM_DDR5_1DPC_Alpha,AML_5W_Y22_ROW_PV,ADL-S_ADP-S_UDIMM_DDR5_1DPC_PreAlpha,AMLR_Y42_PV_RS6,CFL_H62_RS2_PV,CFL_H62_RS3_PV,CFL_H62_uSFF_KC_RS4_PV,CFL_U43e_LP3_KC_PV,CFL_U43e_PV,CML_H102_CMPH_DDR4_RS6_SR20_Beta,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Y22_PV,ICL_U42_RS6_PV,ICL_Y42_RS6_PV,KBL_H42_PV,KBL_U21_PV,KBL_U22_PV,KBL_U23e_PV,KBL_Y22_PV,KBLR_Y_PV,LKF_A0_RS4_Alpha,LKF_B0_RS4_Beta,LKF_Bx_ROW_19H1_Alpha,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1.1,TGL_ H81_RS4_Alpha,TGL_ H81_RS4_Beta,TGL_ H81_RS4_PV,TGL_H81_19H2_RS6_PreAlpha,TGL_Simics_VP_RS2_PSS1.1,TGL_Simics_VP_RS4_PSS1.1,TGL_U42_RS4_PV,TGL_Y42_RS4_PV,WHL_U42_Corp_PV,WHL_U42_PV,WHL_U43e_Corp_PV,ADL-S_ADP-S_UDIMM_DDR5_1DPC_PV,ADL-S_ADP-S_UDIMM_DDR5_2DPC_Alpha,ADL-S_ADP-S_UDIMM_DDR5_2DPC_Beta,ADL-S_ADP-S_UDIMM_DDR5_2DPC_PreAlpha,ADL-S_ADP-S_UDIMM_DDR5_2DPC_PV,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</si>
  <si>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Display Panels,MoS (Modern Standby)</t>
  </si>
  <si>
    <t>Written based on KBL use case</t>
  </si>
  <si>
    <t>SUT should not wake from  Connected MoS when HDM display hot plug-in and hot Plug-out
 </t>
  </si>
  <si>
    <t>ifwi.alderlake,ifwi.lunarlake,ifwi.meteorlake,ifwi.raptorlake,ifwi.raptorlake_refresh,ifwi.rocketlake</t>
  </si>
  <si>
    <t>Verify Platform not waking up from Connected- MoS when HDMI cable is hot plugged and un-plugged
 </t>
  </si>
  <si>
    <t>EC-FV,EC-SX,EC-GPIO,ICL_BAT_NEW,ICL-ArchReview-PostSi,PSE 1.0,OBC-CNL-PTF-PMC-PM-s0ix,OBC-CFL-PTF-PMC-PM-S0ix,OBC-ICL-PTF-PMC-PM-S0ix,OBC-TGL-PTF-PMC-PM-S0ix,OBC-LKF-PTF-PMC-PM-S0ix,AML_5W_NA,CML_EC_FV,ADL/RKL/JSL,IFWI_TEST_SUITE,MTL_Test_Suite,IFWI_SYNC,ADL_N_IFWI,IFWI_COMMON_PREOS,ADLMLP4x,RPL_S_MASTER,RPL-Px_5SGC1,RPL-Px_4SDC1,RPL-P_4SDC1,RPL-P_3SDC2,RPL-P_2SDC4,RPL-P_3SDC3,RPL-P_PNP_GC,RPL-S_ 5SGC1,RPL-S_4SDC1,RPL-S_3SDC2,RPL-S_3SDC1,RPL-S_2SDC1,RPL-S_2SDC2,RPL-S_2SDC3,ADL_SBGA_5GC,ADL_SBGA_3DC1,ADL_SBGA_3DC2,ADL_SBGA_3DC3,ADL_SBGA_3DC4,ADL-M_5SGC1,ADL-M_3SDC1,ADL-M_3SDC2,ADL-M_2SDC1,ADL-M_2SDC2,RPL-S_2SDC7,ADL_SBGA_3SDC1,ADL_N_IFWI_IEC_General,ADL_N_IFWI_5SGC1,RPL_Hx-R-GC,RPL_Hx-R-DC1</t>
  </si>
  <si>
    <t>Verify charging during pre and post S5 cycle</t>
  </si>
  <si>
    <t>CSS-IVE-132845</t>
  </si>
  <si>
    <t>AML_5W_Y22_ROW_PV,AML_7W_Y22_KC_PV,AMLR_Y42_PV_RS6,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U21_PV,KBLR_Y_PV,LKF_A0_RS4_Alpha,LKF_A0_RS4_POE,LKF_B0_RS4_Beta,LKF_B0_RS4_PO,LKF_B0_RS4_PV ,LKF_Bx_ROW_19H1_Alpha,LKF_Bx_ROW_19H2_Beta,LKF_Bx_ROW_19H2_PV,LKF_Bx_ROW_20H1_PV,TGL_ H81_RS4_Alpha,TGL_ H81_RS4_Beta,TGL_ H81_RS4_PV,TGL_H81_19H2_RS6_POE,TGL_H81_19H2_RS6_PreAlpha,TGL_U42_RS4_PV,TGL_Y42_RS4_PV,TGL_Z0_(TGPLP-A0)_RS4_PPOExit,WHL_U42_PV,TGL_U42_RS6_Alpha,TGL_U42_RS6_Beta,TGL_U42_RS6_PV,TGL_Y42_RS6_Alpha,TGL_Y42_RS6_Beta,TGL_Y42_RS6_PV,CML_U42_DG1_DDR4_PV,CML_U62_DG1_DDR4_PV,DG2_ADL_P_Alpha,DG2_ADL_P_Beta,DG2_ADL_P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</si>
  <si>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Charging modes,Legacy Charging (S0/S3/S5),Real Battery Management,S-states,USB PD,USB-TypeC</t>
  </si>
  <si>
    <t>BC-RQTBC-2820
Use case ID: IceLake-UCIS-719
4_335-UCIS-2531
BC-RQTBC-16768</t>
  </si>
  <si>
    <t>EC-BAT,EC-GPIO,EC-SX,EC-REVIEW,CFL-PRDtoTC-Mapping,ICL_BAT_NEW,TGL_PSS1.0P,BIOS_EXT_BAT,InProdATMS1.0_03March2018,ECVAL-EXBAT-2018,PSE 1.0,EC-BAT-automation,OBC-CNL-EC-GPIO-Switches-VirtualLID,OBC-CFL-EC-GPIO-Switches-VirtualLID,OBC-ICL-EC-GPIO-HwBtns/LEDs/Switchs-VirtualLID,OBC-TGL-EC-GPIO-HwBtns/LEDs/Switchs-VirtualLID,KBLR_ATMS1.0_Automated_TCs,TGL_BIOS_PO_P3,TGL_IFWI_PO_P3,CML_EC_BAT,IFWI_TEST_SUITE,ADL/RKL/JSL,MTL_Test_Suite,IFWI_SYNC,ADL_N_IFWI,IFWI_COMMON_PREOS,IFWI_FOC_BAT_EXT,ADLMLP4x,ADL-P_5SGC2,ADL-M_5SGC1,ADL-M_3SDC2,ADL_SBGA_5GC,ADL_N_IFWI_5SGC1,ADL_N_IFWI_4SDC1,ADL_N_IFWI_3SDC1,ADL_N_IFWI_2SDC1,ADL_N_IFWI_2SDC2,ADL_N_IFWI_2SDC3,ADL_N_IFWI_IEC_PMC,ADL_N_IFWI_IEC_EC</t>
  </si>
  <si>
    <t>Verify Charging during Pre-OS</t>
  </si>
  <si>
    <t>CSS-IVE-132239</t>
  </si>
  <si>
    <t>AML_5W_Y22_ROW_PV,AML_7W_Y22_KC_PV,AMLR_Y42_PV_RS6,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UN42_KC_PV_RS6,ICL_Y42_RS6_PV,ICL_YN42_RS6_PV,KBL_U21_PV,KBLR_Y_PV,LKF_A0_RS4_Alpha,LKF_A0_RS4_POE,LKF_B0_RS4_Beta,LKF_B0_RS4_PO,LKF_B0_RS4_PV ,TGL_ H81_RS4_Alpha,TGL_ H81_RS4_Beta,TGL_ H81_RS4_PV,TGL_H81_19H2_RS6_POE,TGL_H81_19H2_RS6_PreAlpha,TGL_U42_RS4_PV,TGL_Y42_RS4_PV,TGL_Z0_(TGPLP-A0)_RS4_PPOExit,WHL_U42_PV,TGL_U42_RS6_Alpha,TGL_U42_RS6_Beta,TGL_U42_RS6_PV,TGL_Y42_RS6_Alpha,TGL_Y42_RS6_Beta,TGL_Y42_RS6_PV,CML_U42_DG1_DDR4_PV,CML_U62_DG1_DDR4_PV,DG2_ADL_P_Alpha,DG2_ADL_P_Beta,DG2_ADL_P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M_ADP-M_LP5_20H1_PreAlpha,ADL-M_ADP-M_LP5_21H1_PreAlpha,ADL-P_ADP-LP_DDR4_PreAlpha,ADL-P_ADP-LP_DDR5_PreAlpha</t>
  </si>
  <si>
    <t>Pre-OS display,Real Battery Management</t>
  </si>
  <si>
    <t>BC-RQTBC-9976  BC-RQTBC-9987
LKF PRD: BC-RQTBCLF-21
BC-RQTBCLF-283</t>
  </si>
  <si>
    <t>SUT should get charged up during Pre OS </t>
  </si>
  <si>
    <t>EC-BAT,EC-GPIO,EC-SX,EC-REVIEW,CFL-PRDtoTC-Mapping,ICL_BAT_NEW,TGL_PSS1.0P,BIOS_EXT_BAT,InProdATMS1.0_03March2018,ECVAL-EXBAT-2018,PSE 1.0,EC-BAT-automation,OBC-CNL-EC-GPIO-Switches-VirtualLID,OBC-CFL-EC-GPIO-Switches-VirtualLID,OBC-ICL-EC-GPIO-HwBtns/LEDs/Switchs-VirtualLID,OBC-TGL-EC-GPIO-HwBtns/LEDs/Switchs-VirtualLID,KBLR_ATMS1.0_Automated_TCs,TGL_BIOS_PO_P3,TGL_IFWI_PO_P3,CML_EC_BAT,IFWI_TEST_SUITE,ADL/RKL/JSL,MTL_Test_Suite,IFWI_SYNC,ADL_N_IFWI,IFWI_COMMON_PREOS,ADLMLP4x,ADL-P_5SGC2,ADL-M_5SGC1,ADL-P_3SDC3,ADL_SBGA_5GC,ADL_N_IFWI_5SGC1,ADL_N_IFWI_4SDC1,ADL_N_IFWI_3SDC1,ADL_N_IFWI_2SDC1,ADL_N_IFWI_2SDC2,ADL_N_IFWI_2SDC3,ADL_N_IFWI_IEC_PMC,ADL_N_IFWI_IEC_EC</t>
  </si>
  <si>
    <t>Verify Hibernate entry and exit via power button</t>
  </si>
  <si>
    <t>CSS-IVE-131211</t>
  </si>
  <si>
    <t>ADL-S_ADP-S_SODIMM_DDR5_1DPC_Alpha,ADL-S_ADP-S_UDIMM_DDR5_1DPC_PreAlpha,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ICL_HFPGA_RS1_PSS_0.8C,ICL_HFPGA_RS1_PSS_0.8P,ICL_HFPGA_RS1_PSS_1.0C,ICL_HFPGA_RS1_PSS_1.0P,ICL_HFPGA_RS2_PSS_1.1,ICL_HSLE_RS1_PSS_0.8C,ICL_HSLE_RS1_PSS_0.8P,ICL_HSLE_RS1_PSS_1.0C,ICL_HSLE_RS1_PSS_1.0P,ICL_HSLE_RS2_PSS_1.1,ICL_Simics_VP_RS1_PSS_0.5C,ICL_Simics_VP_RS1_PSS_0.5P,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KBLR_Y_PV,KBLR_Y22_PV,LKF_A0_RS4_Alpha,LKF_A0_RS4_POE,LKF_B0_RS4_Beta,LKF_B0_RS4_PO,LKF_B0_RS4_PV ,LKF_Bx_ROW_19H1_Alpha,LKF_Bx_ROW_19H2_Beta,LKF_Bx_ROW_19H2_PV,LKF_Bx_ROW_20H1_PV,LKF_HFPGA_RS3_PSS1.0,LKF_HFPGA_RS3_PSS1.1,LKF_N-1_(BXTM)_RS3_POE,LKF_N-1_(ICL)_RS3_POE,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1.1,TGL_Simics_VP_RS5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DL-S_HSLE_PSS1.0,ADL-S_HSLE_PSS1.1,ADL-S_HFPGA_PSS1.0,ADL-S_HFPGA_PSS1.1,CML_U42_DG1_DDR4_PV,CML_U62_DG1_DDR4_PV,RKL_S_TGPH_Simics_VP_PSS1.0,RKL_S_TGPH_Simics_VP_PSS1.1,RKL_S_CMPH_Simics_VP_PSS1.0,RKL_S_CMPH_Simics_VP_PSS1.1,RKL_CML_S_102_TGPH_Xcomp_DDR4_Beta,RKL_CML_S_102_TGPH_Xcomp_DDR4_Alpha,RKL_CML_S_102_TGPH_Xcomp_DDR4_PV,RKL_CML_S_62_TGPH_Xcomp_DDR4_POE,RKL_CML_S_62_TGPH_Xcomp_DDR4_Alpha,RKL_CML_S_62_TGPH_Xcomp_DDR4_Beta,RKL_CML_S_62_TGPH_Xcomp_DDR4_PV,ADL-P_Simics_VP_PSS1.0,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</si>
  <si>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Power Btn/HID,S-states</t>
  </si>
  <si>
    <t>IceLake-UCIS-1704
LKF:IceLake-UCIS-1405,4_335-UCIS-3261,4_335-UCIS-3268
TGL:IceLake-UCIS-1806
TGL:BC-RQTBCTL-1135,RCR 220194438
TGL:FR-1405574836(IceLake-FR-45805),1405574806(IceLake-FR-34217),1405574522
JSL:4_335-UCIS-1615 , 1607196212 , BC-RQTBC-16711
RKL: 2206776654, 2206973289, 2206874082, 2203202747,1405574836,1209951627
ADL: 2205167043,2202553192</t>
  </si>
  <si>
    <t>System should enter and exit hibernate from OS successfully via power button</t>
  </si>
  <si>
    <t>Intention ogf the testcase is to verify Hibernate entry and exit via power button</t>
  </si>
  <si>
    <t>EC-FV,EC-SX,EC-GPIO,ICL_PSS_BAT_NEW,LKF_TI_GATING,LKF_Daily_CI,CFL_Automation_Production,LKF_ERB_PO,InProdATMS1.0_03March2018,EC-tgl-pss_bat,PSE 1.0,OBC-CFL-PTF-PMC-PM-Sx,OBC-LKF-PCH-GPIO-PM-Sx,OBC-ICL-PCH-GPIO-PM-Sx,OBC-TGL-PCH-GPIO-PM-Sx,TGL_BIOS_PO_P2,TGL_IFWI_PO_P2,CML_EC_FV,LKF_B0_Power_ON,TGL_NEW_BAT,RKL_S_PO_Phase3_IFWI,RKL_POE,RKL_U_PO_Phase3_IFWI,ADL_PSS_1.0,ADL_PSS_1.05,IFWI_TEST_SUITE,RKL_Native_PO,RKL_Xcomp_PO,Phase_2,ADL/RKL/JSL,CML_H_ADP_S_PO,COMMON_QRC_BAT,ADL_PO,Phase_3,MTL_Test_Suite,IFWI_SYNC,RPL_S_PSS_BASE,ADL_N_IFWI,IFWI_COMMON_PREOS,IFWI_FOC_BAT,ADLMLP4x,ADL-P_5SGC1,ADL-P_5SGC2,RPL_S_MASTER,ADL-M_5SGC1,ADL_N_REV0,ADL_SBGA_5GC,ADL_SBGA_3SDC1,ADL-S_Post-Si_In_Production,ADL_N_IFWI_2SDC3,ADL_N_IFWI_2SDC1,ADL_N_IFWI_3SDC1,ADL_N_IFWI_4SDC1,ADL_N_IFWI_5SGC1,ADL_N_IFWI_IEC_General,ADL_N_IFWI_IEC_BIOS,ADL_N_IFWI_IEC_PMC,ADL_N_IFWI_IEC_EC,LNLM5SGC,LNLM4SDC1,LNLM3SDC2,LNLM3SDC3,LNLM3SDC4,LNLM3SDC5,LNLM2SDC6</t>
  </si>
  <si>
    <t>Verify USB3 DbC Functionality during and after BIOS boot</t>
  </si>
  <si>
    <t>CSS-IVE-131250</t>
  </si>
  <si>
    <t>Debug Interfaces and Traces</t>
  </si>
  <si>
    <t>ADL-S_ADP-S_SODIMM_DDR5_1DPC_Alpha,ADL-S_ADP-S_UDIMM_DDR5_1DPC_PreAlpha,CFL_H62_RS2_PV,CFL_H62_RS3_PV,CFL_H62_RS4_PV,CFL_H62_RS5_PV,CFL_H62_uSFF_KC_RS4_PV,CFL_H82_RS5_PV,CFL_H82_RS6_PV,CFL_KBPH_S62_RS3_PV,CFL_KBPH_S82_RS6_PV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V,CML_U62_DDR4_HR19_Beta,CML_U62_DDR4_HR19_POE,CML_U62_DDR4_HR19_PV,CML_U62_DDR4_SR20_Beta,CML_U62_DDR4_SR20_PV,CML_U62_LP3_HR19_Beta,CML_U62_LP3_HR19_PV,CML_U62_LP3_SR20_Beta,CML_U62_LP3_SR20_POE,CML_U62_LP3_SR20_PV,CML_U62_LP4x_SR20_Beta,CML_U62_LP4x_SR20_POE,CML_U62_LP4x_SR20_PV,CNL_H82_PV,CNL_U20_GT0_PV,CNL_U22_PV,CNL_Y22_PV,ICL_U42_RS6_PV,ICL_UN42_KC_PV_RS6,ICL_Y42_RS6_PV,ICL_YN42_RS6_PV,JSLP_POR_20H1_Alpha,JSLP_POR_20H1_PreAlpha,JSLP_POR_20H2_Beta,JSLP_POR_20H2_PV,JSLP_PSS_1.0_19H1_REV2,JSLP_PSS_1.1_19H1_REV2,JSLP_TestChip_19H1_PowerOn,JSLP_TestChip_19H1_PreAlpha,LKF_A0_RS4_Alpha,LKF_A0_RS4_POE,LKF_B0_RS4_Beta,LKF_B0_RS4_PO,LKF_B0_RS4_PV ,LKF_Bx_ROW_19H1_Alpha,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HFPGA_RS2,TGL_HFPGA_RS3,TGL_HFPGA_RS4,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RKL_CML_S_102_TGPH_Xcomp_DDR4_POE,RKL_CML_S_102_TGPH_Xcomp_DDR4_Beta,RKL_CML_S_102_TGPH_Xcomp_DDR4_Alpha,RKL_CML_S_102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</si>
  <si>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debug interfaces,NPK,S-states,TBT_PD_EC_NA,USB3.0</t>
  </si>
  <si>
    <t>BC-RQTBC-13202
BC-RQTBC-15179
BC-RQTBC-15201
1604300022 
 LKF PSS UCIS Coverage: IceLake-UCIS-409 
 LKF PRD Coverage: BC-RQTBCLF-310
BC-RQTBC-15538
TGL UCIS:1405566941,1909114546
JSL PRD:BC-RQTBC-15991
JSLP:1305899479
RKL:2207406057,1209948883,1209949063
1209949075,1209948855
ADL: 1305899494,1305899478</t>
  </si>
  <si>
    <t>USB3.0 DbC connection should be established between SUT and Host-System without any issue</t>
  </si>
  <si>
    <t xml:space="preserve">This Test Cases is to Verify USB3DBC debug connection establishment during and after BIOS boot </t>
  </si>
  <si>
    <t>EC-FV2,EC-GPIO,EC-SX,TGL_NEW,UDL2.0_ATMS2.0,EC-PD-NA,OBC-CNL-CPU-NPK-Debug-DbC,OBC-CFL-CPU-NPK-Debug-DbC,OBC-ICL-CPU-NPK-Debug-DbC,OBC-LKF-CPU-NPK-Debug-DbC,OBC-TGL-CPU-NPK-Debug-DbC,TGL_BIOS_PO_P2,TGL_IFWI_PO_P2,RKL_U_ERB,RKL_S_ERB,RKL_S_PO_Phase2_IFWI,ADL_S_ERB_PO,ADL_PSS_1.0,IFWI_PO,IFWI_Review_Done,IFWI_TEST_SUITE,RPL-P_5SGC1,RPL-P_5SGC2,RPL-P_4SDC1,RPL-P_3SDC2,RPL-P_2SDC3,RKL_Native_PO,RKL_Xcomp_PO,Phase_2,ADL/RKL/JSL,COMMON_QRC_BAT,ADL_P_ERB_PO,ADL_P_ERB_BIOS_PO,MTL_Test_Suite,MTL_PSS_1.0IFWI_SYNC,ADL_N_IFWI_5SGC1,ADL_N_IFWI_4SDC1,ADL_N_IFWI_3SDC1,ADL_N_IFWI_2SDC1,ADL_N_IFWI_2SDC2,ADL_N_IFWI_2SDC3,ADL_SBGA_5GC,RPL_S_PSS_BASE,ADL_N_IFWI,IFWI_COMMON_PREOS,ADLMLP4x,ADL-P_5SGC1,ADL-P_5SGC2,RPL_S_MASTER,RPL-S_2SDC4,ADL-M_5SGC1,RPL-Px_5SGC1,RPL-Px_3SDC1,MTL_S_IFWI_PSS_0.8,MTL_IFWI_PSS_BLOCK,ADL_SBGA_3SDC1,LNL_M_IFWI_PSS</t>
  </si>
  <si>
    <t>Verify USB2 DbC Functionality</t>
  </si>
  <si>
    <t>CSS-IVE-131251</t>
  </si>
  <si>
    <t>ADL-S_ADP-S_SODIMM_DDR5_1DPC_Alpha,ADL-S_ADP-S_UDIMM_DDR5_1DPC_PreAlpha,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V,CML_U62_DDR4_HR19_Beta,CML_U62_DDR4_HR19_POE,CML_U62_DDR4_HR19_PV,CML_U62_DDR4_SR20_Beta,CML_U62_DDR4_SR20_PV,CML_U62_LP3_HR19_Beta,CML_U62_LP3_HR19_PV,CML_U62_LP3_SR20_Beta,CML_U62_LP3_SR20_POE,CML_U62_LP3_SR20_PV,CML_U62_LP4x_SR20_Beta,CML_U62_LP4x_SR20_POE,CML_U62_LP4x_SR20_PV,CNL_H82_PV,CNL_U20_GT0_PV,CNL_U22_PV,CNL_Y22_PV,ICL_U42_RS6_PV,ICL_UN42_KC_PV_RS6,ICL_Y42_RS6_PV,ICL_YN42_RS6_PV,JSLP_POR_20H1_Alpha,JSLP_POR_20H1_PowerOn,JSLP_POR_20H1_PreAlpha,JSLP_POR_20H2_Beta,JSLP_POR_20H2_PV,JSLP_PSS_1.0_19H1_REV2,JSLP_PSS_1.1_19H1_REV2,JSLP_TestChip_19H1_PowerOn,JSLP_TestChip_19H1_PreAlpha,LKF_A0_RS4_Alpha,LKF_A0_RS4_POE,LKF_B0_RS4_Beta,LKF_B0_RS4_PO,LKF_B0_RS4_PV ,LKF_Bx_ROW_19H1_Alpha,LKF_Bx_ROW_19H2_Beta,LKF_Bx_ROW_19H2_PV,LKF_Bx_ROW_20H1_PV,LKF_HFPGA_RS3_PSS1.0,LKF_HFPGA_RS3_PSS1.1,LKF_HFPGA_RS4_PSS1.0,LKF_HFPGA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HFPGA_RS2,TGL_HFPGA_RS3,TGL_HFPGA_RS4,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RKL_CML_S_102_TGPH_Xcomp_DDR4_POE,RKL_CML_S_102_TGPH_Xcomp_DDR4_Beta,RKL_CML_S_102_TGPH_Xcomp_DDR4_Alpha,RKL_CML_S_102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</si>
  <si>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debug interfaces,NPK,TBT_PD_EC_NA,USB2.0</t>
  </si>
  <si>
    <t>BC-RQTBC-13202
BC-RQTBC-15179
BC-RQTBC-15201 
 LKF PSS UCIS Coverage: IceLake-UCIS-409 ,4_335-UCIS-2925
 LKF PRD Coverage: BC-RQTBCLF-310,BC-RQTBCLF-277
BC-RQTBC-15538
TGLPRD: BC-RQTBCTL-690
 TGL UCIS:1405566941
LKF FR:4_335-FR-17299
JSLP PRD:BC-RQTBC-15991,BC-RQTBC-16161
RKL: 2203201893,2207406057,1209949063
1209949075,1209948855
JSLP:2203201893,1305899486,1305899479
ADL: 1305899486,1305899515,1305899478</t>
  </si>
  <si>
    <t>USB2.0 DbC connection should be established between SUT and Host-System without any issue</t>
  </si>
  <si>
    <t>This Test Cases is to verify USB2DBC debug connection establishement and Trace log Functionality</t>
  </si>
  <si>
    <t>EC-GPIO,TGL_PSS0.8C,UDL2.0_ATMS2.0,LKF_PO_Phase2,LKF_PO_New_P1,TGL_ERB_PO,EC-PD-NA,ECLITE-FV,OBC-CNL-CPU-NPK-Debug-DbC,OBC-CFL-CPU-NPK-Debug-DbC,OBC-ICL-CPU-NPK-Debug-DbC,OBC-LKF-CPU-NPK-Debug-DbC,OBC-TGL-CPU-NPK-Debug-DbC,TGL_BIOS_PO_P2,TGL_IFWI_PO_P2,LKF_B0_Power_ON,RKL_S_PO_Phase2_IFWI,RKL_U_PO_Phase2_IFWI,ADL_PSS_1.0,IFWI_PO,IFWI_Review_Done,IFWI_TEST_SUITE,RPL-P_5SGC1,RPL-P_5SGC2,RPL-P_4SDC1,RPL-P_3SDC2,RPL-P_2SDC3,RKL_Native_PO,RKL_Xcomp_PO,Phase_2,ADL/RKL/JSL,CML_H_ADP_S_PO,COMMON_QRC_BAT,MTL_Test_Suite,MTL_PSS_0.8,MTL_PSS_1.0IFWI_SYNC,ADL_N_IFWI_5SGC1,ADL_N_IFWI_4SDC1,ADL_N_IFWI_3SDC1,ADL_N_IFWI_2SDC1,ADL_N_IFWI_2SDC2,ADL_N_IFWI_2SDC3,ADL_SBGA_5GC,RPL_S_PSS_BASE,ADL_N_IFWI,IFWI_COMMON_PREOS,ADLMLP4x,ADL-P_5SGC1,ADL-P_5SGC2,RPL_S_MASTER,RPL-S_2SDC4,ADL-M_5SGC1,RPL-Px_5SGC1,RPL-Px_3SDC1,MTL_S_IFWI_PSS_1.0,MTL_VS_1.0,ADL_SBGA_3SDC1,LNL_M_IFWI_PSS,LNL_M_IFWI_PSS</t>
  </si>
  <si>
    <t>Verify ME driver can be Installed/uninstalled.</t>
  </si>
  <si>
    <t>fw.ifwi.csme</t>
  </si>
  <si>
    <t>CSS-IVE-131275</t>
  </si>
  <si>
    <t>ADL-S_ADP-S_SODIMM_DDR5_1DPC_Alpha,AML_5W_Y22_ROW_PV,ADL-S_ADP-S_UDIMM_DDR5_1DPC_PreAlpha,AML_7W_Y22_KC_PV,AMLR_Y42_PV_RS6,CML_S102_CMPV_DDR4_RS6_SR20_Beta,CML_S102_CMPV_DDR4_RS7_SR20_PV,CML_S62_CMPV_DDR4_RS6_SR20_Beta,CML_S62_CMPV_DDR4_RS7_SR20_PV,CNL_H82_PV,CNL_U20_GT0_PV,CNL_U22_PV,CNL_Y22_PV,ICL_Simics_VP_RS1_PSS_0.8C,ICL_Simics_VP_RS1_PSS_0.8P,ICL_Simics_VP_RS1_PSS_1.0C,ICL_Simics_VP_RS1_PSS_1.0P,ICL_Simics_VP_RS2_PSS_1.1,ICL_U42_RS6_PV,ICL_UN42_KC_PV_RS6,ICL_Y42_RS6_PV,ICL_YN42_RS6_PV,JSLP_POR_20H1_Alpha,JSLP_POR_20H1_PreAlpha,JSLP_POR_20H2_Beta,JSLP_POR_20H2_PV,KBL_H42_PV,KBL_S22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H81_RS4_PV,TGL_H81_19H2_RS6_PreAlpha,TGL_Simics_VP_RS2_PSS0.5,TGL_Simics_VP_RS2_PSS0.8,TGL_Simics_VP_RS2_PSS1.0,TGL_Simics_VP_RS2_PSS1.1,TGL_Simics_VP_RS4_PSS0.8,TGL_Simics_VP_RS4_PSS1.0 ,TGL_Simics_VP_RS4_PSS1.1,TGL_U42_RS4_PV,TGL_Y42_RS4_PV,TGL_Z0_(TGPLP-A0)_RS4_PPOExit,ADL-S_ADP-S_UDIMM_DDR5_1DPC_PV,ADL-S_ADP-S_UDIMM_DDR5_2DPC_Alpha,ADL-S_ADP-S_UDIMM_DDR5_2DPC_Beta,ADL-S_ADP-S_UDIMM_DDR5_2DPC_POE,ADL-S_ADP-S_UDIMM_DDR5_2DPC_PreAlpha,ADL-S_ADP-S_UDIMM_DDR5_2DPC_PV,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TGL_U42_RS6_PV,TGL_Y42_RS6_Alpha,TGL_Y42_RS6_Beta,TGL_Y42_RS6_PV,AML_Y42_Win10X_PV,RKL_S_TGPH_Simics_VP_PSS1.0,RKL_S_TGPH_Simics_VP_PSS1.1,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JSLP_Win10x_PreAlpha,JSLP_Win10x_PV,JSLP_Win10x_Alpha,JSLP_Win10x_Beta,ADL-P_ADP-LP_LP5_PreAlpha,ADL-P_ADP-LP_L4X_PreAlpha,ADL-M_ADP-M_LP4x_Win10x_PreAlpha,ADL-P_ADP-LP_DDR4_PreAlpha,ADL-P_ADP-LP_DDR5_PreAlpha</t>
  </si>
  <si>
    <t>CSE/TXE</t>
  </si>
  <si>
    <t>https://hsdes.intel.com/appstore/article/#/1304602987/main</t>
  </si>
  <si>
    <t>Pass Criteria: Test passes if ME driver can be Installed / uninstalled successfully and SUT is stable during the process.</t>
  </si>
  <si>
    <t>ifwi.alderlake,ifwi.arrowlake,ifwi.jasperlake,ifwi.lunarlake,ifwi.meteorlake,ifwi.raptorlake,ifwi.rocketlake</t>
  </si>
  <si>
    <t>MEInfowin64.exe</t>
  </si>
  <si>
    <t>This Test case is to check ME driver can be Installed / uninstalled successfully.</t>
  </si>
  <si>
    <t>ICL_PSS_BAT_NEW,CNL_Automation_Production,InProdATMS1.0_03March2018,PSE 1.0,OBC-CNL-PCH-CSME-Manageability,OBC-ICL-PCH-CSME-Manageability,OBC-TGL-PCH-CSME-Manageability,IFWI_TEST_SUITE,ADL/RKL/JSL,MTL_Test_Suite,IFWI_SYNC,RPL_S_PSS_BASE,IFWI_FOC_BAT, ADL_N_IFWI,MTL_IFWI_PSS_EXTENDEDIFWI_COVERAGE_DELTA,RPLSGC1,RPLSGC2,ADLMLP4x,ADL-P_5SGC1,ADL-P_5SGC2,ADL-M_5SGC1,RPL-Px_5SGC1, RPL-Px_4SDC1, RPL-Px_3SDC2,RPL-S_ 5SGC1,RPL-S_4SDC1,RPL-S_4SDC2,RPL-S_3SDC1,RPL-S_2SDC1,RPL-S_2SDC2,RPL-S_2SDC3,MTL_IFWI_BAT,ADL_SBGA_5GC, ADL_SBGA_3DC4,RPL-S_2SDC7,LNL_M_IFWI_PSS,ADL-S_Post-Si_In_Production,MTL_IFWI_IAC_CSE,MTL_IFWI_CBV_CSME,MTL_IFWI_CBV_BIOS,ADL_N_IFWI_5SGC1,ADL_N_IFWI_4SDC1,ADL_N_IFWI_3SDC1,ADL_N_IFWI_2SDC1,ADL_N_IFWI_2SDC2,ADL_N_IFWI_2SDC3,ADL_N_IFWI_IEC_General,ADL_N_IFWI_IEC_CSME,RPL-SBGA_5SC,ARL_Px_IFWI_CI,RPL-SBGA_4SC,RPL-SBGA_3SC,MTLSDC1,MTLSDC2,MTLSDC4,ARL_S_IFWI_0.8PSS,MTLSGC1,MTLSDC1,MTLSDC2,MTLSDC3,MTLSDC4,MTL_IFWI_MEBx,RPL_Hx-R-GC,RPL_Hx-R-DC1</t>
  </si>
  <si>
    <t>Verify different power state changes on system post Sleep cycle</t>
  </si>
  <si>
    <t>CSS-IVE-131328</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</si>
  <si>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KBL_H42_PV,KBL_S22_PV,KBL_S42_PV,KBL_U21_PV,KBL_U22_PV,KBL_U23e_PV,KBL_Y22_PV,KBLR_U42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reAlpha,TGL_U42_RS4_PV,TGL_Y42_RS4_PV,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ADL-S_HSLE_PSS1.0,ADL-S_HSLE_PSS1.1,ADL-S_HFPGA_PSS1.0,ADL-S_HFPGA_PSS1.1,CML_U42_DG1_DDR4_PV,CML_U62_DG1_DDR4_PV,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</si>
  <si>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S-states</t>
  </si>
  <si>
    <t>Scenario derived from HSD : 1604273715
JSL: 2202553192 , 2202553195 , 2202553186
ADL: 2205168114,2205168210,2205168301,2205167043,2205166859</t>
  </si>
  <si>
    <t>System should enter and exit S3 after S4 and S5  No yellow bang should observe in device manager after Sx</t>
  </si>
  <si>
    <t xml:space="preserve">Intention of the testcase is to verify different power state changes on system post Sleep cycle  The following sequence of Power state changes are verified on the system =&gt; S3 -&gt; S4 -&gt; S3 - &gt; S5 -&gt; S3 -&gt; G3 -&gt; S3 </t>
  </si>
  <si>
    <t>EC-BAT,EC-SX,InProdATMS1.0_03March2018,ECVAL-EXBAT-2018,PSE 1.0,EC-BAT-automation,OBC-CNL-PTF-PMC-PM-Sx,OBC-ICL-PTF-PMC-PM-Sx,OBC-TGL-PTF-PMC-PM-Sx,KBLR_ATMS1.0_Automated_TCs,CML_EC_FV,ADL_PSS_1.0,ADL_PSS_1.05,IFWI_TEST_SUITE,ADL/RKL/JSL,MTL_Test_Suite,IFWI_SYNC,IFWI_FOC_BAT,ADL_N_IFWI,IFWI_FOC_BAT_EXT,IFWI_COMMON_PREOS,ADLMLP4x,ADL-P_5SGC2,RPL_S_MASTER,ADL_SBGA_5GC,ADL_SBGA_3SDC1,ADL-S_Post-Si_In_ProductionADL_N_IFWI_2SDC3,ADL_N_IFWI_2SDC1,ADL_N_IFWI_3SDC1,ADL_N_IFWI_4SDC1,ADL_N_IFWI_5SGC1,ADL_N_IFWI_IEC_General,ADL_N_IFWI_IEC_EC</t>
  </si>
  <si>
    <t>Verify AC/DC Switching functionality while CS toggling using LID switch</t>
  </si>
  <si>
    <t>CSS-IVE-131330</t>
  </si>
  <si>
    <t>AML_5W_Y22_ROW_PV,AML_7W_Y22_KC_PV,AMLR_Y42_PV_RS6,CFL_H62_RS2_PV,CFL_H62_RS3_PV,CFL_H62_RS4_PV,CFL_H62_RS5_PV,CFL_H62_uSFF_KC_RS4_PV,CFL_H82_RS5_PV,CFL_H82_RS6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ICL_U42_RS6_PV,ICL_Y42_RS6_PV,KBL_U21_PV,KBLR_Y_PV,TGL_ H81_RS4_Alpha,TGL_ H81_RS4_Beta,TGL_ H81_RS4_PV,TGL_H81_19H2_RS6_POE,TGL_H81_19H2_RS6_PreAlpha,TGL_U42_RS4_PV,TGL_Y42_RS4_PV,WHL_U42_PV,TGL_U42_RS6_Alpha,TGL_U42_RS6_Beta,TGL_U42_RS6_PV,TGL_Y42_RS6_Alpha,TGL_Y42_RS6_Beta,TGL_Y42_RS6_PV,CML_U42_DG1_DDR4_PV,CML_U62_DG1_DDR4_PV,DG2_ADL_P_Alpha,DG2_ADL_P_Beta,DG2_ADL_P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M_ADP-M_LP5_20H1_PreAlpha,ADL-M_ADP-M_LP5_21H1_PreAlpha,ADL-P_ADP-LP_DDR4_PreAlpha,ADL-P_ADP-LP_DDR5_PreAlpha</t>
  </si>
  <si>
    <t>AC/DC toggling,MoS (Modern Standby),Real Battery Management,Virtual Lid</t>
  </si>
  <si>
    <t>https://hsdes.intel.com/appstore/article/#/1604232188/main</t>
  </si>
  <si>
    <t>AC-DC switching should be successful with CS toggling using Virtual LID switch</t>
  </si>
  <si>
    <t>AC-DC switching with CS toggling using Virtual/Real Lid Switch</t>
  </si>
  <si>
    <t>EC-BAT,EC-GPIO,EC-SX,EC-REVIEW,CFL-PRDtoTC-Mapping,ICL_BAT_NEW,TGL_PSS1.0P,BIOS_EXT_BAT,InProdATMS1.0_03March2018,ECVAL-EXBAT-2018,PSE 1.0,EC-BAT-automation,OBC-CNL-EC-GPIO-Switches-VirtualLID,OBC-CFL-EC-GPIO-Switches-VirtualLID,OBC-ICL-EC-GPIO-HwBtns/LEDs/Switchs-VirtualLID,OBC-TGL-EC-GPIO-HwBtns/LEDs/Switchs-VirtualLID,KBLR_ATMS1.0_Automated_TCs,TGL_BIOS_PO_P3,TGL_IFWI_PO_P3,CML_EC_BAT,IFWI_TEST_SUITE,ADL/RKL/JSL,MTL_Test_Suite,IFWI_SYNC,ADL_N_IFWI,IFWI_COMMON_PREOS,ADLMLP4x,ADL-M_5SGC1,ADL_SBGA_5GC,ADL_N_IFWI_5SGC1,ADL_N_IFWI_4SDC1,ADL_N_IFWI_3SDC1,ADL_N_IFWI_2SDC1,ADL_N_IFWI_2SDC2,ADL_N_IFWI_2SDC3,ADL_N_IFWI_IEC_EC</t>
  </si>
  <si>
    <t>Verify system waking from idle state pre and post S3 cycle</t>
  </si>
  <si>
    <t>CSS-IVE-131335</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</si>
  <si>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Simics_VP_RS1_PSS_0.5C,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KBL_H42_PV,KBL_S22_PV,KBL_S42_PV,KBL_U21_PV,KBL_U22_PV,KBL_U23e_PV,KBL_Y22_PV,KBLR_U42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1.1,TGL_Simics_VP_RS5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ADL-S_HSLE_PSS1.0,ADL-S_HSLE_PSS1.1,ADL-S_HFPGA_PSS1.0,ADL-S_HFPGA_PSS1.1,CML_U42_DG1_DDR4_PV,CML_U62_DG1_DDR4_PV,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Simics_VP_PSS1.05,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</si>
  <si>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BC-RQTBC-10429
TGL:BC-RQTBCTL-1145,BC-RQTBCTL-1144
JSL: 2202553186
ADL: 2205168301</t>
  </si>
  <si>
    <t>System should be stable on waking from idle state pre and post S3 cycle</t>
  </si>
  <si>
    <t>Intention of the testcase is to verify system waking from idle state pre and post S3 cycle</t>
  </si>
  <si>
    <t>CNL_Automation_Production,InProdATMS1.0_03March2018,PSE 1.0,OBC-CNL-PTF-PMC-PM-Sx,OBC-ICL-PTF-PMC-PM-Sx,OBC-TGL-PTF-PMC-PM-Sx,GLK_ATMS1.0_Automated_TCs,KBLR_ATMS1.0_Automated_TCs,ADL_PSS_1.0,ADL_PSS_1.05,IFWI_TEST_SUITE,ADL/RKL/JSL,MTL_Test_Suite,IFWI_SYNC,ADL_N_IFWI,IFWI_COMMON_PREOS,ADLMLP4x,ADL-P_5SGC2,RPL_S_MASTER,ADL_SBGA_5GC,ADL_SBGA_3SDC1,ADL-S_Post-Si_In_Production,ADL_N_IFWI_2SDC3,ADL_N_IFWI_2SDC1,ADL_N_IFWI_3SDC1,ADL_N_IFWI_4SDC1,ADL_N_IFWI_5SGC1,ADL_N_IFWI_IEC_PMC</t>
  </si>
  <si>
    <t>CSS-IVE-131375</t>
  </si>
  <si>
    <t>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Y42_RS6_PV,JSLP_POR_20H1_Alpha,JSLP_POR_20H1_PreAlpha,JSLP_POR_20H2_Beta,JSLP_POR_20H2_PV,JSLP_TestChip_19H1_PreAlpha,LKF_A0_RS4_Alpha,LKF_A0_RS4_POE,LKF_B0_RS4_Beta,LKF_B0_RS4_PO,LKF_B0_RS4_PV ,LKF_Bx_ROW_19H1_Alpha,LKF_Bx_ROW_19H2_Beta,LKF_Bx_ROW_19H2_PV,LKF_Bx_ROW_20H1_PV,LKF_N-1_(BXTM)_RS3_POE,TGL_ H81_RS4_Alpha,TGL_ H81_RS4_Beta,TGL_ H81_RS4_PV,TGL_H81_19H2_RS6_POE,TGL_H81_19H2_RS6_PreAlpha,TGL_U42_RS4_PV,TGL_Y42_RS4_PV,WHL_U42_PV,TGL_U42_RS6_Alpha,TGL_U42_RS6_Beta,TGL_U42_RS6_PV,TGL_Y42_RS6_Alpha,TGL_Y42_RS6_Beta,TGL_Y42_RS6_PV,CML_U42_DG1_DDR4_PV,CML_U62_DG1_DDR4_PV,DG2_ADL_P_Alpha,DG2_ADL_P_Beta,DG2_ADL_P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M_ADP-M_LP5_20H1_PreAlpha,ADL-M_ADP-M_LP5_21H1_PreAlpha,ADL-P_ADP-LP_DDR4_PreAlpha,ADL-P_ADP-LP_DDR5_PreAlpha</t>
  </si>
  <si>
    <t>Real Battery Management,USB-TypeC</t>
  </si>
  <si>
    <t>EA: 1604237932
ICL Usecase: IceLake-UCIS-929
1209949965
220194400
2201759419
1209848306</t>
  </si>
  <si>
    <t>SUT should get charged up in OS</t>
  </si>
  <si>
    <t>This test is to verify Type-C Charging during Post-OS using Non-PD charger</t>
  </si>
  <si>
    <t>EC-BAT,EC-GPIO,EC-SX,EC-REVIEW,CFL-PRDtoTC-Mapping,ICL_BAT_NEW,TGL_PSS1.0P,BIOS_EXT_BAT,InProdATMS1.0_03March2018,ECVAL-EXBAT-2018,PSE 1.0,EC-BAT-automation,OBC-CNL-EC-GPIO-Switches-VirtualLID,OBC-CFL-EC-GPIO-Switches-VirtualLID,OBC-ICL-EC-GPIO-HwBtns/LEDs/Switchs-VirtualLID,OBC-TGL-EC-GPIO-HwBtns/LEDs/Switchs-VirtualLID,KBLR_ATMS1.0_Automated_TCs,TGL_BIOS_PO_P3,TGL_IFWI_PO_P3,CML_EC_BAT,IFWI_TEST_SUITE,ADL/RKL/JSL,MTL_Test_Suite,IFWI_SYNC,ADL_N_IFWI,IFWI_COMMON_PREOS,ADLMLP4x,ADL-P_5SGC2,ADL-M_5SGC1,ADL-M_3SDC2,ADL_N_IFWI_5SGC1,ADL_N_IFWI_4SDC1,ADL_N_IFWI_3SDC1,ADL_N_IFWI_2SDC1,ADL_N_IFWI_2SDC2,ADL_N_IFWI_2SDC3,ADL_N_IFWI_IEC_IOM,ADL_N_IFWI_IEC_EC</t>
  </si>
  <si>
    <t>Verify SUT Charging Mode in Pre-OS using USB Type-C Power Bank</t>
  </si>
  <si>
    <t>CSS-IVE-131376</t>
  </si>
  <si>
    <t>EA: 1604237932
220194400
2201759419
1209848306
1209949965</t>
  </si>
  <si>
    <t>SUT should be in charging more in Pre-OS</t>
  </si>
  <si>
    <t>This test is to verify battery-Charging in Pre-OS using Type-C Power Bank</t>
  </si>
  <si>
    <t>Verify Battery-Charging during S3 and after S3 using Type-C Power Bank</t>
  </si>
  <si>
    <t>CSS-IVE-131377</t>
  </si>
  <si>
    <t>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Y42_RS6_PV,TGL_ H81_RS4_Alpha,TGL_ H81_RS4_Beta,TGL_ H81_RS4_PV,TGL_H81_19H2_RS6_POE,TGL_H81_19H2_RS6_PreAlpha,TGL_U42_RS4_PV,TGL_Y42_RS4_PV,WHL_U42_PV,TGL_U42_RS6_Alpha,TGL_U42_RS6_Beta,TGL_U42_RS6_PV,TGL_Y42_RS6_Alpha,TGL_Y42_RS6_Beta,TGL_Y42_RS6_PV,CML_U42_DG1_DDR4_PV,CML_U62_DG1_DDR4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M_ADP-M_LP5_20H1_PreAlpha,ADL-M_ADP-M_LP5_21H1_PreAlpha,ADL-P_ADP-LP_DDR4_PreAlpha,ADL-P_ADP-LP_DDR5_PreAlpha</t>
  </si>
  <si>
    <t>EA: 1604237932
ICL usecase: IceLake-UCIS-929
1209949965
1209848293
2201759419
1209848306</t>
  </si>
  <si>
    <t>SUT should get charged up during S3 and after S3 with Type C Non PD charger</t>
  </si>
  <si>
    <t>EC-BAT,EC-GPIO,EC-SX,EC-REVIEW,CFL-PRDtoTC-Mapping,ICL_BAT_NEW,TGL_PSS1.0P,BIOS_EXT_BAT,InProdATMS1.0_03March2018,ECVAL-EXBAT-2018,PSE 1.0,EC-BAT-automation,OBC-CNL-EC-GPIO-Switches-VirtualLID,OBC-CFL-EC-GPIO-Switches-VirtualLID,OBC-ICL-EC-GPIO-HwBtns/LEDs/Switchs-VirtualLID,OBC-TGL-EC-GPIO-HwBtns/LEDs/Switchs-VirtualLID,KBLR_ATMS1.0_Automated_TCs,TGL_BIOS_PO_P3,TGL_IFWI_PO_P3,CML_EC_BAT,IFWI_TEST_SUITE,ADL/RKL/JSL,MTL_Test_Suite,IFWI_SYNC,ADL_N_IFWI,IFWI_COMMON_PREOS,ADLMLP4x,ADL-P_5SGC2,ADL_N_IFWI_5SGC1,ADL_N_IFWI_4SDC1,ADL_N_IFWI_3SDC1,ADL_N_IFWI_2SDC1,ADL_N_IFWI_2SDC2,ADL_N_IFWI_2SDC3,ADL_N_IFWI_IEC_IOM,ADL_N_IFWI_IEC_EC</t>
  </si>
  <si>
    <t>Verify Battery-Charging during S4 and after S4 using Type-C Power Bank</t>
  </si>
  <si>
    <t>CSS-IVE-131378</t>
  </si>
  <si>
    <t>SUT should get charged up during S4 and after S4 with Type C non PD charger</t>
  </si>
  <si>
    <t>Verify Type-C Charging during S5 and after S5 using Type-C Power Bank</t>
  </si>
  <si>
    <t>CSS-IVE-131379</t>
  </si>
  <si>
    <t>EA: 1604237932
ICL Usecase: IceLake-UCIS-929
1209951214
2201759419
1209848306
1209949965</t>
  </si>
  <si>
    <t>SUT should get charged up during S5 and after S5 with Type C Non PD charger</t>
  </si>
  <si>
    <t>Verify charging events in OS functionality check</t>
  </si>
  <si>
    <t>CSS-IVE-132249</t>
  </si>
  <si>
    <t>AML_5W_Y22_ROW_PV,AML_7W_Y22_KC_PV,AMLR_Y42_PV_RS6,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U21_PV,KBLR_Y_PV,LKF_A0_RS4_Alpha,LKF_A0_RS4_POE,LKF_B0_RS4_Beta,LKF_B0_RS4_PO,LKF_B0_RS4_PV ,LKF_Bx_ROW_19H1_Alpha,LKF_Bx_ROW_19H2_Beta,LKF_Bx_ROW_19H2_PV,LKF_Bx_ROW_20H1_PV,TGL_ H81_RS4_Alpha,TGL_ H81_RS4_Beta,TGL_ H81_RS4_PV,TGL_H81_19H2_RS6_POE,TGL_H81_19H2_RS6_PreAlpha,TGL_Simics_VP_RS2_PSS1.0,TGL_Simics_VP_RS2_PSS1.1,TGL_Simics_VP_RS4_PSS1.0 ,TGL_Simics_VP_RS4_PSS1.1,TGL_U42_RS4_PV,TGL_Y42_RS4_PV,TGL_Z0_(TGPLP-A0)_RS4_PPOExit,WHL_U42_PV,TGL_U42_RS6_Alpha,TGL_U42_RS6_Beta,TGL_U42_RS6_PV,TGL_Y42_RS6_Alpha,TGL_Y42_RS6_Beta,TGL_Y42_RS6_PV,CML_U42_DG1_DDR4_PV,CML_U62_DG1_DDR4_PV,DG2_ADL_P_Alpha,DG2_ADL_P_Beta,DG2_ADL_P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M_ADP-M_LP5_20H1_PreAlpha,ADL-M_ADP-M_LP5_21H1_PreAlpha,ADL-P_ADP-LP_DDR4_PreAlpha,ADL-P_ADP-LP_DDR5_PreAlpha</t>
  </si>
  <si>
    <t>EC-Lite,Real Battery Management,S-states,USB PD</t>
  </si>
  <si>
    <t>BC-RQTBC-2820
4_335-UCIS-1965
2201759419
IceLake-UCIS-899
RKL; 2203202841, 1209950678
JSLP: 2203202841</t>
  </si>
  <si>
    <t>SUT in OS should get charged and discharged on plugging in and plugging out of charger</t>
  </si>
  <si>
    <t>Intention of the testcase is to verify charging events</t>
  </si>
  <si>
    <t>EC-BAT,EC-GPIO,EC-SX,EC-REVIEW,CFL-PRDtoTC-Mapping,ICL_BAT_NEW,TGL_PSS1.0P,BIOS_EXT_BAT,InProdATMS1.0_03March2018,ECVAL-EXBAT-2018,PSE 1.0,EC-BAT-automation,OBC-CNL-EC-GPIO-Switches-VirtualLID,OBC-CFL-EC-GPIO-Switches-VirtualLID,OBC-ICL-EC-GPIO-HwBtns/LEDs/Switchs-VirtualLID,OBC-TGL-EC-GPIO-HwBtns/LEDs/Switchs-VirtualLID,KBLR_ATMS1.0_Automated_TCs,TGL_BIOS_PO_P3,TGL_IFWI_PO_P3,CML_EC_BAT,IFWI_TEST_SUITE,ADL/RKL/JSL,MTL_Test_Suite,IFWI_SYNC,ADL_N_IFWI,IFWI_COMMON_PREOS,ADLMLP4x,ADL-P_5SGC2,ADL-M_5SGC1,ADL-P_3SDC3,ADL_SBGA_5GC,ADL-M_Sanity_IFWI_New,ADL_N_IFWI_5SGC1,ADL_N_IFWI_4SDC1,ADL_N_IFWI_3SDC1,ADL_N_IFWI_2SDC1,ADL_N_IFWI_2SDC2,ADL_N_IFWI_2SDC3,ADL_N_IFWI_IEC_PMC,ADL_N_IFWI_IEC_EC,LNLM5SGC,LNLM3SDC3,LNLM3SDC4,LNLM3SDC5,LNLM5SGC,LNLM3SDC3,LNLM3SDC4,LNLM3SDC5,LNLM3SDC1,LNLM2SDC6,LNLM5SGC,LNLM3SDC3,LNLM3SDC4,LNLM3SDC5,LNLM3SDC1,LNLM2SDC6,LNLM5SGC,LNLM3SDC3,LNLM3SDC4,LNLM3SDC5,LNLM3SDC1,LNLM2SDC6,LNLM5SGC,LNLM3SDC3,LNLM3SDC4,LNLM3SDC5,LNLM3SDC1,LNLM2SDC6,LNLM3SDC2</t>
  </si>
  <si>
    <t>ISH Sensor Enumeration pre and post Connected Standby (CMS) cycle - Proximity</t>
  </si>
  <si>
    <t>CSS-IVE-131409</t>
  </si>
  <si>
    <t>CFL_H62_RS2_PV,CFL_H62_RS3_PV,CFL_H62_RS4_PV,CFL_H62_RS5_PV,CFL_H82_RS5_PV,CFL_H82_RS6_PV,CFL_U43e_PV,CNL_H82_PV,CNL_U22_PV,CNL_Y22_PV,ICL_HFPGA_RS2_PSS_1.1,ICL_Simics_VP_RS2_PSS_1.1,ICL_U42_RS6_PV,ICL_Y42_RS6_PV,LKF_A0_RS4_Alpha,LKF_A0_RS4_POE,LKF_B0_RS4_Beta,LKF_B0_RS4_PO,LKF_B0_RS4_PV ,LKF_Bx_ROW_19H1_Alpha,LKF_Bx_ROW_19H1_POE,LKF_Bx_ROW_19H2_Beta,LKF_Bx_ROW_19H2_PV,LKF_Bx_ROW_20H1_PV,TGL_ H81_RS4_Alpha,TGL_ H81_RS4_Beta,TGL_ H81_RS4_PV,TGL_H81_19H2_RS6_PreAlpha,TGL_Simics_VP_RS2_PSS1.1,TGL_U42_RS4_PV,TGL_Y42_RS4_PV,TGL_Z0_(TGPLP-A0)_RS4_PPOExit,WHL_U42_Corp_PV,WHL_U42_PV,WHL_U43e_Corp_PV,TGL_U42_RS6_Alpha,TGL_U42_RS6_Beta,TGL_U42_RS6_PV,TGL_Y42_RS6_Alpha,TGL_Y42_RS6_Beta,TGL_Y42_RS6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</si>
  <si>
    <t>ISH,MoS (Modern Standby)</t>
  </si>
  <si>
    <t>BC-RQTBC-2906
BC-RQTBC-13696
IceLake-UCIS-2138
IceLake-UCIS-1931
IceLake-UCIS-2138
TGL Requirement coverage: 220377677, BC-RQTBCTL-1100, 
4_335-UCIS-1525
RKL:2203202687</t>
  </si>
  <si>
    <t>Proximity Sensor should enumerate in Action manager/Sensor Viewer tool pre and post CMS cycle</t>
  </si>
  <si>
    <t>ifwi.alderlake,ifwi.lunarlake</t>
  </si>
  <si>
    <t>Proximity Sensor should get enumerated in Action manager/Sensor Viewer tool pre and post CMoS cycle</t>
  </si>
  <si>
    <t>ICL-ArchReview-PostSi,UDL2.0_ATMS2.0,OBC-ICL-PCH-I2C-Touch-Touchpad,OBC-TGL-PCH-I2C-Touch-Touchpad,IFWI_TEST_SUITE,MTL_Test_Suite,IFWI_SYNC,ADL_N_IFWI,IFWI_COMMON_PREOS,ADLMLP4x,ADL-P_5SGC1,ADL-M_5SGC1,ADL-P_3SDC3,ADL-P_3SDC4,RPL-P_5SGC1,ADL_SBGA_5GC,ADL_SBGA_3SDC1,MTL-M_4SDC1,MTL-M_4SDC2,ADL_N_IFWI_5SGC1,ADL_N_IFWI_4SDC1,ADL_N_IFWI_3SDC1,ADL_N_IFWI_2SDC1,LNLM5SGC,LNLM3SDC2,LNLM4SDC1,LNLM3SDC3,LNLM3SDC4,LNLM3SDC5,LNLM2SDC6</t>
  </si>
  <si>
    <t>Verify CNVi Bluetooth Functionality in OS before / after Connected Standby (CMS) cycle</t>
  </si>
  <si>
    <t>CSS-IVE-131411</t>
  </si>
  <si>
    <t>Networking and Connectivity</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</si>
  <si>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ICL_Y42_RS6_PV,JSLP_POR_20H1_Alpha,JSLP_POR_20H1_PreAlpha,JSLP_POR_20H2_Beta,JSLP_POR_20H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Simics_VP_RS2_PSS1.1,TGL_Simics_VP_RS4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S_ADP-S_UDIMM_DDR5_1DPC_POE,TGL_U42_RS6_Alpha,TGL_U42_RS6_Beta,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</si>
  <si>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CNVi,MoS (Modern Standby)</t>
  </si>
  <si>
    <t>BC-RQTBC-13696
IceLake-UCIS-1826
BC-RQTBCTL-651
BC-RQTBC-13414
JSL PRD Coverage: BC-RQTBC-16463
RKL:2203201716</t>
  </si>
  <si>
    <t>vhebbarx</t>
  </si>
  <si>
    <t>CNVi Bluetooth should be functional pre and post Connected Standby (CMS) cycle</t>
  </si>
  <si>
    <t>CNVi Bluetooth should be functional pre and post Connected Standby (CMoS) cycle</t>
  </si>
  <si>
    <t>ICL-ArchReview-PostSi,ICL_BAT_NEW,BIOS_EXT_BAT,UDL2.0_ATMS2.0,OBC-CNL-PCH-CNVi-Connectivity-BT,OBC-CFL-PCH-CNVi-Connectivity-BT,OBC-ICL-PCH-CNVi-Connectivity-BT,OBC-TGL-PCH-CNVi-Connectivity-BT,IFWI_TEST_SUITE,ADL/RKL/JSL,MTL_Test_Suite,IFWI_SYNC,IFWI_FOC_BAT,ADL_N_IFWI,IFWI_COMMON_PREOS,ADLMLP4x,ADL-P_5SGC1,ADL-P_5SGC2,RPL_S_MASTER,ADL-M_5SGC1,ADL-M_3SDC1,ADL-M_3SDC3,ADL-M_2SDC1,ADL-P_3SDC1,ADL_SBGA_5GC,RPL-Px_5SGC1,RPL-Px_4SDC1,ADL-M_5SGC1,ADL-M_3SDC2,ADL-M_2SDC2, RPL-S_2SDC7, ADL_N_IFWI_5SGC1, ADL_N_IFWI_4SDC1, ADL_N_IFWI_2SDC1, ADL_N_IFWI_2SDC2,ADL_N_IFWI_IEC_PMC, RPL-Px_2SDC1, RPL-Px_4SP2, RPL-S_3SDC1, RPL-S_4SDC2, RPL-S_4SDC1, RPL-S_ 5SGC1, RPL-S_2SDC2, RPL-S_2SDC3, RPL-S_2SDC7, RPL-S_2SDC8, ,</t>
  </si>
  <si>
    <t>Verify CNVi WLAN Functionality in OS before / after Connected Standby (CMS) cycle</t>
  </si>
  <si>
    <t>CSS-IVE-131412</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</si>
  <si>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ICL_Y42_RS6_PV,JSLP_POR_20H1_Alpha,JSLP_POR_20H1_PreAlpha,JSLP_POR_20H2_Beta,JSLP_POR_20H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Simics_VP_RS2_PSS1.1,TGL_Simics_VP_RS4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</si>
  <si>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BC-RQTBC-13696
BC-RQTBCTL-651
BC-RQTBC-13414
JSL PRD Coverage: BC-RQTBC-16463
RKL:2203201716</t>
  </si>
  <si>
    <t>CNVi WLAN should be functional pre and post Connected Standby (CMS) cycle</t>
  </si>
  <si>
    <t>CNVi WLAN should be functional pre and post Connected Standby (CMoS) cycle</t>
  </si>
  <si>
    <t>ICL-ArchReview-PostSi,ICL_BAT_NEW,BIOS_EXT_BAT,UDL2.0_ATMS2.0,OBC-CNL-PCH-CNVi-Connectivity-WiFi,OBC-CFL-PCH-CNVi-Connectivity-WiFi,OBC-ICL-PCH-CNVi-Connectivity-WiFi,OBC-TGL-PCH-CNVi-Connectivity-WiFi,IFWI_TEST_SUITE,ADL/RKL/JSL,MTL_Test_Suite,IFWI_SYNC,ADL_N_IFWI,IFWI_COMMON_PREOS,ADLMLP4x,ADL-P_5SGC1,ADL-P_5SGC2,RPL_S_MASTER,ADL-M_5SGC1,ADL-M_3SDC1,ADL-M_3SDC3,ADL-M_2SDC1,ADL-P_3SDC1,ADL_SBGA_5GC,RPL-Px_5SGC1,RPL-Px_4SDC1,ADL-M_5SGC1,ADL-M_3SDC2,ADL-M_2SDC2, RPL-S_2SDC7, ADL_N_IFWI_5SGC1, ADL_N_IFWI_4SDC1, ADL_N_IFWI_2SDC1, ADL_N_IFWI_2SDC2,ADL_N_IFWI_IEC_PMC, RPL-Px_2SDC1, RPL-Px_4SP2, RPL-S_3SDC1, RPL-S_4SDC2, RPL-S_4SDC1, RPL-S_ 5SGC1, RPL-S_2SDC2, RPL-S_2SDC3, RPL-S_2SDC7, RPL-S_2SDC8, ,</t>
  </si>
  <si>
    <t>Verify Charging events in OS functionality check post S4 cycle</t>
  </si>
  <si>
    <t>CSS-IVE-132251</t>
  </si>
  <si>
    <t>SUT in OS should get charged and discharged on plugging in and plugging out of charger pre and post cycle</t>
  </si>
  <si>
    <t>This test is to verify Charging events in OS functionality check post S4 cycle</t>
  </si>
  <si>
    <t>Verify ISH Sensor Enumeration pre and post Connected Standby (CMS) cycle - Ambient Light Sensor (ALS)</t>
  </si>
  <si>
    <t>CSS-IVE-131415</t>
  </si>
  <si>
    <t>ADL-S_ADP-S_SODIMM_DDR5_1DPC_Alpha,AMLR_Y42_PV_RS6,CFL_H62_RS2_PV,CFL_H62_RS3_PV,CFL_H62_RS4_PV,CFL_H62_RS5_PV,CFL_H82_RS5_PV,CFL_H82_RS6_PV,CFL_U43e_PV,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ICL_U42_RS6_PV,ICL_Y42_RS6_PV,JSLP_POR_20H1_Alpha,JSLP_POR_20H1_PreAlpha,JSLP_POR_20H2_Beta,JSLP_POR_20H2_PV,KBLR_Y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TGPH_Native_DDR4_RS6_Alpha,RKL_S81_TGPH_Native_DDR4_RS7_Beta,RKL_S81_TGPH_Native_DDR4_RS7_PV,TGL_H81_19H2_RS6_PreAlpha,TGL_Simics_VP_RS2_PSS1.1,TGL_U42_RS4_PV,TGL_Y42_RS4_PV,TGL_Z0_(TGPLP-A0)_RS4_PPOExit,WHL_U42_Corp_PV,WHL_U42_PV,WHL_U43e_Corp_PV,ADL-S_ADP-S_SODIMM_DDR5_1DPC_Beta,ADL-S_ADP-S_SODIMM_DDR5_1DPC_POE,ADL-S_ADP-S_SODIMM_DDR5_1DPC_PreAlpha,ADL-S_ADP-S_SODIMM_DDR5_1DPC_PV,TGL_U42_RS6_Alpha,TGL_U42_RS6_Beta,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JSLP_Win10x_PV,JSLP_Win10x_Beta,ADL-P_ADP-LP_LP5_PreAlpha,ADL-P_ADP-LP_L4X_PreAlpha,ADL-M_ADP-M_LP5_20H1_PreAlpha,ADL-M_ADP-M_LP5_21H1_PreAlpha,ADL-P_ADP-LP_DDR5_PreAlpha</t>
  </si>
  <si>
    <t>BC-RQTBC-2906
BC-RQTBC-13696
TGL Requirement coverage: 220195299, 220194421, BC-RQTBCTL-1100,</t>
  </si>
  <si>
    <t>Ambient Light Sensor (ALS) should get enumerated in Action manager/Sensor Viewer tool pre and post CMS cycle</t>
  </si>
  <si>
    <t>bios.alderlake,bios.arrowlake,bios.meteorlake,bios.raptorlake,ifwi.alderlake,ifwi.jasperlake,ifwi.rocketlake</t>
  </si>
  <si>
    <t>bios.raptorlake,ifwi.alderlake,ifwi.jasperlake,ifwi.rocketlake</t>
  </si>
  <si>
    <t>Ambient Light Sensor (ALS) should get enumerated in Action manager/Sensor Viewer tool pre and post CMoS cycle</t>
  </si>
  <si>
    <t>UDL2.0_ATMS2.0,IFWI_TEST_SUITE,ADL/RKL/JSL,MTL_Test_Suite,IFWI_SYNC,IFWI_FOC_BAT, ADL_N_IFWI,IFWI_COMMON_PREOS,ADLMLP4x,RPL_S_MASTER,RPL-P_5SGC1,RPL-P_5SGC2,ADL_SBGA_5GC,ADL-M_5SGC1,ADL-M_2SDC1,ADL_SBGA_3SDC1, ADL_SBGA_3DC4,MTL-M_4SDC2,RPL-S_3SDC1,RPL-SBGA_5SC,RPL-SBGA_4SC,ADL_N_IFWI_5SGC1,ADL_N_IFWI_4SDC1,ADL_N_IFWI_3SDC1,ADL_N_IFWI_2SDC1,ADL_N_IFWI_IEC_ISH,MTL-P_5SGC1,MTL-P_4SDC1,MTL-P_2SDC5,RPL-Px_4SP2,RPL-Px_2SDC1,RPL-P_5SGC,RPL-P_4SDC1,LNLM5SGC,LNLM3SDC2,LNLM4SDC1,LNLM3SDC3,LNLM3SDC4,LNLM3SDC5,LNLM2SDC6,MTLSDC2</t>
  </si>
  <si>
    <t>Verify ISH Sensor Enumeration pre and post Connected Standby (CMS) cycle - Gyro</t>
  </si>
  <si>
    <t>CSS-IVE-131416</t>
  </si>
  <si>
    <t>AMLR_Y42_PV_RS6,CFL_H62_RS2_PV,CFL_H62_RS3_PV,CFL_H62_RS4_PV,CFL_H62_RS5_PV,CFL_H82_RS5_PV,CFL_H82_RS6_PV,CFL_U43e_PV,CNL_H82_PV,CNL_U22_PV,CNL_Y22_PV,ICL_U42_RS6_PV,ICL_Y42_RS6_PV,KBLR_Y_PV,LKF_A0_RS4_Alpha,LKF_A0_RS4_POE,LKF_B0_RS4_Beta,LKF_B0_RS4_PO,LKF_B0_RS4_PV ,LKF_Bx_ROW_19H1_Alpha,LKF_Bx_ROW_19H1_POE,LKF_Bx_ROW_19H2_Beta,LKF_Bx_ROW_19H2_PV,LKF_Bx_ROW_20H1_PV,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U42_RS4_PV,TGL_Y42_RS4_PV,TGL_Z0_(TGPLP-A0)_RS4_PPOExit,WHL_U42_Corp_PV,WHL_U42_PV,WHL_U43e_Corp_PV,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</si>
  <si>
    <t>BC-RQTBC-2906
BC-RQTBC-13696
IceLake-UCIS-1854
IceLake-UCIS-1931
TGL Requirement coverage: 220195301, 220194422
 BC-RQTBCTL-1100</t>
  </si>
  <si>
    <t>Gyro Sensor should get enumerated in Action manager/Sensor Viewer tool pre and post CMS cycle</t>
  </si>
  <si>
    <t>Gyro Sensor should get enumerated in Action manager/Sensor Viewer tool pre and post CMoS cycle</t>
  </si>
  <si>
    <t>LKF_PO_Phase3,LKF_PO_New_P3,OBC-CNL-PCH-ISH-Sensors-3DAccelerometer,OBC-CFL-PCH-ISH-Sensors-3DAccelerometer,OBC-LKF-PCH-ISH-Sensors-3DAccelerometer,OBC-ICL-PCH-ISH-Sensors-3DAccelerometer,OBC-TGL-PCH-ISH-Sensors-3DAccelerometer,IFWI_TEST_SUITE,MTL_Test_Suite,IFWI_SYNC,IFWI_FOC_BAT,ADL_N_IFWI,IFWI_COMMON_PREOS,ADLMLP4x,RPL-P_5SGC1,RPL-P_5SGC2,ADL_SBGA_5GC,ADL-M_5SGC1,ADL-M_2SDC1,ADL_SBGA_3SDC1,MTL-M_5SGC1,MTL-M_4SDC2,ADL_N_IFWI_5SGC1,ADL_N_IFWI_4SDC1,ADL_N_IFWI_3SDC1,ADL_N_IFWI_2SDC1,ADL_N_IFWI_IEC_ISH,MTLSDC2,LNLM5SGC,LNLM3SDC2,LNLM4SDC1,LNLM3SDC3,LNLM3SDC4,LNLM3SDC5,LNLM2SDC6</t>
  </si>
  <si>
    <t>Verify ISH Sensor Enumeration pre post Connected Standby (CMS) cycle - Accelerometer/3D Accelerometer</t>
  </si>
  <si>
    <t>CSS-IVE-131417</t>
  </si>
  <si>
    <t>AMLR_Y42_PV_RS6,CFL_H62_RS2_PV,CFL_H62_RS3_PV,CFL_H62_RS4_PV,CFL_H62_RS5_PV,CFL_H82_RS5_PV,CFL_H82_RS6_PV,CFL_U43e_PV,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ICL_U42_RS6_PV,ICL_Y42_RS6_PV,KBLR_Y_PV,LKF_A0_RS4_Alpha,LKF_A0_RS4_POE,LKF_B0_RS4_Beta,LKF_B0_RS4_PO,LKF_B0_RS4_PV ,LKF_Bx_ROW_19H1_Alpha,LKF_Bx_ROW_19H1_POE,LKF_Bx_ROW_19H2_Beta,LKF_Bx_ROW_19H2_PV,LKF_Bx_ROW_20H1_PV,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U42_RS4_PV,TGL_Y42_RS4_PV,TGL_Z0_(TGPLP-A0)_RS4_PPOExit,WHL_U42_Corp_PV,WHL_U42_PV,WHL_U43e_Corp_PV,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</si>
  <si>
    <t>BC-RQTBC-2906
BC-RQTBC-13696
IceLake-UCIS-2009
IceLake-UCIS-1931
TGL Requirement coverage: 220195306, 220194427, BC-RQTBCTL-1100,</t>
  </si>
  <si>
    <t>Accelerometer/3D Accelerometer Sensor should get enumerated in Action manager/Sensor Viewer tool pre and post CMS cycle</t>
  </si>
  <si>
    <t>Accelerometer/3D Accelerometer Sensor should get enumerated in Action manager/Sensor Viewer tool pre and post CMoS cycle</t>
  </si>
  <si>
    <t>LKF_PO_Phase3,LKF_PO_New_P3,OBC-CNL-PCH-ISH-Sensors-3DAccelerometer,OBC-CFL-PCH-ISH-Sensors-3DAccelerometer,OBC-LKF-PCH-ISH-Sensors-3DAccelerometer,OBC-ICL-PCH-ISH-Sensors-3DAccelerometer,OBC-TGL-PCH-ISH-Sensors-3DAccelerometer,IFWI_TEST_SUITE,MTL_Test_Suite,IFWI_SYNC,IFWI_FOC_BAT,ADL_N_IFWI,IFWI_COMMON_PREOS,ADLMLP4x,RPL-P_5SGC1,RPL-P_5SGC2,ADL_SBGA_5GC,ADL-M_5SGC1,ADL-M_2SDC1,ADL_SBGA_3SDC1,MTL-M_5SGC1,MTL-M_4SDC2,ADL_N_IFWI_5SGC1,ADL_N_IFWI_4SDC1,ADL_N_IFWI_3SDC1,ADL_N_IFWI_2SDC1,ADL_N_IFWI_IEC_ISH,LNLM5SGC,LNLM3SDC2,LNLM4SDC1,LNLM3SDC3,LNLM3SDC4,LNLM3SDC5,LNLM2SDC6</t>
  </si>
  <si>
    <t>ISH Sensor Enumeration pre and post Connected Standby (CMS) cycle - Magnetometer</t>
  </si>
  <si>
    <t>CSS-IVE-131424</t>
  </si>
  <si>
    <t>AMLR_Y42_PV_RS6,CFL_H62_RS2_PV,CFL_H62_RS3_PV,CFL_H62_RS4_PV,CFL_H62_RS5_PV,CFL_H82_RS5_PV,CFL_H82_RS6_PV,CFL_U43e_PV,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ICL_U42_RS6_PV,ICL_Y42_RS6_PV,LKF_A0_RS4_Alpha,LKF_A0_RS4_POE,LKF_B0_RS4_Beta,LKF_B0_RS4_PO,LKF_B0_RS4_PV ,LKF_Bx_ROW_19H1_Alpha,LKF_Bx_ROW_19H1_POE,LKF_Bx_ROW_19H2_Beta,LKF_Bx_ROW_19H2_PV,LKF_Bx_ROW_20H1_PV,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U42_RS4_PV,TGL_Y42_RS4_PV,TGL_Z0_(TGPLP-A0)_RS4_PPOExit,WHL_U42_Corp_PV,WHL_U42_PV,WHL_U43e_Corp_PV,TGL_U42_RS6_Alpha,TGL_U42_RS6_Beta,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</si>
  <si>
    <t>BC-RQTBC-2906
BC-RQTBC-13696
IceLake-UCIS-1855
IceLake-UCIS-2033
TGL Requirement coverage: 220195303, 220194423, BC-RQTBCTL-1100,</t>
  </si>
  <si>
    <t>Magnetometer Sensor should enumerate in Action manager/Sensor Viewer tool pre and post CMS cycle</t>
  </si>
  <si>
    <t>Magnetometer Sensor should get enumerated in Action manager/Sensor Viewer tool pre and post CMoS cycle</t>
  </si>
  <si>
    <t>ICL-ArchReview-PostSi,LKF_PO_Phase3,LKF_PO_New_P3,OBC-CNL-PCH-ISH-Sensors-Magnetometer,OBC-CFL-PCH-ISH-Sensors-Magnetometer,OBC-LKF-PCH-ISH-Sensors-Magnetometer,OBC-ICL-PCH-ISH-Sensors-Magnetometer,OBC-TGL-PCH-ISH-Sensors-Magnetometer,IFWI_TEST_SUITE,MTL_Test_Suite,IFWI_SYNC,ADL_N_IFWI,IFWI_COMMON_PREOS,ADLMLP4x,RPL-P_5SGC1,RPL-P_5SGC2,ADL-M_5SGC1,ADL-M_2SDC1,ADL_SBGA_3SDC1,MTL-M_5SGC1,MTL-M_4SDC2,ADL_N_IFWI_5SGC1,ADL_N_IFWI_4SDC1,ADL_N_IFWI_3SDC1,ADL_N_IFWI_2SDC1,ADL_N_IFWI_IEC_ISH,LNLM5SGC,LNLM3SDC2,LNLM4SDC1,LNLM3SDC3,LNLM3SDC4,LNLM3SDC5,LNLM2SDC6</t>
  </si>
  <si>
    <t>Validate data transfer functionality between USB drives connected over Type-C port</t>
  </si>
  <si>
    <t>CSS-IVE-131427</t>
  </si>
  <si>
    <t>ADL-S_ADP-S_UDIMM_DDR5_1DPC_PreAlpha,CFL_KBPH_S62_RS3_PV,CFL_KBPH_S82_RS6_PV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ICL_Simics_VP_RS1_PSS_1.0C,ICL_Simics_VP_RS1_PSS_1.0P,ICL_Simics_VP_RS2_PSS_1.1,ICL_U42_RS6_PV,ICL_UN42_KC_PV_RS6,ICL_Y42_RS6_PV,ICL_YN42_RS6_PV,JSLP_POR_20H1_Alpha,JSLP_POR_20H1_PreAlpha,JSLP_POR_20H2_Beta,JSLP_POR_20H2_PV,JSLP_TestChip_19H1_PowerOn,JSLP_TestChip_19H1_PreAlpha,LKF_A0_RS4_Alpha,LKF_A0_RS4_POE,LKF_B0_RS4_Beta,LKF_B0_RS4_PO,LKF_B0_RS4_PV ,LKF_Bx_ROW_19H1_Alpha,LKF_Bx_ROW_19H2_Beta,LKF_Bx_ROW_19H2_PV,LKF_Bx_ROW_20H1_PV,LKF_HFPGA_RS3_PSS1.0,LKF_HFPGA_RS3_PSS1.1,LKF_HFPGA_RS4_PSS1.0,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H81_RS4_PV,TGL_H81_19H2_RS6_PreAlpha,TGL_Simics_VP_RS2_PSS0.5,TGL_Simics_VP_RS2_PSS0.8,TGL_Simics_VP_RS2_PSS1.0,TGL_Simics_VP_RS2_PSS1.1,TGL_Simics_VP_RS4_PSS0.8,TGL_Simics_VP_RS4_PSS1.0 ,TGL_Simics_VP_RS4_PSS1.1,TGL_U42_RS4_PV,TGL_Y42_RS4_PV,WHL_U42_Corp_PV,WHL_U42_PV,WHL_U43e_Corp_PV,ADL-S_ADP-S_UDIMM_DDR5_1DPC_PV,ADL-S_ADP-S_UDIMM_DDR5_2DPC_Alpha,ADL-S_ADP-S_UDIMM_DDR5_2DPC_Beta,ADL-S_ADP-S_UDIMM_DDR5_2DPC_POE,ADL-S_ADP-S_UDIMM_DDR5_2DPC_PreAlpha,ADL-S_ADP-S_UDIMM_DDR5_2DPC_PV,ADL-S_TGP-H_SODIMM_DDR4_1DPC_POE,ADL-S_TGP-H_UDIMM_DDR5_2DPC_POE,ADL-S_ADP-S_UDIMM_DDR4_2DPC_Alpha,ADL-S_ADP-S_UDIMM_DDR4_2DPC_Beta,ADL-S_ADP-S_UDIMM_DDR4_2DPC_PreAlpha,ADL-S_ADP-S_UDIMM_DDR4_2DPC_PV,ADL-S_ADP-S_UDIMM_DDR5_1DPC_Alpha,ADL-S_ADP-S_UDIMM_DDR5_1DPC_Beta,ADL-S_ADP-S_UDIMM_DDR5_1DPC_POE,TGL_U42_RS6_Alpha,TGL_U42_RS6_Beta,TGL_U42_RS6_PV,TGL_Y42_RS6_Alpha,TGL_Y42_RS6_Beta,TGL_Y42_RS6_PV,CML_U42_DG1_DDR4_PV,CML_U62_DG1_DDR4_PV,RKL_CML_S_102_TGPH_Xcomp_DDR4_POE,RKL_CML_S_102_TGPH_Xcomp_DDR4_Beta,RKL_CML_S_102_TGPH_Xcomp_DDR4_Alpha,RKL_CML_S_102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M_ADP-M_LP4x_Win10x_PreAlpha,ADL-P_ADP-LP_DDR4_PreAlpha,ADL-P_ADP-LP_DDR5_PreAlpha</t>
  </si>
  <si>
    <t>TBT_PD_EC_NA,TCSS,USB2.0,USB3.0,USB-TypeC</t>
  </si>
  <si>
    <t>IceLake-UCIS-4358
TGL Coverage Ref: 1209951221, 1209950986, 1209951124, 220195081
 IceLake-UCIS-4269, IceLake-UCIS-768, IceLake-UCIS-843, LKF ID : 4_335-UCIS-3007
TGL: 220195267,220194397
LKF PSS UCIS Coverage: 4_335-UCIS-2984
RKL Coverage ID :2203201383,2203202518,2203203016,2203202802,2203202480,1209950986,1209951124,1209951221,1209951246
ADL: 2205445428,2205443393</t>
  </si>
  <si>
    <t>USB 3.1/3.0 device should function properly on cold-plug over Type-C port without any issue</t>
  </si>
  <si>
    <t>This Test case to Validate data transfer functionality between USB drives connected over Type-C port</t>
  </si>
  <si>
    <t>ICL-ArchReview-PostSi,ICL_BAT_NEW,LKF_ERB_PO,BIOS_EXT_BAT,LKF_PO_Phase2,UDL2.0_ATMS2.0,LKF_PO_New_P3,TGL_ERB_PO,OBC-CNL-PCH-XDCI-USBC-USB2_Storage,OBC-ICL-CPU-iTCSS-TCSS-USB2_Storage,OBC-TGL-CPU-iTCSS-TCSS-USB2_Storage,OBC-LKF-CPU-TCSS-USBC-USB2_Storage,OBC-CFL-PCH-XDCI-USBC-USB2_Storage,TGL_H_PSS_BIOS_BAT,IFWI_TEST_SUITE,IFWI_PO,RKL_Native_PO,RKL_Xcomp_PO,ADL/RKL/JSL,CML_H_ADP_S_PO,Phase_3,MTL_Test_Suite,IFWI_SYNC,ADLMLP4x,IFWI_FOC_BAT,IFWI_COMMON_PREOS,ADL-P_5SGC1,ADL-P_5SGC2,RPL_S_MASTER,ADL-M_5SGC1,ADL-M_4SDC1,ADL-M_3SDC1,ADL-M_3SDC2,ADL-M_3SDC3,ADL-M_2SDC1,RPL-Px_5SGC1,RPL-Px_3SDC1,RPL-P_5SGC1,RPL-P_5SGC2,RPL-P_4SDC1,RPL-P_3SDC2,RPL-P_2SDC3,RPL-S_ 5SGC1,RPL-S_4SDC1,RPL-S_2SDC4,ADL_SBGA_5GC,ADL-M_Sanity_IFWI_New,ADL-P_Sanity_GC1_IFWI_New,ADL-P_Sanity_GC2_IFWI_New,ADL_N_IFWI_5SGC1,ADL_N_IFWI_4SDC1,ADL_N_IFWI_3SDC1,ADL_N_IFWI_2SDC1,ADL_N_IFWI_2SDC2,ADL_N_IFWI_2SDC3,ADL_N_IFWI_IEC_IOM,MTLSGC1,MTLSGC1,MTLSDC1,RPL-Px_4SP2,RPL-Px_4SP2,RPL_Hx-R-DC1,RPL_Hx-R-GC</t>
  </si>
  <si>
    <t>Verify charging events in OS functionality check post S5 cycle</t>
  </si>
  <si>
    <t>CSS-IVE-132252</t>
  </si>
  <si>
    <t>Verify front camera is functioning properly for capturing images in Burst mode</t>
  </si>
  <si>
    <t>CSS-IVE-131443</t>
  </si>
  <si>
    <t>LKF_A0_RS4_Alpha,LKF_A0_RS4_POE,LKF_B0_RS4_Beta,LKF_B0_RS4_PO,LKF_B0_RS4_PV ,LKF_Bx_ROW_19H1_Alpha,LKF_Bx_ROW_19H1_POE,LKF_Bx_ROW_19H2_Beta,LKF_Bx_ROW_19H2_PV,LKF_Bx_ROW_20H1_PV,LKF_Simics_VP_RS4_PSS1.0,LKF_Simics_VP_RS4_PSS1.1,TGL_ H81_RS4_Alpha,TGL_ H81_RS4_Beta,TGL_ H81_RS4_PV,TGL_H81_19H2_RS6_POE,TGL_H81_19H2_RS6_PreAlpha,TGL_HFPGA_RS2,TGL_HFPGA_RS3,TGL_HFPGA_RS4,TGL_Simics_VP_RS4_PSS0.8,TGL_Simics_VP_RS4_PSS1.0 ,TGL_Simics_VP_RS4_PSS1.1,TGL_Simics_VP_RS5_PSS1.1,TGL_U42_RS4_PV,TGL_Y42_RS4_PV,TGL_Z0_(TGPLP-A0)_RS4_PPOExit,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</si>
  <si>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4_335-UCIS-2491
4_335-UCIS-2430
TGL HSD ES ID:220637228
TGL: 2207486921, 2207486919</t>
  </si>
  <si>
    <t>Ensure that Camera device functionality of capturing image and video files work properly without any issue.</t>
  </si>
  <si>
    <t>Integration</t>
  </si>
  <si>
    <t>Windows_Camera_App</t>
  </si>
  <si>
    <t>Intention of the testcase is to verify front camera is functioning properly for capturing images in Burst mode</t>
  </si>
  <si>
    <t>TGL_NEW,LKF_PO_Phase2,UDL2.0_ATMS2.0,LKF_PO_New_P3,OBC-TGL-CPU-IPU-Camera-MIPI,IFWI_TEST_SUITE,ADL/RKL/JSL,MTL_Test_Suite,MTL_PSS_1.0IFWI_SYNC,ADL_N_IFWI,IFWI_COMMON_PREOS,ADL-M_3SDC1,ADL-M_3SDC2,ADL-M_2SDC1,ADL-P_2SDC4,RPL-Px_4SDC1,RPL-P_5SGC1,RPL-P_3SDC2,RPL-P_2SDC4,ADL-M_5SGC1,ADL-M_2SDC2,RPL-P_3SDC3,RPL-P_PNP_GC,LNL_M_IFWI_PSS,MTL-M_4SDC1,MTL-M_2SDC4,ADL_N_IFWI_5SGC1,ADL_N_IFWI_4SDC1,ADL_N_IFWI_2SDC1,ADL_N_IFWI_2SDC2,ADL_N_IFWI_IEC_IPU,MTL_P_Sanity</t>
  </si>
  <si>
    <t>Verify Rear camera is functioning properly for capturing images in Burst mode</t>
  </si>
  <si>
    <t>CSS-IVE-131444</t>
  </si>
  <si>
    <t>LKF_A0_RS4_Alpha,LKF_A0_RS4_POE,LKF_B0_RS4_Beta,LKF_B0_RS4_PO,LKF_B0_RS4_PV ,LKF_Bx_ROW_19H1_Alpha,LKF_Bx_ROW_19H1_POE,LKF_Bx_ROW_19H2_Beta,LKF_Bx_ROW_19H2_PV,LKF_Bx_ROW_20H1_PV,LKF_Simics_VP_RS4_PSS1.0,LKF_Simics_VP_RS4_PSS1.1,TGL_ H81_RS4_Alpha,TGL_ H81_RS4_Beta,TGL_ H81_RS4_PV,TGL_H81_19H2_RS6_PreAlpha,TGL_Simics_VP_RS2_PSS1.1,TGL_Simics_VP_RS4_PSS0.8,TGL_Simics_VP_RS4_PSS1.0 ,TGL_Simics_VP_RS4_PSS1.1,TGL_Simics_VP_RS5_PSS1.1,TGL_U42_RS4_PV,TGL_Y42_RS4_PV,TGL_Z0_(TGPLP-A0)_RS4_PPOExit,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</si>
  <si>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4_335-UCIS-2491
4_335-UCIS-2430
TGL HSD ES ID:220194351
TGL HSD ES ID:220195203
TGL: 2207486922, 2207486924</t>
  </si>
  <si>
    <t>Intention of the testcase is to verify rear camera is functioning properly for capturing images in Burst mode</t>
  </si>
  <si>
    <t>TGL_NEW,LKF_PO_Phase2,UDL2.0_ATMS2.0,LKF_PO_New_P3,OBC-TGL-CPU-IPU-Camera-MIPI,IFWI_TEST_SUITE,ADL/RKL/JSL,MTL_Test_Suite,IFWI_SYNC,ADL_N_IFWI,IFWI_COMMON_PREOS,ADLMLP4x,ADL-M_3SDC1,ADL-M_3SDC2,ADL-M_2SDC1,ADL-P_2SDC4,RPL-Px_4SDC1,RPL-P_5SGC1,RPL-P_3SDC2,RPL-P_2SDC4,ADL-M_5SGC1,ADL-M_3SDC1,ADL-M_3SDC2,ADL-M_2SDC1,ADL-M_2SDC2,RPL-P_3SDC3,RPL-P_PNP_GC,MTL-M_4SDC1,MTL-M_2SDC4,ADL_N_IFWI_5SGC1,ADL_N_IFWI_4SDC1,ADL_N_IFWI_2SDC1,ADL_N_IFWI_2SDC2,ADL_N_IFWI_IEC_IPU</t>
  </si>
  <si>
    <t>Verify volume Up &amp; Down buttons function during CMS cycle</t>
  </si>
  <si>
    <t>CSS-IVE-131456</t>
  </si>
  <si>
    <t>Flex I/O and Internal Buses</t>
  </si>
  <si>
    <t>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MTL_M_LP4_Alpha,MTL_M_LP4_Beta,MTL_M_LP4_PV,MTL_M_LP5/x_Alpha,MTL_M_LP5/x_Beta,MTL_M_LP5/x_PV,MTL_M_Simics_PSS1.0,MTL_P_DDR5_Alpha,MTL_P_DDR5_Beta,MTL_P_DDR5_PV,MTL_P_LP4_Alpha,MTL_P_LP4_Beta,MTL_P_LP4_PV,MTL_P_LP5/x_Alpha,MTL_P_LP5/x_Beta,MTL_P_LP5/x_PV,MTL_P_Simics_PSS1.0</t>
  </si>
  <si>
    <t>S0ix-states,System Buttons</t>
  </si>
  <si>
    <t>LKF: For LKF specific requirement:Volume up/down in case of Low Power Audio. ( Platform Coverage for  CMS in PSS)
MTL: 16011327000</t>
  </si>
  <si>
    <t>Ensure volume  up &amp; Down button work without issue during CMS cycle </t>
  </si>
  <si>
    <t>This test is to Verify volume Up &amp; Down buttons function during CMOS cycle.</t>
  </si>
  <si>
    <t>EC-GPIO,EC-MS,UDL2.0_ATMS2.0,OBC-LKF-PTF-PMC-PM-S0ix,IFWI_TEST_SUITE,ADL/RKL/JSL,MTL_Test_Suite,IFWI_SYNC,ADL_N_IFWI,IFWI_COMMON_PREOS,ADL-M_5SGC1,ADL_SBGA_5GC,ADL_SBGA_3SDC1,ADL_N_IFWI_2SDC3,ADL_N_IFWI_2SDC1,ADL_N_IFWI_3SDC1,ADL_N_IFWI_4SDC1,ADL_N_IFWI_5SGC1,ADL_N_IFWI_IEC_PMC,ADL_N_IFWI_IEC_EC,LNLM5SGC,LNLM4SDC1,LNLM3SDC2,LNLM3SDC3,LNLM3SDC4,LNLM3SDC5,LNLM2SDC6</t>
  </si>
  <si>
    <t>Verify Charging events in OS post S3/S0i3 cycle</t>
  </si>
  <si>
    <t>CSS-IVE-132250</t>
  </si>
  <si>
    <t>AML_5W_Y22_ROW_PV,AML_7W_Y22_KC_PV,AMLR_Y42_PV_RS6,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U21_PV,KBLR_Y_PV,LKF_A0_RS4_Alpha,LKF_A0_RS4_POE,LKF_B0_RS4_Beta,LKF_B0_RS4_PO,LKF_B0_RS4_PV ,LKF_Bx_ROW_19H1_Alpha,LKF_Bx_ROW_19H2_Beta,LKF_Bx_ROW_19H2_PV,LKF_Bx_ROW_20H1_PV,TGL_ H81_RS4_Alpha,TGL_ H81_RS4_Beta,TGL_ H81_RS4_PV,TGL_H81_19H2_RS6_POE,TGL_H81_19H2_RS6_PreAlpha,TGL_Simics_VP_RS2_PSS1.1,TGL_Simics_VP_RS4_PSS1.1,TGL_U42_RS4_PV,TGL_Y42_RS4_PV,WHL_U42_PV,TGL_U42_RS6_Alpha,TGL_U42_RS6_Beta,TGL_U42_RS6_PV,TGL_Y42_RS6_Alpha,TGL_Y42_RS6_Beta,TGL_Y42_RS6_PV,CML_U42_DG1_DDR4_PV,CML_U62_DG1_DDR4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M_ADP-M_LP5_20H1_PreAlpha,ADL-M_ADP-M_LP5_21H1_PreAlpha,ADL-P_ADP-LP_DDR4_PreAlpha,ADL-P_ADP-LP_DDR5_PreAlpha</t>
  </si>
  <si>
    <t>BC-RQTBC-2820
USE CASE: IceLake-UCIS-1052
BC-RQTBCLF-243
BC-RQTBC-16768
1209950678</t>
  </si>
  <si>
    <t>EC-BAT,EC-GPIO,EC-SX,EC-REVIEW,CFL-PRDtoTC-Mapping,ICL_BAT_NEW,TGL_PSS1.0P,BIOS_EXT_BAT,InProdATMS1.0_03March2018,ECVAL-EXBAT-2018,PSE 1.0,EC-BAT-automation,OBC-CNL-EC-GPIO-Switches-VirtualLID,OBC-CFL-EC-GPIO-Switches-VirtualLID,OBC-ICL-EC-GPIO-HwBtns/LEDs/Switchs-VirtualLID,OBC-TGL-EC-GPIO-HwBtns/LEDs/Switchs-VirtualLID,KBLR_ATMS1.0_Automated_TCs,TGL_BIOS_PO_P3,TGL_IFWI_PO_P3,CML_EC_BAT,IFWI_TEST_SUITE,ADL/RKL/JSL,MTL_Test_Suite,IFWI_SYNC,ADL_N_IFWI,IFWI_COMMON_PREOS,ADLMLP4x,ADL-P_5SGC2,ADL_SBGA_5GC,ADL_N_IFWI_5SGC1,ADL_N_IFWI_4SDC1,ADL_N_IFWI_3SDC1,ADL_N_IFWI_2SDC1,ADL_N_IFWI_2SDC2,ADL_N_IFWI_2SDC3,ADL_N_IFWI_IEC_PMC,ADL_N_IFWI_IEC_EC</t>
  </si>
  <si>
    <t>Verify Charging/discharging events in OS pre and post S0i3(Modern Standby) cycle</t>
  </si>
  <si>
    <t>CSS-IVE-132504</t>
  </si>
  <si>
    <t>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Y42_RS6_PV,JSLP_POR_20H1_Alpha,JSLP_POR_20H1_PreAlpha,JSLP_POR_20H2_Beta,JSLP_POR_20H2_PV,JSLP_TestChip_19H1_PowerOn,JSLP_TestChip_19H1_PreAlpha,KBL_U21_PV,KBLR_Y_PV,TGL_ H81_RS4_Alpha,TGL_ H81_RS4_Beta,TGL_ H81_RS4_PV,TGL_Simics_VP_RS2_PSS1.1,TGL_Simics_VP_RS4_PSS1.1,TGL_U42_RS4_PV,TGL_Y42_RS4_PV,WHL_U42_PV,TGL_U42_RS6_Alpha,TGL_U42_RS6_Beta,TGL_U42_RS6_PV,TGL_Y42_RS6_Alpha,TGL_Y42_RS6_Beta,TGL_Y42_RS6_PV,CML_U42_DG1_DDR4_PV,CML_U62_DG1_DDR4_PV,DG2_ADL_P_Alpha,DG2_ADL_P_Beta,DG2_ADL_P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M_ADP-M_LP5_20H1_PreAlpha,ADL-M_ADP-M_LP5_21H1_PreAlpha,ADL-P_ADP-LP_DDR4_PreAlpha,ADL-P_ADP-LP_DDR5_PreAlpha</t>
  </si>
  <si>
    <t>BC-RQTBC-10615
TGL,JSLP, RKL: 1209950678</t>
  </si>
  <si>
    <t>This test is to verify Charging events in OS pre and post S0i3(Modern Standby) cycle</t>
  </si>
  <si>
    <t>EC-BAT,EC-GPIO,EC-SX,EC-REVIEW,CFL-PRDtoTC-Mapping,ICL_BAT_NEW,TGL_PSS1.0P,BIOS_EXT_BAT,InProdATMS1.0_03March2018,ECVAL-EXBAT-2018,PSE 1.0,EC-BAT-automation,OBC-CNL-EC-GPIO-Switches-VirtualLID,OBC-CFL-EC-GPIO-Switches-VirtualLID,OBC-ICL-EC-GPIO-HwBtns/LEDs/Switchs-VirtualLID,OBC-TGL-EC-GPIO-HwBtns/LEDs/Switchs-VirtualLID,KBLR_ATMS1.0_Automated_TCs,TGL_BIOS_PO_P3,TGL_IFWI_PO_P3,CML_EC_BAT,IFWI_TEST_SUITE,ADL/RKL/JSL,MTL_Test_Suite,IFWI_SYNC,ADL_N_IFWI,IFWI_COMMON_PREOS,IFWI_FOC_BAT_EXT,ADLMLP4x,ADL-P_5SGC2,ADL-M_5SGC1,ADL_SBGA_5GC,ADL_N_IFWI_5SGC1,ADL_N_IFWI_4SDC1,ADL_N_IFWI_3SDC1,ADL_N_IFWI_2SDC1,ADL_N_IFWI_2SDC2,ADL_N_IFWI_2SDC3,ADL_N_IFWI_IEC_PMC,ADL_N_IFWI_IEC_EC</t>
  </si>
  <si>
    <t>Verify system completes S4 Resume Cycles using "ResumeOK.efi" tool</t>
  </si>
  <si>
    <t>CSS-IVE-131484</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</si>
  <si>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U22_PV,CNL_Y22_PV,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KBL_H42_PV,KBL_S22_PV,KBL_S42_PV,KBL_U21_PV,KBL_U22_PV,KBL_U23e_PV,KBL_Y22_PV,KBLR_Y_PV,KBLR_Y22_PV,LKF_A0_RS4_Alpha,LKF_A0_RS4_POE,LKF_B0_RS4_Beta,LKF_B0_RS4_PO,LKF_B0_RS4_PV ,LKF_Bx_ROW_19H1_Alpha,LKF_Bx_ROW_19H1_POE,LKF_Bx_ROW_19H2_Beta,LKF_Bx_ROW_19H2_PV,LKF_Bx_ROW_20H1_PV,LKF_N-1_(BXTM)_RS3_POE,LKF_N-1_(ICL)_RS3_POE,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Simics_VP_RS4_PSS0.8,TGL_Simics_VP_RS4_PSS1.1,TGL_U42_RS4_PV,TGL_UY42_PO,TGL_Y42_RS4_PV,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UDIMM_DDR5_2DPC_POE,ADL-S_ADP-S_SODIMM_DDR5_1DPC_Beta,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ADL-S_HSLE_PSS1.0,ADL-S_HSLE_PSS1.1,ADL-S_HFPGA_PSS1.0,ADL-S_HFPGA_PSS1.1,CML_U42_DG1_DDR4_PV,CML_U62_DG1_DDR4_PV,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Simics_VP_PSS1.0,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</si>
  <si>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RTC,S-states</t>
  </si>
  <si>
    <t>ResumeOK.efi :Windows S4 verification utility
JSL: 2202553192
ADL: 2205167043</t>
  </si>
  <si>
    <t>System should complete S4 cycles successfully without any issue using EFI tool</t>
  </si>
  <si>
    <t>Intention of the testcase is to verify system can perform S4 cycles successfully without any system hang or crashResumeOK: Introduction======================The ResumeOK.efi UEFI test application verifies that Windows resume from S4 memory map requirements are satisfied. More precisely it guarantees that the memory ranges Windows considers "free" don"t change, i.e., Conventional, BootServicesCode/Data, LoaderCode/Data, ACPIReclaim, and furthermore that the memory regions Windows considers "run-time" (RunTimeServicesCode/Data, MMIO, MMPortIO) also do not change.The primary purpose of the application is to provide a lightweight tool UEFI developers can use to quickly test whether Windows resume from S4 requirements are satisfied, without having to load the full-blown OS, and become Windows debug experts.Furthermore, the ResumeOK.efi application will identify any conflicted memory range whereas Windows WINRESUME.efi silently fails over to cold boot on AOAC platforms unless a debugger is attached and the -bootdebug option is enabled on WINRESUME.efi"s BCD object.</t>
  </si>
  <si>
    <t>ICL_BAT_NEW,ICL-ArchReview-PostSi,ICL_RFR,BIOS_EXT_BAT,UDL2.0_ATMS2.0,OBC-CNL-PTF-PMC-PM-Sx,OBC-ICL-PTF-PMC-PM-Sx,OBC-TGL-PTF-PMC-PM-Sx,OBC-LKF-PTF-PMC-PM-Sx,OBC-CFL-PTF-PMC-PM-Sx,TGL_BIOS_PO_P2,TGL_H_PSS_BIOS_BAT,rkl_cml_s62,ADL_PSS_1.0,ADL_PSS_1.05,IFWI_TEST_SUITE,ADL/RKL/JSL,MTL_Test_Suite,IFWI_SYNC,RPL_S_PSS_BASE,ADL_N_IFWI,IFWI_COMMON_PREOS,ADLMLP4x,ADL-P_5SGC1,ADL-P_5SGC2,RPL_S_MASTER,ADL-M_5SGC1,ADL-M_3SDC1,ADL-M_3SDC2,ADL-M_3SDC3,ADL-M_2SDC1,ADL-P_4SDC1,ADL-P_4SDC2,ADL-P_3SDC1,ADL-P_3SDC2,ADL-P_3SDC3,ADL-P_3SDC4,ADL-P_2SDC1,ADL-P_2SDC2,ADL-P_2SDC3,ADL-P_2SDC4,ADL-P_2SDC5,ADL-P_2SDC6_OC,ADL-P_3SDC5,ADL_SBGA_5GC,ADL_SBGA_3SDC1,ADL_N_IFWI_2SDC3,ADL_N_IFWI_2SDC1,ADL_N_IFWI_3SDC1,ADL_N_IFWI_4SDC1,ADL_N_IFWI_5SGC1,LNLM5SGC,LNLM4SDC1,LNLM3SDC2,LNLM3SDC3,LNLM3SDC4,LNLM3SDC5,LNLM2SDC6</t>
  </si>
  <si>
    <t>Verify system can be warm reset from EDK shell</t>
  </si>
  <si>
    <t>CSS-IVE-131524</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</si>
  <si>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HFPGA_RS1_PSS_0.8C,ICL_HFPGA_RS1_PSS_0.8P,ICL_HFPGA_RS1_PSS_1.0C,ICL_HFPGA_RS1_PSS_1.0P,ICL_HFPGA_RS2_PSS_1.1,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KBL_H42_PV,KBL_S22_PV,KBL_S42_PV,KBL_U21_PV,KBL_U22_PV,KBL_U23e_PV,KBL_Y22_PV,KBLR_Y_PV,KBLR_Y22_PV,LKF_A0_RS4_Alpha,LKF_A0_RS4_POE,LKF_B0_RS4_Beta,LKF_B0_RS4_PO,LKF_B0_RS4_PV ,LKF_Bx_ROW_19H1_Alpha,LKF_Bx_ROW_19H1_POE,LKF_Bx_ROW_19H2_Beta,LKF_Bx_ROW_19H2_PV,LKF_Bx_ROW_20H1_PV,LKF_HFPGA_RS3_PSS1.0,LKF_HFPGA_RS3_PSS1.1,LKF_HFPGA_RS4_PSS1.0,LKF_HFPGA_RS4_PSS1.1,LKF_N-1_(BXTM)_RS3_POE,LKF_N-1_(ICL)_RS3_POE,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HFPGA_RS2,TGL_HFPGA_RS3,TGL_HFPGA_RS4,TGL_Simics_VP_RS2_PSS0.5,TGL_Simics_VP_RS2_PSS0.8,TGL_Simics_VP_RS2_PSS1.0,TGL_Simics_VP_RS2_PSS1.1,TGL_Simics_VP_RS4_PSS0.8,TGL_Simics_VP_RS4_PSS1.1,TGL_Simics_VP_RS5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ADL-S_HSLE_PSS1.0,ADL-S_HSLE_PSS1.1,ADL-S_HFPGA_PSS1.0,ADL-S_HFPGA_PSS1.1,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0.8,ADL-P_Simics_VP_PSS1.0,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</si>
  <si>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S-states,UEFI</t>
  </si>
  <si>
    <t>LKF: 1305477334
CML PRD: BC-RQTBC-16936
JSL 2205193100
ADL: 2205193100,2202553207</t>
  </si>
  <si>
    <t>System should be able to Warm reset from edk shell and should be able to boot to OS successfully  No hang , BSOD, display corruption should be seen</t>
  </si>
  <si>
    <t>Intention of the testcase is to verify system can be warm reset from EDK shell via following shell command &gt; Reset -W Scenario verifies warm reset functionality from EDK shell for 10 cycles</t>
  </si>
  <si>
    <t>ICL-ArchReview-PostSi,TGL_RFR,ICL_RFR,TGL_PSS0.8C,InProdATMS1.0_03March2018,LKF_PO_Phase3,LKF_PO_New_P3,OBC-CNL-PTF-PMC-PM-bootflow,OBC-ICL-PTF-PMC-PM-Bootflow,OBC-TGL-PTF-PMC-PM-Bootflow,OBC-LKF-PTF-PMC-PM-Bootflow,OBC-CFL-PTF-PMC-PM-Bootflow,CML_Delta_From_WHL,RKL_PSS0.5,TGL_PSS_IN_PRODUCTION,TGL_BIOS_PO_P2,TGL_IFWI_PO_P2,LKF_B0_Power_ON,JSLP_PO_CI,TGL_NEW_BAT,TGL_H_PSS_BIOS_BAT,RKL_S_PO_Phase1_IFWI,RKL_U_PO_Phase1_IFWI,ADL_PSS_1.0,RKL_Xcomp_PO,RKL_Native_PO,IFWI_TEST_SUITE,Phase_1,ADL_PSS_1.05,ADL/RKL/JSL,CML_H_ADP_S_PO,COMMON_QRC_BAT,ADL_PO,ADL_Arch_Phase_!,MTL_Test_Suite,IFWI_SYNC,RPL_S_PSS_BASE,ADL_N_IFWI,IFWI_COMMON_PREOS,ADLMLP4x,ADL-P_5SGC1,ADL-P_5SGC2,RPL_S_MASTER,ADL-M_5SGC1,ADL_SBGA_5GC,ADL_SBGA_3SDC1,ADL-S_Post-Si_In_Production,ADL_N_IFWI_2SDC3,ADL_N_IFWI_2SDC1,ADL_N_IFWI_3SDC1,ADL_N_IFWI_4SDC1,ADL_N_IFWI_5SGC1,ADL_N_IFWI_IEC_General,ADL_N_IFWI_IEC_PMC,ADL-N_Post-Si_In_Production,MTL-P_IFWI_PO,LNLM5SGC,LNLM4SDC1,LNLM3SDC2,LNLM3SDC3,LNLM3SDC4,LNLM3SDC5,LNLM2SDC6</t>
  </si>
  <si>
    <t>Verify CPU switches between all P-states</t>
  </si>
  <si>
    <t>CSS-IVE-132668</t>
  </si>
  <si>
    <t>ADL-S_ADP-S_SODIMM_DDR5_1DPC_Alpha,AML_5W_Y22_ROW_PV,ADL-S_ADP-S_UDIMM_DDR5_1DPC_PreAlpha,AML_7W_Y22_KC_PV,AMLR_Y42_Corp_RS6_PV,AMLR_Y42_PV_RS6,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ICL_UN42_KC_PV_RS6,ICL_Y42_RS6_PV,ICL_YN42_RS6_PV,JSLP_POR_20H1_Alpha,JSLP_POR_20H1_PowerOn,JSLP_POR_20H1_PreAlpha,JSLP_POR_20H2_Beta,JSLP_POR_20H2_PV,JSLP_PSS_1.0_19H1_REV2,JSLP_PSS_1.1_19H1_REV2,JSLP_TestChip_19H1_PowerOn,JSLP_TestChip_19H1_PreAlpha,KBL_H42_PV,KBL_S42_PV,KBL_U22_PV,KBL_U23e_PV,KBL_Y22_PV,KBLR_Y_PV,KBLR_Y22_PV,LKF_A0_RS4_Alpha,LKF_A0_RS4_POE,LKF_B0_RS4_Beta,LKF_B0_RS4_PO,LKF_B0_RS4_PV ,LKF_Bx_ROW_19H1_Alpha,LKF_Bx_ROW_19H1_POE,LKF_Bx_ROW_19H2_Beta,LKF_Bx_ROW_19H2_PV,LKF_Bx_ROW_20H1_PV,LKF_HFPGA_RS3_PSS1.0,LKF_HFPGA_RS3_PSS1.1,LKF_HFPGA_RS4_PSS1.0,LKF_HFPGA_RS4_PSS1.1,LKF_N-1_(ICL)_RS3_POE,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H81_RS4_PV,TGL_H81_19H2_RS6_POE,TGL_H81_19H2_RS6_PreAlpha,TGL_Simics_VP_RS2_PSS1.0,TGL_Simics_VP_RS2_PSS1.1,TGL_Simics_VP_RS4_PSS0.8,TGL_Simics_VP_RS4_PSS1.0 ,TGL_Simics_VP_RS4_PSS1.1,TGL_Simics_VP_RS5_PSS1.1,TGL_U42_RS4_PV,TGL_UY42_PO,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</si>
  <si>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HWP-Speedshift,P-States</t>
  </si>
  <si>
    <t>BC-RQTBC-2669
LKF: IceLake-UCIS-1826,4_335-TSTRN-5228 , BC-RQTBCLF-395
ICL: BC-RQTBC-13484,BC-RQTBC-15324
TGL: BC-RQTBCTL-639  BC-RQTBCTL-514
JSL: BC-RQTBC-16724,4_335-UCIS-2480 , 1607196252 , 2202553253 , 2202553178
RKL: 2206776645 , 2203201652,1209950279
BC-RQTBC-13128</t>
  </si>
  <si>
    <t>CPU should run with all supported P-states frequency's 
 </t>
  </si>
  <si>
    <t>bios.arrowlake,bios.lunarlake,ifwi.alderlake,ifwi.jasperlake,ifwi.lunarlake,ifwi.meteorlake,ifwi.raptorlake,ifwi.rocketlake</t>
  </si>
  <si>
    <t>TAT</t>
  </si>
  <si>
    <t>Intention of the testcase is to verify CPU switches between all P-states</t>
  </si>
  <si>
    <t>RKL_S_PO_Phase3_IFWI,RKL_POE,RKL_U_PO_Phase3_IFWI,IFWI_TEST_SUITE,RKL_Native_PO,RKL_Xcomp_PO,ADL/RKL/JSL,Delta_IFWI_BIOS,ADL_Arch_Phase_!,Phase_3,MTL_Test_Suite,MTL_PSS_0.8IFWI_SYNC,ADL_M_PO_Phase3,IFWI_FOC_BAT,ADL_N_IFWI,IFWI_COMMON_PREOS,ADLMLP4x,ADL-P_5SGC1,ADL-P_5SGC2,RPL_S_MASTER,ADL-M_5SGC1,ADL-M_4SDC1,ADL-M_3SDC1,ADL-M_3SDC2,ADL-M_3SDC3,ADL-M_2SDC1,ADL-P_4SDC1,ADL-P_4SDC2,ADL-P_3SDC1,ADL-P_3SDC2,ADL-P_3SDC3,ADL-P_3SDC4,ADL-P_2SDC1,ADL-P_2SDC2,ADL-P_2SDC3,ADL-P_2SDC4,ADL-P_2SDC5,ADL-P_2SDC6_OC,ADL-P_3SDC5,MTL_S_IFWI_PSS_0.5,ADL_SBGA_5GC,ADL_SBGA_3SDC1,MTL_PSS_1.0_BLOCK,MTL_IFWI_PSS_BLOCK,ADL_N_IFWI_2SDC3,ADL_N_IFWI_2SDC1,ADL_N_IFWI_3SDC1,ADL_N_IFWI_4SDC1,ADL_N_IFWI_5SGC1,ADL_N_IFWI_IEC_CSME,ADL_N_IFWI_IEC_PMC,ADL_N_IFWI_IEC_Chipset_init,LNLM5SGC,LNLM4SDC1,LNLM3SDC2,LNLM3SDC3,LNLM3SDC4,LNLM3SDC5,LNLM2SDC6</t>
  </si>
  <si>
    <t>Verify WLAN connectivity over IPV6 network</t>
  </si>
  <si>
    <t>CSS-IVE-131546</t>
  </si>
  <si>
    <t>ADL-S_ADP-S_SODIMM_DDR5_1DPC_Alpha,ADL-S_ADP-S_UDIMM_DDR5_1DPC_PreAlpha,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ICL_UN42_KC_PV_RS6,ICL_Y42_RS6_PV,ICL_YN42_RS6_PV,JSLP_POR_20H1_Alpha,JSLP_POR_20H1_PreAlpha,JSLP_POR_20H2_Beta,JSLP_POR_20H2_PV,JSLP_TestChip_19H1_PreAlpha,KBLR_Y_PV,KBLR_Y22_PV,LKF_A0_RS4_Alpha,LKF_A0_RS4_POE,LKF_B0_RS4_Beta,LKF_B0_RS4_PO,LKF_B0_RS4_PV ,LKF_Bx_ROW_19H1_Alpha,LKF_Bx_ROW_19H1_POE,LKF_Bx_ROW_19H2_Beta,LKF_Bx_ROW_19H2_PV,LKF_Bx_ROW_20H1_PV,LKF_N-1_(BXTM)_RS3_POE,LKF_N-1_(ICL)_RS3_POE,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Y42_RS4_PV,TGL_Z0_(TGPLP-A0)_RS4_PPOExit,WHL_U42_Corp_PV,WHL_U42_PV,WHL_U43e_Corp_PV,ADL-S_ADP-S_UDIMM_DDR5_1DPC_PV,ADL-S_ADP-S_UDIMM_DDR5_2DPC_Alpha,ADL-S_ADP-S_UDIMM_DDR5_2DPC_Beta,ADL-S_ADP-S_UDIMM_DDR5_2DPC_PreAlpha,ADL-S_ADP-S_UDIMM_DDR5_2DPC_PV,ADL-S_Simics_PSS1.1,ADL-S_TGP-H_UDIMM_DDR5_2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POE,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</si>
  <si>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CNVi,discrete WiFi/BT</t>
  </si>
  <si>
    <t>LKF: 4_335-UCIS-2381,4_335-LZ-798
JSLP: 1607196254
ADL:2202557896</t>
  </si>
  <si>
    <t>SUT should able to connect to IPV6 WIFI network and able to Data Transfer/Browsing  secure sites over Internet without any issues</t>
  </si>
  <si>
    <t>This TC is to Validate WLAN connectivity over IPV6 network</t>
  </si>
  <si>
    <t>ICL-ArchReview-PostSi,ICL_RFR,LKF_PO_Phase2,UDL2.0_ATMS2.0,LKF_PO_New_P3,OBC-CNL-PCH-CNVi-Connectivity-WiFi,OBC-CNL-PTF-CNVd-Connectivity-WiFi,OBC-CFL-PCH-CNVi-Connectivity-WiFi,OBC-CFL-PTF-CNVd-Connectivity-WiFi,OBC-LKF-PTF-CNVd-Connectivity-WiFi,OBC-ICL-PCH-CNVi-Connectivity-WiFi,OBC-ICL-PTF-CNVd-Connectivity-WiFi,OBC-TGL-PCH-CNVi-Connectivity-WiFi,OBC-TGL-PTF-CNVd-Connectivity-WiFi,CML_Delta_From_WHL,IFWI_TEST_SUITE,ADL/RKL/JSL,MTL_Test_Suite,IFWI_SYNC,ADL_N_IFWIIFWI_COVERAGE_DELTA,RPLSGC2,RPLSGC1,ADLMLP4x,ADL-P_5SGC1,ADL-P_5SGC2,ADL-M_5SGC1,ADL-M_4SDC1,ADL-M_3SDC1,ADL-M_3SDC3,ADL-M_2SDC1,RPL-S_3SDC1,RPL-S_ 5SGC1, RPL-S_4SDC1, RPL-S_4SDC2, RPL-S_2SDC1,  RPL-S_2SDC2, RPL-S_2SDC3, RPL-S_2SDC4,MTL_IFWI_BAT,ADL_SBGA_5GC,RPL-SBGA_3SC1,RPL-SBGA_5SC,RPL-Px_5SGC1,RPL-Px_4SDC1,ADL-M_3SDC2,,ADL-M_2SDC2,ADL-M_5SGC1,ADL-M_3SDC2,ADL-M_2SDC2,RPL-S_3SDC2,RPL-S_3SDC3, RPL-S_3SDC2, RPL-S_2SDC1, RPL-S_2SDC2, RPL-S_2SDC3,  RPL-S_3SDC1, RPL-S_4SDC2, RPL-S_4SDC1, RPL-S_5SGC1, RPL-P_4SDC1, RPL-P_5SGC1, RPL-P_5SGC2,  RPL-P_2SDC3, RPL-S_2SDC7, RPL-S_ 5SGC1, RPL-S_4SDC1, RPL-S_3SDC1, RPL-S_2SDC1, RPL-S_2SDC2, RPL-S_2SDC3, RPL-S_2SDC7, RPL-S_3SDC2, ADL_SBGA_3SDC1,MTL IFWI_Payload_Platform-Val,ADL_N_IFWI_5SGC1, ADL_N_IFWI_4SDC1, ADL_N_IFWI_3SDC1,  ADL_N_IFWI_2SDC1, ADL_N_IFWI_2SDC2, ADL_N_IFWI_2SDC3,ADL_N_IFWI_5SGC1, ADL_N_IFWI_4SDC1,   ADL_N_IFWI_2SDC1, ADL_N_IFWI_2SDC2,RPL-S_2SDC8,RPL-Px_4SP2,RPL-Px_2SDC1, MTLSGC1, MTLSDC1, MTLSDC2, MTLSDC3, MTLSDC4, MTLSDC5, RPL-SBGA_5SC, RPL-SBGA_4SC, RPL-SBGA_3SC, RPL-Px_4SP2, RPL-Px_2SDC1, RPL-S_ 5SGC1, RPL-S_4SDC1, RPL-S_4SDC2, RPL-S_3SDC1, RPL-S_2SDC1, RPL-S_2SDC2, RPL-S_2SDC3, RPL-S_2SDC7, RPL-S_2SDC8,, RPL_Hx-R-GC, RPL_Hx-R-DC1</t>
  </si>
  <si>
    <t>Verify CPU turbo boost functionality</t>
  </si>
  <si>
    <t>CSS-IVE-132145</t>
  </si>
  <si>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H42_PV,KBL_S22_PV,KBL_S42_PV,KBL_U21_PV,KBL_U22_PV,KBL_U23e_PV,KBL_Y22_PV,KBLR_U42_PV,KBLR_Y_PV,KBLR_Y22_PV,LKF_A0_RS4_Alpha,LKF_B0_RS4_Beta,LKF_B0_RS4_PV ,LKF_Bx_ROW_19H1_Alpha,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</si>
  <si>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Turbo</t>
  </si>
  <si>
    <t>BC-RQTBC-9695
BC-RQTBC-10126
ICL:BC-RQTBC-15325
JSLP : 1607196257</t>
  </si>
  <si>
    <t>CPU turbo boost should be functional</t>
  </si>
  <si>
    <t>MSR-RW</t>
  </si>
  <si>
    <t>Intention of the testcase is to verify CPU turbo boost functionality </t>
  </si>
  <si>
    <t>ICL_BAT_NEW,BIOS_EXT_BAT,InProdATMS1.0_03March2018,PSE 1.0,OBC-CNL-CPU-PMC-PM-Turbo,OBC-TGL-CPU-PMC-PM-Turbo,OBC-ICL-CPU-PMC-PM-Turbo,OBC-CFL-CPU-PMC-PM-Turbo,GLK_ATMS1.0_Automated_TCs,KBLR_ATMS1.0_Automated_TCs,TGL_BIOS_PO_P3,TGL_IFWI_PO_P2,MCU_UTR,MCU_NO_HARM,rkl_cml_s62,RKL_U_PO_Phase3_IFWI,IFWI_TEST_SUITE,ADL/RKL/JSL,ADL_Arch_Phase_!,Phase_3,MTL_Test_Suite,IFWI_SYNC,ADL_N_IFWI,IFWI_COMMON_PREOS,ADLMLP4x,ADL-P_5SGC1,ADL-P_5SGC2,RPL_S_MASTER,ADL_SBGA_5GC,ADL_SBGA_3SDC1,ADL-S_Post-Si_In_Production,ADL_N_IFWI_2SDC3,ADL_N_IFWI_2SDC1,ADL_N_IFWI_3SDC1,ADL_N_IFWI_4SDC1,ADL_N_IFWI_5SGC1</t>
  </si>
  <si>
    <t>Verify OS content during system"s hibernation entry and exit</t>
  </si>
  <si>
    <t>CSS-IVE-131554</t>
  </si>
  <si>
    <t>ADL-S_ADP-S_SODIMM_DDR5_1DPC_Alpha,ADL-S_ADP-S_UDIMM_DDR5_1DPC_PreAlpha,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ICL_HFPGA_RS1_PSS_0.8C,ICL_HFPGA_RS1_PSS_0.8P,ICL_HFPGA_RS1_PSS_1.0C,ICL_HFPGA_RS1_PSS_1.0P,ICL_HFPGA_RS2_PSS_1.1,ICL_HSLE_RS1_PSS_0.8C,ICL_HSLE_RS1_PSS_0.8P,ICL_HSLE_RS1_PSS_1.0C,ICL_HSLE_RS1_PSS_1.0P,ICL_HSLE_RS2_PSS_1.1,ICL_Simics_VP_RS1_PSS_0.5C,ICL_Simics_VP_RS1_PSS_0.5P,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LKF_A0_RS4_Alpha,LKF_A0_RS4_POE,LKF_B0_RS4_Beta,LKF_B0_RS4_PO,LKF_B0_RS4_PV ,LKF_Bx_ROW_19H1_Alpha,LKF_Bx_ROW_19H2_Beta,LKF_Bx_ROW_19H2_PV,LKF_Bx_ROW_20H1_PV,LKF_HFPGA_RS3_PSS1.0,LKF_HFPGA_RS3_PSS1.1,LKF_N-1_(BXTM)_RS3_POE,LKF_N-1_(ICL)_RS3_POE,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U42_RS4_PV,TGL_Y42_RS4_PV,TGL_Z0_(TGPLP-A0)_RS4_PPOExit,WHL_U42_Corp_PV,WHL_U42_PV,WHL_U43e_Corp_PV,ADL-S_ADP-S_UDIMM_DDR5_1DPC_PV,ADL-S_ADP-S_UDIMM_DDR5_2DPC_Alpha,ADL-S_ADP-S_UDIMM_DDR5_2DPC_Beta,ADL-S_ADP-S_UDIMM_DDR5_2DPC_POE,ADL-S_ADP-S_UDIMM_DDR5_2DPC_PreAlpha,ADL-S_ADP-S_UDIMM_DDR5_2DPC_PV,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TGL_U42_RS6_PV,TGL_Y42_RS6_Alpha,TGL_Y42_RS6_Beta,TGL_Y42_RS6_PV,ADL-S_HSLE_PSS1.0,ADL-S_HSLE_PSS1.1,ADL-S_HFPGA_PSS1.0,ADL-S_HFPGA_PSS1.1,CML_U42_DG1_DDR4_PV,CML_U62_DG1_DDR4_PV,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Simics_VP_PSS1.0,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</si>
  <si>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IceLake-UCIS-1704
LKF:IceLake-UCIS-1405,4_335-UCIS-3261,4_335-UCIS-3268,4_335-TSTRN-5073
TGL:IceLake-UCIS-1806
TGL:BC-RQTBCTL-1135,RCR 220194438
TGL:FR-1405574836(IceLake-FR-45805),1405574806(IceLake-FR-34217),1405574522
JSL:4_335-UCIS-1615 , 2202553192 
RKL: 1405574836
ADL: 2205167043</t>
  </si>
  <si>
    <t>OS content should not get altered/corrupted during a Hibernation cycles</t>
  </si>
  <si>
    <t>Intention of the testcase is to verify OS content does not get altered/corrupted during a Hibernation entry and exit Scenario is verified across 3 cycles of hibernation Scenario also checks for yellow bangs post Hibernation entry and exit</t>
  </si>
  <si>
    <t>LKF_ERB_PO,EC-tgl-pss_bat,UDL2.0_ATMS2.0,EC-FV1,OBC-CFL-PTF-PMC-PM-Sx,OBC-LKF-PTF-PMC-PM-Sx,OBC-ICL-PTF-PMC-PM-Sx,OBC-TGL-PTF-PMC-PM-Sx,CML_EC_FV,rkl_cml_s62,IFWI_TEST_SUITE,ADL/RKL/JSL,COMMON_QRC_BAT,MTL_Test_Suite,IFWI_SYNC,RPL_S_PSS_BASE,ADL_N_IFWI,IFWI_COMMON_PREOS,ADLMLP4x,ADL-P_5SGC1,ADL-P_5SGC2,RPL_S_MASTER,ADL-M_5SGC1,ADL-M_4SDC1,ADL-M_3SDC1,ADL-M_3SDC2,ADL-M_3SDC3,ADL-M_2SDC1,ADL-P_4SDC1,ADL-P_4SDC2,ADL-P_3SDC1,ADL-P_3SDC2,ADL-P_3SDC3,ADL-P_3SDC4,ADL-P_2SDC1,ADL-P_2SDC2,ADL-P_2SDC3,ADL-P_2SDC4,ADL-P_2SDC5,ADL-P_2SDC6_OC,ADL-P_3SDC5,ADL_SBGA_5GC,ADL_SBGA_3SDC1,ADL-S_Post-Si_In_Production,ADL_N_IFWI_2SDC3,ADL_N_IFWI_2SDC1,ADL_N_IFWI_3SDC1,ADL_N_IFWI_4SDC1,ADL_N_IFWI_5SGC1,ADL_N_IFWI_IEC_PMC,LNLM5SGC,LNLM4SDC1,LNLM3SDC2,LNLM3SDC3,LNLM3SDC4,LNLM3SDC5,LNLM2SDC6</t>
  </si>
  <si>
    <t>Verify Coexistence of WiFi,Bluetooth, WWAN and GNSS enumeration and functionality in OS</t>
  </si>
  <si>
    <t>CSS-IVE-131564</t>
  </si>
  <si>
    <t>CML_H102_CMPH_DDR4_RS6_SR20_Beta,CML_H102_CMPH_DDR4_RS6_SR20_POE,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4_PV,ICL_U42_RS6_PV,ICL_Y42_RS6_PV,KBLR_Y_PV,KBLR_Y22_PV,LKF_A0_RS4_Alpha,LKF_B0_RS4_Beta,LKF_B0_RS4_PO,LKF_B0_RS4_PV ,LKF_Bx_ROW_19H1_Alpha,LKF_Bx_ROW_19H1_POE,LKF_Bx_ROW_19H2_Beta,LKF_Bx_ROW_19H2_PV,LKF_Bx_ROW_20H1_PV,TGL_U42_RS4_PV,TGL_Y42_RS4_PV,TGL_Z0_(TGPLP-A0)_RS4_PPOExit,WHL_U42_Corp_PV,WHL_U42_PV,WHL_U43e_Corp_PV,TGL_U42_RS6_Alpha,TGL_U42_RS6_Beta,TGL_U42_RS6_PV,TGL_Y42_RS6_Alpha,TGL_Y42_RS6_Beta,TGL_Y42_RS6_PV,ADL-P_ADP-LP_DDR4_ALPHA,ADL-P_ADP-LP_DDR4_BETA,ADL-P_ADP-LP_DDR4_PV,ADL-P_ADP-LP_DDR5_POE,ADL-P_ADP-LP_DDR5_ALPHA,ADL-P_ADP-LP_DDR5_BETA,ADL-P_ADP-LP_DDR5_PV,ADL-P_ADP-LP_LP4x_POE,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</si>
  <si>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CNVi,discrete WiFi/BT,WWAN</t>
  </si>
  <si>
    <t>Lakefield Windows Platform Power On strategy -Wifi-BT Domain Rev1.0,
LKF: 4_335-LZ-798
JSLP: 1607196254
ADL:2204514449</t>
  </si>
  <si>
    <t>WIFI , Bluetooth, WWAN, GNSS  should Coexist together without any issue in OS</t>
  </si>
  <si>
    <t>This Test case is Verify Coexistence of WiFi,Bluetooth and WWAN enumeration and functionality in OS</t>
  </si>
  <si>
    <t>LKF_PO_Phase2,UDL2.0_ATMS2.0,LKF_PO_Phase3,LKF_PO_New_P3,TGL_ERB_PO,OBC-CNL-PCH-CNVi-Connectivity-WiFi_BT_WWAN,OBC-CNL-PTF-CNVd-Connectivity-WiFi_BT_WWAN,OBC-CFL-PCH-CNVi-Connectivity-WiFi_BT_WWAN,OBC-CFL-PTF-CNVd-Connectivity-WiFi_BT_WWAN,OBC-LKF-PTF-CNVd-Connectivity-WiFi_BT_WWAN,OBC-ICL-PCH-CNVi-Connectivity-WiFi_BT_WWAN,OBC-ICL-PTF-CNVd-Connectivity-WiFi_BT_WWAN,OBC-TGL-PCH-CNVi-Connectivity-WiFi_BT_WWAN,OBC-TGL-PTF-CNVd-Connectivity-WiFi_BT_WWAN,CML_Delta_From_WHL,IFWI_TEST_SUITE,ADL/RKL/JSL,MTL_Test_Suite,IFWI_SYNC,ADL_N_IFWI,IFWI_COMMON_PREOS,ADLMLP4x,ADL-P_5SGC1,ADL-M_5SGC1,ADL-M_2SDC1,ADL-P_4SDC1,ADL-P_3SDC4,ADL-P_2SDC1,ADL-P_2SDC3,ADL-M_3SDC2,ADL-M_2SDC2, ADL_SBGA_3SDC1,ADL_N_IFWI_2SDC2,ADL_N_IFWI_5SGC1, ADL_N_IFWI_4SDC1, ADL_N_IFWI_3SDC1,  ADL_N_IFWI_2SDC1, ADL_N_IFWI_2SDC2, ADL_N_IFWI_2SDC3,ADL_N_IFWI_5SGC1, ADL_N_IFWI_4SDC1,   ADL_N_IFWI_2SDC1, ADL_N_IFWI_2SDC2</t>
  </si>
  <si>
    <t>Verify Coexistence of WiFi,Bluetooth and WWAN enumeration and functionality in OS after S3/S0i3, S4, S5, Warm and cold reboot cycles</t>
  </si>
  <si>
    <t>CSS-IVE-131565</t>
  </si>
  <si>
    <t>Lakefield Windows Platform Power On strategy -Wifi-BT Domain Rev1.0,
LKF: 4_335-LZ-798
JSLP: 1607196254</t>
  </si>
  <si>
    <t>WIFI , Bluetooth, WWAN  should Coexist together without any issue in OS. Device should enumerate and functional across all power management flow</t>
  </si>
  <si>
    <t>bios.arrowlake,bios.lunarlake,ifwi.alderlake,ifwi.meteorlake</t>
  </si>
  <si>
    <t>bios.lunarlake,ifwi.alderlake</t>
  </si>
  <si>
    <t>This Test case is Verify Coexistence of WiFi,Bluetooth and WWAN enumeration and functionality in OS  after S3/S0i3, S4, S5, Warm and cold reboot cycles</t>
  </si>
  <si>
    <t>UDL2.0_ATMS2.0,LKF_PO_Phase3,LKF_PO_New_P3,OBC-CNL-PCH-CNVi-Connectivity-WiFi_BT_WWAN,OBC-CNL-PTF-CNVd-Connectivity-WiFi_BT_WWAN,OBC-CFL-PCH-CNVi-Connectivity-WiFi_BT_WWAN,OBC-CFL-PTF-CNVd-Connectivity-WiFi_BT_WWAN,OBC-LKF-PTF-CNVd-Connectivity-WiFi_BT_WWAN,OBC-ICL-PCH-CNVi-Connectivity-WiFi_BT_WWAN,OBC-ICL-PTF-CNVd-Connectivity-WiFi_BT_WWAN,OBC-TGL-PCH-CNVi-Connectivity-WiFi_BT_WWAN,OBC-TGL-PTF-CNVd-Connectivity-WiFi_BT_WWAN,CML_Delta_From_WHL,TGL_IFWI_PO_P3,IFWI_TEST_SUITE,ADL/RKL/JSL,MTL_Test_Suite,IFWI_SYNC,ADL_N_IFWI,IFWI_COMMON_PREOS,ADLMLP4x,ADL-P_5SGC1,ADL-P_4SDC1,ADL-P_3SDC4,ADL-P_2SDC1,ADL-P_2SDC3,ADL-M_2SDC1,ADL-M_3SDC2,ADL-M_2SDC2,ADL-M_5SGC1, ADL_SBGA_3SDC1,ADL_N_IFWI_2SDC2,ADL_N_IFWI_5SGC1, ADL_N_IFWI_4SDC1, ADL_N_IFWI_3SDC1,  ADL_N_IFWI_2SDC1, ADL_N_IFWI_2SDC2, ADL_N_IFWI_2SDC3,ADL_N_IFWI_5SGC1, ADL_N_IFWI_4SDC1,   ADL_N_IFWI_2SDC1, ADL_N_IFWI_2SDC2,ADL_N_IFWI_IEC_PMC, LNLM5SGC, LNLM4SDC1, LNLM3SDC3, LNLM3SDC4, LNLM3SDC5, LNLM2SDC6,LNLM3SDC2, LNLM5SGC, LNLM3SDC2, LNLM3SDC3, LNLM3SDC4</t>
  </si>
  <si>
    <t>Verify CPU turbo boost functionality post CMS/S0i3 cycle</t>
  </si>
  <si>
    <t>CSS-IVE-132480</t>
  </si>
  <si>
    <t>ADL-S_ADP-S_SODIMM_DDR5_1DPC_Alpha,ADL-S_ADP-S_UDIMM_DDR5_1DPC_PreAlpha,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GLK_B0_RS4_PV,ICL_U42_RS6_PV,ICL_UN42_KC_PV_RS6,ICL_Y42_RS6_PV,ICL_YN42_RS6_PV,JSLP_POR_20H1_Alpha,JSLP_POR_20H1_PreAlpha,JSLP_POR_20H2_Beta,JSLP_POR_20H2_PV,JSLP_TestChip_19H1_PreAlpha,KBL_H42_PV,KBL_U21_PV,KBL_U22_PV,KBL_U23e_PV,KBL_Y22_PV,KBLR_U42_PV,KBLR_Y_PV,KBLR_Y22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Simics_VP_RS2_PSS1.1,TGL_Simics_VP_RS4_PSS1.1,TGL_Simics_VP_RS5_PSS1.1,TGL_U42_RS4_PV,TGL_UY42_PO,TGL_Y42_RS4_PV,WHL_U42_Corp_PV,WHL_U42_PV,WHL_U43e_Corp_PV,ADL-S_ADP-S_UDIMM_DDR5_1DPC_PV,ADL-S_ADP-S_UDIMM_DDR5_2DPC_Alpha,ADL-S_ADP-S_UDIMM_DDR5_2DPC_Beta,ADL-S_ADP-S_UDIMM_DDR5_2DPC_PreAlpha,ADL-S_ADP-S_UDIMM_DDR5_2DPC_PV,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</si>
  <si>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MoS (Modern Standby),S0ix-states,Turbo</t>
  </si>
  <si>
    <t>BC-RQTBC-9701 
JSLP : 1607196257</t>
  </si>
  <si>
    <t>CPU turbo boost should be functional post S0i3(Modern Standby) cycle</t>
  </si>
  <si>
    <t>Intention of the testcase is to verify CPU turbo boost functionality post CMS/S0i3 cycle</t>
  </si>
  <si>
    <t>ICL_BAT_NEW,BIOS_EXT_BAT,InProdATMS1.0_03March2018,PSE 1.0,ICL_RVPC_NA,OBC-CNL-PTF-PMC-PM-s0ix,OBC-CFL-PTF-PMC-PM-S0ix,OBC-ICL-PTF-PMC-PM-S0ix,OBC-TGL-PTF-PMC-PM-S0ix,OBC-LKF-PTF-PMC-PM-S0ix,MCU_UTR,rkl_cml_s62,IFWI_TEST_SUITE,ADL/RKL/JSL,ADL_Arch_Phase_!,MTL_Test_Suite,IFWI_SYNC,ADL_N_IFWI,IFWI_COMMON_PREOS,ADLMLP4x,ADL-P_5SGC1,ADL-P_5SGC2,RPL_S_MASTER,ADL_SBGA_5GC,ADL_SBGA_3SDC1,ADL_N_IFWI_2SDC3,ADL_N_IFWI_2SDC1,ADL_N_IFWI_3SDC1,ADL_N_IFWI_4SDC1,ADL_N_IFWI_5SGC1,ADL_N_IFWI_IEC_PMC,RPL-S_ 5SGC1,RPL-Px_4SP2,RPL-Px_2SDC1,RPL-P_5SGC1,RPL-P_4SDC1,RPL-P_2SDC3,RPL-P_2SDC5,RPL-P_2SDC6,RPL-SBGA_5SC,RPL-SBGA_4SC</t>
  </si>
  <si>
    <t>Verify BIOS CSME HECI interaction check successful</t>
  </si>
  <si>
    <t xml:space="preserve">Facing YB   Not applicable </t>
  </si>
  <si>
    <t>CSS-IVE-131657</t>
  </si>
  <si>
    <t>ADL-S_ADP-S_SODIMM_DDR5_1DPC_Alpha,ADL-S_ADP-S_UDIMM_DDR5_1DPC_PreAlpha,JSLP_POR_20H1_Alpha,JSLP_POR_20H1_PowerOn,JSLP_POR_20H1_PreAlpha,JSLP_POR_20H2_Beta,JSLP_POR_20H2_PV,JSLP_TestChip_19H1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UY42_PO,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</si>
  <si>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CSE-BIOS HECI</t>
  </si>
  <si>
    <t>Test case has been drafted based on the TGL PO test plan</t>
  </si>
  <si>
    <t>Corporate_vPro</t>
  </si>
  <si>
    <t>BIOS CSME HECI interaction check successful</t>
  </si>
  <si>
    <t>This test case is to verify BIOS CSME HECI interaction check successful</t>
  </si>
  <si>
    <t>TGL_BIOS_PO_P1,RKL_S_PO_Phase2_IFWI,RKL_U_PO_Phase2_IFWI,IFWI_TEST_SUITE,RPL-P_5SGC1,RPL-P_5SGC2,RPL-P_4SDC1,RPL-P_3SDC2,RPL-P_2SDC3,RKL_Native_PO,RKL_Xcomp_PO,Phase_2,ADL/RKL/JSL,COMMON_QRC_BAT,MTL_Test_Suite,IFWI_SYNC,ADL_N_IFWI_5SGC1,ADL_N_IFWI_4SDC1,ADL_N_IFWI_3SDC1,ADL_N_IFWI_2SDC1,ADL_N_IFWI_2SDC2,ADL_N_IFWI_2SDC3,RPL-S_5SGC1,RPL-S_2SDC3,RPL-S_2SDC2,RPL-S_2SDC7,RPL-S_2SDC1,RPL-S_3SDC1,RPL-S_4SDC1,RPL-S_3SDC2,ADL_SBGA_5GC,IFWI_FOC_BAT,ADL_N_IFWI,MTL_IFWI_PSS_EXTENDEDIFWI_COVERAGE_DELTA,RPLSGC2,RPLSGC1,ADLMLP4x,ADL-P_5SGC1,ADL-P_5SGC2,ADL-M_5SGC1,RPL_S_IFWI_PO_Phase2x,RPL-S_ 5SGC1,RPL-S_4SDC2,RPL-S_2SDC4,MTL_IFWI_BAT,LNL_M_IFWI_PSS,RPL_Px_PO_P2,ADL-S_Post-Si_In_Production,MTL-M/P_Pre-Si_In_Production,RPL_SBGA_IFWI_PO_Phase2,MTL_IFWI_CBV_CSME,MTL-S_Pre-Si_In_Production,ADL_N_IFWI_IEC_BIOS,ADL_N_IFWI_IEC_CSME,RPL_P_PO_P2,ADL-N_Post-Si_In_Production,RPL-S_Post-Si_In_Production,LNL-M_Pre-Si_In_Production,RPL-SBGA_5SC,RPL-SBGA_4SC,RPL-SBGA_3SC,ARL_S_IFWI_0.8PSS,MTL_IFWI_MEBx</t>
  </si>
  <si>
    <t>Verify MCU revision  MSR IA32_BIOS_Sign_ID</t>
  </si>
  <si>
    <t>fw.ifwi.socc,fw.ifwi.iunit</t>
  </si>
  <si>
    <t>CSS-IVE-131660</t>
  </si>
  <si>
    <t>JSLP_POR_20H1_Alpha,JSLP_POR_20H1_PowerOn,JSLP_POR_20H1_PreAlpha,JSLP_POR_20H2_Beta,JSLP_POR_20H2_PV,JSLP_TestChip_19H1_PreAlpha,TGL_UY42_PO,JSLP_Win10x_PreAlpha,JSLP_Win10x_PV,JSLP_Win10x_Alpha,JSLP_Win10x_Beta</t>
  </si>
  <si>
    <t>TGL:BC-RQTBCTL-2804</t>
  </si>
  <si>
    <t>MCU revision version should  be same in BIOS and OS </t>
  </si>
  <si>
    <t>This test case is to Verify BIOS-pcode mailbox interface status updating i</t>
  </si>
  <si>
    <t>TGL_BIOS_PO_P1,ADL/RKL/JSL,COMMON_QRC_BAT,IFWI_TEST_SUITE,RPL-P_5SGC1,RPL-P_4SDC1,RPL-P_2SDC3,RPL-P_3SDC2,RPL-P_5SGC2,MTL_Test_Suite,IFWI_SYNC,ADL_N_IFWI_5SGC1,ADL_N_IFWI_4SDC1,ADL_N_IFWI_3SDC1,ADL_N_IFWI_2SDC1,ADL_N_IFWI_2SDC2,ADL_N_IFWI_2SDC3,RPL-S_5SGC1,RPL-S_2SDC3,RPL-S_2SDC2,RPL-S_2SDC7,RPL-S_2SDC1,RPL-S_3SDC1,RPL-S_4SDC1,RPL-S_3SDC2,ADL_SBGA_5GC,ADL_N_IFWIIFWI_COVERAGE_DELTA,ADL-M_5SGC1,RPL_S_MASTER,RPL_P_MASTER,RPL-S_ 5SGC1,RPL-S_4SDC1,RPL-S_3SDC2,RPL-S_4SDC2,RPL-S_3SDC1,RPL-S_2SDC1,RPL-S_2SDC2,RPL-S_2SDC7,RPL-S_2SDC3,RPL-S_2SDC4,MTL_IFWI_BAT,MTL_IFWI_CBV_DMU,MTL_IFWI_CBV_PUNIT,MTL_IFWI_CBV_CSME,ADL_N_IFWI_IEC_General,ADL_N_IFWI_IEC_Chipset_init</t>
  </si>
  <si>
    <t>Verify IPU-Camera Sensor module enumeration</t>
  </si>
  <si>
    <t>CSS-IVE-131668</t>
  </si>
  <si>
    <t>JSLP_POR_20H1_Alpha,JSLP_POR_20H1_PowerOn,JSLP_POR_20H1_PreAlpha,JSLP_POR_20H2_Beta,JSLP_POR_20H2_PV,JSLP_PSS_1.0_19H1_REV2,JSLP_PSS_1.1_19H1_REV2,TGL_ H81_RS4_Alpha,TGL_ H81_RS4_Beta,TGL_ H81_RS4_PV,TGL_H81_19H2_RS6_PreAlpha,TGL_Simics_VP_RS2_PSS1.1,TGL_Simics_VP_RS4_PSS0.8,TGL_Simics_VP_RS4_PSS1.1,TGL_Simics_VP_RS5_PSS1.1,TGL_U42_RS4_PV,TGL_Y42_RS4_PV,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</si>
  <si>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BC-RQTBCTL-1275
JSLP: 1607196230,1607196276
TGL: 2207486924, 2207486921</t>
  </si>
  <si>
    <t>To Verify IPU-Camera Sensor module enumeration under device manger </t>
  </si>
  <si>
    <t>IFWI_TEST_SUITE,ADL/RKL/JSL,COMMON_QRC_BAT,MTL_Test_Suite,IFWI_SYNC,IFWI_FOC_BAT,ADL_N_IFWI,IFWI_COMMON_PREOS,ADLMLP4x,ADL-P_5SGC1,ADL-M_5SGC1,ADL-M_3SDC1,ADL-M_3SDC2,ADL-M_3SDC2,ADL-M_2SDC1,ADL-P_3SDC3,ADL-P_2SDC4,RPL-Px_4SDC1,RPL-P_5SGC1,RPL-P_3SDC2,ADL-M_5SGC1,ADL-M_3SDC1,ADL-M_3SDC2,ADL-M_2SDC1,ADL-M_2SDC2,RPL-P_3SDC3,RPL-P_PNP_GC,MTL_M_P_PV_POR,MTL-M_4SDC1,MTL-M_2SDC4,ADL_N_IFWI_5SGC1,ADL_N_IFWI_4SDC1,ADL_N_IFWI_2SDC1,ADL_N_IFWI_2SDC2,ADL_N_IFWI_IEC_IPU</t>
  </si>
  <si>
    <t>Verify IPU-Camera Sensor module enumeration pre and post Sx cycle</t>
  </si>
  <si>
    <t>CSS-IVE-131669</t>
  </si>
  <si>
    <t>JSLP_POR_20H1_Alpha,JSLP_POR_20H1_PowerOn,JSLP_POR_20H1_PreAlpha,JSLP_POR_20H2_Beta,JSLP_POR_20H2_PV,JSLP_PSS_1.0_19H1_REV2,JSLP_PSS_1.1_19H1_REV2,TGL_ H81_RS4_Alpha,TGL_ H81_RS4_Beta,TGL_ H81_RS4_PV,TGL_H81_19H2_RS6_PreAlpha,TGL_Simics_VP_RS2_PSS1.1,TGL_Simics_VP_RS5_PSS1.1,TGL_U42_RS4_PV,TGL_Y42_RS4_PV,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</si>
  <si>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Camera - 2D imaging (integrated and discrete ISP),S-states</t>
  </si>
  <si>
    <t>BC-RQTBCTL-1275</t>
  </si>
  <si>
    <t>To Verify IPU-Camera Sensor module enumeration under device manger pre and post Sx cycle</t>
  </si>
  <si>
    <t>IFWI_TEST_SUITE,ADL/RKL/JSL,ADL_Arch_Phase3,MTL_Test_Suite,IFWI_SYNC,IFWI_FOC_BAT,ADL_N_IFWIIFWI_COVERAGE_DELTA,ADLMLP4x,RPL_S_NA,ADL-P_5SGC1,ADL-M_5SGC1,ADL-M_3SDC1,ADL-M_3SDC2,ADL-M_3SDC2,ADL-M_2SDC1,ADL-P_3SDC3,ADL-P_2SDC4,RPL-Px_4SDC1,RPL-P_5SGC1,RPL-P_3SDC2,RPL_S_NA,ADL-M_5SGC1,ADL-M_3SDC1,ADL-M_3SDC2,ADL-M_2SDC1,ADL-M_2SDC2,RPL-P_3SDC3,RPL-P_PNP_GC,MTL_M_P_PV_POR,MTL-M_4SDC1,MTL-M_2SDC4,MTL_IFWI_CBV_PMC,MTL_IFWI_CBV_IUNIT,MTL IFWI_Payload_Platform-Val,ADL_N_IFWI_5SGC1,ADL_N_IFWI_4SDC1,ADL_N_IFWI_2SDC1,ADL_N_IFWI_2SDC2,ADL_N_IFWI_IEC_PMC,ADL_N_IFWI_IEC_IPU,RPL_Px_PO_New_P3</t>
  </si>
  <si>
    <t>Verify IPU-Sensor module enumeration Post CMS cycle</t>
  </si>
  <si>
    <t>CSS-IVE-131675</t>
  </si>
  <si>
    <t>TGL_ H81_RS4_Alpha,TGL_ H81_RS4_Beta,TGL_ H81_RS4_PV,TGL_H81_19H2_RS6_PreAlpha,TGL_Simics_VP_RS2_PSS1.1,TGL_Simics_VP_RS5_PSS1.1,TGL_U42_RS4_PV,TGL_Y42_RS4_PV,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</si>
  <si>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ifwi.alderlake,ifwi.arrowlake,ifwi.lunarlake,ifwi.meteorlake,ifwi.raptorlake,ifwi.raptorlake_refresh</t>
  </si>
  <si>
    <t>IFWI_TEST_SUITE,ADL/RKL/JSL,ADL_Arch_Phase3,MTL_Test_Suite,IFWI_SYNC,ADL_N_IFWI,IFWI_COMMON_PREOS,ADLMLP4x,ADL-P_5SGC1,ADL-M_5SGC1,RPL-Px_4SDC1,RPL-P_5SGC1,RPL-P_3SDC2,ADL-M_5SGC1,ADL-M_3SDC1,ADL-M_3SDC2,ADL-M_2SDC1,ADL-M_2SDC2,RPL-P_3SDC3,RPL-P_PNP_GC,ADL_N_IFWI_5SGC1,ADL_N_IFWI_4SDC1,ADL_N_IFWI_2SDC1,ADL_N_IFWI_2SDC2,ADL_N_IFWI_IEC_PMC,ADL_N_IFWI_IEC_NPHY,RPL_Hx-R-GC,RPL_Hx-R-DC1</t>
  </si>
  <si>
    <t>Verify Bluray playback with PAVP</t>
  </si>
  <si>
    <t>CSS-IVE-131753</t>
  </si>
  <si>
    <t>ADL-S_ADP-S_SODIMM_DDR5_1DPC_Alpha,AML_5W_Y22_ROW_PV,ADL-S_ADP-S_UDIMM_DDR5_1DPC_PreAlpha,CFL_H62_RS2_PV,CFL_H62_RS3_PV,CFL_H62_RS4_PV,CFL_H62_RS5_PV,CFL_H82_RS5_PV,CFL_H82_RS6_PV,CFL_KBPH_S62_RS3_PV,CFL_KBPH_S82_RS6_PV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ICL_Y42_RS6_PV,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</si>
  <si>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PAVP</t>
  </si>
  <si>
    <t>BC-RQTBC-2926
BC-RQTBC-13756
RKL : 1209951652</t>
  </si>
  <si>
    <t>Blueray play back should be done properly after enabling PAVP</t>
  </si>
  <si>
    <t>open.test_review_phase</t>
  </si>
  <si>
    <t>Test case is to verify Blueray play back with PAVP enable</t>
  </si>
  <si>
    <t>ICL-ArchReview-PostSi,ICL_RFR,UDL2.0_ATMS2.0,OBC-ICL-GPU-PAVP-Graphics-eDP,OBC-TGL-GPU-PAVP-Graphics-eDP,rkl_cml_s62,RKL_U_PO_Phase3_IFWI,IFWI_TEST_SUITE,RKL_Native_PO,RKL_Xcomp_PO,ADL/RKL/JSL,CML_H_ADP_S_PO,COMMON_QRC_BAT,ADL_Arch_Phase3,Phase_3,MTL_Test_Suite,IFWI_SYNC,ADL_N_IFWIIFWI_COVERAGE_DELTA,ADLMLP4x,ADL-P_5SGC1,ADL-P_5SGC2,ADL-M_5SGC1,RPL-Px_5SGC1,RPL-Px_4SDC1,RPL-P_5SGC1,RPL-P_4SDC1,RPL-P_3SDC2,RPL-P_2SDC4,RPL-S_ 5SGC1,RPL-S_4SDC1,RPL-S_3SDC1,RPL-S_4SDC2,RPL-S_2SDC1,RPL-S_2SDC2,RPL-S_2SDC3,RPL_S_IFWI_PO_Phase3,ADL_SBGA_5GC,ADL_SBGA_3DC1,ADL_SBGA_3DC2,ADL_SBGA_3DC3,ADL_SBGA_3DC4,ADL-M_3SDC1,ADL-M_3SDC2,ADL-M_2SDC1,ADL-M_2SDC2,RPL-P_3SDC3,RPL-P_PNP_GC,RPL-S_2SDC7,ADL_SBGA_3SDC1,RPL_Px_PO_P3,MTL-M_5SGC1,MTL-M_4SDC1,MTL-M_4SDC2,MTL-M_3SDC3,MTL-M_2SDC4,MTL-M_2SDC5,MTL-M_2SDC6,RPL_SBGA_IFWI_PO_Phase3,MTL_IFWI_CBV_IUNIT,MTL IFWI_Payload_Platform-Val,ADL_N_IFWI_5SGC1,ADL_N_IFWI_4SDC1,ADL_N_IFWI_3SDC1,ADL_N_IFWI_2SDC1,ADL_N_IFWI_2SDC2,ADL_N_IFWI_2SDC3,RPL_P_PO_P3,RPL-SBGA_5SC,RPL-SBGA_4SC,RPL-SBGA_3SC,RPL-SBGA_2SC1,RPL-SBGA_2SC2,ARL_Px_IFWI_CI,RPL_Hx-R-GC,RPL_Hx-R-DC1</t>
  </si>
  <si>
    <t>Verify whether different types of IFWI (Release,Performance ) can be booted or not</t>
  </si>
  <si>
    <t>CSS-IVE-131799</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</si>
  <si>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Simics_VP_RS2_PSS_1.1,ICL_U42_RS6_PV,ICL_UN42_KC_PV_RS6,ICL_Y42_RS6_PV,ICL_YN42_RS6_PV,KBL_H42_PV,KBL_U21_PV,KBL_U22_PV,KBL_U23e_PV,KBLR_Y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U42_RS4_PV,TGL_UY42_PO,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</si>
  <si>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SPI bus</t>
  </si>
  <si>
    <t>BC-RQTBC-13038</t>
  </si>
  <si>
    <t>The machine should boot properly after flashing all different types of IFWI (Release,Performance )</t>
  </si>
  <si>
    <t>ifwi.alderlake,ifwi.lunarlake,ifwi.raptorlake</t>
  </si>
  <si>
    <t>Intention of the testcase is to verify different types of IFWI (Release,Performance ) can be booted or not</t>
  </si>
  <si>
    <t>IFWI,ICL-ArchReview-PostSi,GLK-RS3-10_IFWI,InProdATMS1.0_03March2018,PSE 1.0,OBC-CNL-PCH-SystemFlash-IFWI,OBC-CFL-PCH-SystemFlash-IFWI,OBC-LKF-PCH-SystemFlash-IFWI,OBC-TGL-PCH-Flash-System,OBC-ICL-PCH-Flash-System,GLK_ATMS1.0_Automated_TCs,KBLR_ATMS1.0_Automated_TCs,TGL_BIOS_PO_P1,RKL_S_PO_Phase3_IFWI,RKL_POE,RKL_U_PO_Phase3_IFWI,IFWI_TEST_SUITE,RPL-P_5SGC1,RPL-P_5SGC2,RPL-P_4SDC1,RPL-P_3SDC2,RPL-P_2SDC3,RKL_Native_PO,RKL_Xcomp_PO,Phase_2,ADL/RKL/JSL,MTL_Test_Suite,IFWI_SYNC,ADL_N_IFWI_5SGC1,ADL_N_IFWI_4SDC1,ADL_N_IFWI_3SDC1,ADL_N_IFWI_2SDC1,ADL_N_IFWI_2SDC2,ADL_N_IFWI_2SDC3,RPL-S_5SGC1,RPL-S_2SDC3,RPL-S_2SDC2,RPL-S_2SDC7,RPL-S_2SDC1,RPL-S_3SDC1,RPL-S_4SDC1,RPL-S_3SDC2,ADL_SBGA_5GC,ADL_N_IFWIIFWI_COVERAGE_DELTA,RPLSGC1,RPLSGC2,ADLMLP4x,ADL-P_5SGC1,ADL-P_5SGC2,ADL-M_5SGC1,RPL-Px_5SGC1,RPL-Px_3SDC1,RPL_S_IFWI_PO_Phase2,RPL-S_ 5SGC1,RPL-S_4SDC1,RPL-S_3SDC2,RPL-S_4SDC2,RPL-S_3SDC1,RPL-S_2SDC1,RPL-S_2SDC2,RPL-S_2SDC7,RPL-S_2SDC3,RPL-S_2SDC4,ADL_SBGA_3SDC1,RPL_Px_PO_P2,ADL-S_Post-Si_In_Production,RPL_SBGA_IFWI_PO_Phase2,ADL_N_IFWI_IEC_CSME,RPL_P_PO_P2,RPL-SBGA_5SC,RPL-SBGA_4SC,RPL-SBGA_3SC</t>
  </si>
  <si>
    <t>GPIO keys function test on OS (Vol Up, Vol Down, Home &amp; Power buttons)</t>
  </si>
  <si>
    <t>CSS-IVE-131800</t>
  </si>
  <si>
    <t>AML_5W_Y22_ROW_PV,AML_7W_Y22_KC_PV,AMLR_Y42_PV_RS6,CFL_U43e_LP3_KC_PV,CFL_U43e_PV,CML_S102_CMPV_DDR4_RS6_SR20_Beta,CML_S102_CMPV_DDR4_RS7_SR20_PV,CML_S62_CMPV_DDR4_RS6_SR20_Beta,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U20_GT0_PV,CNL_U22_PV,CNL_Y22_PV,GLK_B0_RS3_PV,GLK_B0_RS4_PV,ICL_U42_RS6_PV,ICL_UN42_KC_PV_RS6,ICL_Y42_RS6_PV,ICL_YN42_RS6_PV,JSLP_POR_20H1_Alpha,JSLP_POR_20H1_PreAlpha,JSLP_POR_20H2_Beta,JSLP_POR_20H2_PV,JSLP_TestChip_19H1_PreAlpha,KBL_U21_PV,KBL_U22_PV,KBL_U23e_PV,KBLR_Y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U42_RS4_PV,TGL_Y42_RS4_PV,TGL_Z0_(TGPLP-A0)_RS4_PPOExit,WHL_U42_Corp_PV,WHL_U42_PV,WHL_U43e_Corp_PV,TGL_U42_RS6_Alpha,TGL_U42_RS6_Beta,TGL_U42_RS6_PV,TGL_Y42_RS6_Alpha,TGL_Y42_RS6_Beta,TGL_Y42_RS6_PV,CML_U42_DG1_DDR4_PV,CML_U62_DG1_DDR4_PV,RKL_CML_S_102_TGPH_Xcomp_DDR4_POE,RKL_CML_S_102_TGPH_Xcomp_DDR4_Beta,RKL_CML_S_102_TGPH_Xcomp_DDR4_Alpha,RKL_CML_S_102_TGPH_Xcomp_DDR4_PV,RKL_CML_S_62_TGPH_Xcomp_DDR4_Alpha,RKL_CML_S_62_TGPH_Xcomp_DDR4_Beta,RKL_CML_S_62_TGPH_Xcomp_DDR4_PV,MTL_M_LP4_Alpha,MTL_M_LP4_Beta,MTL_M_LP4_PV,MTL_M_LP5/x_Alpha,MTL_M_LP5/x_Beta,MTL_M_LP5/x_PV,MTL_P_DDR5_Alpha,MTL_P_DDR5_Beta,MTL_P_DDR5_PV,MTL_P_LP4_Alpha,MTL_P_LP4_Beta,MTL_P_LP4_PV,MTL_P_LP5/x_Alpha,MTL_P_LP5/x_Beta,MTL_P_LP5/x_PV,JSLP_Win10x_PreAlpha,JSLP_Win10x_PV,JSLP_Win10x_Alpha,JSLP_Win10x_Beta</t>
  </si>
  <si>
    <t>GPIO,GPIO interrupts,System Buttons</t>
  </si>
  <si>
    <t>BC-RQTBC-9963
BC-RQTBC-9775 -&gt;  GPIO IO resource and interrupt resource  should be enumerated via ACPI. This testcase deals with functionality check in OS of GPIO IO buttons.
BC-RQTBC-12870
BC-RQTBCTL-1211
BC-RQTBCLF-15</t>
  </si>
  <si>
    <t>All GPIO buttons should work.</t>
  </si>
  <si>
    <t>Intention of the testcase is to verify GPIO keys functionality</t>
  </si>
  <si>
    <t>BIOS,ISH,BIOS+IFWI,CFL-PRDtoTC-Mapping,ICL-ArchReview-PostSi,UDL2.0_ATMS2.0,TGL_ERB_PO,AML_5W_NA,OBC-CNL-PTF-EC-GPIO,OBC-CFL-PTF-EC-GPIO,OBC-LKF-PTF-EC-GPIO,OBC-ICL-PTF-GPIO-HwBtns/LEDs/Switchs,OBC-TGL-PTF-GPIO-HwBtns/LEDs/Switchs,rkl_cml_s62,RKL_U_PO_Phase3_IFWI,IFWI_TEST_SUITE,ADL/RKL/JSL,COMMON_QRC_BAT,Phase_3,MTL_Test_Suite,IFWI_SYNC,ADL_N_IFWIIFWI_COVERAGE_DELTA,ADL_N_IFWI,ADL-M_5SGC1,ADL_SBGA_5GC,ADL_SBGA_3SDC1,MTL_IFWI_FV,RPL-S_2SDC7,MTL_IFWI_CBV_EC,MTL_IFWI_CBV_BIOS,ADL_N_IFWI_2SDC3,ADL_N_IFWI_2SDC1,ADL_N_IFWI_3SDC1,ADL_N_IFWI_4SDC1,ADL_N_IFWI_5SGC1,ADL_N_IFWI_IEC_EC,MTL-P_5SGC1,MTL-P_4SDC1,MTL-P_4SDC2,MTL-P_3SDC3,MTL-P_3SDC4,MTL-P_2SDC5,MTL-P_2SDC6,RPL-SBGA_5SC,RPL-SBGA_4SC,RPL-SBGA_3SC,RPL-SBGA_2SC1,RPL-SBGA_2SC2,RPL-P_5SGC1,RPL-P_4SDC1,RPL-P_3SDC2,RPL-P_2SDC3,RPL-P_2SDC4,RPL-P_2SDC5,RPL-P_2SDC6,LNLM5SGC,LNLM4SDC1,LNLM3SDC2,LNLM3SDC3,LNLM3SDC4,LNLM3SDC5,LNLM2SDC6,RPL_Hx-R-GC</t>
  </si>
  <si>
    <t>Verify CPU turbo boost functionality pre and post Sx cycle</t>
  </si>
  <si>
    <t>CSS-IVE-132146</t>
  </si>
  <si>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H42_PV,KBL_S22_PV,KBL_S42_PV,KBL_U21_PV,KBL_U22_PV,KBL_U23e_PV,KBL_Y22_PV,KBLR_U42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</si>
  <si>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S-states,Turbo</t>
  </si>
  <si>
    <t>Written based on IFWI mandatory test case check list
TGL : BC-RQTBCTL-2684
JSLP : 1607196257</t>
  </si>
  <si>
    <t>CPU turbo boost should be functional post S3 cycle</t>
  </si>
  <si>
    <t>Intention of the testcase is to verify CPU turbo boost functionality pre and post Sx cycle</t>
  </si>
  <si>
    <t>ICL_BAT_NEW,BIOS_EXT_BAT,InProdATMS1.0_03March2018,PSE 1.0,OBC-CNL-CPU-PMC-PM-Turbo,OBC-TGL-CPU-PMC-PM-Turbo,OBC-ICL-CPU-PMC-PM-Turbo,OBC-CFL-CPU-PMC-PM-Turbo,GLK_ATMS1.0_Automated_TCs,TGL_IFWI_PO_P3,MCU_UTR,rkl_cml_s62,IFWI_TEST_SUITE,ADL/RKL/JSL,ADL_Arch_Phase_!,MTL_Test_Suite,IFWI_SYNC,MTL_PSS_1.0,ADL_N_IFWIIFWI_COVERAGE_DELTA,RPLSGC1,RPLSGC2,ADLMLP4x,ADL-P_5SGC1,ADL-P_5SGC2,RPL-S_ 5SGC1,ADL_SBGA_5GC,ADL_SBGA_3SDC1,MTL_PSS_1.0_BLOCK,RPL-S_5SGC1,RPL-S_4SDC1,RPL-S_4SDC2,RPL-S_3SDC1,RPL-S_2SDC1,RPL-S_2SDC2,RPL-S_2SDC3,RPL-S_2SDC8,MTL_IFWI_PSS_BLOCK,RPL-P_5SGC1,RPL-P_4SDC1,RPL-P_3SDC2,RPL-P_2SDC3,RPL-S_2SDC7,ADL-S_Post-Si_In_Production,MTL_IFWI_CBV_DMU,MTL_IFWI_CBV_PMC,MTL_IFWI_CBV_PUNIT,MTL IFWI_Payload_Platform-Val,ADL_N_IFWI_2SDC3,ADL_N_IFWI_2SDC1,ADL_N_IFWI_3SDC1,ADL_N_IFWI_4SDC1,ADL_N_IFWI_5SGC1,MTL-P_5SGC1,MTL-P_4SDC1,MTL-P_4SDC2,MTL-P_3SDC4,RPL-SBGA_5SC,RPL-SBGA_4SC,RPL-SBGA_3SC,RPL-SBGA_2SC1,RPL-SBGA_2SC2,RPL-S_Post-Si_In_Production</t>
  </si>
  <si>
    <t>Verify OS debug support using Windbg debugging via USB3.0 debug port</t>
  </si>
  <si>
    <t>16018414227-[ADL_N] [BIOS] [PV][LP5]: Getting "USB device not recognized" warning after connecting USB3.0 Windbg debug cable with Win10(21h2) OS</t>
  </si>
  <si>
    <t>CSS-IVE-131809</t>
  </si>
  <si>
    <t>ADL-S_ADP-S_SODIMM_DDR5_1DPC_Alpha,ADL-S_ADP-S_UDIMM_DDR5_1DPC_PreAlpha,CFL_H62_RS2_PV,CFL_H62_RS3_PV,CFL_H62_RS4_PV,CFL_H62_RS5_PV,CFL_H62_uSFF_KC_RS4_PV,CFL_H82_RS5_PV,CFL_H82_RS6_PV,CFL_KBPH_S62_RS3_PV,CFL_KBPH_S82_RS6_PV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GLK_B0_RS3_PV,GLK_B0_RS4_PV,ICL_U42_RS6_PV,ICL_UN42_KC_PV_RS6,ICL_Y42_RS6_PV,KBL_U21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HFPGA_RS2,TGL_HFPGA_RS3,TGL_HFPGA_RS4,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</si>
  <si>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debug interfaces,USB/XHCI ports,USB3.0</t>
  </si>
  <si>
    <t>BC-RQTBC-10076
BC-RQTBC-13242
CNL-UCIS-3134
IceLake-FR-66981
TGL:29-FR-7582
RKL:1209948938,1209948855</t>
  </si>
  <si>
    <t>Windbg debugging over a USB 3.0 debug cable connected to USB3.0 debug port should be functional without any issue</t>
  </si>
  <si>
    <t>This test case to verify OS debug support using Windbg debugging via USB3.0 debug port</t>
  </si>
  <si>
    <t>TAG-APL-ARCH-TO-PROD-WW21.2,GLK-FW-PO,EC-NA,L5_milestone_only,ICL-ArchReview-PostSi,GLK-RS3-10_IFWI,UDL2.0_ATMS2.0,OBC-CNL-PCH-DFX-Debug-USB,OBC-CFL-PCH-DFX-Debug-USB,OBC-ICL-PCH-DFX-Debug-USB,OBC-TGL-PCH-DFX-Debug-USB,RKL_Native_PO,RKL_Xcomp_PO,IFWI_TEST_SUITE,RPL-P_5SGC1,RPL-P_5SGC2,RPL-P_4SDC1,RPL-P_3SDC2,RPL-P_2SDC3,Phase_2,ADL/RKL/JSL,CML_H_ADP_S_PO,COMMON_QRC_BAT,MTL_Test_Suite,IFWI_SYNC,ADL_N_IFWI_5SGC1,ADL_N_IFWI_4SDC1,ADL_N_IFWI_3SDC1,ADL_N_IFWI_2SDC1,ADL_N_IFWI_2SDC2,ADL_N_IFWI_2SDC3,ADL_SBGA_5GC,ADL_N_IFWI,IFWI_COMMON_PREOS,ADLMLP4x,ADL-P_5SGC1,ADL-P_5SGC2,RPL_S_MASTER,RPL-S_2SDC4,ADL-M_5SGC1,RPL-Px_5SGC1,RPL-Px_3SDC1,ADL_SBGA_3SDC1</t>
  </si>
  <si>
    <t>Verify Sensor -Device Orientation test</t>
  </si>
  <si>
    <t>CSS-IVE-131820</t>
  </si>
  <si>
    <t>CNL_H82_PV,CNL_U22_PV,CNL_Y22_PV,GLK_B0_RS3_PV,GLK_B0_RS4_PV,ICL_HFPGA_RS1_PSS_1.0P,ICL_HFPGA_RS2_PSS_1.1,ICL_Simics_VP_RS1_PSS_0.8C,ICL_Simics_VP_RS1_PSS_0.8P,ICL_Simics_VP_RS1_PSS_1.0C,ICL_Simics_VP_RS1_PSS_1.0P,ICL_Simics_VP_RS2_PSS_1.1,ICL_U42_RS6_PV,ICL_Y42_RS6_PV,KBL_U21_PV,KBL_Y22_PV,KBLR_Y_PV,LKF_A0_RS4_Alpha,LKF_A0_RS4_POE,LKF_B0_RS4_Beta,LKF_B0_RS4_PO,LKF_B0_RS4_PV ,LKF_Bx_ROW_19H1_Alpha,LKF_Bx_ROW_19H1_POE,LKF_Bx_ROW_19H2_Beta,LKF_Bx_ROW_19H2_PV,LKF_Bx_ROW_20H1_PV,LKF_HFPGA_RS4_PSS1.0,LKF_HFPGA_RS4_PSS1.1,LKF_Simics_VP_RS4_PSS1.0,LKF_Simics_VP_RS4_PSS1.1,TGL_ H81_RS4_Alpha,TGL_ H81_RS4_Beta,TGL_ H81_RS4_PV,TGL_H81_19H2_RS6_PreAlpha,TGL_Simics_VP_RS2_PSS0.5,TGL_Simics_VP_RS2_PSS0.8,TGL_Simics_VP_RS2_PSS1.0,TGL_Simics_VP_RS2_PSS1.1,TGL_Simics_VP_RS4_PSS0.8,TGL_Simics_VP_RS4_PSS1.0 ,TGL_Simics_VP_RS4_PSS1.1,TGL_U42_RS4_PV,TGL_Y42_RS4_PV,TGL_Z0_(TGPLP-A0)_RS4_PPOExit,TGL_U42_RS6_Alpha,TGL_U42_RS6_Beta,TGL_U42_RS6_PV,TGL_Y42_RS6_Alpha,TGL_Y42_RS6_Beta,TGL_Y42_RS6_PV,ADL-P_ADP-LP_LP4x_ALPHA,ADL-P_ADP-LP_LP4x_BETA,ADL-P_ADP-LP_LP4x_PV,ADL-M_ADP-M_LP5_20H1_Alpha,ADL-M_ADP-M_LP5_20H1_Beta,ADL-M_ADP-M_LP5_20H1_PV,ADL-M_ADP-M_LP5_21H1_Alpha,ADL-M_ADP-M_LP5_21H1_Beta,ADL-M_ADP-M_LP5_21H1_PV,ADL-P_ADP-LP_L4X_PreAlpha,ADL-M_ADP-M_LP5_20H1_PreAlpha,ADL-M_ADP-M_LP5_21H1_PreAlpha</t>
  </si>
  <si>
    <t>BC-RQTBC-623
LKF: 4_335-UCIS-2575
ICL: IceLake-UCIS-771
TGL Requirement coverage: 220195223, 220194365, RKL:2203201744</t>
  </si>
  <si>
    <t>Corresponding driver should not be yellow bang.
Rotation should be fine without any corruption.
Game should play fine and all the option need to work fine.
 </t>
  </si>
  <si>
    <t>3-medium</t>
  </si>
  <si>
    <t>Intention of the testcase is to verify sensor functionality</t>
  </si>
  <si>
    <t>BIOS+IFWI,GLK_SPL,ICL_PSS_BAT_NEW,LKF_TI_GATING,GLK-RS3-10_IFWI,UDL2.0_ATMS2.0,OBC-CNL-PCH-ISH-Sensors-DeviceOrientation,OBC-LKF-PCH-ISH-Sensors-DeviceOrientation,OBC-ICL-PCH-ISH-Sensors-DeviceOrientation,OBC-TGL-PCH-ISH-Sensors-DeviceOrientation,IFWI_TEST_SUITE,ADL/RKL/JSL,MTL_NA,IFWI_SYNC,ADL_N_IFWI,IFWI_COMMON_PREOS,ADL_SBGA_3SDC1,ADL_N_IFWI_IEC_ISH,ADL_N_IFWI_5SGC1</t>
  </si>
  <si>
    <t>Verify system exit from Connected Modern standby / S0i3 state via USB mouse</t>
  </si>
  <si>
    <t>CSS-IVE-131836</t>
  </si>
  <si>
    <t>ADL-S_ADP-S_SODIMM_DDR5_1DPC_Alpha,AML_5W_Y22_ROW_PV,ADL-S_ADP-S_UDIMM_DDR5_1DPC_PreAlpha,AML_7W_Y22_KC_PV,AMLR_Y42_Corp_RS6_PV,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GLK_B0_RS4_PV,ICL_U42_RS6_PV,ICL_UN42_KC_PV_RS6,ICL_Y42_RS6_PV,ICL_YN42_RS6_PV,JSLP_POR_20H1_Alpha,JSLP_POR_20H1_PowerOn,JSLP_POR_20H1_PreAlpha,JSLP_POR_20H2_Beta,JSLP_POR_20H2_PV,JSLP_PSS_0.8_19H1_REV2,JSLP_PSS_1.0_19H1_REV2,JSLP_PSS_1.1_19H1_REV2,JSLP_TestChip_19H1_PowerOn,JSLP_TestChip_19H1_PreAlpha,KBL_H42_PV,KBL_U21_PV,KBL_U22_PV,KBL_U23e_PV,KBL_Y22_PV,KBLR_U42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1.1,TGL_ H81_RS4_Alpha,TGL_ H81_RS4_Beta,TGL_ H81_RS4_PV,TGL_H81_19H2_RS6_POE,TGL_H81_19H2_RS6_PreAlpha,TGL_Simics_VP_RS2_PSS1.1,TGL_Simics_VP_RS4_PSS1.1,TGL_Simics_VP_RS5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</si>
  <si>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MoS (Modern Standby),S0ix-states,USB3.0</t>
  </si>
  <si>
    <t>BC-RQTBC-10048
ICL:BC-RQTBC-15313
TGL: BC-RQTBCTL-1137,2202409659
JSL: BC-RQTBC-16713 , 1607196250 , 1607196068
ADL: 2205168404</t>
  </si>
  <si>
    <t xml:space="preserve">System should exit from Connected Modern standby / S0i3 state via USB mouse successfully </t>
  </si>
  <si>
    <t>Intention of the testcase is to verify system exit from Connected Modern standby / S0i3 state via USB mouse</t>
  </si>
  <si>
    <t>GLK-IFWI-SI,ICL-ArchReview-PostSi,InProdATMS1.0_03March2018,PSE 1.0,OBC-ICL-PTF-PMC-PM-S0ix,OBC-CNL-PTF-PMC-PM-s0ix,OBC-TGL-PTF-PMC-PM-S0ix,MCU_UTR,rkl_cml_s62,IFWI_TEST_SUITE,ADL/RKL/JSL,MTL_Test_Suite,IFWI_SYNC,IFWI_FOC_BAT,ADL_N_IFWI,IFWI_COMMON_PREOS,ADLMLP4x,ADL-P_5SGC1,ADL-P_5SGC2,RPL_S_MASTER,ADL-M_5SGC1,ADL_SBGA_5GC,ADL_SBGA_3SDC1,ADL_N_IFWI_2SDC3,ADL_N_IFWI_2SDC1,ADL_N_IFWI_3SDC1,ADL_N_IFWI_4SDC1,ADL_N_IFWI_5SGC1,ADL_N_IFWI_IEC_PMC</t>
  </si>
  <si>
    <t>Verify crash dump and crash logging</t>
  </si>
  <si>
    <t>CSS-IVE-132632</t>
  </si>
  <si>
    <t>ADL-S_ADP-S_SODIMM_DDR5_1DPC_Alpha,ADL-S_ADP-S_UDIMM_DDR5_1DPC_PreAlpha,ICL_U42_RS6_PV,ICL_UN42_KC_PV_RS6,ICL_Y42_RS6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U42_RS4_PV,TGL_UY42_PO,TGL_Y42_RS4_PV,TGL_Z0_(TGPLP-A0)_RS4_PPOExit,ADL-S_ADP-S_UDIMM_DDR5_1DPC_PV,ADL-S_ADP-S_UDIMM_DDR5_2DPC_Alpha,ADL-S_ADP-S_UDIMM_DDR5_2DPC_Beta,ADL-S_ADP-S_UDIMM_DDR5_2DPC_PreAlpha,ADL-S_ADP-S_UDIMM_DDR5_2DPC_PV,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</si>
  <si>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Crashlog,debug interfaces</t>
  </si>
  <si>
    <t>TGL UCIS: 1405566878, 1405566865
1405566866
1405566789
1405566811
1405566961
1405566912
1405566937
1405566842
1405566875
1909114547
1405566958,220195201
TGL PRD: BC-RQTBCTL-1419
TGL UCIS:1405566945
RKL:1209949026</t>
  </si>
  <si>
    <t>Able to capture crash dump and crashlog</t>
  </si>
  <si>
    <t>To capture crash dump</t>
  </si>
  <si>
    <t>IFWI_TEST_SUITE,RPL-P_5SGC1,RPL-P_5SGC2,RPL-P_4SDC1,RPL-P_3SDC2,RPL-P_2SDC3,RKL_Native_PO,RKL_Xcomp_PO,Phase_2,ADL/RKL/JSL,CML_H_ADP_S_PO,COMMON_QRC_BAT,MTL_Test_Suite,IFWI_SYNC,ADL_N_IFWI_5SGC1,ADL_N_IFWI_4SDC1,ADL_N_IFWI_3SDC1,ADL_N_IFWI_2SDC1,ADL_N_IFWI_2SDC2,ADL_N_IFWI_2SDC3,ADL_SBGA_5GC,ADL_N_IFWI,IFWI_COMMON_PREOS,ADLMLP4x,ADL-P_5SGC1,ADL-P_5SGC2,RPL_S_MASTER,RPL-S_2SDC4,ADL-M_5SGC1,RPL-Px_5SGC1,RPL-Px_3SDC1,ADL_SBGA_3SDC1,</t>
  </si>
  <si>
    <t>Verify system wakes from S0i3 using Lid Action as Wake Source</t>
  </si>
  <si>
    <t>CSS-IVE-131867</t>
  </si>
  <si>
    <t>APL_A1_TH2_PV,APL_B0_RS1_PV,APL_B1_RS1_PV,GLK_B0_RS3_PV,JSLP_POR_20H1_Alpha,JSLP_POR_20H1_PreAlpha,JSLP_POR_20H2_Beta,JSLP_POR_20H2_PV,JSLP_TestChip_19H1_PreAlpha,LKF_A0_RS4_Alpha,LKF_B0_RS4_Beta,LKF_B0_RS4_PO,LKF_B0_RS4_PV ,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</si>
  <si>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S0ix-states,Virtual Lid</t>
  </si>
  <si>
    <t>BC-RQTBC-10041
LKF: BC-RQTBCLF-696 ,1604389989
JSLP : BC-RQTBC-16710 , 1607196202</t>
  </si>
  <si>
    <t>System should wake from S0i3 via LID_ACTION</t>
  </si>
  <si>
    <t> 
Intention of the testcase is to verify system wakes from S0i3 using Lid Action as Wake Source </t>
  </si>
  <si>
    <t>BIOS_EXT_BAT,InProdATMS1.0_03March2018,PSE 1.0,IFWI_TEST_SUITE,ADL/RKL/JSL,COMMON_QRC_BAT,MTL_Test_Suite,IFWI_SYNC,ADL_N_IFWI,IFWI_COMMON_PREOS,ADLMLP4x,ADL-P_5SGC1,ADL-P_5SGC2,ADL-M_5SGC1,ADL_SBGA_5GC,ADL_SBGA_3SDC1,ADL_N_IFWI_2SDC3,ADL_N_IFWI_2SDC1,ADL_N_IFWI_3SDC1,ADL_N_IFWI_4SDC1,ADL_N_IFWI_5SGC1,ADL_N_IFWI_IEC_General,ADL_N_IFWI_IEC_PMC</t>
  </si>
  <si>
    <t>Verify SUT should be able to boot from USB2.0 Disk over Type-C port</t>
  </si>
  <si>
    <t>CSS-IVE-132033</t>
  </si>
  <si>
    <t>ADL-S_ADP-S_UDIMM_DDR5_1DPC_PreAlpha,CFL_H62_RS2_PV,CFL_H62_RS3_PV,CFL_H62_RS4_PV,CFL_H62_RS5_PV,CFL_H62_uSFF_KC_RS4_PV,CFL_H82_RS5_PV,CFL_H82_RS6_PV,CFL_U43e_LP3_KC_PV,CFL_U43e_PV,CML_H102_CMPH_DDR4_RS6_SR20_Beta,CML_H102_CMPH_DDR4_RS7_SR20_PV,CML_H82_CMPH_DDR4_RS6_SR20_Beta,CML_H82_CMPH_DDR4_RS7_SR20_PV,CML_S102_CMPH_DDR4_RS6_SR20_Beta,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ICL_UN42_KC_PV_RS6,ICL_Y42_RS6_PV,ICL_YN42_RS6_PV,JSLP_POR_20H1_Alpha,JSLP_POR_20H1_PreAlpha,JSLP_POR_20H2_Beta,JSLP_POR_20H2_PV,JSLP_TestChip_19H1_PreAlpha,KBL_U21_PV,KBLR_Y_PV,KBLR_Y22_PV,LKF_A0_RS4_Alpha,LKF_A0_RS4_POE,LKF_B0_RS4_Beta,LKF_B0_RS4_PO,LKF_B0_RS4_PV ,LKF_Bx_ROW_19H1_Alpha,LKF_Bx_ROW_19H2_Beta,LKF_Bx_ROW_19H2_PV,LKF_Bx_ROW_20H1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U42_RS4_PV,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POE,RKL_CML_S_102_TGPH_Xcomp_DDR4_Beta,RKL_CML_S_102_TGPH_Xcomp_DDR4_Alpha,RKL_CML_S_102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M_ADP-M_LP4x_Win10x_PreAlpha,ADL-P_ADP-LP_DDR4_PreAlpha,ADL-P_ADP-LP_DDR5_PreAlpha</t>
  </si>
  <si>
    <t>TBT_PD_EC_NA,TCSS,USB-TypeC</t>
  </si>
  <si>
    <t>BC-RQTBC-9836
LKF PRD Coverage: BC-RQTBCLF-469,BC-RQTBCLF-471,BC-RQTBC-1641
TGL: BC-RQTBC-1641,220194405,BC-RQTBCTL-749,BC-RQTBCTL-738
JSL PRD Coverage: BC-RQTBC-16211, BC-RQTBC-16222
1405582418
RKL Coverage ID :2203202104,2203202183,2203202588
JSLP Coverage ID: 2203202104,2203202183
ADL: 2205445428</t>
  </si>
  <si>
    <t>SUT should be able to boot from Type-C-USB2.0-bootable-Pendrive</t>
  </si>
  <si>
    <t>This test is to Validate booting SUT with USB2.0 disk over Type-C port</t>
  </si>
  <si>
    <t>KBL_NON_ULT,EC-FV,EC-TYPEC,TCSS-TBT-P1,GLK_Win10S,GLK-RS3-10_IFWI,ICL_BAT_NEW,BIOS_EXT_BAT,LKF_PO_Phase2,UDL2.0_ATMS2.0,LKF_PO_New_P2,LKF_PO_New_P3,EC-PD-NA,OBC-CNL-PCH-XDCI-USBC-USB2_Storage,OBC-ICL-CPU-iTCSS-TCSS-USB2_Storage,OBC-TGL-CPU-iTCSS-TCSS-USB2_Storage,OBC-LKF-CPU-TCSS-USBC-USB2_Storage,OBC-CFL-PCH-XDCI-USBC-USB2_Storage,IFWI_TEST_SUITE,ADL/RKL/JSL,MTL_Test_Suite,IFWI_SYNC,ADLMLP4x,ADL_N_IFWI,IFWI_COMMON_PREOS,ADL-P_5SGC1,ADL-P_5SGC2,RPL_S_MASTER,ADL-M_5SGC1,ADL-M_4SDC1,ADL-M_3SDC1,ADL-M_3SDC2,ADL-M_3SDC3,ADL-M_2SDC1,ADL-P_4SDC1,ADL_N_REV0,RPL-Px_5SGC1,RPL-Px_3SDC1,RPL-P_5SGC1,RPL-P_5SGC2,RPL-P_4SDC1,RPL-P_3SDC2,RPL-P_2SDC3,RPL-S_ 5SGC1,RPL-S_4SDC1,RPL-S_2SDC4,ADL_SBGA_5GC,ADL_N_IFWI_5SGC1,ADL_N_IFWI_4SDC1,ADL_N_IFWI_3SDC1,ADL_N_IFWI_2SDC1,ADL_N_IFWI_2SDC2,ADL_N_IFWI_2SDC3,ADL_N_IFWI_IEC_IOM,MTLSGC1,MTLSGC1,MTLSDC1,RPL-Px_4SP2,RPL-Px_4SP2,RPL_Hx-R-DC1,RPL_Hx-R-GC</t>
  </si>
  <si>
    <t>Verify SUT should be able to boot from USB 3.0 disk over Type-C port</t>
  </si>
  <si>
    <t>CSS-IVE-132034</t>
  </si>
  <si>
    <t>ADL-S_ADP-S_UDIMM_DDR5_1DPC_PreAlpha,CFL_KBPH_S62_RS3_PV,CFL_KBPH_S82_RS6_PV ,CFL_S62_RS4_PV,CFL_S62_RS5_PV,CFL_S82_RS5_PV,CFL_S82_RS6_PV,CFL_U43e_LP3_KC_PV,CFL_U43e_PV,CML_H102_CMPH_DDR4_RS6_SR20_Beta,CML_H102_CMPH_DDR4_RS7_SR20_PV,CML_H82_CMPH_DDR4_RS6_SR20_Beta,CML_H82_CMPH_DDR4_RS7_SR20_PV,CML_S102_CMPH_DDR4_RS6_SR20_Beta,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GLK_B0_RS3_PV,ICL_U42_RS6_PV,ICL_UN42_KC_PV_RS6,ICL_Y42_RS6_PV,ICL_YN42_RS6_PV,JSLP_POR_20H1_Alpha,JSLP_POR_20H1_PreAlpha,JSLP_POR_20H2_Beta,JSLP_POR_20H2_PV,JSLP_TestChip_19H1_PowerOn,JSLP_TestChip_19H1_PreAlpha,KBL_U21_PV,KBLR_Y_PV,KBLR_Y22_PV,LKF_A0_RS4_Alpha,LKF_A0_RS4_POE,LKF_B0_RS4_Beta,LKF_B0_RS4_PO,LKF_B0_RS4_PV ,LKF_Bx_ROW_19H1_Alpha,LKF_Bx_ROW_19H2_Beta,LKF_Bx_ROW_19H2_PV,LKF_Bx_ROW_20H1_PV,LKF_Simics_VP_RS4_PSS1.0,LKF_Simics_VP_RS4_PSS1.1,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U42_RS4_PV,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POE,RKL_CML_S_102_TGPH_Xcomp_DDR4_Beta,RKL_CML_S_102_TGPH_Xcomp_DDR4_Alpha,RKL_CML_S_102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M_ADP-M_LP4x_Win10x_PreAlpha,ADL-P_ADP-LP_DDR4_PreAlpha,ADL-P_ADP-LP_DDR5_PreAlpha</t>
  </si>
  <si>
    <t>BIOS-Boot-Flows,EC-Lite,TBT_PD_EC_NA,TCSS,USB3.1,USB-TypeC</t>
  </si>
  <si>
    <t>BC-RQTBC-12576
BC-RQTBC-9836
LKF PRD Coverage: BC-RQTBCLF-463, BC-RQTBCLF-470,BC-RQTBC-1641
TGL: BC-RQTBC-1641,220194405,BC-RQTBCTL-749,BC-RQTBCTL-738
JSL PRD Coverage: BC-RQTBC-16211, BC-RQTBC-16222
1405582418
CML PRD Coverage: BC-RQTBC-12576
RKL Coverage ID :2203202104,2203202588
JSLP Coverage ID: 2203202104,2203202183
ADL: 2205445428</t>
  </si>
  <si>
    <t>SUT should be able to boot from Type-C-USB3.0-bootable-Pendrive</t>
  </si>
  <si>
    <t xml:space="preserve">This test is to verify SUT booted from Type-C-USB3.0-Pendrive </t>
  </si>
  <si>
    <t>KBL_NON_ULT,CFL-PRDtoTC-Mapping,EC-TYPEC,EC-FV,GLK_Win10S,GLK-RS3-10_IFWI,ICL_BAT_NEW,BIOS_EXT_BAT,UDL_2.0,UDL_ATMS2.0,LKF_PO_Phase2,UDL2.0_ATMS2.0,LKF_PO_New_P2,LKF_PO_New_P3,EC-PD-NA,OBC-CNL-PCH-XDCI-USBC-USB2_Storage,OBC-ICL-CPU-iTCSS-TCSS-USB2_Storage,OBC-TGL-CPU-iTCSS-TCSS-USB2_Storage,OBC-LKF-CPU-TCSS-USBC-USB2_Storage,OBC-CFL-PCH-XDCI-USBC-USB2_Storage,LKF_ROW_BIOS,ADL_PSS_1.0,IFWI_TEST_SUITE,ADL/RKL/JSL,MTL_Test_Suite,IFWI_SYNC,ADLMLP4x,ADL_N_IFWI,IFWI_COMMON_PREOS,ADL-P_5SGC1,ADL-P_5SGC2,RPL_S_MASTER,ADL-M_5SGC1,ADL-M_4SDC1,ADL-M_3SDC1,ADL-M_3SDC2,ADL-M_3SDC3,ADL-M_2SDC1,ADL-P_4SDC1,ADL_N_REV0,RPL-Px_5SGC1,RPL-Px_3SDC1,RPL-P_5SGC1,RPL-P_5SGC2,RPL-P_4SDC1,RPL-P_3SDC2,RPL-P_2SDC3,RPL-S_ 5SGC1,RPL-S_4SDC1,RPL-S_2SDC4,ADL_SBGA_5GC,ADL-M_Sanity_IFWI_New,ADL-P_Sanity_GC1_IFWI_New,ADL-P_Sanity_GC2_IFWI_New,ADL_N_IFWI_5SGC1,ADL_N_IFWI_4SDC1,ADL_N_IFWI_3SDC1,ADL_N_IFWI_2SDC1,ADL_N_IFWI_2SDC2,ADL_N_IFWI_2SDC3,ADL_N_IFWI_IEC_IOM,MTLSGC1,MTLSGC1,MTLSDC1,RPL-Px_4SP2,RPL-Px_4SP2,RPL_Hx-R-DC1,RPL_Hx-R-GC</t>
  </si>
  <si>
    <t>Verify system shutdown from OS via command Line</t>
  </si>
  <si>
    <t>CSS-IVE-132036</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</si>
  <si>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KBL_H42_PV,KBL_S22_PV,KBL_S42_PV,KBL_U21_PV,KBL_U22_PV,KBL_U23e_PV,KBL_Y22_PV,KBLR_U42_PV,KBLR_Y_PV,KBLR_Y22_PV,LKF_A0_RS4_Alpha,LKF_A0_RS4_POE,LKF_B0_RS4_Beta,LKF_B0_RS4_PO,LKF_B0_RS4_PV ,LKF_Bx_ROW_19H1_Alpha,LKF_Bx_ROW_19H2_Beta,LKF_Bx_ROW_19H2_PV,LKF_Bx_ROW_20H1_PV,LKF_HFPGA_RS3_PSS1.0,LKF_HFPGA_RS3_PSS1.1,LKF_HFPGA_RS4_PSS1.0,LKF_HFPGA_RS4_PSS1.1,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Simics_VP_RS2_PSS1.0,TGL_Simics_VP_RS2_PSS1.1,TGL_Simics_VP_RS4_PSS1.1,TGL_Simics_VP_RS5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ADL-S_HSLE_PSS1.0,ADL-S_HSLE_PSS1.1,ADL-S_HFPGA_PSS1.0,ADL-S_HFPGA_PSS1.1,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</si>
  <si>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Written based on IFWI mandatory test case check list  
IceLake-UCIS-1484	
JSL: 2202553195 
ADL: 2205168210,2205166859,2202553195</t>
  </si>
  <si>
    <t>System should shutdown from OS via command line successfully System should power up post shutting down without any issue and power state should get registered correctly as part of Event viewer log</t>
  </si>
  <si>
    <t xml:space="preserve">Intention of the testcase is to verify system shutdown from OS via command Line Scenario also verifies system powers up without any issue post shutting down from OS via command line and power state gets registered correctly as part of Event viewer Scenario is verified across 10 power state cycles </t>
  </si>
  <si>
    <t>ICL-FW-PSS0.5,GLK-IFWI-SI,CNL_Z0_InProd,EC-NA,GLK_eSPI_Sanity_inprod,GLK_Auto_NotReady,ICL_PSS_BAT_NEW,LKF_TI_GATING,CNL_Automation_Production,ICL_BAT_NEW,BIOS_EXT_BAT,InProdATMS1.0_03March2018,EC-tgl-pss_bat,PSE 1.0,OBC-CNL-PTF-PMC-PM-Sx,OBC-ICL-PTF-PMC-PM-Sx,OBC-TGL-PTF-PMC-PM-Sx,OBC-LKF-PTF-PMC-PM-Sx,TGL_PSS_IN_PRODUCTION,ICL_ATMS1.0_Automation,GLK_ATMS1.0_Automated_TCs,CML_BIOS_SPL,KBLR_ATMS1.0_Automated_TCs,TGL_BIOS_PO_P2,CML_EC_FV,RKL_S_PO_Phase2_IFWI,RKL_U_PO_Phase2_IFWI,ADL_PSS_1.0,ADL_PSS_1.05,IFWI_TEST_SUITE,RKL_Native_PO,RKL_Xcomp_PO,Phase_2,ADL/RKL/JSL,CML_H_ADP_S_PO,MTL_Test_Suite,IFWI_SYNC,RPL_S_PSS_BASE,ADL_N_IFWI,IFWI_COMMON_PREOS,ADLMLP4x,ADL-P_5SGC1,ADL-P_5SGC2,RPL_S_MASTER,ADL-M_5SGC1,ADL_SBGA_5GC,ADL_SBGA_3SDC1,ADL-S_Post-Si_In_Production,ADL_N_IFWI_2SDC3,ADL_N_IFWI_2SDC1,ADL_N_IFWI_3SDC1,ADL_N_IFWI_4SDC1,ADL_N_IFWI_5SGC1,ADL_N_IFWI_IEC_General,ADL_N_IFWI_IEC_PMC,ADL-N_Post-Si_In_Production,LNLM5SGC,LNLM4SDC1,LNLM3SDC2,LNLM3SDC3,LNLM3SDC4,LNLM3SDC5,LNLM2SDC6</t>
  </si>
  <si>
    <t>SUT should be able to hibernate from OS</t>
  </si>
  <si>
    <t>bios.platform,fw.ifwi.bios</t>
  </si>
  <si>
    <t>CSS-IVE-132037</t>
  </si>
  <si>
    <t>AML_5W_Y22_ROW_PV,AML_7W_Y22_KC_PV,AMLR_Y42_PV_RS6,CFL_H62_RS2_PV,CFL_H62_RS3_PV,CFL_H62_RS4_PV,CFL_H62_RS5_PV,CFL_H62_uSFF_KC_RS4_PV,CFL_H82_RS5_PV,CFL_H82_RS6_PV,CFL_KBPH_S62_RS3_PV,CFL_KBPH_S82_RS6_PV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U42_RS6_PV,ICL_UN42_KC_PV_RS6,ICL_Y42_RS6_PV,ICL_YN42_RS6_PV,KBL_U21_PV,KBL_U22_PV,KBL_U23e_PV,KBLR_Y_PV,LKF_A0_RS4_POE,LKF_B0_RS4_Beta,LKF_B0_RS4_PO,LKF_B0_RS4_PV ,LKF_Bx_ROW_19H1_Alpha,LKF_Bx_ROW_19H1_POE,LKF_Bx_ROW_19H2_Beta,LKF_Bx_ROW_19H2_PV,LKF_Bx_ROW_20H1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OE,TGL_H81_19H2_RS6_PreAlpha,TGL_U42_RS4_PV,TGL_Y42_RS4_PV,WHL_U42_Corp_PV,WHL_U42_PV,WHL_U43e_Corp_PV,TGL_U42_RS6_Alpha,TGL_U42_RS6_Beta,TGL_U42_RS6_PV,TGL_Y42_RS6_Alpha,TGL_Y42_RS6_Beta,TGL_Y42_RS6_PV,CML_U42_DG1_DDR4_PV,CML_U62_DG1_DDR4_PV,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t>
  </si>
  <si>
    <t>BC-RQTBC-10156</t>
  </si>
  <si>
    <t>bios.amberlake,bios.arrowlake,bios.kabylake,bios.lunarlake,bios.skylake,ifwi.alderlake,ifwi.meteorlake,ifwi.raptorlake,ifwi.rocketlake</t>
  </si>
  <si>
    <t>bios.lunarlake,ifwi.alderlake,ifwi.rocketlake</t>
  </si>
  <si>
    <t>Hibernate sleep state check from OS</t>
  </si>
  <si>
    <t>GLK-IFWI-SI,EC-NA,GLK_Auto_NotReady,ICL_BAT_NEW,BIOS_EXT_BAT,InProdATMS1.0_03March2018,PSE 1.0,OBC-CNL-PTF-PMC-PM-Sx,OBC-CFL-PTF-PMC-PM-Sx,OBC-LKF-PTF-PMC-PM-Sx,OBC-ICL-PTF-PMC-PM-Sx,OBC-TGL-PTF-PMC-PM-Sx,GLK_ATMS1.0_Automated_TCs,CML_BIOS_SPL,KBLR_ATMS1.0_Automated_TCs,TGL_NEW_BAT,IFWI_TEST_SUITE,ADL/RKL/JSL,COMMON_QRC_BAT,MTL_Test_Suite,IFWI_SYNC,ADL_N_IFWI_5SGC1,ADL_N_IFWI_4SDC1,ADL_N_IFWI_3SDC1,ADL_N_IFWI_2SDC1,ADL_N_IFWI_2SDC2,ADL_N_IFWI_2SDC3,ADL_SBGA_5GC,RPL_S_PSS_BASE,ADL_N_IFWI,IFWI_COMMON_PREOS,RPL_S_MASTER,RPL-S_2SDC4,ADL-M_5SGC1,RPL-Px_5SGC1,RPL-Px_3SDC1,RPL-SBGA_5SC,RPL-SBGA_3SC1,ADL_SBGA_3SDC1,ADL_N_IFWI_IEC_General,ADL_N_IFWI_IEC_PMC,LNLM5SGC,LNLM4SDC1,LNLM3SDC2,LNLM3SDC3,LNLM3SDC4,LNLM3SDC5,LNLM2SDC6,LNL_M_PSS0.8</t>
  </si>
  <si>
    <t>Verify system restart from OS via Command Line</t>
  </si>
  <si>
    <t>CSS-IVE-132038</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</si>
  <si>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HSLE_RS1_PSS_0.8C,ICL_HSLE_RS1_PSS_0.8P,ICL_HSLE_RS1_PSS_1.0C,ICL_HSLE_RS1_PSS_1.0P,ICL_HSLE_RS2_PSS_1.1,ICL_Simics_VP_RS1_PSS_0.5C,ICL_Simics_VP_RS1_PSS_0.5P,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KBL_H42_PV,KBL_S22_PV,KBL_S42_PV,KBL_U21_PV,KBL_U22_PV,KBL_U23e_PV,KBL_Y22_PV,KBLR_U42_PV,KBLR_Y_PV,KBLR_Y22_PV,LKF_A0_RS4_Alpha,LKF_A0_RS4_POE,LKF_B0_RS4_Beta,LKF_B0_RS4_PO,LKF_B0_RS4_PV ,LKF_Bx_ROW_19H1_Alpha,LKF_Bx_ROW_19H2_Beta,LKF_Bx_ROW_19H2_PV,LKF_Bx_ROW_20H1_PV,LKF_HFPGA_RS3_PSS1.0,LKF_HFPGA_RS3_PSS1.1,LKF_HFPGA_RS4_PSS1.0,LKF_HFPGA_RS4_PSS1.1,LKF_N-1_(BXTM)_RS3_POE,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0.5,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1.1,TGL_Simics_VP_RS5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ADL-S_HSLE_PSS1.0,ADL-S_HSLE_PSS1.1,ADL-S_HFPGA_PSS1.0,ADL-S_HFPGA_PSS1.1,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</si>
  <si>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Written based on IFWI mandatory test case check list 
IceLake-UCIS-1707
TGL UCIS:220194444
JSL: BC-RQTBC-16717 , 2205193100 , 1607196200
LKF: 4_335-UCIS-3262
ADL: 2205193100</t>
  </si>
  <si>
    <t>System should restart from OS via command line Power state should get registered correctly as part of Event viewer log</t>
  </si>
  <si>
    <t>Intention of the testcase is to verify system restart from OS via Command Line Scenario also verifies power state gets registered correctly as part of Event viewer Scenario is verified across 10 power state cycles</t>
  </si>
  <si>
    <t>ICL-FW-PSS0.5,CNL_Z0_InProd,EC-NA,GLK_eSPI_Sanity_inprod,ICL_PSS_BAT_NEW,CNL_Automation_Production,ICL_BAT_NEW,LKF_ERB_PO,BIOS_EXT_BAT,InProdATMS1.0_03March2018,ec-tgl-pss-exbat,PSE 1.0,OBC-CNL-PTF-PMC-PM-bootflow,OBC-ICL-PTF-PMC-PM-Bootflow,OBC-TGL-PTF-PMC-PM-Bootflow,OBC-LKF-PTF-PMC-PM-Bootflow,RKL_PSS0.5,TGL_PSS_IN_PRODUCTION,ICL_ATMS1.0_Automation,GLK_ATMS1.0_Automated_TCs,KBLR_ATMS1.0_Automated_TCs,TGL_BIOS_PO_P2,CML_EC_FV,RKL_S_PO_Phase2_IFWI,RKL_U_PO_Phase2_IFWI,ADL_PSS_1.0,ADL_PSS_1.05,IFWI_TEST_SUITE,RKL_Native_PO,RKL_Xcomp_PO,Phase_2,ADL/RKL/JSL,CML_H_ADP_S_PO,COMMON_QRC_BAT,MTL_Test_Suite,IFWI_SYNC,RPL_S_PSS_BASE,ADL_N_IFWI,IFWI_COMMON_PREOS,ADLMLP4x,ADL-P_5SGC1,ADL-P_5SGC2,RPL_S_MASTER,ADL-M_5SGC1,ADL_SBGA_5GC,ADL_SBGA_3SDC1,ADL-S_Post-Si_In_Production,ADL_N_IFWI_2SDC3,ADL_N_IFWI_2SDC1,ADL_N_IFWI_3SDC1,ADL_N_IFWI_4SDC1,ADL_N_IFWI_5SGC1,ADL_N_IFWI_IEC_General,ADL_N_IFWI_IEC_PMC,ADL-N_Post-Si_In_Production,LNLM5SGC,LNLM4SDC1,LNLM3SDC2,LNLM3SDC3,LNLM3SDC4,LNLM3SDC5,LNLM2SDC6</t>
  </si>
  <si>
    <t>Virtual/Real Lid Switch functionality</t>
  </si>
  <si>
    <t>CSS-IVE-132047</t>
  </si>
  <si>
    <t>AML_5W_Y22_ROW_PV,AML_7W_Y22_KC_PV,AMLR_Y42_PV_RS6,CFL_H62_RS2_PV,CFL_H62_RS3_PV,CFL_H62_RS4_PV,CFL_H62_RS5_PV,CFL_H62_uSFF_KC_RS4_PV,CFL_H82_RS5_PV,CFL_H82_RS6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ICL_U42_RS6_PV,ICL_Y42_RS6_PV,KBL_U21_PV,KBLR_Y_PV,TGL_ H81_RS4_Alpha,TGL_ H81_RS4_Beta,TGL_ H81_RS4_PV,TGL_H81_19H2_RS6_POE,TGL_H81_19H2_RS6_PreAlpha,TGL_U42_RS4_PV,TGL_UY42_PO,TGL_Y42_RS4_PV,TGL_Z0_(TGPLP-A0)_RS4_PPOExit,WHL_U42_PV,TGL_U42_RS6_Alpha,TGL_U42_RS6_Beta,TGL_U42_RS6_PV,TGL_Y42_RS6_Alpha,TGL_Y42_RS6_Beta,TGL_Y42_RS6_PV,CML_U42_DG1_DDR4_PV,CML_U62_DG1_DDR4_PV,DG2_ADL_P_Alpha,DG2_ADL_P_Beta,DG2_ADL_P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M_ADP-M_LP5_20H1_PreAlpha,ADL-M_ADP-M_LP5_21H1_PreAlpha,ADL-P_ADP-LP_DDR4_PreAlpha,ADL-P_ADP-LP_DDR5_PreAlpha</t>
  </si>
  <si>
    <t>Virtual Lid</t>
  </si>
  <si>
    <t>BC-RQTBC-2859
BC-RQTBC-15560
BC-RQTBCTL-1207</t>
  </si>
  <si>
    <t>LID switch should function as described in the step</t>
  </si>
  <si>
    <t>EC-BAT,EC-GPIO,EC-SX,EC-REVIEW,CFL-PRDtoTC-Mapping,ICL_BAT_NEW,TGL_PSS1.0P,BIOS_EXT_BAT,InProdATMS1.0_03March2018,ECVAL-EXBAT-2018,PSE 1.0,EC-BAT-automation,OBC-CNL-EC-GPIO-Switches-VirtualLID,OBC-CFL-EC-GPIO-Switches-VirtualLID,OBC-ICL-EC-GPIO-HwBtns/LEDs/Switchs-VirtualLID,OBC-TGL-EC-GPIO-HwBtns/LEDs/Switchs-VirtualLID,KBLR_ATMS1.0_Automated_TCs,TGL_BIOS_PO_P3,TGL_IFWI_PO_P3,CML_EC_BAT,IFWI_TEST_SUITE,ADL/RKL/JSL,MTL_Test_Suite,MTL_PSS_0.8IFWI_SYNC,ADL_N_IFWI,IFWI_COMMON_PREOS,ADLMLP4x,ADL-P_5SGC1,ADL-P_5SGC2,ADL-M_5SGC1,ADL_SBGA_5GC,LNL_M_IFWI_PSS,ADL-P_Sanity_GC1_IFWI_New,ADL-P_Sanity_GC2_IFWI_New,ADL_N_IFWI_5SGC1,ADL_N_IFWI_4SDC1,ADL_N_IFWI_3SDC1,ADL_N_IFWI_2SDC1,ADL_N_IFWI_2SDC2,ADL_N_IFWI_2SDC3,ADL_N_IFWI_IEC_EC</t>
  </si>
  <si>
    <t>Verify No device yellow bangs post cold boot cycles with all device connected as per config planned ( Golden, delta, 5, 4, 3 STAR )</t>
  </si>
  <si>
    <t>CSS-IVE-132062</t>
  </si>
  <si>
    <t>ADL-S_ADP-S_SODIMM_DDR5_1DPC_Alpha,AML_5W_Y22_ROW_PV,ADL-S_ADP-S_UDIMM_DDR5_1DPC_PreAlpha,AML_7W_Y22_KC_PV,AMLR_Y42_Corp_RS6_PV,AMLR_Y42_PV_RS6,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Y22_PV,GLK_B0_RS3_PV,ICL_U42_RS6_PV,ICL_UN42_KC_PV_RS6,ICL_Y42_RS6_PV,ICL_YN42_RS6_PV,KBL_H42_PV,KBL_S42_PV,KBL_U21_PV,KBL_U22_PV,KBL_U23e_PV,KBL_Y22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U42_RS4_PV,TGL_Y42_RS4_PV,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ADL-S_HSLE_PSS1.0,ADL-S_HSLE_PSS1.1,ADL-S_HFPGA_PSS1.0,ADL-S_HFPGA_PSS1.1,CML_U42_DG1_DDR4_PV,CML_U62_DG1_DDR4_PV,RKL_S_TGPH_Simics_VP_PSS1.0,RKL_S_TGPH_Simics_VP_PSS1.1,RKL_S_CMPH_Simics_VP_PSS1.0,RKL_S_CMPH_Simics_VP_PSS1.1,RKL_CML_S_102_TGPH_Xcomp_DDR4_Beta,RKL_CML_S_102_TGPH_Xcomp_DDR4_Alpha,RKL_CML_S_102_TGPH_Xcomp_DDR4_PV,RKL_CML_S_62_TGPH_Xcomp_DDR4_POE,RKL_CML_S_62_TGPH_Xcomp_DDR4_Alpha,RKL_CML_S_62_TGPH_Xcomp_DDR4_Beta,RKL_CML_S_62_TGPH_Xcomp_DDR4_PV,ADL-P_Simics_VP_PSS1.0,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</si>
  <si>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BC-RQTBC-10214
BC-RQTBC-10215
TGL::BC-RQTBCTL-1142
ADL: 2202553229</t>
  </si>
  <si>
    <t>No yellow bangs should get introduced post Cold reboot cycles</t>
  </si>
  <si>
    <t>Intention of the testcase is to verify device manager post Cold reboot cycles</t>
  </si>
  <si>
    <t>ICL-FW-PSS0.5,GLK-CI,GLK-SxCycle,EC-NA,GLK-CI-2,GLK_Win10S,InProdATMS1.0_03March2018,EC-tgl-pss_bat,PSE 1.0,OBC-CNL-PTF-PMC-PM-bootflow,OBC-ICL-PTF-PMC-PM-Bootflow,OBC-TGL-PTF-PMC-PM-Bootflow,RKL_PSS0.5,TGL_PSS_IN_PRODUCTION,GLK_ATMS1.0_Automated_TCs,CML_EC_BAT,CML_EC_SANITY,RKL_U_ERB,RKL_S_ERB,RKL_S_PO_Phase3_IFWI,RKL_POE,ADL_S_ERB_PO,RKL_U_PO_Phase3_IFWI,ADL_PSS_1.0,ADL_PSS_1.05,IFWI_TEST_SUITE,RKL_Native_PO,RKL_Xcomp_PO,ADL/RKL/JSL,CML_H_ADP_S_PO,ADL_P_ERB_PO,ADL_P_ERB_BIOS_PO,Phase_3,MTL_Test_Suite,IFWI_SYNC,RPL_S_PSS_BASE,ADL_N_IFWI,IFWI_COMMON_PREOS,ADLMLP4x,ADL-P_5SGC1,ADL-P_5SGC2,RPL_S_MASTER,ADL-M_5SGC1,ADL-M_4SDC1,ADL-M_3SDC1,ADL-M_3SDC2,ADL-M_3SDC3,ADL-M_2SDC1,ADL-P_4SDC1,ADL-P_4SDC2,ADL-P_3SDC1,ADL-P_3SDC2,ADL-P_3SDC3,ADL-P_3SDC4,ADL-P_2SDC1,ADL-P_2SDC2,ADL-P_2SDC3,ADL-P_2SDC4,ADL-P_2SDC5,ADL-P_2SDC6_OC,ADL-P_3SDC5,ADL_SBGA_5GC,ADL_SBGA_3SDC1,ADL-S_Post-Si_In_Production,ADL_N_IFWI_2SDC3,ADL_N_IFWI_2SDC1,ADL_N_IFWI_3SDC1,ADL_N_IFWI_4SDC1,ADL_N_IFWI_5SGC1,ADL_N_IFWI_IEC_General,LNLM5SGC,LNLM4SDC1,LNLM3SDC2,LNLM3SDC3,LNLM3SDC4,LNLM3SDC5,LNLM2SDC6</t>
  </si>
  <si>
    <t>Validate USB Mouse enumeration and functionality over USB Type-A port pre and post Sx cycle</t>
  </si>
  <si>
    <t>CSS-IVE-132077</t>
  </si>
  <si>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C,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JSLP_POR_20H1_Alpha,JSLP_POR_20H1_PreAlpha,JSLP_POR_20H2_Beta,JSLP_POR_20H2_PV,JSLP_TestChip_19H1_PowerOn,JSLP_TestChip_19H1_PreAlpha,KBL_U21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Simics_VP_RS2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</si>
  <si>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S-states,USB/XHCI ports</t>
  </si>
  <si>
    <t>Test case added from IFWI mandotory check list
IceLake-UCIS-892
BC-RQTBC-14230
TGL: BC-RQTBCTL-742
JSL PRD Coverage : BC-RQTBC-16215
RKL Coverage ID :2203202085
JSLP Coverage ID: 2203202085</t>
  </si>
  <si>
    <t>USB device should be functional pre and post cycle</t>
  </si>
  <si>
    <t>Intention of the testcase is to verify USB mouse enumeration and functionality pre and post Sx cycle</t>
  </si>
  <si>
    <t>GraCom,ICL-FW-PSS0.5,ICL_PSS_BAT_NEW,CNL_Automation_Production,CFL_Automation_Production,ICL_BAT_NEW,BIOS_EXT_BAT,InProdATMS1.0_03March2018,PSE 1.0,OBC-CNL-PCH-PXHCI-USB-USB2_USB3_Mouse,OBC-CFL-PCH-PXHCI-USB-USB2_USB3_Mouse,OBC-ICL-PCH-XHCI-USB-USB2_USB3_Mouse,OBC-TGL-PCH-XHCI-USB-USB2_USB3_Mouse,TGL_PSS_IN_PRODUCTION,ICL_ATMS1.0_Automation,GLK_ATMS1.0_Automated_TCs,KBLR_ATMS1.0_Automated_TCs,TGL_NEW_BAT,IFWI_TEST_SUITE,ADL/RKL/JSL,MTL_Test_Suite,MTL_PSS_0.8IFWI_SYNC,ADL_N_IFWIIFWI_COVERAGE_DELTA,RPLSGC1,RPLSGC2,ADLMLP4x,ADL-P_5SGC1,ADL-P_5SGC2,ADL-M_5SGC1,RPL-Px_5SGC1,RPL-Px_4SDC1,RPL-Px_3SDC2,RPL-P_5SGC1,RPL-P_4SDC1,RPL-P_3SDC2,RPL-S_2SDC4,RPL-S_ 5SGC1,RPL-S_4SDC1,RPL-S_4SDC2,RPL-S_3SDC1,RPL-S_2SDC1,RPL-S_2SDC2,RPL-S_2SDC3,NA_4_FHF,ADL_SBGA_5GC,RPL-S_2SDC7,RPL-P_2SDC4,ADL_SBGA_3SDC1,LNL_M_IFWI_PSS,ADL-S_Post-Si_In_Production,MTL-M_5SGC1,MTL-M_4SDC1,MTL-M_4SDC2,MTL-M_3SDC3,MTL-M_2SDC4,MTL-M_2SDC5,MTL-M_2SDC6,MTL_IFWI_CBV_PMC,MTL_IFWI_CBV_PCHC,ADL_N_IFWI_5SGC1,ADL_N_IFWI_4SDC1,ADL_N_IFWI_3SDC1,ADL_N_IFWI_2SDC1,ADL_N_IFWI_2SDC2,ADL_N_IFWI_2SDC3,MTL-P_5SGC1,MTL-P_4SDC1,MTL-P_4SDC2,MTL-P_3SDC3,MTL-P_3SDC4,MTL-P_2SDC5,MTL-P_2SDC6,RPL-S_Post-Si_In_Production,RPL-Px_4SP2,RPL-Px_2SDC1,RPL-P_2SDC3,MTLSGC1,MTLSDC2,MTLSDC3,MTLSDC4,MTLSDC5,MTLSDC6,LNLM4SDC1,LNLM3SDC2,LNLM3SDC4,LNLM3SDC5,LNLM2SDC6,ARL_S_IFWI_0.8PSS,MTL_S_IFWI_PSS_PCH-phy_Payload</t>
  </si>
  <si>
    <t>Verify No device yellow bangs with all device connected as per config planned ( Golden, delta, 5, 4, 3 STAR )</t>
  </si>
  <si>
    <t>CSS-IVE-132082</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</si>
  <si>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0.5C,ICL_HFPGA_RS1_PSS_0.5P,ICL_HFPGA_RS1_PSS_0.8C,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ICL_YN42_RS6_PV,KBL_U21_PV,KBL_U22_PV,KBL_U23e_PV,KBLR_Y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H81_RS4_PV,TGL_H81_19H2_RS6_POE,TGL_H81_19H2_RS6_PreAlpha,TGL_Simics_VP_RS2_PSS0.5,TGL_Simics_VP_RS2_PSS0.8,TGL_Simics_VP_RS2_PSS1.0,TGL_Simics_VP_RS2_PSS1.1,TGL_Simics_VP_RS4_PSS0.8,TGL_Simics_VP_RS4_PSS1.0 ,TGL_Simics_VP_RS4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TGL_U42_RS6_PV,TGL_Y42_RS6_Alpha,TGL_Y42_RS6_Beta,TGL_Y42_RS6_PV,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MTL_M_LP4_Alpha,MTL_M_LP4_Beta,MTL_M_LP4_PV,MTL_M_LP5/x_Alpha,MTL_M_LP5/x_Beta,MTL_M_LP5/x_PV,MTL_P_DDR5_Alpha,MTL_P_DDR5_Beta,MTL_P_DDR5_PV,ADL-P_ADP-LP_LP5_PreAlpha,ADL-P_ADP-LP_L4X_PreAlpha,ADL-P_ADP-LP_DDR4_PreAlpha,ADL-P_ADP-LP_DDR5_PreAlpha</t>
  </si>
  <si>
    <t>BIOS-Boot-Flows</t>
  </si>
  <si>
    <t>BC-RQTBC-9808
BC-RQTBC-2445
ADL FR ID: 1508092832,1508135097</t>
  </si>
  <si>
    <t>No yellow bangs should be seen in device manager</t>
  </si>
  <si>
    <t>This test is to verify no yellow bangs in device manager with all devices connected as per config planned for validation. Refer supported devices in latest release config sheet</t>
  </si>
  <si>
    <t>GLK-IFWI-SI,CNL_Z0_InProd,L5_milestone_only,ICL_PSS_BAT_NEW,GLK-RS3-10_IFWI,CNL_Automation_Production,CFL_Automation_Production,InProdATMS1.0_03March2018,PSE 1.0,OBC-CNL-PTF-ACPI-Software,OBC-CFL-PTF-ACPI-Software,OBC-LKF-PTF-ACPI-Software,OBC-ICL-PTF-ACPI-Software,OBC-TGL-PTF-ACPI-Software,RKL_PSS0.5,TGL_PSS_IN_PRODUCTION,ICL_ATMS1.0_Automation,GLK_ATMS1.0_Automated_TCs,CML_BIOS_SPL,KBLR_ATMS1.0_Automated_TCs,TGL_BIOS_PO_P3,TGL_IFWI_PO_P1,TGL_NEW_BAT,TGL_H_PSS_BIOS_BAT,CML_DG1_Delta,RKL_S_PO_Phase2_IFWI,RKL_U_PO_Phase2_IFWI,IFWI_TEST_SUITE,RPL-P_5SGC1,RPL-P_5SGC2,RPL-P_4SDC1,RPL-P_3SDC2,RPL-P_2SDC3,IFWI_PO,RKL_Native_PO,RKL_Xcomp_PO,Phase_2,ADL/RKL/JSL,CML_H_ADP_S_PO,ADL-S_ADP-S_DDR4_2DPC_PO_Phase1,MTL_Test_Suite,IFWI_SYNC,ADL_N_IFWI_5SGC1,ADL_N_IFWI_4SDC1,ADL_N_IFWI_3SDC1,ADL_N_IFWI_2SDC1,ADL_N_IFWI_2SDC2,ADL_N_IFWI_2SDC3,ADL_SBGA_5GC,ADL_N_IFWI,IFWI_COMMON_PREOS,ADLMLP4x,ADL-P_5SGC1,ADL-P_5SGC2,RPL_S_MASTER,RPL-S_2SDC4,ADL-M_5SGC1,ADL-M_4SDC1,ADL-M_3SDC1,ADL-M_3SDC2,ADL-M_3SDC3,ADL-M_2SDC1,ADL-P_4SDC1,ADL-P_4SDC2,ADL-P_3SDC1,ADL-P_3SDC2,ADL-P_3SDC3,ADL-P_3SDC4,ADL-P_2SDC1,ADL-P_2SDC2,ADL-P_2SDC3,ADL-P_2SDC4,ADL-P_2SDC5,ADL-P_2SDC6_OC,ADL-P_3SDC5,ADL_N_REV0,RPL-Px_5SGC1,RPL-Px_3SDC1,ADL-S_Post-Si_In_Production,ADL_N_IFWI_IEC_General,ADL_N_IFWI_IEC_CSME</t>
  </si>
  <si>
    <t>Verify camera is functioning properly for capturing images</t>
  </si>
  <si>
    <t>CSS-IVE-132097</t>
  </si>
  <si>
    <t>AML_5W_Y22_ROW_PV,AMLR_Y42_PV_RS6,CFL_H62_RS2_PV,CFL_H62_RS3_PV,CFL_H62_RS4_PV,CFL_H62_RS5_PV,CFL_H82_RS5_PV,CFL_H82_RS6_PV,CFL_KBPH_S62_RS3_PV,CFL_KBPH_S82_RS6_PV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U42_DDR4_HR19_Beta,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NL_H82_PV,CNL_U22_PV,CNL_Y22_PV,GLK_B0_RS3_PV,ICL_U42_RS6_PV,ICL_Y42_RS6_PV,JSLP_POR_20H1_Alpha,JSLP_POR_20H1_PowerOn,JSLP_POR_20H1_PreAlpha,JSLP_POR_20H2_Beta,JSLP_POR_20H2_PV,JSLP_PSS_1.0_19H1_REV2,JSLP_PSS_1.1_19H1_REV2,KBL_H42_PV,KBL_S42_PV,KBL_U21_PV,KBL_U22_PV,KBL_U23e_PV,KBL_Y22_PV,KBLR_Y_PV,LKF_A0_RS4_Alpha,LKF_A0_RS4_POE,LKF_B0_RS4_Beta,LKF_B0_RS4_PO,LKF_B0_RS4_PV ,LKF_Bx_ROW_19H1_Alpha,LKF_Bx_ROW_19H1_POE,LKF_Bx_ROW_19H2_Beta,LKF_Bx_ROW_19H2_PV,LKF_Bx_ROW_20H1_PV,LKF_N-1_(BXTM)_RS3_POE,LKF_Simics_VP_RS4_PSS1.0,LKF_Simics_VP_RS4_PSS1.1,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H81_RS4_PV,TGL_H81_19H2_RS6_POE,TGL_H81_19H2_RS6_PreAlpha,TGL_Simics_VP_RS2_PSS1.1,TGL_Simics_VP_RS4_PSS0.8,TGL_Simics_VP_RS4_PSS1.0 ,TGL_Simics_VP_RS4_PSS1.1,TGL_Simics_VP_RS5_PSS1.1,TGL_U42_RS4_PV,TGL_UY42_PO,TGL_Y42_RS4_PV,TGL_Z0_(TGPLP-A0)_RS4_PPOExit,WHL_U42_Corp_PV,WHL_U42_PV,WHL_U43e_Corp_PV,TGL_U42_RS6_Alpha,TGL_U42_RS6_Beta,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</si>
  <si>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Camera - 2D imaging (integrated and discrete ISP),IPU</t>
  </si>
  <si>
    <t>BC-RQTBC-9948
BC-RQTBC-9957
IceLake-UCIS-1493
4_335-UCIS-1682
4_335-UCIS-2700
4_335-UCIS-2420
4_335-UCIS-2292
TGL HSD ES ID:220194368
TGL HSD ES ID:220195228
TGL HSD ES ID:220637227
TGL HSD ES ID:220997168
TGL HSD ES ID:220997169
TGL HSD ES ID:220637230
TGL FR: 2207486920, 2207486923
BC-RQTBC-16843
JSLP: 1607196201,1607196305</t>
  </si>
  <si>
    <t>Intention of the testcase is to verify Camera functionality</t>
  </si>
  <si>
    <t>GLK-FW-PO,KBL-PCH-NoCAM,GLK-IFWI-SI,L5_milestone_only,GLK-RS3-10_IFWI,ICL_BAT_NEW,TGL_NEW,LKF_ERB_PO,BIOS_EXT_BAT,LKF_PO_Phase2,UDL2.0_ATMS2.0,LKF_PO_New_P3,TGL_ERB_PO,OBC-ICL-CPU-IPU-Camera-MIPI,OBC-TGL-CPU-IPU-Camera-MIPI,CML_BIOS_SPL,TGL_BIOS_PO_P2,TGL_IFWI_PO_P3,LKF_B0_Power_ON,IFWI_TEST_SUITE,ADL/RKL/JSL,COMMON_QRC_BAT,MTL_Test_Suite,MTL_PSS_0.8,MTL_PSS_1.0IFWI_SYNC,IFWI_FOC_BAT,ADL_N_IFWIIFWI_COVERAGE_DELTA,ADLMLP4x,RPL_S_NA,ADL-P_5SGC1,RPL_S_MASTER,ADL-M_5SGC1,ADL-M_3SDC1,ADL-M_3SDC2,ADL-M_2SDC1,ADL-P_3SDC3,RPL-Px_4SDC1,RPL-P_3SDC2,MTL_IFWI_BAT,ADL-M_2SDC2,RPL-P_3SDC3,RPL-P_PNP_GC,LNL_M_IFWI_PSS,MTL-M_4SDC1,MTL-M_2SDC4,MTL_IFWI_IAC_IUNIT,MTL_IFWI_CBV_IUNIT,MTL IFWI_Payload_Platform-Val,ADL_N_IFWI_5SGC1,ADL_N_IFWI_4SDC1,ADL_N_IFWI_2SDC1,ADL_N_IFWI_2SDC2,ADL_N_IFWI_IEC_IPU,RPL_Px_PO_New_P2,RPL-P_3SDC2,MTL-P_IFWI_PO,ARL_S_IFWI_1.1PSS,RPL-Px_4SP2</t>
  </si>
  <si>
    <t>Verify rear camera is functioning properly for capturing images</t>
  </si>
  <si>
    <t>CSS-IVE-132098</t>
  </si>
  <si>
    <t>CML_H102_CMPH_DDR4_RS6_SR20_Beta,CML_H102_CMPH_DDR4_RS6_SR20_POE,CML_H102_CMPH_DDR4_RS7_SR20_PV,CML_H82_CMPH_DDR4_RS6_SR20_Beta,CML_H82_CMPH_DDR4_RS6_SR20_POE,CML_H82_CMPH_DDR4_RS7_SR20_PV,CML_U42_DDR4_HR19_Beta,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NL_H82_PV,CNL_U22_PV,CNL_Y22_PV,ICL_U42_RS6_PV,ICL_Y42_RS6_PV,JSLP_POR_20H1_Alpha,JSLP_POR_20H1_PowerOn,JSLP_POR_20H1_PreAlpha,JSLP_POR_20H2_Beta,JSLP_POR_20H2_PV,JSLP_PSS_1.0_19H1_REV2,JSLP_PSS_1.1_19H1_REV2,KBL_Y22_PV,LKF_A0_RS4_Alpha,LKF_A0_RS4_POE,LKF_B0_RS4_Beta,LKF_B0_RS4_PO,LKF_B0_RS4_PV ,LKF_Bx_ROW_19H1_Alpha,LKF_Bx_ROW_19H1_POE,LKF_Bx_ROW_19H2_Beta,LKF_Bx_ROW_19H2_PV,LKF_Bx_ROW_20H1_PV,LKF_Simics_VP_RS4_PSS1.0,LKF_Simics_VP_RS4_PSS1.1,TGL_ H81_RS4_Alpha,TGL_ H81_RS4_Beta,TGL_ H81_RS4_PV,TGL_H81_19H2_RS6_PreAlpha,TGL_Simics_VP_RS2_PSS1.1,TGL_Simics_VP_RS4_PSS0.8,TGL_Simics_VP_RS4_PSS1.0 ,TGL_Simics_VP_RS4_PSS1.1,TGL_Simics_VP_RS5_PSS1.1,TGL_U42_RS4_PV,TGL_UY42_PO,TGL_Y42_RS4_PV,TGL_Z0_(TGPLP-A0)_RS4_PPOExit,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</si>
  <si>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USB-Camera</t>
  </si>
  <si>
    <t>BC-RQTBC-9948
BC-RQTBC-9957
4_335-UCIS-2493
4_335-UCIS-2292
4_335-UCIS-1683
4_335-UCIS-2703
4_335-UCIS-2702
BC-RQTBC-14479
TGL HSD ES ID:220194352
TGL HSD ES ID:220194368
TGL HSD ES ID:220195206
TGL HSD ES ID:220195228
TGL HSD ES ID:220997171
TGL HSD ES ID:220997172
TGL HSD ES ID:220194354
TGL HSD ES ID:220195207
TGL:2207486922, 2207486924
JSLP: 1607196201,1607196305</t>
  </si>
  <si>
    <t>Rear Camera device functionality of capturing image should work properly without any issue.</t>
  </si>
  <si>
    <t>ifwi.alderlake,ifwi.jasperlake,ifwi.lunarlake,ifwi.meteorlake,ifwi.raptorlake</t>
  </si>
  <si>
    <t>GLK-IFWI-SI,L5_milestone_only,LKF_TI_GATING,ICL-ArchReview-PostSi,GLK-RS3-10_IFWI,ICL_BAT_NEW,TGL_NEW,LKF_ERB_PO,BIOS_EXT_BAT,LKF_PO_Phase2,UDL2.0_ATMS2.0,LKF_PO_New_P3,TGL_ERB_PO,OBC-ICL-CPU-IPU-Camera-MIPI,OBC-TGL-CPU-IPU-Camera-MIPI,CML_BIOS_SPL,TGL_BIOS_PO_P2,TGL_IFWI_PO_P3,LKF_B0_Power_ON,IFWI_TEST_SUITE,ADL/RKL/JSL,COMMON_QRC_BAT,ADL_Arch_Phase3,MTL_Test_Suite,IFWI_SYNC,IFWI_FOC_BAT,ADL_N_IFWI,IFWI_COMMON_PREOS,ADLMLP4x,ADL-M_3SDC1,ADL-M_3SDC2,ADL-M_2SDC1,ADL-P_2SDC4,RPL-Px_4SDC1,RPL-P_5SGC1,RPL-P_3SDC2,ADL-M_5SGC1,ADL-M_2SDC2,RPL-P_3SDC3,RPL-P_PNP_GC,MTL-M_4SDC1,MTL-M_2SDC4,ADL_N_IFWI_5SGC1,ADL_N_IFWI_4SDC1,ADL_N_IFWI_2SDC1,ADL_N_IFWI_2SDC2,ADL_N_IFWI_IEC_IPU,MTL_M_P_PV_POR</t>
  </si>
  <si>
    <t>Verify front camera is functioning properly for previewing and capturing a video</t>
  </si>
  <si>
    <t>CSS-IVE-132099</t>
  </si>
  <si>
    <t>AML_5W_Y22_ROW_PV,AMLR_Y42_PV_RS6,CFL_H62_RS2_PV,CFL_H62_RS3_PV,CFL_H62_RS4_PV,CFL_H62_RS5_PV,CFL_H82_RS5_PV,CFL_H82_RS6_PV,CFL_KBPH_S62_RS3_PV,CFL_KBPH_S82_RS6_PV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U42_DDR4_HR19_Beta,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NL_H82_PV,CNL_U22_PV,CNL_Y22_PV,GLK_B0_RS3_PV,ICL_U42_RS6_PV,ICL_Y42_RS6_PV,JSLP_POR_20H1_Alpha,JSLP_POR_20H1_PowerOn,JSLP_POR_20H1_PreAlpha,JSLP_POR_20H2_Beta,JSLP_POR_20H2_PV,JSLP_PSS_1.0_19H1_REV2,JSLP_PSS_1.1_19H1_REV2,KBL_H42_PV,KBL_S42_PV,KBL_U21_PV,KBL_U22_PV,KBL_U23e_PV,KBL_Y22_PV,KBLR_Y_PV,LKF_A0_RS4_Alpha,LKF_A0_RS4_POE,LKF_B0_RS4_Beta,LKF_B0_RS4_PO,LKF_B0_RS4_PV ,LKF_Bx_ROW_19H1_Alpha,LKF_Bx_ROW_19H1_POE,LKF_Bx_ROW_19H2_Beta,LKF_Bx_ROW_19H2_PV,LKF_Bx_ROW_20H1_PV,LKF_Simics_VP_RS4_PSS1.0,LKF_Simics_VP_RS4_PSS1.1,TGL_ H81_RS4_Alpha,TGL_ H81_RS4_Beta,TGL_ H81_RS4_PV,TGL_H81_19H2_RS6_PreAlpha,TGL_Simics_VP_RS2_PSS1.1,TGL_Simics_VP_RS4_PSS0.8,TGL_Simics_VP_RS4_PSS1.0 ,TGL_Simics_VP_RS4_PSS1.1,TGL_Simics_VP_RS5_PSS1.1,TGL_U42_RS4_PV,TGL_UY42_PO,TGL_Y42_RS4_PV,TGL_Z0_(TGPLP-A0)_RS4_PPOExit,WHL_U42_Corp_PV,WHL_U42_PV,WHL_U43e_Corp_PV,TGL_U42_RS6_Alpha,TGL_U42_RS6_Beta,TGL_U42_RS6_PV,TGL_Y42_RS6_Alpha,TGL_Y42_RS6_Beta,TGL_Y42_RS6_PV,AML_Y42_Win10X_PV,CML_U42_DG1_DDR4_PV,CML_U62_DG1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</si>
  <si>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BC-RQTBC-9948
BC-RQTBC-9957
4_335-UCIS-2764
4_335-UCIS-3035
4_335-UCIS-2344
4_335-UCIS-2337
4_335-UCIS-2049
TGL HSD ES ID:220637238
TGL HSD ES ID:220997173
TGL FR: 2207486923</t>
  </si>
  <si>
    <t>Ensure that front Camera functionality of capturing video files work properly without any issue.</t>
  </si>
  <si>
    <t>GLK-FW-PO,KBL-PCH-NoCAM,L5_milestone_only,ICL_BAT_NEW,TGL_NEW,BIOS_EXT_BAT,LKF_PO_Phase2,UDL2.0_ATMS2.0,LKF_PO_New_P3,TGL_ERB_PO,OBC-ICL-CPU-IPU-Camera-MIPI,OBC-TGL-CPU-IPU-Camera-MIPI,TGL_BIOS_PO_P2,LKF_B0_Power_ON,IFWI_TEST_SUITE,ADL/RKL/JSL,COMMON_QRC_BAT,ADL_Arch_Phase3,MTL_Test_Suite,IFWI_SYNC,IFWI_FOC_BAT,ADL_N_IFWI,IFWI_COMMON_PREOS,ADL-M_3SDC1,ADL-M_3SDC2,ADL-M_2SDC1,ADL-P_2SDC4,RPL-Px_4SDC1,RPL-P_5SGC1,RPL-P_3SDC2,ADL-M_5SGC1,ADL-M_2SDC2,RPL-P_3SDC3,RPL-P_PNP_GC,ADL-M_Sanity_IFWI_New,ADL-P_Sanity_GC1_IFWI_New,MTL-M_4SDC1,MTL-M_2SDC4,MTL_M_P_PV_POR,ADL_N_IFWI_5SGC1,ADL_N_IFWI_4SDC1,ADL_N_IFWI_2SDC1,ADL_N_IFWI_2SDC2,ADL_N_IFWI_IEC_IPU</t>
  </si>
  <si>
    <t>Verify rear camera is functioning properly for previewing and capturing a video</t>
  </si>
  <si>
    <t>CSS-IVE-132100</t>
  </si>
  <si>
    <t>CML_H102_CMPH_DDR4_RS6_SR20_Beta,CML_H102_CMPH_DDR4_RS6_SR20_POE,CML_H102_CMPH_DDR4_RS7_SR20_PV,CML_H82_CMPH_DDR4_RS6_SR20_Beta,CML_H82_CMPH_DDR4_RS6_SR20_POE,CML_H82_CMPH_DDR4_RS7_SR20_PV,CML_U42_DDR4_HR19_Beta,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NL_H82_PV,CNL_U22_PV,CNL_Y22_PV,ICL_U42_RS6_PV,ICL_Y42_RS6_PV,JSLP_POR_20H1_Alpha,JSLP_POR_20H1_PowerOn,JSLP_POR_20H1_PreAlpha,JSLP_POR_20H2_Beta,JSLP_POR_20H2_PV,JSLP_PSS_1.0_19H1_REV2,JSLP_PSS_1.1_19H1_REV2,KBL_Y22_PV,LKF_A0_RS4_Alpha,LKF_A0_RS4_POE,LKF_B0_RS4_Beta,LKF_B0_RS4_PO,LKF_B0_RS4_PV ,LKF_Bx_ROW_19H1_Alpha,LKF_Bx_ROW_19H1_POE,LKF_Bx_ROW_19H2_Beta,LKF_Bx_ROW_19H2_PV,LKF_Bx_ROW_20H1_PV,LKF_Simics_VP_RS4_PSS1.0,LKF_Simics_VP_RS4_PSS1.1,TGL_ H81_RS4_Alpha,TGL_ H81_RS4_Beta,TGL_ H81_RS4_PV,TGL_H81_19H2_RS6_PreAlpha,TGL_Simics_VP_RS2_PSS1.1,TGL_U42_RS4_PV,TGL_UY42_PO,TGL_Y42_RS4_PV,TGL_Z0_(TGPLP-A0)_RS4_PPOExit,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</si>
  <si>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BC-RQTBC-9948
BC-RQTBC-9957
4_335-UCIS-2419
IceLake-UCIS-1792
TGL HSD-ES ID 1209950832
4_335-UCIS-3035
4_335-UCIS-2344
4_335-UCIS-2337
4_335-UCIS-2049
TGL HSD ES ID:220194391
TGL HSD ES ID:220195253
TGL HSD ES ID:220997174
TGL HSD ES ID:220194387
TGL HSD ES ID:220195252</t>
  </si>
  <si>
    <t>Ensure that rear Camera functionality of capturing video files work properly without any issue.</t>
  </si>
  <si>
    <t>GLK-FW-PO,L5_milestone_only,ICL_BAT_NEW,TGL_NEW,BIOS_EXT_BAT,LKF_PO_Phase2,UDL2.0_ATMS2.0,LKF_PO_New_P3,TGL_ERB_PO,OBC-ICL-CPU-IPU-Camera-MIPI,OBC-TGL-CPU-IPU-Camera-MIPI,TGL_BIOS_PO_P2,LKF_B0_Power_ON,IFWI_TEST_SUITE,ADL/RKL/JSL,COMMON_QRC_BAT,ADL_Arch_Phase3,MTL_Test_Suite,IFWI_SYNC,IFWI_FOC_BAT,ADL_N_IFWI,IFWI_COMMON_PREOS,ADLMLP4x,ADL-M_3SDC1,ADL-M_3SDC2,ADL-M_2SDC1,ADL-P_2SDC4,RPL-Px_4SDC1,RPL-P_3SDC2,ADL-M_5SGC1,ADL-M_2SDC2,RPL-P_3SDC3,RPL-P_PNP_GC,ADL-M_Sanity_IFWI_New,ADL-P_Sanity_GC1_IFWI_New,MTL-M_4SDC1,MTL-M_2SDC4,ADL_N_IFWI_5SGC1,ADL_N_IFWI_4SDC1,ADL_N_IFWI_2SDC1,ADL_N_IFWI_2SDC2,ADL_N_IFWI_IEC_IPU,MTL_M_P_PV_POR</t>
  </si>
  <si>
    <t>Verify front camera is functioning properly for capturing images post Sx cycle</t>
  </si>
  <si>
    <t>CSS-IVE-132101</t>
  </si>
  <si>
    <t>AML_5W_Y22_ROW_PV,AMLR_Y42_PV_RS6,CFL_H62_RS2_PV,CFL_H62_RS3_PV,CFL_H62_RS4_PV,CFL_H62_RS5_PV,CFL_H82_RS5_PV,CFL_H82_RS6_PV,CFL_KBPH_S62_RS3_PV,CFL_KBPH_S82_RS6_PV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U42_DDR4_HR19_Beta,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NL_H82_PV,CNL_U22_PV,CNL_Y22_PV,GLK_B0_RS3_PV,ICL_U42_RS6_PV,ICL_Y42_RS6_PV,JSLP_POR_20H1_Alpha,JSLP_POR_20H1_PreAlpha,JSLP_POR_20H2_Beta,JSLP_POR_20H2_PV,KBL_H42_PV,KBL_S42_PV,KBL_U21_PV,KBL_U22_PV,KBL_U23e_PV,KBL_Y22_PV,KBLR_Y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H81_RS4_PV,TGL_H81_19H2_RS6_PreAlpha,TGL_Simics_VP_RS2_PSS1.1,TGL_Simics_VP_RS4_PSS0.8,TGL_Simics_VP_RS4_PSS1.0 ,TGL_Simics_VP_RS4_PSS1.1,TGL_Simics_VP_RS5_PSS1.1,TGL_U42_RS4_PV,TGL_Y42_RS4_PV,TGL_Z0_(TGPLP-A0)_RS4_PPOExit,WHL_U42_Corp_PV,WHL_U42_PV,WHL_U43e_Corp_PV,TGL_U42_RS6_Alpha,TGL_U42_RS6_Beta,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</si>
  <si>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BC-RQTBC-9948
BC-RQTBC-9957
TGL HSD ES ID:220997168
TGL HSD ES ID:220997169
TGL HSD ES ID:220637230
TGL: 2207486921, 2207486919
BC-RQTBC-16843</t>
  </si>
  <si>
    <t>Ensure that front Camera functionality of capturing image should work properly without any issue pre and post Sx cycle</t>
  </si>
  <si>
    <t>KBL-PCH-NoCAM,ICL_BAT_NEW,TGL_NEW,BIOS_EXT_BAT,UDL2.0_ATMS2.0,OBC-ICL-CPU-IPU-Camera-MIPI,OBC-TGL-CPU-IPU-Camera-MIPI,IFWI_TEST_SUITE,ADL/RKL/JSL,ADL_Arch_Phase3,MTL_Test_Suite,IFWI_SYNC,IFWI_FOC_BAT,ADL_N_IFWIIFWI_COVERAGE_DELTA,RPL_S_NA,RPL_S_MASTER,ADL-M_3SDC1,ADL-M_3SDC2,ADL-M_2SDC1,ADL-P_2SDC4,RPL-Px_4SDC1,RPL-P_3SDC2,ADL-M_5SGC1,ADL-M_2SDC2,RPL-P_3SDC3,RPL-P_PNP_GC,MTL-M_4SDC1,MTL-M_2SDC4,MTL_IFWI_IAC_IUNIT,MTL_IFWI_CBV_PMC,MTL_IFWI_CBV_IUNIT,MTL IFWI_Payload_Platform-Val,ADL_N_IFWI_5SGC1,ADL_N_IFWI_4SDC1,ADL_N_IFWI_2SDC1,ADL_N_IFWI_2SDC2,ADL_N_IFWI_IEC_PMC,ADL_N_IFWI_IEC_IPU,MTL_M_P_PV_POR,RPL_Px_PO_New_P3,RPL-P_3SDC2,RPL-Px_4SP2</t>
  </si>
  <si>
    <t>Verify rear camera is functioning properly for capturing images pre and post Sx cycle</t>
  </si>
  <si>
    <t>CSS-IVE-132102</t>
  </si>
  <si>
    <t>CML_H102_CMPH_DDR4_RS6_SR20_Beta,CML_H102_CMPH_DDR4_RS6_SR20_POE,CML_H102_CMPH_DDR4_RS7_SR20_PV,CML_H82_CMPH_DDR4_RS6_SR20_Beta,CML_H82_CMPH_DDR4_RS6_SR20_POE,CML_H82_CMPH_DDR4_RS7_SR20_PV,CML_U42_DDR4_HR19_Beta,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NL_H82_PV,CNL_U22_PV,CNL_Y22_PV,ICL_U42_RS6_PV,ICL_Y42_RS6_PV,JSLP_POR_20H1_Alpha,JSLP_POR_20H1_PowerOn,JSLP_POR_20H1_PreAlpha,JSLP_POR_20H2_Beta,JSLP_POR_20H2_PV,JSLP_PSS_1.0_19H1_REV2,JSLP_PSS_1.1_19H1_REV2,KBL_Y22_PV,TGL_ H81_RS4_Alpha,TGL_ H81_RS4_Beta,TGL_ H81_RS4_PV,TGL_H81_19H2_RS6_PreAlpha,TGL_Simics_VP_RS2_PSS1.1,TGL_Simics_VP_RS4_PSS0.8,TGL_Simics_VP_RS4_PSS1.0 ,TGL_Simics_VP_RS4_PSS1.1,TGL_Simics_VP_RS5_PSS1.1,TGL_U42_RS4_PV,TGL_Y42_RS4_PV,TGL_Z0_(TGPLP-A0)_RS4_PPOExit,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</si>
  <si>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BC-RQTBC-9948
BC-RQTBC-9957
TGL HSD ES ID:220997171
TGL HSD ES ID:220997172
TGL HSD ES ID:220194354
TGL HSD ES ID:220195207
TGL:2207486922, 2207486924</t>
  </si>
  <si>
    <t>ICL_BAT_NEW,TGL_NEW,BIOS_EXT_BAT,UDL2.0_ATMS2.0,OBC-ICL-CPU-IPU-Camera-MIPI,OBC-TGL-CPU-IPU-Camera-MIPI,IFWI_TEST_SUITE,ADL/RKL/JSL,ADL_Arch_Phase3,MTL_Test_Suite,IFWI_SYNC,IFWI_FOC_BAT,ADL_N_IFWIIFWI_COVERAGE_DELTA,ADLMLP4x,RPL_S_NA,ADL-M_3SDC1,ADL-M_3SDC2,ADL-M_2SDC1,ADL-P_2SDC4,RPL-Px_4SDC1,RPL-P_3SDC2,ADL-M_5SGC1,ADL-M_3SDC1,ADL-M_3SDC2,ADL-M_2SDC1,ADL-M_2SDC2,RPL-P_3SDC3,RPL-P_PNP_GC,ADL_N_IFWI_5SGC1,ADL_N_IFWI_4SDC1,ADL_N_IFWI_2SDC1,ADL_N_IFWI_2SDC2,ADL_N_IFWI_IEC_PMC,ADL_N_IFWI_IEC_IPU</t>
  </si>
  <si>
    <t>Verify front camera is functioning properly for previewing and capturing a video post Sx cycle</t>
  </si>
  <si>
    <t>CSS-IVE-132103</t>
  </si>
  <si>
    <t>AML_5W_Y22_ROW_PV,AMLR_Y42_PV_RS6,CFL_H62_RS2_PV,CFL_H62_RS3_PV,CFL_H62_RS4_PV,CFL_H62_RS5_PV,CFL_H82_RS5_PV,CFL_H82_RS6_PV,CFL_KBPH_S62_RS3_PV,CFL_KBPH_S82_RS6_PV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U42_DDR4_HR19_Beta,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NL_H82_PV,CNL_U22_PV,CNL_Y22_PV,GLK_B0_RS3_PV,ICL_U42_RS6_PV,ICL_Y42_RS6_PV,JSLP_POR_20H1_Alpha,JSLP_POR_20H1_PowerOn,JSLP_POR_20H1_PreAlpha,JSLP_POR_20H2_Beta,JSLP_POR_20H2_PV,JSLP_PSS_1.0_19H1_REV2,JSLP_PSS_1.1_19H1_REV2,KBL_H42_PV,KBL_S42_PV,KBL_U21_PV,KBL_U22_PV,KBL_U23e_PV,KBL_Y22_PV,KBLR_Y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U42_RS4_PV,TGL_Y42_RS4_PV,TGL_Z0_(TGPLP-A0)_RS4_PPOExit,WHL_U42_Corp_PV,WHL_U42_PV,WHL_U43e_Corp_PV,TGL_U42_RS6_Alpha,TGL_U42_RS6_Beta,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</si>
  <si>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BC-RQTBC-9948
BC-RQTBC-9957
TGL HSD ES ID:220997173</t>
  </si>
  <si>
    <t>Ensure that front Camera functionality of capturing video files work properly without any issue pre and pst S3 cycle</t>
  </si>
  <si>
    <t>KBL-PCH-NoCAM,ICL_BAT_NEW,TGL_NEW,BIOS_EXT_BAT,UDL2.0_ATMS2.0,OBC-ICL-CPU-IPU-Camera-MIPI,OBC-TGL-CPU-IPU-Camera-MIPI,IFWI_TEST_SUITE,ADL/RKL/JSL,ADL_Arch_Phase3,MTL_Test_Suite,IFWI_SYNC,IFWI_FOC_BAT,ADL_N_IFWIIFWI_COVERAGE_DELTA,RPL_S_NA,RPL_S_MASTER,ADL-M_3SDC1,ADL-M_3SDC2,ADL-M_2SDC1,ADL-P_2SDC4,RPL-Px_4SDC1,RPL-P_5SGC1,RPL-P_3SDC2,ADL-M_5SGC1,ADL-M_3SDC1,ADL-M_3SDC2,ADL-M_2SDC1,ADL-M_2SDC2,RPL-P_3SDC3,RPL-P_PNP_GC,ADL_N_IFWI_5SGC1,ADL_N_IFWI_4SDC1,ADL_N_IFWI_2SDC1,ADL_N_IFWI_2SDC2,ADL_N_IFWI_IEC_PMC,ADL_N_IFWI_IEC_IPU</t>
  </si>
  <si>
    <t>Verify rear camera is functioning properly for previewing and capturing a video post Sx cycle</t>
  </si>
  <si>
    <t>CSS-IVE-132104</t>
  </si>
  <si>
    <t>CML_H102_CMPH_DDR4_RS6_SR20_Beta,CML_H102_CMPH_DDR4_RS6_SR20_POE,CML_H102_CMPH_DDR4_RS7_SR20_PV,CML_H82_CMPH_DDR4_RS6_SR20_Beta,CML_H82_CMPH_DDR4_RS6_SR20_POE,CML_H82_CMPH_DDR4_RS7_SR20_PV,CML_U42_DDR4_HR19_Beta,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NL_H82_PV,CNL_U22_PV,CNL_Y22_PV,ICL_U42_RS6_PV,ICL_Y42_RS6_PV,JSLP_POR_20H1_Alpha,JSLP_POR_20H1_PowerOn,JSLP_POR_20H1_PreAlpha,JSLP_POR_20H2_Beta,JSLP_POR_20H2_PV,JSLP_PSS_1.0_19H1_REV2,JSLP_PSS_1.1_19H1_REV2,KBL_Y22_PV,TGL_ H81_RS4_Alpha,TGL_ H81_RS4_Beta,TGL_ H81_RS4_PV,TGL_H81_19H2_RS6_PreAlpha,TGL_Simics_VP_RS2_PSS1.1,TGL_U42_RS4_PV,TGL_Y42_RS4_PV,TGL_Z0_(TGPLP-A0)_RS4_PPOExit,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</si>
  <si>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BC-RQTBC-9948
BC-RQTBC-9957
TGL HSD ES ID:220997174
TGL HSD ES ID:220194387
TGL HSD ES ID:220195252</t>
  </si>
  <si>
    <t>Ensure that rear Camera functionality of capturing video files work properly without any issue pre and post S3 cycle</t>
  </si>
  <si>
    <t>Verify CSE/TXE/SEC/CSME enumeration pre and post Sx cycle</t>
  </si>
  <si>
    <t>bios.me,fw.ifwi.csme</t>
  </si>
  <si>
    <t>CSS-IVE-132592</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</si>
  <si>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GLK_B0_RS3_PV,GLK_B0_RS4_PV,ICL_Simics_VP_RS1_PSS_0.5C,ICL_Simics_VP_RS1_PSS_0.8C,ICL_Simics_VP_RS1_PSS_0.8P,ICL_Simics_VP_RS1_PSS_1.0C,ICL_Simics_VP_RS1_PSS_1.0P,ICL_Simics_VP_RS2_PSS_1.1,ICL_U42_RS6_PV,ICL_UN42_KC_PV_RS6,ICL_Y42_RS6_PV,ICL_YN42_RS6_PV,JSLP_POR_20H1_Alpha,JSLP_POR_20H1_PreAlpha,JSLP_POR_20H2_Beta,JSLP_POR_20H2_PV,KBL_H42_PV,KBL_S22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TGPH_Native_DDR4_RS6_Alpha,RKL_S81_TGPH_Native_DDR4_RS7_Beta,RKL_S81_TGPH_Native_DDR4_RS7_PV,RKL_Simics_VP_PSS0.8,RKL_Simics_VP_PSS1.0,RKL_Simics_VP_PSS1.1,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WHL_U42_Corp_PV,WHL_U42_PV,WHL_U43e_Corp_PV,ADL-S_ADP-S_UDIMM_DDR5_1DPC_PV,ADL-S_ADP-S_UDIMM_DDR5_2DPC_Alpha,ADL-S_ADP-S_UDIMM_DDR5_2DPC_Beta,ADL-S_ADP-S_UDIMM_DDR5_2DPC_PreAlpha,ADL-S_ADP-S_UDIMM_DDR5_2DPC_PV,ADL-S_TGP-H_Simics_PSS1.1,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TGL_U42_RS6_Alpha,TGL_U42_RS6_Beta,TGL_U42_RS6_PV,TGL_Y42_RS6_Alpha,TGL_Y42_RS6_Beta,TGL_Y42_RS6_PV,AML_Y42_Win10X_PV,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P_ADP-LP_DDR4_PreAlpha,ADL-P_ADP-LP_DDR5_PreAlpha</t>
  </si>
  <si>
    <t>CSE/TXE,S-states</t>
  </si>
  <si>
    <t>BC-RQTBC-9860
Mandatory IFWI scenarios related to CSME</t>
  </si>
  <si>
    <t>CSE/TXE/CSME should get enumerated and its version should be consistent pre and post cycling.
CSE/TXE/CSME should not display any yellow bangs pre and post cycling.
CSE/TXE/CSME FWSTS registers should be enumerated consistently pre and post cycling.</t>
  </si>
  <si>
    <t>bios.arrowlake,bios.raptorlake,ifwi.alderlake,ifwi.arrowlake,ifwi.jasperlake,ifwi.lunarlake,ifwi.meteorlake,ifwi.raptorlake,ifwi.rocketlake</t>
  </si>
  <si>
    <t>bios.arrowlake,bios.raptorlake,ifwi.alderlake,ifwi.jasperlake,ifwi.meteorlake,ifwi.raptorlake,ifwi.rocketlake</t>
  </si>
  <si>
    <t>This test case is verify CSE/TXE/SEC/CSME enumeration pre and post Sx cycle</t>
  </si>
  <si>
    <t>ICL_PSS_BAT_NEW,CFL_Automation_Production,BIOS_EXT_BAT,InProdATMS1.0_03March2018,PSE 1.0,OBC-TGL-PCH-CSME-Manageability-MEBx,TGL_H_PSS_BIOS_BAT,IFWI_TEST_SUITE,ADL/RKL/JSL,RKL-S X2_(CML-S+CMP-H)_S102,RKL-S X2_(CML-S+CMP-H)_S62,MTL_Test_Suite,IFWI_SYNC,IFWI_FOC_BAT,ADL_N_IFWI,MTL_IFWI_PSS_EXTENDEDIFWI_COVERAGE_DELTA,RPLSGC1,RPLSGC2,ADLMLP4x,ADL-P_5SGC1,ADL-P_5SGC2,ADL-M_5SGC1,RPL-Px_5SGC1,RPL-Px_4SDC1,RPL-S_5SGC1,RPL-S_4SDC1,RPL-S_4SDC2,RPL-S_3SDC1,RPL-S_2SDC1,RPL-S_2SDC2,RPL-S_2SDC3,MTL_IFWI_BAT,ADL_SBGA_5GC,ADL_SBGA_3DC4,RPL-S_2SDC7,LNL_M_IFWI_PSS,MTL_S_MASTER,MTL_P_MASTER,MTL_M_MASTER,ADL-S_Post-Si_In_Production,MTL-M_5SGC1,MTL-M_4SDC1,MTL-M_4SDC2,MTL-M_3SDC3,MTL-M_2SDC4,MTL-M_2SDC5,MTL-M_2SDC6,MTL_IFWI_IAC_CSE,MTL_IFWI_CBV_PMC,MTL_IFWI_CBV_CSME,RPL-SBGA_5SC,ADL_N_IFWI_5SGC1,ADL_N_IFWI_4SDC1,ADL_N_IFWI_3SDC1,ADL_N_IFWI_2SDC1,ADL_N_IFWI_2SDC2,ADL_N_IFWI_2SDC3,ADL_N_IFWI_IEC_BIOS,ADL_N_IFWI_IEC_CSME,ADL_N_IFWI_IEC_PMC,RPL-SBGA_4SC,RPL-SBGA_3SC,RPL-SBGA_2SC1,RPL-SBGA_2SC2,RPL-S_2SDC8,RPL-Px_4SP2,RPL-Px_2SDC1,,RPL-P_5SGC1,RPL-P_2SDC3,,RPL-P_3SDC2,RPL-P_2SDC4,RPL-P_2SDC5,MTLSDC1,MTLSDC2,RPL_Hx-R-GC,MTLSDC4,ARL_S_IFWI_0.8PSS,MTL_S_IFWI_SOC-IOE-PMC_Payload,RPL-SBGA_3SC,MTLSGC1,MTLSDC1,MTLSDC2,RPL_Hx-R-GC,MTLSDC3,MTLSDC4,MTL_IFWI_MEBx,RPL_Hx-R-GC,RPL_Hx-R-DC1</t>
  </si>
  <si>
    <t>Verify the Dual Display functionality (onboard eDP+HDMI) in OS</t>
  </si>
  <si>
    <t>CSS-IVE-132141</t>
  </si>
  <si>
    <t>ADL-S_ADP-S_SODIMM_DDR5_1DPC_Alpha,AML_5W_Y22_ROW_PV,ADL-S_ADP-S_UDIMM_DDR5_1DPC_PreAlpha,AMLR_Y42_PV_RS6,CFL_H62_RS2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ICL_U42_RS6_PV,ICL_Y42_RS6_PV,JSLP_POR_20H1_Alpha,JSLP_POR_20H1_PowerOn,JSLP_POR_20H1_PreAlpha,JSLP_POR_20H2_Beta,JSLP_POR_20H2_PV,JSLP_PSS_0.8_19H1_REV2,JSLP_PSS_1.0_19H1_REV2,JSLP_PSS_1.1_19H1_REV2,JSLP_TestChip_19H1_PowerOn,JSLP_TestChip_19H1_PreAlpha,KBL_H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Simics_VP_RS2_PSS1.0,TGL_Simics_VP_RS2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</si>
  <si>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Display Panels,HDMI</t>
  </si>
  <si>
    <t>BC-RQTBC-373
BC-RQTBC-15960
TGL HSD ID:220195078
JSL+:2202557346
RKL FR: 1209950512 , 1209950709</t>
  </si>
  <si>
    <t>Dual Display funtionality should work on both eDP and HDMI </t>
  </si>
  <si>
    <t>Intention of the testcase is to verify dual display functionality</t>
  </si>
  <si>
    <t>GraCom,CNL-Z0-NoHDMI,GLK-RS3-10_IFWI,InProdATMS1.0_03March2018,PSE 1.0,TGL_ERB_PO,OBC-CNL-GPU-DDI-Display-eDP_HDMI,OBC-CFL-GPU-DDI-Display-eDP_HDMI,OBC-ICL-GPU-DDI-Display-eDP_HDMI,OBC-TGL-GPU-DDI-Display-eDP_HDMI,GLK_ATMS1.0_Automated_TCs,AMLY22_delta_from_Y42,KBLR_ATMS1.0_Automated_TCs,TGL_IFWI_PO_P3,CML_DG1_Delta,RKL_S_PO_Phase3_IFWI,RKL_POE,RKL_U_PO_Phase3_IFWI,IFWI_TEST_SUITE,RKL_Native_PO,RKL_Xcomp_PO,ADL/RKL/JSL,CML_H_ADP_S_PO,ADL_Arch_Phase3,Phase_3,MTL_Test_Suite,IFWI_SYNC,ADL_N_IFWI,IFWI_COMMON_PREOS,ADLMLP4x,RPL_S_MASTER,ADL-M_5SGC1,ADL-M_3SDC1,ADL-P_4SDC1,ADL-P_4SDC2,ADL-P_2SDC5,ADL-P_3SDC5,RPL-Px_5SGC1,RPL-Px_4SDC1,RPL-P_4SDC1,RPL-P_3SDC2,RPL-P_2SDC4,RPL-P_3SDC3,RPL-P_PNP_GC,MTL_S_DELTA_FR_COVERAGE,RPL-S_3SDC2,RPL-S_2SDC1,RPL-S_2SDC2,RPL-S_2SDC3,ADL_SBGA_5GC,ADL_SBGA_3DC1,ADL_SBGA_3DC2,ADL_SBGA_3DC3,ADL_SBGA_3DC4,ADL-M_5SGC1,ADL-M_3SDC1,ADL-M_3SDC2,ADL-M_2SDC1,ADL-M_2SDC2,RPL-S_2SDC7,ADL_SBGA_3SDC1,MTL-M_5SGC1,MTL-M_4SDC1,MTL-M_4SDC2,MTL-M_3SDC3,MTL-M_2SDC4,MTL-M_2SDC5,MTL-M_2SDC6,IFWI_COVERAGE_DELTA,ADL_N_IFWI_5SGC1,MTLSDC1</t>
  </si>
  <si>
    <t>Verify C-state low power audio residency on system entry and exit to low power state with audio playback</t>
  </si>
  <si>
    <t>CSS-IVE-131115</t>
  </si>
  <si>
    <t>ADL-S_ADP-S_SODIMM_DDR5_1DPC_Alpha,AML_5W_Y22_ROW_PV,ADL-S_ADP-S_UDIMM_DDR5_1DPC_PreAlpha,AML_7W_Y22_KC_PV,AMLR_Y42_Corp_RS6_PV,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H42_PV,KBL_U21_PV,KBL_U22_PV,KBL_U23e_PV,KBL_Y22_PV,KBLR_U42_PV,KBLR_Y_PV,KBLR_Y22_PV,LKF_A0_RS4_Alpha,LKF_B0_RS4_Beta,LKF_B0_RS4_PV ,LKF_Bx_ROW_19H1_Alpha,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U42_RS4_PV,TGL_Y42_RS4_PV,WHL_U42_Corp_PV,WHL_U42_PV,WHL_U43e_Corp_PV,ADL-S_ADP-S_UDIMM_DDR5_1DPC_PV,ADL-S_ADP-S_UDIMM_DDR5_2DPC_Alpha,ADL-S_ADP-S_UDIMM_DDR5_2DPC_Beta,ADL-S_ADP-S_UDIMM_DDR5_2DPC_PreAlpha,ADL-S_ADP-S_UDIMM_DDR5_2DPC_PV,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</si>
  <si>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audio codecs,C-States,MoS (Modern Standby),S0ix-states</t>
  </si>
  <si>
    <t>BC-RQTBC-10223
JSLP : BC-RQTBC-16115</t>
  </si>
  <si>
    <t>C-state  residency must be greater than 50% and system should enter/exit S0i1/Connected MOS without any issue with audio playback
Audio should play when system is in  low power state (Connected MOS/ S0i3).
 </t>
  </si>
  <si>
    <t>Intention of the testcase is to verify C-state low power audio residency on system entry and exit to low power state with audio playback 
CPU may reach C10 based on Low power state 
 </t>
  </si>
  <si>
    <t>GLK-IFWI-SI,UDL2.0_ATMS2.0,OBC-CNL-CPU-Punit-PM-CState,OBC-TGL-CPU-Punit-PM-CState,OBC-ICL-CPU-Punit-PM-CState,OBC-LKF-CPU-Punit-PM-CState,CML_BIOS_SPL,TGL_IFWI_PO_P3,ADL/RKL/JSL,IFWI_TEST_SUITE,MTL_Test_Suite,IFWI_SYNC,IFWI_FOC_BAT,ADL_N_IFWI,MTL_IFWI_PSS_EXTENDED,IFWI_COMMON_PREOS,ADLMLP4x,ADL-P_5SGC1,ADL-P_5SGC2,RPL_S_MASTER,ADL-M_5SGC1,ADL_SBGA_5GC,ADL_SBGA_3SDC1,MTL_PSS_CMS,MTL_IFWI_PSS_BLOCK,ADL_M_LP5x_NA,ADL_N_IFWI_2SDC3,ADL_N_IFWI_2SDC2,ADL_N_IFWI_2SDC1,ADL_N_IFWI_3SDC1,ADL_N_IFWI_5SGC1,ADL_N_IFWI_4SDC1,ADL_N_IFWI_IEC_General,ADL_N_IFWI_IEC_BIOS,ADL_N_IFWI_IEC_PMC,ADL_N_IFWI_IEC_EC,ADL_N_IFWI_IEC_Chipset_init</t>
  </si>
  <si>
    <t>Verify Dead battery charging in S5 state using Type-C charger</t>
  </si>
  <si>
    <t>CSS-IVE-130127</t>
  </si>
  <si>
    <t>CFL_H62_RS2_PV,CFL_H62_RS3_PV,CFL_H62_RS4_PV,CFL_H62_RS5_PV,CFL_H62_uSFF_KC_RS4_PV,CFL_H82_RS5_PV,CFL_H82_RS6_PV,CFL_U43e_LP3_KC_PV,CFL_U43e_PV,CML_H102_CMPH_DDR4_RS6_SR20_Beta,CML_H102_CMPH_DDR4_RS6_SR20_POE,CML_H102_CMPH_DDR4_RS7_SR20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OE,CML_U62_DDR4_SR20_PV,CML_U62_LP4x_SR20_Beta,CML_U62_LP4x_SR20_POE,CML_U62_LP4x_SR20_PV,CNL_H82_PV,CNL_U20_GT0_PV,CNL_U22_PV,CNL_Y22_PV,GLK_B0_RS3_PV,ICL_U42_RS6_PV,ICL_Y42_RS6_PV,JSLP_POR_20H1_Alpha,JSLP_POR_20H1_PreAlpha,JSLP_POR_20H2_Beta,JSLP_POR_20H2_PV,JSLP_TestChip_19H1_PreAlpha,KBL_H42_PV,KBL_U21_PV,KBL_U22_PV,KBL_U23e_PV,KBL_Y22_PV,LKF_A0_RS4_Alpha,LKF_A0_RS4_POE,LKF_B0_RS4_Beta,LKF_B0_RS4_PO,LKF_B0_RS4_PV ,LKF_Bx_ROW_19H1_Alpha,LKF_Bx_ROW_19H1_POE,LKF_Bx_ROW_19H2_Beta,LKF_Bx_ROW_19H2_PV,LKF_Bx_ROW_20H1_PV,LKF_N-1_(BXTM)_RS3_POE,TGL_ H81_RS4_Alpha,TGL_ H81_RS4_Beta,TGL_ H81_RS4_PV,TGL_U42_RS4_PV,TGL_Y42_RS4_PV,WHL_U42_PV,TGL_U42_RS6_Alpha,TGL_U42_RS6_Beta,TGL_U42_RS6_PV,TGL_Y42_RS6_Alpha,TGL_Y42_RS6_Beta,TGL_Y42_RS6_PV,CML_U42_DG1_DDR4_PV,CML_U62_DG1_DDR4_PV,DG2_ADL_P_Alpha,DG2_ADL_P_Beta,DG2_ADL_P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M_ADP-M_LP5_20H1_PreAlpha,ADL-M_ADP-M_LP5_21H1_PreAlpha,ADL-P_ADP-LP_DDR4_PreAlpha,ADL-P_ADP-LP_DDR5_PreAlpha</t>
  </si>
  <si>
    <t>Charging modes,Real Battery Management,S-states,USB PD,USB-TypeC</t>
  </si>
  <si>
    <t>BC-RQTBC-12462
BC-RQTBC-13340
BC-RQTBC-13336
LKF Use case ID: IceLake-UCIS-719
                       IceLake-UCIS-1173
LKF PRD: BC-RQTBCLF-21
BC-RQTBC-13963 
1209949952
BC-RQTBC-16767
BC-RQTBCLF-254
RKL: 1209848288</t>
  </si>
  <si>
    <t> SUT should Boot to OS after connecting the TYPE-C charger and SUT should be charging dead battery.</t>
  </si>
  <si>
    <t>Intention of the test case is to verify below requirement.
Verify the dead battery is getting charged using Type-c charger in S5 state</t>
  </si>
  <si>
    <t>EC-BAT,EC-GPIO,EC-SX,EC-REVIEW,CFL-PRDtoTC-Mapping,ICL_BAT_NEW,TGL_PSS1.0P,BIOS_EXT_BAT,InProdATMS1.0_03March2018,ECVAL-EXBAT-2018,PSE 1.0,EC-BAT-automation,OBC-CNL-EC-GPIO-Switches-VirtualLID,OBC-CFL-EC-GPIO-Switches-VirtualLID,OBC-ICL-EC-GPIO-HwBtns/LEDs/Switchs-VirtualLID,OBC-TGL-EC-GPIO-HwBtns/LEDs/Switchs-VirtualLID,KBLR_ATMS1.0_Automated_TCs,TGL_BIOS_PO_P3,TGL_IFWI_PO_P3,CML_EC_BAT,IFWI_TEST_SUITE,ADL/RKL/JSL,MTL_Test_Suite,IFWI_SYNC,ADL_N_IFWI,IFWI_COMMON_PREOS,ADLMLP4x,ADL-P_5SGC2,ADL-M_5SGC1,ADL-M_3SDC2,ADL_N_IFWI_5SGC1,ADL_N_IFWI_4SDC1,ADL_N_IFWI_3SDC1,ADL_N_IFWI_2SDC1,ADL_N_IFWI_2SDC2,ADL_N_IFWI_2SDC3,ADL_N_IFWI_IEC_PMC,ADL_N_IFWI_IEC_IOM,ADL_N_IFWI_IEC_EC</t>
  </si>
  <si>
    <t>Verify DPTF devices enumeration in device manager</t>
  </si>
  <si>
    <t>bios.platform</t>
  </si>
  <si>
    <t>CSS-IVE-132373</t>
  </si>
  <si>
    <t>ADL-S_ADP-S_SODIMM_DDR5_1DPC_Alpha,AML_5W_Y22_ROW_PV,ADL-S_ADP-S_UDIMM_DDR5_1DPC_PreAlpha,CFL_H62_RS2_PV,CFL_H62_RS3_PV,CFL_H62_RS4_PV,CFL_H62_RS5_PV,CFL_H82_RS5_PV,CFL_H82_RS6_PV,CFL_S42_RS5_PV,CFL_S62_RS5_PV,CFL_S82_RS5_PV,CFL_S82_RS6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ICL_U42_RS6_PV,ICL_Y42_RS6_PV,JSLP_POR_20H1_Alpha,JSLP_POR_20H1_PreAlpha,JSLP_POR_20H2_Beta,JSLP_POR_20H2_PV,JSLP_TestChip_19H1_PreAlpha,KBL_H42_PV,KBL_U21_PV,KBL_U22_PV,KBL_U23e_PV,KBL_Y22_PV,KBLR_Y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DG2_ADL_P_Alpha,DG2_ADL_P_Beta,DG2_ADL_P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</si>
  <si>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DPTF interface</t>
  </si>
  <si>
    <t>BC-RQTBC-10014
BC-RQTBC-13804
BC-RQTBC-13177
BC-RQTBCTL-1380
BC-RQTBCTL-1197
BC-RQTBC-12463
BC-RQTBC-13964
TGL FR: 1209127125
TGL FR: 1209127384
JSL: BC-RQTBC-16787,BC-RQTBC-16659
RKL: BC-RQTBCTL-1380 ,  2203201687 ,  2203202877
JSLP:1607196307
CFL,CML-S: 2207395172
ADL: 2203201687</t>
  </si>
  <si>
    <t>DPTF (IDT) devices should be enumerated in the device manager </t>
  </si>
  <si>
    <t>DPTF monitor tool/UI tool</t>
  </si>
  <si>
    <t> Test is to check DPTF compliant devices enumeration in device manager</t>
  </si>
  <si>
    <t>EC-BAT,EC-GPIO,EC-SX,EC-REVIEW,CFL-PRDtoTC-Mapping,ICL_BAT_NEW,TGL_PSS1.0P,BIOS_EXT_BAT,InProdATMS1.0_03March2018,ECVAL-EXBAT-2018,PSE 1.0,EC-BAT-automation,OBC-CNL-EC-GPIO-Switches-VirtualLID,OBC-CFL-EC-GPIO-Switches-VirtualLID,OBC-ICL-EC-GPIO-HwBtns/LEDs/Switchs-VirtualLID,OBC-TGL-EC-GPIO-HwBtns/LEDs/Switchs-VirtualLID,KBLR_ATMS1.0_Automated_TCs,TGL_BIOS_PO_P3,TGL_IFWI_PO_P3,CML_EC_BAT,IFWI_TEST_SUITE,ADL/RKL/JSL,MTL_Test_Suite,MTL_PSS_0.8IFWI_SYNC,ADL_N_IFWI,IFWI_COMMON_PREOS,ADLMLP4x,ADL-P_5SGC1,ADL-P_5SGC2,RPL_S_MASTER,ADL-M_5SGC1,ADL_SBGA_5GC,RPL-P_3SDC3,RPL-P_2SDC4,RPL-P_PNP_GC,RPL-Px_4SDC1,RPL-Px_3SDC2,LNL_M_IFWI_PSS,ADL-S_Post-Si_In_Production,ADL_N_IFWI_5SGC1,ADL_N_IFWI_4SDC1,ADL_N_IFWI_3SDC1,ADL_N_IFWI_2SDC1,ADL_N_IFWI_2SDC2,ADL_N_IFWI_2SDC3</t>
  </si>
  <si>
    <t>Verify system waking from idle state pre and post S5 cycle</t>
  </si>
  <si>
    <t>CSS-IVE-132151</t>
  </si>
  <si>
    <t>ADL-S_ADP-S_SODIMM_DDR5_1DPC_Alpha,AML_5W_Y22_ROW_PV,ADL-S_ADP-S_UDIMM_DDR5_1DPC_PreAlpha,AML_7W_Y22_KC_PV,AMLR_Y42_Corp_RS6_PV,AMLR_Y42_PV_RS6,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Y22_PV,GLK_B0_RS3_PV,ICL_HFPGA_RS1_PSS_0.8C,ICL_HFPGA_RS1_PSS_0.8P,ICL_HFPGA_RS1_PSS_1.0C,ICL_HFPGA_RS1_PSS_1.0P,ICL_HFPGA_RS2_PSS_1.1,ICL_Simics_VP_RS1_PSS_0.5C,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KBL_H42_PV,KBL_S42_PV,KBL_U21_PV,KBL_U22_PV,KBL_U23e_PV,KBL_Y22_PV,KBLR_Y_PV,KBLR_Y22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U42_RS4_PV,TGL_Y42_RS4_PV,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ADL-S_HSLE_PSS1.0,ADL-S_HSLE_PSS1.1,ADL-S_HFPGA_PSS1.0,ADL-S_HFPGA_PSS1.1,CML_U42_DG1_DDR4_PV,CML_U62_DG1_DDR4_PV,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Simics_VP_PSS1.0,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</si>
  <si>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BC-RQTBC-10429
Written based on IFWI mandatory test case check list
TGL:BC-RQTBCTL-1146
JSL : 2202553195 
ADL: 2205168210,2205166859</t>
  </si>
  <si>
    <t>System should be stable on waking from idle state pre and post S5 cycle</t>
  </si>
  <si>
    <t>Intention of the testcase is to verify system waking from idle state pre and post S5 cycle</t>
  </si>
  <si>
    <t>GraCom,ICL-FW-PSS0.5,InProdATMS1.0_03March2018,PSE 1.0,OBC-CNL-PTF-PMC-PM-Sx,OBC-ICL-PTF-PMC-PM-Sx,OBC-TGL-PTF-PMC-PM-Sx,OBC-LKF-PTF-PMC-PM-Sx,rkl_cml_s62,ADL_PSS_1.0,ADL_PSS_1.05,IFWI_TEST_SUITE,ADL/RKL/JSL,MTL_Test_Suite,IFWI_SYNC,ADL_N_IFWI,IFWI_COMMON_PREOS,ADLMLP4x,ADL-P_5SGC1,ADL-P_5SGC2,RPL_S_MASTER,ADL-M_5SGC1,ADL_SBGA_5GC,ADL_SBGA_3SDC1,ADL-S_Post-Si_In_Production,ADL_N_IFWI_2SDC3,ADL_N_IFWI_2SDC1,ADL_N_IFWI_3SDC1,ADL_N_IFWI_4SDC1,ADL_N_IFWI_5SGC1,LNLM5SGC,LNLM4SDC1,LNLM3SDC2,LNLM3SDC3,LNLM3SDC4,LNLM3SDC5,LNLM2SDC6</t>
  </si>
  <si>
    <t>Verify PCIe SD Card detection after plug and unplug in OS</t>
  </si>
  <si>
    <t>verified with  3.0 sd card</t>
  </si>
  <si>
    <t>CSS-IVE-132160</t>
  </si>
  <si>
    <t>ADL-S_ADP-S_SODIMM_DDR5_1DPC_Alpha,AML_5W_Y22_ROW_PV,ADL-S_ADP-S_UDIMM_DDR5_1DPC_PreAlpha,AMLR_Y42_PV_RS6,CFL_H62_RS2_PV,CFL_H62_RS3_PV,CFL_H62_RS4_PV,CFL_H62_RS5_PV,CFL_H82_RS5_PV,CFL_H82_RS6_PV,CFL_KBPH_S62_RS3_PV,CFL_KBPH_S82_RS6_PV ,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GLK_B0_RS4_PV,ICL_U42_RS6_PV,ICL_Y42_RS6_PV,JSLP_POR_20H1_Alpha,JSLP_POR_20H1_PreAlpha,JSLP_POR_20H2_Beta,JSLP_POR_20H2_PV,JSLP_TestChip_19H1_PreAlpha,KBL_H42_PV,KBL_S22_PV,KBL_S42_PV,KBL_U22_PV,KBL_U23e_PV,KBL_Y22_PV,KBLR_Y_PV,KBLR_Y22_PV,RKL_S61_TGPH_Native_DDR4_RS6_Alpha,RKL_S61_TGPH_Native_DDR4_RS7_Beta,RKL_S61_TGPH_Native_DDR4_RS7_PV,RKL_S81_TGPH_Native_DDR4_RS6_Alpha,RKL_S81_TGPH_Native_DDR4_RS7_Beta,RKL_S81_TGPH_Native_DDR4_RS7_PV,TGL_ H81_RS4_Alpha,TGL_ H81_RS4_Beta,TGL_ H81_RS4_PV,TGL_H81_19H2_RS6_POE,TGL_H81_19H2_RS6_PreAlpha,TGL_U42_RS4_PV,TGL_Y42_RS4_PV,TGL_Z0_(TGPLP-A0)_RS4_PPOExit,WHL_U42_Corp_PV,WHL_U42_PV,WHL_U43e_Corp_PV,ADL-S_ADP-S_UDIMM_DDR5_1DPC_PV,ADL-S_ADP-S_UDIMM_DDR5_2DPC_Alpha,ADL-S_ADP-S_UDIMM_DDR5_2DPC_Beta,ADL-S_ADP-S_UDIMM_DDR5_2DPC_POE,ADL-S_ADP-S_UDIMM_DDR5_2DPC_PreAlpha,ADL-S_ADP-S_UDIMM_DDR5_2DPC_PV,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</si>
  <si>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BC-RQTBC-13810,BC-RQTBC-13405
JSL:BC-RQTBC-16666
ADL: 1604836778, 1606531958</t>
  </si>
  <si>
    <t>SDCard functionality should be consistent after plug and playing 5 times</t>
  </si>
  <si>
    <t>Intention of the testcase is to verify PCIe SD card detection</t>
  </si>
  <si>
    <t>GraCom,GLK-FW-PO,L5_milestone_only,ICL-ArchReview-PostSi,GLK_Win10S,GLK-RS3-10_IFWI,UDL_2.0,UDL_ATMS2.0,UDL2.0_ATMS2.0,TGL_NEW_BAT,CML_DG1,RKL_U_PO_Phase3_IFWI,IFWI_TEST_SUITE,ADL/RKL/JSL,COMMON_QRC_BAT,Phase_3,MTL_Test_Suite,MTL_PSS_0.8IFWI_SYNC,ADL_N_IFWI,IFWI_COMMON_PREOS,ADLMLP4x,ADL-P_5SGC1,RPL_S_MASTER,ADL-M_5SGC1,ADL-M_4SDC1,ADL-P_3SDC1,RPL-Px_5SGC1,RPL-P_5SGC1,ADL_SBGA_5GC,MTL_PSS_1.0_BLOCK,MTL_IFWI_PSS_BLOCK,ADL-M_Sanity_IFWI_New,RPL-S_ 5SGC1,ADL-P_Sanity_GC1_IFWI_New,MTL-M_5SGC1,MTL-M_4SDC1,MTL-M_2SDC4,MTL-M_2SDC5,MTL-M_2SDC6,ADL_N_IFWI_5SGC1,ADL_N_IFWI_4SDC1,ADL_N_IFWI_3SDC1,ADL_N_IFWI_2SDC2,ADL_N_IFWI_2SDC3,RPL-Px_4SP2,MTLSGC1,MTLSDC1,MTLSDC2,MTLSDC5,MTLSDC6,LNLM5SGC,LNLM3SDC2</t>
  </si>
  <si>
    <t>Verify SD Card plug and play connected to PCIe slot post Sx cycle</t>
  </si>
  <si>
    <t>CSS-IVE-132161</t>
  </si>
  <si>
    <t>AML_5W_Y22_ROW_PV,AMLR_Y42_PV_RS6,CFL_H62_RS2_PV,CFL_H62_RS3_PV,CFL_H62_RS4_PV,CFL_H62_RS5_PV,CFL_H82_RS5_PV,CFL_H82_RS6_PV,CFL_KBPH_S62_RS3_PV,CFL_KBPH_S82_RS6_PV ,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7_SR20_PV,CML_S62_CMPH_DDR4_RS6_SR20_Beta,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GLK_B0_RS4_PV,ICL_U42_RS6_PV,ICL_Y42_RS6_PV,JSLP_POR_20H1_Alpha,JSLP_POR_20H1_PreAlpha,JSLP_POR_20H2_Beta,JSLP_POR_20H2_PV,JSLP_TestChip_19H1_PreAlpha,KBL_H42_PV,KBL_S22_PV,KBL_S42_PV,KBL_U22_PV,KBL_U23e_PV,KBL_Y22_PV,KBLR_Y_PV,KBLR_Y22_PV,RKL_S61_TGPH_Native_DDR4_RS6_Alpha,RKL_S61_TGPH_Native_DDR4_RS7_Beta,RKL_S61_TGPH_Native_DDR4_RS7_PV,RKL_S81_TGPH_Native_DDR4_RS6_Alpha,RKL_S81_TGPH_Native_DDR4_RS7_Beta,RKL_S81_TGPH_Native_DDR4_RS7_PV,TGL_ H81_RS4_Alpha,TGL_ H81_RS4_Beta,TGL_ H81_RS4_PV,TGL_H81_19H2_RS6_POE,TGL_H81_19H2_RS6_PreAlpha,TGL_U42_RS4_PV,TGL_Y42_RS4_PV,TGL_Z0_(TGPLP-A0)_RS4_PPOExit,WHL_U42_Corp_PV,WHL_U42_PV,WHL_U43e_Corp_PV,TGL_U42_RS6_Alpha,TGL_U42_RS6_Beta,TGL_U42_RS6_PV,TGL_Y42_RS6_Alpha,TGL_Y42_RS6_Beta,TGL_Y42_RS6_PV,AML_Y42_Win10X_PV</t>
  </si>
  <si>
    <t>SDIO,SDXC,S-states</t>
  </si>
  <si>
    <t>BC-RQTBC-13810,BC-RQTBC-13405</t>
  </si>
  <si>
    <t>SD Card functionality should be consistent after plug and playing 5 times pre and post Sx cycle</t>
  </si>
  <si>
    <t>Intention of the testcase is to verify PCIe SD card functionality</t>
  </si>
  <si>
    <t>GraCom,UDL2.0_ATMS2.0,OBC-CNL-PCH-SDIO-Storage-Sdcard,OBC-CFL-PCH-SDIO-Storage-Sdcard,OBC-ICL-PCH-SDIO-Storage-Sdcard,OBC-TGL-PCH-SDIO-Storage-SDCard,CML_DG1,IFWI_TEST_SUITE,ADL/RKL/JSL,MTL_Test_Suite,IFWI_SYNC,ADL_N_IFWIIFWI_COVERAGE_DELTA,RPL_S_MASTER,RPL-Px_5SGC1,RPL-P_5SGC1,RPL-S_ 5SGC1,MTL-M_5SGC1,MTL-M_4SDC1,MTL-M_2SDC4,MTL-M_2SDC5,MTL-M_2SDC6,MTL_IFWI_CBV_PMC,MTL IFWI_Payload_Platform-Val,ADL_N_IFWI_5SGC1,ADL_N_IFWI_4SDC1,ADL_N_IFWI_3SDC1,ADL_N_IFWI_2SDC2,ADL_N_IFWI_2SDC3,ADL_N_IFWI_IEC_PMC,RPL-Px_4SP2,LNLM5SGC,LNLM3SDC2</t>
  </si>
  <si>
    <t>Verify SD Card data transfer connected to PCIe slot</t>
  </si>
  <si>
    <t>CSS-IVE-132172</t>
  </si>
  <si>
    <t>AML_5W_Y22_ROW_PV,AMLR_Y42_PV_RS6,CFL_H62_RS2_PV,CFL_H62_RS3_PV,CFL_H62_RS4_PV,CFL_H62_RS5_PV,CFL_H82_RS5_PV,CFL_H82_RS6_PV,CFL_KBPH_S62_RS3_PV,CFL_KBPH_S82_RS6_PV ,CFL_U43e_LP3_KC_PV,CFL_U43e_PV,CML_H102_CMPH_DDR4_RS6_SR20_Beta,CML_H102_CMPH_DDR4_RS6_SR20_POE,CML_H102_CMPH_DDR4_RS7_SR20_PV,CML_H82_CMPH_DDR4_RS6_SR20_Beta,CML_H82_CMPH_DDR4_RS6_SR20_POE,CML_H82_CMPH_DDR4_RS7_SR20_PV,CML_S102_CMPH_DDR4_RS6_SR20_Beta,CML_S102_CMPH_DDR4_RS7_SR20_PV,CML_S62_CMPH_DDR4_RS6_SR20_Beta,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GLK_B0_RS4_PV,ICL_U42_RS6_PV,ICL_Y42_RS6_PV,JSLP_POR_20H1_Alpha,JSLP_POR_20H1_PreAlpha,JSLP_POR_20H2_Beta,JSLP_POR_20H2_PV,JSLP_TestChip_19H1_PreAlpha,KBL_H42_PV,KBL_S22_PV,KBL_S42_PV,KBL_U22_PV,KBL_U23e_PV,KBL_Y22_PV,KBLR_Y_PV,KBLR_Y22_PV,RKL_S61_TGPH_Native_DDR4_RS6_Alpha,RKL_S61_TGPH_Native_DDR4_RS7_Beta,RKL_S61_TGPH_Native_DDR4_RS7_PV,RKL_S81_TGPH_Native_DDR4_RS6_Alpha,RKL_S81_TGPH_Native_DDR4_RS7_Beta,RKL_S81_TGPH_Native_DDR4_RS7_PV,TGL_ H81_RS4_Alpha,TGL_ H81_RS4_Beta,TGL_ H81_RS4_PV,TGL_H81_19H2_RS6_POE,TGL_H81_19H2_RS6_PreAlpha,TGL_U42_RS4_PV,TGL_UY42_PO,TGL_Y42_RS4_PV,TGL_Z0_(TGPLP-A0)_RS4_PPOExit,WHL_U42_Corp_PV,WHL_U42_PV,WHL_U43e_Corp_PV,TGL_U42_RS6_Alpha,TGL_U42_RS6_Beta,TGL_U42_RS6_PV,TGL_Y42_RS6_Alpha,TGL_Y42_RS6_Beta,TGL_Y42_RS6_PV,AML_Y42_Win10X_PV</t>
  </si>
  <si>
    <t>BC-RQTBC-9987,BC-RQTBC-13810,BC-RQTBC-13405</t>
  </si>
  <si>
    <t>SD Card functionality should be consistent during data transfer</t>
  </si>
  <si>
    <t>GraCom,GLK-FW-PO,ICL_BAT_NEW,BIOS_EXT_BAT,UDL_2.0,UDL_ATMS2.0,UDL2.0_ATMS2.0,OBC-CNL-PCH-SDIO-Storage-Sdcard,OBC-CFL-PCH-SDIO-Storage-Sdcard,OBC-ICL-PCH-SDIO-Storage-Sdcard,OBC-TGL-PCH-SDIO-Storage-SDCard,TGL_BIOS_PO_P3,TGL_IFWI_PO_P2,CML_DG1,IFWI_TEST_SUITE,ADL/RKL/JSL,MTL_Test_Suite,MTL_PSS_0.8IFWI_SYNC,ADL_N_IFWI,IFWI_COMMON_PREOS,RPL_S_MASTER,RPL-Px_5SGC1,RPL-P_5SGC1, ADL_SBGA_5GC,MTL_PSS_1.0_BLOCK,MTL_IFWI_PSS_BLOCK,
RPL-S_ 5SGC1,MTL-M_5SGC1,MTL-M_4SDC1,MTL-M_2SDC4,MTL-M_2SDC5,MTL-M_2SDC6,ADL_N_IFWI_5SGC1,ADL_N_IFWI_4SDC1,ADL_N_IFWI_3SDC1,ADL_N_IFWI_2SDC2,ADL_N_IFWI_2SDC3,RPL-Px_4SP2,LNLM5SGC,LNLM3SDC2</t>
  </si>
  <si>
    <t>Verify PCIe SD Card data transfer pre and post Sx cycle</t>
  </si>
  <si>
    <t>CSS-IVE-132173</t>
  </si>
  <si>
    <t>SD Card functionality should be consistent pre and post cycle</t>
  </si>
  <si>
    <t>GraCom,GLK_Win10S,UDL_2.0,UDL_ATMS2.0,UDL2.0_ATMS2.0,OBC-CNL-PCH-SDIO-Storage-Sdcard,OBC-CFL-PCH-SDIO-Storage-Sdcard,OBC-ICL-PCH-SDIO-Storage-Sdcard,OBC-TGL-PCH-SDIO-Storage-SDCard,CML_DG1,IFWI_TEST_SUITE,ADL/RKL/JSL,MTL_Test_Suite,IFWI_SYNC,ADL_N_IFWIIFWI_COVERAGE_DELTA,RPL_S_MASTER,RPL-Px_5SGC1,RPL-P_5SGC1,RPL-S_ 5SGC1, ADL_SBGA_5GC,MTL-M_5SGC1,MTL-M_4SDC1,MTL-M_2SDC4,MTL-M_2SDC5,MTL-M_2SDC6,MTL_IFWI_CBV_PMC,MTL IFWI_Payload_Platform-Val,ADL_N_IFWI_5SGC1,ADL_N_IFWI_4SDC1,ADL_N_IFWI_3SDC1,ADL_N_IFWI_2SDC2,ADL_N_IFWI_2SDC3,ADL_N_IFWI_IEC_PMC,RPL-Px_4SP2,MTLSGC1,MTLSDC1,MTLSDC2,MTLSDC5,MTLSDC6,LNLM5SGC,LNLM3SDC2</t>
  </si>
  <si>
    <t>Verify Audio recording and Playback over 3.5mm-Jack-Headset (via HD-A), pre and post Sx cycles</t>
  </si>
  <si>
    <t>verified with 3.5mm onboard jack</t>
  </si>
  <si>
    <t>CSS-IVE-132186</t>
  </si>
  <si>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Simics_VP_RS1_PSS_0.8P,ICL_U42_RS6_PV,ICL_Y42_RS6_PV,JSLP_POR_20H1_Alpha,JSLP_POR_20H1_PowerOn,JSLP_POR_20H1_PreAlpha,JSLP_POR_20H2_Beta,JSLP_POR_20H2_PV,JSLP_PSS_0.5_19H1_REV1,JSLP_PSS_0.8_19H1_REV2,JSLP_PSS_1.0_19H1_REV2,JSLP_PSS_1.1_19H1_REV2,JSLP_TestChip_19H1_PowerOn,JSLP_TestChip_19H1_PreAlpha,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1.0,RKL_Simics_VP_PSS1.1,TGL_ H81_RS4_Alpha,TGL_ H81_RS4_Beta,TGL_ H81_RS4_PV,TGL_H81_19H2_RS6_PreAlpha,TGL_HFPGA_RS3,TGL_HFPGA_RS4,TGL_Simics_VP_RS2_PSS1.0,TGL_Simics_VP_RS2_PSS1.1,TGL_U42_RS4_PV,TGL_UY42_PO,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S_CMPH_Simics_VP_PSS1.0,RKL_S_CMPH_Simics_VP_PSS1.1,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</si>
  <si>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3.5mm Jack,audio codecs,S0ix-states,S-states</t>
  </si>
  <si>
    <t>BC-RQTBC-10138
IceLake-UCIS-4251
TGL HSD ES ID:220194373
TGL HSD ES ID:220195238
JSL+:1604590079
ADL: 1604590079</t>
  </si>
  <si>
    <t>Ensure that the audio recording and playback of recorded audio/file plays in headphones without any issue pre and post cycle</t>
  </si>
  <si>
    <t>Intention of the testcase is to verify 3.5 mm Jack headset functionality over HDA codec pre and post power cycles</t>
  </si>
  <si>
    <t>GraCom,ICL_PSS_BAT_NEW,ICL_BAT_NEW,TGL_PSS1.0P,BIOS_EXT_BAT,UDL2.0_ATMS2.0,TGL_VP_NA,TGL_ERB_PO,OBC-CNL-PCH-AVS-Audio-HDA_Headphone,OBC-CFL-PCH-AVS-Audio-HDA_Headphone,OBC-ICL-PCH-AVS-Audio-HDA_Headphone,OBC-TGL-PCH-AVS-Audio-HDA_Headphone,TGL_BIOS_PO_P3,TGL_IFWI_PO_P2,rkl_cml_s62,IFWI_TEST_SUITE,ADL/RKL/JSL,ADL_P_PSS_1.05,MTL_Test_Suite,IFWI_SYNC,IFWI_FOC_BAT,ADL_N_IFWI,IFWI_COMMON_PREOS,ADLMLP4x,RPL_S_MASTER,ADL-M_5SGC1,ADL-M_3SDC2,ADL-M_2SDC1,RPL-Px_5SGC1,MTL_S_IFWI_PSS_0.8,RPL-S_ 5SGC1,RPL-S_4SDC1,RPL-S_2SDC1,RPL-S_2SDC2,RPL-S_2SDC3,ADL_SBGA_5GC,ADL_SBGA_3DC3,ADL_SBGA_3DC4,ADL-P_5SGC2,ADL-P_4SDC1,ADL-P_3SDC1,ADL-P_3SDC2,ADL-P_2SDC1,ADL-P_2SDC2,ADL-P_2SDC3,ADL-P_2SDC5,ADL-P_3SDC_5SUT,ADL_N_5SGC1,ADL_N_3SDC1,ADL_N_2SDC,ADL_N_2SDC2,ADL_N_2SDC3,ADL-N_DT_Regulatory,ADL-N_Mobile_Regulatory,RPL-P_5SGC1,RPL-P_PNP_GC,RPL-S_2SDC7,MTL-M_5SGC1,MTL-M_3SDC3,ADL_N_IFWI_5SGC1,ADL_N_IFWI_4SDC1,ADL_N_IFWI_3SDC1,ADL_N_IFWI_2SDC2,ADL_N_IFWI_2SDC3,ADL_N_IFWI_IEC_PMC,RPL_Hx-R-GC,RPL_Hx-R-DC1</t>
  </si>
  <si>
    <t>Validate USB 2.0 device hot-plug functionality over USB2.0 Type-A port</t>
  </si>
  <si>
    <t>CSS-IVE-132189</t>
  </si>
  <si>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P,ICL_HFPGA_RS1_PSS_1.0C,ICL_HFPGA_RS1_PSS_1.0P,ICL_HFPGA_RS2_PSS_1.1,ICL_Simics_VP_RS1_PSS_0.5C,ICL_Simics_VP_RS1_PSS_0.5P,ICL_Simics_VP_RS1_PSS_0.8C,ICL_Simics_VP_RS1_PSS_0.8P,ICL_Simics_VP_RS1_PSS_1.0C,ICL_Simics_VP_RS1_PSS_1.0P,ICL_Simics_VP_RS2_PSS_1.1,ICL_U42_RS6_PV,ICL_Y42_RS6_PV,JSLP_POR_20H1_Alpha,JSLP_POR_20H1_PowerOn,JSLP_POR_20H1_PreAlpha,JSLP_POR_20H2_Beta,JSLP_POR_20H2_PV,JSLP_TestChip_19H1_PowerOn,JSLP_TestChip_19H1_PreAlpha,KBL_U21_PV,KBLR_Y_PV,KBLR_Y22_PV,LKF_Bx_ROW_19H1_Alpha,LKF_Bx_ROW_19H2_Beta,LKF_Bx_ROW_19H2_PV,LKF_Bx_ROW_20H1_PV,LKF_N-1_(BXTM)_RS3_POE,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0.5,RKL_Simics_VP_PSS0.8,RKL_Simics_VP_PSS1.0,RKL_Simics_VP_PSS1.1,TGL_ H81_RS4_Alpha,TGL_ H81_RS4_Beta,TGL_ H81_RS4_PV,TGL_H81_19H2_RS6_PreAlpha,TGL_Simics_VP_RS2_PSS0.5,TGL_Simics_VP_RS2_PSS0.8,TGL_Simics_VP_RS2_PSS1.0,TGL_Simics_VP_RS2_PSS1.1,TGL_Simics_VP_RS4_PSS0.8,TGL_Simics_VP_RS4_PSS1.0 ,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</si>
  <si>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USB/XHCI ports,USB2.0</t>
  </si>
  <si>
    <t>BC-RQTBC-9831
IceLake-UCIS-768
BC-RQTBC-14231
IceLake-UCIS-1985
IceLake-UCIS-1984
 LKF PSS UCIS Coverage: IceLake-UCIS-768
TGL Coverage Ref: 1209951144, IceLake-UCIS-4345,2207376791
TGL: 220195268,BC-RQTBCTL-671,BC-RQTBCTL-743,220194395
JSL PRD coverage :  BC-RQTBC-16142, BC-RQTBC-16216
RKL Coverage ID :2203201802,2203202105,1209951144
JSLP Coverage ID: 2203201802,2203202105
LKF ROW Coverage ID : 4_335-LZ-795
ADL : 2205446166</t>
  </si>
  <si>
    <t>USB 2.0 device should get enumerated and functional on hot plugging without any issue</t>
  </si>
  <si>
    <t>Intention of the testcase is to verify USB devices functionality</t>
  </si>
  <si>
    <t>ICL-FW-PSS0.5,GLK_eSPI_Sanity_inprod,ICL_PSS_BAT_NEW,TGL_PSS0.5P,GLK-RS3-10_IFWI,CNL_Automation_Production,ICL_BAT_NEW,CFL_Automation_Production,BIOS_EXT_BAT,InProdATMS1.0_03March2018,PSE 1.0,OBC-CNL-PCH-PXHCI-USB-USB2_Storage,OBC-ICL-PCH-XHCI-USB-USB2_Storage,OBC-TGL-PCH-XHCI-USB-USB2_Storage,OBC-CFL-PCH-PXHCI-USB-USB2_Storage,RKL_PSS0.5,TGL_PSS_IN_PRODUCTION,ICL_ATMS1.0_Automation,GLK_ATMS1.0_Automated_TCs,KBLR_ATMS1.0_Automated_TCs,TGL_BIOS_PO_P3,TGL_IFWI_PO_P2,TGL_NEW_BAT,ECLITE-BAT,RKL_U_ERB,RKL_S_ERB,RKL_S_PO_Phase2_IFWI,ADL_S_ERB_PO,RKL_U_PO_Phase2_IFWI,IFWI_TEST_SUITE,IFWI_PO,RKL_Xcomp_PO,RKL_Native_PO,Phase_2,ADL_PSS_1.05,ADL/RKL/JSL,CML_H_ADP_S_PO,COMMON_QRC_BAT,ADL_PO,ADL_P_ERB_PO,ADL_P_ERB_BIOS_PO,MTL_Test_Suite,MTL_PSS_0.8IFWI_SYNC,RPL_S_PSS_BASE,ADL_N_IFWI,IFWI_COMMON_PREOS,ADLMLP4x,ADL-P_5SGC1,ADL-P_5SGC2,RPL_S_MASTER,ADL-M_5SGC1,RPL-Px_5SGC1,RPL-Px_4SDC1,RPL-Px_3SDC2,RPL-P_5SGC1,RPL-P_4SDC1,RPL-P_3SDC2,RPL-S_2SDC4,NA_4_FHF,ADL_SBGA_5GC,ADL_SBGA_3SDC1,LNL_M_IFWI_PSS,ADL-S_Post-Si_In_Production,MTL-M_5SGC1,MTL-M_4SDC1,MTL-M_4SDC2,MTL-M_3SDC3,MTL-M_2SDC4,MTL-M_2SDC5,MTL-M_2SDC6,MTL-M/P_Pre-Si_In_Production,MTL-S_Pre-Si_In_Production,ADL_N_IFWI_5SGC1 ,ADL_N_IFWI_4SDC1, ADL_N_IFWI_3SDC1, ADL_N_IFWI_2SDC1 ,ADL_N_IFWI_2SDC2, ADL_N_IFWI_2SDC3,ADL_N_IFWI_IEC_BIOS,MTL-P_5SGC1, MTL-P_4SDC1 ,MTL-P_4SDC2 ,MTL-P_3SDC3 ,MTL-P_3SDC4 ,MTL-P_2SDC5 ,MTL-P_2SDC6,RPL-Px_4SP2, RPL-Px_2SDC1,RPL-P_2SDC3,RPL-P_2SDC4,MTLSGC1,MTLSDC1,MTLSDC2,MTLSDC3,MTLSDC4,MTLSDC5,MTLSDC6,LNLM5SGC,LNLM3SDC2,LNLM3SDC4,LNLM3SDC5,LNLM2SDC6</t>
  </si>
  <si>
    <t>Validate USB 3.0 device hot-plug functionality over USB2.0-Type-A port</t>
  </si>
  <si>
    <t>CSS-IVE-132190</t>
  </si>
  <si>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P,ICL_HFPGA_RS1_PSS_1.0C,ICL_HFPGA_RS1_PSS_1.0P,ICL_HFPGA_RS2_PSS_1.1,ICL_Simics_VP_RS1_PSS_0.5C,ICL_Simics_VP_RS1_PSS_0.5P,ICL_Simics_VP_RS1_PSS_0.8C,ICL_Simics_VP_RS1_PSS_0.8P,ICL_Simics_VP_RS1_PSS_1.0C,ICL_Simics_VP_RS1_PSS_1.0P,ICL_Simics_VP_RS2_PSS_1.1,ICL_U42_RS6_PV,ICL_Y42_RS6_PV,JSLP_POR_20H1_Alpha,JSLP_POR_20H1_PreAlpha,JSLP_POR_20H2_Beta,JSLP_POR_20H2_PV,JSLP_TestChip_19H1_PowerOn,JSLP_TestChip_19H1_PreAlpha,KBL_U21_PV,KBLR_Y_PV,KBLR_Y22_PV,LKF_Bx_ROW_19H1_Alpha,LKF_Bx_ROW_19H2_Beta,LKF_Bx_ROW_19H2_PV,LKF_Bx_ROW_20H1_PV,LKF_N-1_(BXTM)_RS3_POE,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0.5,RKL_Simics_VP_PSS0.8,RKL_Simics_VP_PSS1.0,RKL_Simics_VP_PSS1.1,TGL_ H81_RS4_Alpha,TGL_ H81_RS4_Beta,TGL_ H81_RS4_PV,TGL_H81_19H2_RS6_PreAlpha,TGL_Simics_VP_RS2_PSS0.5,TGL_Simics_VP_RS2_PSS0.8,TGL_Simics_VP_RS2_PSS1.0,TGL_Simics_VP_RS2_PSS1.1,TGL_Simics_VP_RS4_PSS0.8,TGL_Simics_VP_RS4_PSS1.0 ,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</si>
  <si>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BC-RQTBC-12571
BC-RQTBC-12568
BC-RQTBC-9832
BC-RQTBC-497
BC-RQTBC-494
IceLake-UCIS-768
BC-RQTBC-14232
IceLake-UCIS-1985
IceLake-UCIS-1984
 LKF PSS UCIS Coverage: IceLake-UCIS-768
TGL Coverage Ref: 1209951144, IceLake-UCIS-4345
TGL: 220195268,BC-RQTBCTL-671,BC-RQTBCTL-741,BC-RQTBCTL-744,220194395
JSL PRD coverage :  BC-RQTBC-16142, BC-RQTBC-16214, BC-RQTBC-16217
CML PRD Coverage: BC-RQTBC-12571	,BC-RQTBC-12568
RKL Coverage ID :2203201802,2203202096,2203202189,1209951144
JSLP Coverage ID: 2203201802,2203202096,2203202189</t>
  </si>
  <si>
    <t>USB 3.0 device should get enumerated and functional on hot plugging without any issue</t>
  </si>
  <si>
    <t>GraCom,ICL-FW-PSS0.5,GLK-IFWI-SI,CFL-PRDtoTC-Mapping,GLK_eSPI_Sanity_inprod,ICL_PSS_BAT_NEW,TGL_PSS0.5P,GLK_Win10S,GLK-RS3-10_IFWI,CNL_Automation_Production,ICL_BAT_NEW,BIOS_EXT_BAT,InProdATMS1.0_03March2018,PSE 1.0,OBC-CNL-PCH-PXHCI-USB-USB3_Storage,OBC-CFL-PCH-PXHCI-USB-USB3_Storage,OBC-ICL-PCH-XHCI-USB-USB3_Storage,OBC-TGL-PCH-XHCI-USB-USB3_Storage,GLK_ATMS1.0_Automated_TCs,CML_BIOS_SPL,KBLR_ATMS1.0_Automated_TCs,TGL_BIOS_PO_P3,TGL_IFWI_PO_P2,TGL_NEW_BAT,RKL_S_PO_Phase2_IFWI,RKL_U_PO_Phase2_IFWI,IFWI_TEST_SUITE,IFWI_PO,RKL_Xcomp_PO,RKL_Native_PO,Phase_2,ADL/RKL/JSL,CML_H_ADP_S_PO,COMMON_QRC_BAT,ADL_PO,MTL_Test_Suite,IFWI_SYNC,RPL_S_PSS_BASE,ADL_N_IFWI,IFWI_COMMON_PREOS,ADLMLP4x,ADL-P_5SGC1,ADL-P_5SGC2,RPL_S_MASTER,ADL-M_5SGC1,RPL-Px_5SGC1, ,RPL-Px_4SDC1,RPL-Px_3SDC2,RPL-P_5SGC1,,RPL-P_4SDC1,RPL-P_3SDC2,,RPL-S_2SDC4,NA_4_FHF, ADL_SBGA_5GC,ADL_SBGA_3SDC1,ADL-S_Post-Si_In_Production,MTL-M_5SGC1,MTL-M_4SDC1,MTL-M_4SDC2,MTL-M_3SDC3,MTL-M_2SDC4,MTL-M_2SDC5,MTL-M_2SDC6,ADL_N_IFWI_5SGC1 ,ADL_N_IFWI_4SDC1, ADL_N_IFWI_3SDC1, ADL_N_IFWI_2SDC1 ,ADL_N_IFWI_2SDC2, ADL_N_IFWI_2SDC3,MTL-P_5SGC1, MTL-P_4SDC1 ,MTL-P_4SDC2 ,MTL-P_3SDC3 ,MTL-P_3SDC4 ,MTL-P_2SDC5 ,MTL-P_2SDC6,RPL-Px_4SP2, RPL-Px_2SDC1,RPL-P_2SDC3,RPL-P_2SDC4,MTLSGC1,MTLSDC1,MTLSDC2,MTLSDC3,MTLSDC4,MTLSDC5,MTLSDC6,LNLM5SGC,LNLM3SDC2,LNLM3SDC4,LNLM3SDC5,LNLM2SDC6</t>
  </si>
  <si>
    <t>Validate USB 2.0 device enumeration when hot plug device pre and post  Sx cycle over USB Type-A port</t>
  </si>
  <si>
    <t>CSS-IVE-132191</t>
  </si>
  <si>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C,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TestChip_19H1_PowerOn,JSLP_TestChip_19H1_PreAlpha,KBL_U21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Simics_VP_RS2_PSS1.1,TGL_U42_RS4_PV,TGL_Y42_RS4_PV,TGL_Z0_(TGPLP-A0)_RS4_PPOExit,WHL_U42_Corp_PV,WHL_U42_PV,WHL_U43e_Corp_PV,ADL-S_ADP-S_UDIMM_DDR5_1DPC_PV,ADL-S_ADP-S_UDIMM_DDR5_2DPC_Alpha,ADL-S_ADP-S_UDIMM_DDR5_2DPC_Beta,ADL-S_ADP-S_UDIMM_DDR5_2DPC_PreAlpha,ADL-S_ADP-S_UDIMM_DDR5_2DPC_PV,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</si>
  <si>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S-states,USB/XHCI ports,USB2.0</t>
  </si>
  <si>
    <t>BC-RQTBC-12570
BC-RQTBC-9831
BC-RQTBC-496
BC-RQTBC-13074
IceLake-UCIS-768
BC-RQTBC-14231
TGL: BC-RQTBCTL-743
JSL PRD Coverage: BC-RQTBC-16216
CML PRD Coverage:BC-RQTBC-12570
RKL Coverage ID :2203202105
JSLP Coverage ID: 2203202105
ADL : 2205446166</t>
  </si>
  <si>
    <t>USB device should get enumerated on hot plugging pre and post sx cycles</t>
  </si>
  <si>
    <t>Intention of the testcase is to verify USB devices enumeration</t>
  </si>
  <si>
    <t>GraCom,ICL-FW-PSS0.5,CFL-PRDtoTC-Mapping,ICL_PSS_BAT_NEW,CNL_Automation_Production,CFL_Automation_Production,ICL_BAT_NEW,BIOS_EXT_BAT,InProdATMS1.0_03March2018,PSE 1.0,OBC-CNL-PCH-PXHCI-USB-USB2_Storage,OBC-ICL-PCH-XHCI-USB-USB2_Storage,OBC-TGL-PCH-XHCI-USB-USB2_Storage,OBC-CFL-PCH-PXHCI-USB-USB2_Storage,TGL_PSS_IN_PRODUCTION,ICL_ATMS1.0_Automation,GLK_ATMS1.0_Automated_TCs,KBLR_ATMS1.0_Automated_TCs,TGL_NEW_BAT,IFWI_TEST_SUITE,ADL/RKL/JSL,MTL_Test_Suite,IFWI_SYNC,ADL_N_IFWIIFWI_COVERAGE_DELTA,RPLSGC1,RPLSGC2,ADLMLP4x,ADL-P_5SGC1,ADL-P_5SGC2,ADL-M_5SGC1,RPL-Px_5SGC1, ,RPL-Px_4SDC1,RPL-Px_3SDC2,RPL-P_5SGC1,,RPL-P_4SDC1,RPL-P_3SDC2,,RPL-S_2SDC4,RPL-S_ 5SGC1, RPL-S_4SDC1, RPL-S_4SDC2, RPL-S_3SDC1, RPL-S_2SDC1, RPL-S_2SDC2, RPL-S_2SDC3, RPL-S_2SDC4,NA_4_FHF, ADL_SBGA_5GC,ADL_SBGA_3SDC1,ADL-S_Post-Si_In_Production,MTL-M_5SGC1,MTL-M_4SDC1,MTL-M_4SDC2,MTL-M_3SDC3,MTL-M_2SDC4,MTL-M_2SDC5,MTL-M_2SDC6,MTL_IFWI_CBV_PMC,MTL_IFWI_CBV_PCHC,ADL_N_IFWI_5SGC1 ,ADL_N_IFWI_4SDC1, ADL_N_IFWI_3SDC1, ADL_N_IFWI_2SDC1 ,ADL_N_IFWI_2SDC2, ADL_N_IFWI_2SDC3,ADL_N_IFWI_IEC_PMC,MTL-P_5SGC1, MTL-P_4SDC1 ,MTL-P_4SDC2 ,MTL-P_3SDC3 ,MTL-P_3SDC4 ,MTL-P_2SDC5 ,MTL-P_2SDC6,ADL-N_Post-Si_In_Production,RPL-S_Post-Si_In_Production,RPL-Px_4SP2, RPL-Px_2SDC1,RPL-P_2SDC3,RPL-P_2SDC4,MTLSGC1,MTLSDC1,MTLSDC2,MTLSDC3,MTLSDC4,MTLSDC5,MTLSDC6,LNLM5SGC,LNLM3SDC2,LNLM3SDC4,LNLM3SDC5,LNLM2SDC6</t>
  </si>
  <si>
    <t>Validate USB 3.0 device enumeration when hot plug device pre and post  Sx/S0ix cycle over USB Type-A port</t>
  </si>
  <si>
    <t>CSS-IVE-132192</t>
  </si>
  <si>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C,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TestChip_19H1_PowerOn,JSLP_TestChip_19H1_PreAlpha,KBL_U21_PV,KBLR_Y_PV,KBLR_Y22_PV,LKF_Bx_ROW_19H1_Alpha,LKF_Bx_ROW_19H2_Beta,LKF_Bx_ROW_19H2_PV,LKF_Bx_ROW_20H1_PV,LKF_Simics_VP_RS4_PSS1.0,LKF_Simics_VP_RS4_PSS1.1,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Simics_VP_RS2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</si>
  <si>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S0ix-states,S-states,USB/XHCI ports,USB3.0</t>
  </si>
  <si>
    <t>BC-RQTBC-12571
BC-RQTBC-12568
BC-RQTBC-9832
BC-RQTBC-497
BC-RQTBC-494
IceLake-UCIS-768
BC-RQTBC-14232
TGL: BC-RQTBCTL-744,BC-RQTBCTL-741
JSL PRD Coverage: BC-RQTBC-16214,BC-RQTBC-16217
CML PRD Coverage: BC-RQTBC-12571	,BC-RQTBC-12568
RKL Coverage ID :2203202096,2203202189
JSLP Coverage ID: 2203202096,2203202189
LKF ROW Coverage ID : 4_335-LZ-795</t>
  </si>
  <si>
    <t>USB device should get enumerated on hot plugging pre and post cycle</t>
  </si>
  <si>
    <t>GraCom,ICL-FW-PSS0.5,CFL-PRDtoTC-Mapping,ICL_PSS_BAT_NEW,CNL_Automation_Production,CFL_Automation_Production,ICL_BAT_NEW,BIOS_EXT_BAT,InProdATMS1.0_03March2018,PSE 1.0,OBC-CNL-PCH-PXHCI-USB-USB3_Storage,OBC-CFL-PCH-PXHCI-USB-USB3_Storage,OBC-ICL-PCH-XHCI-USB-USB3_Storage,OBC-TGL-PCH-XHCI-USB-USB3_Storage,TGL_PSS_IN_PRODUCTION,ICL_ATMS1.0_Automation,GLK_ATMS1.0_Automated_TCs,KBLR_ATMS1.0_Automated_TCs,TGL_NEW_BAT,IFWI_TEST_SUITE,ADL/RKL/JSL,MTL_Test_Suite,IFWI_SYNC,ADL_N_IFWIIFWI_COVERAGE_DELTA,RPLSGC1,RPLSGC2,ADLMLP4x,ADL-P_5SGC1,ADL-P,RPL-S_2SDC4_5SGC2,ADL-M_5SGC1,RPL-Px_5SGC1, ,RPL-Px_4SDC1,RPL-Px_3SDC2,RPL-P_5SGC1,,RPL-P_4SDC1,RPL-P_3SDC2,,RPL-S_ 5SGC1, RPL-S_4SDC1, RPL-S_4SDC2, RPL-S_3SDC1, RPL-S_2SDC1, RPL-S_2SDC2, RPL-S_2SDC3, RPL-S_2SDC4,NA_4_FHF, ADL_SBGA_5GC,ADL_SBGA_3SDC1,ADL-S_Post-Si_In_Production,MTL-M_5SGC1,MTL-M_4SDC1,MTL-M_4SDC2,MTL-M_3SDC3,MTL-M_2SDC4,MTL-M_2SDC5,MTL-M_2SDC6,MTL_IFWI_CBV_PMC,MTL_IFWI_CBV_PCHC,ADL_N_IFWI_5SGC1 ,ADL_N_IFWI_4SDC1, ADL_N_IFWI_3SDC1, ADL_N_IFWI_2SDC1 ,ADL_N_IFWI_2SDC2, ADL_N_IFWI_2SDC3,ADL_N_IFWI_IEC_PMC,MTL-P_5SGC1, MTL-P_4SDC1 ,MTL-P_4SDC2 ,MTL-P_3SDC3 ,MTL-P_3SDC4 ,MTL-P_2SDC5 ,MTL-P_2SDC6,RPL-S_Post-Si_In_Production,RPL-Px_4SP2, RPL-Px_2SDC1,RPL-P_2SDC3,RPL-P_2SDC4,MTLSGC1,MTLSDC1,MTLSDC2,MTLSDC3,MTLSDC4,MTLSDC5,MTLSDC6,LNLM5SGC,LNLM3SDC2,LNLM3SDC4,LNLM3SDC5,LNLM2SDC6</t>
  </si>
  <si>
    <t>Verify Intel Display Audio enumeration</t>
  </si>
  <si>
    <t xml:space="preserve">verified with DP </t>
  </si>
  <si>
    <t>CSS-IVE-132197</t>
  </si>
  <si>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Simics_VP_RS1_PSS_0.5C,ICL_Simics_VP_RS1_PSS_0.5P,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KBL_H42_PV,KBL_S42_PV,KBL_U21_PV,KBL_U22_PV,KBL_U23e_PV,KBL_Y22_PV,KBLR_Y_PV,LKF_A0_RS4_Alpha,LKF_A0_RS4_POE,LKF_B0_RS4_Beta,LKF_B0_RS4_PO,LKF_B0_RS4_PV ,LKF_Bx_ROW_19H1_Alpha,LKF_Bx_ROW_19H1_POE,LKF_Bx_ROW_19H2_Beta,LKF_Bx_ROW_19H2_PV,LKF_Bx_ROW_20H1_PV,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H81_RS4_PV,TGL_H81_19H2_RS6_PreAlpha,TGL_Simics_VP_RS2_PSS0.5,TGL_Simics_VP_RS2_PSS0.8,TGL_Simics_VP_RS2_PSS1.0,TGL_Simics_VP_RS2_PSS1.1,TGL_Simics_VP_RS4_PSS0.8,TGL_Simics_VP_RS4_PSS1.0 ,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</si>
  <si>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audio codecs</t>
  </si>
  <si>
    <t>BC-RQTBC-10138
TGL HSD ID:220194370
BC-RQTBCTL-729
BC-RQTBC-16202
LKF:  BC-RQTBCLF-314
JSLP: 2202557339,2203202052</t>
  </si>
  <si>
    <t>Intel HD Audio get enumerated properly</t>
  </si>
  <si>
    <t>This test is to verify Intel HD audio enumeration in device manager</t>
  </si>
  <si>
    <t>ICL-FW-PSS0.5,CNL_Z0_InProd,GLK_eSPI_Sanity_inprod,L5_milestone_only,CNL_Automation_Production,ICL_BAT_NEW,CFL_Automation_Production,BIOS_EXT_BAT,InProdATMS1.0_03March2018,PSE 1.0,TGL_ERB_PO,OBC-CNL-GPU-DDI-Display-HDMI_Audio,OBC-CFL-GPU-DDI-Display-HDMI_Audio,OBC-LKF-GPU-DDI-Display-HDMI_Audio,OBC-ICL-GPU-DDI-Display-HDMI_Audio,OBC-TGL-GPU-DDI-Display-HDMI_Audio,RKL_PSS0.5,TGL_PSS_IN_PRODUCTION,ICL_ATMS1.0_Automation,GLK_ATMS1.0_Automated_TCs,KBLR_ATMS1.0_Automated_TCs,TGL_BIOS_PO_P2,TGL_NEW_BAT,TGL_H_PSS_BIOS_BAT,CML_DG1_Delta,RKL_S_PO_Phase3_IFWI,RKL_POE,RKL_U_PO_Phase3_IFWI,IFWI_TEST_SUITE,RKL_Native_PO,RKL_Xcomp_PO,ADL/RKL/JSL,CML_H_ADP_S_PO,COMMON_QRC_BAT,ADL_Arch_Phase3,Phase_3,MTL_Test_Suite,IFWI_SYNC,IFWI_FOC_BAT,ADL_N_IFWI,MTL_IFWI_PSS_EXTENDED,IFWI_COMMON_PREOS,ADLMLP4x,ADL-P_5SGC1,ADL-P_5SGC2,RPL_S_MASTER,ADL-M_5SGC1,RPL-Px_5SGC1,RPL-Px_4SDC1,RPL-P_4SDC1,RPL-P_3SDC2,RPL-P_3SDC3,RPL-P_PNP_GC,RPL-S_3SDC2,RPL-S_2SDC1,RPL-S_2SDC2,RPL-S_2SDC3,ADL_SBGA_5GC,ADL_SBGA_3DC1,ADL_SBGA_3DC2,ADL_SBGA_3DC3,ADL_SBGA_3DC4,ADL-M_3SDC1,ADL-M_3SDC2,ADL-M_2SDC1,ADL-M_2SDC2,RPL-S_2SDC7,LNL_M_IFWI_PSS,ADL_SBGA_3SDC1,MTL_P_Sanity,ADL_N_IFWI_5SGC1,RPL_Hx-R-GC,RPL_Hx-R-DC1</t>
  </si>
  <si>
    <t>Verify Intel Display Audio enumeration pre and post Sx cycle</t>
  </si>
  <si>
    <t>CSS-IVE-132198</t>
  </si>
  <si>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Simics_VP_RS1_PSS_0.5C,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H81_RS4_PV,TGL_H81_19H2_RS6_PreAlpha,TGL_Simics_VP_RS2_PSS0.5,TGL_Simics_VP_RS2_PSS0.8,TGL_Simics_VP_RS2_PSS1.0,TGL_Simics_VP_RS2_PSS1.1,TGL_Simics_VP_RS4_PSS0.8,TGL_Simics_VP_RS4_PSS1.0 ,TGL_Simics_VP_RS4_PSS1.1,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</si>
  <si>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BC-RQTBC-10138
TGL HSD ID:220194370
JSL+: 2202557339</t>
  </si>
  <si>
    <t>Intel HD Audio get enumerated pre and post cycle</t>
  </si>
  <si>
    <t>This test is to verify Intel HD Audio enumeration post Sx cycle</t>
  </si>
  <si>
    <t>ICL-FW-PSS0.5,ICL_PSS_BAT_NEW,CNL_Automation_Production,CFL_Automation_Production,InProdATMS1.0_03March2018,PSE 1.0,TGL_VP_NA,OBC-CNL-GPU-DDI-Display-HDMI_Audio,OBC-CFL-GPU-DDI-Display-HDMI_Audio,OBC-ICL-GPU-DDI-Display-HDMI_Audio,OBC-TGL-GPU-DDI-Display-HDMI_Audio,RKL_PSS0.5,TGL_PSS_IN_PRODUCTION,ICL_ATMS1.0_Automation,GLK_ATMS1.0_Automated_TCs,KBLR_ATMS1.0_Automated_TCs,TGL_NEW_BAT,CML_DG1_Delta,IFWI_TEST_SUITE,ADL/RKL/JSL,ADL_Arch_Phase3,MTL_Test_Suite,IFWI_SYNC,IFWI_FOC_BAT,ADL_N_IFWI,MTL_IFWI_PSS_EXTENDEDIFWI_COVERAGE_DELTA,ADLMLP4x,ADL-P_5SGC1,ADL-P_5SGC2,ADL-M_5SGC1,RPL-Px_5SGC1,RPL-Px_4SDC1,RPL-P_4SDC1,RPL-P_3SDC2,RPL-P_2SDC4,RPL-S_ 5SGC1,RPL-S_4SDC1,RPL-S_3SDC1,RPL-S_4SDC2,RPL-S_2SDC1,RPL-S_2SDC2,RPL-S_2SDC3,ADL_SBGA_5GC,ADL_SBGA_3DC1,ADL_SBGA_3DC2,ADL_SBGA_3DC3,ADL_SBGA_3DC4,ADL-M_3SDC1,ADL-M_3SDC2,ADL-M_2SDC1,ADL-M_2SDC2,RPL-P_3SDC3,RPL-P_PNP_GC,RPL-S_2SDC7,LNL_M_IFWI_PSS,ADL_SBGA_3SDC1,ADL-S_Post-Si_In_Production,MTL-M_5SGC1,MTL-M_3SDC3,MTL_IFWI_IAC_ACE ROM EXT,MTL_IFWI_CBV_ACE FW,MTL_IFWI_CBV_PMC,ADL_N_IFWI_IEC_PMC,RPL-SBGA_5SC,RPL-SBGA_4SC,RPL-SBGA_3SC,RPL-SBGA_2SC1,RPL-SBGA_2SC2,RPL-S_Post-Si_In_Production,RPL-Px_4SP2,RPL-Px_2SDC1,ARL_S_IFWI_0.8PSS,ADL_N_IFWI_5SGC1, MTLSDC4,RPL_Hx-R-GC,RPL_Hx-R-DC1</t>
  </si>
  <si>
    <t>Verify switching camera functioning properly</t>
  </si>
  <si>
    <t>CSS-IVE-132201</t>
  </si>
  <si>
    <t>AMLR_Y42_PV_RS6,CFL_H62_RS3_PV,CFL_H62_RS4_PV,CFL_U43e_PV,CML_H102_CMPH_DDR4_RS6_SR20_Beta,CML_H102_CMPH_DDR4_RS6_SR20_POE,CML_H102_CMPH_DDR4_RS7_SR20_PV,CML_H82_CMPH_DDR4_RS6_SR20_Beta,CML_H82_CMPH_DDR4_RS6_SR20_POE,CML_H82_CMPH_DDR4_RS7_SR20_PV,CML_U42_DDR4_HR19_Beta,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NL_H82_PV,CNL_U22_PV,CNL_Y22_PV,ICL_U42_RS6_PV,ICL_Y42_RS6_PV,KBL_U21_PV,KBL_Y22_PV,KBLR_Y_PV,LKF_A0_RS4_Alpha,LKF_A0_RS4_POE,LKF_B0_RS4_Beta,LKF_B0_RS4_PO,LKF_B0_RS4_PV ,LKF_Bx_ROW_19H1_Alpha,LKF_Bx_ROW_19H1_POE,LKF_Bx_ROW_19H2_Beta,LKF_Bx_ROW_19H2_PV,LKF_Bx_ROW_20H1_PV,TGL_ H81_RS4_Alpha,TGL_ H81_RS4_Beta,TGL_ H81_RS4_PV,TGL_H81_19H2_RS6_PreAlpha,TGL_Simics_VP_RS2_PSS1.1,TGL_U42_RS4_PV,TGL_UY42_PO,TGL_Y42_RS4_PV,TGL_Z0_(TGPLP-A0)_RS4_PPOExit,TGL_U42_RS6_Alpha,TGL_U42_RS6_Beta,TGL_U42_RS6_PV,TGL_Y42_RS6_Alpha,TGL_Y42_RS6_Beta,TGL_Y42_RS6_PV,AML_Y42_Win10X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</si>
  <si>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BC-RQTBC-9948
BC-RQTBC-9957
TGL HSD ED ID:220997169
TGL HSD ED ID:220637227</t>
  </si>
  <si>
    <t>ifwi.alderlake,ifwi.lunarlake,ifwi.meteorlake,ifwi.raptorlake</t>
  </si>
  <si>
    <t>GraCom,GLK-FW-PO,L5_milestone_only,ICL_BAT_NEW,TGL_NEW,BIOS_EXT_BAT,LKF_PO_Phase2,UDL2.0_ATMS2.0,LKF_PO_New_P3,OBC-ICL-CPU-IPU-Camera-MIPI,OBC-TGL-CPU-IPU-Camera-MIPI,TGL_BIOS_PO_P3,LKF_B0_Power_ON,IFWI_TEST_SUITE,ADL/RKL/JSL,COMMON_QRC_BAT,ADL_Arch_Phase3,MTL_Test_Suite,IFWI_SYNC,ADL_N_IFWI,IFWI_COMMON_PREOS,ADL-P_5SGC2,ADL-M_3SDC1,ADL-M_3SDC2,ADL-M_2SDC1,ADL-P_2SDC4,RPL-Px_4SDC1,RPL-P_5SGC1,RPL-P_3SDC2,ADL-M_5SGC1,ADL-M_2SDC2,RPL-P_3SDC3,RPL-P_PNP_GC,MTL-M_4SDC1,MTL-M_2SDC4,ADL_N_IFWI_5SGC1,ADL_N_IFWI_4SDC1,ADL_N_IFWI_2SDC1,ADL_N_IFWI_2SDC2,ADL_N_IFWI_IEC_IPU,MTL_M_P_PV_POR</t>
  </si>
  <si>
    <t>Verify switching camera functioning properly post Sx/S0ix cycle</t>
  </si>
  <si>
    <t>CSS-IVE-132202</t>
  </si>
  <si>
    <t>AMLR_Y42_PV_RS6,CFL_H62_RS3_PV,CFL_H62_RS4_PV,CFL_S62_RS4_PV,CFL_S82_RS5_PV,CFL_S82_RS6_PV,CFL_U43e_PV,CML_H102_CMPH_DDR4_RS6_SR20_Beta,CML_H102_CMPH_DDR4_RS6_SR20_POE,CML_H102_CMPH_DDR4_RS7_SR20_PV,CML_H82_CMPH_DDR4_RS6_SR20_Beta,CML_H82_CMPH_DDR4_RS6_SR20_POE,CML_H82_CMPH_DDR4_RS7_SR20_PV,CML_U42_DDR4_HR19_Beta,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NL_H82_PV,CNL_U22_PV,CNL_Y22_PV,ICL_U42_RS6_PV,ICL_Y42_RS6_PV,KBL_U21_PV,KBL_Y22_PV,KBLR_Y_PV,TGL_ H81_RS4_Alpha,TGL_ H81_RS4_Beta,TGL_ H81_RS4_PV,TGL_H81_19H2_RS6_PreAlpha,TGL_Simics_VP_RS2_PSS1.1,TGL_U42_RS4_PV,TGL_Y42_RS4_PV,TGL_U42_RS6_Alpha,TGL_U42_RS6_Beta,TGL_U42_RS6_PV,TGL_Y42_RS6_Alpha,TGL_Y42_RS6_Beta,TGL_Y42_RS6_PV,AML_Y42_Win10X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</si>
  <si>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Camera - 2D imaging (integrated and discrete ISP),S0ix-states,S-states</t>
  </si>
  <si>
    <t>Verify switching camera functioning properly pre and post cycle</t>
  </si>
  <si>
    <t>GraCom,ICL_BAT_NEW,TGL_NEW,BIOS_EXT_BAT,UDL2.0_ATMS2.0,OBC-ICL-CPU-IPU-Camera-MIPI,OBC-TGL-CPU-IPU-Camera-MIPI,IFWI_TEST_SUITE,ADL/RKL/JSL,ADL_Arch_Phase3,MTL_Test_Suite,IFWI_SYNC,ADL_N_IFWIIFWI_COVERAGE_DELTA,RPL_S_NA,ADL-P_5SGC2,ADL-M_3SDC1,ADL-M_3SDC2,ADL-M_2SDC1,ADL-P_2SDC4,RPL-Px_4SDC1,RPL-P_5SGC1,RPL-P_3SDC2,ADL-M_5SGC1,ADL-M_2SDC2,RPL-P_3SDC3,RPL-P_PNP_GC,MTL-M_4SDC1,MTL-M_2SDC4,MTL_IFWI_CBV_PMC,MTL_IFWI_CBV_IUNIT,MTL IFWI_Payload_Platform-Val,ADL_N_IFWI_5SGC1,ADL_N_IFWI_4SDC1,ADL_N_IFWI_2SDC1,ADL_N_IFWI_2SDC2,ADL_N_IFWI_IEC_PMC,ADL_N_IFWI_IEC_IPU,MTL_M_P_PV_POR,RPL_Px_PO_New_P3</t>
  </si>
  <si>
    <t>Validate USB 2.0 device hot-plug functionality over USB3.0 Type-A port</t>
  </si>
  <si>
    <t>CSS-IVE-132205</t>
  </si>
  <si>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ICL_UN42_KC_PV_RS6,ICL_Y42_RS6_PV,JSLP_POR_20H1_Alpha,JSLP_POR_20H1_PreAlpha,JSLP_POR_20H2_Beta,JSLP_POR_20H2_PV,JSLP_TestChip_19H1_PowerOn,JSLP_TestChip_19H1_PreAlpha,KBL_U21_PV,KBLR_Y_PV,KBLR_Y22_PV,LKF_Bx_ROW_19H1_Alpha,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0.5,RKL_Simics_VP_PSS0.8,RKL_Simics_VP_PSS1.0,RKL_Simics_VP_PSS1.1,TGL_ H81_RS4_Alpha,TGL_ H81_RS4_Beta,TGL_ H81_RS4_PV,TGL_H81_19H2_RS6_PreAlpha,TGL_Simics_VP_RS2_PSS0.5,TGL_Simics_VP_RS2_PSS0.8,TGL_Simics_VP_RS2_PSS1.0,TGL_Simics_VP_RS2_PSS1.1,TGL_Simics_VP_RS4_PSS0.8,TGL_Simics_VP_RS4_PSS1.0 ,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</si>
  <si>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USB/XHCI ports,USB3.0</t>
  </si>
  <si>
    <t>BC-RQTBC-14229
BC-RQTBC-14231
BC-RQTBC-12570
BC-RQTBC-12568
BC-RQTBC-9831
BC-RQTBC-494
BC-RQTBC-496
BC-RQTBC-13074
IceLake-UCIS-843
IceLake-UCIS-1985
IceLake-UCIS-1984
BC-RQTBC-13961
BC-RQTBC-12460
BC-RQTBC-13336
TGL Coverage Ref: 1209951144, IceLake-UCIS-4345
TGL: 220195268,BC-RQTBCTL-671,BC-RQTBCTL-741,BC-RQTBCTL-743,220194395
JSL PRD coverage :  BC-RQTBC-16142, BC-RQTBC-16214, BC-RQTBC-16216
CML PRD Coverage:BC-RQTBC-12570	,BC-RQTBC-12568
RKL Coverage ID :2203201802,2203202096,2203202105,1209951144
JSLP Coverage ID: 2203201802,2203202096,2203202105
LKF ROW Coverage ID : 4_335-LZ-795</t>
  </si>
  <si>
    <t>USB 2.0 devices should be functional without any issue</t>
  </si>
  <si>
    <t>GraCom,GLK-FW-PO,ICL-FW-PSS0.5,CFL-PRDtoTC-Mapping,TGL_PSS0.5P,CNL_Automation_Production,ICL_BAT_NEW,CFL_Automation_Production,BIOS_EXT_BAT,InProdATMS1.0_03March2018,PSE 1.0,OBC-CNL-PCH-PXHCI-USB-USB3_Storage,OBC-CFL-PCH-PXHCI-USB-USB3_Storage,OBC-ICL-PCH-XHCI-USB-USB3_Storage,OBC-TGL-PCH-XHCI-USB-USB3_Storage,ICL_ATMS1.0_Automation,GLK_ATMS1.0_Automated_TCs,KBLR_ATMS1.0_Automated_TCs,TGL_BIOS_PO_P3,TGL_IFWI_PO_P1,TGL_NEW_BAT,TGL_H_PSS_BIOS_BAT,ECLITE-BAT,RKL_U_ERB,RKL_S_ERB,RKL_S_PO_Phase2_IFWI,ADL_S_ERB_PO,RKL_U_PO_Phase2_IFWI,IFWI_TEST_SUITE,IFWI_PO,RKL_Xcomp_PO,RKL_Native_PO,Phase_2,ADL/RKL/JSL,CML_H_ADP_S_PO,COMMON_QRC_BAT,ADL_P_ERB_PO,ADL_P_ERB_BIOS_PO,MTL_Test_Suite,IFWI_SYNC,RPL_S_PSS_BASE,ADL_N_IFWI,IFWI_COMMON_PREOS,ADLMLP4x,ADL-P_5SGC1,ADL-P_5SGC2,RPL_S_MASTER,ADL-M_5SGC1,RPL-Px_5SGC1, ,RPL-Px_4SDC1,RPL-Px_3SDC2,RPL-P_5SGC1,,RPL-P_4SDC1,RPL-P_3SDC2,,RPL-S_2SDC4,NA_4_FHF, ADL_SBGA_5GC,ADL_SBGA_3SDC1,ADL-S_Post-Si_In_Production,MTL-M_5SGC1,MTL-M_4SDC1,MTL-M_4SDC2,MTL-M_3SDC3,MTL-M_2SDC4,MTL-M_2SDC5,MTL-M_2SDC6,ADL_N_IFWI_5SGC1 ,ADL_N_IFWI_4SDC1, ADL_N_IFWI_3SDC1, ADL_N_IFWI_2SDC1 ,ADL_N_IFWI_2SDC2, ADL_N_IFWI_2SDC3,ADL_N_IFWI_IEC_BIOS,MTL-P_5SGC1, MTL-P_4SDC1 ,MTL-P_4SDC2 ,MTL-P_3SDC3 ,MTL-P_3SDC4 ,MTL-P_2SDC5 ,MTL-P_2SDC6,RPL-Px_4SP2, RPL-Px_2SDC1,RPL-P_2SDC3,RPL-P_2SDC4,MTLSGC1,MTLSDC1,MTLSDC2,MTLSDC3,MTLSDC4,MTLSDC5,MTLSDC6,LNLM5SGC,LNLM3SDC2,LNLM3SDC4,LNLM3SDC5,LNLM2SDC6</t>
  </si>
  <si>
    <t>Validate USB 2.0 devices functionality over USB Type-A port with pre and post Sx cycle</t>
  </si>
  <si>
    <t>CSS-IVE-132206</t>
  </si>
  <si>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C,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JSLP_POR_20H1_Alpha,JSLP_POR_20H1_PreAlpha,JSLP_POR_20H2_Beta,JSLP_POR_20H2_PV,JSLP_TestChip_19H1_PreAlpha,KBL_U21_PV,KBLR_Y_PV,KBLR_Y22_PV,LKF_Bx_ROW_19H1_Alpha,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0.5,RKL_Simics_VP_PSS0.8,RKL_Simics_VP_PSS1.0,RKL_Simics_VP_PSS1.1,TGL_ H81_RS4_Alpha,TGL_ H81_RS4_Beta,TGL_ H81_RS4_PV,TGL_H81_19H2_RS6_PreAlpha,TGL_Simics_VP_RS2_PSS0.5,TGL_Simics_VP_RS2_PSS0.8,TGL_Simics_VP_RS2_PSS1.0,TGL_Simics_VP_RS2_PSS1.1,TGL_Simics_VP_RS4_PSS0.8,TGL_Simics_VP_RS4_PSS1.0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</si>
  <si>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BC-RQTBC-13060
BC-RQTBC-12570
BC-RQTBC-12568
BC-RQTBC-9831
BC-RQTBC-494
BC-RQTBC-496
BC-RQTBC-13074
IceLake-UCIS-843
BC-RQTBC-14231
TGL: BC-RQTBCTL-743,BC-RQTBCTL-741
JSL PRD Coverage: BC-RQTBC-16214, BC-RQTBC-16216
CML PRD Coverage:BC-RQTBC-12570	,BC-RQTBC-12568
RKL Coverage ID :2203202096,2203202105,1209951144
JSLP Coverage ID: 2203202096, 2203202105
LKF ROW Coverage ID : 4_335-LZ-795</t>
  </si>
  <si>
    <t>USB 2.0 devices should be functional in USB Host mode pre and post cycle</t>
  </si>
  <si>
    <t>GraCom,Demo1_OneValidation,APL-SIMICS-BAT,ICL-FW-PSS0.5,CFL-PRDtoTC-Mapping,ICL_PSS_BAT_NEW,CNL_Automation_Production,CFL_Automation_Production,InProdATMS1.0_03March2018,PSE 1.0,OBC-CNL-PCH-PXHCI-USB-USB2_Storage,OBC-ICL-PCH-XHCI-USB-USB2_Storage,OBC-TGL-PCH-XHCI-USB-USB2_Storage,OBC-CFL-PCH-PXHCI-USB-USB2_Storage,RKL_PSS0.5,TGL_PSS_IN_PRODUCTION,ICL_ATMS1.0_Automation,GLK_ATMS1.0_Automated_TCs,KBLR_ATMS1.0_Automated_TCs,IFWI_TEST_SUITE,ADL/RKL/JSL,MTL_Test_Suite,MTL_PSS_0.8IFWI_SYNC,ADL_N_IFWIIFWI_COVERAGE_DELTA,RPLSGC1,RPLSGC2,ADLMLP4x,ADL-P_5SGC1,ADL-P_5SGC2,ADL-M_5SGC1,RPL-Px_5SGC1,RPL-Px_4SDC1,RPL-Px_3SDC2,RPL-S_2SDC4,ADL_SBGA_5GC,RPL-P_5SGC1,RPL-P_4SDC1,RPL-P_3SDC2,RPL-S_ 5SGC1,RPL-S_4SDC1,RPL-S_4SDC2,RPL-S_3SDC1,RPL-S_2SDC1,RPL-S_2SDC2,RPL-S_2SDC3,NA_4_FHF,ADL_SBGA_3SDC1,LNL_M_IFWI_PSS,ADL-S_Post-Si_In_Production,MTL-M_5SGC1,MTL-M_4SDC1,MTL-M_4SDC2,MTL-M_3SDC3,MTL-M_2SDC4,MTL-M_2SDC5,MTL-M_2SDC6,MTL_IFWI_CBV_PMC,MTL_IFWI_CBV_PCHC,MTL-M/P_Pre-Si_In_Production,ADL_N_IFWI_5SGC1,ADL_N_IFWI_4SDC1,ADL_N_IFWI_3SDC1,ADL_N_IFWI_2SDC1,ADL_N_IFWI_2SDC2,ADL_N_IFWI_2SDC3,ADL_N_IFWI_IEC_PMC,MTL-P_5SGC1,MTL-P_4SDC1,MTL-P_4SDC2,MTL-P_3SDC3,MTL-P_3SDC4,MTL-P_2SDC5,MTL-P_2SDC6,RPL-S_Post-Si_In_Production,RPL-Px_4SP2,RPL-Px_2SDC1,RPL-P_2SDC3,RPL-P_2SDC4,MTLSGC1,MTLSDC1,MTLSDC2,MTLSDC3,MTLSDC4,MTLSDC5,MTLSDC6,LNLM5SGC,LNLM3SDC2,LNLM3SDC4,LNLM3SDC5,LNLM2SDC6,ARL_S_IFWI_0.8PSS,MTL_S_IFWI_PSS_PCH-phy_Payload</t>
  </si>
  <si>
    <t>Validate USB 3.0 devices functionality over USB Type-A port with pre and post Sx cycle</t>
  </si>
  <si>
    <t>CSS-IVE-132210</t>
  </si>
  <si>
    <t>ADL-S_ADP-S_SODIMM_DDR5_1DPC_Alpha,AML_5W_Y22_ROW_PV,ADL-S_ADP-S_UDIMM_DDR5_1DPC_PreAlpha,AML_7W_Y22_KC_PV,AMLR_Y42_Corp_RS6_PV,AMLR_Y42_PV_RS6,CFL_KBPH_S62_RS3_PV,CFL_KBPH_S82_RS6_PV ,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C,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JSLP_POR_20H1_Alpha,JSLP_POR_20H1_PreAlpha,JSLP_POR_20H2_Beta,JSLP_POR_20H2_PV,JSLP_TestChip_19H1_PreAlpha,KBL_U21_PV,KBLR_Y_PV,KBLR_Y22_PV,LKF_Bx_ROW_19H1_Alpha,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</si>
  <si>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S-states,USB/XHCI ports,USB3.0</t>
  </si>
  <si>
    <t>BC-RQTBC-13060
BC-RQTBC-12571
BC-RQTBC-12568
BC-RQTBC-9832
BC-RQTBC-497
BC-RQTBC-494
IceLake-UCIS-843
BC-RQTBC-14232
TGL: BC-RQTBCTL-744,BC-RQTBCTL-741
JSL PRD Coverage: BC-RQTBC-16214, BC-RQTBC-16217
CML PRD Coverage: BC-RQTBC-12571	,BC-RQTBC-12568
RKL Coverage ID :2203202096,2203202189,1209951144
JSLP Coverage ID: 2203202096,2203202189
LKF ROW Coverage ID : 4_335-LZ-795</t>
  </si>
  <si>
    <t>USB 3.0 devices should be functional without any issue with pre and post sleep cycle</t>
  </si>
  <si>
    <t>GraCom,ICL-FW-PSS0.5,CFL-PRDtoTC-Mapping,ICL_PSS_BAT_NEW,CNL_Automation_Production,CFL_Automation_Production,InProdATMS1.0_03March2018,PSE 1.0,OBC-CNL-PCH-PXHCI-USB-USB3_Storage,OBC-CFL-PCH-PXHCI-USB-USB3_Storage,OBC-ICL-PCH-XHCI-USB-USB3_Storage,OBC-TGL-PCH-XHCI-USB-USB3_Storage,TGL_PSS_IN_PRODUCTION,ICL_ATMS1.0_Automation,GLK_ATMS1.0_Automated_TCs,KBLR_ATMS1.0_Automated_TCs,IFWI_TEST_SUITE,ADL/RKL/JSL,MTL_Test_Suite,MTL_PSS_0.8IFWI_SYNC,ADL_N_IFWIIFWI_COVERAGE_DELTA,RPLSGC1,RPLSGC2,ADLMLP4x,ADL-P_5SGC1,ADL-P_5SGC2,ADL-M_5SGC1,RPL-Px_5SGC1,RPL-Px_4SDC1,RPL-Px_3SDC2,RPL-S_2SDC4,RPL-S_ 5SGC1,RPL-S_4SDC1,RPL-S_4SDC2,RPL-S_3SDC1,RPL-S_2SDC1,RPL-S_2SDC2,RPL-S_2SDC3,RPL-P_5SGC1,RPL-P_4SDC1,RPL-P_3SDC2,NA_4_FHF,ADL_SBGA_5GC,ADL_SBGA_3SDC1,LNL_M_IFWI_PSS,ADL-S_Post-Si_In_Production,MTL-M_5SGC1,MTL-M_4SDC1,MTL-M_4SDC2,MTL-M_3SDC3,MTL-M_2SDC4,MTL-M_2SDC5,MTL-M_2SDC6,MTL_IFWI_CBV_PMC,MTL_IFWI_CBV_PCHC,MTL-M/P_Pre-Si_In_Production,ADL_N_IFWI_5SGC1,ADL_N_IFWI_4SDC1,ADL_N_IFWI_3SDC1,ADL_N_IFWI_2SDC1,ADL_N_IFWI_2SDC2,ADL_N_IFWI_2SDC3,ADL_N_IFWI_IEC_PMC,MTL-P_5SGC1,MTL-P_4SDC1,MTL-P_4SDC2,MTL-P_3SDC3,MTL-P_3SDC4,MTL-P_2SDC5,MTL-P_2SDC6,RPL-S_Post-Si_In_Production,RPL-Px_4SP2,RPL-Px_2SDC1,RPL-P_2SDC3,RPL-P_2SDC4,MTLSGC1,MTLSDC1,MTLSDC2,MTLSDC3,MTLSDC4,MTLSDC5,MTLSDC6,LNLM5SGC,LNLM3SDC2,LNLM3SDC4,LNLM3SDC5,LNLM2SDC6,ARL_S_IFWI_0.8PSS,MTL_S_IFWI_PSS_PCH-phy_Payload</t>
  </si>
  <si>
    <t>Validate USB2.0/3.0 HUB Functionality check in OS post Sx/S0ix cycle over USB Type-A port</t>
  </si>
  <si>
    <t>CSS-IVE-132224</t>
  </si>
  <si>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ICL_UN42_KC_PV_RS6,ICL_Y42_RS6_PV,KBL_U21_PV,KBLR_Y_PV,KBLR_Y22_PV,LKF_Bx_ROW_19H1_Alpha,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1.0,RKL_Simics_VP_PSS1.1,TGL_ H81_RS4_Alpha,TGL_ H81_RS4_Beta,TGL_ H81_RS4_PV,TGL_Simics_VP_RS2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</si>
  <si>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test case added from IFWI mandotory check list
LKF ROW Coverage ID : 4_335-LZ-795</t>
  </si>
  <si>
    <t>USB pendrive plugged to HUB should be functional in OS pre and post Sx cycle</t>
  </si>
  <si>
    <t>Intention of the testcase is to verify USB HUB functionality</t>
  </si>
  <si>
    <t>GraCom,InProdATMS1.0_03March2018,PSE 1.0,OBC-CNL-PCH-PXHCI-USB-USB2_HUB,OBC-CFL-PCH-PXHCI-USB-USB2_HUB,OBC-ICL-PCH-XHCI-USB-USB2_HUB,OBC-TGL-PCH-XHCI-USB-USB2_HUB,GLK_ATMS1.0_Automated_TCs,KBLR_ATMS1.0_Automated_TCs,IFWI_TEST_SUITE,ADL/RKL/JSL,MTL_Test_Suite,IFWI_SYNC,ADL_N_IFWIIFWI_COVERAGE_DELTA,RPLSGC1,RPLSGC2,ADLMLP4x,ADL-P_5SGC1,ADL-P_5SGC2,ADL-M_5SGC1,RPL-Px_5SGC1, ,RPL-Px_4SDC1,RPL-Px_3SDC2,
,RPL-P_5SGC1,,RPL-P_4SDC1,RPL-P_3SDC2,,RPL-S_2SDC4,RPL-S_ 5SGC1, RPL-S_4SDC1, RPL-S_4SDC2, RPL-S_3SDC1, RPL-S_2SDC1, RPL-S_2SDC2, RPL-S_2SDC3, RPL-S_2SDC4, ADL_SBGA_5GC,ADL_SBGA_3SDC1,ADL-S_Post-Si_In_Production,MTL-M_5SGC1,MTL-M_4SDC1,MTL-M_4SDC2,MTL-M_3SDC3,MTL-M_2SDC4,MTL-M_2SDC5,MTL-M_2SDC6,MTL_IFWI_CBV_PMC,MTL_IFWI_CBV_PCHC,ADL_N_IFWI_5SGC1 ,ADL_N_IFWI_4SDC1, ADL_N_IFWI_3SDC1, ADL_N_IFWI_2SDC1 ,ADL_N_IFWI_2SDC2, ADL_N_IFWI_2SDC3,MTL-P_5SGC1, MTL-P_4SDC1 ,MTL-P_4SDC2 ,MTL-P_3SDC3 ,MTL-P_3SDC4 ,MTL-P_2SDC5 ,MTL-P_2SDC6,RPL-Px_4SP2, RPL-Px_2SDC1,RPL-P_2SDC3,RPL-P_2SDC4,MTLSGC1,MTLSDC1,MTLSDC2,MTLSDC3,MTLSDC4,MTLSDC5,MTLSDC6,LNLM5SGC,LNLM3SDC2,LNLM3SDC4,LNLM3SDC5,LNLM2SDC6</t>
  </si>
  <si>
    <t>Verify enumeration of TouchPad in device manager pre and post Connected Standby (CMS) cycle</t>
  </si>
  <si>
    <t>bios.pch,fw.ifwi.ish</t>
  </si>
  <si>
    <t>CSS-IVE-131413</t>
  </si>
  <si>
    <t>AMLR_Y42_PV_RS6,CFL_H62_RS2_PV,CFL_H62_RS3_PV,CFL_H62_RS4_PV,CFL_H62_RS5_PV,CFL_H82_RS5_PV,CFL_H82_RS6_PV,CFL_U43e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ICL_U42_RS6_PV,ICL_Y42_RS6_PV,JSLP_POR_20H1_Alpha,JSLP_POR_20H1_PreAlpha,JSLP_POR_20H2_Beta,JSLP_POR_20H2_PV,KBLR_Y_PV,RKL_S81_CMPH_Xcomp_DDR4_RS6_Alpha,RKL_S81_CMPH_Xcomp_DDR4_RS7_Beta,RKL_S81_TGPH_Native_DDR4_RS6_Alpha,RKL_S81_TGPH_Native_DDR4_RS7_Beta,RKL_S81_TGPH_Native_DDR4_RS7_PV,TGL_ H81_RS4_Alpha,TGL_ H81_RS4_Beta,TGL_ H81_RS4_PV,TGL_H81_19H2_RS6_PreAlpha,TGL_Simics_VP_RS2_PSS1.1,TGL_U42_RS4_PV,TGL_Y42_RS4_PV,TGL_Z0_(TGPLP-A0)_RS4_PPOExit,WHL_U42_Corp_PV,WHL_U42_PV,WHL_U43e_Corp_PV,TGL_U42_RS6_Alpha,TGL_U42_RS6_Beta,TGL_U42_RS6_PV,TGL_Y42_RS6_Alpha,TGL_Y42_RS6_Beta,TGL_Y42_RS6_PV,CML_U42_DG1_DDR4_PV,CML_U62_DG1_DDR4_PV,RKL_CML_S_102_TGPH_Xcomp_DDR4_Beta,RKL_CML_S_102_TGPH_Xcomp_DDR4_Alpha,RKL_CML_S_102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</si>
  <si>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I2C/USB touch pad,MoS (Modern Standby),TouchPad</t>
  </si>
  <si>
    <t>BC-RQTBC-10441
BC-RQTBC-13696
TGL Requirement coverage: 220195270, 220194396,</t>
  </si>
  <si>
    <t>TouchPad should enumerate in Device manager pre and post Connected Standby (CMS) cycle</t>
  </si>
  <si>
    <t>bios.alderlake,bios.arrowlake,bios.meteorlake,bios.raptorlake,bios.tigerlake,ifwi.alderlake,ifwi.jasperlake,ifwi.meteorlake</t>
  </si>
  <si>
    <t>bios.raptorlake,ifwi.alderlake,ifwi.jasperlake</t>
  </si>
  <si>
    <t>TouchPad should enumerate in Device manager pre and post Connected Standby (CMoS) cycle</t>
  </si>
  <si>
    <t>ICL-ArchReview-PostSi,UDL2.0_ATMS2.0,OBC-ICL-PCH-I2C-Touch-Touchpad,OBC-TGL-PCH-I2C-Touch-Touchpad,IFWI_TEST_SUITE,MTL_Test_Suite,IFWI_SYNC,ADL_N_IFWI,IFWI_COMMON_PREOS,ADLMLP4x,ADL-P_5SGC1,ADL-M_5SGC1,ADL-P_3SDC3,ADL-P_3SDC4,RPL-P_5SGC1,ADL_SBGA_5GC,RPL-SBGA_5SC,ADL_N_IFWI_5SGC1,ADL_N_IFWI_4SDC1,ADL_N_IFWI_2SDC1,RPL-Px_4SP2,RPL-P_5SGC1,LNLM5SGC,LNLM3SDC2,LNLM4SDC1</t>
  </si>
  <si>
    <t>Verify enumeration of TouchPad in device manager pre and post Sx cycle</t>
  </si>
  <si>
    <t>CSS-IVE-132459</t>
  </si>
  <si>
    <t>AML_5W_Y22_ROW_PV,AMLR_Y42_PV_RS6,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HFPGA_RS1_PSS_0.8C,ICL_HFPGA_RS1_PSS_0.8P,ICL_HFPGA_RS1_PSS_1.0C,ICL_HFPGA_RS1_PSS_1.0P,ICL_HFPGA_RS2_PSS_1.1,ICL_U42_RS6_PV,ICL_Y42_RS6_PV,JSLP_POR_20H1_Alpha,JSLP_POR_20H1_PreAlpha,JSLP_POR_20H2_Beta,JSLP_POR_20H2_PV,KBL_U21_PV,KBL_Y22_PV,KBLR_Y_PV,RKL_S81_CMPH_Xcomp_DDR4_RS6_Alpha,RKL_S81_CMPH_Xcomp_DDR4_RS7_Beta,RKL_S81_TGPH_Native_DDR4_RS6_Alpha,RKL_S81_TGPH_Native_DDR4_RS7_Beta,RKL_S81_TGPH_Native_DDR4_RS7_PV,RKL_Simics_VP_PSS1.0,RKL_Simics_VP_PSS1.1,TGL_Simics_VP_RS2_PSS0.5,TGL_Simics_VP_RS2_PSS0.8,TGL_Simics_VP_RS2_PSS1.0,TGL_Simics_VP_RS2_PSS1.1,TGL_Simics_VP_RS4_PSS0.8,TGL_Simics_VP_RS4_PSS1.0 ,TGL_Simics_VP_RS4_PSS1.1,TGL_U42_RS4_PV,TGL_Y42_RS4_PV,TGL_Z0_(TGPLP-A0)_RS4_PPOExit,WHL_U42_Corp_PV,WHL_U42_PV,WHL_U43e_Corp_PV,TGL_U42_RS6_Alpha,TGL_U42_RS6_Beta,TGL_U42_RS6_PV,TGL_Y42_RS6_Alpha,TGL_Y42_RS6_Beta,TGL_Y42_RS6_PV,AML_Y42_Win10X_PV,CML_U42_DG1_DDR4_PV,CML_U62_DG1_DDR4_PV,RKL_S_CMPH_Simics_VP_PSS1.0,RKL_S_CMPH_Simics_VP_PSS1.1,RKL_CML_S_102_TGPH_Xcomp_DDR4_Beta,RKL_CML_S_102_TGPH_Xcomp_DDR4_Alpha,RKL_CML_S_102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</si>
  <si>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I2C/USB touch pad,S-states,TouchPad</t>
  </si>
  <si>
    <t>BC-RQTBC-10441
IceLake-UCIS-1988
TGL Requirement coverage: 220195270, 220194396,</t>
  </si>
  <si>
    <t>Touch pad Device should get enumerated under device manager pre and post Sx cycle.</t>
  </si>
  <si>
    <t>Test is to check enumeration of touch pad in device manager pre and post Sx cycle</t>
  </si>
  <si>
    <t>UDL2.0_ATMS2.0,OBC-ICL-PCH-I2C-Touch-Touchpad,OBC-TGL-PCH-I2C-Touch-Touchpad,TGL_NEW_BAT,IFWI_TEST_SUITE,MTL_Test_Suite,IFWI_SYNC,ADL_N_IFWIIFWI_COVERAGE_DELTA,ADLMLP4x,ADL-P_5SGC1,ADL-M_5SGC1,ADL-P_3SDC3,ADL-P_3SDC4,RPL-Px_5SGC1,RPL-P_5SGC1,ADL_SBGA_5GC,MTL_IFWI_QAC,RPL_SBGA_IFWI_PO_Phase2,MTL_IFWI_CBV_PMC,ADL_N_IFWI_5SGC1,ADL_N_IFWI_4SDC1,ADL_N_IFWI_2SDC1,ADL_N_IFWI_IEC_PMC,RPL-SBGA_5SC,RPL-SBGA_4SC,LNLM5SGC,LNLM3SDC2,LNLM4SDC1</t>
  </si>
  <si>
    <t>Verify Intel Display Audio enumeration pre and post CMS cycle</t>
  </si>
  <si>
    <t>CSS-IVE-132493</t>
  </si>
  <si>
    <t>ADL-S_ADP-S_SODIMM_DDR5_1DPC_Alpha,AML_5W_Y22_ROW_PV,ADL-S_ADP-S_UDIMM_DDR5_1DPC_PreAlpha,AMLR_Y42_PV_RS6,CFL_H62_RS2_PV,CFL_H62_RS3_PV,CFL_H62_RS4_PV,CFL_H62_RS5_PV,CFL_H62_uSFF_KC_RS4_PV,CFL_H82_RS5_PV,CFL_H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KBL_H42_PV,KBL_U21_PV,KBL_U22_PV,KBL_U23e_PV,KBL_Y22_PV,KBLR_Y_PV,LKF_A0_RS4_Alpha,LKF_A0_RS4_POE,LKF_B0_RS4_Beta,LKF_B0_RS4_PO,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</si>
  <si>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audio codecs,MoS (Modern Standby)</t>
  </si>
  <si>
    <t>BC-RQTBC-9768 
LKF: BC-RQTBCLF-314,BC-RQTBCLF-99
TGL HSD ID:220194370</t>
  </si>
  <si>
    <t>This test is to verify Intel HD Audio enumeration post Modern standby cycle</t>
  </si>
  <si>
    <t>InProdATMS1.0_03March2018,PSE 1.0,OBC-CNL-GPU-DDI-Display-HDMI_Audio,OBC-CFL-GPU-DDI-Display-HDMI_Audio,OBC-LKF-GPU-DDI-Display-HDMI_Audio,OBC-ICL-GPU-DDI-Display-HDMI_Audio,OBC-TGL-GPU-DDI-Display-HDMI_Audio,KBLR_ATMS1.0_Automated_TCs,CML_DG1_Delta,IFWI_TEST_SUITE,ADL/RKL/JSL,MTL_Test_Suite,IFWI_SYNC,IFWI_FOC_BAT,ADL_N_IFWIIFWI_COVERAGE_DELTA,ADLMLP4x,ADL-P_5SGC1,ADL-P_5SGC2,ADL-M_5SGC1,RPL-Px_5SGC1,RPL-Px_4SDC1,RPL-P_4SDC1,RPL-P_3SDC2,RPL-P_2SDC4,RPL-S_ 5SGC1,RPL-S_4SDC1,RPL-S_3SDC1,RPL-S_4SDC2,RPL-S_2SDC1,RPL-S_2SDC2,RPL-S_2SDC3,ADL_SBGA_5GC,ADL-M_3SDC1,ADL-M_3SDC2,ADL-M_2SDC1,ADL-M_2SDC2,RPL-P_3SDC3,RPL-P_PNP_GC,,ADL_SBGA_3DC1,ADL_SBGA_3DC2,ADL_SBGA_3DC3,ADL_SBGA_3DC4,ADL_SBGA_3SDC1,MTL-M_5SGC1,MTL-M_3SDC3,MTL_IFWI_IAC_ACE ROM EXT,MTL_IFWI_CBV_ACE FW,MTL_IFWI_CBV_PMC,ADL_N_IFWI_5SGC1,ADL_N_IFWI_4SDC1,ADL_N_IFWI_3SDC1,ADL_N_IFWI_2SDC1,ADL_N_IFWI_2SDC2,ADL_N_IFWI_2SDC3,ADL_N_IFWI_IEC_PMC,RPL-SBGA_5SC,RPL-SBGA_4SC,RPL-SBGA_2SC1,RPL-SBGA_2SC2,RPL-Px_4SP2,RPL-Px_2SDC1,RPL_Hx-R-GC,RPL_Hx-R-DC1</t>
  </si>
  <si>
    <t>Verify Intel HD Audio functionality over 3.5mm Jack Speakers</t>
  </si>
  <si>
    <t>fw.ifwi.bios,fw.ifwi.pchc</t>
  </si>
  <si>
    <t>CSS-IVE-132315</t>
  </si>
  <si>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Simics_VP_RS1_PSS_0.5C,ICL_Simics_VP_RS1_PSS_0.8C,ICL_Simics_VP_RS1_PSS_0.8P,ICL_Simics_VP_RS1_PSS_1.0C,ICL_Simics_VP_RS1_PSS_1.0P,ICL_Simics_VP_RS2_PSS_1.1,ICL_U42_RS6_PV,ICL_Y42_RS6_PV,JSLP_POR_20H1_Alpha,JSLP_POR_20H1_PowerOn,JSLP_POR_20H1_PreAlpha,JSLP_POR_20H2_Beta,JSLP_POR_20H2_PV,JSLP_TestChip_19H1_PreAlpha,KBL_H42_PV,KBL_S22_PV,KBL_S42_PV,KBL_U21_PV,KBL_U22_PV,KBL_U23e_PV,KBL_Y22_PV,KBLR_Y_PV,LKF_A0_RS4_Alpha,LKF_A0_RS4_POE,LKF_B0_RS4_Beta,LKF_B0_RS4_PO,LKF_B0_RS4_PV ,LKF_Bx_ROW_19H1_Alpha,LKF_Bx_ROW_19H1_POE,LKF_Bx_ROW_19H2_Beta,LKF_Bx_ROW_19H2_PV,LKF_Bx_ROW_20H1_PV,LKF_N-1_(BXTM)_RS3_POE,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HFPGA_RS2,TGL_HFPGA_RS3,TGL_HFPGA_RS4,TGL_U42_RS4_PV,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POE,ADL-M_ADP-M_LP5_21H1_Alpha,ADL-M_ADP-M_LP5_21H1_Beta,ADL-M_ADP-M_LP5_21H1_PV,TGL_H81_20H1_RS7_ALPHA,TGL_H81_20H1_RS7_BETA,TGL_H81_20H1_RS7_PV,MTL_M_LP4_Alpha,MTL_M_LP4_Beta,MTL_M_LP4_PV,MTL_M_LP5/x_Alpha,MTL_M_LP5/x_Beta,MTL_M_LP5/x_PV,MTL_P_DDR5_Alpha,MTL_P_DDR5_Beta,MTL_P_DDR5_PV,MTL_P_LP4_Alpha,MTL_P_LP4_Beta,MTL_P_LP4_PV,MTL_P_LP5/x_Alpha,MTL_P_LP5/x_Beta,MTL_P_LP5/x_PV,JSLP_Win10x_PreAlpha,JSLP_Win10x_PV,JSLP_Win10x_Alpha,JSLP_Win10x_Beta,MTL_M_Simics_PSS1.1,MTL_P_Simics_PSS1.1,ADL-P_ADP-LP_LP5_PreAlpha,ADL-P_ADP-LP_L4X_PreAlpha,ADL-M_ADP-M_LP5_20H1_PreAlpha,ADL-M_ADP-M_LP5_21H1_PreAlpha,ADL-P_ADP-LP_DDR4_PreAlpha,ADL-P_ADP-LP_DDR5_PreAlpha</t>
  </si>
  <si>
    <t>BC-RQTBC-10138
IceLake-UCIS-349(Rev 2.3)
4_335-UCIS-1636
TGL HSD ES ID:220195235
BC-RQTBCLF-255
ADL: 1604590079, 1408256996, 1408256882, 1604590057, 1604590052, 1604590051
MTL: 16011327037</t>
  </si>
  <si>
    <t>Ensure that Interl HD Audio get enumerated and functions properly</t>
  </si>
  <si>
    <t>Intention of the testcase is to verify HD audio functionality</t>
  </si>
  <si>
    <t>GraCom,ICL_PSS_BAT_NEW,ICL_BAT_NEW,TGL_PSS1.0P,BIOS_EXT_BAT,UDL2.0_ATMS2.0,TGL_VP_NA,TGL_ERB_PO,OBC-CNL-PCH-AVS-Audio-HDA_Headphone,OBC-CFL-PCH-AVS-Audio-HDA_Headphone,OBC-ICL-PCH-AVS-Audio-HDA_Headphone,OBC-TGL-PCH-AVS-Audio-HDA_Headphone,TGL_BIOS_PO_P3,TGL_IFWI_PO_P2,rkl_cml_s62,IFWI_TEST_SUITE,ADL/RKL/JSL,ADL_P_PSS_1.05,MTL_Test_Suite,IFWI_SYNC,IFWI_FOC_BAT,ADL_N_IFWI,IFWI_COMMON_PREOS,ADLMLP4x,RPL_S_MASTER,ADL-M_5SGC1,ADL-M_3SDC2,ADL-M_2SDC1,ADL-M_2SDC2,RPL-Px_5SGC1,MTL_S_IFWI_PSS_0.8,RPL-S_ 5SGC1,RPL-S_4SDC1,RPL-S_2SDC1,RPL-S_2SDC2,RPL-S_2SDC3,ADL_SBGA_5GC,ADL_SBGA_3DC3,ADL_SBGA_3DC4,ADL-P_5SGC2,ADL-P_4SDC1,ADL-P_3SDC1,ADL-P_3SDC2,ADL-P_2SDC1,ADL-P_2SDC2,ADL-P_2SDC3,ADL-P_2SDC5,ADL-P_3SDC_5SUT,MTL_IFWI_PSS_BLOCK,RPL-P_5SGC1,RPL-P_PNP_GC,ADL_M_LP5x_NA,RPL-S_2SDC7,MTL-M_5SGC1,MTL-M_3SDC3,ADL_N_IFWI_5SGC1,ADL_N_IFWI_4SDC1,ADL_N_IFWI_3SDC1,ADL_N_IFWI_2SDC2,ADL_N_IFWI_2SDC3,RPL-Px_2SDC1,RPL_Hx-R-GC,RPL_Hx-R-DC1</t>
  </si>
  <si>
    <t>Verify Intel HD Audio functionality over 3.5mm Jack Speakers pre and post S0i3(Modern Standby) cycle</t>
  </si>
  <si>
    <t>fw.ifwi.pchc,fw.ifwi.pmc</t>
  </si>
  <si>
    <t>CSS-IVE-132520</t>
  </si>
  <si>
    <t>ADL-S_ADP-S_SODIMM_DDR5_1DPC_Alpha,AML_5W_Y22_ROW_PV,ADL-S_ADP-S_UDIMM_DDR5_1DPC_PreAlpha,CFL_H62_RS2_PV,CFL_H62_RS3_PV,CFL_H62_RS4_PV,CFL_H62_RS5_PV,CFL_H62_uSFF_KC_RS4_PV,CFL_H82_RS5_PV,CFL_H82_RS6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KBL_H42_PV,KBL_U21_PV,KBL_U22_PV,KBL_U23e_PV,KBL_Y22_PV,KBLR_Y_PV,LKF_A0_RS4_Alpha,LKF_A0_RS4_POE,LKF_B0_RS4_Beta,LKF_B0_RS4_PO,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</si>
  <si>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BC-RQTBC-9781
BC-RQTBCLF-99
TGL HSD ES ID:1604748896</t>
  </si>
  <si>
    <t>HD audio functionality should be consistent pre and post cycle</t>
  </si>
  <si>
    <t>ICL_BAT_NEW,BIOS_EXT_BAT,UDL2.0_ATMS2.0,OBC-CNL-PCH-AVS-Audio-HDA_Speaker,OBC-CFL-PCH-AVS-Audio-HDA_Speaker,OBC-LKF-PCH-AVS-Audio-HDA_Speaker,OBC-ICL-PCH-AVS-Audio-HDA_Speaker,OBC-TGL-PCH-AVS-Audio-HDA_Speaker,IFWI_TEST_SUITE,ADL/RKL/JSL,MTL_Test_Suite,IFWI_SYNC,IFWI_FOC_BAT,ADL_N_IFWI,IFWI_COMMON_PREOS,ADLMLP4x,ADL-P_5SGC1,ADL-P_5SGC2,RPL_S_MASTER,ADL-M_5SGC1,RPL-Px_5SGC1,RPL-S_ 5SGC1,RPL-S_4SDC1,RPL-S_3SDC2,RPL-S_2SDC1,RPL-S_2SDC2,RPL-S_2SDC3,ADL_SBGA_5GC,ADL_SBGA_3DC3,ADL_SBGA_3DC4,ADL-M_3SDC2,ADL-M_2SDC1,ADL-M_2SDC2,RPL-P_5SGC1,RPL-P_PNP_GC,ADL_M_LP5x_NA,RPL-S_2SDC7,MTL-M_5SGC1,MTL-M_3SDC3,ADL_N_IFWI_5SGC1,ADL_N_IFWI_4SDC1,ADL_N_IFWI_3SDC1,ADL_N_IFWI_2SDC2,ADL_N_IFWI_2SDC3,MTL_S_IFWI_PSS_1.1,RPL_Hx-R-GC,RPL_Hx-R-DC1</t>
  </si>
  <si>
    <t>Verify Intel HD Audio functionality over 3.5mm Jack Speakers pre and post Sx cycle</t>
  </si>
  <si>
    <t>CSS-IVE-132316</t>
  </si>
  <si>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Simics_VP_RS1_PSS_0.5C,ICL_Simics_VP_RS1_PSS_0.8C,ICL_Simics_VP_RS1_PSS_0.8P,ICL_Simics_VP_RS1_PSS_1.0C,ICL_Simics_VP_RS1_PSS_1.0P,ICL_Simics_VP_RS2_PSS_1.1,ICL_U42_RS6_PV,ICL_Y42_RS6_PV,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</si>
  <si>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BC-RQTBC-10138
TGL HSD ES ID:220195235</t>
  </si>
  <si>
    <t>Intention of the testcase is to verify HD audio functionality over 3.5mm Jack Speakers pre and post Sx cycle</t>
  </si>
  <si>
    <t>GraCom,ICL_PSS_BAT_NEW,ICL_BAT_NEW,TGL_PSS1.0P,BIOS_EXT_BAT,UDL2.0_ATMS2.0,TGL_VP_NA,TGL_ERB_PO,OBC-CNL-PCH-AVS-Audio-HDA_Headphone,OBC-CFL-PCH-AVS-Audio-HDA_Headphone,OBC-ICL-PCH-AVS-Audio-HDA_Headphone,OBC-TGL-PCH-AVS-Audio-HDA_Headphone,TGL_BIOS_PO_P3,TGL_IFWI_PO_P2,rkl_cml_s62,IFWI_TEST_SUITE,ADL/RKL/JSL,ADL_P_PSS_1.05,MTL_Test_Suite,IFWI_SYNC,IFWI_FOC_BAT,ADL_N_IFWI,IFWI_COMMON_PREOS,ADLMLP4x,RPL_S_MASTER,ADL-M_5SGC1,ADL-M_3SDC2,ADL-M_2SDC1,ADL-M_2SDC2,RPL-Px_5SGC1,MTL_S_IFWI_PSS_0.8,RPL-S_ 5SGC1,RPL-S_4SDC1,RPL-S_2SDC1,RPL-S_2SDC2,RPL-S_2SDC3,ADL_SBGA_5GC,ADL_SBGA_3DC3,ADL_SBGA_3DC4,ADL-P_5SGC2,ADL-P_4SDC1,ADL-P_3SDC1,ADL-P_3SDC2,ADL-P_2SDC1,ADL-P_2SDC2,ADL-P_2SDC3,ADL-P_2SDC5,ADL-P_3SDC_5SUT,RPL-P_5SGC1,RPL-P_PNP_GC,ADL_M_LP5x_NA,RPL-S_2SDC7,MTL-M_5SGC1,MTL-M_3SDC3,ADL_N_IFWI_5SGC1,ADL_N_IFWI_4SDC1,ADL_N_IFWI_3SDC1,ADL_N_IFWI_2SDC2,ADL_N_IFWI_2SDC3,ADL_N_IFWI_IEC_PMC,RPL_Hx-R-GC,RPL_Hx-R-DC1</t>
  </si>
  <si>
    <t>Verify Memory initialization check completed successfully</t>
  </si>
  <si>
    <t>CSS-IVE-131656</t>
  </si>
  <si>
    <t>Memory Technologies and Topologies</t>
  </si>
  <si>
    <t>ADL-S_ADP-S_SODIMM_DDR5_1DPC_Alpha,ADL-S_ADP-S_UDIMM_DDR5_1DPC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UY42_PO,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</si>
  <si>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Memory Technologies/Topologies</t>
  </si>
  <si>
    <t>Able to see Memory initialization check should complete successfully</t>
  </si>
  <si>
    <t>Putty,TeraTerm</t>
  </si>
  <si>
    <t>This test case is to Verify Memory initialization check completed successfully</t>
  </si>
  <si>
    <t>TGL_BIOS_PO_P1,RKL_S_PO_Phase2_IFWI,RKL_U_PO_Phase2_IFWI,IFWI_TEST_SUITE,RKL_Native_PO,RKL_Xcomp_PO,Phase_2,ADL/RKL/JSL,COMMON_QRC_BAT,MTL_Test_Suite,IFWI_SYNC,IFWI_FOC_BAT,ADL_N_IFWI,MTL_IFWI_PSS_EXTENDEDIFWI_COVERAGE_DELTA,RPLSGC1,RPLSGC2,ADLMLP4x,ADL-P_5SGC1,ADL-P_5SGC2,MTL_IFWI_Sanity,ADL-M_5SGC1,RPL-Px_5SGC1,RPL-Px_4SDC1,RPL-Px_3SDC2,RPL-P_5SGC1,RPL-P_4SDC1,RPL-P_3SDC2,RPL-S_ 5SGC1,RPL-S_4SDC1,RPL-S_4SDC2,RPL-S_3SDC1,RPL-S_2SDC1,RPL-S_2SDC2,RPL-S_2SDC3,RPL-S_2SDC4,RPL_S_IFWI_PO_Phase2,ADL_SBGA_5GC,ADL_SBGA_3SDC1,LNL_M_IFWI_PSS,RPL_Px_PO_P2,ADL-S_Post-Si_In_Production,MTL-M/P_Pre-Si_In_Production,MTL-M_5SGC1,MTL-M_4SDC1,MTL-M_4SDC2,MTL-M_3SDC3,MTL-M_2SDC4,MTL-M_2SDC5,MTL-M_2SDC6,RPL_SBGA_IFWI_PO_Phase2,MTL IFWI_Payload_Platform-Val,MTL-S_Pre-Si_In_Production,ADL_N_IFWI_5SGC1,ADL_N_IFWI_4SDC1,ADL_N_IFWI_3SDC1,ADL_N_IFWI_2SDC1,ADL_N_IFWI_2SDC2,ADL_N_IFWI_2SDC3,ADL_N_IFWI_IEC_BIOS,MTL-P_5SGC1,MTL-P_4SDC1,MTL-P_4SDC2,MTL-P_3SDC3,MTL-P_3SDC4,MTL-P_2SDC5,MTL-P_2SDC6,RPL_P_PO_P2,RPL-Px_4SP2, RPL-Px_2SDC1,RPL-P_2SDC3,RPL-P_2SDC4,RPL-P_2SDC5,RPL-P_2SDC6,RPL-SBGA_3SC-2,MTL-P_IFWI_PO,MTLSGC1,MTLSDC1,MTLSDC2,MTLSDC3,MTLSDC4,MTLSDC5,MTLSDC6,LNLM5SGC,LNLM4SDC1,LNLM3SDC2,LNLM3SDC3,LNLM3SDC4,LNLM3SDC5,LNLM2SDC6,ARL_S_IFWI_0.8PSS</t>
  </si>
  <si>
    <t>Verify Platform Information is correctly displayed in BIOS and OS</t>
  </si>
  <si>
    <t>CSS-IVE-130356</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</si>
  <si>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0.8C,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PSS_0.8_19H1_REV2,JSLP_PSS_1.0_19H1_REV2,JSLP_PSS_1.1_19H1_REV2,JSLP_TestChip_19H1_PreAlpha,KBL_U21_PV,KBL_U22_PV,KBL_U23e_PV,KBLR_Y_PV,LKF_A0_RS4_Alpha,LKF_A0_RS4_POE,LKF_B0_RS4_Beta,LKF_B0_RS4_PO,LKF_B0_RS4_PV ,LKF_Bx_ROW_19H1_Alpha,LKF_Bx_ROW_19H1_POE,LKF_Bx_ROW_19H2_Beta,LKF_Bx_ROW_19H2_PV,LKF_Bx_ROW_20H1_PV,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0.5,RKL_Simics_VP_PSS0.8,RKL_Simics_VP_PSS1.0,RKL_Simics_VP_PSS1.1,TGL_ H81_RS4_Alpha,TGL_ H81_RS4_Beta,TGL_ H81_RS4_PV,TGL_H81_19H2_RS6_POE,TGL_H81_19H2_RS6_PreAlpha,TGL_HFPGA_RS2,TGL_HFPGA_RS3,TGL_HFPGA_RS4,TGL_Simics_VP_RS2_PSS0.5,TGL_Simics_VP_RS2_PSS0.8,TGL_Simics_VP_RS2_PSS1.0,TGL_Simics_VP_RS2_PSS1.1,TGL_Simics_VP_RS4_PSS0.8,TGL_Simics_VP_RS4_PSS1.0 ,TGL_Simics_VP_RS4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TGL_U42_RS6_PV,TGL_Y42_RS6_Alpha,TGL_Y42_RS6_Beta,TGL_Y42_RS6_PV,CML_U42_DG1_DDR4_PV,CML_U62_DG1_DDR4_PV,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POE,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</si>
  <si>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Tiano Core (BP/RP)</t>
  </si>
  <si>
    <t>BC-RQTBC-10169
BC-RQTBC-10019
BC-RQTBC_APL-251
BC-RQTBC-9954
BC-RQTBC-10103
BC-RQTBC-10104
BC-RQTBC-10115
BC-RQTBC-10158
IceLake-UCIS-1998
IceLake-UCIS-1805
RKL:BC-RQTBCTL-1397
220194429
220195308
RKL:1209574569
220196628
220196631
BC-RQTBC-16521
BC-RQTBC-16571
BC-RQTBCTL-1326
BC-RQTBC-16656
4_335-UCIS-2666
BC-RQTBC-15478
BC-RQTBC-16652
BC-RQTBC-13799
LKF: BC-RQTBCLF-56
CML: BC-RQTBC-16952
RKL:BC-RQTBCTL-1398,2203201745, BC-RQTBCTL-1326 &amp; 2203201395
JSLP:1607196253,2203201395,2203201739,1607196209
1604430649
1209455688
1209573799</t>
  </si>
  <si>
    <t>BIOS Should display all the above listed details properly</t>
  </si>
  <si>
    <t>bios.lunarlake,ifwi.alderlake,ifwi.jasperlake,ifwi.rocketlake</t>
  </si>
  <si>
    <t>Platform firmware Information of the test setup gets displayed in BIOS setup.</t>
  </si>
  <si>
    <t>CNL_Z0_InProd,ICL_PSS_BAT_NEW,TGL_PSS0.5P,CNL_Automation_Production,CFL_Automation_Production,InProdATMS1.0_03March2018,LKF_PO_Phase1,LKF_PO_Phase2,LKF_PO_New_P1,PSE 1.0,OBC-CNL-PCH-InternalBus-FlexIO-BIOSsettings,OBC-CFL-PCH-InternalBus-FlexIO-BIOSsettings,OBC-LKF-PCH-InternalBus-FlexIO-BIOSsettings,OBC-ICL-PTF-Common-System-BIOSsettings,OBC-TGL-PTF-Common-System-BIOSsettings,RKL_PSS0.5,TGL_PSS_IN_PRODUCTION,ICL_ATMS1.0_Automation,GLK_ATMS1.0_Automated_TCs,KBLR_ATMS1.0_Automated_TCs,TGL_BIOS_PO_P1,TGL_IFWI_PO_P1,TGL_NEW_BAT,TGL_H_PSS_IFWI_BAT,RKL_U_ERB,RKL_S_ERB,ADL_S_ERB_PO,rkl_cml_s62,IADL/RKL/JSL,IFWI_TEST_SUITE,RPL-P_5SGC1,RPL-P_5SGC2,RPL-P_4SDC1,RPL-P_3SDC2,RPL-P_2SDC3,ADL_Arch_Phase 2,ADL_P_ERB_PO,ADL_P_ERB_BIOS_PO,MTL_Test_Suite,IFWI_SYNC,ADL_N_IFWI_5SGC1,ADL_N_IFWI_4SDC1,ADL_N_IFWI_3SDC1,ADL_N_IFWI_2SDC1,ADL_N_IFWI_2SDC2,ADL_N_IFWI_2SDC3,ADL_SBGA_5GC,RPL_S_PSS_BASE,ADL_N_IFWI,IFWI_COMMON_PREOS,ADLMLP4x,ADL-P_5SGC1,ADL-P_5SGC2,RPL_S_MASTER,RPL-S_2SDC4,ADL-M_5SGC1,ADL-M_3SDC1,ADL-M_3SDC2,ADL-M_3SDC3,ADL-M_2SDC1,ADL-P_4SDC1,ADL-P_4SDC2,ADL-P_3SDC1,ADL-P_3SDC2,ADL-P_3SDC3,ADL-P_3SDC4,ADL-P_2SDC1,ADL-P_2SDC2,ADL-P_2SDC3,ADL-P_2SDC4,ADL-P_2SDC5,ADL-P_2SDC6_OC,ADL-P_3SDC5,ADL_N_REV0,RPL-Px_5SGC1,RPL-Px_3SDC1,RPL-SBGA_5SC,RPL-SBGA_3SC1,ADL_SBGA_3SDC1,ADL-P_Sanity_GC1_IFWI_New,ADL-P_Sanity_GC2_IFWI_New,ADL-S_Post-Si_In_Production,ADL-N_Post-Si_In_Production,LNLM5SGC,LNLM4SDC1,LNLM3SDC2,LNLM3SDC3,LNLM3SDC4,LNLM3SDC5,LNLM2SDC6,LNL_M_PSS0.8,RPL_Hx-R-GC,RPL_Hx-R-DC1</t>
  </si>
  <si>
    <t>Verify Processor C-states occurrence</t>
  </si>
  <si>
    <t>CSS-IVE-131841</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</si>
  <si>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H42_PV,KBL_S22_PV,KBL_S42_PV,KBL_U21_PV,KBL_U22_PV,KBL_U23e_PV,KBL_Y22_PV,KBLR_U42_PV,KBLR_Y_PV,KBLR_Y22_PV,LKF_A0_RS4_Alpha,LKF_A0_RS4_POE,LKF_B0_RS4_Beta,LKF_B0_RS4_PO,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RKL_CML_S_102_TGPH_Xcomp_DDR4_Beta,RKL_CML_S_102_TGPH_Xcomp_DDR4_Alpha,RKL_CML_S_102_TGPH_Xcomp_DDR4_PV,RKL_CML_S_62_TGPH_Xcomp_DDR4_POE,RKL_CML_S_62_TGPH_Xcomp_DDR4_Alpha,RKL_CML_S_62_TGPH_Xcomp_DDR4_Beta,RKL_CML_S_62_TGPH_Xcomp_DDR4_PV,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</si>
  <si>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C-States</t>
  </si>
  <si>
    <t>BC-RQTBC-9683
TGL:BC-RQTBCTL-645
TGL:BC-RQTBC-13485,BC-RQTBC-14656,BC-RQTBCTL-640
JSL:BC-RQTBC-16110
RKL : 2203201681 , 2203201684
ADL: 1604834155,1604834168</t>
  </si>
  <si>
    <t>Processor C-states should occur on performing C-state cycling and should be greater than 50%</t>
  </si>
  <si>
    <t>Intention of the testcase is to verify Processor C-states occurrence on performing C-state cycling</t>
  </si>
  <si>
    <t>ICL-ArchReview-PostSi,UDL2.0_ATMS2.0,OBC-CNL-CPU-Punit-PM-CState,OBC-TGL-CPU-Punit-PM-CState,OBC-ICL-CPU-Punit-PM-CState,OBC-LKF-CPU-Punit-PM-CState,RKL_S_PO_Phase3_IFWI,RKL_POE,RKL_U_PO_Phase3_IFWI,ADL_PSS_1.0,ADL_pss_0.8_NA,ADL/RKL/JSL,Delta_IFWI_BIOS,IFWI_TEST_SUITE,ADL_Arch_Phase_!,Phase_3,MTL_Test_Suite,MTL_PSS_0.8IFWI_SYNC,IFWI_FOC_BAT,ADL_N_IFWIIFWI_COVERAGE_DELTA,ADLMLP4x,ADL-P_5SGC1,ADL-P_5SGC2,MTL_IFWI_Sanity,ADL-M_5SGC1,ADL_SBGA_5GC,ADL_SBGA_3SDC1,MTL_PSS_CMS,RPL-S_5SGC1,RPL-S_4SDC2,RPL-S_2SDC3,MTL_IFWI_PSS_BLOCK,RPL-S_2SDC7,MTL-M_5SGC1,MTL-M_4SDC1,MTL-M_4SDC2,MTL-M_3SDC3,MTL-M_2SDC4,MTL-M_2SDC5,MTL-M_2SDC6,ADL-S_Post-Si_In_Production,MTL_IFWI_IAC_CSE,MTL_IFWI_IAC_PUNIT,MTL_IFWI_CBV_DMU,MTL_IFWI_CBV_PUNIT,MTL_IFWI_CBV_ChipsetInit,MTL_IFWI_CBV_BIOS,ADL_N_IFWI_2SDC3,ADL_N_IFWI_2SDC1,ADL_N_IFWI_3SDC1,ADL_N_IFWI_4SDC1,ADL_N_IFWI_5SGC1,ADL_N_IFWI_IEC_BIOS,ADL_N_IFWI_IEC_PMC,ADL_N_IFWI_IEC_Chipset_init,MTL-P_5SGC1,MTL-P_4SDC1,MTL-P_4SDC2,MTL-P_3SDC3,MTL-P_3SDC4,MTL-P_2SDC5,MTL-P_2SDC6,RPL_Px_PO_New_P2,RPL-SBGA_5SC,ARL_Px_IFWI_CI,LNLM5SGC,LNLM4SDC1,LNLM3SDC2,LNLM3SDC3,LNLM3SDC4,LNLM3SDC5,LNLM2SDC6,ARL_S_IFWI_0.5PSS,RPL-P_5SGC,MTLSGC1</t>
  </si>
  <si>
    <t>Verify S0ix Residency using  sleepstudy command</t>
  </si>
  <si>
    <t>CSS-IVE-131199</t>
  </si>
  <si>
    <t>ADL-S_ADP-S_SODIMM_DDR5_1DPC_Alpha,ADL-S_ADP-S_UDIMM_DDR5_1DPC_PreAlpha,GLK_B0_RS3_PV,ADL-S_ADP-S_UDIMM_DDR5_1DPC_PV,ADL-S_ADP-S_UDIMM_DDR5_2DPC_Alpha,ADL-S_ADP-S_UDIMM_DDR5_2DPC_Beta,ADL-S_ADP-S_UDIMM_DDR5_2DPC_PreAlpha,ADL-S_ADP-S_UDIMM_DDR5_2DPC_PV,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S_Simics_PSS1.05,CML_U42_DG1_DDR4_PV,CML_U62_DG1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</si>
  <si>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S0ix-states</t>
  </si>
  <si>
    <t>Test case written base on "GLK PM WG Minutes"</t>
  </si>
  <si>
    <t xml:space="preserve">S0ix H/W residency should  higher the 95% in  Sleepstudy report.
</t>
  </si>
  <si>
    <t>ifwi.alderlake,ifwi.lunarlake,ifwi.meteorlake</t>
  </si>
  <si>
    <t>Verify S0ix Residency using  sleepstudy command 
Modern standby SleepStudy
Starting with Windows 8.1, a software tool, SleepStudy, became available as an inbox component in all Windows PCs that implement the modern standby power model. SleepStudy can measure modern standby performance with minimal impact.
Watch this video to learn how to use SleepStudy to find and fix components that cause unexpected battery drain.
Tracking system activity and battery drain during modern standby can be difficult because the tracking itself can cause unnecessary activity and battery drain. For example, traditional disk-based logging has the unwanted side effect of causing excessive battery usage when the disk is activated for logging. In contrast, the SleepStudy tool is designed to avoid generating activity that could interfere with the modern standby performance that it measures.
The most detailed way to measure power consumption during modern standby is to use an instrumented system, which is a physical system that has power measurement leads connected to every major hardware subsystem of interest. However, testing to this level of detail is not practical in many cases because of engineering cost, and systems that have already been sold to customers typically cannot be tested in this way.
The SleepStudy tool provides overview information about each modern standby session. This information includes the active time, the idle time, and the power consumed. A session starts when the system enters the modern standby state, and ends when it exits this state.
SleepStudy also provides first-level information about the causes of activities that occur during each modern standby session. This feature allows for easy investigation of long-running activities.
Running SleepStudy
The SleepStudy tool runs from a Command Prompt window and is simple to use. SleepStudy outputs an easy-to-read HTML report.
To run SleepStudy, open a Command Prompt window as Administrator and enter the following command:
powercfg.exe /SleepStudy
In response to this command, the built-in powercfg.exe command-line tool creates an HTML file named Sleepstudy-report.html in the current working directory.
Advanced Options
By default, the SleepStudy report covers the last three days of system operation. To change the duration covered by the SleepStudy report, use the powercfg.exe tool's /duration option. With this option, you specify an additional parameter, which is the number of days (up to 28) that the SleepStudy report covers.
For example, to generate a SleepStudy report for the last seven days of system operation, open a Command Prompt window as Administrator and enter the following command:
cmd
powercfg /sleepstudy /duration 7
For more Details refer this Link:https://msdn.microsoft.com/en-us/library/windows/hardware/mt614836(v=vs.85).aspx
 </t>
  </si>
  <si>
    <t>GLK-CI,GLK_Win10S,GLK-RS3-10_IFWI,UDL2.0_ATMS2.0,small_core_only,ADL/RKL/JSL,IFWI_TEST_SUITE,MTL_Test_Suite,IFWI_SYNC,IFWI_FOC_BAT,ADL_N_IFWI,IFWI_COMMON_PREOS,ADLMLP4x,ADL-P_5SGC1,ADL-P_5SGC2,ADL_SBGA_5GC,ADL_SBGA_3SDC1,ADL-S_Post-Si_In_Production,ADL_N_IFWI_2SDC3,ADL_N_IFWI_2SDC1,ADL_N_IFWI_3SDC1,ADL_N_IFWI_4SDC1,ADL_N_IFWI_5SGC1,ADL_N_IFWI_IEC_General,ADL_N_IFWI_IEC_PMC</t>
  </si>
  <si>
    <t>Verify SUT does not boot in Dead battery condition</t>
  </si>
  <si>
    <t>CSS-IVE-131431</t>
  </si>
  <si>
    <t>ICL_U42_RS6_PV,ICL_UN42_KC_PV_RS6,ICL_Y42_RS6_PV,ICL_YN42_RS6_PV,JSLP_POR_20H1_Alpha,JSLP_POR_20H1_PreAlpha,JSLP_POR_20H2_Beta,JSLP_POR_20H2_PV,JSLP_TestChip_19H1_PreAlpha,LKF_A0_RS4_Alpha,LKF_A0_RS4_POE,LKF_B0_RS4_Beta,LKF_B0_RS4_PO,LKF_B0_RS4_PV ,LKF_Bx_ROW_19H1_Alpha,LKF_Bx_ROW_19H1_POE,LKF_Bx_ROW_19H2_Beta,LKF_Bx_ROW_19H2_PV,LKF_Bx_ROW_20H1_PV,TGL_ H81_RS4_Alpha,TGL_ H81_RS4_Beta,TGL_ H81_RS4_PV,TGL_U42_RS4_PV,TGL_Y42_RS4_PV,TGL_Z0_(TGPLP-A0)_RS4_PPOExit,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M_ADP-M_LP5_20H1_PreAlpha,ADL-M_ADP-M_LP5_21H1_PreAlpha,ADL-P_ADP-LP_DDR4_PreAlpha,ADL-P_ADP-LP_DDR5_PreAlpha</t>
  </si>
  <si>
    <t>Charging modes,Power Btn/HID,Real Battery Management,S-states,USB PD,USB-TypeC</t>
  </si>
  <si>
    <t>BC-RQTBCLF-21
1209949952</t>
  </si>
  <si>
    <t>SUT should not boot with dead battery</t>
  </si>
  <si>
    <t>Intention of the test case is to check whether SUT is booting with dead battery or not.</t>
  </si>
  <si>
    <t>EC-BAT,EC-GPIO,EC-SX,EC-REVIEW,CFL-PRDtoTC-Mapping,ICL_BAT_NEW,TGL_PSS1.0P,BIOS_EXT_BAT,InProdATMS1.0_03March2018,ECVAL-EXBAT-2018,PSE 1.0,EC-BAT-automation,OBC-CNL-EC-GPIO-Switches-VirtualLID,OBC-CFL-EC-GPIO-Switches-VirtualLID,OBC-ICL-EC-GPIO-HwBtns/LEDs/Switchs-VirtualLID,OBC-TGL-EC-GPIO-HwBtns/LEDs/Switchs-VirtualLID,KBLR_ATMS1.0_Automated_TCs,TGL_BIOS_PO_P3,TGL_IFWI_PO_P3,CML_EC_BAT,IFWI_TEST_SUITE,ADL/RKL/JSL,MTL_Test_Suite,IFWI_SYNC,ADL_N_IFWI,IFWI_COMMON_PREOS,ADLMLP4x,ADL-P_5SGC2,ADL-M_5SGC1,ADL-M_3SDC2,ADL_SBGA_5GC,ADL_N_IFWI_5SGC1,ADL_N_IFWI_4SDC1,ADL_N_IFWI_3SDC1,ADL_N_IFWI_2SDC1,ADL_N_IFWI_2SDC2,ADL_N_IFWI_2SDC3,ADL_N_IFWI_IEC_EC</t>
  </si>
  <si>
    <t>Verify system wakes from sleep using Keyboard as Wake Source</t>
  </si>
  <si>
    <t>CSS-IVE-132257</t>
  </si>
  <si>
    <t>ADL-S_ADP-S_SODIMM_DDR5_1DPC_Alpha,AML_5W_Y22_ROW_PV,ADL-S_ADP-S_UDIMM_DDR5_1DPC_PreAlpha,AML_7W_Y22_KC_PV,AMLR_Y42_Corp_RS6_PV,AMLR_Y42_PV_RS6,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Y22_PV,GLK_B0_RS3_PV,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KBL_H42_PV,KBL_S42_PV,KBL_U21_PV,KBL_U22_PV,KBL_U23e_PV,KBL_Y22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Simics_VP_RS2_PSS0.8,TGL_Simics_VP_RS2_PSS1.0,TGL_Simics_VP_RS2_PSS1.1,TGL_Simics_VP_RS4_PSS0.8,TGL_Simics_VP_RS4_PSS1.1,TGL_U42_RS4_PV,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ADL-S_HSLE_PSS1.0,ADL-S_HSLE_PSS1.1,ADL-S_HFPGA_PSS1.0,ADL-S_HFPGA_PSS1.1,CML_U42_DG1_DDR4_PV,CML_U62_DG1_DDR4_PV,RKL_S_TGPH_Simics_VP_PSS1.0,RKL_S_TGPH_Simics_VP_PSS1.1,RKL_S_CMPH_Simics_VP_PSS1.0,RKL_S_CMPH_Simics_VP_PSS1.1,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</si>
  <si>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BC-RQTBC-10214
BC-RQTBC-16713
BC-RQTBC-9988
TGL:BC-RQTBCTL-747 ,2202411163,2201565348
JSL PRD Coverage: BC-RQTBC-16220.4_335-UCIS-1795 , 2202553186	
RKL: 2206972879, 2206874083
ADL: 2205168301</t>
  </si>
  <si>
    <t>System should wake from Sleep via Wake Source keyboard</t>
  </si>
  <si>
    <t>Intention of the testcase is to verify systemed waking from Sleep via Keyboard</t>
  </si>
  <si>
    <t>GraCom,GLK-FW-PO,ICL_BAT_NEW,BIOS_EXT_BAT,InProdATMS1.0_03March2018,PSE 1.0,OBC-CNL-PCH-IO-PM-Sx,OBC-ICL-PCH-IO-PM-Sx,OBC-TGL-PCH-IO-PM-Sx,GLK_ATMS1.0_Automated_TCs,KBLR_ATMS1.0_Automated_TCs,TGL_NEW_BAT,TGL_H_PSS_BIOS_BAT,RKL_S_PO_Phase3_IFWI,RKL_POE,RKL_U_PO_Phase3_IFWI,ADL_PSS_1.0,ADL_PSS_1.05,IFWI_TEST_SUITE,RKL_Native_PO,RKL_Xcomp_PO,ADL/RKL/JSL,CML_H_ADP_S_PO,COMMON_QRC_BAT,Phase_3,MTL_Test_Suite,IFWI_SYNC,MTL_PSS_1.0,RPL_S_PSS_BASE,ADL_N_IFWI,IFWI_COMMON_PREOS,ADLMLP4x,ADL-P_5SGC2,RPL_S_MASTER,ADL_SBGA_5GC,ADL_SBGA_3SDC1,ADL-S_Post-Si_In_Production,ADL_N_IFWI_2SDC3,ADL_N_IFWI_2SDC1,ADL_N_IFWI_3SDC1,ADL_N_IFWI_4SDC1,ADL_N_IFWI_5SGC1,ADL_N_IFWI_IEC_General,ADL_N_IFWI_IEC_BIOS,ADL_N_IFWI_IEC_PMC</t>
  </si>
  <si>
    <t>Verify system wakes from sleep via Mouse as wake source</t>
  </si>
  <si>
    <t>CSS-IVE-132258</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</si>
  <si>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GLK_B0_RS4_PV,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KBL_H42_PV,KBL_S22_PV,KBL_S42_PV,KBL_U21_PV,KBL_U22_PV,KBL_U23e_PV,KBL_Y22_PV,KBLR_U42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Simics_VP_RS2_PSS0.8,TGL_Simics_VP_RS2_PSS1.0,TGL_Simics_VP_RS2_PSS1.1,TGL_Simics_VP_RS4_PSS0.8,TGL_Simics_VP_RS4_PSS1.1,TGL_Simics_VP_RS5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ADL-S_HSLE_PSS1.0,ADL-S_HSLE_PSS1.1,ADL-S_HFPGA_PSS1.0,ADL-S_HFPGA_PSS1.1,CML_U42_DG1_DDR4_PV,CML_U62_DG1_DDR4_PV,RKL_S_TGPH_Simics_VP_PSS1.0,RKL_S_TGPH_Simics_VP_PSS1.1,RKL_S_CMPH_Simics_VP_PSS1.0,RKL_S_CMPH_Simics_VP_PSS1.1,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</si>
  <si>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BC-RQTBC-10214
BC-RQTBC-9988
BC-RQTBC-16713
TGL : BC-RQTBCTL-747, 2201565348, 2202411163
JSL : 4_335-UCIS-1795 , 2202553186	
RKL : 2206972879, 2206874083
ADL: 2205168301</t>
  </si>
  <si>
    <t>System should wake from Sleep via mouse</t>
  </si>
  <si>
    <t xml:space="preserve">Intention of the testcase is to verify system wakes from sleep via Mouse as wake source </t>
  </si>
  <si>
    <t>GraCom,GLK-FW-PO,ICL_BAT_NEW,BIOS_EXT_BAT,InProdATMS1.0_03March2018,PSE 1.0,OBC-CNL-PCH-IO-PM-Sx,OBC-ICL-PCH-IO-PM-Sx,OBC-TGL-PCH-IO-PM-Sx,GLK_ATMS1.0_Automated_TCs,KBLR_ATMS1.0_Automated_TCs,TGL_NEW_BAT,TGL_H_PSS_BIOS_BAT,RKL_S_PO_Phase3_IFWI,RKL_POE,RKL_U_PO_Phase3_IFWI,ADL_PSS_1.0,ADL_PSS_1.05,IFWI_TEST_SUITE,RKL_Native_PO,RKL_Xcomp_PO,ADL/RKL/JSL,CML_H_ADP_S_PO,COMMON_QRC_BAT,Phase_3,MTL_Test_Suite,IFWI_SYNC,RPL_S_PSS_BASE,ADL_N_IFWI,IFWI_COMMON_PREOS,ADLMLP4x,ADL-P_5SGC2,RPL_S_MASTER,ADL_SBGA_5GC,ADL_SBGA_3SDC1,ADL-S_Post-Si_In_Production,ADL_N_IFWI_2SDC3,ADL_N_IFWI_2SDC1,ADL_N_IFWI_3SDC1,ADL_N_IFWI_4SDC1,ADL_N_IFWI_5SGC1,ADL_N_IFWI_IEC_General,ADL_N_IFWI_IEC_BIOS,ADL_N_IFWI_IEC_PMC</t>
  </si>
  <si>
    <t>Verify system wakes from sleep using Lid Action as Wake Source</t>
  </si>
  <si>
    <t>CSS-IVE-132259</t>
  </si>
  <si>
    <t>AML_5W_Y22_ROW_PV,AML_7W_Y22_KC_PV,AMLR_Y42_Corp_RS6_PV,AMLR_Y42_PV_RS6,CFL_H62_RS2_PV,CFL_H62_RS3_PV,CFL_H62_RS4_PV,CFL_H62_RS5_PV,CFL_H62_uSFF_KC_RS4_PV,CFL_H82_RS5_PV,CFL_H82_RS6_PV,CFL_U43e_LP3_KC_PV,CFL_U43e_PV,CML_H102_CMPH_DDR4_RS6_SR20_Beta,CML_H102_CMPH_DDR4_RS6_SR20_POE,CML_H102_CMPH_DDR4_RS7_SR20_PV,CML_H82_CMPH_DDR4_RS6_SR20_Beta,CML_H82_CMPH_DDR4_RS6_SR20_POE,CML_H82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H42_PV,KBL_U21_PV,KBL_U22_PV,KBL_U23e_PV,KBL_Y22_PV,KBLR_U42_PV,KBLR_Y_PV,KBLR_Y22_PV,TGL_ H81_RS4_Alpha,TGL_ H81_RS4_Beta,TGL_ H81_RS4_PV,TGL_H81_19H2_RS6_PreAlpha,TGL_U42_RS4_PV,TGL_Y42_RS4_PV,WHL_U42_Corp_PV,WHL_U42_PV,WHL_U43e_Corp_PV,TGL_U42_RS6_Alpha,TGL_U42_RS6_Beta,TGL_U42_RS6_PV,TGL_Y42_RS6_Alpha,TGL_Y42_RS6_Beta,TGL_Y42_RS6_PV,AML_Y42_Win10X_PV,CML_U42_DG1_DDR4_PV,CML_U62_DG1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</si>
  <si>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BC-RQTBC-9988
TGL: BC-RQTBCTL-1134
JSL : BC-RQTBC-16710 , 1607196202
RKL:2203202813</t>
  </si>
  <si>
    <t>System should wake from Sleep via LID_ACTION</t>
  </si>
  <si>
    <t>Intention of the testcase is to verify system wakes from sleep using Lid Action as Wake Source </t>
  </si>
  <si>
    <t>EC-NA,ICL_BAT_NEW,BIOS_EXT_BAT,InProdATMS1.0_03March2018,PSE 1.0,OBC-CNL-EC-PMC-PM-Sx,OBC-ICL-EC-PMC-PM-Sx,OBC-TGL-EC-PMC-PM-Sx,GLK_ATMS1.0_Automated_TCs,KBLR_ATMS1.0_Automated_TCs,CML_EC_BAT,TGL_NEW_BAT,IFWI_TEST_SUITE,ADL/RKL/JSL,MTL_Test_Suite,MTL_PSS_0.8IFWI_SYNC,ADL_N_IFWI,IFWI_COMMON_PREOS,IFWI_FOC_BAT,ADLMLP4x,ADL-P_5SGC2,ADL_SBGA_5GC,ADL_SBGA_3SDC1,LNL_M_IFWI_PSSADL_N_IFWI_2SDC3,ADL_N_IFWI_2SDC2,ADL_N_IFWI_2SDC1,ADL_N_IFWI_3SDC1,ADL_N_IFWI_5SGC1,ADL_N_IFWI_4SDC1,ADL_N_IFWI_IEC_General,ADL_N_IFWI_IEC_BIOS,ADL_N_IFWI_IEC_PMC,ADL_N_IFWI_IEC_EC</t>
  </si>
  <si>
    <t>ISH Sensor Enumeration - Magnetometer</t>
  </si>
  <si>
    <t>CSS-IVE-132264</t>
  </si>
  <si>
    <t>AMLR_Y42_PV_RS6,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GLK_B0_RS3_PV,ICL_U42_RS6_PV,ICL_Y42_RS6_PV,LKF_A0_RS4_Alpha,LKF_A0_RS4_POE,LKF_B0_RS4_Beta,LKF_B0_RS4_PO,LKF_B0_RS4_PV ,LKF_Bx_ROW_19H1_Alpha,LKF_Bx_ROW_19H1_POE,LKF_Bx_ROW_19H2_Beta,LKF_Bx_ROW_19H2_PV,LKF_Bx_ROW_20H1_PV,LKF_HFPGA_RS3_PSS1.0,LKF_HFPGA_RS3_PSS1.1,LKF_HFPGA_RS4_PSS1.0,LKF_HFPGA_RS4_PSS1.1,LKF_N-1_(BXTM)_RS3_POE,LKF_Simics_VP_RS4_PSS1.0,LKF_Simics_VP_RS4_PSS1.1,TGL_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WHL_U42_PV,TGL_U42_RS6_Alpha,TGL_U42_RS6_Beta,TGL_U42_RS6_PV,TGL_Y42_RS6_Alpha,TGL_Y42_RS6_Beta,TGL_Y42_RS6_PV,AML_Y42_Win10X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</si>
  <si>
    <t>New Scenario Added based on 2016 Apollo Lake Entry Platform POR Rev 1.12
IceLake-UCIS-1855
IceLake-UCIS-2033
RKL : 1209951563
TGL Requirement coverage: 220195303, 220194423, RKL:2203201744</t>
  </si>
  <si>
    <t>Sensor should get enumerated in Device manager </t>
  </si>
  <si>
    <t>Functionality test for Sensor
Magnetometer-&gt; The digital compass that's usually based on a sensor called magnetometer provides  a simple orientation in relation to the Earth's magnetic field. As a result, your will always knows which way is North so it can auto rotate your digital maps depending on your physical orientation.</t>
  </si>
  <si>
    <t>GraCom,ICL-ArchReview-PostSi,ICL_BAT_NEW,LKF_ERB_PO,BIOS_EXT_BAT,InProdATMS1.0_03March2018,LKF_PO_Phase1,LKF_PO_Phase2,LKF_PO_New_P3,PSE 1.0,TGL_ERB_PO,OBC-LKF-PCH-ISH-Sensors-Magnetometer,OBC-ICL-PCH-ISH-Sensors-Magnetometer,OBC-TGL-PCH-ISH-Sensors-Magnetometer,RKL_PSS0.5,TGL_PSS_IN_PRODUCTION,GLK_ATMS1.0_Automated_TCs,TGL_NEW_BAT,TGL_H_PSS_BIOS_BAT,IFWI_TEST_SUITE,ADL/RKL/JSL,COMMON_QRC_BAT,MTL_Test_Suite,IFWI_SYNC,IFWI_FOC_BAT,ADL_N_IFWI,MTL_IFWI_PSS_EXTENDED,IFWI_COMMON_PREOS,ADLMLP4x,RPL-P_5SGC1,RPL-P_5SGC2,ADL_SBGA_5GC,ADL-M_5SGC1,ADL-M_2SDC1,LNL_M_IFWI_PSS,ADL_SBGA_3SDC1,MTL-M_5SGC1,MTL-M_4SDC2,MTL-M/P_Pre-Si_In_Production,ADL_N_IFWI_5SGC1,ADL_N_IFWI_4SDC1,ADL_N_IFWI_3SDC1,ADL_N_IFWI_2SDC1,ADL_N_IFWI_IEC_BIOS,ADL_N_IFWI_IEC_ISH,LNLM5SGC,LNLM3SDC2,LNLM4SDC1,LNLM3SDC3,LNLM3SDC4,LNLM3SDC5,LNLM2SDC6</t>
  </si>
  <si>
    <t>ISH Sensor enumeration pre and post Sx cycle - Magnetometer</t>
  </si>
  <si>
    <t>CSS-IVE-132265</t>
  </si>
  <si>
    <t>AMLR_Y42_PV_RS6,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GLK_B0_RS3_PV,ICL_U42_RS6_PV,ICL_Y42_RS6_PV,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WHL_U42_PV,TGL_U42_RS6_Alpha,TGL_U42_RS6_Beta,TGL_U42_RS6_PV,TGL_Y42_RS6_Alpha,TGL_Y42_RS6_Beta,TGL_Y42_RS6_PV,AML_Y42_Win10X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</si>
  <si>
    <t>ISH,S-states</t>
  </si>
  <si>
    <t>New Scenario Added based on 2016 Apollo Lake Entry Platform POR Rev 1.12
IceLake-UCIS-1855
IceLake-UCIS-2033
TGL Requirement coverage: 220195303, 220194423, BC-RQTBCTL-1100, RKL:2203201744</t>
  </si>
  <si>
    <t>Sensor should get enumerated in Device manager pre and post Sx cycle</t>
  </si>
  <si>
    <t>GraCom,ICL-ArchReview-PostSi,InProdATMS1.0_03March2018,PSE 1.0,OBC-ICL-PCH-ISH-Sensors-Magnetometer,OBC-TGL-PCH-ISH-Sensors-Magnetometer,RKL_PSS0.5,TGL_PSS_IN_PRODUCTION,GLK_ATMS1.0_Automated_TCs,IFWI_TEST_SUITE,ADL/RKL/JSL,MTL_Test_Suite,IFWI_SYNC,ADL_N_IFWIIFWI_COVERAGE_DELTA,ADLMLP4x,RPL-P_5SGC1,RPL-P_5SGC2,RPL_S_MASTER,RPL-S_3SDC2,ADL_SBGA_5GC,ADL-M_5SGC1,ADL-M_2SDC1,ADL_SBGA_3SDC1,MTL-M_5SGC1,MTL-M_4SDC2,MTL_IFWI_CBV_PMC,MTL_IFWI_CBV_ISH,ADL_N_IFWI_5SGC1,ADL_N_IFWI_4SDC1,ADL_N_IFWI_3SDC1,ADL_N_IFWI_2SDC1,ADL_N_IFWI_IEC_PMC,ADL_N_IFWI_IEC_ISH,RPL-SBGA_5SC,RPL-SBGA_3SC,MTLSDC2,LNLM5SGC,LNLM3SDC2,LNLM4SDC1,LNLM3SDC3,LNLM3SDC4,LNLM3SDC5,LNLM2SDC6,ARL_S_IFWI_0.8PSS</t>
  </si>
  <si>
    <t>Verify ISH Sensor Functionality - Magnetometer</t>
  </si>
  <si>
    <t>CSS-IVE-132268</t>
  </si>
  <si>
    <t>BC-RQTBC-9989
IceLake-UCIS-1855
IceLake-UCIS-2033
TGL Requirement coverage: 220195303, 220194423,
RKL:2203201744, FR:1209951563</t>
  </si>
  <si>
    <t>Sensor should be functional</t>
  </si>
  <si>
    <t>Please use Action Manager tool instead of Sensor Diagnostic to check for Sensor functionality and enumeration testing in WOS.
Tool Location: \\akasha1\Temp\jpt\Action Manager
Note: Please note that this tool is only applicable for Win8.1 OS and Win 10 TH2 build and above
For Win7 and AOS please continue using Sensor Diagnostic tool.
Functionality test for Sensor
Magnetometer-&gt; The digital compass that's usually based on a sensor called magnetometer provides  a simple orientation in relation to the Earth's magnetic field. As a result, your will always knows which way is North so it can auto rotate your digital maps depending on your physical orientation.</t>
  </si>
  <si>
    <t>GLK-FW-PO,ICL-ArchReview-PostSi,LKF_ERB_PO,BIOS_EXT_BAT,InProdATMS1.0_03March2018,LKF_PO_Phase1,LKF_PO_Phase2,LKF_PO_New_P3,TGL_ERB_PO,OBC-LKF-PCH-ISH-Sensors-Magnetometer,OBC-ICL-PCH-ISH-Sensors-Magnetometer,OBC-TGL-PCH-ISH-Sensors-Magnetometer,RKL_PSS0.5,TGL_PSS_IN_PRODUCTION,RKL_U_PO_Phase3_IFWI,IFWI_TEST_SUITE,RKL_Native_PO,RKL_Xcomp_PO,ADL/RKL/JSL,CML_H_ADP_S_PO,COMMON_QRC_BAT,Delta_IFWI_BIOS,Phase_3,MTL_Test_Suite,MTL_PSS_0.8IFWI_SYNC,IFWI_FOC_BAT,ADL_N_IFWIIFWI_COVERAGE_DELTA,ADLMLP4x,RPL-P_5SGC1,RPL-P_5SGC2,RPL_S_MASTER,RPL-S_3SDC2,RPL_S_IFWI_PO_Phase3,MTL_IFWI_BAT,ADL_SBGA_5GC,ADL-M_5SGC1,ADL-M_2SDC1,LNL_M_IFWI_PSS,ADL_SBGA_3SDC1,RPL_Px_PO_P3,MTL-M/P_Pre-Si_In_Production,MTL-M_5SGC1,MTL-M_4SDC2,MTL_IFWI_IAC_ISH,RPL_SBGA_IFWI_PO_Phase3,MTL_IFWI_CBV_ISH,ADL_N_IFWI_5SGC1,ADL_N_IFWI_4SDC1,ADL_N_IFWI_3SDC1,ADL_N_IFWI_2SDC1,ADL_N_IFWI_IEC_PMC,ADL_N_IFWI_IEC_ISH,RPL_P_PO_P3,RPL-SBGA_5SC,ARL_Px_IFWI_CI,RPL-SBGA_3SC,MTLSDC2,LNLM5SGC,LNLM3SDC2,LNLM4SDC1,LNLM3SDC3,LNLM3SDC4,LNLM3SDC5,LNLM2SDC6,ARL_S_IFWI_0.8PSS</t>
  </si>
  <si>
    <t>ISH Sensor functionality pre and post Sx cycle - Magnetometer</t>
  </si>
  <si>
    <t>CSS-IVE-132269</t>
  </si>
  <si>
    <t>Magnetometer-Sensor should be functional pre and post Sx cycle</t>
  </si>
  <si>
    <t>ICL-ArchReview-PostSi,BIOS_EXT_BAT,InProdATMS1.0_03March2018,OBC-ICL-PCH-ISH-Sensors-Magnetometer,OBC-TGL-PCH-ISH-Sensors-Magnetometer,RKL_PSS0.5,TGL_PSS_IN_PRODUCTION,IFWI_TEST_SUITE,ADL/RKL/JSL,MTL_Test_Suite,MTL_PSS_0.8IFWI_SYNC,ADL_N_IFWIIFWI_COVERAGE_DELTA,ADLMLP4x,RPL-P_5SGC1,RPL-P_5SGC2,RPL_S_MASTER,RPL-S_3SDC2,ADL_SBGA_5GC,ADL-M_5SGC1,ADL-M_2SDC1,MTL_IFWI_FV,LNL_M_IFWI_PSS,ADL_SBGA_3SDC1,MTL-M_5SGC1,MTL-M_4SDC2,MTL_IFWI_IAC_BIOS,MTL_IFWI_CBV_PMC,MTL_IFWI_CBV_ISH,ADL_N_IFWI_5SGC1,ADL_N_IFWI_4SDC1,ADL_N_IFWI_3SDC1,ADL_N_IFWI_2SDC1,ADL_N_IFWI_IEC_ISH,RPL-SBGA_5SC,RPL-SBGA_3SC,MTLSDC2,LNLM5SGC,LNLM3SDC2,LNLM4SDC1,LNLM3SDC3,LNLM3SDC4,LNLM3SDC5,LNLM2SDC6,ARL_S_IFWI_0.8PSS</t>
  </si>
  <si>
    <t>Verify ISH Sensor Enumeration - Accelerometer/3D Accelerometer</t>
  </si>
  <si>
    <t>CSS-IVE-132280</t>
  </si>
  <si>
    <t>AMLR_Y42_PV_RS6,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HFPGA_RS1_PSS_0.8P,ICL_HFPGA_RS1_PSS_1.0C,ICL_HFPGA_RS1_PSS_1.0P,ICL_HFPGA_RS2_PSS_1.1,ICL_Simics_VP_RS1_PSS_0.8C,ICL_Simics_VP_RS1_PSS_0.8P,ICL_Simics_VP_RS1_PSS_1.0C,ICL_Simics_VP_RS1_PSS_1.0P,ICL_Simics_VP_RS2_PSS_1.1,ICL_U42_RS6_PV,ICL_Y42_RS6_PV,KBL_U21_PV,KBL_Y22_PV,KBLR_Y_PV,LKF_A0_RS4_Alpha,LKF_A0_RS4_POE,LKF_B0_RS4_Beta,LKF_B0_RS4_PO,LKF_B0_RS4_PV ,LKF_Bx_ROW_19H1_Alpha,LKF_Bx_ROW_19H1_POE,LKF_Bx_ROW_19H2_Beta,LKF_Bx_ROW_19H2_PV,LKF_Bx_ROW_20H1_PV,LKF_HFPGA_RS3_PSS1.0,LKF_HFPGA_RS3_PSS1.1,LKF_HFPGA_RS4_PSS1.0,LKF_HFPGA_RS4_PSS1.1,LKF_Simics_VP_RS4_PSS1.0,LKF_Simics_VP_RS4_PSS1.1,TGL_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WHL_U42_Corp_PV,WHL_U42_PV,WHL_U43e_Corp_PV,ADL-S_Simics_PSS0.8,ADL-S_Simics_PSS1.0,ADL-S_Simics_PSS1.1,ADL-S_TGP-H_Simics_PSS1.1,TGL_U42_RS6_Alpha,TGL_U42_RS6_Beta,ADL-S_Simics_PSS1.05,TGL_U42_RS6_PV,TGL_Y42_RS6_Alpha,TGL_Y42_RS6_Beta,TGL_Y42_RS6_PV,AML_Y42_Win10X_PV,CML_U42_DG1_DDR4_PV,CML_U62_DG1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</si>
  <si>
    <t>BC-RQTBC-623
IceLake-UCIS-2163
TGL Requirement coverage: 220195306, 220194427
RKL:2203201744 , 1209951569</t>
  </si>
  <si>
    <t>Accelerometer/3D Accelerometer Sensor should get enumerated in Action Manager </t>
  </si>
  <si>
    <t>Intention of the testcase is to verify sensor enumeration</t>
  </si>
  <si>
    <t>GraCom,ICL_PSS_BAT_NEW,LKF_ERB_PO,InProdATMS1.0_03March2018,LKF_PO_Phase1,LKF_PO_Phase2,LKF_PO_New_P3,PSE 1.0,TGL_ERB_PO,OBC-CNL-PCH-ISH-Sensors-3DAccelerometer,OBC-LKF-PCH-ISH-Sensors-3DAccelerometer,OBC-ICL-PCH-ISH-Sensors-3DAccelerometer,OBC-TGL-PCH-ISH-Sensors-3DAccelerometer,RKL_PSS0.5,TGL_PSS_IN_PRODUCTION,GLK_ATMS1.0_Automated_TCs,KBLR_ATMS1.0_Automated_TCs,TGL_NEW_BAT,TGL_H_PSS_BIOS_BAT,IFWI_TEST_SUITE,RKL_Xcomp_PO,RKL_Native_PO,ADL/RKL/JSL,CML_H_ADP_S_PO,COMMON_QRC_BAT,MTL_Test_Suite,IFWI_SYNC,IFWI_FOC_BAT,ADL_N_IFWI,MTL_IFWI_PSS_EXTENDED,IFWI_COMMON_PREOS,ADLMLP4x,RPL-P_5SGC1,RPL-P_5SGC2,ADL_SBGA_5GC,ADL-M_5SGC1,ADL-M_2SDC1,LNL_M_IFWI_PSS,ADL_SBGA_3SDC1,MTL-M_5SGC1,MTL-M_4SDC2,MTL-M/P_Pre-Si_In_Production,ADL_N_IFWI_5SGC1,ADL_N_IFWI_4SDC1,ADL_N_IFWI_3SDC1,ADL_N_IFWI_2SDC1,ADL_N_IFWI_IEC_BIOS,ADL_N_IFWI_IEC_ISH,IFWI_COMMON_UNIFIED,LNLM5SGC,LNLM3SDC2,LNLM4SDC1,LNLM3SDC3,LNLM3SDC4,LNLM3SDC5,LNLM2SDC6,ARL_S_IFWI_0.8PSS</t>
  </si>
  <si>
    <t>Verify ISH Sensor Enumeration pre and post Sx cycle - Accelerometer/3D Accelerometer</t>
  </si>
  <si>
    <t>CSS-IVE-132281</t>
  </si>
  <si>
    <t>AMLR_Y42_PV_RS6,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HFPGA_RS1_PSS_0.8C,ICL_HFPGA_RS1_PSS_0.8P,ICL_HFPGA_RS1_PSS_1.0C,ICL_HFPGA_RS1_PSS_1.0P,ICL_HFPGA_RS2_PSS_1.1,ICL_Simics_VP_RS1_PSS_0.8C,ICL_Simics_VP_RS1_PSS_0.8P,ICL_Simics_VP_RS1_PSS_1.0C,ICL_Simics_VP_RS1_PSS_1.0P,ICL_Simics_VP_RS2_PSS_1.1,ICL_U42_RS6_PV,ICL_Y42_RS6_PV,KBL_U21_PV,KBL_Y22_PV,KBLR_Y_PV,LKF_A0_RS4_Alpha,LKF_A0_RS4_POE,LKF_B0_RS4_Beta,LKF_B0_RS4_PO,LKF_B0_RS4_PV ,LKF_Bx_ROW_19H1_Alpha,LKF_Bx_ROW_19H1_POE,LKF_Bx_ROW_19H2_Beta,LKF_Bx_ROW_19H2_PV,LKF_Bx_ROW_20H1_PV,LKF_Simics_VP_RS4_PSS1.0,LKF_Simics_VP_RS4_PSS1.1,TGL_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WHL_U42_Corp_PV,WHL_U42_PV,WHL_U43e_Corp_PV,ADL-S_Simics_PSS0.8,ADL-S_Simics_PSS1.0,ADL-S_Simics_PSS1.1,ADL-S_TGP-H_Simics_PSS1.1,TGL_U42_RS6_Alpha,TGL_U42_RS6_Beta,ADL-S_Simics_PSS1.05,TGL_U42_RS6_PV,TGL_Y42_RS6_Alpha,TGL_Y42_RS6_Beta,TGL_Y42_RS6_PV,AML_Y42_Win10X_PV,CML_U42_DG1_DDR4_PV,CML_U62_DG1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</si>
  <si>
    <t>BC-RQTBC-623, IceLake-UCIS-2163
TGL Requirement coverage: 220195306, 220194427, BC-RQTBCTL-1100, RKL:2203201744</t>
  </si>
  <si>
    <t>Accelerometer/3D Accelerometer Sensor should get enumerated in Action manager pre and post cycle</t>
  </si>
  <si>
    <t>Intention of the testcase is to verify sensor enumeration pre and post Sx cycle</t>
  </si>
  <si>
    <t>GraCom,InProdATMS1.0_03March2018,LKF_PO_Phase3,LKF_PO_New_P3,PSE 1.0,OBC-CNL-PCH-ISH-Sensors-3DAccelerometer,OBC-LKF-PCH-ISH-Sensors-3DAccelerometer,OBC-ICL-PCH-ISH-Sensors-3DAccelerometer,OBC-TGL-PCH-ISH-Sensors-3DAccelerometer,RKL_PSS0.5,TGL_PSS_IN_PRODUCTION,GLK_ATMS1.0_Automated_TCs,KBLR_ATMS1.0_Automated_TCs,IFWI_TEST_SUITE,ADL/RKL/JSL,MTL_Test_Suite,IFWI_SYNC,IFWI_FOC_BAT,ADL_N_IFWI,MTL_IFWI_PSS_EXTENDEDIFWI_COVERAGE_DELTA,ADLMLP4x,RPL-P_5SGC1,RPL-P_5SGC2,RPL_S_MASTER,RPL-S_3SDC2,ADL_SBGA_5GC,ADL-M_5SGC1,ADL-M_2SDC1,LNL_M_IFWI_PSS,ADL_SBGA_3SDC1,MTL_IFWI_QAC,MTL-M_5SGC1,MTL-M_4SDC2,MTL_IFWI_IAC_ISH,MTL-M/P_Pre-Si_In_Production,MTL_IFWI_CBV_PMC,MTL_IFWI_CBV_ISH,MTL-S_Pre-Si_In_Production,ADL_N_IFWI_5SGC1,ADL_N_IFWI_4SDC1,ADL_N_IFWI_3SDC1,ADL_N_IFWI_2SDC1,MTL-S_Pre-Si_In_Production,ADL_N_IFWI_IEC_ISH,RPL-SBGA_5SC,RPL-SBGA_3SC,MTLSDC2,LNLM5SGC,LNLM3SDC2,LNLM4SDC1,LNLM3SDC3,LNLM3SDC4,LNLM3SDC5,LNLM2SDC6,ARL_S_IFWI_0.8PSS</t>
  </si>
  <si>
    <t>Verify ISH Sensor Functionality - Accelerometer/3D Accelerometer</t>
  </si>
  <si>
    <t>CSS-IVE-132284</t>
  </si>
  <si>
    <t>AMLR_Y42_PV_RS6,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HFPGA_RS1_PSS_0.8P,ICL_HFPGA_RS1_PSS_1.0C,ICL_HFPGA_RS1_PSS_1.0P,ICL_HFPGA_RS2_PSS_1.1,ICL_Simics_VP_RS1_PSS_0.8C,ICL_Simics_VP_RS1_PSS_0.8P,ICL_Simics_VP_RS1_PSS_1.0C,ICL_Simics_VP_RS1_PSS_1.0P,ICL_Simics_VP_RS2_PSS_1.1,ICL_U42_RS6_PV,ICL_Y42_RS6_PV,KBL_U21_PV,KBL_Y22_PV,KBLR_Y_PV,LKF_A0_RS4_Alpha,LKF_A0_RS4_POE,LKF_B0_RS4_Beta,LKF_B0_RS4_PO,LKF_B0_RS4_PV ,LKF_Bx_ROW_19H1_Alpha,LKF_Bx_ROW_19H1_POE,LKF_Bx_ROW_19H2_Beta,LKF_Bx_ROW_19H2_PV,LKF_Bx_ROW_20H1_PV,LKF_HFPGA_RS3_PSS1.0,LKF_HFPGA_RS3_PSS1.1,LKF_HFPGA_RS4_PSS1.0,LKF_HFPGA_RS4_PSS1.1,LKF_Simics_VP_RS4_PSS1.0,LKF_Simics_VP_RS4_PSS1.1,TGL_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WHL_U42_Corp_PV,WHL_U42_PV,WHL_U43e_Corp_PV,TGL_U42_RS6_Alpha,TGL_U42_RS6_Beta,ADL-S_Simics_PSS1.05,TGL_U42_RS6_PV,TGL_Y42_RS6_Alpha,TGL_Y42_RS6_Beta,TGL_Y42_RS6_PV,AML_Y42_Win10X_PV,CML_U42_DG1_DDR4_PV,CML_U62_DG1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</si>
  <si>
    <t>BC-RQTBC-9989
IceLake-UCIS-2163
TGL Requirement coverage: 220195306, 220194427,
RKL:2203201744, FR:1209951569</t>
  </si>
  <si>
    <t>Accelerometer/3D Accelerometer Sensor should be functional </t>
  </si>
  <si>
    <t>GLK-FW-PO,ICL_PSS_BAT_NEW,LKF_ERB_PO,BIOS_EXT_BAT,InProdATMS1.0_03March2018,LKF_PO_Phase1,LKF_PO_Phase2,LKF_PO_New_P3,TGL_ERB_PO,OBC-CNL-PCH-ISH-Sensors-3DAccelerometer,OBC-LKF-PCH-ISH-Sensors-3DAccelerometer,OBC-ICL-PCH-ISH-Sensors-3DAccelerometer,OBC-TGL-PCH-ISH-Sensors-3DAccelerometer,RKL_PSS0.5,TGL_PSS_IN_PRODUCTION,RKL_U_PO_Phase3_IFWI,IFWI_TEST_SUITE,RKL_Xcomp_PO,RKL_Native_PO,ADL/RKL/JSL,CML_H_ADP_S_PO,COMMON_QRC_BAT,Delta_IFWI_BIOS,Phase_3,MTL_Test_Suite,MTL_PSS_0.8IFWI_SYNC,ADL_N_IFWIIFWI_COVERAGE_DELTA,ADLMLP4x,RPL-P_5SGC1,RPL-P_5SGC2,RPL_S_IFWI_PO_Phase3,RPL-S_3SDC1,MTL_IFWI_BAT,ADL_M_TS,ADL_SBGA_5GC,ADL-M_5SGC1,ADL-M_2SDC1,LNL_M_IFWI_PSS,ADL_SBGA_3SDC1,RPL_Px_PO_P3,MTL_IFWI_QAC,MTL-M/P_Pre-Si_In_Production,MTL-M_5SGC1,MTL-M_4SDC2,RPL_SBGA_IFWI_PO_Phase3,MTL_IFWI_CBV_ISH,ADL_N_IFWI_5SGC1,ADL_N_IFWI_4SDC1,ADL_N_IFWI_3SDC1,ADL_N_IFWI_2SDC1,ADL_N_IFWI_IEC_ISH,RPL_P_PO_P3,RPL-SBGA_5SC,RPL-SBGA_3SC,MTLSDC2,LNLM5SGC,LNLM3SDC2,LNLM4SDC1,LNLM3SDC3,LNLM3SDC4,LNLM3SDC5,LNLM2SDC6,ARL_S_IFWI_0.8PSS</t>
  </si>
  <si>
    <t>ISH Sensor Functionality pre and post Sx cycle - Accelerometer/3D Accelerometer</t>
  </si>
  <si>
    <t>CSS-IVE-132285</t>
  </si>
  <si>
    <t>AMLR_Y42_PV_RS6,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HFPGA_RS1_PSS_0.8C,ICL_HFPGA_RS1_PSS_0.8P,ICL_HFPGA_RS1_PSS_1.0C,ICL_HFPGA_RS1_PSS_1.0P,ICL_HFPGA_RS2_PSS_1.1,ICL_Simics_VP_RS1_PSS_0.8C,ICL_Simics_VP_RS1_PSS_0.8P,ICL_Simics_VP_RS1_PSS_1.0C,ICL_Simics_VP_RS1_PSS_1.0P,ICL_Simics_VP_RS2_PSS_1.1,ICL_U42_RS6_PV,ICL_Y42_RS6_PV,KBL_U21_PV,KBL_Y22_PV,KBLR_Y_PV,LKF_A0_RS4_Alpha,LKF_A0_RS4_POE,LKF_B0_RS4_Beta,LKF_B0_RS4_PO,LKF_B0_RS4_PV ,LKF_Bx_ROW_19H1_Alpha,LKF_Bx_ROW_19H1_POE,LKF_Bx_ROW_19H2_Beta,LKF_Bx_ROW_19H2_PV,LKF_Bx_ROW_20H1_PV,LKF_Simics_VP_RS4_PSS1.0,LKF_Simics_VP_RS4_PSS1.1,TGL_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WHL_U42_Corp_PV,WHL_U42_PV,WHL_U43e_Corp_PV,TGL_U42_RS6_Alpha,TGL_U42_RS6_Beta,ADL-S_Simics_PSS1.05,TGL_U42_RS6_PV,TGL_Y42_RS6_Alpha,TGL_Y42_RS6_Beta,TGL_Y42_RS6_PV,AML_Y42_Win10X_PV,CML_U42_DG1_DDR4_PV,CML_U62_DG1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</si>
  <si>
    <t>Accelerometer/3D Accelerometer Sensor should be functional pre and post Sx cycle</t>
  </si>
  <si>
    <t>Intention of the testcase is to verify sensor functionality pre and post Sx cycle</t>
  </si>
  <si>
    <t>BIOS_EXT_BAT,InProdATMS1.0_03March2018,LKF_PO_Phase3,LKF_PO_New_P3,OBC-CNL-PCH-ISH-Sensors-3DAccelerometer,OBC-LKF-PCH-ISH-Sensors-3DAccelerometer,OBC-ICL-PCH-ISH-Sensors-3DAccelerometer,OBC-TGL-PCH-ISH-Sensors-3DAccelerometer,RKL_PSS0.5,TGL_PSS_IN_PRODUCTION,IFWI_TEST_SUITE,ADL/RKL/JSL,MTL_Test_Suite,MTL_PSS_0.8IFWI_SYNC,ADL_N_IFWIIFWI_COVERAGE_DELTA,ADLMLP4x,RPL-P_5SGC1,RPL-P_5SGC2,RPL_S_MASTER,RPL-S_3SDC2,ADL_SBGA_5GC,ADL-M_5SGC1,ADL-M_2SDC1,MTL_IFWI_FV,LNL_M_IFWI_PSS,ADL_SBGA_3SDC1,MTL_IFWI_QAC,MTL-M_5SGC1,MTL-M_4SDC2,MTL_IFWI_CBV_PMC,MTL_IFWI_CBV_ISH,ADL_N_IFWI_5SGC1,ADL_N_IFWI_4SDC1,ADL_N_IFWI_3SDC1,ADL_N_IFWI_2SDC1,ADL_N_IFWI_IEC_PMC,ADL_N_IFWI_IEC_ISH,RPL-SBGA_5SC,RPL-SBGA_3SC,MTLSDC2,LNLM5SGC,LNLM3SDC2,LNLM4SDC1,LNLM3SDC3,LNLM3SDC4,LNLM3SDC5,LNLM2SDC6,ARL_S_IFWI_0.8PSS</t>
  </si>
  <si>
    <t>Verify ISH Sensor Enumeration pre and post Sx cycle - Gyro</t>
  </si>
  <si>
    <t>CSS-IVE-132289</t>
  </si>
  <si>
    <t>AMLR_Y42_PV_RS6,CNL_H82_PV,CNL_U22_PV,CNL_Y22_PV,GLK_B0_RS3_PV,ICL_HFPGA_RS1_PSS_0.8C,ICL_HFPGA_RS1_PSS_0.8P,ICL_HFPGA_RS1_PSS_1.0C,ICL_HFPGA_RS1_PSS_1.0P,ICL_HFPGA_RS2_PSS_1.1,ICL_Simics_VP_RS1_PSS_0.8C,ICL_Simics_VP_RS1_PSS_0.8P,ICL_Simics_VP_RS1_PSS_1.0C,ICL_Simics_VP_RS1_PSS_1.0P,ICL_Simics_VP_RS2_PSS_1.1,ICL_U42_RS6_PV,ICL_Y42_RS6_PV,KBL_U21_PV,KBL_Y22_PV,KBLR_Y_PV,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TGL_U42_RS6_Alpha,TGL_U42_RS6_Beta,TGL_U42_RS6_PV,TGL_Y42_RS6_Alpha,TGL_Y42_RS6_Beta,TGL_Y42_RS6_PV,AML_Y42_Win10X_PV,CML_U42_DG1_DDR4_PV,CML_U62_DG1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5_PreAlpha</t>
  </si>
  <si>
    <t>BC-RQTBC-623, IceLake-UCIS-1854
TGL Requirement coverage: 220195301, 220194422, BC-RQTBCTL-1100, RKL:2203201744</t>
  </si>
  <si>
    <t>Sensor should get enumerated in Action manager pre and post Sx cycle</t>
  </si>
  <si>
    <t>GraCom,InProdATMS1.0_03March2018,PSE 1.0,OBC-CNL-PCH-ISH-Sensors-Gyrometer,OBC-ICL-PCH-ISH-Sensors-Gyrometer,OBC-TGL-PCH-ISH-Sensors-Gyrometer,RKL_PSS0.5,TGL_PSS_IN_PRODUCTION,GLK_ATMS1.0_Automated_TCs,KBLR_ATMS1.0_Automated_TCs,IFWI_TEST_SUITE,ADL/RKL/JSL,MTL_Test_Suite,IFWI_SYNC,IFWI_FOC_BAT,ADL_N_IFWI,MTL_IFWI_PSS_EXTENDEDIFWI_COVERAGE_DELTA,ADLMLP4x,RPL-P_5SGC1,RPL-P_5SGC2,RPL_S_MASTER,RPL-S_3SDC2,ADL_SBGA_5GC,ADL-M_5SGC1,ADL-M_2SDC1,LNL_M_IFWI_PSS,LNL_M_IFWI_PSS,ADL_SBGA_3SDC1,MTL_IFWI_QAC,MTL-M_5SGC1,MTL-M_4SDC2,MTL_IFWI_IAC_ISH,MTL_IFWI_CBV_PMC,MTL_IFWI_CBV_ISH,ADL_N_IFWI_5SGC1,ADL_N_IFWI_4SDC1,ADL_N_IFWI_3SDC1,ADL_N_IFWI_2SDC1,ADL_N_IFWI_IEC_ISH,RPL-SBGA_5SC,RPL-SBGA_3SC,MTLSDC2,LNLM5SGC,LNLM3SDC2,LNLM4SDC1,LNLM3SDC3,LNLM3SDC4,LNLM3SDC5,LNLM2SDC6,ARL_S_IFWI_0.8PSS</t>
  </si>
  <si>
    <t>ISH Sensor Functionality - Gyro</t>
  </si>
  <si>
    <t>CSS-IVE-132292</t>
  </si>
  <si>
    <t>AMLR_Y42_PV_RS6,CNL_H82_PV,CNL_U22_PV,CNL_Y22_PV,GLK_B0_RS3_PV,ICL_HFPGA_RS1_PSS_0.8P,ICL_HFPGA_RS1_PSS_1.0C,ICL_HFPGA_RS1_PSS_1.0P,ICL_HFPGA_RS2_PSS_1.1,ICL_Simics_VP_RS1_PSS_0.8P,ICL_Simics_VP_RS1_PSS_1.0C,ICL_Simics_VP_RS1_PSS_1.0P,ICL_Simics_VP_RS2_PSS_1.1,ICL_U42_RS6_PV,ICL_Y42_RS6_PV,KBL_U21_PV,KBL_Y22_PV,KBLR_Y_PV,LKF_A0_RS4_Alpha,LKF_A0_RS4_POE,LKF_B0_RS4_Beta,LKF_B0_RS4_PO,LKF_B0_RS4_PV ,LKF_Bx_ROW_19H1_Alpha,LKF_Bx_ROW_19H1_POE,LKF_Bx_ROW_19H2_Beta,LKF_Bx_ROW_19H2_PV,LKF_Bx_ROW_20H1_PV,LKF_HFPGA_RS3_PSS1.0,LKF_HFPGA_RS3_PSS1.1,LKF_HFPGA_RS4_PSS1.0,LKF_HFPGA_RS4_PSS1.1,LKF_N-1_(BXTM)_RS3_POE,LKF_Simics_VP_RS4_PSS1.0,LKF_Simics_VP_RS4_PSS1.1,TGL_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TGL_U42_RS6_Alpha,TGL_U42_RS6_Beta,TGL_U42_RS6_PV,TGL_Y42_RS6_Alpha,TGL_Y42_RS6_Beta,TGL_Y42_RS6_PV,AML_Y42_Win10X_PV,CML_U42_DG1_DDR4_PV,CML_U62_DG1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MTL_M_Simics_PSS1.1,MTL_P_Simics_PSS1.1,ADL-P_ADP-LP_LP5_PreAlpha,ADL-P_ADP-LP_L4X_PreAlpha,ADL-M_ADP-M_LP5_20H1_PreAlpha,ADL-M_ADP-M_LP5_21H1_PreAlpha,ADL-P_ADP-LP_DDR5_PreAlpha</t>
  </si>
  <si>
    <t>BC-RQTBC-623
IceLake-UCIS-1854
TGL Requirement coverage: 220195301, 220194422, 
RKL:2203201744, FR:1209951562</t>
  </si>
  <si>
    <t>Sensor should get be functional</t>
  </si>
  <si>
    <t>GLK-FW-PO,ICL_PSS_BAT_NEW,LKF_ERB_PO,BIOS_EXT_BAT,InProdATMS1.0_03March2018,LKF_PO_Phase1,LKF_PO_Phase2,LKF_PO_New_P3,TGL_ERB_PO,OBC-CNL-PCH-ISH-Sensors-Gyrometer,OBC-LKF-PCH-ISH-Sensors-Gyrometer,OBC-ICL-PCH-ISH-Sensors-Gyrometer,OBC-TGL-PCH-ISH-Sensors-Gyrometer,RKL_PSS0.5,TGL_PSS_IN_PRODUCTION,RKL_U_PO_Phase3_IFWI,IFWI_TEST_SUITE,RKL_Xcomp_PO,RKL_Native_PO,ADL/RKL/JSL,CML_H_ADP_S_PO,COMMON_QRC_BAT,Delta_IFWI_BIOS,Phase_3,MTL_Test_Suite,MTL_PSS_0.5,IFWI_SYNC,IFWI_FOC_BAT,ADL_N_IFWI,IFWI_COVERAGE_DELTA,ADLMLP4x,RPL-P_5SGC1,RPL-P_5SGC2,RPL_S_MASTER,RPL-S_3SDC2,RPL_S_IFWI_PO_Phase3,MTL_IFWI_BAT,ADL_SBGA_5GC,ADL-M_5SGC1,ADL-M_2SDC1,LNL_M_IFWI_PSS,LNL_M_IFWI_PSS,ADL_SBGA_3SDC1,RPL_Px_PO_P3,MTL_IFWI_QAC,MTL-M/P_Pre-Si_In_Productionx,MTL-M_5SGC1,MTL-M_4SDC2,RPL_SBGA_IFWI_PO_Phase3,MTL_IFWI_CBV_ISH,ADL_N_IFWI_5SGC1,ADL_N_IFWI_4SDC1,ADL_N_IFWI_3SDC1,ADL_N_IFWI_2SDC1,ADL_N_IFWI_IEC_ISH,RPL_P_PO_P3,RPL-SBGA_5SC,ARL_Px_IFWI_CI,RPL-SBGA_3SC,MTLSDC2,LNLM5SGC,LNLM3SDC2,LNLM4SDC1,LNLM3SDC3,LNLM3SDC4,LNLM3SDC5,LNLM2SDC6,ARL_S_IFWI_0.5PSS</t>
  </si>
  <si>
    <t>ISH Sensor Functionality pre and post Sx cycle - Gyro</t>
  </si>
  <si>
    <t>CSS-IVE-132293</t>
  </si>
  <si>
    <t>Gyroscope Sensor should get be functional pre and post Sx cycle</t>
  </si>
  <si>
    <t>Intention of the testcase is to verify Gyro sensor functionality pre and post Sx cycle</t>
  </si>
  <si>
    <t>BIOS_EXT_BAT,InProdATMS1.0_03March2018,OBC-CNL-PCH-ISH-Sensors-Gyrometer,OBC-ICL-PCH-ISH-Sensors-Gyrometer,OBC-TGL-PCH-ISH-Sensors-Gyrometer,RKL_PSS0.5,TGL_PSS_IN_PRODUCTION,IFWI_TEST_SUITE,ADL/RKL/JSL,MTL_Test_Suite,IFWI_SYNC,ADL_N_IFWIIFWI_COVERAGE_DELTA,ADLMLP4x,RPL-P_5SGC1,RPL-P_5SGC2,RPL_S_MASTER,RPL-S_3SDC2,ADL_SBGA_5GC,ADL-M_5SGC1,ADL-M_2SDC1,MTL_IFWI_FV,ADL_SBGA_3SDC1,MTL_IFWI_QAC,MTL-M_5SGC1,MTL-M_4SDC2,MTL_IFWI_CBV_PMC,MTL_IFWI_CBV_ISH,ADL_N_IFWI_5SGC1,ADL_N_IFWI_4SDC1,ADL_N_IFWI_3SDC1,ADL_N_IFWI_2SDC1,ADL_N_IFWI_IEC_ISH,RPL-SBGA_5SC,RPL-SBGA_3SC,MTLSDC2,LNLM5SGC,LNLM3SDC2,LNLM4SDC1,LNLM3SDC3,LNLM3SDC4,LNLM3SDC5,LNLM2SDC6</t>
  </si>
  <si>
    <t>ISH Sensor Enumeration - Ambientlight (ALS)</t>
  </si>
  <si>
    <t>CSS-IVE-132296</t>
  </si>
  <si>
    <t>ADL-S_ADP-S_SODIMM_DDR5_1DPC_Alpha,AMLR_Y42_PV_RS6,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HFPGA_RS1_PSS_0.8P,ICL_HFPGA_RS1_PSS_1.0C,ICL_HFPGA_RS1_PSS_1.0P,ICL_HFPGA_RS2_PSS_1.1,ICL_Simics_VP_RS1_PSS_0.8C,ICL_Simics_VP_RS1_PSS_0.8P,ICL_Simics_VP_RS1_PSS_1.0C,ICL_Simics_VP_RS1_PSS_1.0P,ICL_Simics_VP_RS2_PSS_1.1,ICL_U42_RS6_PV,ICL_Y42_RS6_PV,JSLP_POR_20H1_Alpha,JSLP_POR_20H1_PreAlpha,JSLP_POR_20H2_Beta,JSLP_POR_20H2_PV,KBL_U21_PV,KBL_Y22_PV,KBLR_Y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TGPH_Native_DDR4_POE,RKL_S81_TGPH_Native_DDR4_RS6_Alpha,RKL_S81_TGPH_Native_DDR4_RS7_Beta,RKL_S81_TGPH_Native_DDR4_RS7_PV,RKL_Simics_VP_PSS0.8,RKL_Simics_VP_PSS1.0,RKL_Simics_VP_PSS1.1,TGL_ H81_RS4_Alpha,TGL_ H81_RS4_Beta,TGL_ H81_RS4_PV,TGL_H81_19H2_RS6_PreAlpha,TGL_HFPGA_RS2,TGL_HFPGA_RS3,TGL_HFPGA_RS4,TGL_Simics_VP_RS2_PSS0.8,TGL_Simics_VP_RS2_PSS1.0,TGL_Simics_VP_RS2_PSS1.1,TGL_U42_RS4_PV,TGL_Y42_RS4_PV,TGL_Z0_(TGPLP-A0)_RS4_PPOExit,WHL_U42_Corp_PV,WHL_U42_PV,WHL_U43e_Corp_PV,TGL_U42_RS6_Alpha,TGL_U42_RS6_Beta,TGL_U42_RS6_PV,TGL_Y42_RS6_Alpha,TGL_Y42_RS6_Beta,TGL_Y42_RS6_PV,AML_Y42_Win10X_PV,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JSLP_Win10x_PV,JSLP_Win10x_Beta,ADL-P_ADP-LP_LP5_PreAlpha,ADL-P_ADP-LP_L4X_PreAlpha,ADL-M_ADP-M_LP5_20H1_PreAlpha,ADL-M_ADP-M_LP5_21H1_PreAlpha,ADL-P_ADP-LP_DDR5_PreAlpha</t>
  </si>
  <si>
    <t>BC-RQTBC-623
TGL Requirement coverage: 220195299, 220194421, RKL:2203201744
RKL: 1209951560</t>
  </si>
  <si>
    <t>Ambientlight Sensor should get enumerated in Action manager</t>
  </si>
  <si>
    <t>bios.alderlake,bios.amberlake,bios.arrowlake,bios.kabylake,bios.raptorlake,bios.skylake,ifwi.alderlake,ifwi.arrowlake,ifwi.jasperlake,ifwi.lunarlake,ifwi.meteorlake,ifwi.raptorlake,ifwi.rocketlake</t>
  </si>
  <si>
    <t>bios.raptorlake,ifwi.alderlake,ifwi.jasperlake,ifwi.meteorlake,ifwi.raptorlake,ifwi.rocketlake</t>
  </si>
  <si>
    <t>GraCom,ICL_PSS_BAT_NEW,ICL_BAT_NEW,TGL_PSS0.8P,LKF_ERB_PO,BIOS_EXT_BAT,InProdATMS1.0_03March2018,PSE 1.0,TGL_ERB_PO,OBC-CNL-PCH-ISH-Sensors-ALS,OBC-LKF-PCH-ISH-Sensors-ALS,OBC-ICL-PCH-ISH-Sensors-ALS,OBC-TGL-PCH-ISH-Sensors-ALS,TGL_PSS_IN_PRODUCTION,GLK_ATMS1.0_Automated_TCs,KBLR_ATMS1.0_Automated_TCs,TGL_NEW_BAT,TGL_H_PSS_BIOS_BAT,RKL_S_PO_Phase3_IFWI,RKL_POE,RKL_U_PO_Phase3_IFWI,IFWI_TEST_SUITE,IFWI_PO,RKL_Xcomp_PO,RKL_Native_PO,ADL_PSS_1.05,ADL/RKL/JSL,CML_H_ADP_S_PO,COMMON_QRC_BAT,Phase_3,MTL_Test_Suite,IFWI_SYNC,IFWI_FOC_BAT,ADL_N_IFWI,MTL_IFWI_PSS_EXTENDEDIFWI_COVERAGE_DELTA,RPL_S_MASTER,RPL-S_3SDC1,RPL-S_3SDC1,ADLMLP4x,MTL_IFWI_Sanity,RPL-P_5SGC1,RPL-P_5SGC2,RPL_S_MASTER,RPL-S_3SDC1,RPL_S_IFWI_PO_Phase3,RPL_S_PO_P3,ADL_SBGA_5GC,ADL-M_5SGC1,ADL-M_2SDC1,LNL_M_IFWI_PSS,ADL_SBGA_3SDC1,RPL_Px_PO_P3, ADL_SBGA_3DC4,MTL-M_4SDC2,RPL-Px_5SGC1,RPL-Px_4SDC1,MTL_IFWI_IAC_ISH,RPL_SBGA_PO_P3,RPL_SBGA_IFWI_PO_Phase3,MTL_IFWI_CBV_ISH,ADL_N_IFWI_5SGC1,ADL_N_IFWI_4SDC1,ADL_N_IFWI_3SDC1,ADL_N_IFWI_2SDC1,ADL_N_IFWI_IEC_BIOS,ADL_N_IFWI_IEC_ISH,RPL_P_PO_P3,RPL-Px_4SP2,RPL-Px_2SDC1,RPL-P_5SGC,RPL-P_4SDC1,RPL-SBGA_5SC,MTLSDC2,LNLM5SGC,LNLM3SDC2,LNLM4SDC1,LNLM3SDC3,LNLM3SDC4,LNLM3SDC5,LNLM2SDC6,ARL_S_IFWI_0.8PSS,MTLSDC2</t>
  </si>
  <si>
    <t>Verify ISH Ambientlight Sensor (ALS) sensor enumeration pre and post Sx cycle</t>
  </si>
  <si>
    <t>CSS-IVE-132297</t>
  </si>
  <si>
    <t>ADL-S_ADP-S_SODIMM_DDR5_1DPC_Alpha,AMLR_Y42_PV_RS6,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HFPGA_RS1_PSS_0.8C,ICL_HFPGA_RS1_PSS_0.8P,ICL_HFPGA_RS1_PSS_1.0C,ICL_HFPGA_RS1_PSS_1.0P,ICL_HFPGA_RS2_PSS_1.1,ICL_Simics_VP_RS1_PSS_0.8C,ICL_Simics_VP_RS1_PSS_0.8P,ICL_Simics_VP_RS1_PSS_1.0C,ICL_Simics_VP_RS1_PSS_1.0P,ICL_Simics_VP_RS2_PSS_1.1,ICL_U42_RS6_PV,ICL_Y42_RS6_PV,JSLP_POR_20H1_Alpha,JSLP_POR_20H1_PreAlpha,JSLP_POR_20H2_Beta,JSLP_POR_20H2_PV,KBL_U21_PV,KBL_Y22_PV,KBLR_Y_PV,RKL_S61_CMPH_Xcomp_DDR4_RS6_Alpha,RKL_S61_CMPH_Xcomp_DDR4_RS7_Beta,RKL_S61_CMPH_Xcomp_DDR4_RS7_PV,RKL_S61_TGPH_Native_DDR4_RS6_Alpha,RKL_S61_TGPH_Native_DDR4_RS7_Beta,RKL_S61_TGPH_Native_DDR4_RS7_PV,RKL_S81_CMPH_Xcomp_DDR4_RS6_Alpha,RKL_S81_CMPH_Xcomp_DDR4_RS7_Beta,RKL_S81_TGPH_Native_DDR4_RS6_Alpha,RKL_S81_TGPH_Native_DDR4_RS7_Beta,RKL_S81_TGPH_Native_DDR4_RS7_PV,RKL_Simics_VP_PSS0.8,RKL_Simics_VP_PSS1.0,RKL_Simics_VP_PSS1.1,TGL_ H81_RS4_Alpha,TGL_ H81_RS4_Beta,TGL_ H81_RS4_PV,TGL_H81_19H2_RS6_PreAlpha,TGL_HFPGA_RS2,TGL_HFPGA_RS3,TGL_HFPGA_RS4,TGL_Simics_VP_RS2_PSS0.8,TGL_Simics_VP_RS2_PSS1.0,TGL_Simics_VP_RS2_PSS1.1,TGL_U42_RS4_PV,TGL_Y42_RS4_PV,TGL_Z0_(TGPLP-A0)_RS4_PPOExit,WHL_U42_Corp_PV,WHL_U42_PV,WHL_U43e_Corp_PV,ADL-S_Simics_PSS0.8,ADL-S_Simics_PSS1.0,ADL-S_Simics_PSS1.1,ADL-S_ADP-S_SODIMM_DDR5_1DPC_Beta,ADL-S_ADP-S_SODIMM_DDR5_1DPC_POE,ADL-S_ADP-S_SODIMM_DDR5_1DPC_PreAlpha,ADL-S_ADP-S_SODIMM_DDR5_1DPC_PV,TGL_U42_RS6_Alpha,TGL_U42_RS6_Beta,ADL-S_Simics_PSS1.05,TGL_U42_RS6_PV,TGL_Y42_RS6_Alpha,TGL_Y42_RS6_Beta,TGL_Y42_RS6_PV,AML_Y42_Win10X_PV,CML_U42_DG1_DDR4_PV,CML_U62_DG1_DDR4_PV,RKL_S_CMPH_Simics_VP_PSS1.0,RKL_S_CMPH_Simics_VP_PSS1.1,RKL_CML_S_102_TGPH_Xcomp_DDR4_Beta,RKL_CML_S_102_TGPH_Xcomp_DDR4_Alpha,RKL_CML_S_102_TGPH_Xcomp_DDR4_PV,RKL_CML_S_62_TGPH_Xcomp_DDR4_Alpha,RKL_CML_S_62_TGPH_Xcomp_DDR4_Beta,RKL_CML_S_62_TGPH_Xcom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JSLP_Win10x_PV,JSLP_Win10x_Beta,ADL-P_ADP-LP_LP5_PreAlpha,ADL-P_ADP-LP_L4X_PreAlpha,ADL-M_ADP-M_LP5_20H1_PreAlpha,ADL-M_ADP-M_LP5_21H1_PreAlpha,ADL-P_ADP-LP_DDR5_PreAlpha</t>
  </si>
  <si>
    <t>BC-RQTBC-623
TGL : 220195299, 220194421, BC-RQTBCTL-1100, RKL:2203201744</t>
  </si>
  <si>
    <t>Ambientlight Sensor (ALS) Sensor should get enumerated pre and post Sx cycle</t>
  </si>
  <si>
    <t>Intention of the testcase is to verify ALS sensor enumeration pre and post Sx cycle</t>
  </si>
  <si>
    <t>GraCom,TGL_PSS0.8P,InProdATMS1.0_03March2018,PSE 1.0,OBC-CNL-PCH-ISH-Sensors-ALS,OBC-ICL-PCH-ISH-Sensors-ALS,OBC-TGL-PCH-ISH-Sensors-ALS,TGL_PSS_IN_PRODUCTION,GLK_ATMS1.0_Automated_TCs,KBLR_ATMS1.0_Automated_TCs,rkl_cml_s62,IFWI_TEST_SUITE,PPMM_Pending,ADL/RKL/JSL,MTL_Test_Suite,IFWI_SYNC,IFWI_FOC_BAT,ADL_N_IFWI,MTL_IFWI_PSS_EXTENDED,IFWI_COMMON_PREOS,RPL_S_MASTER,RPL-S_3SDC1,ADLMLP4x,RPL-P_5SGC1,RPL-P_5SGC2,ADL_SBGA_5GC,ADL-M_5SGC1,ADL-M_2SDC1,LNL_M_IFWI_PSS,ADL_SBGA_3SDC1, ADL_SBGA_3DC4,MTL-M_4SDC2,RPL-S_3SDC2,ADL_N_IFWI_5SGC1,ADL_N_IFWI_4SDC1,ADL_N_IFWI_3SDC1,ADL_N_IFWI_2SDC1,ADL_N_IFWI_IEC_ISH,LNLM5SGC,LNLM3SDC2,LNLM4SDC1,LNLM3SDC3,LNLM3SDC4,LNLM3SDC5,LNLM2SDC6</t>
  </si>
  <si>
    <t>ISH Sensor Functionality - ALS</t>
  </si>
  <si>
    <t>CSS-IVE-132300</t>
  </si>
  <si>
    <t>ADL-S_ADP-S_SODIMM_DDR5_1DPC_Alpha,AMLR_Y42_PV_RS6,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HFPGA_RS1_PSS_0.8P,ICL_HFPGA_RS1_PSS_1.0C,ICL_HFPGA_RS1_PSS_1.0P,ICL_HFPGA_RS2_PSS_1.1,ICL_Simics_VP_RS1_PSS_0.8C,ICL_Simics_VP_RS1_PSS_0.8P,ICL_Simics_VP_RS1_PSS_1.0C,ICL_Simics_VP_RS1_PSS_1.0P,ICL_Simics_VP_RS2_PSS_1.1,ICL_U42_RS6_PV,ICL_Y42_RS6_PV,JSLP_POR_20H1_Alpha,JSLP_POR_20H1_PreAlpha,JSLP_POR_20H2_Beta,JSLP_POR_20H2_PV,KBL_U21_PV,KBL_Y22_PV,KBLR_Y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TGPH_Native_DDR4_POE,RKL_S81_TGPH_Native_DDR4_RS6_Alpha,RKL_S81_TGPH_Native_DDR4_RS7_Beta,RKL_S81_TGPH_Native_DDR4_RS7_PV,RKL_Simics_VP_PSS1.0,RKL_Simics_VP_PSS1.1,TGL_H81_19H2_RS6_PreAlpha,TGL_Simics_VP_RS2_PSS0.8,TGL_Simics_VP_RS2_PSS1.0,TGL_Simics_VP_RS2_PSS1.1,TGL_U42_RS4_PV,TGL_Y42_RS4_PV,TGL_Z0_(TGPLP-A0)_RS4_PPOExit,WHL_U42_Corp_PV,WHL_U42_PV,WHL_U43e_Corp_PV,ADL-S_Simics_PSS0.8,ADL-S_Simics_PSS1.0,ADL-S_Simics_PSS1.1,ADL-S_ADP-S_SODIMM_DDR5_1DPC_Beta,ADL-S_ADP-S_SODIMM_DDR5_1DPC_PreAlpha,ADL-S_ADP-S_SODIMM_DDR5_1DPC_PV,TGL_U42_RS6_Alpha,TGL_U42_RS6_Beta,ADL-S_Simics_PSS1.05,TGL_U42_RS6_PV,TGL_Y42_RS6_Alpha,TGL_Y42_RS6_Beta,TGL_Y42_RS6_PV,AML_Y42_Win10X_PV,CML_U42_DG1_DDR4_PV,CML_U62_DG1_DDR4_PV,RKL_S_TGPH_Simics_VP_PSS1.0,RKL_S_TGPH_Simics_VP_PSS1.1,RKL_CML_S_102_TGPH_Xcomp_DDR4_Beta,RKL_CML_S_102_TGPH_Xcomp_DDR4_Alpha,RKL_CML_S_102_TGPH_Xcomp_DDR4_PV,RKL_CML_S_62_TGPH_Xcomp_DDR4_Alpha,RKL_CML_S_62_TGPH_Xcomp_DDR4_Beta,RKL_CML_S_62_TGPH_Xcom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V,JSLP_Win10x_Beta,ADL-P_ADP-LP_LP5_PreAlpha,ADL-P_ADP-LP_L4X_PreAlpha,ADL-M_ADP-M_LP5_20H1_PreAlpha,ADL-M_ADP-M_LP5_21H1_PreAlpha,ADL-P_ADP-LP_DDR5_PreAlpha</t>
  </si>
  <si>
    <t>BC-RQTBC-623
TGL Requirement coverage: 220195299, 220194421
RKL:2203201744 , 1209951560
ADL FR:1407849495</t>
  </si>
  <si>
    <t>ALS Sensor should be functional</t>
  </si>
  <si>
    <t>ICL_PSS_BAT_NEW,TGL_PSS0.8P,LKF_ERB_PO,BIOS_EXT_BAT,InProdATMS1.0_03March2018,PSE 1.0,TGL_ERB_PO,OBC-CNL-PCH-ISH-Sensors-ALS,OBC-LKF-PCH-ISH-Sensors-ALS,OBC-ICL-PCH-ISH-Sensors-ALS,OBC-TGL-PCH-ISH-Sensors-ALS,TGL_PSS_IN_PRODUCTION,GLK_ATMS1.0_Automated_TCs,KBLR_ATMS1.0_Automated_TCs,rkl_cml_s62,RKL_U_PO_Phase3_IFWI,IFWI_TEST_SUITE,RKL_Xcomp_PO,RKL_Native_PO,ADL_PSS_1.05,ADL/RKL/JSL,CML_H_ADP_S_PO,COMMON_QRC_BAT,Delta_IFWI_BIOS,Phase_3,MTL_Test_Suite,IFWI_SYNC,IFWI_FOC_BAT,ADL_N_IFWI,MTL_IFWI_PSS_EXTENDED,IFWI_COVERAGE_DELTA,RPL_S_MASTER,RPL-S_3SDC1,ADLMLP4x,RPL-P_5SGC1,RPL-P_5SGC2,RPL_S_IFWI_PO_Phase3,MTL_IFWI_BAT,ADL_SBGA_5GC,ADL-M_5SGC1,ADL-M_2SDC1,LNL_M_IFWI_PSS,ADL_SBGA_3SDC1,RPL_Px_PO_P3,MTL-M_4SDC2,RPL_SBGA_IFWI_PO_Phase3,MTL_IFWI_CBV_ISH,ADL_N_IFWI_5SGC1,ADL_N_IFWI_4SDC1,ADL_N_IFWI_3SDC1,ADL_N_IFWI_2SDC1,ADL_N_IFWI_IEC_BIOS,ADL_N_IFWI_IEC_ISH,RPL_P_PO_P3,RPL-SBGA_5SC,ARL_Px_IFWI_CI,MTLSDC2,LNLM5SGC,LNLM3SDC2,LNLM4SDC1,LNLM3SDC3,LNLM3SDC4,LNLM3SDC5,LNLM2SDC6,ARL_S_IFWI_0.8PSS,MTLSDC2</t>
  </si>
  <si>
    <t>Verify ISH Ambientlight Sensor (ALS) sensor functionality pre and post Sx cycle</t>
  </si>
  <si>
    <t>CSS-IVE-132301</t>
  </si>
  <si>
    <t>ADL-S_ADP-S_SODIMM_DDR5_1DPC_Alpha,AMLR_Y42_PV_RS6,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HFPGA_RS1_PSS_0.8C,ICL_HFPGA_RS1_PSS_0.8P,ICL_HFPGA_RS1_PSS_1.0C,ICL_HFPGA_RS1_PSS_1.0P,ICL_HFPGA_RS2_PSS_1.1,ICL_Simics_VP_RS1_PSS_0.8C,ICL_Simics_VP_RS1_PSS_0.8P,ICL_Simics_VP_RS1_PSS_1.0C,ICL_Simics_VP_RS1_PSS_1.0P,ICL_Simics_VP_RS2_PSS_1.1,ICL_U42_RS6_PV,ICL_Y42_RS6_PV,JSLP_POR_20H1_Alpha,JSLP_POR_20H1_PreAlpha,JSLP_POR_20H2_Beta,JSLP_POR_20H2_PV,KBL_U21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TGPH_Native_DDR4_RS6_Alpha,RKL_S81_TGPH_Native_DDR4_RS7_Beta,RKL_S81_TGPH_Native_DDR4_RS7_PV,RKL_Simics_VP_PSS1.0,RKL_Simics_VP_PSS1.1,TGL_H81_19H2_RS6_PreAlpha,TGL_Simics_VP_RS2_PSS0.8,TGL_Simics_VP_RS2_PSS1.0,TGL_Simics_VP_RS2_PSS1.1,TGL_U42_RS4_PV,TGL_Y42_RS4_PV,TGL_Z0_(TGPLP-A0)_RS4_PPOExit,WHL_U42_Corp_PV,WHL_U42_PV,WHL_U43e_Corp_PV,ADL-S_Simics_PSS0.8,ADL-S_Simics_PSS1.0,ADL-S_Simics_PSS1.1,ADL-S_ADP-S_SODIMM_DDR5_1DPC_Beta,ADL-S_ADP-S_SODIMM_DDR5_1DPC_PreAlpha,ADL-S_ADP-S_SODIMM_DDR5_1DPC_PV,TGL_U42_RS6_Alpha,TGL_U42_RS6_Beta,ADL-S_Simics_PSS1.05,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V,JSLP_Win10x_Beta,ADL-P_ADP-LP_LP5_PreAlpha,ADL-P_ADP-LP_L4X_PreAlpha,ADL-M_ADP-M_LP5_20H1_PreAlpha,ADL-M_ADP-M_LP5_21H1_PreAlpha,ADL-P_ADP-LP_DDR5_PreAlpha</t>
  </si>
  <si>
    <t>BC-RQTBC-623
TGL Requirement coverage: 220195299, 220194421, BC-RQTBCTL-1100, RKL:2203201744</t>
  </si>
  <si>
    <t>ALS Sensor should be functional pre and post Sx cycle </t>
  </si>
  <si>
    <t>Intention of the testcase is to verify Ambientlight Sensor (ALS) sensor functionality pre and post Sx cycle </t>
  </si>
  <si>
    <t>TGL_PSS0.8P,BIOS_EXT_BAT,InProdATMS1.0_03March2018,PSE 1.0,OBC-CNL-PCH-ISH-Sensors-ALS,OBC-ICL-PCH-ISH-Sensors-ALS,OBC-TGL-PCH-ISH-Sensors-ALS,TGL_PSS_IN_PRODUCTION,GLK_ATMS1.0_Automated_TCs,KBLR_ATMS1.0_Automated_TCs,rkl_cml_s62,IFWI_TEST_SUITE,PPMM_Pending,ADL/RKL/JSL,MTL_Test_Suite,IFWI_SYNC,IFWI_FOC_BAT,ADL_N_IFWI,MTL_IFWI_PSS_EXTENDEDIFWI_COVERAGE_DELTA,RPL_S_MASTER,RPL-S_3SDC1,ADLMLP4x,RPL-P_5SGC1,RPL-P_5SGC2,ADL_SBGA_5GC,ADL-M_5SGC1,ADL-M_2SDC1,MTL_IFWI_FV,LNL_M_IFWI_PSS,ADL_SBGA_3SDC1,MTL-M_4SDC2,MTL_IFWI_IAC_BIOS,MTL_IFWI_IAC_ISH,MTL_IFWI_CBV_PMC,MTL_IFWI_CBV_ISH,ADL_N_IFWI_5SGC1,ADL_N_IFWI_4SDC1,ADL_N_IFWI_3SDC1,ADL_N_IFWI_2SDC1,ADL_N_IFWI_IEC_PMC,ADL_N_IFWI_IEC_ISH,RPL-SBGA_5SC,MTLSDC2,LNLM5SGC,LNLM3SDC2,LNLM4SDC1,LNLM3SDC3,LNLM3SDC4,LNLM3SDC5,LNLM2SDC6,ARL_S_IFWI_0.8PSS,MTLSDC2</t>
  </si>
  <si>
    <t>Verify functionality of Camera Flash device in OS</t>
  </si>
  <si>
    <t>CSS-IVE-132311</t>
  </si>
  <si>
    <t>AMLR_Y42_PV_RS6,CFL_H62_RS3_PV,CFL_H62_RS4_PV,CFL_U43e_PV,CNL_H82_PV,CNL_U22_PV,CNL_Y22_PV,ICL_U42_RS6_PV,ICL_Y42_RS6_PV,KBL_U21_PV,KBL_Y22_PV,KBLR_Y_PV,TGL_ H81_RS4_Alpha,TGL_ H81_RS4_Beta,TGL_ H81_RS4_PV,TGL_U42_RS4_PV,TGL_UY42_PO,TGL_Y42_RS4_PV,TGL_Z0_(TGPLP-A0)_RS4_PPOExit,TGL_U42_RS6_Alpha,TGL_U42_RS6_Beta,TGL_U42_RS6_PV,TGL_Y42_RS6_Alpha,TGL_Y42_RS6_Beta,TGL_Y42_RS6_PV,AML_Y42_Win10X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ADL-P_ADP-LP_LP5_PreAlpha,ADL-P_ADP-LP_L4X_PreAlpha,ADL-M_ADP-M_LP5_20H1_PreAlpha,ADL-M_ADP-M_LP5_21H1_PreAlpha,ADL-P_ADP-LP_DDR4_PreAlpha,ADL-P_ADP-LP_DDR5_PreAlpha</t>
  </si>
  <si>
    <t>BC-RQTBC-3195</t>
  </si>
  <si>
    <t>Flash camera device should be functional</t>
  </si>
  <si>
    <t>Intention of the testcase is to verify Flash camera device functionality</t>
  </si>
  <si>
    <t>GraCom,ICL-ArchReview-PostSi,ICL_BAT_NEW,BIOS_EXT_BAT,UDL2.0_ATMS2.0,OBC-ICL-CPU-IPU-Camera-MIPI,OBC-TGL-CPU-IPU-Camera-MIPI,TGL_BIOS_PO_P3,IFWI_TEST_SUITE,ADL/RKL/JSL,COMMON_QRC_BAT,MTL_Test_Suite,IFWI_SYNC,IFWI_FOC_BAT,IFWI_COMMON_PREOS,ADLMLP4x,ADL-P_5SGC1,ADL-M_5SGC1,ADL-M_3SDC1,ADL-M_3SDC2,ADL-M_2SDC1,ADL-P_3SDC3,RPL-Px_4SDC1,RPL-P_5SGC1,RPL-P_3SDC2,ADL-M_2SDC2,RPL-P_3SDC3,RPL-P_PNP_GC,ADL-M_Sanity_IFWI_New,ADL-P_Sanity_GC1_IFWI_New,MTL-M_4SDC1,MTL-M_2SDC4,ADL_N_IFWI_5SGC1,ADL_N_IFWI_4SDC1,ADL_N_IFWI_2SDC1,ADL_N_IFWI_2SDC2,ADL_N_IFWI_IEC_IPU,MTL_M_P_PV_POR</t>
  </si>
  <si>
    <t>Verify functionality of Camera Flash device in OS pre and post Sx cycle</t>
  </si>
  <si>
    <t>CSS-IVE-132312</t>
  </si>
  <si>
    <t>CFL_H62_RS3_PV,CFL_H62_RS4_PV,CFL_S62_RS4_PV,CFL_S82_RS5_PV,CFL_S82_RS6_PV,CFL_U43e_PV,CNL_H82_PV,CNL_U22_PV,CNL_Y22_PV,ICL_U42_RS6_PV,ICL_Y42_RS6_PV,KBL_U21_PV,KBL_Y22_PV,TGL_ H81_RS4_Alpha,TGL_ H81_RS4_Beta,TGL_ H81_RS4_PV,TGL_U42_RS4_PV,TGL_Y42_RS4_PV,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ADL-P_ADP-LP_LP5_PreAlpha,ADL-P_ADP-LP_L4X_PreAlpha,ADL-M_ADP-M_LP5_20H1_PreAlpha,ADL-M_ADP-M_LP5_21H1_PreAlpha,ADL-P_ADP-LP_DDR4_PreAlpha,ADL-P_ADP-LP_DDR5_PreAlpha</t>
  </si>
  <si>
    <t>Flash camera should get enumerated and should be functional pre and post cycle</t>
  </si>
  <si>
    <t>Intention of the testcase is to verify Flash camera device functionality pre and post Sx cycle</t>
  </si>
  <si>
    <t>GraCom,UDL2.0_ATMS2.0,OBC-ICL-CPU-IPU-Camera-MIPI,OBC-TGL-CPU-IPU-Camera-MIPI,IFWI_TEST_SUITE,ADL/RKL/JSL,MTL_Test_Suite,IFWI_SYNC,ADL_N_IFWIIFWI_COVERAGE_DELTA,ADLMLP4x,RPL_S_NA,ADL-P_5SGC1,ADL-M_5SGC1,ADL-M_3SDC1,ADL-M_3SDC2,ADL-M_2SDC1,ADL-P_3SDC3,RPL-Px_4SDC1,RPL-P_5SGC1,RPL-P_3SDC2,ADL-M_2SDC2,RPL-P_3SDC3,RPL-P_PNP_GC,MTL-M_4SDC1,MTL-M_2SDC4,MTL_IFWI_CBV_PMC,MTL_IFWI_CBV_IUNIT,MTL IFWI_Payload_Platform-Val,ADL_N_IFWI_5SGC1,ADL_N_IFWI_4SDC1,ADL_N_IFWI_2SDC1,ADL_N_IFWI_2SDC2,ADL_N_IFWI_IEC_PMC,ADL_N_IFWI_IEC_IPU,MTL_M_P_PV_POR,RPL_Px_PO_New_P3</t>
  </si>
  <si>
    <t>Verify SUT getting charged with dead batteries connected whenACadapter plug-in</t>
  </si>
  <si>
    <t>CSS-IVE-132884</t>
  </si>
  <si>
    <t>AML_5W_Y22_ROW_PV,AML_7W_Y22_KC_PV,AMLR_Y42_PV_RS6,CFL_H62_RS2_PV,CFL_H62_RS3_PV,CFL_H62_RS4_PV,CFL_H62_RS5_PV,CFL_H62_uSFF_KC_RS4_PV,CFL_H82_RS5_PV,CFL_H82_RS6_PV,CFL_U43e_LP3_KC_PV,CFL_U43e_PV,CML_H102_CMPH_DDR4_RS6_SR20_Beta,CML_H102_CMPH_DDR4_RS6_SR20_POE,CML_H102_CMPH_DDR4_RS7_SR20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OE,CML_U62_DDR4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U21_PV,KBLR_U42_PV,KBLR_Y_PV,KBLR_Y22_PV,TGL_ H81_RS4_Alpha,TGL_ H81_RS4_Beta,TGL_ H81_RS4_PV,TGL_Simics_VP_RS2_PSS1.1,TGL_Simics_VP_RS4_PSS1.1,TGL_U42_RS4_PV,TGL_Y42_RS4_PV,TGL_Z0_(TGPLP-A0)_RS4_PPOExit,WHL_U42_PV,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M_ADP-M_LP5_20H1_PreAlpha,ADL-M_ADP-M_LP5_21H1_PreAlpha,ADL-P_ADP-LP_DDR4_PreAlpha,ADL-P_ADP-LP_DDR5_PreAlpha</t>
  </si>
  <si>
    <t>Charging modes,Real Battery Management</t>
  </si>
  <si>
    <t>BC-RQTBC-2820,BC-RQTBC-13985
Use case: IceLake-UCIS-719
1209949952
BC-RQTBC-16768
2201759420
RKL: 1209848288</t>
  </si>
  <si>
    <t>Dead Battery get charged with AC supply plugged in</t>
  </si>
  <si>
    <t>Intention of the test case to check the dead battery getting charged successfully with AC adapter</t>
  </si>
  <si>
    <t>EC-BAT,EC-GPIO,EC-SX,EC-REVIEW,CFL-PRDtoTC-Mapping,ICL_BAT_NEW,TGL_PSS1.0P,BIOS_EXT_BAT,InProdATMS1.0_03March2018,ECVAL-EXBAT-2018,PSE 1.0,EC-BAT-automation,OBC-CNL-EC-GPIO-Switches-VirtualLID,OBC-CFL-EC-GPIO-Switches-VirtualLID,OBC-ICL-EC-GPIO-HwBtns/LEDs/Switchs-VirtualLID,OBC-TGL-EC-GPIO-HwBtns/LEDs/Switchs-VirtualLID,KBLR_ATMS1.0_Automated_TCs,TGL_BIOS_PO_P3,TGL_IFWI_PO_P3,CML_EC_BAT,IFWI_TEST_SUITE,ADL/RKL/JSL,MTL_Test_Suite,IFWI_SYNC,ADL_N_IFWIIFWI_COVERAGE_DELTA,ADLMLP4x,ADL-P_5SGC2,RPL_P_Master,ADL_SBGA_5GC,ADL-M_5SGC1,RPL-P_5SGC1,RPL-P_5SGC2,RPL-P_4SDC1,RPL-P_3SDC2,RPL-P_2SDC3,MTL_IFWI_FV,RPL-P_3SDC3,RPL-P_2SDC4,RPL-P_PNP_GC,RPL-Px_4SDC1,RPL-Px_3SDC2,ADL_N_IFWI_5SGC1,ADL_N_IFWI_4SDC1,ADL_N_IFWI_3SDC1,ADL_N_IFWI_2SDC1,ADL_N_IFWI_2SDC2,ADL_N_IFWI_2SDC3,ADL_N_IFWI_IEC_EC,RPL-SBGA_5SC,RPL-SBGA_4SC,RPL-P_2SDC6,RPL-SBGA_2SC1,RPL-SBGA_2SC2,RPL-SBGA_3SC-2,RPL-SBGA_3SC</t>
  </si>
  <si>
    <t>Verify SUT wake from Pseudo G3 via Power Button press</t>
  </si>
  <si>
    <t>bios.pch,bios.platform,fw.ifwi.ec</t>
  </si>
  <si>
    <t>CSS-IVE-145801</t>
  </si>
  <si>
    <t>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POE,ADL-M_ADP-M_LP5_20H1_Alpha,ADL-M_ADP-M_LP5_20H1_Beta,ADL-M_ADP-M_LP5_20H1_PV,ADL-M_ADP-M_LP5_21H1_POE,ADL-M_ADP-M_LP5_21H1_POE,ADL-M_ADP-M_LP5_21H1_Alpha,ADL-M_ADP-M_LP5_21H1_Beta,ADL-M_ADP-M_LP5_21H1_PV,MTL_M_HFPGA_PSS1.0,MTL_M_LP4_POE,MTL_M_LP4_Alpha,MTL_M_LP4_Beta,MTL_M_LP4_PV,MTL_M_LP5/x_POE,MTL_M_LP5/x_Alpha,MTL_M_LP5/x_Beta,MTL_M_LP5/x_PV,MTL_M_Simics_PSS1.0,MTL_P_DDR5_POE,MTL_P_DDR5_Alpha,MTL_P_DDR5_Beta,MTL_P_DDR5_PV,MTL_P_HFPGA_PSS1.0,MTL_P_LP4_POE,MTL_P_LP4_Alpha,MTL_P_LP4_Beta,MTL_P_LP4_PV,MTL_P_LP5/x_POE,MTL_P_LP5/x_Alpha,MTL_P_LP5/x_Beta,MTL_P_LP5/x_PV,MTL_P_Simics_PSS1.0,MTL_N_Simics_PSS1.0,MTL_M_Simics_PSS1.1,MTL_P_Simics_PSS1.1,MTL_N_Simics_PSS1.1,ADL-P_ADP-LP_LP5_PreAlpha,ADL-P_ADP-LP_L4X_PreAlpha,ADL-M_ADP-M_LP5_20H1_PreAlpha,ADL-M_ADP-M_LP5_21H1_PreAlpha</t>
  </si>
  <si>
    <t>Wake Events,Power Btn/HID</t>
  </si>
  <si>
    <t>ADL: Pseudo G3 feature : supported wake events documents, ADL PM SAS
ADL_EC : 16011839671
ADL : 22011164386, 22010541425</t>
  </si>
  <si>
    <t>System should wake to S0 from Pseudo-G3 on button press</t>
  </si>
  <si>
    <t>Client-BIOS</t>
  </si>
  <si>
    <t>bios.alderlake,bios.arrowlake,bios.lunarlake,bios.meteorlake,bios.raptorlake_refresh,ifwi.alderlake,ifwi.arrowlake,ifwi.lunarlake,ifwi.meteorlake,ifwi.raptorlake</t>
  </si>
  <si>
    <t>bios.alderlake,bios.lunarlake,ifwi.alderlake,ifwi.meteorlake,ifwi.raptorlake</t>
  </si>
  <si>
    <t>Intention of the test case is to verify Pseudo G3 wake requirement via Power button press event
SUT should wake to S0 from Pseudo-G3 on power button press.</t>
  </si>
  <si>
    <t>MTL_PSS_1.0,UTR_SYNC,LNL_M_PSS0.8,ADL_N_MASTER,ADL_N_5SGC1,ADL_N_3SDC1,ADL_N_2SDC1,ADL_N_2SDC2,ADL_N_2SDC3,ADL-P_5SGC2,ADL-M_5SGC1,ADL-M_3SDC2,ADL-P_3SDC3,Pseudo-G3,MTL_SIMICS_BLOCK,ADL_N_REV0,ADL-N_REV1,ADL_M_TS,ADL_SBGA_5GC,IFWI_SYNC,IFWI_COMMON_UNIFIED,RPL-P_PNP_GC,ADL-M_Sanity_IFWI_New,MTL_IFWI_IAC_EC,MTL_IFWI_CBV_EC,MTL_IFWI_CBV_BIOS,ADL_N_IFWI_5SGC1,ADL_N_IFWI_4SDC1,ADL_N_IFWI_3SDC1,ADL_N_IFWI_2SDC1,ADL_N_IFWI_2SDC2,ADL_N_IFWI_IEC_PMC,ADL_N_IFWI_IEC_EC,MTL_A0_P1,RPL_Px_PO_New_P2,RPL-Px_4SP2,MTL_M_P_PV_POR,RPL-SBGA_2SC1,RPL-SBGA_2SC2,RPL-SBGA_3SC-2,LNLM5SGC,LNLM3SDC3,LNLM3SDC4,LNLM3SDC5,LNLM5SGC,LNLM3SDC3,LNLM3SDC4,LNLM3SDC5,LNLM5SGC,LNLM3SDC3,LNLM3SDC4,LNLM3SDC5,LNLM3SDC1,LNLM2SDC6,LNLM5SGC,LNLM3SDC3,LNLM3SDC4,LNLM3SDC5,LNLM3SDC1,LNLM2SDC6,LNLM5SGC,LNLM3SDC3,LNLM3SDC4,LNLM3SDC5,LNLM3SDC1,LNLM2SDC6,LNLM5SGC,LNLM3SDC3,LNLM3SDC4,LNLM3SDC5,LNLM3SDC1,LNLM2SDC6,LNLM3SDC2,ARL_S_PSS1.0,ARL_S_IFWI_0.8PSS,RPL-SBGA_4SC,RPL-Px_4SP2,RPL-P_4SDC1,RPL_Hx-R-DC1,RPL_Hx-R-GC,RPL_Hx-R-GC,RPL_Hx-R-DC1</t>
  </si>
  <si>
    <t>Verify video playback in OS pre and post Sx cycle</t>
  </si>
  <si>
    <t>CSS-IVE-132328</t>
  </si>
  <si>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ICL_UN42_KC_PV_RS6,ICL_Y42_RS6_PV,ICL_YN42_RS6_PV,JSLP_POR_20H1_Alpha,JSLP_POR_20H1_PreAlpha,JSLP_POR_20H2_Beta,JSLP_POR_20H2_PV,JSLP_TestChip_19H1_PreAlpha,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1.0,RKL_Simics_VP_PSS1.1,TGL_ H81_RS4_Alpha,TGL_ H81_RS4_Beta,TGL_ H81_RS4_PV,TGL_H81_19H2_RS6_PreAlpha,TGL_Simics_VP_RS2_PSS0.8,TGL_Simics_VP_RS2_PSS1.0,TGL_Simics_VP_RS2_PSS1.1,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</si>
  <si>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TC developed based on L1\L2 coverage
TGL HSD ID:220194381
TGL HSD ES ID:220195243</t>
  </si>
  <si>
    <t>Ensure video clip is played successfully pre and post Sx cycle </t>
  </si>
  <si>
    <t>Intention of the testcase is to verify video playback functionality pre and post Sx cycle</t>
  </si>
  <si>
    <t>ICL_BAT_NEW,TGL_PSS0.8C,BIOS_EXT_BAT,InProdATMS1.0_03March2018,PSE 1.0,OBC-CNL-GPU-DDI-Display-Video,OBC-CFL-GPU-DDI-Display-Video,OBC-ICL-GPU-DDI-Display-Video,OBC-TGL-GPU-DDI-Display-Video,GLK_ATMS1.0_Automated_TCs,KBLR_ATMS1.0_Automated_TCs,IFWI_TEST_SUITE,ADL/RKL/JSL,ADL_Arch_Phase3,MTL_Test_Suite,IFWI_SYNC,ADL_N_IFWIIFWI_COVERAGE_DELTA,ADLMLP4x,ADL-P_5SGC1,ADL-P_5SGC2,ADL-M_5SGC1,RPL-Px_5SGC1,RPL-Px_4SDC1,MTL_S_IFWI_PSS_0.8,RPL-P_5SGC1,RPL-P_4SDC1,RPL-P_3SDC2,RPL-P_2SDC4,RPL-S_ 5SGC1,RPL-S_4SDC1,RPL-S_3SDC1,RPL-S_4SDC2,RPL-S_2SDC1,RPL-S_2SDC2,RPL-S_2SDC3,ADL_SBGA_5GC,ADL_SBGA_3DC1,ADL_SBGA_3DC2,ADL_SBGA_3DC3,ADL_SBGA_3DC4,ADL-M_3SDC1,ADL-M_3SDC2,ADL-M_2SDC1,ADL-M_2SDC2,RPL-P_3SDC3,RPL-P_PNP_GC,RPL-S_2SDC7,ADL_SBGA_3SDC1,MTL-M_5SGC1,MTL-M_4SDC1,MTL-M_4SDC2,MTL-M_3SDC3,MTL-M_2SDC4,MTL-M_2SDC5,MTL-M_2SDC6,MTL_IFWI_CBV_PMC,ADL_N_IFWI_5SGC1,ADL_N_IFWI_4SDC1,ADL_N_IFWI_3SDC1,ADL_N_IFWI_2SDC1,ADL_N_IFWI_2SDC3,ADL_N_IFWI_IEC_BIOS,ADL_N_IFWI_IEC_PMC,RPL_Px_PO_New_P3,RPL-SBGA_5SC,RPL-SBGA_4SC,RPL-SBGA_3SC,RPL-SBGA_2SC1,RPL-SBGA_2SC2,RPL-P_2SDC3,RPL-P_2SDC5,RPL-P_2SDC6,RPL-Px_4SP2,RPL-Px_2SDC1,ARL_S_IFWI_0.8PSS,MTL_S_IFWI_ACE_Payload,RPL_Hx-R-GC,RPL_Hx-R-DC1</t>
  </si>
  <si>
    <t>Verify display audio functionality on HDMI speakers</t>
  </si>
  <si>
    <t>CSS-IVE-132331</t>
  </si>
  <si>
    <t>ADL-S_ADP-S_SODIMM_DDR5_1DPC_Alpha,AML_5W_Y22_ROW_PV,ADL-S_ADP-S_UDIMM_DDR5_1DPC_PreAlpha,CFL_H62_RS2_PV,CFL_H62_RS3_PV,CFL_H62_RS4_PV,CFL_H62_RS5_PV,CFL_H82_RS5_PV,CFL_H82_RS6_PV,CFL_KBPH_S62_RS3_PV,CFL_KBPH_S82_RS6_PV ,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ICL_Y42_RS6_PV,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WHL_U42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</si>
  <si>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audio codecs,HDMI,HDMI-Audio</t>
  </si>
  <si>
    <t>TC developed based on L1\L2 coverage
TGL: 220194370,1507073116</t>
  </si>
  <si>
    <t>Audio playback should be consistent on HDMI audio speakers</t>
  </si>
  <si>
    <t>Intention of the testcase is to verify display audio functionality on HDMI speakers</t>
  </si>
  <si>
    <t>GraCom,GLK-FW-PO,CNL-Z0-NoHDMI,GLK-RS3-10_IFWI,ICL_BAT_NEW,BIOS_EXT_BAT,UDL2.0_ATMS2.0,ICL_RVPC_NA,TGL_ERB_PO,AML_5W_NA,OBC-CNL-GPU-DDI-Display-HDMI_Audio,OBC-CFL-GPU-DDI-Display-HDMI_Audio,OBC-ICL-GPU-DDI-Display-HDMI_Audio,OBC-TGL-GPU-DDI-Display-HDMI_Audio,CML_DG1_Delta,IFWI_TEST_SUITE,ADL/RKL/JSL,COMMON_QRC_BAT,ADL_Arch_Phase3,MTL_Test_Suite,MTL_PSS_1.0IFWI_SYNC,ADL_N_IFWI,IFWI_COMMON_PREOS,ADLMLP4x,RPL_S_MASTER,ADL-M_5SGC1,ADL-M_3SDC1,RPL-Px_5SGC1,RPL-Px_4SDC1,RPL-P_4SDC1,RPL-P_3SDC2,RPL-P_2SDC4,RPL-P_3SDC3,RPL-P_PNP_GC,RPL-S_3SDC2,RPL-S_2SDC1,RPL-S_2SDC2,RPL-S_2SDC3,ADL_SBGA_5GC,ADL_SBGA_3DC1,ADL_SBGA_3DC2,ADL_SBGA_3DC3,ADL_SBGA_3DC4,ADL-M_5SGC1,ADL-M_3SDC1,ADL-M_3SDC2,ADL-M_2SDC1,ADL-M_2SDC2,RPL-S_2SDC7,LNL_M_IFWI_PSS,ADL_SBGA_3SDC1,ADL_N_IFWI_5SGC1,RPL_Hx-R-GC,RPL_Hx-R-DC1</t>
  </si>
  <si>
    <t>Verify volume Up &amp; Down buttons function test in OS</t>
  </si>
  <si>
    <t>fw.ifwi.ec</t>
  </si>
  <si>
    <t>CSS-IVE-132333</t>
  </si>
  <si>
    <t>ADL-S_ADP-S_SODIMM_DDR5_1DPC_Alpha,ADL-S_ADP-S_UDIMM_DDR5_1DPC_PreAlpha,CML_H102_CMPH_DDR4_RS6_SR20_Beta,CML_H102_CMPH_DDR4_RS6_SR20_POE,CML_H102_CMPH_DDR4_RS7_SR20_PV,CML_H82_CMPH_DDR4_RS6_SR20_Beta,CML_H82_CMPH_DDR4_RS6_SR20_POE,CML_H82_CMPH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22_PV,CNL_Y22_PV,ICL_U42_RS6_PV,ICL_UN42_KC_PV_RS6,ICL_Y42_RS6_PV,ICL_YN42_RS6_PV,JSLP_POR_20H1_Alpha,JSLP_POR_20H1_PreAlpha,JSLP_POR_20H2_Beta,JSLP_POR_20H2_PV,JSLP_TestChip_19H1_PreAlpha,KBLR_Y_PV,LKF_A0_RS4_Alpha,LKF_A0_RS4_POE,LKF_B0_RS4_Beta,LKF_B0_RS4_PO,LKF_B0_RS4_PV ,LKF_Bx_ROW_19H1_Alpha,LKF_Bx_ROW_19H1_POE,LKF_Bx_ROW_19H2_Beta,LKF_Bx_ROW_19H2_PV,LKF_Bx_ROW_20H1_PV,RKL_S61_TGPH_Native_DDR4_RS6_Alpha,RKL_S61_TGPH_Native_DDR4_POE,RKL_S61_TGPH_Native_DDR4_RS7_Beta,RKL_S61_TGPH_Native_DDR4_RS7_PV,RKL_S81_TGPH_Native_DDR4_RS6_Alpha,RKL_S81_TGPH_Native_DDR4_RS7_Beta,RKL_S81_TGPH_Native_DDR4_RS7_PV,TGL_ H81_RS4_Alpha,TGL_ H81_RS4_Beta,TGL_ H81_RS4_PV,TGL_H81_19H2_RS6_PreAlpha,TGL_U42_RS4_PV,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CML_U42_DG1_DDR4_PV,CML_U62_DG1_DDR4_PV,RKL_CML_S_102_TGPH_Xcomp_DDR4_POE,RKL_CML_S_102_TGPH_Xcomp_DDR4_Beta,RKL_CML_S_102_TGPH_Xcomp_DDR4_Alpha,RKL_CML_S_102_TGPH_Xcomp_DDR4_PV,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POE,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</si>
  <si>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GPIO</t>
  </si>
  <si>
    <t>BC-RQTBC-9770
BC-RQTBC-15226
BC-RQTBC-15560
BC-RQTBC-15510
BC-RQTBCTL-1377
BC-RQTBCTL-1389
LKF_RVP_BOM_POR_key_components_20170312_rev1p41
BC-RQTBC-16729
BC-RQTBC-16651
RKL: 2203201701
JSLP: 2203201650</t>
  </si>
  <si>
    <t>Ensure volume  up &amp; Down  button  work without issue</t>
  </si>
  <si>
    <t>Intention of the testcase is to verify Volume buttons functionality</t>
  </si>
  <si>
    <t>EC-GPIO,EC-BAT,ICL-ArchReview-PostSi,ICL_BAT_NEW,CNL_Automation_Production,BIOS_EXT_BAT,InProdATMS1.0_03March2018,ECVAL-EXBAT-2018,PSE 1.0,OBC-ICL-PCH-GPIO-HwBtns/LEDs/Switchs,OBC-TGL-PCH-GPIO-HwBtns/LEDs/Switchs,CML_EC_FV,TGL_NEW_BAT,rkl_cml_s62,ADL_PSS_1.0,ADL_PSS_1.05,IFWI_TEST_SUITE,ADL_pss_0.8_NA,ADL/RKL/JSL,MTL_Test_Suite,MTL_PSS_0.8IFWI_SYNC,ADL_N_IFWI,IFWI_COMMON_PREOS,ADLMLP4x,ADL-P_5SGC1,ADL-P_5SGC2,RPL_S_MASTER,ADL-M_5SGC1,RPL-Px_5SGC1,RPL-Px_4SDC1,RPL-P_5SGC1,RPL-P_4SDC1,RPL-P_3SDC2,RPL-P_2SDC4,ADL_SBGA_5GC,ADL_SBGA_3DC1,ADL_SBGA_3DC2,ADL_SBGA_3DC3,ADL_SBGA_3DC4,ADL-M_5SGC1,ADL-M_3SDC1,ADL-M_3SDC2,ADL-M_2SDC1,ADL-M_2SDC2,RPL-P_3SDC3,RPL-P_PNP_GC,RPL-S_2SDC7,LNL_M_IFWI_PSS,ADL_SBGA_3SDC1,ADL_N_IFWI_5SGC1,ADL_N_IFWI_4SDC1,ADL_N_IFWI_3SDC1,ADL_N_IFWI_2SDC2,ADL_N_IFWI_2SDC3,ADL_N_IFWI_IEC_EC</t>
  </si>
  <si>
    <t>Verify Volume Up &amp; Down buttons function pre and post Sx cycle</t>
  </si>
  <si>
    <t>CSS-IVE-132334</t>
  </si>
  <si>
    <t>ADL-S_ADP-S_SODIMM_DDR5_1DPC_Alpha,ADL-S_ADP-S_UDIMM_DDR5_1DPC_PreAlpha,RKL_S61_TGPH_Native_DDR4_RS6_Alpha,RKL_S61_TGPH_Native_DDR4_POE,RKL_S61_TGPH_Native_DDR4_RS7_Beta,RKL_S61_TGPH_Native_DDR4_RS7_PV,RKL_S81_TGPH_Native_DDR4_RS6_Alpha,RKL_S81_TGPH_Native_DDR4_RS7_Beta,RKL_S81_TGPH_Native_DDR4_RS7_PV,TGL_ H81_RS4_Alpha,TGL_ H81_RS4_Beta,TGL_ H81_RS4_PV,TGL_H81_19H2_RS6_PreAlpha,TGL_U42_RS4_PV,TGL_Y42_RS4_PV,ADL-S_ADP-S_UDIMM_DDR5_1DPC_PV,ADL-S_ADP-S_UDIMM_DDR5_2DPC_Alpha,ADL-S_ADP-S_UDIMM_DDR5_2DPC_Beta,ADL-S_ADP-S_UDIMM_DDR5_2DPC_POE,ADL-S_ADP-S_UDIMM_DDR5_2DPC_PreAlpha,ADL-S_ADP-S_UDIMM_DDR5_2DPC_PV,ADL-S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</si>
  <si>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GPIO,S-states</t>
  </si>
  <si>
    <t>BC-RQTBC-9770
BC-RQTBCTL-1377</t>
  </si>
  <si>
    <t>Ensure volume  up &amp; Down button work without issue pre and post Sx cycles</t>
  </si>
  <si>
    <t>Intention of the testcase is to verify Volume buttons functionality pre and post Sx cycle</t>
  </si>
  <si>
    <t>EC-FV2,EC-GPIO,EC-SX,InProdATMS1.0_03March2018,PSE 1.0,GLK_ATMS1.0_Automated_TCs,rkl_cml_s62,IFWI_TEST_SUITE,ADL/RKL/JSL,MTL_Test_Suite,IFWI_SYNC,ADL_N_IFWIIFWI_COVERAGE_DELTA,RPLSGC1,RPLSGC2,IFWI_FOC_BAT,ADLMLP4x,ADL-P_5SGC1,ADL-P_5SGC2,ADL-M_5SGC1,RPL-Px_5SGC1,RPL-Px_4SDC1,RPL-P_5SGC1,RPL-P_4SDC1,RPL-P_3SDC2,RPL-P_2SDC4,RPL_S_NA,ADL_SBGA_5GC,ADL_SBGA_3DC1,ADL_SBGA_3DC2,ADL_SBGA_3DC3,ADL_SBGA_3DC4,ADL-M_3SDC1,ADL-M_3SDC2,ADL-M_2SDC1,ADL-M_2SDC2,RPL-S_5SGC1,RPL-S_2SDC2,RPL-P_3SDC3,RPL-P_PNP_GC,RPL-S_2SDC7,ADL_SBGA_3SDC1,MTL-M_5SGC1,MTL-M_4SDC1,MTL-M_4SDC2,MTL-M_3SDC3,MTL-M_2SDC4,MTL-M_2SDC5,MTL-M_2SDC6,MTL_IFWI_CBV_PMC,MTL_IFWI_CBV_EC,ADL_N_IFWI_5SGC1,ADL_N_IFWI_4SDC1,ADL_N_IFWI_3SDC1,ADL_N_IFWI_2SDC2,ADL_N_IFWI_2SDC3,ADL_N_IFWI_IEC_PMC,ADL_N_IFWI_IEC_EC,RPL_Px_PO_New_P3,RPL-SBGA_5SC,RPL-SBGA_4SC,RPL-SBGA_3SC,RPL-SBGA_2SC1,RPL-SBGA_2SC2,RPL-P_2SDC3,RPL-P_2SDC5,RPL-P_2SDC6,RPL-Px_4SP2,RPL-Px_2SDC1,MTL-P_IFWI_PO</t>
  </si>
  <si>
    <t>Verify RTC Date and Time at BIOS and OS level</t>
  </si>
  <si>
    <t>CSS-IVE-132344</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</si>
  <si>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0.8C,ICL_HFPGA_RS1_PSS_0.8P,ICL_HFPGA_RS1_PSS_1.0C,ICL_HFPGA_RS1_PSS_1.0P,ICL_HFPGA_RS2_PSS_1.1,ICL_Simics_VP_RS1_PSS_0.3,ICL_Simics_VP_RS1_PSS_0.5C,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PSS_0.8_19H1_REV2,JSLP_PSS_1.0_19H1_REV2,JSLP_PSS_1.1_19H1_REV2,JSLP_TestChip_19H1_PreAlpha,KBL_U21_PV,KBL_U22_PV,KBL_U23e_PV,KBLR_Y_PV,LKF_A0_RS4_Alpha,LKF_A0_RS4_POE,LKF_B0_RS4_Beta,LKF_B0_RS4_PO,LKF_B0_RS4_PV ,LKF_Bx_ROW_19H1_Alpha,LKF_Bx_ROW_19H1_POE,LKF_Bx_ROW_19H2_Beta,LKF_Bx_ROW_19H2_PV,LKF_Bx_ROW_20H1_PV,LKF_N-1_(BXTM)_RS3_POE,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H81_RS4_PV,TGL_H81_19H2_RS6_PreAlpha,TGL_Simics_VP_RS2_PSS0.3,TGL_Simics_VP_RS2_PSS0.5,TGL_Simics_VP_RS2_PSS0.8,TGL_Simics_VP_RS2_PSS1.0,TGL_Simics_VP_RS2_PSS1.1,TGL_Simics_VP_RS4_PSS0.8,TGL_Simics_VP_RS4_PSS1.0 ,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</si>
  <si>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BC-RQTBC-10307
CNL-UCIS-3226
IceLake-UCIS-679
BC-RQTBCLF-407
RKL:1209574568
4_335-UCIS-2621
RKL FR : 1209951557</t>
  </si>
  <si>
    <t>System date and time should get updated properly in OS and in BIOS.</t>
  </si>
  <si>
    <t>This test is to verify RTC Date and Time at BIOS and OS level.</t>
  </si>
  <si>
    <t>TAG-APL-ARCH-TO-PROD-WW21.2,ICL-FW-PSS0.3,Demo1_OneValidation,ICL_PSS_BAT_NEW,ICL_BAT_NEW,BIOS_EXT_BAT,UDL2.0_ATMS2.0,OBC-CNL-PCH-timer-RTC,OBC-CFL-PCH-timer-RTC,OBC-LKF-PCH-timer-RTC,OBC-ICL-PTF-RTC-InternalBus-FlexIO_BIOSSettings,OBC-TGL-PTF-RTC-InternalBus-FlexIO_BIOSSettings,TGL_BIOS_PO_P3,TGL_H_PSS_BIOS_BAT,RKL_S_PO_Phase2_IFWI,RKL_U_PO_Phase2_IFWI,IFWI_TEST_SUITE,RPL-P_5SGC1,RPL-P_5SGC2,RPL-P_4SDC1,RPL-P_3SDC2,RPL-P_2SDC3,IFWI_PO,RKL_Native_PO,RKL_Xcomp_PO,Phase_2,ADL/RKL/JSL,CML_H_ADP_S_PO,COMMON_QRC_BAT,ADL_Arch_Phase 2,MTL_Test_Suite,IFWI_SYNC,ADL_N_IFWI_5SGC1,ADL_N_IFWI_4SDC1,ADL_N_IFWI_3SDC1,ADL_N_IFWI_2SDC1,ADL_N_IFWI_2SDC2,ADL_N_IFWI_2SDC3,ADL_SBGA_5GC,RPL_S_PSS_BASE,ADL_N_IFWI,IFWI_COMMON_PREOS,ADLMLP4x,ADL-P_5SGC1,ADL-P_5SGC2,RPL_S_MASTER,RPL-S_2SDC4,ADL-M_5SGC1,RPL-Px_5SGC1,RPL-Px_3SDC1,ADL_SBGA_3SDC1,ADL_N_IFWI_IEC_BIOS,MTL_PSS_1.0,MTL_S_PSS_1.0</t>
  </si>
  <si>
    <t>Verify Basic Video recording and AV-sync functionality validation</t>
  </si>
  <si>
    <t>CSS-IVE-132349</t>
  </si>
  <si>
    <t>ADL-S_ADP-S_SODIMM_DDR5_1DPC_Alpha,AML_5W_Y22_ROW_PV,ADL-S_ADP-S_UDIMM_DDR5_1DPC_PreAlpha,CFL_H62_RS2_PV,CFL_H62_RS3_PV,CFL_H62_RS4_PV,CFL_H62_RS5_PV,CFL_H62_uSFF_KC_RS4_PV,CFL_H82_RS5_PV,CFL_H82_RS6_PV,CFL_KBPH_S62_RS3_PV,CFL_KBPH_S82_RS6_PV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Simics_VP_RS1_PSS_0.5C,ICL_Simics_VP_RS1_PSS_0.8C,ICL_Simics_VP_RS1_PSS_0.8P,ICL_Simics_VP_RS1_PSS_1.0C,ICL_Simics_VP_RS1_PSS_1.0P,ICL_Simics_VP_RS2_PSS_1.1,ICL_U42_RS6_PV,ICL_Y42_RS6_PV,KBL_H42_PV,KBL_S42_PV,KBL_U21_PV,KBL_U22_PV,KBL_U23e_PV,KBL_Y22_PV,KBLR_Y_PV,LKF_A0_RS4_Alpha,LKF_A0_RS4_POE,LKF_B0_RS4_Beta,LKF_B0_RS4_PO,LKF_B0_RS4_PV ,LKF_Bx_ROW_19H1_Alpha,LKF_Bx_ROW_19H1_POE,LKF_Bx_ROW_19H2_Beta,LKF_Bx_ROW_19H2_PV,LKF_Bx_ROW_20H1_PV,TGL_ H81_RS4_Alpha,TGL_ H81_RS4_Beta,TGL_ H81_RS4_PV,TGL_H81_19H2_RS6_PreAlpha,TGL_Simics_VP_RS2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</si>
  <si>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BC-RQTBC-3195, 
IceLake-UCIS-1054
BC-RQTBCLF-318
TGL HSD ES ID:220997175</t>
  </si>
  <si>
    <t>Video recording should be successful for 10 mins </t>
  </si>
  <si>
    <t>Intention of the testcase is to verify video recording functionality</t>
  </si>
  <si>
    <t>GraCom,ICL-FW-PSS0.5,KBL-PCH-NoCAM,GLK-IFWI-SI,ICL-ArchReview-PostSi,ICL_BAT_NEW,BIOS_EXT_BAT,UDL2.0_ATMS2.0,CML_BIOS_SPL,IFWI_TEST_SUITE,ADL/RKL/JSL,COMMON_QRC_BAT,MTL_Test_Suite,IFWI_SYNC,ADL_N_IFWI,IFWI_COMMON_PREOS,ADLMLP4x,ADL-P_5SGC1,ADL-P_5SGC2,ADL-M_5SGC1,RPL-Px_5SGC1,RPL-Px_4SDC1,RPL-P_5SGC1,RPL-P_3SDC2,RPL-P_2SDC4,ADL-M_5SGC1,ADL-M_3SDC1,ADL-M_3SDC2,ADL-M_2SDC1,ADL-M_2SDC2,RPL-P_3SDC3,RPL-P_PNP_GC,MTL-M_5SGC1,MTL-M_4SDC1,MTL-M_4SDC2,MTL-M_3SDC3,MTL-M_2SDC4,MTL-M_2SDC5,MTL-M_2SDC6,ADL_N_IFWI_5SGC1,ADL_N_IFWI_4SDC1,ADL_N_IFWI_3SDC1,ADL_N_IFWI_2SDC1,ADL_N_IFWI_2SDC2,ADL_N_IFWI_2SDC3,RPL_Hx-R-GC,RPL_Hx-R-DC1</t>
  </si>
  <si>
    <t>Validate system attains Graphics turbo frequency when threshold loads are applied on graphics cores</t>
  </si>
  <si>
    <t>CSS-IVE-132350</t>
  </si>
  <si>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JSLP_POR_20H1_Alpha,JSLP_POR_20H1_PreAlpha,JSLP_POR_20H2_Beta,JSLP_POR_20H2_PV,JSLP_TestChip_19H1_PreAlpha,KBL_H42_PV,KBL_S42_PV,KBL_U21_PV,KBL_U22_PV,KBL_U23e_PV,KBL_Y22_PV,KBLR_Y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</si>
  <si>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Gfx uController,iGfx</t>
  </si>
  <si>
    <t>Scenarios to check system achieves graphics turbo frequency
BC-RQTBC-15288
BC-RQTBCLF-689 
BC-RQTBC-16688
ADL: 2202557084</t>
  </si>
  <si>
    <t xml:space="preserve">System should attain Graphics Turbo Frequency successfully </t>
  </si>
  <si>
    <t>Intention of the testcase is to verify graphics turbo functionality</t>
  </si>
  <si>
    <t>ICL-ArchReview-PostSi,UDL_2.0,UDL_ATMS2.0,UDL2.0_ATMS2.0,OBC-CNL-GPU-Punit-PM-Turbo,OBC-CFL-GPU-Punit-PM-Turbo,OBC-LKF-GPU-Punit-PM-Turbo,OBC-ICL-GPU-Punit-Graphics-Turbo,OBC-TGL-GPU-Punit-Graphics-Turbo,ADL_PSS_1.0,ADL_PSS_1.05,IFWI_TEST_SUITE,ADL/RKL/JSL,ADL_P_PSS_1.05,MTL_Test_Suite,IFWI_SYNC,ADL_N_IFWI,IFWI_COMMON_PREOS,ADLMLP4x,ADL-P_5SGC1,ADL-P_5SGC2,RPL_S_MASTER,RPL-Px_5SGC1,RPL-Px_4SDC1,RPL-P_5SGC1,RPL-P_4SDC1,RPL-P_3SDC2,RPL-P_2SDC4,RPL-S_ 5SGC1,RPL-S_4SDC1,RPL-S_3SDC2,RPL-S_3SDC1,RPL-S_2SDC1,RPL-S_2SDC2,RPL-S_2SDC3,ADL_SBGA_5GC,ADL_SBGA_3DC1,ADL_SBGA_3DC2,ADL_SBGA_3DC3,ADL_SBGA_3DC4,ADL-M_5SGC1,ADL-M_3SDC1,ADL-M_3SDC2,ADL-M_2SDC1,ADL-M_2SDC2,RPL-P_3SDC3,RPL-P_PNP_GC,RPL-S_2SDC7,ADL_SBGA_3SDC1,MTL-M_5SGC1,MTL-M_4SDC1,MTL-M_4SDC2,MTL-M_3SDC3,MTL-M_2SDC4,MTL-M_2SDC5,MTL-M_2SDC6,ADL_N_IFWI_5SGC1,ADL_N_IFWI_4SDC1,ADL_N_IFWI_3SDC1,ADL_N_IFWI_2SDC1,ADL_N_IFWI_2SDC2,ADL_N_IFWI_2SDC3,RPL_Hx-R-GC</t>
  </si>
  <si>
    <t>Verify system post reboot cycles from EFI shell</t>
  </si>
  <si>
    <t>CSS-IVE-132367</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</si>
  <si>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Y22_PV,GLK_B0_RS3_PV,ICL_HFPGA_RS1_PSS_0.8C,ICL_HFPGA_RS1_PSS_0.8P,ICL_HFPGA_RS1_PSS_1.0C,ICL_HFPGA_RS1_PSS_1.0P,ICL_HFPGA_RS2_PSS_1.1,ICL_Simics_VP_RS1_PSS_0.5C,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KBL_H42_PV,KBL_S42_PV,KBL_U21_PV,KBL_U22_PV,KBL_U23e_PV,KBL_Y22_PV,KBLR_Y_PV,KBLR_Y22_PV,LKF_A0_RS4_Alpha,LKF_A0_RS4_POE,LKF_B0_RS4_Beta,LKF_B0_RS4_PO,LKF_B0_RS4_PV ,LKF_Bx_ROW_19H1_Alpha,LKF_Bx_ROW_19H2_Beta,LKF_Bx_ROW_19H2_PV,LKF_Bx_ROW_20H1_PV,LKF_HFPGA_RS3_PSS1.0,LKF_HFPGA_RS3_PSS1.1,LKF_N-1_(BXTM)_RS3_POE,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U42_RS4_PV,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ADL-S_HSLE_PSS1.0,ADL-S_HSLE_PSS1.1,ADL-S_HFPGA_PSS1.0,ADL-S_HFPGA_PSS1.1,CML_U42_DG1_DDR4_PV,CML_U62_DG1_DDR4_PV,RKL_S_TGPH_Simics_VP_PSS1.0,RKL_S_TGPH_Simics_VP_PSS1.1,RKL_CML_S_102_TGPH_Xcomp_DDR4_Beta,RKL_CML_S_102_TGPH_Xcomp_DDR4_Alpha,RKL_CML_S_102_TGPH_Xcomp_DDR4_PV,RKL_CML_S_62_TGPH_Xcomp_DDR4_POE,RKL_CML_S_62_TGPH_Xcomp_DDR4_Alpha,RKL_CML_S_62_TGPH_Xcomp_DDR4_Beta,RKL_CML_S_62_TGPH_Xcomp_DDR4_PV,ADL-P_Simics_VP_PSS0.8,ADL-P_Simics_VP_PSS1.0,ADL-P_Simics_VP_PSS1.05,ADL-P_Simics_VP_PSS1.1,ADL-P_ADP-LP_DDR4_POE,ADL-P_ADP-LP_DDR4_ALPHA,ADL-P_ADP-LP_DDR4_BETA,ADL-P_ADP-LP_DDR4_PV,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</si>
  <si>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BC-RQTBC-10205
LKF:4_335-UCIS-3262
TGL:BC-RQTBCTL-1141
JSL: 2205193100
ADL: 2205193100,2202553207</t>
  </si>
  <si>
    <t>System should be stable post reboot cycles from EFI shell</t>
  </si>
  <si>
    <t>Intention of the testcase is to verify system post reboot cycles from EFI shell</t>
  </si>
  <si>
    <t>BIOS,uCode,pmcfw,CSE,GOP,BXTM_Test_Case,BIOS+IFWI,ICL-FW-PSS0.5,GLK-IFWI-SI,CNL_Z0_InProd,EC-NA,ICL_PSS_BAT_NEW,LKF_Daily_CI,ICL_BAT_NEW,LKF_ERB_PO,BIOS_EXT_BAT,InProdATMS1.0_03March2018,EC-tgl-pss_bat,PSE 1.0,OBC-CNL-PTF-PMC-PM-Sx,OBC-ICL-PTF-PMC-PM-Sx,OBC-TGL-PTF-PMC-PM-Sx,OBC-LKF-PTF-PMC-PM-Sx,OBC-CFL-PTF-PMC-PM-Sx,RKL_PSS0.5,TGL_PSS_IN_PRODUCTION,ICL_ATMS1.0_Automation,GLK_ATMS1.0_Automated_TCs,CML_BIOS_SPL,KBLR_ATMS1.0_Automated_TCs,CML_EC_FV,LKF_B0_Power_ON,RKL_S_PO_Phase3_IFWI,RKL_POE,RKL_U_PO_Phase3_IFWI,ADL_PSS_1.0,IFWI_TEST_SUITE,RKL_Native_PO,RKL_Xcomp_PO,Phase_2,ADL_PSS_1.05,ADL/RKL/JSL,CML_H_ADP_S_PO,Phase_3,MTL_Test_Suite,IFWI_SYNC,IFWI_FOC_BAT,ADL_N_IFWI,MTL_IFWI_PSS_EXTENDED,IFWI_COMMON_PREOS,ADLMLP4x,ADL-P_5SGC1,ADL-P_5SGC2,RPL_S_MASTER,ADL-M_5SGC1,ADL_SBGA_5GC,ADL_SBGA_3SDC1,LNL_M_IFWI_PSS,ADL-S_Post-Si_In_Production,MTL-M/P_Pre-Si_In_Production,LNL-M_Pre-Si_In_Production,ADL_N_IFWI_2SDC3,ADL_N_IFWI_2SDC1,ADL_N_IFWI_3SDC1,ADL_N_IFWI_4SDC1,ADL_N_IFWI_5SGC1,ADL_N_IFWI_IEC_General,ADL_N_IFWI_IEC_PMC,LNLM5SGC,LNLM4SDC1,LNLM3SDC2,LNLM3SDC3,LNLM3SDC4,LNLM3SDC5,LNLM2SDC6,RPL-S_ 5SGC1,RPL-S_4SDC1,RPL-Px_4SP2,RPL-Px_2SDC1,RPL-P_5SGC1,RPL-P_4SDC1,RPL-P_2SDC3,RPL-P_2SDC5,RPL-P_2SDC6,RPL-SBGA_5SC,RPL-SBGA_4SC</t>
  </si>
  <si>
    <t>Verify System Login using Finger print Sensor (FPS)</t>
  </si>
  <si>
    <t>CSS-IVE-132372</t>
  </si>
  <si>
    <t>ADL-S_ADP-S_SODIMM_DDR5_1DPC_Alpha,AML_5W_Y22_ROW_PV,AMLR_Y42_PV_RS6,CFL_H62_RS2_PV,CFL_H62_RS3_PV,CFL_H62_RS4_PV,CFL_H62_RS5_PV,CFL_H82_RS5_PV,CFL_H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ICL_Y42_RS6_PV,KBL_H42_PV,KBL_S22_PV,KBL_S42_PV,KBL_U21_PV,KBL_U22_PV,KBL_U23e_PV,KBL_Y22_PV,KBLR_Y_PV,LKF_A0_RS4_Alpha,LKF_B0_RS4_Beta,LKF_B0_RS4_PO,LKF_B0_RS4_PV ,LKF_Bx_ROW_19H1_Alpha,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TGPH_Native_DDR4_POE,RKL_S81_TGPH_Native_DDR4_RS6_Alpha,RKL_S81_TGPH_Native_DDR4_RS7_Beta,RKL_S81_TGPH_Native_DDR4_RS7_PV,WHL_U42_Corp_PV,WHL_U42_PV,WHL_U43e_Corp_PV,ADL-S_ADP-S_SODIMM_DDR5_1DPC_Beta,ADL-S_ADP-S_SODIMM_DDR5_1DPC_PreAlpha,ADL-S_ADP-S_SODIMM_DDR5_1DPC_PV,AML_Y42_Win10X_PV,RKL_CML_S_102_TGPH_Xcomp_DDR4_Beta,RKL_CML_S_102_TGPH_Xcomp_DDR4_Alpha,RKL_CML_S_102_TGPH_Xcomp_DDR4_PV,RKL_CML_S_62_TGPH_Xcomp_DDR4_Alpha,RKL_CML_S_62_TGPH_Xcomp_DDR4_Beta,RKL_CML_S_62_TGPH_Xcomp_DDR4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t>
  </si>
  <si>
    <t>BC-RQTBC-9987
BC-RQTBCLF-96
RKL FR:1209951618</t>
  </si>
  <si>
    <t>User should be able to successfully login using FPS</t>
  </si>
  <si>
    <t>Intention of the testcase to validate system Login using Finger print Sensor (FPS)</t>
  </si>
  <si>
    <t>EC-NA,GLK-RS3-10_IFWI,ICL_BAT_NEW,BIOS_EXT_BAT,UDL2.0_ATMS2.0,OBC-CNL-PCH-SPI-Sensors-FPS,OBC-CFL-PCH-SPI-Sensors-FPS,OBC-LKF-PCH-SPI-Sensors-FPS,OBC-ICL-PCH-SPI-Sensors-FPS,OBC-TGL-PCH-SPI-Sensors-FPS,IFWI_TEST_SUITE,RKL_Xcomp_PO,RKL_Native_PO,ADL/RKL/JSL,COMMON_QRC_BAT,Phase_3,RKL-S X2_(CML-S+CMP-H)_S102,RKL-S X2_(CML-S+CMP-H)_S62,MTL_Test_Suite,IFWI_SYNC,ADL_N_IFWI,IFWI_COMMON_PREOS,RPL_S_MASTER,RPL-S_3SDC1,ADLMLP4x,ADL-P_5SGC1,ADL-M_5SGC1,ADL-P_3SDC4,RPL-Px_5SGC1,RPL-P_5SGC1,ADL_SBGA_5GC,ADL_SBGA_3SDC1,MTL-M_5SGC1,MTL-M_4SDC1,MTL-M_4SDC2,MTL-M_3SDC3,MTL-M_2SDC4,ADL_N_IFWI_5SGC1,ADL_N_IFWI_4SDC1,ADL_N_IFWI_3SDC1,ADL_N_IFWI_2SDC1,MTLSDC2,LNLM5SGC,LNLM3SDC2</t>
  </si>
  <si>
    <t>Verify SUT wake from Pseudo G3 via RTC Wake Functionality</t>
  </si>
  <si>
    <t>bios.platform,fw.ifwi.pmc</t>
  </si>
  <si>
    <t>CSS-IVE-145824</t>
  </si>
  <si>
    <t>ADL: Pseudo G3 feature : supported wake events documents, ADL PM SAS
ADL_EC: 16011839671 
ADL : 22010541425, 22011164386</t>
  </si>
  <si>
    <t>System should wake to S0 from Pseudo-G3 on RTC Wake Alarm</t>
  </si>
  <si>
    <t>bios.alderlake,bios.amberlake,bios.apollolake,bios.arrowlake,bios.cannonlake,bios.coffeelake,bios.cometlake,bios.geminilake,bios.icelake-client,bios.jasperlake,bios.kabylake,bios.kabylake_r,bios.lunarlake,bios.meteorlake,bios.raptorlake,bios.raptorlake_refresh,bios.rocketlake,bios.tigerlake,bios.whiskeylake,ifwi.alderlake,ifwi.arrowlake,ifwi.lunarlake,ifwi.meteorlake,ifwi.raptorlake</t>
  </si>
  <si>
    <t>bios.alderlake,bios.raptorlake,ifwi.alderlake,ifwi.meteorlake,ifwi.raptorlake</t>
  </si>
  <si>
    <t>Intel Cycling tool</t>
  </si>
  <si>
    <t>Intention of the test case is to verify Pseudo G3 wake requirement via RTC Wake Alaram
SUT should wake to S0 from Pseudo-G3 on RTC alarm.</t>
  </si>
  <si>
    <t>MTL_PSS_1.0,UTR_SYNC,ADL_N_MASTER,ADL_N_5SGC1,ADL_N_3SDC1,ADL_N_2SDC1,ADL_N_2SDC2,ADL_N_2SDC3,ADL-P_5SGC2,ADL-M_5SGC1,ADL-M_3SDC2,ADL-P_3SDC3,Pseudo-G3,RPL-Px_5SGC1,RPL-Px_3SDC1,MTL_SIMICS_BLOCK,ADL_N_REV0,ADL-N_REV1,ADL_SBGA_5GC,ADL_M_TS,IFWI_SYNC,IFWI_COMMON_UNIFIED,RPL-P_5SGC2,RPL-P_PNP_GC,MTL_IFWI_IAC_EC,MTL_IFWI_CBV_EC,MTL_IFWI_CBV_BIOS,ADL_N_IFWI_5SGC1,ADL_N_IFWI_4SDC1,ADL_N_IFWI_3SDC1,ADL_N_IFWI_2SDC1,ADL_N_IFWI_2SDC2,ADL_N_IFWI_IEC_BIOS,ADL_N_IFWI_IEC_PMC,ADL_N_IFWI_IEC_EC,MTL-P_5SGC1,MTL-P_4SDC1,MTL-P_4SDC2,MTL-P_3SDC3,MTL-P_3SDC4,MTL-P_2SDC5,MTL-P_2SDC6,MTL_A0_P1,RPL_Px_PO_New_P2,RPL-SBGA_4SC,RPL-Px_4SP2,RPL-P_4SDC1,RPL-SBGA_2SC1,RPL-SBGA_2SC2,RPL-SBGA_3SC-2,LNLM5SGC,LNLM3SDC3,LNLM3SDC4,LNLM3SDC5,LNLM5SGC,LNLM3SDC3,LNLM3SDC4,LNLM3SDC5,LNLM5SGC,LNLM3SDC3,LNLM3SDC4,LNLM3SDC5,LNLM3SDC1,LNLM2SDC6,LNLM5SGC,LNLM3SDC3,LNLM3SDC4,LNLM3SDC5,LNLM3SDC1,LNLM2SDC6,LNLM5SGC,LNLM3SDC3,LNLM3SDC4,LNLM3SDC5,LNLM3SDC1,LNLM2SDC6,LNLM5SGC,LNLM3SDC3,LNLM3SDC4,LNLM3SDC5,LNLM3SDC1,LNLM2SDC6,LNLM3SDC2,ARL_S_PSS1.0,ARL_S_IFWI_0.8PSS,RPL-Px_4SP2,RPL-P_4SDC1,RPL_Hx-R-DC1,RPL_Hx-R-GC,RPL_Hx-R-GC,RPL_Hx-R-DC1</t>
  </si>
  <si>
    <t>Verify system post Hibernate(S4) cycling</t>
  </si>
  <si>
    <t>CSS-IVE-132376</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</si>
  <si>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Simics_VP_RS1_PSS_0.5C,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KBL_H42_PV,KBL_S22_PV,KBL_S42_PV,KBL_U21_PV,KBL_U22_PV,KBL_U23e_PV,KBL_Y22_PV,KBLR_U42_PV,KBLR_Y_PV,KBLR_Y22_PV,LKF_A0_RS4_Alpha,LKF_A0_RS4_POE,LKF_B0_RS4_Beta,LKF_B0_RS4_PO,LKF_B0_RS4_PV ,LKF_Bx_ROW_19H1_Alpha,LKF_Bx_ROW_19H2_Beta,LKF_Bx_ROW_19H2_PV,LKF_Bx_ROW_20H1_PV,LKF_N-1_(BXTM)_RS3_POE,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HFPGA_RS3,TGL_HFPGA_RS4,TGL_Simics_VP_RS2_PSS0.5,TGL_Simics_VP_RS2_PSS0.8,TGL_Simics_VP_RS2_PSS1.0,TGL_Simics_VP_RS2_PSS1.1,TGL_Simics_VP_RS4_PSS0.8,TGL_Simics_VP_RS4_PSS1.1,TGL_Simics_VP_RS5_PSS1.1,TGL_U42_RS4_PV,TGL_UY42_PO,TGL_Y42_RS4_PV,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UDIMM_DDR5_2DPC_POE,ADL-S_ADP-S_SODIMM_DDR5_1DPC_Beta,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ADL-S_HSLE_PSS1.0,ADL-S_HSLE_PSS1.1,ADL-S_HFPGA_PSS1.0,ADL-S_HFPGA_PSS1.1,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</si>
  <si>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BC-RQTBC-10429
RKL: 2206874061,1209951627
JSL: 2202553192
ADL: 2205167043,2202553192</t>
  </si>
  <si>
    <t>System should be stable post Hibernate cycling</t>
  </si>
  <si>
    <t xml:space="preserve">
Intention of the testcase is to verify system check post Hibernate cycling</t>
  </si>
  <si>
    <t>GLK-FW-PO,ICL-FW-PSS0.5,GLK-CI,GLK-SxCycle,CNL_Z0_InProd,EC-NA,GLK-CI-2,GLK_eSPI_Sanity_inprod,ICL_PSS_BAT_NEW,GLK_Win10S,GLK-RS3-10_IFWI,CNL_Automation_Production,ICL_BAT_NEW,BIOS_EXT_BAT,InProdATMS1.0_03March2018,ECVAL-BAT-2018,EC-SX,EC-tgl-pss_bat,PSE 1.0,EC-BAT-automation,OBC-CNL-PTF-PMC-PM-Sx,OBC-ICL-PTF-PMC-PM-Sx,OBC-TGL-PTF-PMC-PM-Sx,OBC-LKF-PTF-PMC-PM-Sx,CML_EC_BAT,CML_EC_SANITY,RKL_S_PO_Phase2_IFWI,RKL_U_PO_Phase2_IFWI,ADL_PSS_1.0,ADL_PSS_1.05,IFWI_TEST_SUITE,IFWI_PO,RKL_Native_PO,RKL_Xcomp_PO,ADL/RKL/JSL,CML_H_ADP_S_PO,Phase_3,MTL_Test_Suite,MTL_PSS_0.8IFWI_SYNC,IFWI_FOC_BAT,ADL_N_IFWI,IFWI_COMMON_PREOS,ADLMLP4x,ADL-P_5SGC1,ADL-P_5SGC2,RPL_S_MASTER,ADL-M_5SGC1,MTL_S_IFWI_PSS_0.5,ADL_SBGA_5GC,ADL_SBGA_3SDC1,LNL_M_IFWI_PSS,ADL-S_Post-Si_In_Production,MTL-M/P_Pre-Si_In_Production,MTL-S_Pre-Si_In_Production,ADL_N_IFWI_2SDC3,ADL_N_IFWI_2SDC1,ADL_N_IFWI_3SDC1,ADL_N_IFWI_4SDC1,ADL_N_IFWI_5SGC1,ADL_N_IFWI_IEC_General,ADL_N_IFWI_IEC_PMC,RPL-S_ 5SGC1,RPL-S_4SDC1,RPL-Px_4SP2,RPL-Px_2SDC1,RPL-P_5SGC1,RPL-P_4SDC1,RPL-P_2SDC3,RPL-P_2SDC5,RPL-P_2SDC6,RPL-SBGA_5SC,RPL-SBGA_4SC</t>
  </si>
  <si>
    <t>Verification of hot keys (F2 &amp; F7) functionality check while BOOT</t>
  </si>
  <si>
    <t>CSS-IVE-132381</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</si>
  <si>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0.8C,ICL_HFPGA_RS1_PSS_0.8P,ICL_HFPGA_RS1_PSS_1.0C,ICL_HFPGA_RS1_PSS_1.0P,ICL_HFPGA_RS2_PSS_1.1,ICL_Simics_VP_RS1_PSS_0.3,ICL_Simics_VP_RS1_PSS_0.5C,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TestChip_19H1_PreAlpha,KBL_U21_PV,KBL_U22_PV,KBL_U23e_PV,KBLR_Y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H81_RS4_PV,TGL_H81_19H2_RS6_POE,TGL_H81_19H2_RS6_PreAlpha,TGL_Simics_VP_RS2_PSS0.5,TGL_Simics_VP_RS2_PSS0.8,TGL_Simics_VP_RS2_PSS1.0,TGL_Simics_VP_RS2_PSS1.1,TGL_Simics_VP_RS4_PSS0.8,TGL_Simics_VP_RS4_PSS1.0 ,TGL_Simics_VP_RS4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TGL_U42_RS6_PV,TGL_Y42_RS6_Alpha,TGL_Y42_RS6_Beta,TGL_Y42_RS6_PV,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POE,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</si>
  <si>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BC-RQTBC-1400</t>
  </si>
  <si>
    <t>Hot keys should be functional</t>
  </si>
  <si>
    <t>Intention of the testcase is to verify hot keys functionality</t>
  </si>
  <si>
    <t>ICL-FW-PSS0.3,ICL_PSS_BAT_NEW,ICL_BAT_NEW,BIOS_EXT_BAT,UDL2.0_ATMS2.0,OBC-CNL-PCH-XDCI-USB-keyboard,OBC-CFL-PCH-XDCI-USB-keyboard,OBC-LKF-PCH-TCSS-USB-keyboard,OBC-ICL-PTF-HotKeys-System-Bootflows,OBC-TGL-PTF-HotKeys-System-Bootflows,TGL_BIOS_PO_P1,TGL_H_PSS_IFWI_BAT,RKL_S_PO_Phase1_IFWI,RKL_U_PO_Phase1_IFWI,ADL/RKL/JSL,COMMON_QRC_BAT,IFWI_TEST_SUITE,RPL-P_5SGC1,RPL-P_5SGC2,RPL-P_4SDC1,RPL-P_3SDC2,RPL-P_2SDC3,ADL_Arch_Phase 2,MTL_Test_Suite,IFWI_SYNC,ADL_N_IFWI_5SGC1,ADL_N_IFWI_4SDC1,ADL_N_IFWI_3SDC1,ADL_N_IFWI_2SDC1,ADL_N_IFWI_2SDC2,ADL_N_IFWI_2SDC3,ADL_SBGA_5GC,RPL_S_PSS_BASE,ADL_N_IFWI,IFWI_COMMON_PREOS,ADLMLP4x,ADL-P_5SGC1,ADL-P_5SGC2,RPL_S_MASTER,RPL-S_2SDC4,ADL-M_5SGC1,RPL-Px_5SGC1,RPL-Px_3SDC1,ADL_SBGA_3SDC1,ADL_N_IFWI_IEC_General,ADL_N_IFWI_IEC_BIOS</t>
  </si>
  <si>
    <t>Verify Sx and reboot cycles with ISH disabled</t>
  </si>
  <si>
    <t>CSS-IVE-131530</t>
  </si>
  <si>
    <t>ADL-S_ADP-S_SODIMM_DDR5_1DPC_Alpha,AML_5W_Y22_ROW_PV,CFL_H62_RS2_PV,CFL_H62_RS3_PV,CFL_H62_RS4_PV,CFL_H62_RS5_PV,CFL_H62_uSFF_KC_RS4_PV,CFL_H82_RS5_PV,CFL_H82_RS6_PV,CFL_U43e_LP3_KC_PV,CFL_U43e_PV,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ICL_Y42_RS6_PV,KBL_U21_PV,KBL_U22_PV,KBL_U23e_PV,KBL_Y22_PV,KBLR_Y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TGPH_Native_DDR4_POE,RKL_S81_TGPH_Native_DDR4_RS6_Alpha,RKL_S81_TGPH_Native_DDR4_RS7_Beta,RKL_S81_TGPH_Native_DDR4_RS7_PV,TGL_ H81_RS4_Alpha,TGL_ H81_RS4_Beta,TGL_ H81_RS4_PV,TGL_H81_19H2_RS6_PreAlpha,TGL_U42_RS4_PV,TGL_Y42_RS4_PV,TGL_Z0_(TGPLP-A0)_RS4_PPOExit,WHL_U42_Corp_PV,WHL_U42_PV,WHL_U43e_Corp_PV,ADL-S_Simics_PSS0.8,ADL-S_Simics_PSS1.0,ADL-S_Simics_PSS1.1,ADL-S_TGP-H_Simics_PSS1.1,ADL-S_ADP-S_SODIMM_DDR5_1DPC_Beta,ADL-S_ADP-S_SODIMM_DDR5_1DPC_PreAlpha,ADL-S_ADP-S_SODIMM_DDR5_1DPC_PV,TGL_U42_RS6_Alpha,TGL_U42_RS6_Beta,ADL-S_Simics_PSS1.05,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ADL-P_ADP-LP_LP5_PreAlpha,ADL-P_ADP-LP_L4X_PreAlpha,ADL-M_ADP-M_LP5_20H1_PreAlpha,ADL-M_ADP-M_LP5_21H1_PreAlpha,ADL-M_ADP-M_LP4x_Win10x_PreAlpha,ADL-P_ADP-LP_DDR4_PreAlpha,ADL-P_ADP-LP_DDR5_PreAlpha</t>
  </si>
  <si>
    <t>BC-RQTBC-12770
BC-RQTBC-14163
BC-RQTBCLF-402
BC-RQTBCLF-747
BC-RQTBCLF-431
 BC-RQTBCTL-697
 BC-RQTBCTL-699
 BC-RQTBCTL-1099
RKL: BC-RQTBCTL-697,BC-RQTBCTL-699,BC-RQTBCTL-1099,2203201882,2203201890,2203202665
ADL:1408878467</t>
  </si>
  <si>
    <t>Sx and reboot cycles should be worked fine after disabling ISH controller</t>
  </si>
  <si>
    <t>Intension of the testcase is to check the Sx and reboot cycles after disabling ISH</t>
  </si>
  <si>
    <t>ICL-ArchReview-PostSi,UDL2.0_ATMS2.0,OBC-CNL-PCH-ISH-Sensors,OBC-CFL-PCH-ISH-Sensor,OBC-LKF-PCH-ISH-Sensor,OBC-ICL-PCH-ISH-Sensors,OBC-TGL-PCH-ISH-Sensors,ADL/RKL/JSL,IFWI_TEST_SUITE,MTL_Test_Suite,IFWI_SYNC,ADL_N_IFWI,IFWI_COMMON_PREOS,ADLMLP4x,ADL-P_5SGC1,ADL-P_5SGC2,RPL_S_MASTER,ADL_N_REV0,RPL-Px_5SGC1, RPL-Px_4SDC1,ADL_SBGA_5GC,ADL_SBGA_3SDC1,ADL_N_IFWI_5SGC1,ADL_N_IFWI_4SDC1,ADL_N_IFWI_3SDC1,ADL_N_IFWI_2SDC1,ADL_N_IFWI_IEC_PMC,ADL_N_IFWI_IEC_EC,MTLSDC2</t>
  </si>
  <si>
    <t>Verify Gyrometer Sensor enumeration Pre and post Sx cycle</t>
  </si>
  <si>
    <t>CSS-IVE-132414</t>
  </si>
  <si>
    <t>AMLR_Y42_PV_RS6,CNL_H82_PV,CNL_U22_PV,CNL_Y22_PV,ICL_U42_RS6_PV,ICL_Y42_RS6_PV,KBL_U21_PV,KBL_Y22_PV,KBLR_Y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TGL_U42_RS6_Alpha,TGL_U42_RS6_Beta,TGL_U42_RS6_PV,TGL_Y42_RS6_Alpha,TGL_Y42_RS6_Beta,TGL_Y42_RS6_PV,AML_Y42_Win10X_PV,ADL-P_ADP-LP_DDR5_ALPHA,ADL-P_ADP-LP_DDR5_BETA,ADL-P_ADP-LP_DDR5_PV,ADL-P_ADP-LP_LP4x_ALPHA,ADL-P_ADP-LP_LP4x_BETA,ADL-P_ADP-LP_LP4x_PV,ADL-M_ADP-M_LP5_20H1_Alpha,ADL-M_ADP-M_LP5_20H1_Beta,ADL-M_ADP-M_LP5_20H1_PV,ADL-M_ADP-M_LP5_21H1_Alpha,ADL-M_ADP-M_LP5_21H1_Beta,ADL-M_ADP-M_LP5_21H1_PV,ADL-P_ADP-LP_L4X_PreAlpha,ADL-M_ADP-M_LP5_20H1_PreAlpha,ADL-M_ADP-M_LP5_21H1_PreAlpha,ADL-P_ADP-LP_DDR5_PreAlpha</t>
  </si>
  <si>
    <t>KBL L3 Platform Landing Zone_20151006 -&gt; Other LZ
TGL Requirement coverage: BC-RQTBCTL-1100,RKL:2203201744</t>
  </si>
  <si>
    <t>Gyrometer-Sensor should get enumerated in Action manager pre and post Sx cycle</t>
  </si>
  <si>
    <t>Intention of the testcase is to verify Gyrometer Sensor enumeration Pre and post Sx cycle</t>
  </si>
  <si>
    <t>InProdATMS1.0_03March2018,PSE 1.0,OBC-CNL-PCH-ISH-Sensors-Gyrometer,OBC-ICL-PCH-ISH-Sensors-Gyrometer,OBC-TGL-PCH-ISH-Sensors-Gyrometer,TGL_PSS_IN_PRODUCTION,KBLR_ATMS1.0_Automated_TCs,IFWI_TEST_SUITE,MTL_Test_Suite,IFWI_SYNC,ADL_N_IFWIIFWI_COVERAGE_DELTA,ADLMLP4x,RPL-P_5SGC1,RPL-P_5SGC2,RPL_S_MASTER,RPL-S_3SDC2,ADL_SBGA_5GC,ADL-M_5SGC1,ADL-M_2SDC1,ADL_SBGA_3SDC1,MTL-M_5SGC1,MTL-M_4SDC2,MTL_IFWI_IAC_BIOS,MTL_IFWI_CBV_PMC,MTL_IFWI_CBV_ISH,ADL_N_IFWI_5SGC1,ADL_N_IFWI_4SDC1,ADL_N_IFWI_3SDC1,ADL_N_IFWI_2SDC1,ADL_N_IFWI_IEC_PMC,,ADL_N_IFWI_IEC_ISH,RPL-SBGA_5SC,RPL-SBGA_3SC,LNLM5SGC,LNLM3SDC2,LNLM4SDC1,LNLM3SDC3,LNLM3SDC4,LNLM3SDC5,LNLM2SDC6</t>
  </si>
  <si>
    <t>ISH Sensor Functionality - Device Orientation</t>
  </si>
  <si>
    <t>CSS-IVE-132417</t>
  </si>
  <si>
    <t>CNL_H82_PV,CNL_U22_PV,CNL_Y22_PV,ICL_HFPGA_RS1_PSS_0.8P,ICL_HFPGA_RS1_PSS_1.0C,ICL_HFPGA_RS1_PSS_1.0P,ICL_HFPGA_RS2_PSS_1.1,ICL_Simics_VP_RS1_PSS_0.8P,ICL_Simics_VP_RS1_PSS_1.0C,ICL_Simics_VP_RS1_PSS_1.0P,ICL_Simics_VP_RS2_PSS_1.1,ICL_U42_RS6_PV,ICL_Y42_RS6_PV,KBL_U21_PV,KBL_Y22_PV,KBLR_Y_PV,LKF_A0_RS4_Alpha,LKF_A0_RS4_POE,LKF_B0_RS4_Beta,LKF_B0_RS4_PO,LKF_B0_RS4_PV ,LKF_Bx_ROW_19H1_Alpha,LKF_Bx_ROW_19H1_POE,LKF_Bx_ROW_19H2_Beta,LKF_Bx_ROW_19H2_PV,LKF_Bx_ROW_20H1_PV,LKF_HFPGA_RS3_PSS1.0,LKF_HFPGA_RS3_PSS1.1,LKF_HFPGA_RS4_PSS1.0,LKF_HFPGA_RS4_PSS1.1,LKF_N-1_(BXTM)_RS3_POE,LKF_Simics_VP_RS4_PSS1.0,LKF_Simics_VP_RS4_PSS1.1,TGL_ H81_RS4_Alpha,TGL_ H81_RS4_Beta,TGL_ H81_RS4_PV,TGL_H81_19H2_RS6_PreAlpha,TGL_Simics_VP_RS2_PSS0.5,TGL_Simics_VP_RS2_PSS0.8,TGL_Simics_VP_RS2_PSS1.0,TGL_Simics_VP_RS2_PSS1.1,TGL_Simics_VP_RS4_PSS0.8,TGL_Simics_VP_RS4_PSS1.0 ,TGL_Simics_VP_RS4_PSS1.1,TGL_U42_RS4_PV,TGL_Y42_RS4_PV,TGL_Z0_(TGPLP-A0)_RS4_PPOExit,TGL_U42_RS6_Alpha,TGL_U42_RS6_Beta,TGL_U42_RS6_PV,TGL_Y42_RS6_Alpha,TGL_Y42_RS6_Beta,TGL_Y42_RS6_PV,ADL-P_ADP-LP_LP4x_ALPHA,ADL-P_ADP-LP_LP4x_BETA,ADL-P_ADP-LP_LP4x_PV,ADL-M_ADP-M_LP5_20H1_Alpha,ADL-M_ADP-M_LP5_20H1_Beta,ADL-M_ADP-M_LP5_20H1_PV,ADL-M_ADP-M_LP5_21H1_Alpha,ADL-M_ADP-M_LP5_21H1_Beta,ADL-M_ADP-M_LP5_21H1_PV,ADL-P_ADP-LP_L4X_PreAlpha,ADL-M_ADP-M_LP5_20H1_PreAlpha,ADL-M_ADP-M_LP5_21H1_PreAlpha</t>
  </si>
  <si>
    <t>KBL L3 Platform Landing Zone_20151006 -&gt; Other LZ
IceLake-UCIS-1822
TGL Requirement coverage: 220195223, 220194365, 
BC-RQTBC-15964,
RKL: 2203201744,2203202500</t>
  </si>
  <si>
    <t>Please use Action Manager tool instead of Sensor Diagnostic to check for Sensor functionality and enumeration testing in WOS.
Tool Location: \\akasha1\Temp\jpt\Action Manager
Note: Please note that this tool is only applicable for Win8.1 OS and Win 10 TH2 build and above
For WIN 10 below TH2 build, continue using sensor diagnostic tool.</t>
  </si>
  <si>
    <t>ICL_PSS_BAT_NEW,BIOS_EXT_BAT,InProdATMS1.0_03March2018,LKF_PO_Phase1,LKF_PO_Phase2,LKF_PO_New_P3,OBC-CNL-PCH-ISH-Sensors-DeviceOrientation,OBC-LKF-PCH-ISH-Sensors-DeviceOrientation,OBC-ICL-PCH-ISH-Sensors-DeviceOrientation,OBC-TGL-PCH-ISH-Sensors-DeviceOrientation,RKL_PSS0.5,TGL_PSS_IN_PRODUCTION,IFWI_TEST_SUITE,ADL/RKL/JSL,COMMON_QRC_BAT,MTL_NA,IFWI_SYNC,IFWI_FOC_BAT,ADL_N_IFWI,LNL_M_IFWI_PSS,ADL_N_IFWI_IEC_ISH,ADL_N_IFWI_5SGC1</t>
  </si>
  <si>
    <t>ISH Sensor Functionality pre post Sx cycle - Device Orientation</t>
  </si>
  <si>
    <t>CSS-IVE-132418</t>
  </si>
  <si>
    <t>CNL_H82_PV,CNL_U22_PV,CNL_Y22_PV,ICL_HFPGA_RS1_PSS_0.8C,ICL_HFPGA_RS1_PSS_0.8P,ICL_HFPGA_RS1_PSS_1.0C,ICL_HFPGA_RS1_PSS_1.0P,ICL_HFPGA_RS2_PSS_1.1,ICL_Simics_VP_RS1_PSS_0.8C,ICL_Simics_VP_RS1_PSS_0.8P,ICL_Simics_VP_RS1_PSS_1.0C,ICL_Simics_VP_RS1_PSS_1.0P,ICL_Simics_VP_RS2_PSS_1.1,ICL_U42_RS6_PV,ICL_Y42_RS6_PV,KBL_U21_PV,KBL_Y22_PV,KBLR_Y_PV,TGL_ H81_RS4_Alpha,TGL_ H81_RS4_Beta,TGL_ H81_RS4_PV,TGL_H81_19H2_RS6_PreAlpha,TGL_Simics_VP_RS2_PSS0.5,TGL_Simics_VP_RS2_PSS0.8,TGL_Simics_VP_RS2_PSS1.0,TGL_Simics_VP_RS2_PSS1.1,TGL_Simics_VP_RS4_PSS0.8,TGL_Simics_VP_RS4_PSS1.0 ,TGL_Simics_VP_RS4_PSS1.1,TGL_U42_RS4_PV,TGL_Y42_RS4_PV,TGL_Z0_(TGPLP-A0)_RS4_PPOExit,TGL_U42_RS6_Alpha,TGL_U42_RS6_Beta,TGL_U42_RS6_PV,TGL_Y42_RS6_Alpha,TGL_Y42_RS6_Beta,TGL_Y42_RS6_PV,ADL-P_ADP-LP_LP4x_ALPHA,ADL-P_ADP-LP_LP4x_BETA,ADL-P_ADP-LP_LP4x_PV,ADL-M_ADP-M_LP5_20H1_Alpha,ADL-M_ADP-M_LP5_20H1_Beta,ADL-M_ADP-M_LP5_20H1_PV,ADL-M_ADP-M_LP5_21H1_Alpha,ADL-M_ADP-M_LP5_21H1_Beta,ADL-M_ADP-M_LP5_21H1_PV,ADL-P_ADP-LP_L4X_PreAlpha,ADL-M_ADP-M_LP5_20H1_PreAlpha,ADL-M_ADP-M_LP5_21H1_PreAlpha</t>
  </si>
  <si>
    <t>IceLake-UCIS-2009, KBL L3 Platform Landing Zone_20151006 -&gt; Other LZ
TGL Requirement coverage: 220195223, 220194365, BC-RQTBCTL-1100, 
BC-RQTBC-15964,RKL:2203201744</t>
  </si>
  <si>
    <t>Sensor should be functional pre and post Sx cycle</t>
  </si>
  <si>
    <t>Intention of the testcase is to verify Device orientation sensor functionality pre and post Sx cycle</t>
  </si>
  <si>
    <t>BIOS_EXT_BAT,InProdATMS1.0_03March2018,OBC-CNL-PCH-ISH-Sensors-DeviceOrientation,OBC-ICL-PCH-ISH-Sensors-DeviceOrientation,OBC-TGL-PCH-ISH-Sensors-DeviceOrientation,RKL_PSS0.5,TGL_PSS_IN_PRODUCTION,IFWI_TEST_SUITE,ADL/RKL/JSL,MTL_NA,IFWI_SYNC,ADL_N_IFWIIFWI_COVERAGE_DELTA,ADL_SBGA_3SDC1,ADL_N_IFWI_IEC_PMC,ADL_N_IFWI_IEC_ISH,ADL_N_IFWI_5SGC1</t>
  </si>
  <si>
    <t>Verify System auto wakes from hibernate via RTC with system in DC mode</t>
  </si>
  <si>
    <t>CSS-IVE-131552</t>
  </si>
  <si>
    <t>CFL_H62_RS2_PV,CFL_H62_RS3_PV,CFL_H62_RS4_PV,CFL_H62_RS5_PV,CFL_H62_uSFF_KC_RS4_PV,CFL_H82_RS5_PV,CFL_H82_RS6_PV,CFL_U43e_LP3_KC_PV,CFL_U43e_PV,CML_H102_CMPH_DDR4_RS6_SR20_Beta,CML_H102_CMPH_DDR4_RS6_SR20_POE,CML_H102_CMPH_DDR4_RS7_SR20_PV,CML_H82_CMPH_DDR4_RS6_SR20_Beta,CML_H82_CMPH_DDR4_RS6_SR20_POE,CML_H82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ICL_U42_RS6_PV,ICL_UN42_KC_PV_RS6,ICL_Y42_RS6_PV,ICL_YN42_RS6_PV,JSLP_POR_20H1_Alpha,JSLP_POR_20H1_PreAlpha,JSLP_POR_20H2_Beta,JSLP_POR_20H2_PV,JSLP_TestChip_19H1_PreAlpha,LKF_A0_RS4_Alpha,LKF_A0_RS4_POE,LKF_B0_RS4_Beta,LKF_B0_RS4_PO,LKF_B0_RS4_PV ,LKF_Bx_ROW_19H1_Alpha,LKF_Bx_ROW_19H1_POE,LKF_Bx_ROW_19H2_Beta,LKF_Bx_ROW_19H2_PV,LKF_Bx_ROW_20H1_PV,TGL_ H81_RS4_Alpha,TGL_ H81_RS4_Beta,TGL_ H81_RS4_PV,TGL_H81_19H2_RS6_POE,TGL_H81_19H2_RS6_PreAlpha,TGL_Simics_VP_RS2_PSS1.0,TGL_Simics_VP_RS2_PSS1.1,TGL_Simics_VP_RS4_PSS1.0 ,TGL_Simics_VP_RS4_PSS1.1,TGL_Simics_VP_RS5_PSS1.1,TGL_U42_RS4_PV,TGL_UY42_PO,TGL_Y42_RS4_PV,WHL_U42_Corp_PV,WHL_U42_PV,WHL_U43e_Corp_PV,TGL_U42_RS6_Alpha,TGL_U42_RS6_Beta,TGL_U42_RS6_PV,TGL_Y42_RS6_Alpha,TGL_Y42_RS6_Beta,TGL_Y42_RS6_PV,CML_U42_DG1_DDR4_PV,CML_U62_DG1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</si>
  <si>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Real Battery Management,RTC,S-states</t>
  </si>
  <si>
    <t>TGL:BC-RQTBCTL-2790
CML:BC-RQTBC-16976
RKL: 2203202972
JSL: BC-RQTBC-17043 , 1607196264</t>
  </si>
  <si>
    <t>System should auto wake from hibernate via RTC with system in DC mode </t>
  </si>
  <si>
    <t>Intention of the testcase is to verify System auto wakes from hibernate via RTC with system in DC mode 
ACPI Time and Alarm device (TAD) to set an alarm to wake the system automatically 
 </t>
  </si>
  <si>
    <t>UDL2.0_ATMS2.0,OBC-CFL-PTF-PMC-PM-Sx,OBC-LKF-PTF-PMC-PM-Sx,OBC-ICL-PTF-PMC-PM-Sx,OBC-TGL-PTF-PMC-PM-Sx,CML_Delta_From_WHL,Desktop_NA,RKL_U_PO_Phase3_IFWI,IFWI_TEST_SUITE,ADL/RKL/JSL,Phase_3,MTL_Test_Suite,IFWI_SYNC,ADL_N_IFWI,IFWI_COMMON_PREOS,ADLMLP4x,ADL-P_5SGC2,ADL-M_5SGC1,ADL_N_REV0,ADL_SBGA_5GC,NA_4_FHFADL_N_IFWI_2SDC3,ADL_N_IFWI_2SDC2,ADL_N_IFWI_2SDC1,ADL_N_IFWI_3SDC1,ADL_N_IFWI_5SGC1,ADL_N_IFWI_IEC_PMC,ADL_N_IFWI_IEC_EC</t>
  </si>
  <si>
    <t>Verify No device yellow bangs pre and post S0i3(Modern Standby) cycle with all device connected as per config planned ( Golden, delta, 5, 4, 3 STAR )</t>
  </si>
  <si>
    <t>CSS-IVE-132470</t>
  </si>
  <si>
    <t>ADL-S_ADP-S_SODIMM_DDR5_1DPC_Alpha,AML_5W_Y22_ROW_PV,ADL-S_ADP-S_UDIMM_DDR5_1DPC_PreAlpha,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GLK_B0_RS3_PV,GLK_B0_RS4_PV,ICL_U42_RS6_PV,ICL_Y42_RS6_PV,JSLP_POR_20H1_Alpha,JSLP_POR_20H1_PreAlpha,JSLP_POR_20H2_Beta,JSLP_POR_20H2_PV,JSLP_PSS_1.0_19H1_REV2,JSLP_PSS_1.1_19H1_REV2,JSLP_TestChip_19H1_PreAlpha,KBL_H42_PV,KBL_U21_PV,KBL_U22_PV,KBL_U23e_PV,KBL_Y22_PV,KBLR_Y_PV,LKF_A0_RS4_Alpha,LKF_A0_RS4_POE,LKF_B0_RS4_Beta,LKF_B0_RS4_PO,LKF_B0_RS4_PV ,LKF_Bx_ROW_19H1_Alpha,LKF_Bx_ROW_19H1_POE,LKF_Bx_ROW_19H2_Beta,LKF_Bx_ROW_19H2_PV,LKF_Bx_ROW_20H1_PV,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1.1,TGL_ H81_RS4_Alpha,TGL_ H81_RS4_Beta,TGL_ H81_RS4_PV,TGL_H81_19H2_RS6_PreAlpha,TGL_Simics_VP_RS2_PSS1.1,TGL_Simics_VP_RS4_PSS0.8,TGL_Simics_VP_RS4_PSS1.0 ,TGL_Simics_VP_RS4_PSS1.1,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</si>
  <si>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BC-RQTBC-2445</t>
  </si>
  <si>
    <t>No yellow bangs should be seen in device manager pre and post S0i3(Modern Standby) cycle</t>
  </si>
  <si>
    <t>ICL_BAT_NEW,BIOS_EXT_BAT,InProdATMS1.0_03March2018,PSE 1.0,ICL_RVPC_NA,OBC-CNL-PTF-PMC-PM-s0ix,OBC-CFL-PTF-PMC-PM-S0ix,OBC-ICL-PTF-PMC-PM-S0ix,OBC-TGL-PTF-PMC-PM-S0ix,OBC-LKF-PTF-PMC-PM-S0ix,MCU_UTR,MCU_NO_HARM,CML_DG1_Delta,IFWI_TEST_SUITE,RPL-P_5SGC1,RPL-P_5SGC2,RPL-P_4SDC1,RPL-P_3SDC2,RPL-P_2SDC3,ADL/RKL/JSL,MTL_Test_Suite,IFWI_SYNC,ADL_N_IFWI_5SGC1,ADL_N_IFWI_4SDC1,ADL_N_IFWI_3SDC1,ADL_N_IFWI_2SDC1,ADL_N_IFWI_2SDC2,ADL_N_IFWI_2SDC3,ADL_SBGA_5GC,ADL_N_IFWI,IFWI_COMMON_PREOS,ADLMLP4x,ADL-P_5SGC1,ADL-P_5SGC2,RPL_S_MASTER,RPL-S_2SDC4,ADL-M_5SGC1,ADL-M_4SDC1,ADL-M_3SDC1,ADL-M_3SDC2,ADL-M_3SDC3,ADL-M_2SDC1,ADL-P_4SDC1,ADL-P_4SDC2,ADL-P_3SDC1,ADL-P_3SDC2,ADL-P_3SDC3,ADL-P_3SDC4,ADL-P_2SDC1,ADL-P_2SDC2,ADL-P_2SDC3,ADL-P_2SDC4,ADL-P_2SDC5,ADL-P_2SDC6_OC,ADL-P_3SDC5,RPL-Px_5SGC1,RPL-Px_3SDC1,ADL_SBGA_3SDC1,ADL-S_Post-Si_In_Production,ADL_N_IFWI_IEC_General</t>
  </si>
  <si>
    <t>Verify front camera is functioning properly for capturing images pre and post CMS/S0i3 cycle</t>
  </si>
  <si>
    <t>CSS-IVE-132474</t>
  </si>
  <si>
    <t>AML_5W_Y22_ROW_PV,AMLR_Y42_PV_RS6,CFL_H62_RS2_PV,CFL_H62_RS3_PV,CFL_H62_RS4_PV,CFL_H62_RS5_PV,CFL_H82_RS5_PV,CFL_H82_RS6_PV,CFL_S62_RS4_PV,CFL_S62_RS5_PV,CFL_S82_RS5_PV,CFL_S82_RS6_PV,CFL_U43e_LP3_KC_PV,CFL_U43e_PV,CML_H102_CMPH_DDR4_RS6_SR20_Beta,CML_H102_CMPH_DDR4_RS6_SR20_POE,CML_H102_CMPH_DDR4_RS7_SR20_PV,CML_H82_CMPH_DDR4_RS6_SR20_Beta,CML_H82_CMPH_DDR4_RS6_SR20_POE,CML_H82_CMPH_DDR4_RS7_SR20_PV,CML_U42_DDR4_HR19_Beta,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NL_H82_PV,KBL_H42_PV,KBL_U21_PV,KBL_U22_PV,KBL_U23e_PV,KBL_Y22_PV,KBLR_Y_PV,LKF_A0_RS4_Alpha,LKF_A0_RS4_POE,LKF_B0_RS4_Beta,LKF_B0_RS4_PO,LKF_Bx_ROW_19H1_Alpha,LKF_Bx_ROW_19H1_POE,LKF_Bx_ROW_19H2_Beta,LKF_Bx_ROW_19H2_PV,LKF_Bx_ROW_20H1_PV,TGL_ H81_RS4_Alpha,TGL_ H81_RS4_Beta,TGL_ H81_RS4_PV,TGL_H81_19H2_RS6_PreAlpha,TGL_Simics_VP_RS2_PSS1.1,TGL_U42_RS4_PV,TGL_Y42_RS4_PV,WHL_U42_Corp_PV,WHL_U42_PV,WHL_U43e_Corp_PV,TGL_U42_RS6_Alpha,TGL_U42_RS6_Beta,TGL_U42_RS6_PV,TGL_Y42_RS6_Alpha,TGL_Y42_RS6_Beta,TGL_Y42_RS6_PV,AML_Y42_Win10X_PV,CML_U42_DG1_DDR4_PV,CML_U62_DG1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</si>
  <si>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Camera - 2D imaging (integrated and discrete ISP),MoS (Modern Standby)</t>
  </si>
  <si>
    <t>BC-RQTBC-9948
BC-RQTBC-9957
TGL HSD ES ID:220997168
TGL HSD ES ID:220997169
TGL HSD ES ID:220637230</t>
  </si>
  <si>
    <t>Ensure that front Camera functionality of capturing image should work properly without any issue pre and post cycle</t>
  </si>
  <si>
    <t>KBL-PCH-NoCAM,ICL_BAT_NEW,TGL_NEW,BIOS_EXT_BAT,LKF_PO_Phase3,UDL2.0_ATMS2.0,LKF_PO_New_P3,OBC-ICL-CPU-IPU-Camera-MIPI,OBC-TGL-CPU-IPU-Camera-MIPI,IFWI_TEST_SUITE,ADL/RKL/JSL,MTL_Test_Suite,IFWI_SYNC,IFWI_FOC_BAT,ADL_N_IFWI,IFWI_COMMON_PREOS,ADL-M_3SDC1,ADL-M_3SDC2,ADL-M_2SDC1,ADL-P_2SDC4,RPL-Px_4SDC1,RPL-P_5SGC1,RPL-P_3SDC2,ADL-M_5SGC1,ADL-M_3SDC1,ADL-M_3SDC2,ADL-M_2SDC1,ADL-M_2SDC2,RPL-P_3SDC3,RPL-P_PNP_GC,MTL-M_4SDC1,MTL-M_2SDC4,ADL_N_IFWI_5SGC1,ADL_N_IFWI_4SDC1,ADL_N_IFWI_2SDC1,ADL_N_IFWI_2SDC2,ADL_N_IFWI_IEC_PMC,ADL_N_IFWI_IEC_IPU,RPL-P_2SDC5,RPL_Hx-R-GC,RPL_Hx-R-DC1</t>
  </si>
  <si>
    <t>Verify rear camera is functioning properly for capturing images pre and post S0i3(Modern Standby) cycle</t>
  </si>
  <si>
    <t>CSS-IVE-132475</t>
  </si>
  <si>
    <t>CNL_H82_PV,CNL_U22_PV,CNL_Y22_PV,ICL_U42_RS6_PV,ICL_Y42_RS6_PV,KBL_Y22_PV,LKF_A0_RS4_Alpha,LKF_A0_RS4_POE,LKF_B0_RS4_Beta,LKF_B0_RS4_PO,LKF_Bx_ROW_19H1_Alpha,LKF_Bx_ROW_19H1_POE,LKF_Bx_ROW_19H2_Beta,LKF_Bx_ROW_19H2_PV,LKF_Bx_ROW_20H1_PV,TGL_ H81_RS4_Alpha,TGL_ H81_RS4_Beta,TGL_ H81_RS4_PV,TGL_H81_19H2_RS6_PreAlpha,TGL_Simics_VP_RS2_PSS1.1,TGL_U42_RS4_PV,TGL_Y42_RS4_PV,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</si>
  <si>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BC-RQTBC-9948
BC-RQTBC-9957
TGL HSD ES ID:220997171
TGL HSD ES ID:220997172
TGL HSD ES ID:220194354
TGL HSD ES ID:220195207</t>
  </si>
  <si>
    <t>ICL_BAT_NEW,TGL_NEW,BIOS_EXT_BAT,LKF_PO_Phase3,UDL2.0_ATMS2.0,LKF_PO_New_P3,OBC-ICL-CPU-IPU-Camera-MIPI,OBC-TGL-CPU-IPU-Camera-MIPI,IFWI_TEST_SUITE,ADL/RKL/JSL,MTL_Test_Suite,IFWI_SYNC,IFWI_FOC_BAT,ADL_N_IFWI,IFWI_COMMON_PREOS,ADLMLP4x,ADL-M_3SDC1,ADL-M_3SDC2,ADL-M_2SDC1,ADL-P_2SDC4,RPL-Px_4SDC1,RPL-P_3SDC2,ADL-M_5SGC1,ADL-M_3SDC1,ADL-M_3SDC2,ADL-M_2SDC1,ADL-M_2SDC2,RPL-P_3SDC3,RPL-P_PNP_GC,MTL-M_4SDC1,MTL-M_2SDC4,ADL_N_IFWI_5SGC1,ADL_N_IFWI_4SDC1,ADL_N_IFWI_2SDC1,ADL_N_IFWI_2SDC2,ADL_N_IFWI_IEC_PMC,ADL_N_IFWI_IEC_IPU</t>
  </si>
  <si>
    <t>Verify front camera is functioning properly for previewing and capturing a video pre and post CMS/S0i3 cycle</t>
  </si>
  <si>
    <t>CSS-IVE-132476</t>
  </si>
  <si>
    <t>Ensure that front Camera functionality of capturing video files work properly without any issue pre and pst cycle</t>
  </si>
  <si>
    <t>KBL-PCH-NoCAM,ICL_BAT_NEW,TGL_NEW,BIOS_EXT_BAT,LKF_PO_Phase3,UDL2.0_ATMS2.0,LKF_PO_New_P3,OBC-ICL-CPU-IPU-Camera-MIPI,OBC-TGL-CPU-IPU-Camera-MIPI,IFWI_TEST_SUITE,ADL/RKL/JSL,MTL_Test_Suite,IFWI_SYNC,IFWI_FOC_BAT,ADL_N_IFWI,IFWI_COMMON_PREOS,ADL-M_3SDC1,ADL-M_3SDC2,ADL-M_2SDC1,ADL-P_2SDC4,RPL-Px_4SDC1,RPL-P_5SGC1,RPL-P_3SDC2,ADL-M_5SGC1,ADL-M_3SDC1,ADL-M_3SDC2,ADL-M_2SDC1,ADL-M_2SDC2,RPL-P_3SDC3,RPL-P_PNP_GC,MTL-M_4SDC1,MTL-M_2SDC4,ADL_N_IFWI_5SGC1,ADL_N_IFWI_4SDC1,ADL_N_IFWI_2SDC1,ADL_N_IFWI_2SDC2,ADL_N_IFWI_IEC_PMC,ADL_N_IFWI_IEC_IPU,RPL_Hx-R-GC,RPL_Hx-R-DC1</t>
  </si>
  <si>
    <t>Verify rear camera is functioning properly for previewing and capturing a video pre and post S0i3(Modern Standby) cycle</t>
  </si>
  <si>
    <t>CSS-IVE-132477</t>
  </si>
  <si>
    <t>Ensure that rear Camera functionality of capturing video files work properly without any issue pre and post cycle</t>
  </si>
  <si>
    <t>Verify system waking from idle state pre and post CMS/S0i3 cycle</t>
  </si>
  <si>
    <t>CSS-IVE-132481</t>
  </si>
  <si>
    <t>ADL-S_ADP-S_SODIMM_DDR5_1DPC_Alpha,ADL-S_ADP-S_UDIMM_DDR5_1DPC_PreAlpha,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GLK_B0_RS4_PV,ICL_U42_RS6_PV,ICL_UN42_KC_PV_RS6,ICL_Y42_RS6_PV,ICL_YN42_RS6_PV,JSLP_POR_20H1_Alpha,JSLP_POR_20H1_PowerOn,JSLP_POR_20H1_PreAlpha,JSLP_POR_20H2_Beta,JSLP_POR_20H2_PV,JSLP_PSS_0.8_19H1_REV2,JSLP_PSS_1.0_19H1_REV2,JSLP_PSS_1.1_19H1_REV2,JSLP_TestChip_19H1_PowerOn,JSLP_TestChip_19H1_PreAlpha,KBL_H42_PV,KBL_U21_PV,KBL_U22_PV,KBL_U23e_PV,KBL_Y22_PV,KBLR_U42_PV,KBLR_Y_PV,KBLR_Y22_PV,LKF_A0_RS4_Alpha,LKF_A0_RS4_POE,LKF_B0_RS4_Beta,LKF_B0_RS4_PO,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1.1,TGL_ H81_RS4_Alpha,TGL_ H81_RS4_Beta,TGL_ H81_RS4_PV,TGL_H81_19H2_RS6_POE,TGL_H81_19H2_RS6_PreAlpha,TGL_Simics_VP_RS2_PSS1.1,TGL_Simics_VP_RS4_PSS1.1,TGL_Simics_VP_RS5_PSS1.1,TGL_U42_RS4_PV,TGL_UY42_PO,TGL_Y42_RS4_PV,WHL_U42_Corp_PV,WHL_U42_PV,WHL_U43e_Corp_PV,ADL-S_ADP-S_UDIMM_DDR5_1DPC_PV,ADL-S_ADP-S_UDIMM_DDR5_2DPC_Alpha,ADL-S_ADP-S_UDIMM_DDR5_2DPC_Beta,ADL-S_ADP-S_UDIMM_DDR5_2DPC_POE,ADL-S_ADP-S_UDIMM_DDR5_2DPC_PreAlpha,ADL-S_ADP-S_UDIMM_DDR5_2DPC_PV,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</si>
  <si>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BC-RQTBC-9775 -&gt; Low Power Engine (LPE) SRAM contents during S0iX should be configured and stored by IMR. Waking system from Idle (Low Power state) pre and post S0ix cycle covers functionality of the requirement. 
JSLP : 1607196068
ADL: 2205168301</t>
  </si>
  <si>
    <t xml:space="preserve">System should be stable on waking from idle state pre and post CMS/S0i3 cycle </t>
  </si>
  <si>
    <t>Intention of the testcase is to verify system waking from idle state pre and post CMS/S0i3 cycle</t>
  </si>
  <si>
    <t>ICL_BAT_NEW,BIOS_EXT_BAT,InProdATMS1.0_03March2018,PSE 1.0,ICL_RVPC_NA,OBC-CNL-PTF-PMC-PM-s0ix,OBC-CFL-PTF-PMC-PM-S0ix,OBC-ICL-PTF-PMC-PM-S0ix,OBC-TGL-PTF-PMC-PM-S0ix,OBC-LKF-PTF-PMC-PM-S0ix,rkl_cml_s62,IFWI_TEST_SUITE,ADL/RKL/JSL,MTL_Test_Suite,MTL_PSS_0.8IFWI_SYNC,ADL_N_IFWI,IFWI_COMMON_PREOS,ADLMLP4x,ADL-P_5SGC1,ADL-P_5SGC2,RPL_S_MASTER,ADL-M_5SGC1,ADL_SBGA_5GC,ADL_SBGA_3SDC1,MTL_PSS_CMS,MTL_IFWI_PSS_BLOCK,ADL_N_IFWI_2SDC3,ADL_N_IFWI_2SDC1,ADL_N_IFWI_3SDC1,ADL_N_IFWI_4SDC1,ADL_N_IFWI_5SGC1,ADL_N_IFWI_IEC_PMC,RPL-S_ 5SGC1,RPL-S_4SDC1,RPL-Px_4SP2,RPL-P_5SGC1,RPL-SBGA_5SC</t>
  </si>
  <si>
    <t>DPTF devices enumeration pre and post S0i3(Modern Standby) cycle</t>
  </si>
  <si>
    <t>CSS-IVE-132479</t>
  </si>
  <si>
    <t>ADL-S_ADP-S_SODIMM_DDR5_1DPC_Alpha,AML_5W_Y22_ROW_PV,ADL-S_ADP-S_UDIMM_DDR5_1DPC_PreAlpha,CFL_H62_RS2_PV,CFL_H62_RS3_PV,CFL_H62_RS4_PV,CFL_H62_RS5_PV,CFL_H82_RS5_PV,CFL_H82_RS6_PV,CFL_S42_RS5_PV,CFL_S62_RS5_PV,CFL_S82_RS5_PV,CFL_S82_RS6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ICL_U42_RS6_PV,ICL_Y42_RS6_PV,JSLP_POR_20H1_Alpha,JSLP_POR_20H1_PreAlpha,JSLP_POR_20H2_Beta,JSLP_POR_20H2_PV,JSLP_TestChip_19H1_PreAlpha,KBL_H42_PV,KBL_U21_PV,KBL_U22_PV,KBL_U23e_PV,KBL_Y22_PV,KBLR_Y_PV,LKF_A0_RS4_Alpha,LKF_A0_RS4_POE,LKF_B0_RS4_Beta,LKF_B0_RS4_PO,LKF_B0_RS4_PV ,LKF_Bx_ROW_19H1_Alpha,LKF_Bx_ROW_19H1_POE,LKF_Bx_ROW_19H2_Beta,LKF_Bx_ROW_19H2_PV,LKF_Bx_ROW_20H1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Simics_VP_RS2_PSS1.1,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DG2_ADL_P_Alpha,DG2_ADL_P_Beta,DG2_ADL_P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</si>
  <si>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DPTF interface,MoS (Modern Standby),S0ix-states</t>
  </si>
  <si>
    <t>BC-RQTBC-10014
BC-RQTBC-13177
BC-RQTBC-13804
BC-RQTBCTL-1380
BC-RQTBCTL-1197
BC-RQTBC-12463
BC-RQTBC-13964
JSL: BC-RQTBC-16787
TGL FR: 1209127125
RKL: BC-RQTBCTL-1380 ,  2203201687 ,  2203202877
JSLP:1607196307
CFL,CML-S: 2207395172</t>
  </si>
  <si>
    <t>DPTF devices should be enumerated in the device manager pre and post DMOS/S0i3 cycle</t>
  </si>
  <si>
    <t>Test is to check DPTF compliant devices enumeration in device manager pre and post S0i3(Modern Standby) cycle</t>
  </si>
  <si>
    <t>EC-BAT,EC-GPIO,EC-SX,EC-REVIEW,CFL-PRDtoTC-Mapping,ICL_BAT_NEW,TGL_PSS1.0P,BIOS_EXT_BAT,InProdATMS1.0_03March2018,ECVAL-EXBAT-2018,PSE 1.0,EC-BAT-automation,OBC-CNL-EC-GPIO-Switches-VirtualLID,OBC-CFL-EC-GPIO-Switches-VirtualLID,OBC-ICL-EC-GPIO-HwBtns/LEDs/Switchs-VirtualLID,OBC-TGL-EC-GPIO-HwBtns/LEDs/Switchs-VirtualLID,KBLR_ATMS1.0_Automated_TCs,TGL_BIOS_PO_P3,TGL_IFWI_PO_P3,CML_EC_BAT,IFWI_TEST_SUITE,ADL/RKL/JSL,MTL_Test_Suite,IFWI_SYNC,ADL_N_IFWI,IFWI_COMMON_PREOS,ADLMLP4x,ADL-P_5SGC1,ADL-P_5SGC2,RPL_S_MASTER,ADL-M_5SGC1,ADL_SBGA_5GC,ADL_N_IFWI_5SGC1,ADL_N_IFWI_4SDC1,ADL_N_IFWI_3SDC1,ADL_N_IFWI_2SDC1,ADL_N_IFWI_2SDC2,ADL_N_IFWI_2SDC3,ADL_N_IFWI_IEC_PMC</t>
  </si>
  <si>
    <t>Verify system waking from idle state pre and post S4 cycle</t>
  </si>
  <si>
    <t>CSS-IVE-132150</t>
  </si>
  <si>
    <t>ADL-S_ADP-S_SODIMM_DDR5_1DPC_Alpha,AML_5W_Y22_ROW_PV,ADL-S_ADP-S_UDIMM_DDR5_1DPC_PreAlpha,AML_7W_Y22_KC_PV,AMLR_Y42_Corp_RS6_PV,AMLR_Y42_PV_RS6,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Y22_PV,GLK_B0_RS3_PV,ICL_HFPGA_RS1_PSS_0.8C,ICL_HFPGA_RS1_PSS_0.8P,ICL_HFPGA_RS1_PSS_1.0C,ICL_HFPGA_RS1_PSS_1.0P,ICL_HFPGA_RS2_PSS_1.1,ICL_Simics_VP_RS1_PSS_0.5C,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KBL_H42_PV,KBL_S42_PV,KBL_U21_PV,KBL_U22_PV,KBL_U23e_PV,KBL_Y22_PV,KBLR_Y_PV,KBLR_Y22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U42_RS4_PV,TGL_Y42_RS4_PV,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UDIMM_DDR5_2DPC_POE,ADL-S_ADP-S_SODIMM_DDR5_1DPC_Beta,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ADL-S_HSLE_PSS1.0,ADL-S_HSLE_PSS1.1,ADL-S_HFPGA_PSS1.0,ADL-S_HFPGA_PSS1.1,CML_U42_DG1_DDR4_PV,CML_U62_DG1_DDR4_PV,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Simics_VP_PSS1.0,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</si>
  <si>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BC-RQTBC-10429
Written based on IFWI mandatory test case check list
TGL:BC-RQTBCTL-1145
JSL: 2202553192 
ADL: 2205167043</t>
  </si>
  <si>
    <t>System should be stable on waking from idle state pre and post S4 cycle</t>
  </si>
  <si>
    <t>Intention of the testcase is to verify system waking from idle state pre and post S4 cycle</t>
  </si>
  <si>
    <t>GraCom,ICL-FW-PSS0.5,CNL_Automation_Production,InProdATMS1.0_03March2018,PSE 1.0,OBC-CNL-PTF-PMC-PM-Sx,OBC-ICL-PTF-PMC-PM-Sx,OBC-TGL-PTF-PMC-PM-Sx,OBC-LKF-PTF-PMC-PM-Sx,rkl_cml_s62,ADL_PSS_1.0,ADL_PSS_1.05,IFWI_TEST_SUITE,ADL/RKL/JSL,MTL_Test_Suite,IFWI_SYNC,ADL_N_IFWI,IFWI_COMMON_PREO,ADL_N_IFWI_2SDC3,ADL_N_IFWI_2SDC1,ADL_N_IFWI_3SDC1,ADL_N_IFWI_4SDC1,ADL_N_IFWI_5SGC1S,ADLMLP4x,ADL-P_5SGC1,ADL-P_5SGC2,RPL_S_MASTER,ADL-M_5SGC1,ADL_SBGA_5GC,ADL_SBGA_3SDC1,ADL-S_Post-Si_In_Production,ADL_N_IFWI_IEC_General,LNLM5SGC,LNLM4SDC1,LNLM3SDC2,LNLM3SDC3,LNLM3SDC4,LNLM3SDC5,LNLM2SDC6</t>
  </si>
  <si>
    <t>Verify that battery gets charged only when AC is inserted and battery is present</t>
  </si>
  <si>
    <t>CSS-IVE-130150</t>
  </si>
  <si>
    <t>AML_5W_Y22_ROW_PV,AML_7W_Y22_KC_PV,AMLR_Y42_PV_RS6,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U21_PV,KBLR_Y_PV,LKF_A0_RS4_Alpha,LKF_A0_RS4_POE,LKF_B0_RS4_Beta,LKF_B0_RS4_PO,LKF_B0_RS4_PV ,LKF_Bx_ROW_19H1_Alpha,LKF_Bx_ROW_19H2_Beta,LKF_Bx_ROW_19H2_PV,LKF_Bx_ROW_20H1_PV,TGL_ H81_RS4_Alpha,TGL_ H81_RS4_Beta,TGL_ H81_RS4_PV,TGL_Simics_VP_RS2_PSS1.0,TGL_Simics_VP_RS2_PSS1.1,TGL_Simics_VP_RS4_PSS1.0 ,TGL_Simics_VP_RS4_PSS1.1,TGL_U42_RS4_PV,TGL_Y42_RS4_PV,WHL_U42_PV,TGL_U42_RS6_Alpha,TGL_U42_RS6_Beta,TGL_U42_RS6_PV,TGL_Y42_RS6_Alpha,TGL_Y42_RS6_Beta,TGL_Y42_RS6_PV,CML_U42_DG1_DDR4_PV,CML_U62_DG1_DDR4_PV,DG2_ADL_P_Alpha,DG2_ADL_P_Beta,DG2_ADL_P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M_ADP-M_LP5_20H1_PreAlpha,ADL-M_ADP-M_LP5_21H1_PreAlpha,ADL-P_ADP-LP_DDR4_PreAlpha,ADL-P_ADP-LP_DDR5_PreAlpha</t>
  </si>
  <si>
    <t>Charging modes,Real Battery Management,USB PD,USB-TypeC</t>
  </si>
  <si>
    <t>BC-RQTBC-10615,BC-RQTBC-12462,BC-RQTBC-13315
use case id: IceLake-UCIS-1052
BC-RQTBCTL-1179
1209950134
2201759422
4_335-UCIS-1956
BC-RQTBC-12813
RKL: 2203202841
JSLP: 2203202841</t>
  </si>
  <si>
    <t>Battery gets charged with AC supply plugged in if the battery capacity is &lt; 100%</t>
  </si>
  <si>
    <t>Intention of the test case is to verify that EC FW shall enable charging in charger controller and set charging current and voltage if the battery capacity is &lt; 100% and When remaining capacity is 100% EC FW shall disable charging in Charger controller</t>
  </si>
  <si>
    <t>EC-BAT,EC-GPIO,EC-SX,EC-REVIEW,CFL-PRDtoTC-Mapping,ICL_BAT_NEW,TGL_PSS1.0P,BIOS_EXT_BAT,InProdATMS1.0_03March2018,ECVAL-EXBAT-2018,PSE 1.0,EC-BAT-automation,OBC-CNL-EC-GPIO-Switches-VirtualLID,OBC-CFL-EC-GPIO-Switches-VirtualLID,OBC-ICL-EC-GPIO-HwBtns/LEDs/Switchs-VirtualLID,OBC-TGL-EC-GPIO-HwBtns/LEDs/Switchs-VirtualLID,KBLR_ATMS1.0_Automated_TCs,TGL_BIOS_PO_P3,TGL_IFWI_PO_P3,CML_EC_BAT,IFWI_TEST_SUITE,ADL/RKL/JSL,MTL_Test_Suite,IFWI_SYNC,ADL_N_IFWI,IFWI_COMMON_PREOS,IFWI_FOC_BAT_EXT,ADLMLP4x,ADL-P_5SGC2,ADL-M_5SGC1,ADL-M_3SDC2,ADL_SBGA_5GC,ADL_N_IFWI_5SGC1,ADL_N_IFWI_4SDC1,ADL_N_IFWI_3SDC1,ADL_N_IFWI_2SDC1,ADL_N_IFWI_2SDC2,ADL_N_IFWI_2SDC3,ADL_N_IFWI_IEC_EC</t>
  </si>
  <si>
    <t>Verify that battery is charged and discharged at near critical battery level</t>
  </si>
  <si>
    <t>CSS-IVE-130156</t>
  </si>
  <si>
    <t>AML_5W_Y22_ROW_PV,AML_7W_Y22_KC_PV,AMLR_Y42_PV_RS6,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ICL_U42_RS6_PV,ICL_UN42_KC_PV_RS6,ICL_Y42_RS6_PV,ICL_YN42_RS6_PV,JSLP_POR_20H1_Alpha,JSLP_POR_20H1_PreAlpha,JSLP_POR_20H2_Beta,JSLP_POR_20H2_PV,JSLP_TestChip_19H1_PreAlpha,KBL_U21_PV,KBLR_Y_PV,LKF_A0_RS4_Alpha,LKF_A0_RS4_POE,LKF_B0_RS4_Beta,LKF_B0_RS4_PO,LKF_B0_RS4_PV ,LKF_Bx_ROW_19H1_Alpha,LKF_Bx_ROW_19H2_Beta,LKF_Bx_ROW_19H2_PV,LKF_Bx_ROW_20H1_PV,TGL_ H81_RS4_Alpha,TGL_ H81_RS4_Beta,TGL_ H81_RS4_PV,TGL_H81_19H2_RS6_POE,TGL_H81_19H2_RS6_PreAlpha,TGL_Simics_VP_RS2_PSS1.1,TGL_Simics_VP_RS4_PSS1.1,TGL_U42_RS4_PV,TGL_Y42_RS4_PV,WHL_U42_PV,TGL_U42_RS6_Alpha,TGL_U42_RS6_Beta,TGL_U42_RS6_PV,TGL_Y42_RS6_Alpha,TGL_Y42_RS6_Beta,TGL_Y42_RS6_PV,CML_U42_DG1_DDR4_PV,CML_U62_DG1_DDR4_PV,DG2_ADL_P_Alpha,DG2_ADL_P_Beta,DG2_ADL_P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M_ADP-M_LP5_20H1_PreAlpha,ADL-M_ADP-M_LP5_21H1_PreAlpha,ADL-P_ADP-LP_DDR4_PreAlpha,ADL-P_ADP-LP_DDR5_PreAlpha</t>
  </si>
  <si>
    <t>Real Battery Management</t>
  </si>
  <si>
    <t>BC-RQTBC-2824,BC-RQTBC-13985
4_335-UCIS-1965
BC-RQTBC-16768
2201759420</t>
  </si>
  <si>
    <t>SUT does battery charging and discharging at near critical battery level</t>
  </si>
  <si>
    <t>Battery  should be charged and discharged at near critical battery level</t>
  </si>
  <si>
    <t>EC-BAT,EC-GPIO,EC-SX,EC-REVIEW,CFL-PRDtoTC-Mapping,ICL_BAT_NEW,TGL_PSS1.0P,BIOS_EXT_BAT,InProdATMS1.0_03March2018,ECVAL-EXBAT-2018,PSE 1.0,EC-BAT-automation,OBC-CNL-EC-GPIO-Switches-VirtualLID,OBC-CFL-EC-GPIO-Switches-VirtualLID,OBC-ICL-EC-GPIO-HwBtns/LEDs/Switchs-VirtualLID,OBC-TGL-EC-GPIO-HwBtns/LEDs/Switchs-VirtualLID,KBLR_ATMS1.0_Automated_TCs,TGL_BIOS_PO_P3,TGL_IFWI_PO_P3,CML_EC_BAT,IFWI_TEST_SUITE,ADL/RKL/JSL,MTL_Test_Suite,IFWI_SYNC,ADL_N_IFWI,IFWI_COMMON_PREOS,ADLMLP4x,ADL-P_5SGC2,ADL-M_5SGC1,ADL_SBGA_5GC,ADL_N_IFWI_5SGC1,ADL_N_IFWI_4SDC1,ADL_N_IFWI_3SDC1,ADL_N_IFWI_2SDC1,ADL_N_IFWI_2SDC2,ADL_N_IFWI_2SDC3,ADL_N_IFWI_IEC_EC</t>
  </si>
  <si>
    <t>Verify switching camera functioning properly pre and post CMS/S0i3 cycle</t>
  </si>
  <si>
    <t>CSS-IVE-132494</t>
  </si>
  <si>
    <t>AMLR_Y42_PV_RS6,CFL_H62_RS3_PV,CFL_H62_RS4_PV,CFL_S62_RS4_PV,CFL_S82_RS5_PV,CFL_S82_RS6_PV,CFL_U43e_PV,CML_H102_CMPH_DDR4_RS6_SR20_Beta,CML_H102_CMPH_DDR4_RS6_SR20_POE,CML_H102_CMPH_DDR4_RS7_SR20_PV,CML_H82_CMPH_DDR4_RS6_SR20_Beta,CML_H82_CMPH_DDR4_RS6_SR20_POE,CML_H82_CMPH_DDR4_RS7_SR20_PV,CML_U42_DDR4_HR19_Beta,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NL_H82_PV,CNL_U22_PV,CNL_Y22_PV,ICL_U42_RS6_PV,ICL_Y42_RS6_PV,KBL_U21_PV,KBL_Y22_PV,KBLR_Y_PV,LKF_A0_RS4_Alpha,LKF_A0_RS4_POE,LKF_B0_RS4_Beta,LKF_B0_RS4_PO,LKF_B0_RS4_PV ,LKF_Bx_ROW_19H1_Alpha,LKF_Bx_ROW_19H1_POE,LKF_Bx_ROW_19H2_Beta,LKF_Bx_ROW_19H2_PV,LKF_Bx_ROW_20H1_PV,TGL_ H81_RS4_Alpha,TGL_ H81_RS4_Beta,TGL_ H81_RS4_PV,TGL_H81_19H2_RS6_PreAlpha,TGL_Simics_VP_RS2_PSS1.1,TGL_U42_RS4_PV,TGL_Y42_RS4_PV,TGL_U42_RS6_Alpha,TGL_U42_RS6_Beta,TGL_U42_RS6_PV,TGL_Y42_RS6_Alpha,TGL_Y42_RS6_Beta,TGL_Y42_RS6_PV,AML_Y42_Win10X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</si>
  <si>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BC-RQTBC-9948,BC-RQTBC-9957
TGL HSD ED ID:220997169
TGL HSD ED ID:220637227</t>
  </si>
  <si>
    <t>Intention of the testcase is to verify camera switching functionality</t>
  </si>
  <si>
    <t>ICL_BAT_NEW,BIOS_EXT_BAT,LKF_PO_Phase3,UDL2.0_ATMS2.0,LKF_PO_New_P3,OBC-ICL-CPU-IPU-Camera-MIPI,OBC-TGL-CPU-IPU-Camera-MIPI,IFWI_TEST_SUITE,ADL/RKL/JSL,MTL_Test_Suite,IFWI_SYNC,ADL_N_IFWI,IFWI_COMMON_PREOS,ADL-P_5SGC2,ADL-M_3SDC1,ADL-M_3SDC2,ADL-M_2SDC1,ADL-P_2SDC4,RPL-Px_4SDC1,RPL-P_5SGC1,RPL-P_3SDC2,ADL-M_5SGC1,ADL-M_3SDC1,ADL-M_3SDC2,ADL-M_2SDC1,ADL-M_2SDC2,RPL-P_3SDC3,RPL-P_PNP_GC,MTL-M_4SDC1,MTL-M_2SDC4,ADL_N_IFWI_5SGC1,ADL_N_IFWI_4SDC1,ADL_N_IFWI_2SDC1,ADL_N_IFWI_2SDC2,ADL_N_IFWI_IEC_PMC,ADL_N_IFWI_IEC_IPU</t>
  </si>
  <si>
    <t>Validate USB 3.0 devices hot plug check pre and post S0i3(Modern Standby) cycle with devices connected on Type-C port</t>
  </si>
  <si>
    <t>verified with type -c to A connector</t>
  </si>
  <si>
    <t>CSS-IVE-132500</t>
  </si>
  <si>
    <t>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7_SR20_PV,CML_S102_CMPH_DDR4_RS6_SR20_Beta,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JSLP_POR_20H1_Alpha,JSLP_POR_20H1_PreAlpha,JSLP_POR_20H2_Beta,JSLP_POR_20H2_PV,JSLP_TestChip_19H1_PreAlpha,KBL_U21_PV,KBLR_Y_PV,KBLR_Y22_PV,LKF_A0_RS4_Alpha,LKF_A0_RS4_POE,LKF_B0_RS4_Beta,LKF_B0_RS4_PO,LKF_B0_RS4_PV ,LKF_Bx_ROW_19H1_Alpha,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U42_RS4_PV,TGL_Y42_RS4_PV,WHL_U42_Corp_PV,WHL_U42_PV,WHL_U43e_Corp_PV,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M_ADP-M_LP4x_Win10x_PreAlpha,ADL-P_ADP-LP_DDR4_PreAlpha,ADL-P_ADP-LP_DDR5_PreAlpha</t>
  </si>
  <si>
    <t>MoS (Modern Standby),S0ix-states,TBT_PD_EC_NA,TCSS,USB-TypeC</t>
  </si>
  <si>
    <t>BC-RQTBC-13080 
LKF PRD Coverage: BC-RQTBCLF-468
TGL FR Coverage : 1405574486,1405574489,220195081,220195274
JSLP Coverage ID: 2203202802,2203201730,1607196304
RKL Coverage ID :2203201383,2203202518,2203203016,2203202802,2203202480
ADL: 2205445428</t>
  </si>
  <si>
    <t>USB device hot plugged via USB-C port should be enumerated in device manager pre and post cycle without any issue</t>
  </si>
  <si>
    <t>KBL_NON_ULT,GLK-IFWI-SI,EC-FV,EC-SX,EC-TYPEC,ICL_BAT_NEW,BIOS_EXT_BAT,UDL2.0_ATMS2.0,EC-PD-NA,OBC-CNL-PCH-XDCI-USBC-USB2_Storage,OBC-ICL-CPU-iTCSS-TCSS-USB2_Storage,OBC-TGL-CPU-iTCSS-TCSS-USB2_Storage,OBC-LKF-CPU-TCSS-USBC-USB2_Storage,OBC-CFL-PCH-XDCI-USBC-USB2_Storage,CML_BIOS_SPL,IFWI_TEST_SUITE,ADL/RKL/JSL,ADL_P_PSS_1.05,MTL_Test_Suite,IFWI_SYNC,ADLMLP4x,ADL_N_IFWI,IFWI_COMMON_PREOS,ADL-P_5SGC1,ADL-P_5SGC2,RPL_S_MASTER,ADL-M_5SGC1,ADL-M_4SDC1,ADL-M_3SDC1,ADL-M_3SDC2,ADL-M_3SDC3,ADL-M_2SDC1,RPL-Px_5SGC1,RPL-Px_3SDC1,RPL-P_5SGC1,RPL-P_5SGC2,RPL-P_4SDC1,RPL-P_3SDC2,RPL-P_2SDC3,RPL-S_ 5SGC1,RPL-S_4SDC1,RPL-S_2SDC4,ADL_SBGA_5GC,ADL_N_IFWI_5SGC1,ADL_N_IFWI_4SDC1,ADL_N_IFWI_3SDC1,ADL_N_IFWI_2SDC1,ADL_N_IFWI_2SDC2,ADL_N_IFWI_2SDC3,ADL_N_IFWI_IEC_PMC,ADL_N_IFWI_IEC_IOM,MTLSGC1,MTLSGC1,MTLSDC1,RPL-Px_4SP2,RPL-Px_4SP2,RPL_Hx-R-DC1,RPL_Hx-R-GC</t>
  </si>
  <si>
    <t>Verify that CSE/TXE/SEC/CSME enumerated in OS pre and post S0i3(Modern Standby) cycles</t>
  </si>
  <si>
    <t>CSS-IVE-132478</t>
  </si>
  <si>
    <t>ADL-S_ADP-S_SODIMM_DDR5_1DPC_Alpha,AML_5W_Y22_ROW_PV,ADL-S_ADP-S_UDIMM_DDR5_1DPC_PreAlpha,AMLR_Y42_PV_RS6,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GLK_B0_RS3_PV,GLK_B0_RS4_PV,ICL_U42_RS6_PV,ICL_UN42_KC_PV_RS6,ICL_Y42_RS6_PV,ICL_YN42_RS6_PV,JSLP_POR_20H1_Alpha,JSLP_POR_20H1_PreAlpha,JSLP_POR_20H2_Beta,JSLP_POR_20H2_PV,JSLP_PSS_1.0_19H1_REV2,JSLP_PSS_1.1_19H1_REV2,JSLP_TestChip_19H1_PowerOn,JSLP_TestChip_19H1_PreAlpha,KBL_H42_PV,KBL_U21_PV,KBL_U22_PV,KBL_U23e_PV,KBL_Y22_PV,KBLR_Y_PV,LKF_A0_RS4_Alpha,LKF_A0_RS4_POE,LKF_B0_RS4_Beta,LKF_B0_RS4_PO,LKF_B0_RS4_PV ,LKF_Bx_ROW_19H1_Alpha,LKF_Bx_ROW_19H1_POE,LKF_Bx_ROW_19H2_Beta,LKF_Bx_ROW_19H2_PV,LKF_Bx_ROW_20H1_PV,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TGPH_Native_DDR4_RS6_Alpha,RKL_S81_TGPH_Native_DDR4_RS7_Beta,RKL_S81_TGPH_Native_DDR4_RS7_PV,TGL_ H81_RS4_Alpha,TGL_ H81_RS4_Beta,TGL_ H81_RS4_PV,TGL_H81_19H2_RS6_PreAlpha,TGL_Simics_VP_RS2_PSS1.1,TGL_Simics_VP_RS4_PSS1.1,TGL_U42_RS4_PV,TGL_Y42_RS4_PV,WHL_U42_Corp_PV,WHL_U42_PV,WHL_U43e_Corp_PV,ADL-S_ADP-S_UDIMM_DDR5_1DPC_PV,ADL-S_ADP-S_UDIMM_DDR5_2DPC_Alpha,ADL-S_ADP-S_UDIMM_DDR5_2DPC_Beta,ADL-S_ADP-S_UDIMM_DDR5_2DPC_PreAlpha,ADL-S_ADP-S_UDIMM_DDR5_2DPC_PV,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</si>
  <si>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CSE/TXE,S0ix-states</t>
  </si>
  <si>
    <t>BC-RQTBC-9813 
Mandatory IFWI scenarios related to CSME</t>
  </si>
  <si>
    <t>Test is to verify Management enumeration pre and post S0i3(Modern Standby) cycles</t>
  </si>
  <si>
    <t>BIOS_EXT_BAT,InProdATMS1.0_03March2018,PSE 1.0,ICL_RVPC_NA,OBC-ICL-PCH-CSME-Software,OBC-TGL-PCH-CSME-Software,OBC-CNL-PCH-CSME-Software,OBC-CFL-PCH-CSME-Software,OBC-LKF-PCH-CSME-Software,IFWI_TEST_SUITE,ADL/RKL/JSL,RKL-S X2_(CML-S+CMP-H)_S102,RKL-S X2_(CML-S+CMP-H)_S62,MTL_Test_Suite,IFWI_SYNC,IFWI_FOC_BAT,ADL_N_IFWIIFWI_COVERAGE_DELTA,RPLSGC1,RPLSGC2,ADLMLP4x,ADL-P_5SGC1,ADL-P_5SGC2,ADL-M_5SGC1,RPL-Px_5SGC1,RPL-Px_4SDC1,RPL-Px_3SDC2,RPL_S_MASTER,RPL-S_3SDC1,RPL-S_ 5SGC1,RPL-S_2SDC2,RPL-S_4SDC1,RPL-S_4SDC2,RPL-S_2SDC1,RPL-S_2SDC3,MTL_IFWI_BAT,ADL_SBGA_5GC,ADL_SBGA_3DC4,RPL-S_2SDC7,ADL_SBGA_3SDC1,ADL-S_Post-Si_In_Production,MTL_IFWI_IAC_CSE,MTL_IFWI_CBV_CSME,MTL_IFWI_CBV_BIOS,ADL_N_IFWI_5SGC1,ADL_N_IFWI_4SDC1,ADL_N_IFWI_3SDC1,ADL_N_IFWI_2SDC1,ADL_N_IFWI_2SDC2,ADL_N_IFWI_2SDC3,ADL_N_IFWI_IEC_BIOS,ADL_N_IFWI_IEC_CSME,ADL_N_IFWI_IEC_PMC,ARL_Px_IFWI_CI,MTLSDC1,MTLSDC2,RPL_Hx-R-GC,MTLSDC4,MTLSDC6,MTL_IFWI_MEBx,RPL_Hx-R-GC,RPL_Hx-R-DC1</t>
  </si>
  <si>
    <t>Verify that Debug Messages are sent over on Serial port with Debug BIOS</t>
  </si>
  <si>
    <t>CSS-IVE-131808</t>
  </si>
  <si>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V,CML_U62_DDR4_HR19_Beta,CML_U62_DDR4_HR19_POE,CML_U62_DDR4_HR19_PV,CML_U62_DDR4_SR20_Beta,CML_U62_DDR4_SR20_PV,CML_U62_LP3_HR19_Beta,CML_U62_LP3_HR19_PV,CML_U62_LP3_SR20_Beta,CML_U62_LP3_SR20_POE,CML_U62_LP3_SR20_PV,CML_U62_LP4x_SR20_Beta,CML_U62_LP4x_SR20_POE,CML_U62_LP4x_SR20_PV,CNL_H82_PV,CNL_U20_GT0_PV,CNL_U22_PV,CNL_Y22_PV,GLK_B0_RS3_PV,GLK_B0_RS4_PV,ICL_HFPGA_RS1_PSS_0.8P,ICL_HFPGA_RS1_PSS_1.0C,ICL_HFPGA_RS1_PSS_1.0P,ICL_HFPGA_RS2_PSS_1.1,ICL_Simics_VP_RS1_PSS_0.8P,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KBL_H42_PV,KBL_S22_PV,KBL_S42_PV,KBL_U21_PV,KBL_U22_PV,KBL_U23e_PV,KBL_Y22_PV,KBLR_Y_PV,LKF_A0_RS4_Alpha,LKF_A0_RS4_POE,LKF_B0_RS4_Beta,LKF_B0_RS4_PO,LKF_B0_RS4_PV ,LKF_Bx_ROW_19H1_Alpha,LKF_Bx_ROW_19H1_POE,LKF_Bx_ROW_19H2_Beta,LKF_Bx_ROW_19H2_PV,LKF_Bx_ROW_20H1_PV,LKF_HFPGA_RS3_PSS1.0,LKF_HFPGA_RS3_PSS1.1,LKF_HFPGA_RS4_PSS1.0,LKF_HFPGA_RS4_PSS1.1,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H81_RS4_PV,TGL_H81_19H2_RS6_POE,TGL_H81_19H2_RS6_PreAlpha,TGL_HFPGA_RS2,TGL_HFPGA_RS3,TGL_HFPGA_RS4,TGL_Simics_VP_RS2_PSS0.5,TGL_Simics_VP_RS2_PSS0.8,TGL_Simics_VP_RS2_PSS1.0,TGL_Simics_VP_RS2_PSS1.1,TGL_Simics_VP_RS4_PSS0.8,TGL_Simics_VP_RS4_PSS1.0 ,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TGP-H_SODIMM_DDR4_1DPC_POE,ADL-S_TGP-H_UDIMM_DDR5_2DPC_POE,ADL-S_ADP-S_SODIMM_DDR5_1DPC_Beta,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</si>
  <si>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COM,debug interfaces,Serial,UART</t>
  </si>
  <si>
    <t>BC-RQTBC-8456
BC-RQTBC-14001
IceLake-UCIS-2728
 LKF PSS ,TGL PSS UCIS Coverage: IceLake-UCIS-2728, IceLake-UCIS-2729, IceLake-UCIS-269
LKF UCIS:4_335-UCIS-2091,4_335-UCIS-2089,4_335-UCIS-2090
HSD:1304664345
JSL:1305899508
ADL:1305899508
RKL:1209948864</t>
  </si>
  <si>
    <t>Debug Messages are sent over on Serial port without any issues</t>
  </si>
  <si>
    <t>FSPScopeTool.efi</t>
  </si>
  <si>
    <t>Intention of the testcase is to verify Debug Messages are sent over on Serial port with Debug BIOS</t>
  </si>
  <si>
    <t>GraCom,CFL-PRDtoTC-Mapping,EC-NA,GLK-IFWI-SI,InProdATMS1.0_03March2018,ec-tgl-pss-exbat,LKF_PO_Phase1,LKF_PO_New_P1,PSE 1.0,TGL_ERB_PO,OBC-CNL-PCH-DFX-Debug,OBC-CFL-PCH-DFX-Debug,OBC-ICL-PCH-DFX-Debug,OBC-TGL-PCH-DFX-Debug,OBC-LKF-PCH-DFX-Debug,CML_BIOS_SPL,TGL_BIOS_PO_P1,CML_EC_BAT,LKF_B0_Power_ON,TGL_H_PSS_BIOS_BAT,RKL_U_ERB,RKL_S_ERB,RKL_S_PO_Phase2_IFWI,ADL_S_ERB_PO,RKL_U_PO_Phase2_IFWI,ADL_PSS_1.0,IFWI_PO,IFWI_Review_Done,IFWI_TEST_SUITE,RPL-P_5SGC1,RPL-P_5SGC2,RPL-P_4SDC1,RPL-P_3SDC2,RPL-P_2SDC3,RKL_Native_PO,RKL_Xcomp_PO,Phase_2,ADL_PSS_1.05,ADL/RKL/JSL,ADL_P_ERB_PO,ADL_P_ERB_BIOS_PO,MTL_Test_Suite,IFWI_SYNC,ADL_N_IFWI_5SGC1,ADL_N_IFWI_4SDC1,ADL_N_IFWI_3SDC1,ADL_N_IFWI_2SDC1,ADL_N_IFWI_2SDC2,ADL_N_IFWI_2SDC3,ADL_SBGA_5GC,RPL_S_PSS_BASE,IFWI_FOC_BAT,ADL_N_IFWI,MTL_IFWI_PSS_EXTENDED,IFWI_COMMON_PREOS,ADLMLP4x,ADL-P_5SGC1,ADL-P_5SGC2,RPL_S_MASTER,RPL-S_2SDC4,ADL-M_5SGC1,RPL-Px_5SGC1,RPL-Px_3SDC1,ADL_SBGA_3SDC1,LNL_M_IFWI_PSS,ADL-S_Post-Si_In_Production,MTL-M/P_Pre-Si_In_Production,MTL-S_Pre-Si_In_Production,ADL_N_IFWI_IEC_General</t>
  </si>
  <si>
    <t>Verify functionality of Camera Flash device in OS pre and post CMS/S0i3 cycle</t>
  </si>
  <si>
    <t>CSS-IVE-132519</t>
  </si>
  <si>
    <t>AMLR_Y42_PV_RS6,CFL_H62_RS3_PV,CFL_H62_RS4_PV,CFL_S62_RS4_PV,CFL_S82_RS5_PV,CFL_S82_RS6_PV,CFL_U43e_PV,CNL_H82_PV,CNL_U22_PV,CNL_Y22_PV,KBL_U21_PV,KBL_Y22_PV,KBLR_Y_PV,LKF_A0_RS4_Alpha,LKF_A0_RS4_POE,LKF_B0_RS4_Beta,LKF_B0_RS4_PO,LKF_Bx_ROW_19H1_Alpha,LKF_Bx_ROW_19H1_POE,LKF_Bx_ROW_19H2_Beta,LKF_Bx_ROW_19H2_PV,LKF_Bx_ROW_20H1_PV,TGL_ H81_RS4_Alpha,TGL_ H81_RS4_Beta,TGL_ H81_RS4_PV,TGL_H81_19H2_RS6_PreAlpha,TGL_U42_RS4_PV,TGL_Y42_RS4_PV,TGL_U42_RS6_Alpha,TGL_U42_RS6_Beta,TGL_U42_RS6_PV,TGL_Y42_RS6_Alpha,TGL_Y42_RS6_Beta,TGL_Y42_RS6_PV,AML_Y42_Win10X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</si>
  <si>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audio codecs,Camera - 2D imaging (integrated and discrete ISP),MoS (Modern Standby)</t>
  </si>
  <si>
    <t>BC-RQTBC-9950 
LKF_RVP_BOM_POR_key_components_20170312_rev1p41</t>
  </si>
  <si>
    <t>Intention of the testcase is to verify flash camera device functionality</t>
  </si>
  <si>
    <t>UDL2.0_ATMS2.0,OBC-ICL-CPU-IPU-Camera-MIPI,OBC-TGL-CPU-IPU-Camera-MIPI,IFWI_TEST_SUITE,ADL/RKL/JSL,MTL_Test_Suite,IFWI_SYNC,ADL_N_IFWI,IFWI_COMMON_PREOS,ADLMLP4x,ADL-P_5SGC1,ADL-M_5SGC1,ADL-M_3SDC1,ADL-M_3SDC2,ADL-M_3SDC2,ADL-M_2SDC1,ADL-P_3SDC3,RPL-Px_4SDC1,RPL-P_5SGC1,RPL-P_3SDC2,ADL-M_5SGC1,ADL-M_3SDC1,ADL-M_3SDC2,ADL-M_2SDC1,ADL-M_2SDC2,RPL-P_3SDC3,RPL-P_PNP_GC,MTL-M_4SDC1,MTL-M_2SDC4,ADL_N_IFWI_5SGC1,ADL_N_IFWI_4SDC1,ADL_N_IFWI_2SDC1,ADL_N_IFWI_2SDC2,ADL_N_IFWI_IEC_PMC,ADL_N_IFWI_IEC_IPU</t>
  </si>
  <si>
    <t>Verify that SUT goes to S4 automatically on reaching critical battery level (5%) and does not resume on pressing power button</t>
  </si>
  <si>
    <t>CSS-IVE-130162</t>
  </si>
  <si>
    <t>AML_5W_Y22_ROW_PV,AML_7W_Y22_KC_PV,AMLR_Y42_PV_RS6,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U21_PV,KBLR_Y_PV,TGL_ H81_RS4_Alpha,TGL_ H81_RS4_Beta,TGL_ H81_RS4_PV,TGL_Simics_VP_RS2_PSS1.1,TGL_Simics_VP_RS4_PSS1.1,TGL_U42_RS4_PV,TGL_Y42_RS4_PV,TGL_Z0_(TGPLP-A0)_RS4_PPOExit,WHL_U42_PV,TGL_U42_RS6_Alpha,TGL_U42_RS6_Beta,TGL_U42_RS6_PV,TGL_Y42_RS6_Alpha,TGL_Y42_RS6_Beta,TGL_Y42_RS6_PV,CML_U42_DG1_DDR4_PV,CML_U62_DG1_DDR4_PV,DG2_ADL_P_Alpha,DG2_ADL_P_Beta,DG2_ADL_P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M_ADP-M_LP5_20H1_PreAlpha,ADL-M_ADP-M_LP5_21H1_PreAlpha,ADL-P_ADP-LP_DDR4_PreAlpha,ADL-P_ADP-LP_DDR5_PreAlpha</t>
  </si>
  <si>
    <t>BC-RQTBC-10619,BC-RQTBC-2824,BC-RQTBC-13989
BC-RQTBC-16772
2201759420</t>
  </si>
  <si>
    <t>SUT should go to S4 automatically on reaching critical battery level (5%) and does not resume on pressing power button. After connecting AC source and power button press SUT should resume from S4.</t>
  </si>
  <si>
    <t>Intention of the test case is to verify below requirement.
while the system is on battery power and in Sx states, if the remaining battery capacity falls below 6%, then EC FW shall not allow the system to power up or resume until AC is inserted.
this requirement for EC functionality check
 </t>
  </si>
  <si>
    <t>Verify video playback in OS pre and post CMS/S0i3 cycle</t>
  </si>
  <si>
    <t>CSS-IVE-132521</t>
  </si>
  <si>
    <t>ADL-S_ADP-S_SODIMM_DDR5_1DPC_Alpha,AML_5W_Y22_ROW_PV,ADL-S_ADP-S_UDIMM_DDR5_1DPC_PreAlpha,AMLR_Y42_PV_RS6,CFL_H62_RS2_PV,CFL_H62_RS3_PV,CFL_H62_RS4_PV,CFL_H62_RS5_PV,CFL_H62_uSFF_KC_RS4_PV,CFL_H82_RS5_PV,CFL_H82_RS6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JSLP_POR_20H1_Alpha,JSLP_POR_20H1_PowerOn,JSLP_POR_20H1_PreAlpha,JSLP_POR_20H2_Beta,JSLP_POR_20H2_PV,JSLP_PSS_1.0_19H1_REV2,JSLP_PSS_1.1_19H1_REV2,JSLP_TestChip_19H1_PowerOn,JSLP_TestChip_19H1_PreAlpha,KBL_H42_PV,KBL_U21_PV,KBL_U22_PV,KBL_U23e_PV,KBL_Y22_PV,KBLR_Y_PV,LKF_A0_RS4_Alpha,LKF_A0_RS4_POE,LKF_B0_RS4_Beta,LKF_B0_RS4_PO,LKF_Bx_ROW_19H1_Alpha,LKF_Bx_ROW_19H1_POE,LKF_Bx_ROW_19H2_Beta,LKF_Bx_ROW_19H2_PV,LKF_Bx_ROW_20H1_PV,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</si>
  <si>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audio codecs,Display Panels,MoS (Modern Standby)</t>
  </si>
  <si>
    <t>TC developed based on L\L2 coverage
TGL HSD ES ID:220195243
4_335-UCIS-2836</t>
  </si>
  <si>
    <t>Ensure video clip is played successfully pre and post cycle </t>
  </si>
  <si>
    <t>Intention of the testcase is to verify video playback functionality</t>
  </si>
  <si>
    <t>ICL_BAT_NEW,BIOS_EXT_BAT,InProdATMS1.0_03March2018,LKF_PO_Phase3,LKF_PO_New_P3,PSE 1.0,OBC-CNL-GPU-DDI-Display-Video,OBC-CFL-GPU-DDI-Display-Video,OBC-LKF-GPU-DDI-Display-Video,OBC-ICL-GPU-DDI-Display-Video,OBC-TGL-GPU-DDI-Display-Video,CML_DG1_Delta,IFWI_TEST_SUITE,ADL/RKL/JSL,MTL_Test_Suite,IFWI_SYNC,ADL_N_IFWI,IFWI_COMMON_PREOS,ADLMLP4x,ADL-P_5SGC1,ADL-P_5SGC2,RPL_S_MASTER,ADL-M_5SGC1,RPL-Px_5SGC1,RPL-Px_4SDC1,RPL-P_5SGC1,RPL-P_4SDC1,RPL-P_3SDC2,RPL-P_2SDC4,RPL-S_ 5SGC1,RPL-S_4SDC1,RPL-S_3SDC2,RPL-S_3SDC1,RPL-S_2SDC1,RPL-S_2SDC2,RPL-S_2SDC3,ADL_SBGA_5GC,ADL_SBGA_3DC1,ADL_SBGA_3DC2,ADL_SBGA_3DC3,ADL_SBGA_3DC4,ADL-M_5SGC1,ADL-M_3SDC1,ADL-M_3SDC2,ADL-M_2SDC1,ADL-M_2SDC2,RPL-P_3SDC3,RPL-P_PNP_GC,,MTL-M_5SGC1,MTL-M_4SDC1,MTL-M_4SDC2,MTL-M_3SDC3,MTL-M_2SDC4,MTL-M_2SDC5,MTL-M_2SDC6,ADL_N_IFWI_5SGC1,ADL_N_IFWI_4SDC1,ADL_N_IFWI_3SDC1,ADL_N_IFWI_2SDC1,ADL_N_IFWI_2SDC2,ADL_N_IFWI_2SDC3,ADL_N_IFWI_IEC_BIOS,ADL_N_IFWI_IEC_PMC,RPL_Hx-R-GC,RPL_Hx-R-DC1</t>
  </si>
  <si>
    <t>Verify Volume Up &amp; Down buttons function test pre and post CMS/S0i3 cycle</t>
  </si>
  <si>
    <t>CSS-IVE-132522</t>
  </si>
  <si>
    <t>CNL_H82_PV,CNL_U22_PV,CNL_Y22_PV,LKF_A0_RS4_Alpha,LKF_A0_RS4_POE,LKF_B0_RS4_Beta,LKF_B0_RS4_PO,LKF_Bx_ROW_19H1_Alpha,LKF_Bx_ROW_19H2_Beta,LKF_Bx_ROW_19H2_PV,LKF_Bx_ROW_20H1_PV,RKL_S61_TGPH_Native_DDR4_RS6_Alpha,RKL_S61_TGPH_Native_DDR4_POE,RKL_S61_TGPH_Native_DDR4_RS7_Beta,RKL_S61_TGPH_Native_DDR4_RS7_PV,RKL_S81_TGPH_Native_DDR4_RS6_Alpha,RKL_S81_TGPH_Native_DDR4_RS7_Beta,RKL_S81_TGPH_Native_DDR4_RS7_PV,TGL_ H81_RS4_Alpha,TGL_ H81_RS4_Beta,TGL_ H81_RS4_PV,TGL_H81_19H2_RS6_PreAlpha,TGL_U42_RS4_PV,TGL_Y42_RS4_PV,TGL_Z0_(TGPLP-A0)_RS4_PPOExit,TGL_U42_RS6_Alpha,TGL_U42_RS6_Beta,TGL_U42_RS6_PV,TGL_Y42_RS6_Alpha,TGL_Y42_RS6_Beta,TGL_Y42_RS6_PV,RKL_CML_S_102_TGPH_Xcomp_DDR4_POE,RKL_CML_S_102_TGPH_Xcomp_DDR4_Beta,RKL_CML_S_102_TGPH_Xcomp_DDR4_Alpha,RKL_CML_S_102_TGPH_Xcomp_DDR4_PV,RKL_CML_S_62_TGPH_Xcomp_DDR4_POE,RKL_CML_S_62_TGPH_Xcomp_DDR4_Alpha,RKL_CML_S_62_TGPH_Xcomp_DDR4_Beta,RKL_CML_S_62_TGPH_Xcomp_DDR4_PV,TGL_H81_20H1_RS7_ALPHA,TGL_H81_20H1_RS7_BETA,TGL_H81_20H1_RS7_PV</t>
  </si>
  <si>
    <t>BC-RQTBC-10589 
LKF_RVP_BOM_POR_key_components_20170312_rev1p41</t>
  </si>
  <si>
    <t>Ensure volume  up &amp; Down button work without issue pre and post cycle</t>
  </si>
  <si>
    <t>EC-FV,EC-SX,EC-GPIO,UDL2.0_ATMS2.0,OBC-ICL-PCH-GPIO-HwBtns/LEDs/Switchs,OBC-TGL-PCH-GPIO-HwBtns/LEDs/Switchs,IFWI_TEST_SUITE,ADL/RKL/JSL,MTL_Test_Suite,IFWI_SYNC,ADL_N_IFWIIFWI_COVERAGE_DELTA,IFWI_FOC_BAT,RPL_S_NA,RPL_S_MASTER,ADL-M_5SGC1,RPL-Px_5SGC1,RPL-Px_4SDC1,RPL-P_5SGC1,RPL-P_4SDC1,RPL-P_3SDC2,RPL-P_2SDC4,ADL_SBGA_5GC,ADL_SBGA_3DC1,ADL_SBGA_3DC2,ADL_SBGA_3DC3,ADL_SBGA_3DC4,ADL-M_3SDC1,ADL-M_3SDC2,ADL-M_2SDC1,ADL-M_2SDC2,RPL-P_3SDC3,RPL-P_PNP_GC,RPL-S_2SDC7,MTL-M_5SGC1,MTL-M_4SDC1,MTL-M_4SDC2,MTL-M_3SDC3,MTL-M_2SDC4,MTL-M_2SDC5,MTL-M_2SDC6,MTL_IFWI_CBV_PMC,MTL_IFWI_CBV_EC,ADL_N_IFWI_5SGC1,ADL_N_IFWI_4SDC1,ADL_N_IFWI_3SDC1,ADL_N_IFWI_2SDC2,ADL_N_IFWI_2SDC3,ADL_N_IFWI_IEC_PMC,ADL_N_IFWI_IEC_EC,RPL-SBGA_5SC,RPL-SBGA_4SC,RPL-SBGA_2SC1,RPL-SBGA_2SC2,RPL-P_2SDC3,RPL-P_2SDC5,RPL-P_2SDC6,RPL-Px_4SP2,RPL-Px_2SDC1,MTLSGC1,MTLSDC1,MTLSDC2,MTLSDC4,MTLSDC5,RPL_Hx-R-GC,RPL_Hx-R-DC1</t>
  </si>
  <si>
    <t>Verify CNVi Bluetooth Functionality in OS</t>
  </si>
  <si>
    <t>CSS-IVE-132548</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</si>
  <si>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U42_RS6_PV,ICL_Y42_RS6_PV,JSLP_POR_20H1_Alpha,JSLP_POR_20H1_PowerOn,JSLP_POR_20H1_PreAlpha,JSLP_POR_20H2_Beta,JSLP_POR_20H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H81_RS4_PV,TGL_H81_19H2_RS6_POE,TGL_H81_19H2_RS6_PreAlpha,TGL_HFPGA_RS2,TGL_HFPGA_RS3,TGL_HFPGA_RS4,TGL_Simics_VP_RS2_PSS1.0,TGL_Simics_VP_RS2_PSS1.1,TGL_Simics_VP_RS4_PSS1.0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TGP-H_UDIMM_DDR5_2DPC_POE,ADL-S_ADP-S_SODIMM_DDR5_1DPC_Beta,ADL-S_ADP-S_SODIMM_DDR5_1DPC_POE,ADL-S_ADP-S_SODIMM_DDR5_1DPC_PreAlpha,ADL-S_ADP-S_SODIMM_DDR5_1DPC_PV,ADL-S_ADP-S_UDIMM_DDR4_2DPC_Alpha,ADL-S_ADP-S_UDIMM_DDR4_2DPC_Beta,ADL-S_ADP-S_UDIMM_DDR4_2DPC_PreAlpha,ADL-S_ADP-S_UDIMM_DDR4_2DPC_PV,ADL-S_ADP-S_UDIMM_DDR5_1DPC_Alpha,ADL-S_ADP-S_UDIMM_DDR5_1DPC_Beta,ADL-S_ADP-S_UDIMM_DDR5_1DPC_POE,TGL_U42_RS6_Alpha,TGL_U42_RS6_Beta,ADL-S_Simics_PSS1.05,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POE,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</si>
  <si>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CNVi</t>
  </si>
  <si>
    <t>BC-RQTBC-12333
BC-RQTBCTL-651
BC-RQTBC-13414
BC-RQTBC-13854
BC-RQTBC-12331
BC-RQTBCTL-476
BC-RQTBC-13856
BC-RQTBC-12333
BC-RQTBCTL-478
TGL : BC-RQTBCTL-651, 220195300, 2201297589
JSL : BC-RQTBC-16460 BC-RQTBC-16466
RKL: 2203201716,2203202994,1209949466
JSLP: 2203202994,2203203063</t>
  </si>
  <si>
    <t>Bluetooth should be detected and functional using CNVi</t>
  </si>
  <si>
    <t>This Test case is to Validate Bluetooth Functionality using CNVi in OS</t>
  </si>
  <si>
    <t>GLK-FW-PO,GLK-CI,GLK-CI-2,ICL_PSS_BAT_NEW,GLK_Win10S,TGL_PSS1.0C,UDL2.0_ATMS2.0,TGL_ERB_PO,OBC-CNL-PCH-CNVi-Connectivity-BT,OBC-CFL-PCH-CNVi-Connectivity-BT,OBC-ICL-PCH-CNVi-Connectivity-BT,OBC-TGL-PCH-CNVi-Connectivity-BT,RKL_S_PO_Phase3_IFWI,RKL_POE,RKL_U_PO_Phase3_IFWI,ADL_PSS_1.05,IFWI_TEST_SUITE,RKL_Native_PO,RKL_Xcomp_PO,ADL/RKL/JSL,CML_H_ADP_S_PO,COMMON_QRC_BAT,Phase_3,MTL_Test_Suite,MTL_PSS_0.8IFWI_SYNC,IFWI_FOC_BAT,ADL_N_IFWI,IFWI_COMMON_PREOS,ADLMLP4x,ADL-P_5SGC1,ADL-P_5SGC2,RPL_S_MASTER,ADL-M_5SGC1,ADL-M_3SDC1,ADL-M_3SDC3,ADL-M_2SDC1,ADL-P_3SDC1,MTL_S_IFWI_PSS_0.8,NA_4_FHF,ADL_SBGA_5GC,RPL-Px_5SGC1,RPL-Px_4SDC1,ADL-M_5SGC1,ADL-M_3SDC2,ADL-M_2SDC2, RPL-S_2SDC7,LNL_M_IFWI_PSS, ADL_N_IFWI_5SGC1, ADL_N_IFWI_4SDC1, ADL_N_IFWI_2SDC1, ADL_N_IFWI_2SDC2,ADL_N_IFWI_IEC_BIOS, RPL-Px_2SDC1, RPL-Px_4SP2, RPL-S_3SDC1, RPL-S_4SDC2, RPL-S_4SDC1, RPL-S_ 5SGC1, RPL-S_2SDC2, RPL-S_2SDC3, RPL-S_2SDC7, RPL-S_2SDC8, ,</t>
  </si>
  <si>
    <t>Verify CNVi Bluetooth Functionality in OS pre and post Sx cycle</t>
  </si>
  <si>
    <t>CSS-IVE-132549</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</si>
  <si>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P,ICL_HFPGA_RS1_PSS_1.0C,ICL_HFPGA_RS1_PSS_1.0P,ICL_HFPGA_RS2_PSS_1.1,ICL_U42_RS6_PV,ICL_Y42_RS6_PV,JSLP_POR_20H1_Alpha,JSLP_POR_20H1_PreAlpha,JSLP_POR_20H2_Beta,JSLP_POR_20H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H81_RS4_PV,TGL_H81_19H2_RS6_POE,TGL_H81_19H2_RS6_PreAlpha,TGL_HFPGA_RS2,TGL_HFPGA_RS3,TGL_HFPGA_RS4,TGL_Simics_VP_RS2_PSS1.0,TGL_Simics_VP_RS2_PSS1.1,TGL_Simics_VP_RS4_PSS1.0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Simics_PSS1.1,ADL-S_TGP-H_UDIMM_DDR5_2DPC_POE,ADL-S_ADP-S_SODIMM_DDR5_1DPC_Beta,ADL-S_ADP-S_SODIMM_DDR5_1DPC_POE,ADL-S_ADP-S_SODIMM_DDR5_1DPC_PreAlpha,ADL-S_ADP-S_SODIMM_DDR5_1DPC_PV,ADL-S_ADP-S_UDIMM_DDR4_2DPC_Alpha,ADL-S_ADP-S_UDIMM_DDR4_2DPC_Beta,ADL-S_ADP-S_UDIMM_DDR4_2DPC_PreAlpha,ADL-S_ADP-S_UDIMM_DDR4_2DPC_PV,ADL-S_ADP-S_UDIMM_DDR5_1DPC_Alpha,ADL-S_ADP-S_UDIMM_DDR5_1DPC_Beta,ADL-S_ADP-S_UDIMM_DDR5_1DPC_POE,TGL_U42_RS6_Alpha,TGL_U42_RS6_Beta,ADL-S_Simics_PSS1.05,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POE,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</si>
  <si>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CNVi,S-states</t>
  </si>
  <si>
    <t>BC-RQTBCTL-651
BC-RQTBC-13414
TGL: 2201297589
JSL PRD Coverage: BC-RQTBC-16463
RKL:2203201716</t>
  </si>
  <si>
    <t>Bluetooth should be detected and functional using CNVi Pre and Post Sx Cycle</t>
  </si>
  <si>
    <t>This Test case is to Validate Bluetooth Functionality using CNVi pre and post Sx cycle</t>
  </si>
  <si>
    <t>ICL_BAT_NEW,TGL_PSS1.0C,BIOS_EXT_BAT,UDL2.0_ATMS2.0,OBC-CNL-PCH-CNVi-Connectivity-BT,OBC-CFL-PCH-CNVi-Connectivity-BT,OBC-ICL-PCH-CNVi-Connectivity-BT,OBC-TGL-PCH-CNVi-Connectivity-BT,ADL_PSS_1.05,IFWI_TEST_SUITE,ADL/RKL/JSL,MTL_Test_Suite,MTL_PSS_0.8IFWI_SYNC,IFWI_FOC_BAT,ADL_N_IFWIIFWI_COVERAGE_DELTA,RPLSGC1,RPLSGC2,ADLMLP4x,ADL-P_5SGC1,ADL-P_5SGC2,ADL-M_5SGC1,ADL-M_3SDC1,ADL-M_3SDC3,ADL-M_2SDC1,ADL-P_3SDC1,MTL_S_IFWI_PSS_0.8,RPL-S_ 5SGC1, RPL-S_4SDC1, RPL-S_4SDC2, ,,  RPL-S_2SDC2, RPL-S_2SDC3, RPL-S_2SDC4,RPL_S_IFWI_PO_Phase3,ADL_SBGA_5GC,RPL-SBGA_5SC,RPL-Px_5SGC1,RPL-Px_4SDC1,ADL-M_5SGC1,ADL-M_3SDC2,ADL-M_2SDC2,RPL-S_3SDC2, ,, RPL-S_2SDC2, RPL-S_2SDC3,  RPL-S_3SDC1, RPL-S_4SDC2, RPL-S_4SDC1, RPL-S_5SGC1, RPL-P_5SGC1, RPL-P_5SGC2,  RPL-P_2SDC3, RPL-S_2SDC7, RPL-S_ 5SGC1, RPL-S_4SDC1, RPL-S_3SDC1, ,, RPL-S_2SDC2, RPL-S_2SDC3, RPL-S_2SDC7,LNL_M_IFWI_PSS,RPL_Px_PO_P3,MTL_IFWI_QAC,RPL_SBGA_IFWI_PO_Phase3,MTL_IFWI_CBV_PMC,MTL IFWI_Payload_Platform-Val, ADL_N_IFWI_5SGC1, ADL_N_IFWI_4SDC1, ADL_N_IFWI_2SDC1, ADL_N_IFWI_2SDC2,ADL_N_IFWI_IEC_PMC,RPL_P_PO_P3,RPL-S_2SDC8,RPL-Px_4SP2,RPL-Px_2SDC1,RPL-P_4SDC1,RPL-P_3SDC2,RPL-P_2SDC5,RPL-P_2SDC6,ARL_S_IFWI_0.8PSS, MTLSGC1, MTLSDC1, MTLSDC3, MTLSDC4, MTLSDC5, RPL-SBGA_5SC, RPL-SBGA_4SC, RPL-P_5SGC1, RPL-P_4SDC1, RPL-P_3SDC2, RPL-P_2SDC4, RPL-P_2SDC5, RPL-P_2SDC6, RPL-S_3SDC1, RPL-S_4SDC2, RPL-S_4SDC1, RPL-S_ 5SGC1, RPL-S_2SDC2, RPL-S_2SDC3, RPL-S_2SDC7, RPL-S_2SDC8, ,</t>
  </si>
  <si>
    <t>Verify CNVi WLAN Functionality in OS</t>
  </si>
  <si>
    <t>CSS-IVE-132553</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</si>
  <si>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U42_RS6_PV,ICL_Y42_RS6_PV,JSLP_POR_20H1_Alpha,JSLP_POR_20H1_PowerOn,JSLP_POR_20H1_PreAlpha,JSLP_POR_20H2_Beta,JSLP_POR_20H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H81_RS4_PV,TGL_H81_19H2_RS6_POE,TGL_H81_19H2_RS6_PreAlpha,TGL_HFPGA_RS2,TGL_HFPGA_RS3,TGL_HFPGA_RS4,TGL_Simics_VP_RS2_PSS0.8,TGL_Simics_VP_RS2_PSS1.0,TGL_Simics_VP_RS2_PSS1.1,TGL_Simics_VP_RS4_PSS0.8,TGL_Simics_VP_RS4_PSS1.0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M_ADP-M_LP4x_Win10x_PreAlpha,ADL-P_ADP-LP_DDR4_PreAlpha,ADL-P_ADP-LP_DDR5_PreAlpha</t>
  </si>
  <si>
    <t>CNVi,WiFi</t>
  </si>
  <si>
    <t>TGL: 1209949499
BC-RQTBCTL-651
BC-RQTBC-13414
BC-RQTBC-13854
BC-RQTBC-12331
BC-RQTBCTL-476
BC-RQTBC-13856
BC-RQTBC-12333
BC-RQTBCTL-478
TGL Requirement coverage: BC-RQTBCTL-651, 2201160277, 2201160358
JSL : BC-RQTBC-16460, BC-RQTBC-16464
RKL: 2203201716,2203202994,220948396,220948390,1209950654
JSLP: 2202557901,2202557905,2202557922,2202557909,2203202994,2203203063</t>
  </si>
  <si>
    <t>WLAN/WiFi should be detected and functional using CNVi</t>
  </si>
  <si>
    <t>This Test case is to Validate WLAN/Wi-Fi Functionality using CNVi</t>
  </si>
  <si>
    <t>GLK-FW-PO,ICL-ArchReview-PostSi,TGL_PSS0.8P,BIOS_EXT_BAT,InProdATMS1.0_03March2018,PSE 1.0,OBC-CNL-PCH-CNVi-Connectivity-WiFi,OBC-CFL-PCH-CNVi-Connectivity-WiFi,OBC-ICL-PCH-CNVi-Connectivity-WiFi,OBC-TGL-PCH-CNVi-Connectivity-WiFi,GLK_ATMS1.0_Automated_TCs,RKL_S_PO_Phase3_IFWI,RKL_POE,RKL_U_PO_Phase3_IFWI,IFWI_TEST_SUITE,RKL_Native_PO,RKL_Xcomp_PO,ADL/RKL/JSL,CML_H_ADP_S_PO,COMMON_QRC_BAT,Delta_IFWI_BIOS,Phase_3,MTL_Test_Suite,MTL_PSS_0.8IFWI_SYNC,ADL_N_IFWIIFWI_COVERAGE_DELTA,RPLSGC1,RPLSGC2,ADLMLP4x,ADL-P_5SGC1,ADL-P_5SGC2,ADL-M_5SGC1,ADL-M_3SDC1,ADL-M_3SDC3,ADL-M_2SDC1,ADL-P_3SDC1,RPL-S_ 5SGC1, RPL-S_4SDC1, RPL-S_4SDC2, ,,  RPL-S_2SDC2, RPL-S_2SDC3, RPL-S_2SDC4,RPL_S_IFWI_PO_Phase3,NA_4_FHF,MTL_IFWI_BAT,ADL_SBGA_5GC,RPL-SBGA_5SC,ERB,RPL-Px_5SGC1,RPL-Px_4SDC1,ADL-M_5SGC1,ADL-M_3SDC2,ADL-M_2SDC2,RPL-S_3SDC2, ,, RPL-S_2SDC2, RPL-S_2SDC3,  RPL-S_3SDC1, RPL-S_4SDC2, RPL-S_4SDC1, RPL-S_5SGC1, RPL-P_5SGC1, RPL-P_5SGC2,  RPL-P_2SDC3, RPL-S_2SDC7, RPL-S_ 5SGC1, RPL-S_4SDC1, RPL-S_3SDC1, ,, RPL-S_2SDC2, RPL-S_2SDC3, RPL-S_2SDC7,LNL_M_IFWI_PSS,RPL_Px_PO_P3,RPL_SBGA_IFWI_PO_Phase3,MTL IFWI_Payload_Platform-Val, ADL_N_IFWI_5SGC1, ADL_N_IFWI_4SDC1, ADL_N_IFWI_2SDC1, ADL_N_IFWI_2SDC2,ADL_N_IFWI_IEC_BIOS,RPL_P_PO_P3,RPL-S_2SDC8,RPL-Px_4SP2,RPL-Px_2SDC1,RPL-P_4SDC1,RPL-P_3SDC2,RPL-P_2SDC5,RPL-P_2SDC6,MTL-P_IFWI_PO,ARL_S_IFWI_0.8PSS, MTLSGC1, MTLSDC1, MTLSDC3, MTLSDC4, MTLSDC5, RPL-SBGA_5SC, RPL-SBGA_4SC, RPL-P_5SGC1, RPL-P_4SDC1, RPL-P_3SDC2, RPL-P_2SDC4, RPL-P_2SDC5, RPL-P_2SDC6, RPL-S_3SDC1, RPL-S_4SDC2, RPL-S_4SDC1, RPL-S_ 5SGC1, RPL-S_2SDC2, RPL-S_2SDC3, RPL-S_2SDC7, RPL-S_2SDC8, ,</t>
  </si>
  <si>
    <t>Verify CNVi WLAN Functionality in OS before/after Sx cycle</t>
  </si>
  <si>
    <t>CSS-IVE-132554</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</si>
  <si>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U42_RS6_PV,ICL_Y42_RS6_PV,JSLP_POR_20H1_Alpha,JSLP_POR_20H1_PreAlpha,JSLP_POR_20H2_Beta,JSLP_POR_20H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H81_RS4_PV,TGL_H81_19H2_RS6_POE,TGL_H81_19H2_RS6_PreAlpha,TGL_HFPGA_RS2,TGL_HFPGA_RS3,TGL_HFPGA_RS4,TGL_Simics_VP_RS2_PSS1.0,TGL_Simics_VP_RS2_PSS1.1,TGL_Simics_VP_RS4_PSS1.0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</si>
  <si>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BC-RQTBCTL-651
BC-RQTBC-13414
TGL: 2201160277, 2201160358
JSL PRD Coverage: BC-RQTBC-16463
RKL:2203201716</t>
  </si>
  <si>
    <t>WLAN/WiFi should be detected and functional using CNVi Pre and Post Sx Cycle</t>
  </si>
  <si>
    <t>This test case is to validate WLAN/Wi-Fi Functionality using CNVi Pre and Post Sx Cycle</t>
  </si>
  <si>
    <t>GLK-CI,GLK-CI-2,ICL-ArchReview-PostSi,GLK_Win10S,ICL_BAT_NEW,TGL_PSS1.0C,BIOS_EXT_BAT,InProdATMS1.0_03March2018,PSE 1.0,TGL_ERB_PO,OBC-CNL-PCH-CNVi-Connectivity-WiFi,OBC-CFL-PCH-CNVi-Connectivity-WiFi,OBC-ICL-PCH-CNVi-Connectivity-WiFi,OBC-TGL-PCH-CNVi-Connectivity-WiFi,GLK_ATMS1.0_Automated_TCs,IFWI_TEST_SUITE,ADL/RKL/JSL,MTL_Test_Suite,MTL_PSS_0.8IFWI_SYNC,ADL_N_IFWIIFWI_COVERAGE_DELTA,RPLSGC1,RPLSGC2,ADLMLP4x,ADL-P_5SGC1,ADL-P_5SGC2,ADL-M_5SGC1,ADL-M_3SDC1,ADL-M_3SDC3,ADL-M_2SDC1,ADL-P_3SDC1,RPL-S_ 5SGC1, RPL-S_4SDC1, RPL-S_4SDC2, ,,  RPL-S_2SDC2, RPL-S_2SDC3, RPL-S_2SDC4,ADL_SBGA_5GC,RPL-SBGA_5SC,RPL-Px_5SGC1,RPL-Px_4SDC1,ADL-M_5SGC1,ADL-M_3SDC2,ADL-M_2SDC2,RPL-S_3SDC2, ,, RPL-S_2SDC2, RPL-S_2SDC3,  RPL-S_3SDC1, RPL-S_4SDC2, RPL-S_4SDC1, RPL-S_5SGC1, RPL-P_5SGC1, RPL-P_5SGC2,  RPL-P_2SDC3, RPL-S_2SDC7, RPL-S_ 5SGC1, RPL-S_4SDC1, RPL-S_3SDC1, ,, RPL-S_2SDC2, RPL-S_2SDC3, RPL-S_2SDC7,LNL_M_IFWI_PSS,MTL_IFWI_CBV_PMC,MTL IFWI_Payload_Platform-Val, ADL_N_IFWI_5SGC1, ADL_N_IFWI_4SDC1, ADL_N_IFWI_2SDC1, ADL_N_IFWI_2SDC2,ADL_N_IFWI_IEC_PMC,RPL-S_2SDC8,RPL-Px_4SP2,RPL-Px_2SDC1,ARL_S_IFWI_0.8PSS, MTLSGC1, MTLSDC1, MTLSDC3, MTLSDC4, MTLSDC5, RPL-SBGA_5SC, RPL-SBGA_4SC, RPL-S_3SDC1, RPL-S_4SDC2, RPL-S_4SDC1, RPL-S_ 5SGC1, RPL-S_2SDC2, RPL-S_2SDC3, RPL-S_2SDC7, RPL-S_2SDC8, ,</t>
  </si>
  <si>
    <t>Verify CNVi WLAN Enumeration in OS before/after Sx cycle</t>
  </si>
  <si>
    <t>CSS-IVE-132565</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</si>
  <si>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U42_RS6_PV,ICL_Y42_RS6_PV,JSLP_POR_20H1_Alpha,JSLP_POR_20H1_PreAlpha,JSLP_POR_20H2_Beta,JSLP_POR_20H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TGP-H_UDIMM_DDR5_2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</si>
  <si>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BC-RQTBCTL-651
BC-RQTBC-13414
JSL PRD Coverage: BC-RQTBC-16463
ADL: 2202557898</t>
  </si>
  <si>
    <t>CNVi WiFi should be enumerated successfully in OS Pre and Post Sx Cycle</t>
  </si>
  <si>
    <t>This TC should Validate CNVi Wi-Fi Enumeration in OS Pre and Post Sx Cycle</t>
  </si>
  <si>
    <t>ICL-ArchReview-PostSi,InProdATMS1.0_03March2018,PSE 1.0,OBC-CNL-PCH-CNVi-Connectivity-WiFi,OBC-CFL-PCH-CNVi-Connectivity-WiFi,OBC-ICL-PCH-CNVi-Connectivity-WiFi,OBC-TGL-PCH-CNVi-Connectivity-WiFi,GLK_ATMS1.0_Automated_TCs,TGL_NEW_BAT,IFWI_TEST_SUITE,ADL_pss_0.8_NA,ADL/RKL/JSL,MTL_Test_Suite,IFWI_SYNC,ADL_N_IFWIIFWI_COVERAGE_DELTA,RPLSGC1,RPLSGC2,ADLMLP4x,ADL-P_5SGC1,ADL-P_5SGC2,ADL-M_5SGC1,ADL-M_3SDC1,ADL-M_3SDC3,ADL-M_2SDC1,ADL-P_3SDC1,RPL-S_ 5SGC1, RPL-S_4SDC1, RPL-S_4SDC2, ,,  RPL-S_2SDC2, RPL-S_2SDC3, RPL-S_2SDC4,ADL_SBGA_5GC,RPL-SBGA_5SC,RPL-Px_5SGC1,RPL-Px_4SDC1,ADL-M_5SGC1,ADL-M_3SDC2,ADL-M_2SDC2,RPL-S_3SDC2, ,, RPL-S_2SDC2, RPL-S_2SDC3,  RPL-S_3SDC1, RPL-S_4SDC2, RPL-S_4SDC1, RPL-S_5SGC1, RPL-P_5SGC1, RPL-P_5SGC2,  RPL-P_2SDC3, RPL-S_2SDC7, RPL-S_ 5SGC1, RPL-S_4SDC1, RPL-S_3SDC1, ,, RPL-S_2SDC2, RPL-S_2SDC3, RPL-S_2SDC7,ADL-S_Post-Si_In_Production,MTL_IFWI_CBV_PMC,MTL IFWI_Payload_Platform-Val, ADL_N_IFWI_5SGC1, ADL_N_IFWI_4SDC1, ADL_N_IFWI_2SDC1, ADL_N_IFWI_2SDC2,ADL_N_IFWI_IEC_PMC,ADL-N_Post-Si_In_Production,RPL-S_Post-Si_In_Production,RPL-S_2SDC8,RPL-Px_4SP2,RPL-Px_2SDC1, MTLSGC1, MTLSDC1, MTLSDC3, MTLSDC4, MTLSDC5, RPL-SBGA_5SC, RPL-SBGA_4SC, RPL-S_3SDC1, RPL-S_4SDC2, RPL-S_4SDC1, RPL-S_ 5SGC1, RPL-S_2SDC2, RPL-S_2SDC3, RPL-S_2SDC7, RPL-S_2SDC8, ,</t>
  </si>
  <si>
    <t>Verify CNVi Bluetooth Enumeration in OS</t>
  </si>
  <si>
    <t>CSS-IVE-132569</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</si>
  <si>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U42_RS6_PV,ICL_Y42_RS6_PV,JSLP_POR_20H1_Alpha,JSLP_POR_20H1_PowerOn,JSLP_POR_20H1_PreAlpha,JSLP_POR_20H2_Beta,JSLP_POR_20H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H81_RS4_PV,TGL_H81_19H2_RS6_POE,TGL_H81_19H2_RS6_PreAlpha,TGL_HFPGA_RS2,TGL_HFPGA_RS3,TGL_HFPGA_RS4,TGL_Simics_VP_RS2_PSS0.8,TGL_Simics_VP_RS2_PSS1.0,TGL_Simics_VP_RS2_PSS1.1,TGL_Simics_VP_RS4_PSS0.8,TGL_Simics_VP_RS4_PSS1.0 ,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TGP-H_UDIMM_DDR5_2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</si>
  <si>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BC-RQTBCTL-651
BC-RQTBC-13414
BC-RQTBC-13854
BC-RQTBC-12331
BC-RQTBCTL-476
BC-RQTBC-13856
BC-RQTBC-12333
BC-RQTBCTL-478
JSL: BC-RQTBC-16460 BC-RQTBC-16466
RKL: 2203202994
JSLP: 2203202994,2203203063
ADL: 2202557926</t>
  </si>
  <si>
    <t>CNVi Bluetooth should be enumerated successfully in OS</t>
  </si>
  <si>
    <t>This TC should Validate CNVi Bluetooth Enumeration in OS</t>
  </si>
  <si>
    <t>ICL_PSS_BAT_NEW,ICL_BAT_NEW,TGL_PSS0.8P,BIOS_EXT_BAT,InProdATMS1.0_03March2018,PSE 1.0,OBC-CNL-PCH-CNVi-Connectivity-BT,OBC-CFL-PCH-CNVi-Connectivity-BT,OBC-ICL-PCH-CNVi-Connectivity-BT,OBC-TGL-PCH-CNVi-Connectivity-BT,GLK_ATMS1.0_Automated_TCs,TGL_BIOS_PO_P2,TGL_IFWI_PO_P1,TGL_NEW_BAT,TGL_H_PSS_BIOS_BAT,RKL_U_ERB,RKL_S_ERB,RKL_S_PO_Phase3_IFWI,RKL_POE,RKL_U_PO_Phase3_IFWI,ADL_PSS_1.0,ADL_PSS_1.05,IFWI_TEST_SUITE,RKL_Native_PO,RKL_Xcomp_PO,ADL/RKL/JSL,CML_H_ADP_S_PO,COMMON_QRC_BAT,ADL_PO,ADL_P_ERB_PO,ADL_P_ERB_BIOS_PO,Phase_3,MTL_Test_Suite,MTL_PSS_0.8IFWI_SYNC,IFWI_FOC_BAT,ADL_N_IFWI,IFWI_COMMON_PREOS,ADLMLP4x,ADL-P_5SGC1,ADL-P_5SGC2,RPL_S_MASTER,ADL-M_5SGC1,ADL-M_3SDC1,ADL-M_3SDC3,ADL-M_2SDC1,ADL-P_3SDC1,NA_4_FHF,ADL_SBGA_5GC,RPL-Px_5SGC1,RPL-Px_4SDC1,ADL-M_3SDC2,ADL-M_2SDC2,RPL-S_2SDC7,LNL_M_IFWI_PSS,ADL-S_Post-Si_In_Production,MTL-M/P_Pre-Si_In_Production,MTL-S_Pre-Si_In_Production, ADL_N_IFWI_5SGC1, ADL_N_IFWI_4SDC1, ADL_N_IFWI_2SDC1, ADL_N_IFWI_2SDC2,ADL_N_IFWI_IEC_BIOS, RPL-Px_2SDC1, RPL-Px_4SP2, RPL-S_3SDC1, RPL-S_4SDC2, RPL-S_4SDC1, RPL-S_ 5SGC1, RPL-S_2SDC2, RPL-S_2SDC3, RPL-S_2SDC7, RPL-S_2SDC8, ,</t>
  </si>
  <si>
    <t>Verify CNVi Bluetooth Enumeration in OS before/after Sx cycle</t>
  </si>
  <si>
    <t>CSS-IVE-132570</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</si>
  <si>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Y42_RS6_PV,JSLP_POR_20H1_Alpha,JSLP_POR_20H1_PreAlpha,JSLP_POR_20H2_Beta,JSLP_POR_20H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H81_RS4_PV,TGL_H81_19H2_RS6_POE,TGL_H81_19H2_RS6_PreAlpha,TGL_HFPGA_RS2,TGL_HFPGA_RS3,TGL_HFPGA_RS4,TGL_Simics_VP_RS2_PSS0.8,TGL_Simics_VP_RS2_PSS1.0,TGL_Simics_VP_RS2_PSS1.1,TGL_Simics_VP_RS4_PSS0.8,TGL_Simics_VP_RS4_PSS1.0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TGP-H_UDIMM_DDR5_2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</si>
  <si>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BC-RQTBCTL-651
BC-RQTBC-13414
JSL PRD Coverage: BC-RQTBC-16463
ADL: 2202557926</t>
  </si>
  <si>
    <t>CNVi Bluetooth should be enumerated successfully in OS Pre and Post Sx</t>
  </si>
  <si>
    <t>ICL-ArchReview-PostSi,TGL_PSS0.8P,InProdATMS1.0_03March2018,PSE 1.0,OBC-CNL-PCH-CNVi-Connectivity-BT,OBC-CFL-PCH-CNVi-Connectivity-BT,OBC-ICL-PCH-CNVi-Connectivity-BT,OBC-TGL-PCH-CNVi-Connectivity-BT,GLK_ATMS1.0_Automated_TCs,TGL_NEW_BAT,IFWI_TEST_SUITE,ADL/RKL/JSL,MTL_Test_Suite,MTL_PSS_0.8IFWI_SYNC,IFWI_FOC_BAT,ADL_N_IFWIIFWI_COVERAGE_DELTA,RPLSGC1,RPLSGC2,ADLMLP4x,ADL-P_5SGC1,ADL-P_5SGC2,ADL-M_5SGC1,ADL-M_3SDC1,ADL-M_3SDC3,ADL-M_2SDC1,ADL-P_3SDC1,RPL-S_ 5SGC1,RPL-S_4SDC1,RPL-S_4SDC2,RPL-S_2SDC2,RPL-S_2SDC3,RPL-S_2SDC4,RPL_S_IFWI_PO_Phase3,ADL_SBGA_5GC,RPL-SBGA_5SC,RPL-Px_5SGC1,RPL-Px_4SDC1,ADL-M_3SDC2,ADL-M_2SDC2,RPL-S_3SDC2,RPL-S_3SDC1,RPL-S_5SGC1,RPL-P_5SGC1,RPL-P_5SGC2,RPL-P_2SDC3,RPL-S_2SDC7,LNL_M_IFWI_PSS,RPL_Px_PO_P3,ADL-S_Post-Si_In_Production,RPL_SBGA_IFWI_PO_Phase3,MTL_IFWI_CBV_PMC,MTL IFWI_Payload_Platform-Val,ADL_N_IFWI_5SGC1,ADL_N_IFWI_4SDC1,ADL_N_IFWI_2SDC1,ADL_N_IFWI_2SDC2,MTL-M/P_Pre-Si_In_Production,ADL_N_IFWI_IEC_PMC,RPL_P_PO_P3,ADL-N_Post-Si_In_Production,RPL-S_Post-Si_In_Production,RPL-S_2SDC8,RPL-Px_4SP2,RPL-Px_2SDC1,RPL-P_4SDC1,RPL-P_3SDC2,RPL-P_2SDC5,RPL-P_2SDC6,ARL_S_IFWI_0.8PSS, MTLSGC1, MTLSDC1, MTLSDC3, MTLSDC4, MTLSDC5, RPL-SBGA_5SC, RPL-SBGA_4SC, RPL-P_5SGC1, RPL-P_4SDC1, RPL-P_3SDC2, RPL-P_2SDC4, RPL-P_2SDC5, RPL-P_2SDC6, RPL-S_3SDC1, RPL-S_4SDC2, RPL-S_4SDC1, RPL-S_ 5SGC1, RPL-S_2SDC2, RPL-S_2SDC3, RPL-S_2SDC7, RPL-S_2SDC8, ,</t>
  </si>
  <si>
    <t>Validate USB2.0 HUB Functionality check in OS over USB Type-A port</t>
  </si>
  <si>
    <t>CSS-IVE-132580</t>
  </si>
  <si>
    <t>ADL-S_ADP-S_SODIMM_DDR5_1DPC_Alpha,ADL-S_ADP-S_UDIMM_DDR5_1DPC_PreAlpha,CFL_H62_RS2_PV,CFL_H62_RS3_PV,CFL_H62_RS4_PV,CFL_H62_RS5_PV,CFL_H62_uSFF_KC_RS4_PV,CFL_H82_RS5_PV,CFL_H82_RS6_PV,CFL_KBPH_S62_RS3_PV,CFL_KBPH_S82_RS6_PV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ICL_HFPGA_RS1_PSS_1.0C,ICL_HFPGA_RS1_PSS_1.0P,ICL_HFPGA_RS2_PSS_1.1,ICL_U42_RS6_PV,ICL_UN42_KC_PV_RS6,ICL_Y42_RS6_PV,JSLP_POR_20H1_Alpha,JSLP_POR_20H1_PreAlpha,JSLP_POR_20H2_Beta,JSLP_POR_20H2_PV,JSLP_TestChip_19H1_PreAlpha,KBL_U21_PV,KBLR_Y_PV,KBLR_Y22_PV,LKF_Bx_ROW_19H1_Alpha,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1.0,RKL_Simics_VP_PSS1.1,TGL_ H81_RS4_Alpha,TGL_ H81_RS4_Beta,TGL_ H81_RS4_PV,TGL_H81_19H2_RS6_PreAlpha,TGL_Simics_VP_RS2_PSS0.8,TGL_Simics_VP_RS2_PSS1.0,TGL_Simics_VP_RS2_PSS1.1,TGL_Simics_VP_RS4_PSS0.8,TGL_Simics_VP_RS4_PSS1.0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</si>
  <si>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USB/XHCI ports,USB2.0,USB3.0</t>
  </si>
  <si>
    <t>test case added from IFWI mandotory check list
IceLake-UCIS-2030
IceLake-UCIS-2031
 LKF PSS UCIS Coverage: IceLake-UCIS-1107
LKF ROW Coverage ID : 4_335-LZ-795
JSLP Coverage ID: 2203202319,2203202183
RKL:1209951136</t>
  </si>
  <si>
    <t>Cold and Hot plug of USB2.0/3.0 device connected to USB2.0 HUB should be functional in OS without any issue</t>
  </si>
  <si>
    <t>Intention of the testcase is to verify USB 2.0 hub functionality</t>
  </si>
  <si>
    <t>ICL_PSS_BAT_NEW,InProdATMS1.0_03March2018,PSE 1.0,OBC-CNL-PCH-PXHCI-USB-USB2_HUB,OBC-CFL-PCH-PXHCI-USB-USB2_HUB,OBC-ICL-PCH-XHCI-USB-USB2_HUB,OBC-TGL-PCH-XHCI-USB-USB2_HUB,IFWI_TEST_SUITE,RKL_Native_PO,RKL_Xcomp_PO,ADL/RKL/JSL,CML_H_ADP_S_PO,Phase_3,MTL_Test_Suite,MTL_PSS_0.8IFWI_SYNC,ADL_N_IFWI,IFWI_COMMON_PREOS,ADLMLP4x,ADL-P_5SGC1,ADL-P_5SGC2,RPL_S_MASTER,ADL-M_5SGC1,RPL-Px_5SGC1,RPL-Px_4SDC1,RPL-Px_3SDC2,RPL-P_5SGC1,,RPL-P_4SDC1,RPL-P_3SDC2,,RPL-S_2SDC4,ADL_SBGA_5GC,NA_4_FHF,ADL_SBGA_3SDC1,LNL_M_IFWI_PSS,MTL-M_5SGC1,MTL-M_4SDC1,MTL-M_4SDC2,MTL-M_3SDC3,MTL-M_2SDC4,MTL-M_2SDC5,MTL-M_2SDC6,ADL_N_IFWI_5SGC1 ,ADL_N_IFWI_4SDC1, ADL_N_IFWI_3SDC1, ADL_N_IFWI_2SDC1 ,ADL_N_IFWI_2SDC2, ADL_N_IFWI_2SDC3,MTL-P_5SGC1, MTL-P_4SDC1 ,MTL-P_4SDC2 ,MTL-P_3SDC3 ,MTL-P_3SDC4 ,MTL-P_2SDC5 ,MTL-P_2SDC6,RPL-Px_4SP2, RPL-Px_2SDC1,RPL-P_2SDC3,RPL-P_2SDC4,MTLSGC1,MTLSDC1,MTLSDC2,MTLSDC3,MTLSDC4,MTLSDC5,MTLSDC6,LNLM5SGC,LNLM3SDC2,LNLM3SDC4,LNLM3SDC5,LNLM2SDC6</t>
  </si>
  <si>
    <t>Validate Type-C USB3.0 Host Mode (Type-C to A) functionality on hot insert and removal over Type-C port</t>
  </si>
  <si>
    <t>CSS-IVE-132589</t>
  </si>
  <si>
    <t>ADL-S_ADP-S_UDIMM_DDR5_1DPC_PreAlpha,CFL_H62_RS2_PV,CFL_H62_RS3_PV,CFL_H62_RS4_PV,CFL_H62_RS5_PV,CFL_H62_uSFF_KC_RS4_PV,CFL_H82_RS5_PV,CFL_H82_RS6_PV,CFL_KBPH_S62_RS3_PV,CFL_KBPH_S82_RS6_PV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ICL_Simics_VP_RS1_PSS_1.0C,ICL_Simics_VP_RS1_PSS_1.0P,ICL_Simics_VP_RS2_PSS_1.1,ICL_U42_RS6_PV,ICL_UN42_KC_PV_RS6,ICL_Y42_RS6_PV,ICL_YN42_RS6_PV,JSLP_POR_20H1_Alpha,JSLP_POR_20H1_PreAlpha,JSLP_POR_20H2_Beta,JSLP_POR_20H2_PV,JSLP_TestChip_19H1_PowerOn,JSLP_TestChip_19H1_PreAlpha,LKF_A0_RS4_Alpha,LKF_A0_RS4_POE,LKF_B0_RS4_Beta,LKF_B0_RS4_PO,LKF_B0_RS4_PV ,LKF_Bx_ROW_19H1_Alpha,LKF_Bx_ROW_19H2_Beta,LKF_Bx_ROW_19H2_PV,LKF_Bx_ROW_20H1_PV,LKF_HFPGA_RS3_PSS1.0,LKF_HFPGA_RS3_PSS1.1,LKF_HFPGA_RS4_PSS1.0,LKF_N-1_(BXTM)_RS3_POE,LKF_N-1_(ICL)_RS3_POE,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H81_RS4_PV,TGL_H81_19H2_RS6_PreAlpha,TGL_Simics_VP_RS2_PSS0.5,TGL_Simics_VP_RS2_PSS0.8,TGL_Simics_VP_RS2_PSS1.0,TGL_Simics_VP_RS2_PSS1.1,TGL_Simics_VP_RS4_PSS0.8,TGL_Simics_VP_RS4_PSS1.0 ,TGL_Simics_VP_RS4_PSS1.1,TGL_U42_RS4_PV,TGL_UY42_PO,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POE,RKL_CML_S_102_TGPH_Xcomp_DDR4_Beta,RKL_CML_S_102_TGPH_Xcomp_DDR4_Alpha,RKL_CML_S_102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M_ADP-M_LP4x_Win10x_PreAlpha,ADL-P_ADP-LP_DDR4_PreAlpha,ADL-P_ADP-LP_DDR5_PreAlpha</t>
  </si>
  <si>
    <t>EC-Lite,TBT_PD_EC_NA,TCSS,USB3.0,USB-TypeC</t>
  </si>
  <si>
    <t>LKF PRD Coverage: BC-RQTBCLF-468
TGL Coverage : 1209950986, 1209951124
ICL Coverage : IceLake-UCIS-1757, IceLake-UCIS-1758
TGL: 220195267,220194397,220194392, BC-RQTBCTL-444
LKF PSS UCSI Coverage: 4_335-UCIS-2980,4_335-UCIS-2983
JSL PRD Coverage : BC-RQTBC-16531
ADL: 2205445428,2205443393
RKL:1209950986,1209951124,1209951214,1209951246</t>
  </si>
  <si>
    <t>USB3.0 disk should function without any issue on hot insert and removal over Type-C port</t>
  </si>
  <si>
    <t>This test is to validate Type-C USB3.0 Host Mode (Type-C to A) functionality on hot insert and removal over Type-C port</t>
  </si>
  <si>
    <t>EC-FV2,EC-TYPEC,ICL_BAT_NEW,BIOS_EXT_BAT,ec-tgl-pss-exbat,UDL2.0_ATMS2.0,EC-PD-NA,TGL_ERB_PO,OBC-CNL-PCH-XDCI-USBC-USB3_Storage,OBC-ICL-CPU-iTCSS-TCSS-USB3_Storage,OBC-TGL-CPU-iTCSS-TCSS-USB3_Storage,OBC-LKF-CPU-TCSS-USBC-USB3_Storage,OBC-CFL-PCH-XDCI-USBC-USB3_Storage,TGL_BIOS_PO_P2,TGL_IFWI_PO_P1,TGL_NEW_BAT,TGL_H_PSS_BIOS_BAT,LKF_ROW_BIOS,ADL_PSS_1.0,IFWI_TEST_SUITE,RKL_Native_PO,RKL_Xcomp_PO,Phase_2,ADL/RKL/JSL,COMMON_QRC_BAT,MTL_Test_Suite,IFWI_SYNC,ADLMLP4x,ADL_N_IFWI,IFWI_COMMON_PREOS,ADL-P_5SGC1,ADL-P_5SGC2,RPL_S_MASTER,ADL-M_5SGC1,ADL-M_4SDC1,ADL-M_3SDC1,ADL-M_3SDC2,ADL-M_3SDC3,ADL-M_2SDC1,ADL-P_2SDC3,RPL-Px_5SGC1,RPL-Px_3SDC1,RPL-P_5SGC1,RPL-P_5SGC2,RPL-P_4SDC1,RPL-P_3SDC2,RPL-P_2SDC3,RPL-S_ 5SGC1,RPL-S_4SDC1,RPL-S_2SDC4,ADL_SBGA_5GC,ADL_N_IFWI_5SGC1,ADL_N_IFWI_IEC_IOM,MTLSGC1,MTLSGC1,MTLSDC1,RPL-Px_4SP2,RPL-Px_4SP2,RPL_Hx-R-DC1,RPL_Hx-R-GC</t>
  </si>
  <si>
    <t>Verify that SUT goes to S4 automatically on reaching critical battery level and does not resume on pressing power button</t>
  </si>
  <si>
    <t>CSS-IVE-130153</t>
  </si>
  <si>
    <t>AML_5W_Y22_ROW_PV,AML_7W_Y22_KC_PV,AMLR_Y42_PV_RS6,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U21_PV,KBLR_Y_PV,LKF_A0_RS4_Alpha,LKF_A0_RS4_POE,LKF_B0_RS4_Beta,LKF_B0_RS4_PO,LKF_B0_RS4_PV ,LKF_Bx_ROW_19H1_Alpha,LKF_Bx_ROW_19H2_Beta,LKF_Bx_ROW_19H2_PV,LKF_Bx_ROW_20H1_PV,TGL_ H81_RS4_Alpha,TGL_ H81_RS4_Beta,TGL_ H81_RS4_PV,TGL_Simics_VP_RS2_PSS1.1,TGL_Simics_VP_RS4_PSS1.1,TGL_U42_RS4_PV,TGL_Y42_RS4_PV,TGL_Z0_(TGPLP-A0)_RS4_PPOExit,WHL_U42_PV,TGL_U42_RS6_Alpha,TGL_U42_RS6_Beta,TGL_U42_RS6_PV,TGL_Y42_RS6_Alpha,TGL_Y42_RS6_Beta,TGL_Y42_RS6_PV,CML_U42_DG1_DDR4_PV,CML_U62_DG1_DDR4_PV,DG2_ADL_P_Alpha,DG2_ADL_P_Beta,DG2_ADL_P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M_ADP-M_LP5_20H1_PreAlpha,ADL-M_ADP-M_LP5_21H1_PreAlpha,ADL-P_ADP-LP_DDR4_PreAlpha,ADL-P_ADP-LP_DDR5_PreAlpha</t>
  </si>
  <si>
    <t>BC-RQTBC-10566,BC-RQTBC-10619, BC-RQTBC-10566,BC-RQTBC-12817
BC-RQTBC-12807
BC-RQTBC-2816
BC-RQTBC-13319
BC-RQTBCTL-1173
BC-RQTBC-16772 
2201759420
https://hsdes.intel.com/appstore/article/#/1606820361
RKL: 2203202816
JSLP: 2203202816 , 2202557699</t>
  </si>
  <si>
    <t>SUT should go to S4 automatically on reaching critical battery level and does not resume on pressing power button. After connecting AC source and power button press. SUT should resume from S4.</t>
  </si>
  <si>
    <t>Intention of the test case is to verify below requirement.
while the system is on battery power and in Sx states, if the remaining battery capacity falls below 6%, then EC FW shall not allow the system to power up or resume until AC is inserted.</t>
  </si>
  <si>
    <t>Verify system flashed IFWI image should not have any memory holes on SPINOR</t>
  </si>
  <si>
    <t>16016454765-[ADL_N] [IFWI] [ES0] [LP5]: System flashed IFWI image getting memory error on SPINOR</t>
  </si>
  <si>
    <t>fw.ifwi.others</t>
  </si>
  <si>
    <t>CSS-IVE-132596</t>
  </si>
  <si>
    <t>ADL-S_ADP-S_SODIMM_DDR5_1DPC_Alpha,ADL-S_ADP-S_UDIMM_DDR5_1DPC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U42_RS4_PV,TGL_Y42_RS4_PV,WHL_U42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</si>
  <si>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SPI bus,SPI Flash Layout</t>
  </si>
  <si>
    <t>Scenario derived from HSD -&gt; 1604232913</t>
  </si>
  <si>
    <t>Should be able to flash system with both 1x16MB and 1x32MB IFWI images on 32MB SPINOR and there should be no memory holes in SPINOR.</t>
  </si>
  <si>
    <t>Intention of testcase is to check system flashed IFWI image should not have any memory holes on SPINOR</t>
  </si>
  <si>
    <t>ICL-ArchReview-PostSi,UDL2.0_ATMS2.0,TGL_ERB_PO,OBC-CNL-PCH-SystemFlash-IFWI,OBC-CFL-PCH-SystemFlash-IFWI,OBC-ICL-PCH-Flash-System,OBC-TGL-PCH-Flash-System,IFWI_TEST_SUITE,ADL,MTL/RKL/JSL,MTL_Test_Suite,IFWI_SYNC,ADL_N_IFWI_5SGC1,ADL_N_IFWI_4SDC1,ADL_N_IFWI_3SDC1,ADL_N_IFWI_2SDC1,ADL_N_IFWI_2SDC2,ADL_N_IFWI_2SDC3,ADL,MTL_SBGA_5GC,ADL,MTL_N_IFWIIFWI_COVERAGE_DELTA,RPLSGC1,RPLSGC2,ADL,MTLMLP4x,RPL-Px_5SGC1,RPL-Px_3SDC1,RPL-S_ 5SGC1,RPL-S_4SDC1,RPL-S_4SDC2,RPL-S_3SDC1,RPL-S_2SDC1,RPL-S_2SDC2,RPL-S_2SDC3,RPL-S_2SDC4,MTL_IFWI_BAT,RPL-P_5SGC1,RPL-P_5SGC2,RPL-P_4SDC1,RPL-P_3SDC2,RPL-P_2SDC3,ADL,MTL_SBGA_3SDC1,ADL-S_Post-Si_In_Production,ADL_N_IFWI_IEC_CSME,RPL_Px_PO_New_P2,RPL-SBGA_5SC,RPL-SBGA_4SC,RPL-SBGA_3SC,RPL-SBGA_2SC1,RPL-SBGA_2SC2,ADL-N_Post-Si_In_Production,MTLSGC1, MTLSDC4,MTLSDC2,MTLSDC1,MTLSDC5,MTLSDC3</t>
  </si>
  <si>
    <t>Verify the correct CSE version is displayed in the BIOS setup menu.</t>
  </si>
  <si>
    <t>[ADL_N] [IFWI] [ES0] [LP5]: System flashed IFWI image getting memory error on SPINOR</t>
  </si>
  <si>
    <t>CSS-IVE-131405</t>
  </si>
  <si>
    <t>ADL-S_ADP-S_SODIMM_DDR5_1DPC_Alpha,ADL-S_ADP-S_UDIMM_DDR5_1DPC_PreAlpha,JSLP_POR_20H1_Alpha,JSLP_POR_20H1_PreAlpha,JSLP_POR_20H2_Beta,JSLP_POR_20H2_PV,JSLP_TestChip_19H1_PowerOn,JSLP_TestChip_19H1_PreAlpha,LKF_A0_RS4_Alpha,LKF_A0_RS4_POE,LKF_B0_RS4_Beta,LKF_B0_RS4_PO,LKF_B0_RS4_PV ,LKF_Bx_ROW_19H1_Alpha,LKF_Bx_ROW_19H1_POE,LKF_Bx_ROW_19H2_Beta,LKF_Bx_ROW_19H2_PV,LKF_Bx_ROW_20H1_PV,LKF_Simics_VP_RS4_PSS1.0,LKF_Simics_VP_RS4_PSS1.1,TGL_ H81_RS4_Alpha,TGL_ H81_RS4_Beta,TGL_ H81_RS4_PV,TGL_H81_19H2_RS6_PreAlpha,TGL_U42_RS4_PV,TGL_Y42_RS4_PV,TGL_Z0_(TGPLP-A0)_RS4_PPOExit,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ADL-P_ADP-LP_LP5_PreAlpha,ADL-P_ADP-LP_L4X_PreAlpha,ADL-M_ADP-M_LP5_20H1_PreAlpha,ADL-M_ADP-M_LP5_21H1_PreAlpha,ADL-M_ADP-M_LP4x_Win10x_PreAlpha,ADL-P_ADP-LP_DDR4_PreAlpha,ADL-P_ADP-LP_DDR5_PreAlpha</t>
  </si>
  <si>
    <t>CSE/TXE,CSE-BIOS HECI,FVI</t>
  </si>
  <si>
    <t>BC-RQTBC-278
BC-RQTBC-281</t>
  </si>
  <si>
    <t>Ensure that the correct CSE version of the corresponding BIOS flashed is shown in Platform Information menu.The information obtained from Syscope should match.</t>
  </si>
  <si>
    <t>The BIOS shall report Firmware Version Info (FVI) for all Reference Codes as per the Firmware Version Info (FVI) Interface Specification referenced in Appendix B-1</t>
  </si>
  <si>
    <t>LKF_PSS_1.0_Sanity,UDL2.0_ATMS2.0,OBC-TGL-PCH-CSME-Manageability-MEBx,OBC-LKF-PCH-CSME-Manageability-MEBx,MTL_Test_Suite,IFWI_SYNC,IFWI_FOC_BAT,ADL_N_IFWI,IFWI_TEST_SUITE,IFWI_FOC_BAT_EXT,IFWI_COMMON_PREOS,ADLMLP4x,ADL-P_5SGC1,ADL-P_5SGC2,ADL-M_5SGC1,RPL-Px_5SGC1,RPL-Px_4SDC1, RPL-Px_3SDC2,ADL_SBGA_5GC, ADL_SBGA_3DC4,RPL-S_2SDC7,ADL-S_Post-Si_In_Production,LNL_M-MASTER,ADL_N_IFWI_5SGC1,ADL_N_IFWI_4SDC1,ADL_N_IFWI_3SDC1,ADL_N_IFWI_2SDC1,ADL_N_IFWI_2SDC2,ADL_N_IFWI_2SDC3,ADL_N_IFWI_IEC_CSME,MTLSDC1,MTLSDC2,MTLSDC4,MTLSDC6,RPL_Hx-R-GC,RPL_Hx-R-DC1</t>
  </si>
  <si>
    <t>Validate Type-C USB3.2 gen1 Host Mode functionality on hot insert and removal over Type-C port</t>
  </si>
  <si>
    <t>[ADL-P][ADL-S]:Observed error with latest selftest tool V132</t>
  </si>
  <si>
    <t>CSS-IVE-132658</t>
  </si>
  <si>
    <t>ADL-S_ADP-S_UDIMM_DDR5_1DPC_PreAlpha,RKL_S61_CMPH_Xcomp_DDR4_RS6_Alpha,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RKL_CML_S_102_TGPH_Xcomp_DDR4_POE,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ADL-P_ADP-LP_LP5_PreAlpha,ADL-P_ADP-LP_L4X_PreAlpha,ADL-M_ADP-M_LP5_20H1_PreAlpha,ADL-M_ADP-M_LP5_21H1_PreAlpha,ADL-M_ADP-M_LP4x_Win10x_PreAlpha,ADL-P_ADP-LP_DDR4_PreAlpha,ADL-P_ADP-LP_DDR5_PreAlpha</t>
  </si>
  <si>
    <t>USB-TypeC</t>
  </si>
  <si>
    <t>LKF PRD Coverage: BC-RQTBCLF-468
TGL Coverage : 1209950986, 1209951124
ICL Coverage : IceLake-UCIS-1757, IceLake-UCIS-1758
RKL Coverage ID :2203201383,2203202518,2203203016,2203202802,2203202480,2201966228
ADL: 2205445428,2205443393 , 2206545068 , 2208174490</t>
  </si>
  <si>
    <t>This test is to validate Type-C USB3.2 gen1 functionality on hot insert and removal over Type-C port</t>
  </si>
  <si>
    <t>ifwi.alderlake,ifwi.meteorlake,ifwi.raptorlake,ifwi.raptorlake_refresh,ifwi.rocketlake</t>
  </si>
  <si>
    <t>RKL_Native_PO,IFWI_TEST_SUITE,ADL/RKL/JSL,CML_H_ADP_S_PO,Phase_3,MTL_Test_Suite,IFWI_SYNC,ADLMLP4x,IFWI_FOC_BAT,ADL_N_IFWI,IFWI_COMMON_PREOS,ADL-P_5SGC1,ADL-P_5SGC2,RPL_S_MASTER,ADL-M_5SGC1,ADL-M_4SDC1,ADL-M_3SDC1,ADL-M_3SDC2,ADL-M_3SDC3,ADL-P_4SDC1,ADL-P_3SDC3,RPL-Px_5SGC1,RPL-Px_3SDC1,RPL-P_5SGC1,RPL-P_5SGC2,RPL-P_4SDC1,RPL-P_3SDC2,RPL-P_2SDC3,RPL-S_ 5SGC1,RPL-S_4SDC1,RPL-S_2SDC4,ADL_SBGA_5GC,ADL_N_IFWI_5SGC1,ADL_N_IFWI_IEC_IOM,ADL_N_IFWI_IEC_NPHY,MTLSGC1,MTLSGC1,MTLSDC1,RPL-Px_4SP2,RPL-Px_4SP2,RPL_Hx-R-DC1,RPL_Hx-R-GC</t>
  </si>
  <si>
    <t>Verify the Dual Display functionality (onboard eDP+DP) in OS</t>
  </si>
  <si>
    <t>[ADL_N] [BIOS] [PV][LP5]: Getting "USB device not recognized" warning after connecting USB3.0 Windbg debug cable with Win10(21h2) OS.</t>
  </si>
  <si>
    <t>CSS-IVE-132135</t>
  </si>
  <si>
    <t>ADL-S_ADP-S_SODIMM_DDR5_1DPC_Alpha,AML_5W_Y22_ROW_PV,ADL-S_ADP-S_UDIMM_DDR5_1DPC_PreAlpha,AML_7W_Y22_KC_PV,AMLR_Y42_PV_RS6,CFL_H62_RS2_PV,CFL_H62_RS3_PV,CFL_H62_RS4_PV,CFL_H62_RS5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Simics_VP_RS1_PSS_0.5C,ICL_Simics_VP_RS1_PSS_0.8C,ICL_Simics_VP_RS1_PSS_0.8P,ICL_Simics_VP_RS1_PSS_1.0C,ICL_Simics_VP_RS1_PSS_1.0P,ICL_Simics_VP_RS2_PSS_1.1,ICL_U42_RS6_PV,ICL_UN42_KC_PV_RS6,ICL_Y42_RS6_PV,JSLP_POR_20H1_Alpha,JSLP_POR_20H1_PowerOn,JSLP_POR_20H1_PreAlpha,JSLP_POR_20H2_Beta,JSLP_POR_20H2_PV,JSLP_PSS_0.8_19H1_REV2,JSLP_PSS_1.0_19H1_REV2,JSLP_PSS_1.1_19H1_REV2,JSLP_TestChip_19H1_PowerOn,JSLP_TestChip_19H1_PreAlpha,KBL_H42_PV,KBL_S22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Simics_VP_RS2_PSS1.0,TGL_Simics_VP_RS2_PSS1.1,TGL_U42_RS4_PV,TGL_UY42_PO,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</si>
  <si>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Display Panels</t>
  </si>
  <si>
    <t>BC-RQTBC-373
IceLake-UCIS-395
IceLake-UCIS-1780
BC-RQTBC-15618
BC-RQTBC-15960
TGL HSD ES ID 220195078
JSLP: 2202557346,1607196182
RKL FR: 1209950914, 1209950735</t>
  </si>
  <si>
    <t>Dual Display funtionality should work on both eDP and DP </t>
  </si>
  <si>
    <t>GraCom,ICL-FW-PSS0.5,GLK-RS3-10_IFWI,ICL_BAT_NEW,TGL_RFR,TGL_PSS1.0C,BIOS_EXT_BAT,InProdATMS1.0_03March2018,PSE 1.0,ICL_RVPC_NA,TGL_ERB_PO,OBC-CNL-GPU-DDI-Display-eDP_DP,OBC-CFL-GPU-DDI-Display-eDP_DP,OBC-ICL-GPU-DDI-Display-eDP_DP,OBC-TGL-GPU-DDI-Display-eDP_DP,GLK_ATMS1.0_Automated_TCs,AMLY22_delta_from_Y42,KBLR_ATMS1.0_Automated_TCs,TGL_BIOS_PO_P2,TGL_IFWI_PO_P3,RKL_S_PO_Phase3_IFWI,RKL_POE,RKL_U_PO_Phase3_IFWI,IFWI_TEST_SUITE,RKL_Native_PO,RKL_Xcomp_PO,ADL/RKL/JSL,CML_H_ADP_S_PO,COMMON_QRC_BAT,ADL_Arch_Phase3,Phase_3,MTL_Test_Suite,IFWI_SYNC,IFWI_COMMON_PREOS,ADLMLP4x,ADL-P_5SGC1,ADL-P_5SGC2,RPL_S_MASTER,ADL-M_5SGC1,ADL-M_3SDC1,ADL-M_3SDC2,ADL-M_2SDC1,ADL-P_2SDC4,RPL-Px_5SGC1,RPL-Px_4SDC1,MTL_S_DELTA_FR_COVERAGE,RPL-S_ 5SGC1,RPL-S_3SDC2,RPL-S_2SDC2,RPL-S_2SDC3,ADL_SBGA_5GC,ADL_SBGA_3DC1,ADL_SBGA_3DC2,ADL_SBGA_3DC3,ADL_SBGA_3DC4,ADL-M_5SGC1,ADL-M_3SDC1,ADL-M_3SDC2,ADL-M_2SDC1,ADL-M_2SDC2,RPL-P_4SDC1,RPL-P_3SDC2,RPL-P_2SDC4,RPL-P_3SDC3,RPL-P_3SDC3,RPL-P_PNP_GC,RPL-S_2SDC7,ADL_SBGA_3SDC1,MTL-M_5SGC1,MTL-M_4SDC1,MTL-M_4SDC2,MTL-M_3SDC3,MTL-M_2SDC4,MTL-M_2SDC5,MTL-M_2SDC6,IFWI_COVERAGE_DELTA,ADL_N_IFWI_5SGC1,MTLSDC1,MTLSDC4,MTLSDC5</t>
  </si>
  <si>
    <t>Verify OS debug support using Windbg via native serial UART</t>
  </si>
  <si>
    <t>CSS-IVE-132672</t>
  </si>
  <si>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V,CML_U62_DDR4_HR19_Beta,CML_U62_DDR4_HR19_POE,CML_U62_DDR4_HR19_PV,CML_U62_DDR4_SR20_Beta,CML_U62_DDR4_SR20_PV,CML_U62_LP3_HR19_Beta,CML_U62_LP3_HR19_PV,CML_U62_LP3_SR20_Beta,CML_U62_LP3_SR20_POE,CML_U62_LP3_SR20_PV,CML_U62_LP4x_SR20_Beta,CML_U62_LP4x_SR20_POE,CML_U62_LP4x_SR20_PV,CNL_H82_PV,CNL_U20_GT0_PV,CNL_U22_PV,CNL_Y22_PV,GLK_B0_RS3_PV,GLK_B0_RS4_PV,ICL_Simics_VP_RS1_PSS_0.5P,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0.8_19H1_REV2,JSLP_PSS_1.0_19H1_REV2,JSLP_PSS_1.1_19H1_REV2,JSLP_TestChip_19H1_PowerOn,JSLP_TestChip_19H1_PreAlpha,KBL_H42_PV,KBL_S22_PV,KBL_S42_PV,KBL_U21_PV,KBL_U22_PV,KBL_U23e_PV,KBL_Y22_PV,KBLR_Y_PV,LKF_A0_RS4_Alpha,LKF_A0_RS4_POE,LKF_B0_RS4_Beta,LKF_B0_RS4_PO,LKF_B0_RS4_PV ,LKF_Bx_ROW_19H1_Alpha,LKF_Bx_ROW_19H1_POE,LKF_Bx_ROW_19H2_Beta,LKF_Bx_ROW_19H2_PV,LKF_Bx_ROW_20H1_PV,LKF_N-1_(BXTM)_RS3_POE,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0.5,RKL_Simics_VP_PSS0.8,RKL_Simics_VP_PSS1.0,RKL_Simics_VP_PSS1.1,TGL_HFPGA_RS2,TGL_HFPGA_RS3,TGL_HFPGA_RS4,TGL_Simics_VP_RS2_PSS0.5,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RKL_S_TGPH_Simics_VP_PSS1.0,RKL_S_TGPH_Simics_VP_PSS1.1,RKL_S_CMPH_Simics_VP_PSS1.0,RKL_S_CMPH_Simics_VP_PSS1.1,RKL_CML_S_102_TGPH_Xcomp_DDR4_POE,RKL_CML_S_102_TGPH_Xcomp_DDR4_Beta,RKL_CML_S_102_TGPH_Xcomp_DDR4_Alpha,RKL_CML_S_102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</si>
  <si>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COM,debug interfaces,Serial,TBT_PD_EC_NA,UART</t>
  </si>
  <si>
    <t>BC-RQTBC-3149
BC-RQTBC-2277
BC-RQTBC-3285
BC-RQTBC-10076
BC-RQTBC-13242
BC-RQTBC-14001
BC-RQTBC-14354 LKF PSS UCIS Coverage:  IceLake-UCIS-2728, IceLake-UCIS-2729,4_335-UCIS-2080,4_335-UCIS-1643
TGL PRD: BC-RQTBCTL-806
 LKF FR: LKF: 4_335-FR-17265,LKF UCIS:4_335-UCIS-2091,4_335-UCIS-2089,4_335-UCIS-2090
JSLP PRD:BC-RQTBC-16278
RKL: 2203202702,1209948981
JSLP:1305899508,2203202702
ADL: 1305899508</t>
  </si>
  <si>
    <t>Windbg debugging over serial port should function without any issue</t>
  </si>
  <si>
    <t>This test case to Verify OS debug support using Windbg via native serial UART</t>
  </si>
  <si>
    <t>RKL_S_PO_Phase2_IFWI,ADL_PSS_1.0,IFWI_TEST_SUITE,RPL-P_5SGC1,RPL-P_5SGC2,RPL-P_4SDC1,RPL-P_3SDC2,RPL-P_2SDC3,RKL_Native_PO,RKL_Xcomp_PO,Phase_2,ADL/RKL/JSL,CML_H_ADP_S_PO,COMMON_QRC_BAT,MTL_Test_Suite,MTL_PSS_0.8IFWI_SYNC,ADL_N_IFWI_5SGC1,ADL_N_IFWI_4SDC1,ADL_N_IFWI_3SDC1,ADL_N_IFWI_2SDC1,ADL_N_IFWI_2SDC2,ADL_N_IFWI_2SDC3,ADL_SBGA_5GC,ADL_N_IFWI,IFWI_COMMON_PREOS,ADLMLP4x,ADL-P_5SGC1,ADL-P_5SGC2,RPL_S_MASTER,RPL-S_2SDC4,ADL-M_5SGC1,RPL-Px_5SGC1,RPL-Px_3SDC1,ADL_SBGA_3SDC1,LNL_M_IFWI_PSS,ADL_N_IFWI_IEC_General</t>
  </si>
  <si>
    <t>Validate concurrent support of Windbg and DbC debug trace over same Type-C port</t>
  </si>
  <si>
    <t>CSS-IVE-132722</t>
  </si>
  <si>
    <t>ADL-S_ADP-S_SODIMM_DDR5_1DPC_Alpha,ADL-S_ADP-S_UDIMM_DDR5_1DPC_PreAlpha,CFL_H62_uSFF_KC_RS4_PV,CFL_KBPH_S62_RS3_PV,CFL_KBPH_S82_RS6_PV ,CFL_S42_RS4_PV,CFL_S42_RS5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U20_GT0_PV,CNL_U22_PV,CNL_Y22_PV,ICL_U42_RS6_PV,ICL_Y42_RS6_PV,JSLP_POR_20H1_Alpha,JSLP_POR_20H1_PreAlpha,JSLP_POR_20H2_Beta,JSLP_POR_20H2_PV,JSLP_TestChip_19H1_PowerOn,JSLP_TestChip_19H1_PreAlpha,LKF_A0_RS4_Alpha,LKF_A0_RS4_POE,LKF_B0_RS4_Beta,LKF_B0_RS4_PO,LKF_B0_RS4_PV ,LKF_Bx_ROW_19H1_Alpha,LKF_Bx_ROW_19H1_POE,LKF_Bx_ROW_19H2_Beta,LKF_Bx_ROW_19H2_PV,LKF_Bx_ROW_20H1_PV,LKF_N-1_(BXTM)_RS3_POE,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U42_RS4_PV,TGL_Y42_RS4_PV,TGL_Z0_(TGPLP-A0)_RS4_PPOExit,WHL_U42_Corp_PV,WHL_U42_PV,WHL_U43e_Corp_PV,ADL-S_ADP-S_UDIMM_DDR5_1DPC_PV,ADL-S_ADP-S_UDIMM_DDR5_2DPC_Alpha,ADL-S_ADP-S_UDIMM_DDR5_2DPC_Beta,ADL-S_ADP-S_UDIMM_DDR5_2DPC_PreAlpha,ADL-S_ADP-S_UDIMM_DDR5_2DPC_PV,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</si>
  <si>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debug interfaces,USB-TypeC</t>
  </si>
  <si>
    <t>IceLake-UCIS-987
LKF-UCIS-4_335-UCIS-2923,4_335-UCIS-2082
LKF FR: LKF: 4_335-FR-17265,MLKF FR:4_335-FR-17272
4_335-FR-1642
4_335-FR-17263
4_335-FR-17221
4_335-FR-17331
RKL:1209949069
ADL:
1305899505
1305899518</t>
  </si>
  <si>
    <t>Windbg debugging and DbC connect should work concurrently without any issue </t>
  </si>
  <si>
    <t>This test is to validate concurrent support of Windbg and DbC debug trace over same Type-C port</t>
  </si>
  <si>
    <t>IFWI_TEST_SUITE,RPL-P_5SGC1,RPL-P_5SGC2,RPL-P_4SDC1,RPL-P_3SDC2,RPL-P_2SDC3,ADL/RKL/JSL,MTL_Test_Suite,MTL_PSS_1.0IFWI_SYNC,ADL_N_IFWI_5SGC1,ADL_N_IFWI_4SDC1,ADL_N_IFWI_3SDC1,ADL_N_IFWI_2SDC1,ADL_N_IFWI_2SDC2,ADL_N_IFWI_2SDC3,ADL_SBGA_5GC,IFWI_FOC_BAT,ADL_N_IFWI,IFWI_FOC_BAT_EXT,IFWI_COMMON_PREOS,ADLMLP4x,ADL-P_5SGC1,ADL-P_5SGC2,RPL_S_MASTER,RPL-S_2SDC4,ADL-M_5SGC1,ADL-M_4SDC1,ADL-M_3SDC1,ADL-M_3SDC2,ADL-M_3SDC3,RPL-Px_5SGC1,RPL-Px_3SDC1,MTL_PSS_1.0_BLOCK,MTL_IFWI_PSS_BLOCK,ADL_SBGA_3SDC1,ADL_N_IFWI_IEC_IOM</t>
  </si>
  <si>
    <t>Validate concurrent support of Windbg and DbC debug trace over same Type-A port</t>
  </si>
  <si>
    <t>CSS-IVE-132724</t>
  </si>
  <si>
    <t>IceLake-UCIS-987
LKF-UCIS-4_335-UCIS-2923,4_335-UCIS-2082
LKF FR: LKF: 4_335-FR-17265,MLKF FR:4_335-FR-17272
4_335-FR-1642
4_335-FR-17263
4_335-FR-17221
4_335-FR-17331
RKL:209948914
ADL:1305899505
1305899518</t>
  </si>
  <si>
    <t>This test is to validate concurrent support of Windbg and DbC debug trace over same Type-A port</t>
  </si>
  <si>
    <t>IFWI_TEST_SUITE,RPL-P_5SGC1,RPL-P_5SGC2,RPL-P_4SDC1,RPL-P_3SDC2,RPL-P_2SDC3,ADL/RKL/JSL,Delta_IFWI_BIOS,MTL_Test_Suite,IFWI_SYNC,ADL_N_IFWI_5SGC1,ADL_N_IFWI_4SDC1,ADL_N_IFWI_3SDC1,ADL_N_IFWI_2SDC1,ADL_N_IFWI_2SDC2,ADL_N_IFWI_2SDC3,RPL-S_5SGC1,RPL-S_2SDC3,RPL-S_2SDC2,RPL-S_2SDC7,RPL-S_2SDC1,RPL-S_3SDC1,RPL-S_4SDC1,RPL-S_3SDC2,ADL_SBGA_5GC,ADL_N_IFWIIFWI_COVERAGE_DELTA,RPLSGC1,RPLSGC2,ADLMLP4x,ADL-P_5SGC1,ADL-P_5SGC2,ADL-M_5SGC1,ADL-M_4SDC1,ADL-M_3SDC1,ADL-M_3SDC2,ADL-M_3SDC3,RPL-Px_5SGC1,RPL-Px_3SDC1,RPL_S_IFWI_PO_Phase2,RPL-S_ 5SGC1,RPL-S_4SDC1,RPL-S_3SDC2,RPL-S_4SDC2,RPL-S_3SDC1,RPL-S_2SDC1,RPL-S_2SDC2,RPL-S_2SDC7,RPL-S_2SDC3,RPL-S_2SDC4,ADL_SBGA_3SDC1,RPL_Px_PO_P2,RPL_SBGA_IFWI_PO_Phase2,MTL_IFWI_CBV_PCHC,MTL IFWI_Payload_Platform-Val,RPL_P_PO_P2,RPL-SBGA_5SC,RPL-SBGA_4SC,RPL-SBGA_3SC,MTLSGC1, MTLSDC4,MTLSDC2,MTLSDC1,MTLSDC5,MTLSDC3</t>
  </si>
  <si>
    <t>Verify system can be shutdown from OS start Menu</t>
  </si>
  <si>
    <t>CSS-IVE-132745</t>
  </si>
  <si>
    <t>ADL-S_ADP-S_SODIMM_DDR5_1DPC_Alpha,AML_5W_Y22_ROW_PV,ADL-S_ADP-S_UDIMM_DDR5_1DPC_PreAlpha,AML_7W_Y22_KC_PV,AMLR_Y42_Corp_RS6_PV,AMLR_Y42_PV_RS6,APL_A1_TH2_PV,APL_B0_RS1_PV,APL_B1_RS1_PV,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KBL_H42_PV,KBL_S22_PV,KBL_S42_PV,KBL_U21_PV,KBL_U22_PV,KBL_U23e_PV,KBL_Y22_PV,KBLR_U42_PV,KBLR_Y_PV,KBLR_Y22_PV,LKF_A0_RS4_Alpha,LKF_A0_RS4_POE,LKF_B0_RS4_Beta,LKF_B0_RS4_PO,LKF_B0_RS4_PV ,LKF_Bx_ROW_19H1_Alpha,LKF_Bx_ROW_19H1_POE,LKF_Bx_ROW_19H2_Beta,LKF_Bx_ROW_19H2_PV,LKF_Bx_ROW_20H1_PV,LKF_HFPGA_RS3_PSS1.0,LKF_HFPGA_RS3_PSS1.1,LKF_HFPGA_RS4_PSS1.0,LKF_HFPGA_RS4_PSS1.1,LKF_N-1_(BXTM)_RS3_POE,LKF_N-1_(ICL)_RS3_POE,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1.1,TGL_Simics_VP_RS5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ADL-S_HSLE_PSS1.0,ADL-S_HFPGA_PSS1.0,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M_ADP-M_LP5_20H1_PreAlpha,ADL-M_ADP-M_LP5_21H1_PreAlpha,ADL-P_ADP-LP_DDR4_PreAlpha,ADL-P_ADP-LP_DDR5_PreAlpha</t>
  </si>
  <si>
    <t>GLK boot Check list .xlsx
LKF:IceLake-UCIS-1484,4_335-UCIS-3260
TGL:IceLake-UCIS-1811
TGL: FR- 1209574564(IceLake-FR-30573),1405574810,1405574809
JSL:4_335-UCIS-1530 , 2202553195
RKL: 2206776651 , 2206973283, 2206874065 ,2206973293, 2206874076 , 1405574818,1209951634
ADL: 2205168210,2205166859,2202553195</t>
  </si>
  <si>
    <t>System should be able to Shutdown(S5) via OS start menu  System should power up to OS without any issues post shutting down from OS No hung, BSOD, Display blankout ,corruption should be seen</t>
  </si>
  <si>
    <t>Intention of the testcase is to verify system can be shutdown from OS start Menu Scenario also verifies system powers up to OS properly post shutting down from OS</t>
  </si>
  <si>
    <t>RKL_S_PO_Phase2_IFWI,RKL_U_PO_Phase2_IFWI,ADL_PSS_1.0,COMMON_QRC_BAT,ADL_PO,ADL_Arch_Phase_!,MTL_PSS_0.5,MTL_Test_Suite,IFWI_SYNC,RPL_S_PSS_BASE,ADL_N_IFWI,IFWI_TEST_SUITE,IFWI_COMMON_PREOS,ADLMLP4x,ADL-P_5SGC1,ADL-P_5SGC2,RPL_S_MASTER,ADL-M_5SGC1,ADL_SBGA_5GC,ADL_SBGA_3SDC1,LNL_M_IFWI_PSS,ADL-S_Post-Si_In_Production,MTL-M/P_Pre-Si_In_Production,LNL-M_Pre-Si_In_Production,ADL_N_IFWI_2SDC3,ADL_N_IFWI_2SDC1,ADL_N_IFWI_3SDC1,ADL_N_IFWI_4SDC1,ADL_N_IFWI_5SGC1,ADL_N_IFWI_IEC_General,ADL_N_IFWI_IEC_PMC,LNLM5SGC,LNLM4SDC1,LNLM3SDC2,LNLM3SDC3,LNLM3SDC4,LNLM3SDC5,LNLM2SDC6,RPL-S_ 5SGC1,RPL-S_4SDC1,RPL-S_4SDC2,RPL-S_3SDC1,RPL-Px_4SP2,RPL-Px_2SDC1,RPL-P_5SGC1,RPL-P_4SDC1,RPL-SBGA_5SC,RPL-SBGA_4SC</t>
  </si>
  <si>
    <t>Verify system restart via OS Start Menu</t>
  </si>
  <si>
    <t>CSS-IVE-132772</t>
  </si>
  <si>
    <t>ADL-S_ADP-S_SODIMM_DDR5_1DPC_Alpha,AML_5W_Y22_ROW_PV,ADL-S_ADP-S_UDIMM_DDR5_1DPC_PreAlpha,AML_7W_Y22_KC_PV,AMLR_Y42_Corp_RS6_PV,AMLR_Y42_PV_RS6,APL_A1_TH2_PV,APL_B0_RS1_PV,APL_B1_RS1_PV,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HSLE_RS1_PSS_0.8C,ICL_HSLE_RS1_PSS_0.8P,ICL_HSLE_RS1_PSS_1.0C,ICL_HSLE_RS1_PSS_1.0P,ICL_HSLE_RS2_PSS_1.1,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KBL_H42_PV,KBL_S22_PV,KBL_S42_PV,KBL_U21_PV,KBL_U22_PV,KBL_U23e_PV,KBL_Y22_PV,KBLR_U42_PV,KBLR_Y_PV,KBLR_Y22_PV,LKF_A0_RS4_Alpha,LKF_A0_RS4_POE,LKF_B0_RS4_Beta,LKF_B0_RS4_PO,LKF_B0_RS4_PV ,LKF_Bx_ROW_19H1_Alpha,LKF_Bx_ROW_19H1_POE,LKF_Bx_ROW_19H2_Beta,LKF_Bx_ROW_19H2_PV,LKF_Bx_ROW_20H1_PV,LKF_HFPGA_RS3_PSS1.0,LKF_HFPGA_RS3_PSS1.1,LKF_HFPGA_RS4_PSS1.0,LKF_HFPGA_RS4_PSS1.1,LKF_N-1_(BXTM)_RS3_POE,LKF_N-1_(ICL)_RS3_POE,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1.1,TGL_Simics_VP_RS5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ADL-S_HSLE_PSS1.0,ADL-S_HFPGA_PSS1.0,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</si>
  <si>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GLK boot Check list .xlsx
ICL Req:BC-RQTBC-15317
TGL:FR-1405574773 (IceLake-FR-37185)
LKF:4_335-UCIS-3262
RKL: 2206973283, 2206874065 , 2206973293, 2206874076 , 1405574818
JSL: 2205193100
ADL: 2205193100</t>
  </si>
  <si>
    <t>System should be able to Restart using OS start Menu and should be stable post rebooting No hung, BSOD, Display blankout ,corruption should be seen</t>
  </si>
  <si>
    <t>Intention of the testcase is to verify system restart via OS Start Menu System should be successfully restarted via OS Start menu without any hangs/BSODs</t>
  </si>
  <si>
    <t>RKL_S_PO_Phase2_IFWI,RKL_U_PO_Phase2_IFWI,ADL_PSS_1.0,COMMON_QRC_BAT,ADL_Arch_Phase_!,MTL_Test_Suite,IFWI_SYNC,RPL_S_PSS_BASE,ADL_N_IFWI,IFWI_TEST_SUITE,IFWI_COMMON_PREOS,ADLMLP4x,ADL-P_5SGC1,ADL-P_5SGC2,RPL_S_MASTER,ADL-M_5SGC1,ADL_SBGA_5GC,ADL_SBGA_3SDC1,ADL-S_Post-Si_In_Production,ADL_N_IFWI_2SDC3,ADL_N_IFWI_2SDC1,ADL_N_IFWI_3SDC1,ADL_N_IFWI_4SDC1,ADL_N_IFWI_5SGC1,ADL_N_IFWI_IEC_General,ADL_N_IFWI_IEC_PMC,LNLM5SGC,LNLM4SDC1,LNLM3SDC2,LNLM3SDC3,LNLM3SDC4,LNLM3SDC5,LNLM2SDC6,RPL-S_ 5SGC1,RPL-S_4SDC1,RPL-S_4SDC2,RPL-S_3SDC1,RPL-Px_4SP2,RPL-Px_2SDC1,RPL-P_5SGC1,RPL-P_4SDC1,RPL-SBGA_5SC,RPL-SBGA_4SC</t>
  </si>
  <si>
    <t>Verify system enters Sleep (S3) using  OS start Menu</t>
  </si>
  <si>
    <t>CSS-IVE-132802</t>
  </si>
  <si>
    <t>ADL-S_ADP-S_SODIMM_DDR5_1DPC_Alpha,AML_5W_Y22_ROW_PV,ADL-S_ADP-S_UDIMM_DDR5_1DPC_PreAlpha,AML_7W_Y22_KC_PV,AMLR_Y42_Corp_RS6_PV,AMLR_Y42_PV_RS6,APL_A1_TH2_PV,APL_B0_RS1_PV,APL_B1_RS1_PV,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Y22_PV,GLK_B0_RS3_PV,ICL_HFPGA_RS1_PSS_0.8C,ICL_HFPGA_RS1_PSS_0.8P,ICL_HFPGA_RS1_PSS_1.0C,ICL_HFPGA_RS1_PSS_1.0P,ICL_HFPGA_RS2_PSS_1.1,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KBL_H42_PV,KBL_S42_PV,KBL_U21_PV,KBL_U22_PV,KBL_U23e_PV,KBL_Y22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Simics_VP_RS2_PSS0.5,TGL_Simics_VP_RS2_PSS0.8,TGL_Simics_VP_RS2_PSS1.0,TGL_Simics_VP_RS2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ADL-S_HSLE_PSS1.0,ADL-S_HFPGA_PSS1.0,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</si>
  <si>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GLK boot Check list .xlsx
TGL: FR-1405574806(IceLake-FR-34217),220662934
RKL: 2206972879, 2206874083
JSL: 2202553186
ADL: 2205168301</t>
  </si>
  <si>
    <t>System should be able to enter Sleep(S3) using OS start MenuNo hung, BSOD, Display blankout corruption should be seen</t>
  </si>
  <si>
    <t>Verify system enters Sleep (S3) using OS start Menu</t>
  </si>
  <si>
    <t>RKL_S_PO_Phase2_IFWI,RKL_U_PO_Phase2_IFWI,ADL_PSS_1.0,ADL_PO,ADL_Arch_Phase_!,MTL_Test_Suite,IFWI_TEST_SUITE,MTL_PSS_0.8IFWI_SYNC,ADL_SBGA_5GC,ADL_SBGA_3SDC1,RPL_S_PSS_BASE,ADL_N_IFWI,IFWI_COMMON_PREOS,ADLMLP4x,ADL-P_5SGC2,RPL_S_MASTER,MTL_S_IFWI_PSS_0.5,ADL-S_Post-Si_In_Production,MTL-M/P_Pre-Si_In_Production,ADL_N_IFWI_2SDC3,ADL_N_IFWI_2SDC1,ADL_N_IFWI_3SDC1,ADL_N_IFWI_4SDC1,ADL_N_IFWI_5SGC1,ADL_N_IFWI_IEC_General,ADL_N_IFWI_IEC_PMC</t>
  </si>
  <si>
    <t>Verify Type- C Charging during Pre-OS</t>
  </si>
  <si>
    <t>CSS-IVE-132244</t>
  </si>
  <si>
    <t>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Simics_VP_RS1_PSS_1.0C,ICL_Simics_VP_RS1_PSS_1.0P,ICL_Simics_VP_RS2_PSS_1.1,ICL_U42_RS6_PV,ICL_Y42_RS6_PV,JSLP_POR_20H1_Alpha,JSLP_POR_20H1_PreAlpha,JSLP_POR_20H2_Beta,JSLP_POR_20H2_PV,JSLP_TestChip_19H1_PreAlpha,KBL_U21_PV,LKF_A0_RS4_Alpha,LKF_A0_RS4_POE,LKF_B0_RS4_Beta,LKF_B0_RS4_PO,LKF_B0_RS4_PV ,LKF_Bx_ROW_19H1_Alpha,LKF_Bx_ROW_19H2_Beta,LKF_Bx_ROW_19H2_PV,LKF_Bx_ROW_20H1_PV,TGL_ H81_RS4_Alpha,TGL_ H81_RS4_Beta,TGL_ H81_RS4_PV,TGL_H81_19H2_RS6_POE,TGL_H81_19H2_RS6_PreAlpha,TGL_U42_RS4_PV,TGL_Y42_RS4_PV,TGL_Z0_(TGPLP-A0)_RS4_PPOExit,WHL_U42_PV,TGL_U42_RS6_Alpha,TGL_U42_RS6_Beta,TGL_U42_RS6_PV,TGL_Y42_RS6_Alpha,TGL_Y42_RS6_Beta,TGL_Y42_RS6_PV,CML_U42_DG1_DDR4_PV,CML_U62_DG1_DDR4_PV,DG2_ADL_P_Alpha,DG2_ADL_P_Beta,DG2_ADL_P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M_ADP-M_LP5_20H1_PreAlpha,ADL-M_ADP-M_LP5_21H1_PreAlpha,ADL-P_ADP-LP_DDR4_PreAlpha,ADL-P_ADP-LP_DDR5_PreAlpha</t>
  </si>
  <si>
    <t>EC-Lite,Pre-OS display,Real Battery Management,USB PD</t>
  </si>
  <si>
    <t>BC-RQTBC-13340
BC-RQTBC-13961
BC-RQTBC-12460
 BC-RQTBC-13336
BC-RQTBCTL-1160
4_335-UCIS-1965
1209950686
BC-RQTBCLF-243
JSL PRD  Coverage: BC-RQTBC-16749
BC-RQTBCLF-242
JSLP Coverage ID: 1607196304</t>
  </si>
  <si>
    <t>Intention of the testcase is to verify Type C charging functionality</t>
  </si>
  <si>
    <t>EC-BAT,EC-GPIO,EC-SX,EC-REVIEW,CFL-PRDtoTC-Mapping,ICL_BAT_NEW,TGL_PSS1.0P,BIOS_EXT_BAT,InProdATMS1.0_03March2018,ECVAL-EXBAT-2018,PSE 1.0,EC-BAT-automation,OBC-CNL-EC-GPIO-Switches-VirtualLID,OBC-CFL-EC-GPIO-Switches-VirtualLID,OBC-ICL-EC-GPIO-HwBtns/LEDs/Switchs-VirtualLID,OBC-TGL-EC-GPIO-HwBtns/LEDs/Switchs-VirtualLID,KBLR_ATMS1.0_Automated_TCs,TGL_BIOS_PO_P3,TGL_IFWI_PO_P3,CML_EC_BAT,IFWI_TEST_SUITE,ADL/RKL/JSL,MTL_Test_Suite,IFWI_SYNC,ADL_N_IFWI,IFWI_COMMON_PREOS,ADLMLP4x,ADL-P_5SGC2,ADL-M_5SGC1,ADL-P_3SDC3,ADL_N_IFWI_5SGC1,ADL_N_IFWI_4SDC1,ADL_N_IFWI_3SDC1,ADL_N_IFWI_2SDC1,ADL_N_IFWI_2SDC2,ADL_N_IFWI_2SDC3,ADL_N_IFWI_IEC_PMC,ADL_N_IFWI_IEC_EC</t>
  </si>
  <si>
    <t>Verify Type-C Charging during Post-OS</t>
  </si>
  <si>
    <t>CSS-IVE-132245</t>
  </si>
  <si>
    <t>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Simics_VP_RS1_PSS_1.0C,ICL_Simics_VP_RS1_PSS_1.0P,ICL_Simics_VP_RS2_PSS_1.1,ICL_U42_RS6_PV,ICL_Y42_RS6_PV,JSLP_POR_20H1_Alpha,JSLP_POR_20H1_PreAlpha,JSLP_POR_20H2_Beta,JSLP_POR_20H2_PV,JSLP_TestChip_19H1_PreAlpha,KBL_U21_PV,LKF_A0_RS4_Alpha,LKF_A0_RS4_POE,LKF_B0_RS4_Beta,LKF_B0_RS4_PO,LKF_B0_RS4_PV ,LKF_Bx_ROW_19H1_Alpha,LKF_Bx_ROW_19H2_Beta,LKF_Bx_ROW_19H2_PV,LKF_Bx_ROW_20H1_PV,TGL_ H81_RS4_Alpha,TGL_ H81_RS4_Beta,TGL_ H81_RS4_PV,TGL_H81_19H2_RS6_POE,TGL_H81_19H2_RS6_PreAlpha,TGL_U42_RS4_PV,TGL_UY42_PO,TGL_Y42_RS4_PV,TGL_Z0_(TGPLP-A0)_RS4_PPOExit,WHL_U42_PV,TGL_U42_RS6_Alpha,TGL_U42_RS6_Beta,TGL_U42_RS6_PV,TGL_Y42_RS6_Alpha,TGL_Y42_RS6_Beta,TGL_Y42_RS6_PV,CML_U42_DG1_DDR4_PV,CML_U62_DG1_DDR4_PV,DG2_ADL_P_Alpha,DG2_ADL_P_Beta,DG2_ADL_P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M_ADP-M_LP5_20H1_PreAlpha,ADL-M_ADP-M_LP5_21H1_PreAlpha,ADL-P_ADP-LP_DDR4_PreAlpha,ADL-P_ADP-LP_DDR5_PreAlpha</t>
  </si>
  <si>
    <t>EC-Lite,Real Battery Management,TCSS,USB PD,USB-TypeC</t>
  </si>
  <si>
    <t>BC-RQTBC-13340
	BC-RQTBC-13336
BC-RQTBC-13961
BC-RQTBC-12460
4_335-UCIS-1965
1209950686
2201759419
BC-RQTBCLF-243
1405574488
BC-RQTBCLF-283
BC-RQTBCLF-242
BC-RQTBC-16749
BC-RQTBCLF-260</t>
  </si>
  <si>
    <t>EC-BAT,EC-GPIO,EC-SX,EC-REVIEW,CFL-PRDtoTC-Mapping,ICL_BAT_NEW,TGL_PSS1.0P,BIOS_EXT_BAT,InProdATMS1.0_03March2018,ECVAL-EXBAT-2018,PSE 1.0,EC-BAT-automation,OBC-CNL-EC-GPIO-Switches-VirtualLID,OBC-CFL-EC-GPIO-Switches-VirtualLID,OBC-ICL-EC-GPIO-HwBtns/LEDs/Switchs-VirtualLID,OBC-TGL-EC-GPIO-HwBtns/LEDs/Switchs-VirtualLID,KBLR_ATMS1.0_Automated_TCs,TGL_BIOS_PO_P3,TGL_IFWI_PO_P3,CML_EC_BAT,IFWI_TEST_SUITE,ADL/RKL/JSL,MTL_Test_Suite,IFWI_SYNC,ADL_N_IFWI,IFWI_COMMON_PREOS,ADLMLP4x,ADL-P_5SGC2,ADL-M_5SGC1,ADL-M_3SDC2,ADL-M_2SDC1,ADL-M_Sanity_IFWI_New,ADL_N_IFWI_5SGC1,ADL_N_IFWI_4SDC1,ADL_N_IFWI_3SDC1,ADL_N_IFWI_2SDC1,ADL_N_IFWI_2SDC2,ADL_N_IFWI_2SDC3,ADL_N_IFWI_IEC_PMC,ADL_N_IFWI_IEC_IOM,ADL_N_IFWI_IEC_EC,LNLM5SGC,LNLM3SDC3,LNLM3SDC4,LNLM3SDC5,LNLM5SGC,LNLM3SDC3,LNLM3SDC4,LNLM3SDC5</t>
  </si>
  <si>
    <t>Verify Type-C Charging during pre and post Sx/S0ix cycle</t>
  </si>
  <si>
    <t>CSS-IVE-132246</t>
  </si>
  <si>
    <t>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Simics_VP_RS1_PSS_1.0C,ICL_Simics_VP_RS1_PSS_1.0P,ICL_Simics_VP_RS2_PSS_1.1,ICL_U42_RS6_PV,ICL_Y42_RS6_PV,JSLP_POR_20H1_Alpha,JSLP_POR_20H1_PreAlpha,JSLP_POR_20H2_Beta,JSLP_POR_20H2_PV,JSLP_TestChip_19H1_PreAlpha,KBL_U21_PV,TGL_ H81_RS4_Alpha,TGL_ H81_RS4_Beta,TGL_ H81_RS4_PV,TGL_H81_19H2_RS6_POE,TGL_H81_19H2_RS6_PreAlpha,TGL_U42_RS4_PV,TGL_Y42_RS4_PV,WHL_U42_PV,TGL_U42_RS6_Alpha,TGL_U42_RS6_Beta,TGL_U42_RS6_PV,TGL_Y42_RS6_Alpha,TGL_Y42_RS6_Beta,TGL_Y42_RS6_PV,CML_U42_DG1_DDR4_PV,CML_U62_DG1_DDR4_PV,DG2_ADL_P_Alpha,DG2_ADL_P_Beta,DG2_ADL_P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M_ADP-M_LP5_20H1_PreAlpha,ADL-M_ADP-M_LP5_21H1_PreAlpha,ADL-P_ADP-LP_DDR4_PreAlpha,ADL-P_ADP-LP_DDR5_PreAlpha</t>
  </si>
  <si>
    <t>Real Battery Management,S-states,TCSS,USB PD,USB-TypeC</t>
  </si>
  <si>
    <t>BC-RQTBC-13340	BC-RQTBC-13336
BC-RQTBCLF-242
BC-RQTBC-16749</t>
  </si>
  <si>
    <t>ifwi.alderlake,ifwi.jasperlake,ifwi.raptorlake,ifwi.raptorlake_refresh</t>
  </si>
  <si>
    <t>ifwi.alderlake,ifwi.jasperlake,ifwi.raptorlake</t>
  </si>
  <si>
    <t>EC-BAT,EC-GPIO,EC-SX,EC-REVIEW,CFL-PRDtoTC-Mapping,ICL_BAT_NEW,TGL_PSS1.0P,BIOS_EXT_BAT,InProdATMS1.0_03March2018,ECVAL-EXBAT-2018,PSE 1.0,EC-BAT-automation,OBC-CNL-EC-GPIO-Switches-VirtualLID,OBC-CFL-EC-GPIO-Switches-VirtualLID,OBC-ICL-EC-GPIO-HwBtns/LEDs/Switchs-VirtualLID,OBC-TGL-EC-GPIO-HwBtns/LEDs/Switchs-VirtualLID,KBLR_ATMS1.0_Automated_TCs,TGL_BIOS_PO_P3,TGL_IFWI_PO_P3,CML_EC_BAT,IFWI_TEST_SUITE,ADL/RKL/JSL,MTL_Test_Suite,IFWI_SYNC,ADL_N_IFWIIFWI_COVERAGE_DELTA,ADLMLP4x,ADL-P_5SGC2,ADL-M_5SGC1,ADL-M_3SDC2,ADL-M_2SDC1,RPL_P_Master,ADL_SBGA_5GC,RPL-P_5SGC1,RPL-P_5SGC2,RPL-P_4SDC1,RPL-P_3SDC2,RPL-P_2SDC3,RPL_Px_PO_P3,ADL_N_IFWI_5SGC1,ADL_N_IFWI_4SDC1,ADL_N_IFWI_3SDC1,ADL_N_IFWI_2SDC1,ADL_N_IFWI_2SDC2,ADL_N_IFWI_2SDC3,ADL_N_IFWI_IEC_PMC,ADL_N_IFWI_IEC_IOM,ADL_N_IFWI_IEC_EC,RPL_P_PO_P3,RPL-P_2SDC6,RPL-Px_4SP2,RPL-Px_2SDC1,RPL_Hx-R-DC1,RPL_Hx-R-GC</t>
  </si>
  <si>
    <t>Verify Windows Update  successfully</t>
  </si>
  <si>
    <t>CSS-IVE-132877</t>
  </si>
  <si>
    <t>ADL-S_ADP-S_SODIMM_DDR5_1DPC_Alpha,ADL-S_ADP-S_UDIMM_DDR5_1DPC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Simics_PSS1.1,ADL-S_TGP-H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S_Simics_PSS1.05,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POE,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</si>
  <si>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FW-Update,PnP</t>
  </si>
  <si>
    <t>Based on ATMS2.0 implementation 
ADL PRD Coverage : 1406912110</t>
  </si>
  <si>
    <t>Windows should update to the latest update</t>
  </si>
  <si>
    <t>Windows Update  should update successfully</t>
  </si>
  <si>
    <t>ADL/RKL/JSL,IFWI_TEST_SUITE,RPL-P_5SGC1,RPL-P_5SGC2,RPL-P_4SDC1,RPL-P_3SDC2,RPL-P_2SDC3,ADL_Arch_Phase 2,MTL_Test_Suite,IFWI_SYNC,ADL_N_IFWI_5SGC1,ADL_N_IFWI_4SDC1,ADL_N_IFWI_3SDC1,ADL_N_IFWI_2SDC1,ADL_N_IFWI_2SDC2,ADL_N_IFWI_2SDC3,RPL-S_5SGC1,RPL-S_2SDC3,RPL-S_2SDC2,RPL-S_2SDC7,RPL-S_2SDC1,RPL-S_3SDC1,RPL-S_4SDC1,RPL-S_3SDC2,ADL_SBGA_5GC,ADL_N_IFWIIFWI_COVERAGE_DELTA,RPLSGC1,RPLSGC2,ADLMLP4x,ADL-P_5SGC1,ADL-P_5SGC2,ADL-M_5SGC1,RPL-S_ 5SGC1,RPL-S_4SDC1,RPL-S_3SDC2,RPL-S_4SDC2,RPL-S_3SDC1,RPL-S_2SDC1,RPL-S_2SDC2,RPL-S_2SDC7,RPL-S_2SDC3,RPL-S_2SDC4,MTL_IFWI_FV,ADL_SBGA_3SDC1,MTL IFWI_Payload_Platform-Val,RPL-SBGA_5SC,RPL-SBGA_4SC,RPL-SBGA_3SC,RPL-SBGA_2SC1,RPL-SBGA_2SC2,MTLSGC1, MTLSDC4,MTLSDC2,MTLSDC1,MTLSDC5,MTLSDC3</t>
  </si>
  <si>
    <t>Verify Audio play back on 3.5mm-Jack-Headset (via Soundwire)</t>
  </si>
  <si>
    <t>CSS-IVE-132917</t>
  </si>
  <si>
    <t>ADL-S_ADP-S_SODIMM_DDR5_1DPC_Alpha,ADL-S_ADP-S_UDIMM_DDR5_1DPC_PreAlpha,CFL_H62_RS3_PV,CFL_H62_RS4_PV,CFL_H62_RS5_PV,CFL_H82_RS5_PV,CFL_H82_RS6_PV,CFL_S62_RS4_PV,CFL_S62_RS5_PV,CFL_S82_RS5_PV,CFL_S82_RS6_PV,CFL_U43e_LP3_KC_PV,CFL_U43e_PV,CML_H102_CMPH_DDR4_RS6_SR20_Beta,CML_H102_CMPH_DDR4_RS6_SR20_POE,CML_H102_CMPH_DDR4_RS7_SR20_PV,CML_H82_CMPH_DDR4_RS6_SR20_Beta,CML_H82_CMPH_DDR4_RS6_SR20_POE,CML_H82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Simics_VP_RS1_PSS_0.5P,ICL_U42_RS6_PV,ICL_Y42_RS6_PV,JSLP_POR_20H1_Alpha,JSLP_POR_20H1_PowerOn,JSLP_POR_20H1_PreAlpha,JSLP_POR_20H2_Beta,JSLP_POR_20H2_PV,JSLP_PSS_0.8_19H1_REV2,JSLP_PSS_1.0_19H1_REV2,JSLP_PSS_1.1_19H1_REV2,JSLP_TestChip_19H1_PowerOn,JSLP_TestChip_19H1_PreAlpha,LKF_A0_RS4_Alpha,LKF_A0_RS4_POE,LKF_B0_RS4_Beta,LKF_B0_RS4_PO,LKF_B0_RS4_PV ,LKF_Bx_ROW_19H1_Alpha,LKF_Bx_ROW_19H1_POE,LKF_Bx_ROW_19H2_Beta,LKF_Bx_ROW_19H2_PV,LKF_Bx_ROW_20H1_PV,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1.0,RKL_Simics_VP_PSS1.1,TGL_ H81_RS4_Alpha,TGL_ H81_RS4_Beta,TGL_ H81_RS4_PV,TGL_H81_19H2_RS6_PreAlpha,TGL_HFPGA_RS3,TGL_HFPGA_RS4,TGL_Simics_VP_RS2_PSS0.8,TGL_Simics_VP_RS2_PSS1.0,TGL_Simics_VP_RS2_PSS1.1,TGL_U42_RS4_PV,TGL_Y42_RS4_PV,TGL_Z0_(TGPLP-A0)_RS4_PPOExit,WHL_U42_Corp_PV,WHL_U42_PV,WHL_U43e_Corp_PV,ADL-S_ADP-S_UDIMM_DDR5_1DPC_PV,ADL-S_ADP-S_UDIMM_DDR5_2DPC_Alpha,ADL-S_ADP-S_UDIMM_DDR5_2DPC_Beta,ADL-S_ADP-S_UDIMM_DDR5_2DPC_PreAlpha,ADL-S_ADP-S_UDIMM_DDR5_2DPC_PV,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</si>
  <si>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3.5mm Jack</t>
  </si>
  <si>
    <t>BC-RQTBC-8504
BC-RQTBC-14193
IceLake-UCIS-349
IceLake-UCIS-720
TGL HSD ES ID:220194376
TGL HSD ES ID:220195239
4_335-UCIS-2409
BC-RQTBC-16198
ADL: 1604590079
RKL : 1209950234</t>
  </si>
  <si>
    <t>Soundwire BIOS option should be set and read successfully &amp; verify audio play back over on 3.5MM Jack headset.</t>
  </si>
  <si>
    <t>Audio play back should be fine over headset with Soundwire option in BIOS</t>
  </si>
  <si>
    <t>RKL_S_PO_Phase3_IFWI,RKL_POE,RKL_U_PO_Phase3_IFWI,IFWI_TEST_SUITE,RKL_Native_PO,RKL_Xcomp_PO,ADL/RKL/JSL,CML_H_ADP_S_PO,COMMON_QRC_BAT,Delta_IFWI_BIOS,Phase_3,MTL_Test_Suite,IFWI_SYNC,ADL_N_IFWI,RPL_S_MASTERIFWI_COVERAGE_DELTA,ADL-P_5SGC1,ADL-M_3SDC1,ADL-M_2SDC2,ADL-P_4SDC2,ADL-P_3SDC3,ADL-P_2SDC4,RPL-P_4SDC1,RPL-P_3SDC2,RPL-P_3SDC3,RPL-P_2SDC4,RPL-S_4SDC2,RPL-S_2SDC3,RPL_S_IFWI_PO_Phase3,MTL_IFWI_BAT,ADL_SBGA_3DC,ADL_SBGA_3DC2,RPL-S_3SDC1,ADL_N_4SDC1,ADL_N_2SDC1,ADL_SBGA_3SDC1,ADL_SBGA_3DC4,RPL_Px_PO_P3,MTL-M_2SDC4,MTL-M_2SDC5,MTL-M_2SDC6,RPL_SBGA_IFWI_PO_Phase3,MTL_IFWI_CBV_ACE FW,ADL_N_IFWI_5SGC1,ADL_N_IFWI_4SDC1,ADL_N_IFWI_3SDC1,ADL_N_IFWI_2SDC2,ADL_N_IFWI_2SDC3,RPL_P_PO_P3,RPL-SBGA_4SC,RPL-Px_4SP2,MTL_S_IFWI_PSS_1.1,ARL_S_IFWI_1.1PSS,RPL-SBGA_4SC,RPL_Hx-R-DC1</t>
  </si>
  <si>
    <t>Verify PCH /CSE/CPU bootstall unlock via USB2DbC</t>
  </si>
  <si>
    <t>CSS-IVE-132945</t>
  </si>
  <si>
    <t>ADL-S_ADP-S_SODIMM_DDR5_1DPC_Alpha,ADL-S_ADP-S_UDIMM_DDR5_1DPC_PreAlpha,ADL-S_ADP-S_UDIMM_DDR5_1DPC_PV,ADL-S_ADP-S_UDIMM_DDR5_2DPC_Alpha,ADL-S_ADP-S_UDIMM_DDR5_2DPC_Beta,ADL-S_ADP-S_UDIMM_DDR5_2DPC_PreAlpha,ADL-S_ADP-S_UDIMM_DDR5_2DPC_PV,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S_Simics_PSS1.05,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</si>
  <si>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debug interfaces,NPK,TBT_PD_EC_NA</t>
  </si>
  <si>
    <t>ADL:1305899491</t>
  </si>
  <si>
    <t> PCH bootstall, CSE bootstall, CPU bootstall can be enabled via BSSB</t>
  </si>
  <si>
    <t>This test case is to verify that PCH bootstall, CSE bootstall, CPU bootstall can be enabled via USB2DBC</t>
  </si>
  <si>
    <t>IFWI_TEST_SUITE,RPL-P_5SGC1,RPL-P_5SGC2,RPL-P_4SDC1,RPL-P_3SDC2,RPL-P_2SDC3,ADL/RKL/JSL,IFWI_NEW,MTL_Test_Suite,IFWI_SYNC,ADL_N_IFWI_5SGC1,ADL_N_IFWI_4SDC1,ADL_N_IFWI_3SDC1,ADL_N_IFWI_2SDC1,ADL_N_IFWI_2SDC2,ADL_N_IFWI_2SDC3,ADL_SBGA_5GC,ADL_N_IFWI,IFWI_COMMON_PREOS,ADLMLP4x,ADL-P_5SGC1,ADL-P_5SGC2,ADL-M_5SGC1,ADL_SBGA_3SDC1,ADL_N_IFWI_IEC_CSME</t>
  </si>
  <si>
    <t>Validate digital offload audio functionality over Type-C port post S0i3 cycle</t>
  </si>
  <si>
    <t>CSS-IVE-132970</t>
  </si>
  <si>
    <t>ADL-S_ADP-S_SODIMM_DDR5_1DPC_Alpha,ADL-S_ADP-S_UDIMM_DDR5_1DPC_PreAlpha,ADL-S_ADP-S_UDIMM_DDR5_1DPC_PV,ADL-S_ADP-S_UDIMM_DDR5_2DPC_Alpha,ADL-S_ADP-S_UDIMM_DDR5_2DPC_Beta,ADL-S_ADP-S_UDIMM_DDR5_2DPC_PreAlpha,ADL-S_ADP-S_UDIMM_DDR5_2DPC_PV,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S_Simics_PSS1.05,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</si>
  <si>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audio codecs,USB-TypeC</t>
  </si>
  <si>
    <t>ADL FR: 2202559290</t>
  </si>
  <si>
    <t>This Test case to check digital offload audio streaming functionality over Type-C port</t>
  </si>
  <si>
    <t>IFWI_TEST_SUITE,ADL/RKL/JSL,Delta_IFWI_BIOS,MTL_Test_Suite,IFWI_SYNC,IFWI_FOC_BAT,ADL_N_IFWIIFWI_COVERAGE_DELTA,ADLMLP4x,ADL-P_5SGC1,ADL-P_5SGC2,ADL-M_5SGC1,ADL-M_3SDC1,ADL-M_3SDC2,ADL-M_3SDC2,RPL-Px_5SGC1,RPL-Px_4SDC1,RPL-P_5SGC1,RPL-P_4SDC1,RPL-P_3SDC2,RPL-P_2SDC4,ADL_SBGA_5GC,ADL_SBGA_3DC1,ADL_SBGA_3DC2,ADL_SBGA_3DC3,ADL_SBGA_3DC4,ADL-M_5SGC1,ADL-M_3SDC1,ADL-M_3SDC2,ADL-M_2SDC1,ADL-M_2SDC2,RPL-P_3SDC3,RPL-P_PNP_GC,ADL_SBGA_3SDC1,MTL_IFWI_IAC_IOM,
MTL_IFWI_CBV_ACE FW,MTL_IFWI_CBV_TBT,MTL_IFWI_CBV_EC,MTL_IFWI_CBV_IOM,MTL IFWI_Payload_Platform-Val,ADL_N_IFWI_IEC_PMC,ADL_N_IFWI_IEC_IOM,ADL_N_IFWI_5SGC1,MTLSDC1,MTLSDC2,RPL-P_5SGC1,,RPL-Px_4SP2,RPL_Hx-R-GC,RPL_Hx-R-DC1</t>
  </si>
  <si>
    <t>Verify System trace via 2-Wire BSSB interface</t>
  </si>
  <si>
    <t>CSS-IVE-132996</t>
  </si>
  <si>
    <t>ADL-S_ADP-S_SODIMM_DDR5_1DPC_Alpha,ADL-S_ADP-S_UDIMM_DDR5_1DPC_PreAlpha,JSLP_POR_20H1_Alpha,JSLP_POR_20H1_PreAlpha,JSLP_POR_20H2_Beta,JSLP_POR_20H2_PV,JSLP_TestChip_19H1_PowerOn,JSLP_TestChip_19H1_PreAlpha,LKF_B0_RS4_Beta,LKF_B0_RS4_PO,LKF_B0_RS4_PV ,LKF_Bx_ROW_19H1_Alpha,LKF_Bx_ROW_19H2_Beta,LKF_Bx_ROW_19H2_PV,LKF_Bx_ROW_20H1_PV,ADL-S_ADP-S_UDIMM_DDR5_1DPC_PV,ADL-S_ADP-S_UDIMM_DDR5_2DPC_Alpha,ADL-S_ADP-S_UDIMM_DDR5_2DPC_Beta,ADL-S_ADP-S_UDIMM_DDR5_2DPC_PreAlpha,ADL-S_ADP-S_UDIMM_DDR5_2DPC_PV,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S_Simics_PSS1.05,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</si>
  <si>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debug interfaces,NPK,USB/XHCI ports,USB3.0</t>
  </si>
  <si>
    <t>ADL:1305899501</t>
  </si>
  <si>
    <t>Route traces through BSSB should be successfully establish over usb port and able to capture system trace log without any issue</t>
  </si>
  <si>
    <t>This Test Cases is to verify system supports Debug Trace log capture -  Route traces to BSSB</t>
  </si>
  <si>
    <t>IFWI_TEST_SUITE,RPL-P_5SGC1,RPL-P_5SGC2,RPL-P_4SDC1,RPL-P_3SDC2,RPL-P_2SDC3,ADL/RKL/JSL,COMMON_QRC_BAT,MTL_Test_Suite,IFWI_SYNC,ADL_N_IFWI_5SGC1,ADL_N_IFWI_4SDC1,ADL_N_IFWI_3SDC1,ADL_N_IFWI_2SDC1,ADL_N_IFWI_2SDC2,ADL_N_IFWI_2SDC3,ADL_SBGA_5GC,ADL_N_IFWI,IFWI_COMMON_PREOS,ADLMLP4x,ADL-P_5SGC1,ADL-P_5SGC2,ADL-M_5SGC1,ADL_SBGA_3SDC1</t>
  </si>
  <si>
    <t>Verify System memory using Windows Memory Diagnostics tool (Standard)</t>
  </si>
  <si>
    <t>CSS-IVE-135399</t>
  </si>
  <si>
    <t>ADL-S_ADP-S_SODIMM_DDR5_1DPC_Alpha,ADL-S_ADP-S_UDIMM_DDR5_1DPC_PreAlpha,GLK_B0_RS3_PV,GLK_B0_RS4_PV,ICL_U42_RS6_PV,ICL_UN42_KC_PV_RS6,ICL_Y42_RS6_PV,ICL_YN42_RS6_PV,JSLP_POR_20H1_Alpha,JSLP_POR_20H1_PreAlpha,JSLP_POR_20H2_Beta,JSLP_POR_20H2_PV,JSLP_TestChip_19H1_PreAlpha,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U42_RS4_PV,TGL_Y42_RS4_PV,TGL_Z0_(TGPLP-A0)_RS4_PPOExit,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P_ADP-LP_DDR4_PreAlpha,ADL-P_ADP-LP_DDR5_PreAlpha</t>
  </si>
  <si>
    <t>BC-RQTBC-16675</t>
  </si>
  <si>
    <t>Should be able to run and verify Memory Diagnostic Test in Basic mode with the given pass count, without any issues.</t>
  </si>
  <si>
    <t>System Memory is verified using Windows Memory Diagnostics tool, for a memory problem that isn’t being automatically detected.</t>
  </si>
  <si>
    <t>PPMM_Pending,ADL/RKL/JSL,COMMON_QRC_BAT,IFWI_TEST_SUITE,ADL_Arch_Phase 2,MTL_Test_Suite,IFWI_SYNC,ADL_N_IFWI,IFWI_COMMON_PREOS,ADLMLP4x,ADL-P_5SGC1,ADL-P_5SGC2,RPL_S_MASTER,ADL-M_5SGC1,RPL-Px_5SGC1, ,RPL-Px_4SDC1,RPL-Px_3SDC2,RPL-P_5SGC1,,RPL-P_4SDC1,RPL-P_3SDC2,, ADL_SBGA_5GC,ADL_SBGA_3SDC1,
RPL-S_ 5SGC1,ADL-S_Post-Si_In_Production,MTL-M_5SGC1,MTL-M_4SDC1,MTL-M_4SDC2,MTL-M_3SDC3,MTL-M_2SDC4,MTL-M_2SDC5,MTL-M_2SDC6,ADL_N_IFWI_5SGC1 ,ADL_N_IFWI_4SDC1, ADL_N_IFWI_3SDC1, ADL_N_IFWI_2SDC1 ,ADL_N_IFWI_2SDC2, ADL_N_IFWI_2SDC3,MTL-P_5SGC1, MTL-P_4SDC1 ,MTL-P_4SDC2 ,MTL-P_3SDC3 ,MTL-P_3SDC4 ,MTL-P_2SDC5 ,MTL-P_2SDC6,RPL-Px_4SP2, RPL-Px_2SDC1,RPL-P_2SDC3,RPL-P_2SDC4,RPL-P_2SDC5,RPL-P_2SDC6,MTLSGC1,MTLSDC1,MTLSDC2,MTLSDC3,MTLSDC4,MTLSDC5,MTLSDC6,LNLM5SGC,LNLM4SDC1,LNLM3SDC2,LNLM3SDC3,LNLM3SDC4,LNLM3SDC5,LNLM2SDC6</t>
  </si>
  <si>
    <t>Verify System memory using Windows Memory Diagnostics tool (Extended)</t>
  </si>
  <si>
    <t>CSS-IVE-135400</t>
  </si>
  <si>
    <t>Created based GLK UCIS/ IFWI criteria
BC-RQTBC-16675</t>
  </si>
  <si>
    <t>PPMM_Pending,ADL/RKL/JSL,COMMON_QRC_BAT,IFWI_TEST_SUITE,ADL_Arch_Phase 2,MTL_Test_Suite,IFWI_SYNC,ADL_N_IFWI,IFWI_COMMON_PREOS,ADLMLP4x,ADL-P_5SGC1,ADL-P_5SGC2,RPL_S_MASTER,ADL-M_5SGC1,RPL-Px_5SGC1, ,RPL-Px_4SDC1,RPL-Px_3SDC2,RPL-P_5SGC1,,RPL-P_4SDC1,RPL-P_3SDC2,RPL-P_2SDC4, ADL_SBGA_5GC,ADL_SBGA_3SDC1,
RPL-S_ 5SGC1,MTL-M_5SGC1,MTL-M_4SDC1,MTL-M_4SDC2,MTL-M_3SDC3,MTL-M_2SDC4,MTL-M_2SDC5,MTL-M_2SDC6,ADL_N_IFWI_5SGC1 ,ADL_N_IFWI_4SDC1, ADL_N_IFWI_3SDC1, ADL_N_IFWI_2SDC1 ,ADL_N_IFWI_2SDC2, ADL_N_IFWI_2SDC3,MTL-P_5SGC1, MTL-P_4SDC1 ,MTL-P_4SDC2 ,MTL-P_3SDC3 ,MTL-P_3SDC4 ,MTL-P_2SDC5 ,MTL-P_2SDC6,RPL-Px_4SP2, RPL-Px_2SDC1,RPL-P_2SDC3,RPL-P_2SDC4,RPL-P_2SDC5,RPL-P_2SDC6,MTLSGC1,MTLSDC1,MTLSDC2,MTLSDC3,MTLSDC4,MTLSDC5,MTLSDC6,LNLM5SGC,LNLM4SDC1,LNLM3SDC2,LNLM3SDC3,LNLM3SDC4,LNLM3SDC5,LNLM2SDC6</t>
  </si>
  <si>
    <t>Verify SLP_S0 assertion before and after warm reboot cycle</t>
  </si>
  <si>
    <t>CSS-IVE-144397</t>
  </si>
  <si>
    <t>ADL-S_ADP-S_SODIMM_DDR5_1DPC_Alpha,ADL-S_ADP-S_UDIMM_DDR5_1DPC_PreAlpha,JSLP_POR_20H1_Alpha,JSLP_POR_20H1_PreAlpha,JSLP_POR_20H2_Beta,JSLP_POR_20H2_PV,JSLP_TestChip_19H1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</si>
  <si>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MoS (Modern Standby),SLP_S0</t>
  </si>
  <si>
    <t>Scenario derived from : 14011238041</t>
  </si>
  <si>
    <t>SLP_S0 should be asserted before and after warm reboot cycle</t>
  </si>
  <si>
    <t>Intention of the testcase is to verify SLP_S0 assertion before and after warm reboot cycle</t>
  </si>
  <si>
    <t>Delta_IFWI_BIOS,IFWI_TEST_SUITE,ADL/RKL/JSL,IFWI_NEW,ADL_Arch_Phase_!,MTL_Test_Suite,IFWI_SYNC,IFWI_FOC_BAT,ADL_N_IFWI,IFWI_COMMON_PREOS,ADLMLP4x,ADL-P_5SGC1,ADL-P_5SGC2,RPL_S_MASTER,ADL-M_5SGC1,ADL-M_4SDC1,ADL-M_3SDC1,ADL-M_3SDC2,ADL-M_3SDC3,ADL-M_2SDC1,ADL-P_4SDC1,ADL-P_4SDC2,ADL-P_3SDC1,ADL-P_3SDC2,ADL-P_3SDC3,ADL-P_3SDC4,ADL-P_2SDC1,ADL-P_2SDC2,ADL-P_2SDC3,ADL-P_2SDC4,ADL-P_2SDC5,ADL-P_2SDC6_OC,ADL-P_3SDC5,ADL_SBGA_5GC,ADL_SBGA_3SDC1,ADL_N_IFWI_2SDC3,ADL_N_IFWI_2SDC1,ADL_N_IFWI_3SDC1,ADL_N_IFWI_4SDC1,ADL_N_IFWI_5SGC1,ADL_N_IFWI_IEC_General,ADL_N_IFWI_IEC_PMC,ADL_N_IFWI_IEC_Chipset_init,LNLM5SGC,LNLM4SDC1,LNLM3SDC2,LNLM3SDC3,LNLM3SDC4,LNLM3SDC5,LNLM2SDC6,RPL-S_ 5SGC1,RPL-S_4SDC1,RPL-S_4SDC2,RPL-S_3SDC1,RPL-Px_4SP2,RPL-Px_2SDC1,RPL-P_5SGC1,RPL-P_4SDC1,RPL-SBGA_5SC,RPL-SBGA_4SC</t>
  </si>
  <si>
    <t>Verify SLP_S0 assertion before and after S5 cycle with fast startup enabled</t>
  </si>
  <si>
    <t>CSS-IVE-144382</t>
  </si>
  <si>
    <t>ADL-S_ADP-S_SODIMM_DDR5_1DPC_Alpha,ADL-S_ADP-S_UDIMM_DDR5_1DPC_PreAlpha,JSLP_POR_20H1_Alpha,JSLP_POR_20H1_PreAlpha,JSLP_POR_20H2_Beta,JSLP_POR_20H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</si>
  <si>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SLP_S0,S-states</t>
  </si>
  <si>
    <t>SLP-S0 should be reach 90% before and after S4</t>
  </si>
  <si>
    <t>Intention of the testcase is to verify SLP_S0 assertion before and after S5 cycle with fast startup enabled</t>
  </si>
  <si>
    <t>Delta_IFWI_BIOS,IFWI_TEST_SUITE,ADL/RKL/JSL,IFWI_NEW,ADL_Arch_Phase_!,MTL_Test_Suite,IFWI_SYNC,IFWI_FOC_BAT,ADL_N_IFWI,IFWI_COVERAGE_DELTA,RPLSGC1,RPLSGC2,ADLMLP4x,ADL-P_5SGC1,ADL-P_5SGC2,ADL-M_5SGC1,RPL-S_ 5SGC1,MTL_IFWI_BAT,ADL_SBGA_5GC,ADL_SBGA_3SDC1,RPL-S_5SGC1,RPL-S_4SDC1,RPL-S_4SDC2,RPL-S_3SDC1,RPL-S_2SDC1,RPL-S_2SDC2,RPL-S_2SDC3,RPL-P_5SGC1,RPL-P_4SDC1,RPL-P_3SDC2,RPL-P_2SDC3,RPL-S_ 5SGC1,RPL-S_4SDC1,RPL-S_4SDC2,RPL-S_3SDC1,RPL-S_2SDC2,RPL-S_2SDC3,RPL-S_2SDC7,RPL-S_2SDC8,ADL_N_IFWI_2SDC3,ADL_N_IFWI_2SDC1,ADL_N_IFWI_3SDC1,ADL_N_IFWI_4SDC1,ADL_N_IFWI_5SGC1,MTLSGC1
,MTL-M_5SGC1,MTL-M_4SDC1,MTL-M_4SDC2,MTL-M_3SDC3,MTL-M_2SDC4,MTL-M_2SDC5,MTL-M_2SDC6,MTL_IFWI_IAC_PMC_SOC_IOE,MTL_IFWI_CBV_DMU,MTL_IFWI_CBV_PMC,MTL_IFWI_CBV_PUNIT,ADL_N_IFWI_IEC_PMC,ADL_N_IFWI_IEC_Chipset_init,MTL-P_5SGC1,MTL-P_4SDC1,MTL-P_4SDC2,MTL-P_3SDC4,RPL-SBGA_5SC,RPL-SBGA_4SC,RPL-SBGA_3SC,RPL-SBGA_2SC1,RPL-SBGA_2SC2,RPL-P_5SGC1,RPL-P_4SDC1,RPL-P_3SDC2,RPL-P_2SDC3,RPL-P_2SDC4,RPL-P_2SDC5,RPL-P_2SDC6,LNLM5SGC,LNLM4SDC1,LNLM3SDC2,LNLM3SDC3,LNLM3SDC4,LNLM3SDC5,LNLM2SDC6</t>
  </si>
  <si>
    <t>Verify SLPS_S0 assertion before and after S4 cycle</t>
  </si>
  <si>
    <t>CSS-IVE-141427</t>
  </si>
  <si>
    <t> 
SLP_S0 should be asserted before and after Hibernate cycle</t>
  </si>
  <si>
    <t>Intention of the testcase is to Verify SLPS_S0 assertion before and after S4 cycle</t>
  </si>
  <si>
    <t>Delta_IFWI_BIOS,IFWI_TEST_SUITE,ADL/RKL/JSL,IFWI_NEW,ADL_Arch_Phase_!,MTL_Test_Suite,IFWI_SYNC,IFWI_FOC_BAT,ADL_N_IFWIIFWI_COVERAGE_DELTA,RPLSGC1,RPLSGC2,ADLMLP4x,ADL-P_5SGC1,ADL-P_5SGC2,ADL-M_5SGC1,RPL-S_ 5SGC1,MTL_IFWI_BAT,ADL_SBGA_5GC,ADL_SBGA_3SDC1,RPL-S_5SGC1,RPL-S_4SDC1,RPL-S_4SDC2,RPL-S_3SDC1,RPL-S_2SDC1,RPL-S_2SDC2,RPL-S_2SDC3,RPL-P_5SGC1,RPL-P_4SDC1,RPL-P_3SDC2,RPL-P_2SDC3,RPL-S_ 5SGC1,RPL-S_4SDC1,RPL-S_4SDC2,RPL-S_3SDC1,RPL-S_2SDC2,RPL-S_2SDC3,RPL-S_2SDC7,RPL-S_2SDC8,MTL-M_5SGC1,MTL-M_4SDC1,MTL-M_4SDC2,MTL-M_3SDC3,MTL-M_2SDC4,MTL-M_2SDC5,MTL-M_2SDC6,MTL_IFWI_IAC_PMC_SOC_IOE,MTL_IFWI_CBV_DMU,MTL_IFWI_CBV_PMC,MTL_IFWI_CBV_PUNIT,ADL_N_IFWI_2SDC3,ADL_N_IFWI_2SDC1,ADL_N_IFWI_3SDC1,ADL_N_IFWI_4SDC1,ADL_N_IFWI_5SGC1,ADL_N_IFWI_IEC_General,ADL_N_IFWI_IEC_PMC,ADL_N_IFWI_IEC_Chipset_init,MTL-P_5SGC1,MTL-P_4SDC1,MTL-P_4SDC2,MTL-P_3SDC4,RPL-SBGA_4SC,RPL-SBGA_2SC1,RPL-SBGA_2SC2,RPL-P_5SGC1,RPL-P_4SDC1,RPL-P_3SDC2,RPL-P_2SDC3,RPL-P_2SDC4,RPL-P_2SDC5,RPL-P_2SDC6,LNLM5SGC,LNLM4SDC1,LNLM3SDC2,LNLM3SDC3,LNLM3SDC4,LNLM3SDC5,LNLM2SDC6,MTLSGC1</t>
  </si>
  <si>
    <t>Verify functionality of all applicable on-board enabled Ports and Slots in RVP as mentioned in TOPS</t>
  </si>
  <si>
    <t>CSS-IVE-145424</t>
  </si>
  <si>
    <t>ADL-S_ADP-S_SODIMM_DDR5_1DPC_Alpha,ADL-S_ADP-S_UDIMM_DDR5_1DPC_PreAlpha,JSLP_POR_20H1_Alpha,JSLP_POR_20H1_PowerOn,JSLP_POR_20H1_PreAlpha,JSLP_POR_20H2_Beta,JSLP_POR_20H2_PV,JSLP_TestChip_19H1_PowerOn,JSLP_TestChip_19H1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M_ADP-M_LP4x_Win10x_PreAlpha,ADL-P_ADP-LP_DDR4_PreAlpha,ADL-P_ADP-LP_DDR5_PreAlpha</t>
  </si>
  <si>
    <t>BIOS-Boot-Flows,DP-Display,HDMI,LAN,M.2 PCIe Gen4,PCIe-Gen4,PCIe_Gen5,Port 80,Power Btn/HID,PS/2,RVP SKU support,SATA/PCIe combo ports,Serial,System Buttons,UART,USB/XHCI ports,USB-TypeC</t>
  </si>
  <si>
    <t>TOPS requirement</t>
  </si>
  <si>
    <t>All the applicable onboard Ports and Slots in RVP as per TOPS/POR document should function without any issue</t>
  </si>
  <si>
    <t>This test is to verify all the applicable On-board enabled Ports and Slots in RVP are functioning with out any issues
Refer TOPS for all applicable Ports as per RVP SKU
Applicable Ports like Display (eDP, DP, HDMI) , USB(2.0,3.0, 3.2), Type-c, etc... Slots like UDIMM,SODIMM,PCIe1x,PCIE4x,PCIe16x,M.2,etc...</t>
  </si>
  <si>
    <t>MTL_Test_Suite,IFWI_SYNC,ADL_N_IFWI_5SGC1,ADL_N_IFWI_4SDC1,ADL_N_IFWI_3SDC1,ADL_N_IFWI_2SDC1,ADL_N_IFWI_2SDC2,ADL_N_IFWI_2SDC3,ADL_SBGA_5GC,ADL_N_IFWI,IFWI_TEST_SUITE,RPL-P_5SGC1,RPL-P_5SGC2,RPL-P_4SDC1,RPL-P_3SDC2,RPL-P_2SDC3,IFWI_COMMON_PREOS,ADLMLP4x,ADL-P_5SGC1,ADL-P_5SGC2,RPL_S_MASTER,RPL-S_2SDC4,ADL-M_5SGC1,ADL-M_4SDC1,ADL-M_3SDC1,ADL-M_3SDC2,ADL-M_3SDC3,RPL-Px_5SGC1,RPL-Px_3SDC1,ADL_SBGA_3SDC1</t>
  </si>
  <si>
    <t>Verify SUT gets charged via Type-C Docking after S4, S5 cycles</t>
  </si>
  <si>
    <t>fw.ifwi.dekelPhy,fw.ifwi.iom,fw.ifwi.nphy,fw.ifwi.pmc,fw.ifwi.sphy,fw.ifwi.tbt</t>
  </si>
  <si>
    <t>CSS-IVE-145674</t>
  </si>
  <si>
    <t>JSLP_POR_20H1_Alpha,JSLP_POR_20H1_PreAlpha,JSLP_POR_20H2_Beta,JSLP_POR_20H2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M_ADP-M_LP4x_Win10x_PreAlpha,ADL-P_ADP-LP_DDR4_PreAlpha,ADL-P_ADP-LP_DDR5_PreAlpha</t>
  </si>
  <si>
    <t>Docking support,Real Battery Management,S-states,TCSS,USB-TypeC</t>
  </si>
  <si>
    <t>JSLP Coverage ID: 2203202802,2203201730,1607196304</t>
  </si>
  <si>
    <t>SUT should get charge via Type-C dock after S4, S5 States without any issue</t>
  </si>
  <si>
    <t>ifwi.alderlake,ifwi.jasperlake,ifwi.lunarlake,ifwi.meteorlake,ifwi.raptorlake,ifwi.raptorlake_refresh</t>
  </si>
  <si>
    <t>This test is to Verify SUT gets charged via Type-C Docking after S4 and S5  states</t>
  </si>
  <si>
    <t>MTL_Test_Suite,IFWI_SYNC,ADLMLP4x,ADL_N_IFWI,IFWI_TEST_SUITEIFWI_COVERAGE_DELTA,IFWI_FOC_BAT,ADL-P_5SGC2,ADL-M_5SGC1,ADL-M_3SDC2,ADL-M_2SDC1,ADL-P_4SDC2,RPL-Px_3SDC1,RPL-P_5SGC2,RPL-P_3SDC2,RPL-P_5SGC1,RPL-P_4SDC1,MTL_IFWI_CBV_PMC,MTL_IFWI_CBV_TBT,MTL_IFWI_CBV_EC,MTL_IFWI_CBV_IOM,ADL_N_IFWI_5SGC1,ADL_N_IFWI_4SDC1,ADL_N_IFWI_3SDC1,ADL_N_IFWI_2SDC1,ADL_N_IFWI_2SDC2,ADL_N_IFWI_2SDC3,ADL_N_IFWI_IEC_PMC,ADL_N_IFWI_IEC_IOM,ADL_N_IFWI_IEC_EC,MTL-P_5SGC1,MTL-P_4SDC1,MTL-P_4SDC2,MTL-P_3SDC3,MTL-P_3SDC4,MTL-P_2SDC5,MTL-P_2SDC6,RPL-P_2SDC5,RPL-Px_4SP2,RPL-Px_2SDC1,RPL_Hx-R-DC1,RPL_Hx-R-GC</t>
  </si>
  <si>
    <t>Verify 4K Display Monitor functionality over USB type-C port and connector reversibility</t>
  </si>
  <si>
    <t>CSS-IVE-145735</t>
  </si>
  <si>
    <t>ADL-S_ADP-S_UDIMM_DDR5_1DPC_PreAlpha,CFL_H62_RS2_PV,CFL_H62_RS3_PV,CFL_H62_RS4_PV,CFL_H62_RS5_PV,CFL_H62_uSFF_KC_RS4_PV,CFL_H82_RS5_PV,CFL_H82_RS6_PV,CFL_U43e_LP3_KC_PV,CFL_U43e_PV,CNL_U20_GT0_PV,CNL_U22_PV,CNL_Y22_PV,GLK_B0_RS3_PV,ICL_U42_RS6_PV,ICL_UN42_KC_PV_RS6,ICL_Y42_RS6_PV,ICL_YN42_RS6_PV,JSLP_POR_20H1_Alpha,JSLP_POR_20H1_PreAlpha,JSLP_POR_20H2_Beta,JSLP_POR_20H2_PV,JSLP_TestChip_19H1_PreAlpha,KBL_U21_PV,KBLR_Y_PV,KBLR_Y22_PV,LKF_A0_RS4_Alpha,LKF_A0_RS4_POE,LKF_B0_RS4_Beta,LKF_B0_RS4_PO,LKF_B0_RS4_PV ,LKF_Bx_ROW_19H1_Alpha,LKF_Bx_ROW_19H2_Beta,LKF_Bx_ROW_19H2_PV,LKF_Bx_ROW_20H1_PV,LKF_Bx_Win10X_PV,LKF_Bx_Win10X_Beta,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UY42_PO,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M_ADP-M_LP4x_Win10x_PreAlpha,ADL-P_ADP-LP_DDR4_PreAlpha,ADL-P_ADP-LP_DDR5_PreAlpha</t>
  </si>
  <si>
    <t>Display Panels,G3-State,S-states,TBT_PD_EC_NA,TCSS,USB-TypeC</t>
  </si>
  <si>
    <t>BC-RQTBC-13080
BC-RQTBC-13305
CNL-UCIS-7728
BC-RQTBC-13961
BC-RQTBC-12460
BC-RQTBC-13336 LKF PSS UCIS Coverage: IceLake-UCIS-4280,4_335-UCIS-3008
LKF PRD Coverage : BC-RQTBCLF-273
ICL PRD Coverage: BC-RQTBC-14628 BC-RQTBC-13819 
TGL PRD Coverage: BC-RQTBCTL-445
TGL Coverage:  220194402 , 1409858728
1504409626
JSLP Coverage ID: 2203202802,2203201730,1607196304
RKL Coverage ID :2203201383,2203202518,2203203016,2203202802,2203202480</t>
  </si>
  <si>
    <t>Display should come on Type-C monitor connected to Type-C connector and 4K resolution should be achieved without any issue. 
Hot plug and unplug should work without change in resolution and should achieve 4K resolution on all repeat cases without any issue </t>
  </si>
  <si>
    <t>bios.arrowlake,bios.meteorlake,ifwi.alderlake,ifwi.arrowlake,ifwi.jasperlake,ifwi.lunarlake,ifwi.meteorlake,ifwi.raptorlake,ifwi.raptorlake_refresh,ifwi.rocketlake</t>
  </si>
  <si>
    <t>bios.arrowlake,bios.meteorlake,ifwi.alderlake,ifwi.jasperlake,ifwi.meteorlake,ifwi.raptorlake,ifwi.rocketlake</t>
  </si>
  <si>
    <t>This test case is to verify 4K Display Monitor functionality over USB type-C port</t>
  </si>
  <si>
    <t>MTL_Test_Suite,MTL_PSS_0.8,MTL_PSS_1.0IFWI_SYNC,ADLMLP4x,IFWI_FOC_BAT,ADL_N_IFWI,IFWI_TEST_SUITEIFWI_COVERAGE_DELTA,RPLSGC1,RPLSGC2,ADL-P_5SGC1,ADL-P_5SGC2,ADL-M_5SGC1,ADL-M_4SDC1,ADL-M_3SDC1,ADL-M_3SDC2,ADL-M_3SDC3,ADL-M_2SDC1,ADL-P_3SDC1,ADL-P_3SDC2,ADL-P_3SDC3,ADL-P_3SDC4,ADL-P_2SDC1,ADL-P_2SDC2,ADL-P_2SDC3,RPL-Px_5SGC1,RPL-Px_3SDC1,MTL_N_MASTER,MTL_S_MASTER,MTL_M_MASTER,MTL_P_MASTER,RPL-P_5SGC1,RPL-P_5SGC2,RPL-P_4SDC1,RPL-P_3SDC2,RPL-P_2SDC3,RPL-S_ 5SGC1,RPL_S_MASTER,RPL_S_PO_P3,MTL_IFWI_BAT,ADL_SBGA_5GC,ADL-S_ 5SGC_1DPC,ADL-S_2SDC7,ADL-S_4SDC1,ERB,MTL_PSS_1.0_BLOCK,KBL_NON_ULT,EC-NA,EC-REVIEW,TCSS-TBT-P1,ICL-ArchReview-PostSi,GLK-RS3-10_IFWI,ICL_BAT_NEW,LKF_ERB_PO,BIOS_EXT_BAT,UDL2.0_ATMS2.0,LKF_PO_Phase3,LKF_PO_New_P3,TGL_ERB_PO,OBC-CNL-PCH-XDCI-USBC_Audio,OBC-CFL-PCH-XDCI-USBC_Audio,OBC-LKF-CPU-IOM-TCSS-USBC_Audio,OBC-ICL-CPU-IOM-TCSS-USBC_Audio,OBC-TGL-CPU-IOM-TCSS-USBC_Audio,TGL_BIOS_PO_P2,TGL_IFWI_PO_P2,TGL_NEW_BAT,ADL-S_TGP-H_PO_Phase2,LKF_WCOS_BIOS_BAT_NEW,IFWI_Payload_TBT,IFWI_Payload_EC,MTL_PSS_1.0,UTR_SYNC,ADL_M_PO_Phase2,RPL_S_BackwardComp,ADL-S_4SDC2,ADL-S_4SDC4,ADL_N_MASTER,ADL_N_5SGC1,ADL_N_4SDC1,ADL_N_3SDC1,ADL_N_2SDC1,ADL_N_2SDC2,ADL_N_2SDC3,MTL_VS_0.8,IFWI_TEST_SUITE,IFWI_COMMON_UNIFIED,MTL_IFWI_PSS_EXTENDED,CQN_DASHBOARD,ADL-M_2SDC2,ADL-P_4SDC2,ADL_N_PO_Phase2,ADL_N_REV0,ADL-N_REV1,MTL_HFPGA_TCSS,RPL-SBGA_5SC,RPL-S_5SGC1,MTL_IFWI_PSS_BLOCK,RPL-S_2SDC4,MTL_IFWI_IAC_IOM,MTL_IFWI_CBV_TBT,MTL_IFWI_CBV_EC,MTL_IFWI_CBV_IOM,MTL IFWI_Payload_Platform-Val,ADL_N_IFWI_5SGC1,ADL_N_IFWI_4SDC1,ADL_N_IFWI_3SDC1,ADL_N_IFWI_2SDC1,ADL_N_IFWI_2SDC2,ADL_N_IFWI_2SDC3,ADL_N_IFWI_IEC_IOM,MTL-P_5SGC1,MTL-P_4SDC1,MTL-P_4SDC2,MTL-P_3SDC3,MTL-P_3SDC4,MTL-P_2SDC5,MTL-P_2SDC6,RPL-SBGA_4SC,RPL-P_2SDC5,RPL-P_2SDC6,RPL-Px_4SP2,RPL-Px_2SDC1,MTL_M_P_PV_POR,RPL-SBGA_2SC1,RPL-SBGA_2SC2-2,ARL_S_PSS0.8,ARL_S_PSS1.0,MTLSGC1,MTLSGC1,MTLSDC1,MTLSDC2,MTLSDC3,MTLSDC4,MTLSDC2,MTLSDC3,MTLSDC4,MTLSDC1,RPL_Hx-R-DC1,RPL_Hx-R-GC</t>
  </si>
  <si>
    <t>Verify system wakes from CMS/S0i3 via Skype call</t>
  </si>
  <si>
    <t>CSS-IVE-130917</t>
  </si>
  <si>
    <t>AML_5W_Y22_ROW_PV,AML_7W_Y22_KC_PV,AMLR_Y42_Corp_RS6_PV,AMLR_Y42_PV_RS6,CFL_H62_RS2_PV,CFL_H62_RS3_PV,CFL_H62_RS4_PV,CFL_H62_RS5_PV,CFL_H62_uSFF_KC_RS4_PV,CFL_H82_RS5_PV,CFL_H82_RS6_PV,CFL_U43e_LP3_KC_PV,CFL_U43e_PV,CML_H102_CMPH_DDR4_RS6_SR20_Beta,CML_H102_CMPH_DDR4_RS6_SR20_POE,CML_H102_CMPH_DDR4_RS7_SR20_PV,CML_H82_CMPH_DDR4_RS6_SR20_Beta,CML_H82_CMPH_DDR4_RS6_SR20_POE,CML_H82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H42_PV,KBL_U21_PV,KBL_U22_PV,KBL_U23e_PV,KBL_Y22_PV,KBLR_U42_PV,KBLR_Y_PV,KBLR_Y22_PV,LKF_A0_RS4_Alpha,LKF_B0_RS4_Beta,LKF_B0_RS4_PV ,LKF_Bx_ROW_19H1_Alpha,LKF_Bx_ROW_19H2_Beta,LKF_Bx_ROW_19H2_PV,LKF_Bx_ROW_20H1_PV,TGL_ H81_RS4_Alpha,TGL_ H81_RS4_Beta,TGL_ H81_RS4_PV,TGL_H81_19H2_RS6_POE,TGL_H81_19H2_RS6_PreAlpha,TGL_Simics_VP_RS2_PSS1.1,TGL_Simics_VP_RS4_PSS1.1,TGL_Simics_VP_RS5_PSS1.1,TGL_U42_RS4_PV,TGL_UY42_PO,TGL_Y42_RS4_PV,WHL_U42_Corp_PV,WHL_U42_PV,WHL_U43e_Corp_PV,TGL_U42_RS6_Alpha,TGL_U42_RS6_Beta,TGL_U42_RS6_PV,TGL_Y42_RS6_Alpha,TGL_Y42_RS6_Beta,TGL_Y42_RS6_PV,AML_Y42_Win10X_PV,CML_U42_DG1_DDR4_PV,CML_U62_DG1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</si>
  <si>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https://hsdes.intel.com/appstore/article/#/2207365228</t>
  </si>
  <si>
    <t>System should wake successfully from Connected MOS/S0i3 via Skype call</t>
  </si>
  <si>
    <t>Intention of the testcase is to verify system wakes from Connected MOS/S0i3 via Skype call</t>
  </si>
  <si>
    <t>IFWI_SYNC,IFWI_FOC_BAT,ADL_N_IFWI,IFWI_TEST_SUITEIFWI_COVERAGE_DELTA,MTL_P_MASTER,ADL_M_NA,RPL_P_MASTER,RPL-P_5SGC1,RPL-P_4SDC1,RPL-P_3SDC2,RPL-P_2SDC3,MTL_IFWI_BAT,ADL_SBGA_5GC,ADL_SBGA_3SDC1,EC-NA,MTL-M_5SGC1,MTL-M_4SDC1,MTL-M_4SDC2,MTL-M_3SDC3,MTL-M_2SDC4,MTL-M_2SDC5,MTL-M_2SDC6,MTL_IFWI_IAC_ACE ROM EXT,MTL_IFWI_CBV_PMC,ADL_N_IFWI_2SDC3,ADL_N_IFWI_2SDC1,ADL_N_IFWI_3SDC1,ADL_N_IFWI_4SDC1,ADL_N_IFWI_5SGC1,ADL_N_IFWI_IEC_General,ADL_N_IFWI_IEC_PMC,MTL-P_5SGC1,MTL-P_4SDC1,MTL-P_4SDC2,MTL-P_3SDC3,MTL-P_3SDC4,MTL-P_2SDC5,MTL-P_2SDC6,RPL-SBGA_5SC,RPL-SBGA_4SC,RPL-P_2SDC4,RPL-P_2SDC5,RPL-P_2SDC6,LNLM5SGC,LNLM4SDC1,LNLM3SDC2,LNLM3SDC3,LNLM3SDC4,LNLM3SDC5,LNLM2SDC6</t>
  </si>
  <si>
    <t>Verify SUT gets charged via Type-C Docking after S3 cycles</t>
  </si>
  <si>
    <t>SUT should get charge via Type-C dock after S3 States without any issue</t>
  </si>
  <si>
    <t>This test is to Verify SUT gets charged via Type-C Docking after S3  states</t>
  </si>
  <si>
    <t>MTL_Test_Suite,IFWI_SYNC,ADLMLP4x,ADL_N_IFWI,IFWI_TEST_SUITEIFWI_COVERAGE_DELTA,IFWI_FOC_BAT,ADL-P_5SGC2,ADL-M_5SGC1,ADL-M_3SDC2,ADL-M_2SDC1,ADL-P_4SDC2,RPL-Px_3SDC1,RPL-P_5SGC2,RPL-P_3SDC2,RPL-P_5SGC1,RPL-P_4SDC1,MTL_IFWI_CBV_PMC,MTL_IFWI_CBV_TBT,MTL_IFWI_CBV_EC,MTL_IFWI_CBV_IOM,ADL_N_IFWI_5SGC1,ADL_N_IFWI_4SDC1,ADL_N_IFWI_3SDC1,ADL_N_IFWI_2SDC1,ADL_N_IFWI_2SDC2,ADL_N_IFWI_2SDC3,ADL_N_IFWI_IEC_PMC,ADL_N_IFWI_IEC_IOM,ADL_N_IFWI_IEC_IOM,ADL_N_IFWI_IEC_EC,MTL-P_5SGC1,MTL-P_4SDC1,MTL-P_4SDC2,MTL-P_3SDC3,MTL-P_3SDC4,MTL-P_2SDC5,MTL-P_2SDC6,RPL-P_2SDC5,RPL-Px_4SP2,RPL-Px_2SDC1,RPL_Hx-R-DC1,RPL_Hx-R-GC</t>
  </si>
  <si>
    <t xml:space="preserve"> </t>
  </si>
  <si>
    <t>Verify Battery-charging in OS using Typme-C Power Bank</t>
  </si>
  <si>
    <t>jinsha</t>
  </si>
  <si>
    <t>Blocked</t>
  </si>
  <si>
    <t>Jinsha</t>
  </si>
  <si>
    <t>Failed</t>
  </si>
  <si>
    <t>Venkateswara</t>
  </si>
  <si>
    <t>purus</t>
  </si>
  <si>
    <t>with usb 3.0</t>
  </si>
  <si>
    <t>TCD_ID</t>
  </si>
  <si>
    <t>TCD_Title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</si>
</sst>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u/>
      <sz val="11"/>
      <color theme="10"/>
      <name val="Calibri"/>
      <family val="2"/>
      <scheme val="minor"/>
    </font>
    <font>
      <sz val="11"/>
      <color rgb="FF242424"/>
      <name val="Calibri"/>
      <family val="2"/>
      <scheme val="minor"/>
    </font>
    <font>
      <b/>
      <sz val="11"/>
      <color rgb="FF242424"/>
      <name val="Calibri"/>
      <family val="2"/>
      <scheme val="minor"/>
    </font>
    <font>
      <b/>
      <u/>
      <sz val="11"/>
      <color theme="1"/>
      <name val="Calibri"/>
      <family val="2"/>
      <scheme val="minor"/>
    </font>
  </fonts>
  <fills count="6">
    <fill>
      <patternFill patternType="none"/>
    </fill>
    <fill>
      <patternFill patternType="gray125"/>
    </fill>
    <fill>
      <patternFill patternType="solid">
        <fgColor theme="4"/>
        <bgColor indexed="64"/>
      </patternFill>
    </fill>
    <fill>
      <patternFill patternType="solid">
        <fgColor rgb="FF92D050"/>
        <bgColor indexed="64"/>
      </patternFill>
    </fill>
    <fill>
      <patternFill patternType="solid">
        <fgColor rgb="FFFFFF00"/>
        <bgColor indexed="64"/>
      </patternFill>
    </fill>
    <fill>
      <patternFill patternType="solid">
        <fgColor rgb="FFFF00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7">
    <xf numFmtId="0" fontId="0" fillId="0" borderId="0" xfId="0"/>
    <xf numFmtId="0" fontId="1" fillId="2" borderId="1" xfId="0" applyFont="1" applyFill="1" applyBorder="1"/>
    <xf numFmtId="0" fontId="1" fillId="0" borderId="1" xfId="0" applyFont="1" applyBorder="1"/>
    <xf numFmtId="0" fontId="0" fillId="3" borderId="1" xfId="0" applyFill="1" applyBorder="1"/>
    <xf numFmtId="16" fontId="1" fillId="0" borderId="1" xfId="0" applyNumberFormat="1" applyFont="1" applyBorder="1"/>
    <xf numFmtId="0" fontId="1" fillId="3" borderId="1" xfId="0" applyFont="1" applyFill="1" applyBorder="1"/>
    <xf numFmtId="0" fontId="4" fillId="0" borderId="1" xfId="0" applyFont="1" applyBorder="1"/>
    <xf numFmtId="0" fontId="5" fillId="0" borderId="0" xfId="0" applyFont="1"/>
    <xf numFmtId="0" fontId="2" fillId="0" borderId="1" xfId="0" applyFont="1" applyBorder="1"/>
    <xf numFmtId="0" fontId="6" fillId="0" borderId="0" xfId="0" applyFont="1"/>
    <xf numFmtId="0" fontId="1" fillId="0" borderId="0" xfId="0" applyFont="1"/>
    <xf numFmtId="0" fontId="7" fillId="0" borderId="0" xfId="0" applyFont="1" applyAlignment="1">
      <alignment horizontal="center" vertical="center"/>
    </xf>
    <xf numFmtId="0" fontId="3" fillId="0" borderId="0" xfId="0" applyFont="1" applyAlignment="1">
      <alignment horizontal="center" vertical="center"/>
    </xf>
    <xf numFmtId="0" fontId="1" fillId="0" borderId="0" xfId="0" applyFont="1" applyAlignment="1">
      <alignment horizontal="center" vertical="center"/>
    </xf>
    <xf numFmtId="0" fontId="5" fillId="0" borderId="0" xfId="0" applyFont="1" applyBorder="1"/>
    <xf numFmtId="0" fontId="0" fillId="4" borderId="1" xfId="0" applyFill="1" applyBorder="1"/>
    <xf numFmtId="0" fontId="0" fillId="5" borderId="1" xfId="0"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revisionHeaders" Target="revisions/revisionHeaders.xml"/><Relationship Id="rId11" Type="http://schemas.openxmlformats.org/officeDocument/2006/relationships/usernames" Target="revisions/userNames.xml"/><Relationship Id="rId5" Type="http://schemas.openxmlformats.org/officeDocument/2006/relationships/calcChain" Target="calcChain.xml"/><Relationship Id="rId4" Type="http://schemas.openxmlformats.org/officeDocument/2006/relationships/sharedStrings" Target="sharedStrings.xml"/></Relationships>
</file>

<file path=xl/revisions/_rels/revisionHeaders.xml.rels><?xml version="1.0" encoding="UTF-8" standalone="yes"?>
<Relationships xmlns="http://schemas.openxmlformats.org/package/2006/relationships"><Relationship Id="rId117" Type="http://schemas.openxmlformats.org/officeDocument/2006/relationships/revisionLog" Target="revisionLog100.xml"/><Relationship Id="rId299" Type="http://schemas.openxmlformats.org/officeDocument/2006/relationships/revisionLog" Target="revisionLog282.xml"/><Relationship Id="rId303" Type="http://schemas.openxmlformats.org/officeDocument/2006/relationships/revisionLog" Target="revisionLog286.xml"/><Relationship Id="rId21" Type="http://schemas.openxmlformats.org/officeDocument/2006/relationships/revisionLog" Target="revisionLog21.xml"/><Relationship Id="rId63" Type="http://schemas.openxmlformats.org/officeDocument/2006/relationships/revisionLog" Target="revisionLog10.xml"/><Relationship Id="rId159" Type="http://schemas.openxmlformats.org/officeDocument/2006/relationships/revisionLog" Target="revisionLog142.xml"/><Relationship Id="rId324" Type="http://schemas.openxmlformats.org/officeDocument/2006/relationships/revisionLog" Target="revisionLog307.xml"/><Relationship Id="rId366" Type="http://schemas.openxmlformats.org/officeDocument/2006/relationships/revisionLog" Target="revisionLog349.xml"/><Relationship Id="rId42" Type="http://schemas.openxmlformats.org/officeDocument/2006/relationships/revisionLog" Target="revisionLog42.xml"/><Relationship Id="rId84" Type="http://schemas.openxmlformats.org/officeDocument/2006/relationships/revisionLog" Target="revisionLog67.xml"/><Relationship Id="rId138" Type="http://schemas.openxmlformats.org/officeDocument/2006/relationships/revisionLog" Target="revisionLog121.xml"/><Relationship Id="rId345" Type="http://schemas.openxmlformats.org/officeDocument/2006/relationships/revisionLog" Target="revisionLog328.xml"/><Relationship Id="rId170" Type="http://schemas.openxmlformats.org/officeDocument/2006/relationships/revisionLog" Target="revisionLog153.xml"/><Relationship Id="rId226" Type="http://schemas.openxmlformats.org/officeDocument/2006/relationships/revisionLog" Target="revisionLog209.xml"/><Relationship Id="rId191" Type="http://schemas.openxmlformats.org/officeDocument/2006/relationships/revisionLog" Target="revisionLog174.xml"/><Relationship Id="rId205" Type="http://schemas.openxmlformats.org/officeDocument/2006/relationships/revisionLog" Target="revisionLog188.xml"/><Relationship Id="rId247" Type="http://schemas.openxmlformats.org/officeDocument/2006/relationships/revisionLog" Target="revisionLog230.xml"/><Relationship Id="rId268" Type="http://schemas.openxmlformats.org/officeDocument/2006/relationships/revisionLog" Target="revisionLog251.xml"/><Relationship Id="rId107" Type="http://schemas.openxmlformats.org/officeDocument/2006/relationships/revisionLog" Target="revisionLog90.xml"/><Relationship Id="rId289" Type="http://schemas.openxmlformats.org/officeDocument/2006/relationships/revisionLog" Target="revisionLog272.xml"/><Relationship Id="rId32" Type="http://schemas.openxmlformats.org/officeDocument/2006/relationships/revisionLog" Target="revisionLog32.xml"/><Relationship Id="rId74" Type="http://schemas.openxmlformats.org/officeDocument/2006/relationships/revisionLog" Target="revisionLog57.xml"/><Relationship Id="rId128" Type="http://schemas.openxmlformats.org/officeDocument/2006/relationships/revisionLog" Target="revisionLog111.xml"/><Relationship Id="rId335" Type="http://schemas.openxmlformats.org/officeDocument/2006/relationships/revisionLog" Target="revisionLog318.xml"/><Relationship Id="rId53" Type="http://schemas.openxmlformats.org/officeDocument/2006/relationships/revisionLog" Target="revisionLog53.xml"/><Relationship Id="rId149" Type="http://schemas.openxmlformats.org/officeDocument/2006/relationships/revisionLog" Target="revisionLog132.xml"/><Relationship Id="rId314" Type="http://schemas.openxmlformats.org/officeDocument/2006/relationships/revisionLog" Target="revisionLog297.xml"/><Relationship Id="rId356" Type="http://schemas.openxmlformats.org/officeDocument/2006/relationships/revisionLog" Target="revisionLog339.xml"/><Relationship Id="rId181" Type="http://schemas.openxmlformats.org/officeDocument/2006/relationships/revisionLog" Target="revisionLog164.xml"/><Relationship Id="rId237" Type="http://schemas.openxmlformats.org/officeDocument/2006/relationships/revisionLog" Target="revisionLog220.xml"/><Relationship Id="rId95" Type="http://schemas.openxmlformats.org/officeDocument/2006/relationships/revisionLog" Target="revisionLog78.xml"/><Relationship Id="rId160" Type="http://schemas.openxmlformats.org/officeDocument/2006/relationships/revisionLog" Target="revisionLog143.xml"/><Relationship Id="rId216" Type="http://schemas.openxmlformats.org/officeDocument/2006/relationships/revisionLog" Target="revisionLog199.xml"/><Relationship Id="rId279" Type="http://schemas.openxmlformats.org/officeDocument/2006/relationships/revisionLog" Target="revisionLog262.xml"/><Relationship Id="rId258" Type="http://schemas.openxmlformats.org/officeDocument/2006/relationships/revisionLog" Target="revisionLog241.xml"/><Relationship Id="rId43" Type="http://schemas.openxmlformats.org/officeDocument/2006/relationships/revisionLog" Target="revisionLog43.xml"/><Relationship Id="rId139" Type="http://schemas.openxmlformats.org/officeDocument/2006/relationships/revisionLog" Target="revisionLog122.xml"/><Relationship Id="rId290" Type="http://schemas.openxmlformats.org/officeDocument/2006/relationships/revisionLog" Target="revisionLog273.xml"/><Relationship Id="rId304" Type="http://schemas.openxmlformats.org/officeDocument/2006/relationships/revisionLog" Target="revisionLog287.xml"/><Relationship Id="rId346" Type="http://schemas.openxmlformats.org/officeDocument/2006/relationships/revisionLog" Target="revisionLog329.xml"/><Relationship Id="rId22" Type="http://schemas.openxmlformats.org/officeDocument/2006/relationships/revisionLog" Target="revisionLog22.xml"/><Relationship Id="rId64" Type="http://schemas.openxmlformats.org/officeDocument/2006/relationships/revisionLog" Target="revisionLog11.xml"/><Relationship Id="rId118" Type="http://schemas.openxmlformats.org/officeDocument/2006/relationships/revisionLog" Target="revisionLog101.xml"/><Relationship Id="rId325" Type="http://schemas.openxmlformats.org/officeDocument/2006/relationships/revisionLog" Target="revisionLog308.xml"/><Relationship Id="rId367" Type="http://schemas.openxmlformats.org/officeDocument/2006/relationships/revisionLog" Target="revisionLog350.xml"/><Relationship Id="rId85" Type="http://schemas.openxmlformats.org/officeDocument/2006/relationships/revisionLog" Target="revisionLog68.xml"/><Relationship Id="rId150" Type="http://schemas.openxmlformats.org/officeDocument/2006/relationships/revisionLog" Target="revisionLog133.xml"/><Relationship Id="rId192" Type="http://schemas.openxmlformats.org/officeDocument/2006/relationships/revisionLog" Target="revisionLog175.xml"/><Relationship Id="rId206" Type="http://schemas.openxmlformats.org/officeDocument/2006/relationships/revisionLog" Target="revisionLog189.xml"/><Relationship Id="rId171" Type="http://schemas.openxmlformats.org/officeDocument/2006/relationships/revisionLog" Target="revisionLog154.xml"/><Relationship Id="rId227" Type="http://schemas.openxmlformats.org/officeDocument/2006/relationships/revisionLog" Target="revisionLog210.xml"/><Relationship Id="rId248" Type="http://schemas.openxmlformats.org/officeDocument/2006/relationships/revisionLog" Target="revisionLog231.xml"/><Relationship Id="rId269" Type="http://schemas.openxmlformats.org/officeDocument/2006/relationships/revisionLog" Target="revisionLog252.xml"/><Relationship Id="rId108" Type="http://schemas.openxmlformats.org/officeDocument/2006/relationships/revisionLog" Target="revisionLog91.xml"/><Relationship Id="rId315" Type="http://schemas.openxmlformats.org/officeDocument/2006/relationships/revisionLog" Target="revisionLog298.xml"/><Relationship Id="rId357" Type="http://schemas.openxmlformats.org/officeDocument/2006/relationships/revisionLog" Target="revisionLog340.xml"/><Relationship Id="rId33" Type="http://schemas.openxmlformats.org/officeDocument/2006/relationships/revisionLog" Target="revisionLog33.xml"/><Relationship Id="rId129" Type="http://schemas.openxmlformats.org/officeDocument/2006/relationships/revisionLog" Target="revisionLog112.xml"/><Relationship Id="rId280" Type="http://schemas.openxmlformats.org/officeDocument/2006/relationships/revisionLog" Target="revisionLog263.xml"/><Relationship Id="rId336" Type="http://schemas.openxmlformats.org/officeDocument/2006/relationships/revisionLog" Target="revisionLog319.xml"/><Relationship Id="rId54" Type="http://schemas.openxmlformats.org/officeDocument/2006/relationships/revisionLog" Target="revisionLog1.xml"/><Relationship Id="rId96" Type="http://schemas.openxmlformats.org/officeDocument/2006/relationships/revisionLog" Target="revisionLog79.xml"/><Relationship Id="rId161" Type="http://schemas.openxmlformats.org/officeDocument/2006/relationships/revisionLog" Target="revisionLog144.xml"/><Relationship Id="rId217" Type="http://schemas.openxmlformats.org/officeDocument/2006/relationships/revisionLog" Target="revisionLog200.xml"/><Relationship Id="rId75" Type="http://schemas.openxmlformats.org/officeDocument/2006/relationships/revisionLog" Target="revisionLog58.xml"/><Relationship Id="rId140" Type="http://schemas.openxmlformats.org/officeDocument/2006/relationships/revisionLog" Target="revisionLog123.xml"/><Relationship Id="rId182" Type="http://schemas.openxmlformats.org/officeDocument/2006/relationships/revisionLog" Target="revisionLog165.xml"/><Relationship Id="rId259" Type="http://schemas.openxmlformats.org/officeDocument/2006/relationships/revisionLog" Target="revisionLog242.xml"/><Relationship Id="rId238" Type="http://schemas.openxmlformats.org/officeDocument/2006/relationships/revisionLog" Target="revisionLog221.xml"/><Relationship Id="rId23" Type="http://schemas.openxmlformats.org/officeDocument/2006/relationships/revisionLog" Target="revisionLog23.xml"/><Relationship Id="rId119" Type="http://schemas.openxmlformats.org/officeDocument/2006/relationships/revisionLog" Target="revisionLog102.xml"/><Relationship Id="rId270" Type="http://schemas.openxmlformats.org/officeDocument/2006/relationships/revisionLog" Target="revisionLog253.xml"/><Relationship Id="rId326" Type="http://schemas.openxmlformats.org/officeDocument/2006/relationships/revisionLog" Target="revisionLog309.xml"/><Relationship Id="rId291" Type="http://schemas.openxmlformats.org/officeDocument/2006/relationships/revisionLog" Target="revisionLog274.xml"/><Relationship Id="rId305" Type="http://schemas.openxmlformats.org/officeDocument/2006/relationships/revisionLog" Target="revisionLog288.xml"/><Relationship Id="rId347" Type="http://schemas.openxmlformats.org/officeDocument/2006/relationships/revisionLog" Target="revisionLog330.xml"/><Relationship Id="rId65" Type="http://schemas.openxmlformats.org/officeDocument/2006/relationships/revisionLog" Target="revisionLog12.xml"/><Relationship Id="rId130" Type="http://schemas.openxmlformats.org/officeDocument/2006/relationships/revisionLog" Target="revisionLog113.xml"/><Relationship Id="rId368" Type="http://schemas.openxmlformats.org/officeDocument/2006/relationships/revisionLog" Target="revisionLog351.xml"/><Relationship Id="rId44" Type="http://schemas.openxmlformats.org/officeDocument/2006/relationships/revisionLog" Target="revisionLog44.xml"/><Relationship Id="rId86" Type="http://schemas.openxmlformats.org/officeDocument/2006/relationships/revisionLog" Target="revisionLog69.xml"/><Relationship Id="rId151" Type="http://schemas.openxmlformats.org/officeDocument/2006/relationships/revisionLog" Target="revisionLog134.xml"/><Relationship Id="rId172" Type="http://schemas.openxmlformats.org/officeDocument/2006/relationships/revisionLog" Target="revisionLog155.xml"/><Relationship Id="rId228" Type="http://schemas.openxmlformats.org/officeDocument/2006/relationships/revisionLog" Target="revisionLog211.xml"/><Relationship Id="rId193" Type="http://schemas.openxmlformats.org/officeDocument/2006/relationships/revisionLog" Target="revisionLog176.xml"/><Relationship Id="rId207" Type="http://schemas.openxmlformats.org/officeDocument/2006/relationships/revisionLog" Target="revisionLog190.xml"/><Relationship Id="rId249" Type="http://schemas.openxmlformats.org/officeDocument/2006/relationships/revisionLog" Target="revisionLog232.xml"/><Relationship Id="rId281" Type="http://schemas.openxmlformats.org/officeDocument/2006/relationships/revisionLog" Target="revisionLog264.xml"/><Relationship Id="rId337" Type="http://schemas.openxmlformats.org/officeDocument/2006/relationships/revisionLog" Target="revisionLog320.xml"/><Relationship Id="rId109" Type="http://schemas.openxmlformats.org/officeDocument/2006/relationships/revisionLog" Target="revisionLog92.xml"/><Relationship Id="rId260" Type="http://schemas.openxmlformats.org/officeDocument/2006/relationships/revisionLog" Target="revisionLog243.xml"/><Relationship Id="rId316" Type="http://schemas.openxmlformats.org/officeDocument/2006/relationships/revisionLog" Target="revisionLog299.xml"/><Relationship Id="rId34" Type="http://schemas.openxmlformats.org/officeDocument/2006/relationships/revisionLog" Target="revisionLog34.xml"/><Relationship Id="rId76" Type="http://schemas.openxmlformats.org/officeDocument/2006/relationships/revisionLog" Target="revisionLog59.xml"/><Relationship Id="rId141" Type="http://schemas.openxmlformats.org/officeDocument/2006/relationships/revisionLog" Target="revisionLog124.xml"/><Relationship Id="rId55" Type="http://schemas.openxmlformats.org/officeDocument/2006/relationships/revisionLog" Target="revisionLog2.xml"/><Relationship Id="rId97" Type="http://schemas.openxmlformats.org/officeDocument/2006/relationships/revisionLog" Target="revisionLog80.xml"/><Relationship Id="rId120" Type="http://schemas.openxmlformats.org/officeDocument/2006/relationships/revisionLog" Target="revisionLog103.xml"/><Relationship Id="rId358" Type="http://schemas.openxmlformats.org/officeDocument/2006/relationships/revisionLog" Target="revisionLog341.xml"/><Relationship Id="rId183" Type="http://schemas.openxmlformats.org/officeDocument/2006/relationships/revisionLog" Target="revisionLog166.xml"/><Relationship Id="rId239" Type="http://schemas.openxmlformats.org/officeDocument/2006/relationships/revisionLog" Target="revisionLog222.xml"/><Relationship Id="rId162" Type="http://schemas.openxmlformats.org/officeDocument/2006/relationships/revisionLog" Target="revisionLog145.xml"/><Relationship Id="rId218" Type="http://schemas.openxmlformats.org/officeDocument/2006/relationships/revisionLog" Target="revisionLog201.xml"/><Relationship Id="rId250" Type="http://schemas.openxmlformats.org/officeDocument/2006/relationships/revisionLog" Target="revisionLog233.xml"/><Relationship Id="rId292" Type="http://schemas.openxmlformats.org/officeDocument/2006/relationships/revisionLog" Target="revisionLog275.xml"/><Relationship Id="rId306" Type="http://schemas.openxmlformats.org/officeDocument/2006/relationships/revisionLog" Target="revisionLog289.xml"/><Relationship Id="rId271" Type="http://schemas.openxmlformats.org/officeDocument/2006/relationships/revisionLog" Target="revisionLog254.xml"/><Relationship Id="rId45" Type="http://schemas.openxmlformats.org/officeDocument/2006/relationships/revisionLog" Target="revisionLog45.xml"/><Relationship Id="rId87" Type="http://schemas.openxmlformats.org/officeDocument/2006/relationships/revisionLog" Target="revisionLog70.xml"/><Relationship Id="rId110" Type="http://schemas.openxmlformats.org/officeDocument/2006/relationships/revisionLog" Target="revisionLog93.xml"/><Relationship Id="rId348" Type="http://schemas.openxmlformats.org/officeDocument/2006/relationships/revisionLog" Target="revisionLog331.xml"/><Relationship Id="rId24" Type="http://schemas.openxmlformats.org/officeDocument/2006/relationships/revisionLog" Target="revisionLog24.xml"/><Relationship Id="rId66" Type="http://schemas.openxmlformats.org/officeDocument/2006/relationships/revisionLog" Target="revisionLog13.xml"/><Relationship Id="rId131" Type="http://schemas.openxmlformats.org/officeDocument/2006/relationships/revisionLog" Target="revisionLog114.xml"/><Relationship Id="rId327" Type="http://schemas.openxmlformats.org/officeDocument/2006/relationships/revisionLog" Target="revisionLog310.xml"/><Relationship Id="rId369" Type="http://schemas.openxmlformats.org/officeDocument/2006/relationships/revisionLog" Target="revisionLog352.xml"/><Relationship Id="rId152" Type="http://schemas.openxmlformats.org/officeDocument/2006/relationships/revisionLog" Target="revisionLog135.xml"/><Relationship Id="rId194" Type="http://schemas.openxmlformats.org/officeDocument/2006/relationships/revisionLog" Target="revisionLog177.xml"/><Relationship Id="rId208" Type="http://schemas.openxmlformats.org/officeDocument/2006/relationships/revisionLog" Target="revisionLog191.xml"/><Relationship Id="rId173" Type="http://schemas.openxmlformats.org/officeDocument/2006/relationships/revisionLog" Target="revisionLog156.xml"/><Relationship Id="rId229" Type="http://schemas.openxmlformats.org/officeDocument/2006/relationships/revisionLog" Target="revisionLog212.xml"/><Relationship Id="rId261" Type="http://schemas.openxmlformats.org/officeDocument/2006/relationships/revisionLog" Target="revisionLog244.xml"/><Relationship Id="rId240" Type="http://schemas.openxmlformats.org/officeDocument/2006/relationships/revisionLog" Target="revisionLog223.xml"/><Relationship Id="rId56" Type="http://schemas.openxmlformats.org/officeDocument/2006/relationships/revisionLog" Target="revisionLog3.xml"/><Relationship Id="rId317" Type="http://schemas.openxmlformats.org/officeDocument/2006/relationships/revisionLog" Target="revisionLog300.xml"/><Relationship Id="rId359" Type="http://schemas.openxmlformats.org/officeDocument/2006/relationships/revisionLog" Target="revisionLog342.xml"/><Relationship Id="rId35" Type="http://schemas.openxmlformats.org/officeDocument/2006/relationships/revisionLog" Target="revisionLog35.xml"/><Relationship Id="rId77" Type="http://schemas.openxmlformats.org/officeDocument/2006/relationships/revisionLog" Target="revisionLog60.xml"/><Relationship Id="rId100" Type="http://schemas.openxmlformats.org/officeDocument/2006/relationships/revisionLog" Target="revisionLog83.xml"/><Relationship Id="rId282" Type="http://schemas.openxmlformats.org/officeDocument/2006/relationships/revisionLog" Target="revisionLog265.xml"/><Relationship Id="rId338" Type="http://schemas.openxmlformats.org/officeDocument/2006/relationships/revisionLog" Target="revisionLog321.xml"/><Relationship Id="rId98" Type="http://schemas.openxmlformats.org/officeDocument/2006/relationships/revisionLog" Target="revisionLog81.xml"/><Relationship Id="rId121" Type="http://schemas.openxmlformats.org/officeDocument/2006/relationships/revisionLog" Target="revisionLog104.xml"/><Relationship Id="rId142" Type="http://schemas.openxmlformats.org/officeDocument/2006/relationships/revisionLog" Target="revisionLog125.xml"/><Relationship Id="rId163" Type="http://schemas.openxmlformats.org/officeDocument/2006/relationships/revisionLog" Target="revisionLog146.xml"/><Relationship Id="rId184" Type="http://schemas.openxmlformats.org/officeDocument/2006/relationships/revisionLog" Target="revisionLog167.xml"/><Relationship Id="rId219" Type="http://schemas.openxmlformats.org/officeDocument/2006/relationships/revisionLog" Target="revisionLog202.xml"/><Relationship Id="rId370" Type="http://schemas.openxmlformats.org/officeDocument/2006/relationships/revisionLog" Target="revisionLog353.xml"/><Relationship Id="rId230" Type="http://schemas.openxmlformats.org/officeDocument/2006/relationships/revisionLog" Target="revisionLog213.xml"/><Relationship Id="rId251" Type="http://schemas.openxmlformats.org/officeDocument/2006/relationships/revisionLog" Target="revisionLog234.xml"/><Relationship Id="rId46" Type="http://schemas.openxmlformats.org/officeDocument/2006/relationships/revisionLog" Target="revisionLog46.xml"/><Relationship Id="rId25" Type="http://schemas.openxmlformats.org/officeDocument/2006/relationships/revisionLog" Target="revisionLog25.xml"/><Relationship Id="rId67" Type="http://schemas.openxmlformats.org/officeDocument/2006/relationships/revisionLog" Target="revisionLog14.xml"/><Relationship Id="rId272" Type="http://schemas.openxmlformats.org/officeDocument/2006/relationships/revisionLog" Target="revisionLog255.xml"/><Relationship Id="rId293" Type="http://schemas.openxmlformats.org/officeDocument/2006/relationships/revisionLog" Target="revisionLog276.xml"/><Relationship Id="rId307" Type="http://schemas.openxmlformats.org/officeDocument/2006/relationships/revisionLog" Target="revisionLog290.xml"/><Relationship Id="rId328" Type="http://schemas.openxmlformats.org/officeDocument/2006/relationships/revisionLog" Target="revisionLog311.xml"/><Relationship Id="rId349" Type="http://schemas.openxmlformats.org/officeDocument/2006/relationships/revisionLog" Target="revisionLog332.xml"/><Relationship Id="rId88" Type="http://schemas.openxmlformats.org/officeDocument/2006/relationships/revisionLog" Target="revisionLog71.xml"/><Relationship Id="rId111" Type="http://schemas.openxmlformats.org/officeDocument/2006/relationships/revisionLog" Target="revisionLog94.xml"/><Relationship Id="rId132" Type="http://schemas.openxmlformats.org/officeDocument/2006/relationships/revisionLog" Target="revisionLog115.xml"/><Relationship Id="rId153" Type="http://schemas.openxmlformats.org/officeDocument/2006/relationships/revisionLog" Target="revisionLog136.xml"/><Relationship Id="rId174" Type="http://schemas.openxmlformats.org/officeDocument/2006/relationships/revisionLog" Target="revisionLog157.xml"/><Relationship Id="rId195" Type="http://schemas.openxmlformats.org/officeDocument/2006/relationships/revisionLog" Target="revisionLog178.xml"/><Relationship Id="rId209" Type="http://schemas.openxmlformats.org/officeDocument/2006/relationships/revisionLog" Target="revisionLog192.xml"/><Relationship Id="rId360" Type="http://schemas.openxmlformats.org/officeDocument/2006/relationships/revisionLog" Target="revisionLog343.xml"/><Relationship Id="rId41" Type="http://schemas.openxmlformats.org/officeDocument/2006/relationships/revisionLog" Target="revisionLog41.xml"/><Relationship Id="rId20" Type="http://schemas.openxmlformats.org/officeDocument/2006/relationships/revisionLog" Target="revisionLog20.xml"/><Relationship Id="rId62" Type="http://schemas.openxmlformats.org/officeDocument/2006/relationships/revisionLog" Target="revisionLog9.xml"/><Relationship Id="rId83" Type="http://schemas.openxmlformats.org/officeDocument/2006/relationships/revisionLog" Target="revisionLog66.xml"/><Relationship Id="rId179" Type="http://schemas.openxmlformats.org/officeDocument/2006/relationships/revisionLog" Target="revisionLog162.xml"/><Relationship Id="rId365" Type="http://schemas.openxmlformats.org/officeDocument/2006/relationships/revisionLog" Target="revisionLog348.xml"/><Relationship Id="rId220" Type="http://schemas.openxmlformats.org/officeDocument/2006/relationships/revisionLog" Target="revisionLog203.xml"/><Relationship Id="rId241" Type="http://schemas.openxmlformats.org/officeDocument/2006/relationships/revisionLog" Target="revisionLog224.xml"/><Relationship Id="rId190" Type="http://schemas.openxmlformats.org/officeDocument/2006/relationships/revisionLog" Target="revisionLog173.xml"/><Relationship Id="rId204" Type="http://schemas.openxmlformats.org/officeDocument/2006/relationships/revisionLog" Target="revisionLog187.xml"/><Relationship Id="rId225" Type="http://schemas.openxmlformats.org/officeDocument/2006/relationships/revisionLog" Target="revisionLog208.xml"/><Relationship Id="rId246" Type="http://schemas.openxmlformats.org/officeDocument/2006/relationships/revisionLog" Target="revisionLog229.xml"/><Relationship Id="rId267" Type="http://schemas.openxmlformats.org/officeDocument/2006/relationships/revisionLog" Target="revisionLog250.xml"/><Relationship Id="rId288" Type="http://schemas.openxmlformats.org/officeDocument/2006/relationships/revisionLog" Target="revisionLog271.xml"/><Relationship Id="rId36" Type="http://schemas.openxmlformats.org/officeDocument/2006/relationships/revisionLog" Target="revisionLog36.xml"/><Relationship Id="rId57" Type="http://schemas.openxmlformats.org/officeDocument/2006/relationships/revisionLog" Target="revisionLog4.xml"/><Relationship Id="rId262" Type="http://schemas.openxmlformats.org/officeDocument/2006/relationships/revisionLog" Target="revisionLog245.xml"/><Relationship Id="rId283" Type="http://schemas.openxmlformats.org/officeDocument/2006/relationships/revisionLog" Target="revisionLog266.xml"/><Relationship Id="rId318" Type="http://schemas.openxmlformats.org/officeDocument/2006/relationships/revisionLog" Target="revisionLog301.xml"/><Relationship Id="rId339" Type="http://schemas.openxmlformats.org/officeDocument/2006/relationships/revisionLog" Target="revisionLog322.xml"/><Relationship Id="rId106" Type="http://schemas.openxmlformats.org/officeDocument/2006/relationships/revisionLog" Target="revisionLog89.xml"/><Relationship Id="rId127" Type="http://schemas.openxmlformats.org/officeDocument/2006/relationships/revisionLog" Target="revisionLog110.xml"/><Relationship Id="rId313" Type="http://schemas.openxmlformats.org/officeDocument/2006/relationships/revisionLog" Target="revisionLog296.xml"/><Relationship Id="rId78" Type="http://schemas.openxmlformats.org/officeDocument/2006/relationships/revisionLog" Target="revisionLog61.xml"/><Relationship Id="rId99" Type="http://schemas.openxmlformats.org/officeDocument/2006/relationships/revisionLog" Target="revisionLog82.xml"/><Relationship Id="rId101" Type="http://schemas.openxmlformats.org/officeDocument/2006/relationships/revisionLog" Target="revisionLog84.xml"/><Relationship Id="rId122" Type="http://schemas.openxmlformats.org/officeDocument/2006/relationships/revisionLog" Target="revisionLog105.xml"/><Relationship Id="rId143" Type="http://schemas.openxmlformats.org/officeDocument/2006/relationships/revisionLog" Target="revisionLog126.xml"/><Relationship Id="rId164" Type="http://schemas.openxmlformats.org/officeDocument/2006/relationships/revisionLog" Target="revisionLog147.xml"/><Relationship Id="rId185" Type="http://schemas.openxmlformats.org/officeDocument/2006/relationships/revisionLog" Target="revisionLog168.xml"/><Relationship Id="rId350" Type="http://schemas.openxmlformats.org/officeDocument/2006/relationships/revisionLog" Target="revisionLog333.xml"/><Relationship Id="rId52" Type="http://schemas.openxmlformats.org/officeDocument/2006/relationships/revisionLog" Target="revisionLog52.xml"/><Relationship Id="rId31" Type="http://schemas.openxmlformats.org/officeDocument/2006/relationships/revisionLog" Target="revisionLog31.xml"/><Relationship Id="rId73" Type="http://schemas.openxmlformats.org/officeDocument/2006/relationships/revisionLog" Target="revisionLog56.xml"/><Relationship Id="rId94" Type="http://schemas.openxmlformats.org/officeDocument/2006/relationships/revisionLog" Target="revisionLog77.xml"/><Relationship Id="rId148" Type="http://schemas.openxmlformats.org/officeDocument/2006/relationships/revisionLog" Target="revisionLog131.xml"/><Relationship Id="rId169" Type="http://schemas.openxmlformats.org/officeDocument/2006/relationships/revisionLog" Target="revisionLog152.xml"/><Relationship Id="rId334" Type="http://schemas.openxmlformats.org/officeDocument/2006/relationships/revisionLog" Target="revisionLog317.xml"/><Relationship Id="rId355" Type="http://schemas.openxmlformats.org/officeDocument/2006/relationships/revisionLog" Target="revisionLog338.xml"/><Relationship Id="rId210" Type="http://schemas.openxmlformats.org/officeDocument/2006/relationships/revisionLog" Target="revisionLog193.xml"/><Relationship Id="rId180" Type="http://schemas.openxmlformats.org/officeDocument/2006/relationships/revisionLog" Target="revisionLog163.xml"/><Relationship Id="rId215" Type="http://schemas.openxmlformats.org/officeDocument/2006/relationships/revisionLog" Target="revisionLog198.xml"/><Relationship Id="rId236" Type="http://schemas.openxmlformats.org/officeDocument/2006/relationships/revisionLog" Target="revisionLog219.xml"/><Relationship Id="rId257" Type="http://schemas.openxmlformats.org/officeDocument/2006/relationships/revisionLog" Target="revisionLog240.xml"/><Relationship Id="rId278" Type="http://schemas.openxmlformats.org/officeDocument/2006/relationships/revisionLog" Target="revisionLog261.xml"/><Relationship Id="rId26" Type="http://schemas.openxmlformats.org/officeDocument/2006/relationships/revisionLog" Target="revisionLog26.xml"/><Relationship Id="rId231" Type="http://schemas.openxmlformats.org/officeDocument/2006/relationships/revisionLog" Target="revisionLog214.xml"/><Relationship Id="rId252" Type="http://schemas.openxmlformats.org/officeDocument/2006/relationships/revisionLog" Target="revisionLog235.xml"/><Relationship Id="rId273" Type="http://schemas.openxmlformats.org/officeDocument/2006/relationships/revisionLog" Target="revisionLog256.xml"/><Relationship Id="rId294" Type="http://schemas.openxmlformats.org/officeDocument/2006/relationships/revisionLog" Target="revisionLog277.xml"/><Relationship Id="rId308" Type="http://schemas.openxmlformats.org/officeDocument/2006/relationships/revisionLog" Target="revisionLog291.xml"/><Relationship Id="rId329" Type="http://schemas.openxmlformats.org/officeDocument/2006/relationships/revisionLog" Target="revisionLog312.xml"/><Relationship Id="rId47" Type="http://schemas.openxmlformats.org/officeDocument/2006/relationships/revisionLog" Target="revisionLog47.xml"/><Relationship Id="rId68" Type="http://schemas.openxmlformats.org/officeDocument/2006/relationships/revisionLog" Target="revisionLog15.xml"/><Relationship Id="rId89" Type="http://schemas.openxmlformats.org/officeDocument/2006/relationships/revisionLog" Target="revisionLog72.xml"/><Relationship Id="rId112" Type="http://schemas.openxmlformats.org/officeDocument/2006/relationships/revisionLog" Target="revisionLog95.xml"/><Relationship Id="rId133" Type="http://schemas.openxmlformats.org/officeDocument/2006/relationships/revisionLog" Target="revisionLog116.xml"/><Relationship Id="rId154" Type="http://schemas.openxmlformats.org/officeDocument/2006/relationships/revisionLog" Target="revisionLog137.xml"/><Relationship Id="rId175" Type="http://schemas.openxmlformats.org/officeDocument/2006/relationships/revisionLog" Target="revisionLog158.xml"/><Relationship Id="rId340" Type="http://schemas.openxmlformats.org/officeDocument/2006/relationships/revisionLog" Target="revisionLog323.xml"/><Relationship Id="rId361" Type="http://schemas.openxmlformats.org/officeDocument/2006/relationships/revisionLog" Target="revisionLog344.xml"/><Relationship Id="rId196" Type="http://schemas.openxmlformats.org/officeDocument/2006/relationships/revisionLog" Target="revisionLog179.xml"/><Relationship Id="rId200" Type="http://schemas.openxmlformats.org/officeDocument/2006/relationships/revisionLog" Target="revisionLog183.xml"/><Relationship Id="rId221" Type="http://schemas.openxmlformats.org/officeDocument/2006/relationships/revisionLog" Target="revisionLog204.xml"/><Relationship Id="rId242" Type="http://schemas.openxmlformats.org/officeDocument/2006/relationships/revisionLog" Target="revisionLog225.xml"/><Relationship Id="rId263" Type="http://schemas.openxmlformats.org/officeDocument/2006/relationships/revisionLog" Target="revisionLog246.xml"/><Relationship Id="rId284" Type="http://schemas.openxmlformats.org/officeDocument/2006/relationships/revisionLog" Target="revisionLog267.xml"/><Relationship Id="rId319" Type="http://schemas.openxmlformats.org/officeDocument/2006/relationships/revisionLog" Target="revisionLog302.xml"/><Relationship Id="rId37" Type="http://schemas.openxmlformats.org/officeDocument/2006/relationships/revisionLog" Target="revisionLog37.xml"/><Relationship Id="rId58" Type="http://schemas.openxmlformats.org/officeDocument/2006/relationships/revisionLog" Target="revisionLog5.xml"/><Relationship Id="rId79" Type="http://schemas.openxmlformats.org/officeDocument/2006/relationships/revisionLog" Target="revisionLog62.xml"/><Relationship Id="rId102" Type="http://schemas.openxmlformats.org/officeDocument/2006/relationships/revisionLog" Target="revisionLog85.xml"/><Relationship Id="rId123" Type="http://schemas.openxmlformats.org/officeDocument/2006/relationships/revisionLog" Target="revisionLog106.xml"/><Relationship Id="rId144" Type="http://schemas.openxmlformats.org/officeDocument/2006/relationships/revisionLog" Target="revisionLog127.xml"/><Relationship Id="rId330" Type="http://schemas.openxmlformats.org/officeDocument/2006/relationships/revisionLog" Target="revisionLog313.xml"/><Relationship Id="rId90" Type="http://schemas.openxmlformats.org/officeDocument/2006/relationships/revisionLog" Target="revisionLog73.xml"/><Relationship Id="rId165" Type="http://schemas.openxmlformats.org/officeDocument/2006/relationships/revisionLog" Target="revisionLog148.xml"/><Relationship Id="rId186" Type="http://schemas.openxmlformats.org/officeDocument/2006/relationships/revisionLog" Target="revisionLog169.xml"/><Relationship Id="rId351" Type="http://schemas.openxmlformats.org/officeDocument/2006/relationships/revisionLog" Target="revisionLog334.xml"/><Relationship Id="rId211" Type="http://schemas.openxmlformats.org/officeDocument/2006/relationships/revisionLog" Target="revisionLog194.xml"/><Relationship Id="rId232" Type="http://schemas.openxmlformats.org/officeDocument/2006/relationships/revisionLog" Target="revisionLog215.xml"/><Relationship Id="rId253" Type="http://schemas.openxmlformats.org/officeDocument/2006/relationships/revisionLog" Target="revisionLog236.xml"/><Relationship Id="rId274" Type="http://schemas.openxmlformats.org/officeDocument/2006/relationships/revisionLog" Target="revisionLog257.xml"/><Relationship Id="rId295" Type="http://schemas.openxmlformats.org/officeDocument/2006/relationships/revisionLog" Target="revisionLog278.xml"/><Relationship Id="rId309" Type="http://schemas.openxmlformats.org/officeDocument/2006/relationships/revisionLog" Target="revisionLog292.xml"/><Relationship Id="rId48" Type="http://schemas.openxmlformats.org/officeDocument/2006/relationships/revisionLog" Target="revisionLog48.xml"/><Relationship Id="rId27" Type="http://schemas.openxmlformats.org/officeDocument/2006/relationships/revisionLog" Target="revisionLog27.xml"/><Relationship Id="rId69" Type="http://schemas.openxmlformats.org/officeDocument/2006/relationships/revisionLog" Target="revisionLog16.xml"/><Relationship Id="rId113" Type="http://schemas.openxmlformats.org/officeDocument/2006/relationships/revisionLog" Target="revisionLog96.xml"/><Relationship Id="rId134" Type="http://schemas.openxmlformats.org/officeDocument/2006/relationships/revisionLog" Target="revisionLog117.xml"/><Relationship Id="rId320" Type="http://schemas.openxmlformats.org/officeDocument/2006/relationships/revisionLog" Target="revisionLog303.xml"/><Relationship Id="rId80" Type="http://schemas.openxmlformats.org/officeDocument/2006/relationships/revisionLog" Target="revisionLog63.xml"/><Relationship Id="rId155" Type="http://schemas.openxmlformats.org/officeDocument/2006/relationships/revisionLog" Target="revisionLog138.xml"/><Relationship Id="rId176" Type="http://schemas.openxmlformats.org/officeDocument/2006/relationships/revisionLog" Target="revisionLog159.xml"/><Relationship Id="rId197" Type="http://schemas.openxmlformats.org/officeDocument/2006/relationships/revisionLog" Target="revisionLog180.xml"/><Relationship Id="rId341" Type="http://schemas.openxmlformats.org/officeDocument/2006/relationships/revisionLog" Target="revisionLog324.xml"/><Relationship Id="rId362" Type="http://schemas.openxmlformats.org/officeDocument/2006/relationships/revisionLog" Target="revisionLog345.xml"/><Relationship Id="rId201" Type="http://schemas.openxmlformats.org/officeDocument/2006/relationships/revisionLog" Target="revisionLog184.xml"/><Relationship Id="rId222" Type="http://schemas.openxmlformats.org/officeDocument/2006/relationships/revisionLog" Target="revisionLog205.xml"/><Relationship Id="rId243" Type="http://schemas.openxmlformats.org/officeDocument/2006/relationships/revisionLog" Target="revisionLog226.xml"/><Relationship Id="rId264" Type="http://schemas.openxmlformats.org/officeDocument/2006/relationships/revisionLog" Target="revisionLog247.xml"/><Relationship Id="rId285" Type="http://schemas.openxmlformats.org/officeDocument/2006/relationships/revisionLog" Target="revisionLog268.xml"/><Relationship Id="rId38" Type="http://schemas.openxmlformats.org/officeDocument/2006/relationships/revisionLog" Target="revisionLog38.xml"/><Relationship Id="rId59" Type="http://schemas.openxmlformats.org/officeDocument/2006/relationships/revisionLog" Target="revisionLog6.xml"/><Relationship Id="rId103" Type="http://schemas.openxmlformats.org/officeDocument/2006/relationships/revisionLog" Target="revisionLog86.xml"/><Relationship Id="rId124" Type="http://schemas.openxmlformats.org/officeDocument/2006/relationships/revisionLog" Target="revisionLog107.xml"/><Relationship Id="rId310" Type="http://schemas.openxmlformats.org/officeDocument/2006/relationships/revisionLog" Target="revisionLog293.xml"/><Relationship Id="rId70" Type="http://schemas.openxmlformats.org/officeDocument/2006/relationships/revisionLog" Target="revisionLog17.xml"/><Relationship Id="rId91" Type="http://schemas.openxmlformats.org/officeDocument/2006/relationships/revisionLog" Target="revisionLog74.xml"/><Relationship Id="rId145" Type="http://schemas.openxmlformats.org/officeDocument/2006/relationships/revisionLog" Target="revisionLog128.xml"/><Relationship Id="rId166" Type="http://schemas.openxmlformats.org/officeDocument/2006/relationships/revisionLog" Target="revisionLog149.xml"/><Relationship Id="rId187" Type="http://schemas.openxmlformats.org/officeDocument/2006/relationships/revisionLog" Target="revisionLog170.xml"/><Relationship Id="rId331" Type="http://schemas.openxmlformats.org/officeDocument/2006/relationships/revisionLog" Target="revisionLog314.xml"/><Relationship Id="rId352" Type="http://schemas.openxmlformats.org/officeDocument/2006/relationships/revisionLog" Target="revisionLog335.xml"/><Relationship Id="rId212" Type="http://schemas.openxmlformats.org/officeDocument/2006/relationships/revisionLog" Target="revisionLog195.xml"/><Relationship Id="rId233" Type="http://schemas.openxmlformats.org/officeDocument/2006/relationships/revisionLog" Target="revisionLog216.xml"/><Relationship Id="rId254" Type="http://schemas.openxmlformats.org/officeDocument/2006/relationships/revisionLog" Target="revisionLog237.xml"/><Relationship Id="rId49" Type="http://schemas.openxmlformats.org/officeDocument/2006/relationships/revisionLog" Target="revisionLog49.xml"/><Relationship Id="rId28" Type="http://schemas.openxmlformats.org/officeDocument/2006/relationships/revisionLog" Target="revisionLog28.xml"/><Relationship Id="rId114" Type="http://schemas.openxmlformats.org/officeDocument/2006/relationships/revisionLog" Target="revisionLog97.xml"/><Relationship Id="rId275" Type="http://schemas.openxmlformats.org/officeDocument/2006/relationships/revisionLog" Target="revisionLog258.xml"/><Relationship Id="rId296" Type="http://schemas.openxmlformats.org/officeDocument/2006/relationships/revisionLog" Target="revisionLog279.xml"/><Relationship Id="rId300" Type="http://schemas.openxmlformats.org/officeDocument/2006/relationships/revisionLog" Target="revisionLog283.xml"/><Relationship Id="rId60" Type="http://schemas.openxmlformats.org/officeDocument/2006/relationships/revisionLog" Target="revisionLog7.xml"/><Relationship Id="rId81" Type="http://schemas.openxmlformats.org/officeDocument/2006/relationships/revisionLog" Target="revisionLog64.xml"/><Relationship Id="rId135" Type="http://schemas.openxmlformats.org/officeDocument/2006/relationships/revisionLog" Target="revisionLog118.xml"/><Relationship Id="rId156" Type="http://schemas.openxmlformats.org/officeDocument/2006/relationships/revisionLog" Target="revisionLog139.xml"/><Relationship Id="rId177" Type="http://schemas.openxmlformats.org/officeDocument/2006/relationships/revisionLog" Target="revisionLog160.xml"/><Relationship Id="rId198" Type="http://schemas.openxmlformats.org/officeDocument/2006/relationships/revisionLog" Target="revisionLog181.xml"/><Relationship Id="rId321" Type="http://schemas.openxmlformats.org/officeDocument/2006/relationships/revisionLog" Target="revisionLog304.xml"/><Relationship Id="rId342" Type="http://schemas.openxmlformats.org/officeDocument/2006/relationships/revisionLog" Target="revisionLog325.xml"/><Relationship Id="rId363" Type="http://schemas.openxmlformats.org/officeDocument/2006/relationships/revisionLog" Target="revisionLog346.xml"/><Relationship Id="rId202" Type="http://schemas.openxmlformats.org/officeDocument/2006/relationships/revisionLog" Target="revisionLog185.xml"/><Relationship Id="rId223" Type="http://schemas.openxmlformats.org/officeDocument/2006/relationships/revisionLog" Target="revisionLog206.xml"/><Relationship Id="rId244" Type="http://schemas.openxmlformats.org/officeDocument/2006/relationships/revisionLog" Target="revisionLog227.xml"/><Relationship Id="rId39" Type="http://schemas.openxmlformats.org/officeDocument/2006/relationships/revisionLog" Target="revisionLog39.xml"/><Relationship Id="rId18" Type="http://schemas.openxmlformats.org/officeDocument/2006/relationships/revisionLog" Target="revisionLog18.xml"/><Relationship Id="rId265" Type="http://schemas.openxmlformats.org/officeDocument/2006/relationships/revisionLog" Target="revisionLog248.xml"/><Relationship Id="rId286" Type="http://schemas.openxmlformats.org/officeDocument/2006/relationships/revisionLog" Target="revisionLog269.xml"/><Relationship Id="rId50" Type="http://schemas.openxmlformats.org/officeDocument/2006/relationships/revisionLog" Target="revisionLog50.xml"/><Relationship Id="rId104" Type="http://schemas.openxmlformats.org/officeDocument/2006/relationships/revisionLog" Target="revisionLog87.xml"/><Relationship Id="rId125" Type="http://schemas.openxmlformats.org/officeDocument/2006/relationships/revisionLog" Target="revisionLog108.xml"/><Relationship Id="rId146" Type="http://schemas.openxmlformats.org/officeDocument/2006/relationships/revisionLog" Target="revisionLog129.xml"/><Relationship Id="rId167" Type="http://schemas.openxmlformats.org/officeDocument/2006/relationships/revisionLog" Target="revisionLog150.xml"/><Relationship Id="rId188" Type="http://schemas.openxmlformats.org/officeDocument/2006/relationships/revisionLog" Target="revisionLog171.xml"/><Relationship Id="rId311" Type="http://schemas.openxmlformats.org/officeDocument/2006/relationships/revisionLog" Target="revisionLog294.xml"/><Relationship Id="rId332" Type="http://schemas.openxmlformats.org/officeDocument/2006/relationships/revisionLog" Target="revisionLog315.xml"/><Relationship Id="rId353" Type="http://schemas.openxmlformats.org/officeDocument/2006/relationships/revisionLog" Target="revisionLog336.xml"/><Relationship Id="rId71" Type="http://schemas.openxmlformats.org/officeDocument/2006/relationships/revisionLog" Target="revisionLog54.xml"/><Relationship Id="rId92" Type="http://schemas.openxmlformats.org/officeDocument/2006/relationships/revisionLog" Target="revisionLog75.xml"/><Relationship Id="rId213" Type="http://schemas.openxmlformats.org/officeDocument/2006/relationships/revisionLog" Target="revisionLog196.xml"/><Relationship Id="rId234" Type="http://schemas.openxmlformats.org/officeDocument/2006/relationships/revisionLog" Target="revisionLog217.xml"/><Relationship Id="rId29" Type="http://schemas.openxmlformats.org/officeDocument/2006/relationships/revisionLog" Target="revisionLog29.xml"/><Relationship Id="rId255" Type="http://schemas.openxmlformats.org/officeDocument/2006/relationships/revisionLog" Target="revisionLog238.xml"/><Relationship Id="rId276" Type="http://schemas.openxmlformats.org/officeDocument/2006/relationships/revisionLog" Target="revisionLog259.xml"/><Relationship Id="rId297" Type="http://schemas.openxmlformats.org/officeDocument/2006/relationships/revisionLog" Target="revisionLog280.xml"/><Relationship Id="rId40" Type="http://schemas.openxmlformats.org/officeDocument/2006/relationships/revisionLog" Target="revisionLog40.xml"/><Relationship Id="rId115" Type="http://schemas.openxmlformats.org/officeDocument/2006/relationships/revisionLog" Target="revisionLog98.xml"/><Relationship Id="rId136" Type="http://schemas.openxmlformats.org/officeDocument/2006/relationships/revisionLog" Target="revisionLog119.xml"/><Relationship Id="rId157" Type="http://schemas.openxmlformats.org/officeDocument/2006/relationships/revisionLog" Target="revisionLog140.xml"/><Relationship Id="rId178" Type="http://schemas.openxmlformats.org/officeDocument/2006/relationships/revisionLog" Target="revisionLog161.xml"/><Relationship Id="rId301" Type="http://schemas.openxmlformats.org/officeDocument/2006/relationships/revisionLog" Target="revisionLog284.xml"/><Relationship Id="rId322" Type="http://schemas.openxmlformats.org/officeDocument/2006/relationships/revisionLog" Target="revisionLog305.xml"/><Relationship Id="rId343" Type="http://schemas.openxmlformats.org/officeDocument/2006/relationships/revisionLog" Target="revisionLog326.xml"/><Relationship Id="rId364" Type="http://schemas.openxmlformats.org/officeDocument/2006/relationships/revisionLog" Target="revisionLog347.xml"/><Relationship Id="rId61" Type="http://schemas.openxmlformats.org/officeDocument/2006/relationships/revisionLog" Target="revisionLog8.xml"/><Relationship Id="rId82" Type="http://schemas.openxmlformats.org/officeDocument/2006/relationships/revisionLog" Target="revisionLog65.xml"/><Relationship Id="rId199" Type="http://schemas.openxmlformats.org/officeDocument/2006/relationships/revisionLog" Target="revisionLog182.xml"/><Relationship Id="rId203" Type="http://schemas.openxmlformats.org/officeDocument/2006/relationships/revisionLog" Target="revisionLog186.xml"/><Relationship Id="rId19" Type="http://schemas.openxmlformats.org/officeDocument/2006/relationships/revisionLog" Target="revisionLog19.xml"/><Relationship Id="rId224" Type="http://schemas.openxmlformats.org/officeDocument/2006/relationships/revisionLog" Target="revisionLog207.xml"/><Relationship Id="rId245" Type="http://schemas.openxmlformats.org/officeDocument/2006/relationships/revisionLog" Target="revisionLog228.xml"/><Relationship Id="rId266" Type="http://schemas.openxmlformats.org/officeDocument/2006/relationships/revisionLog" Target="revisionLog249.xml"/><Relationship Id="rId287" Type="http://schemas.openxmlformats.org/officeDocument/2006/relationships/revisionLog" Target="revisionLog270.xml"/><Relationship Id="rId30" Type="http://schemas.openxmlformats.org/officeDocument/2006/relationships/revisionLog" Target="revisionLog30.xml"/><Relationship Id="rId105" Type="http://schemas.openxmlformats.org/officeDocument/2006/relationships/revisionLog" Target="revisionLog88.xml"/><Relationship Id="rId126" Type="http://schemas.openxmlformats.org/officeDocument/2006/relationships/revisionLog" Target="revisionLog109.xml"/><Relationship Id="rId147" Type="http://schemas.openxmlformats.org/officeDocument/2006/relationships/revisionLog" Target="revisionLog130.xml"/><Relationship Id="rId168" Type="http://schemas.openxmlformats.org/officeDocument/2006/relationships/revisionLog" Target="revisionLog151.xml"/><Relationship Id="rId312" Type="http://schemas.openxmlformats.org/officeDocument/2006/relationships/revisionLog" Target="revisionLog295.xml"/><Relationship Id="rId333" Type="http://schemas.openxmlformats.org/officeDocument/2006/relationships/revisionLog" Target="revisionLog316.xml"/><Relationship Id="rId354" Type="http://schemas.openxmlformats.org/officeDocument/2006/relationships/revisionLog" Target="revisionLog337.xml"/><Relationship Id="rId51" Type="http://schemas.openxmlformats.org/officeDocument/2006/relationships/revisionLog" Target="revisionLog51.xml"/><Relationship Id="rId72" Type="http://schemas.openxmlformats.org/officeDocument/2006/relationships/revisionLog" Target="revisionLog55.xml"/><Relationship Id="rId93" Type="http://schemas.openxmlformats.org/officeDocument/2006/relationships/revisionLog" Target="revisionLog76.xml"/><Relationship Id="rId189" Type="http://schemas.openxmlformats.org/officeDocument/2006/relationships/revisionLog" Target="revisionLog172.xml"/><Relationship Id="rId214" Type="http://schemas.openxmlformats.org/officeDocument/2006/relationships/revisionLog" Target="revisionLog197.xml"/><Relationship Id="rId235" Type="http://schemas.openxmlformats.org/officeDocument/2006/relationships/revisionLog" Target="revisionLog218.xml"/><Relationship Id="rId256" Type="http://schemas.openxmlformats.org/officeDocument/2006/relationships/revisionLog" Target="revisionLog239.xml"/><Relationship Id="rId277" Type="http://schemas.openxmlformats.org/officeDocument/2006/relationships/revisionLog" Target="revisionLog260.xml"/><Relationship Id="rId298" Type="http://schemas.openxmlformats.org/officeDocument/2006/relationships/revisionLog" Target="revisionLog281.xml"/><Relationship Id="rId116" Type="http://schemas.openxmlformats.org/officeDocument/2006/relationships/revisionLog" Target="revisionLog99.xml"/><Relationship Id="rId137" Type="http://schemas.openxmlformats.org/officeDocument/2006/relationships/revisionLog" Target="revisionLog120.xml"/><Relationship Id="rId158" Type="http://schemas.openxmlformats.org/officeDocument/2006/relationships/revisionLog" Target="revisionLog141.xml"/><Relationship Id="rId302" Type="http://schemas.openxmlformats.org/officeDocument/2006/relationships/revisionLog" Target="revisionLog285.xml"/><Relationship Id="rId323" Type="http://schemas.openxmlformats.org/officeDocument/2006/relationships/revisionLog" Target="revisionLog306.xml"/><Relationship Id="rId344" Type="http://schemas.openxmlformats.org/officeDocument/2006/relationships/revisionLog" Target="revisionLog327.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4B7131ED-D9EF-4754-A004-A81D9DFC9366}" diskRevisions="1" revisionId="2265" version="370">
  <header guid="{E88B81D4-716F-4D48-BA1E-3C6FD45714D7}" dateTime="2022-10-21T14:41:45" maxSheetId="2" userName="G, PurushothamanX" r:id="rId18" minRId="34" maxRId="35">
    <sheetIdMap count="1">
      <sheetId val="1"/>
    </sheetIdMap>
  </header>
  <header guid="{4D28E56D-8A7B-4F20-A78D-BEF55F6FEDD8}" dateTime="2022-10-21T14:42:41" maxSheetId="2" userName="G, PurushothamanX" r:id="rId19" minRId="37" maxRId="42">
    <sheetIdMap count="1">
      <sheetId val="1"/>
    </sheetIdMap>
  </header>
  <header guid="{3C5459BF-E0CF-48AA-958B-14768CA923BA}" dateTime="2022-10-21T14:45:39" maxSheetId="2" userName="Sakthivel, RamyaX" r:id="rId20">
    <sheetIdMap count="1">
      <sheetId val="1"/>
    </sheetIdMap>
  </header>
  <header guid="{20F1A851-8526-4992-B3AC-B4718DE54DCB}" dateTime="2022-10-21T15:01:14" maxSheetId="2" userName="Sakthivel, RamyaX" r:id="rId21" minRId="44">
    <sheetIdMap count="1">
      <sheetId val="1"/>
    </sheetIdMap>
  </header>
  <header guid="{6C45638A-55FB-42C4-AF9C-664789B6B46A}" dateTime="2022-10-21T15:04:37" maxSheetId="2" userName="G, PurushothamanX" r:id="rId22">
    <sheetIdMap count="1">
      <sheetId val="1"/>
    </sheetIdMap>
  </header>
  <header guid="{8DC34BFD-3C9F-410A-95CA-4E62083FBAA7}" dateTime="2022-10-21T15:19:11" maxSheetId="2" userName="Sakthivel, RamyaX" r:id="rId23" minRId="46">
    <sheetIdMap count="1">
      <sheetId val="1"/>
    </sheetIdMap>
  </header>
  <header guid="{45CAC85C-29F0-4527-9719-8C53925C98E1}" dateTime="2022-10-21T15:22:20" maxSheetId="2" userName="G, PurushothamanX" r:id="rId24">
    <sheetIdMap count="1">
      <sheetId val="1"/>
    </sheetIdMap>
  </header>
  <header guid="{197D7401-E2E5-4869-96BE-8366F5DF4BB6}" dateTime="2022-10-21T15:31:13" maxSheetId="2" userName="G, PurushothamanX" r:id="rId25">
    <sheetIdMap count="1">
      <sheetId val="1"/>
    </sheetIdMap>
  </header>
  <header guid="{6510F365-A291-471F-841C-A7A9B9CCC41C}" dateTime="2022-10-21T15:33:08" maxSheetId="2" userName="G, PurushothamanX" r:id="rId26">
    <sheetIdMap count="1">
      <sheetId val="1"/>
    </sheetIdMap>
  </header>
  <header guid="{3C2B898B-D453-4912-A4DA-3DD2A681B86C}" dateTime="2022-10-21T15:33:23" maxSheetId="2" userName="Sakthivel, RamyaX" r:id="rId27" minRId="50">
    <sheetIdMap count="1">
      <sheetId val="1"/>
    </sheetIdMap>
  </header>
  <header guid="{4C990346-54FD-4800-ADA2-E8FC53BF3B5B}" dateTime="2022-10-21T15:35:49" maxSheetId="2" userName="G, PurushothamanX" r:id="rId28">
    <sheetIdMap count="1">
      <sheetId val="1"/>
    </sheetIdMap>
  </header>
  <header guid="{DD20C705-19CC-4549-AC83-3A676DE527FC}" dateTime="2022-10-21T15:42:18" maxSheetId="2" userName="G, PurushothamanX" r:id="rId29">
    <sheetIdMap count="1">
      <sheetId val="1"/>
    </sheetIdMap>
  </header>
  <header guid="{76181A8B-8DD9-46A1-B7F9-30FDA4BDDDBE}" dateTime="2022-10-21T15:50:32" maxSheetId="2" userName="G, PurushothamanX" r:id="rId30" minRId="53">
    <sheetIdMap count="1">
      <sheetId val="1"/>
    </sheetIdMap>
  </header>
  <header guid="{8D206E0B-2F40-4527-B422-CBC5E5545BCF}" dateTime="2022-10-21T15:55:43" maxSheetId="2" userName="G, PurushothamanX" r:id="rId31" minRId="55">
    <sheetIdMap count="1">
      <sheetId val="1"/>
    </sheetIdMap>
  </header>
  <header guid="{2CEF717E-545A-4E94-9E36-55C288F16707}" dateTime="2022-10-21T16:11:59" maxSheetId="2" userName="Sakthivel, RamyaX" r:id="rId32" minRId="56" maxRId="63">
    <sheetIdMap count="1">
      <sheetId val="1"/>
    </sheetIdMap>
  </header>
  <header guid="{B3697ACC-DD8D-4E2D-8DC5-D5F6C5D7A7A6}" dateTime="2022-10-21T16:37:04" maxSheetId="2" userName="G, PurushothamanX" r:id="rId33">
    <sheetIdMap count="1">
      <sheetId val="1"/>
    </sheetIdMap>
  </header>
  <header guid="{35746A19-CDE1-4DB4-95C1-96A556CA6AA8}" dateTime="2022-10-21T16:43:07" maxSheetId="2" userName="G, PurushothamanX" r:id="rId34">
    <sheetIdMap count="1">
      <sheetId val="1"/>
    </sheetIdMap>
  </header>
  <header guid="{BD47AD34-DDA4-445D-B79B-9A3C566E4F20}" dateTime="2022-10-21T17:08:57" maxSheetId="2" userName="G, PurushothamanX" r:id="rId35">
    <sheetIdMap count="1">
      <sheetId val="1"/>
    </sheetIdMap>
  </header>
  <header guid="{ACE00F80-5D2F-4BCB-ABB3-3AEF5B06440B}" dateTime="2022-10-21T17:09:38" maxSheetId="2" userName="K, PraneethaX" r:id="rId36">
    <sheetIdMap count="1">
      <sheetId val="1"/>
    </sheetIdMap>
  </header>
  <header guid="{92CD6A1B-3F07-4674-B36E-0CF6948B4908}" dateTime="2022-10-21T17:13:31" maxSheetId="2" userName="G, PurushothamanX" r:id="rId37" minRId="69" maxRId="75">
    <sheetIdMap count="1">
      <sheetId val="1"/>
    </sheetIdMap>
  </header>
  <header guid="{48CB903B-5D75-47DE-B0F0-732E62634B69}" dateTime="2022-10-21T17:16:58" maxSheetId="2" userName="G, PurushothamanX" r:id="rId38" minRId="77" maxRId="80">
    <sheetIdMap count="1">
      <sheetId val="1"/>
    </sheetIdMap>
  </header>
  <header guid="{C289E736-E18F-449B-B97E-784B30DF3E6F}" dateTime="2022-10-21T17:35:52" maxSheetId="2" userName="Sakthivel, RamyaX" r:id="rId39" minRId="81">
    <sheetIdMap count="1">
      <sheetId val="1"/>
    </sheetIdMap>
  </header>
  <header guid="{D5ED98E0-8368-4C87-A466-5BB0FCFB9230}" dateTime="2022-10-21T17:36:10" maxSheetId="2" userName="Sakthivel, RamyaX" r:id="rId40">
    <sheetIdMap count="1">
      <sheetId val="1"/>
    </sheetIdMap>
  </header>
  <header guid="{B0C7B445-3707-46D4-BBEB-B75CFC848123}" dateTime="2022-11-22T15:41:39" maxSheetId="2" userName="Keerthi, NavyaX" r:id="rId41" minRId="83" maxRId="330">
    <sheetIdMap count="1">
      <sheetId val="1"/>
    </sheetIdMap>
  </header>
  <header guid="{F60B7E67-0990-47BE-851B-CFCB4F7C4BE8}" dateTime="2022-11-22T15:41:57" maxSheetId="2" userName="Keerthi, NavyaX" r:id="rId42" minRId="332" maxRId="561">
    <sheetIdMap count="1">
      <sheetId val="1"/>
    </sheetIdMap>
  </header>
  <header guid="{4A46B6D7-57DC-4548-AAF9-20AB630D44C2}" dateTime="2022-11-22T15:42:32" maxSheetId="2" userName="Keerthi, NavyaX" r:id="rId43" minRId="562" maxRId="570">
    <sheetIdMap count="1">
      <sheetId val="1"/>
    </sheetIdMap>
  </header>
  <header guid="{B1B3100D-039F-4263-9DEF-7B68D53C8004}" dateTime="2022-11-22T15:45:09" maxSheetId="2" userName="Keerthi, NavyaX" r:id="rId44" minRId="571" maxRId="586">
    <sheetIdMap count="1">
      <sheetId val="1"/>
    </sheetIdMap>
  </header>
  <header guid="{593B5C52-9CB6-48E6-A377-780A8A7256B1}" dateTime="2022-11-22T16:15:29" maxSheetId="2" userName="Keerthi, NavyaX" r:id="rId45" minRId="587" maxRId="616">
    <sheetIdMap count="1">
      <sheetId val="1"/>
    </sheetIdMap>
  </header>
  <header guid="{789BE4B3-27F9-4249-8F96-D283BC98E8FD}" dateTime="2022-11-22T16:16:34" maxSheetId="2" userName="Keerthi, NavyaX" r:id="rId46" minRId="617" maxRId="618">
    <sheetIdMap count="1">
      <sheetId val="1"/>
    </sheetIdMap>
  </header>
  <header guid="{2D73F964-6CD2-4DB0-9723-2D2A92381425}" dateTime="2022-11-22T16:24:22" maxSheetId="2" userName="Keerthi, NavyaX" r:id="rId47" minRId="619" maxRId="628">
    <sheetIdMap count="1">
      <sheetId val="1"/>
    </sheetIdMap>
  </header>
  <header guid="{6E4FF7B1-7DBD-487A-922C-F02711D4A993}" dateTime="2022-11-22T16:37:31" maxSheetId="2" userName="Keerthi, NavyaX" r:id="rId48" minRId="629" maxRId="737">
    <sheetIdMap count="1">
      <sheetId val="1"/>
    </sheetIdMap>
  </header>
  <header guid="{1E4FE52D-2EAF-48D5-8A53-F1E08FC17735}" dateTime="2022-11-22T16:38:43" maxSheetId="2" userName="Keerthi, NavyaX" r:id="rId49" minRId="738" maxRId="739">
    <sheetIdMap count="1">
      <sheetId val="1"/>
    </sheetIdMap>
  </header>
  <header guid="{E65FE41E-0DC0-4369-9E7C-34DF87672AEC}" dateTime="2022-11-22T16:40:40" maxSheetId="2" userName="Keerthi, NavyaX" r:id="rId50" minRId="740">
    <sheetIdMap count="1">
      <sheetId val="1"/>
    </sheetIdMap>
  </header>
  <header guid="{D8318F5A-843B-446F-8B04-4192ECAC6F66}" dateTime="2022-11-22T16:42:22" maxSheetId="2" userName="Keerthi, NavyaX" r:id="rId51" minRId="741" maxRId="744">
    <sheetIdMap count="1">
      <sheetId val="1"/>
    </sheetIdMap>
  </header>
  <header guid="{1AA8A003-33CA-4AD5-BDEC-FEA242881904}" dateTime="2022-11-22T17:24:27" maxSheetId="2" userName="Keerthi, NavyaX" r:id="rId52" minRId="745" maxRId="746">
    <sheetIdMap count="1">
      <sheetId val="1"/>
    </sheetIdMap>
  </header>
  <header guid="{AEEFAB95-6268-4043-98A1-3EB8A710CF54}" dateTime="2022-11-22T17:25:29" maxSheetId="2" userName="Keerthi, NavyaX" r:id="rId53" minRId="747" maxRId="750">
    <sheetIdMap count="1">
      <sheetId val="1"/>
    </sheetIdMap>
  </header>
  <header guid="{AC258893-45F8-4984-8535-2BDDBD816B50}" dateTime="2022-11-22T18:06:58" maxSheetId="2" userName="Keerthi, NavyaX" r:id="rId54" minRId="751" maxRId="766">
    <sheetIdMap count="1">
      <sheetId val="1"/>
    </sheetIdMap>
  </header>
  <header guid="{3EBCF0C1-9BCA-4BA0-BEB6-766737D786C2}" dateTime="2022-11-22T18:08:36" maxSheetId="2" userName="Keerthi, NavyaX" r:id="rId55">
    <sheetIdMap count="1">
      <sheetId val="1"/>
    </sheetIdMap>
  </header>
  <header guid="{0A0319DA-63D6-4496-B76D-21F8F4FDED6E}" dateTime="2022-11-23T09:39:41" maxSheetId="2" userName="Keerthi, NavyaX" r:id="rId56" minRId="768" maxRId="769">
    <sheetIdMap count="1">
      <sheetId val="1"/>
    </sheetIdMap>
  </header>
  <header guid="{5D106749-396E-466D-8350-0FCB9F077E87}" dateTime="2022-11-23T09:48:04" maxSheetId="2" userName="Keerthi, NavyaX" r:id="rId57" minRId="771" maxRId="778">
    <sheetIdMap count="1">
      <sheetId val="1"/>
    </sheetIdMap>
  </header>
  <header guid="{DC85DBD6-C606-4B73-B4A6-F01FFA8D06DF}" dateTime="2022-11-23T09:53:24" maxSheetId="2" userName="Keerthi, NavyaX" r:id="rId58" minRId="779" maxRId="780">
    <sheetIdMap count="1">
      <sheetId val="1"/>
    </sheetIdMap>
  </header>
  <header guid="{1B3D0169-3F16-48FF-929E-D0C4F6C0EA3B}" dateTime="2022-11-23T10:06:33" maxSheetId="2" userName="Keerthi, NavyaX" r:id="rId59" minRId="782" maxRId="789">
    <sheetIdMap count="1">
      <sheetId val="1"/>
    </sheetIdMap>
  </header>
  <header guid="{7F888446-5981-4F1A-9C2D-A35E38FB4A10}" dateTime="2022-11-23T10:11:02" maxSheetId="2" userName="Keerthi, NavyaX" r:id="rId60" minRId="790" maxRId="795">
    <sheetIdMap count="1">
      <sheetId val="1"/>
    </sheetIdMap>
  </header>
  <header guid="{DA6C8DCA-2985-462A-A08D-BB3CC8373766}" dateTime="2022-11-23T10:12:59" maxSheetId="2" userName="Keerthi, NavyaX" r:id="rId61" minRId="796" maxRId="797">
    <sheetIdMap count="1">
      <sheetId val="1"/>
    </sheetIdMap>
  </header>
  <header guid="{6A8DE21C-05E6-4CCB-9642-851BB3719E83}" dateTime="2022-11-23T10:13:43" maxSheetId="2" userName="Keerthi, NavyaX" r:id="rId62" minRId="798" maxRId="799">
    <sheetIdMap count="1">
      <sheetId val="1"/>
    </sheetIdMap>
  </header>
  <header guid="{F76C08B7-7C41-44F1-ACDC-96DE7E638EC0}" dateTime="2022-11-23T10:19:03" maxSheetId="2" userName="Keerthi, NavyaX" r:id="rId63" minRId="800" maxRId="803">
    <sheetIdMap count="1">
      <sheetId val="1"/>
    </sheetIdMap>
  </header>
  <header guid="{C5393D15-FEC3-4DE1-89A4-64B2B86E9683}" dateTime="2022-11-23T10:21:30" maxSheetId="2" userName="Keerthi, NavyaX" r:id="rId64" minRId="804" maxRId="807">
    <sheetIdMap count="1">
      <sheetId val="1"/>
    </sheetIdMap>
  </header>
  <header guid="{42498F3D-4E31-431B-9E17-131627A65751}" dateTime="2022-11-23T10:23:06" maxSheetId="2" userName="Keerthi, NavyaX" r:id="rId65" minRId="808" maxRId="811">
    <sheetIdMap count="1">
      <sheetId val="1"/>
    </sheetIdMap>
  </header>
  <header guid="{C26C4697-E51C-40F2-8409-5EF6E97F33C9}" dateTime="2022-11-23T10:24:37" maxSheetId="2" userName="Keerthi, NavyaX" r:id="rId66" minRId="812" maxRId="815">
    <sheetIdMap count="1">
      <sheetId val="1"/>
    </sheetIdMap>
  </header>
  <header guid="{B6F1F57B-1805-4B23-B932-FF978D2E1B77}" dateTime="2022-11-23T10:47:27" maxSheetId="2" userName="Keerthi, NavyaX" r:id="rId67" minRId="816" maxRId="819">
    <sheetIdMap count="1">
      <sheetId val="1"/>
    </sheetIdMap>
  </header>
  <header guid="{22477169-35AA-49E2-B311-265934EA7F37}" dateTime="2022-11-23T10:51:53" maxSheetId="2" userName="Keerthi, NavyaX" r:id="rId68" minRId="820" maxRId="829">
    <sheetIdMap count="1">
      <sheetId val="1"/>
    </sheetIdMap>
  </header>
  <header guid="{719AE1CB-F2DF-4286-83C1-A8D180F6F897}" dateTime="2022-11-23T10:58:55" maxSheetId="2" userName="Keerthi, NavyaX" r:id="rId69" minRId="830" maxRId="833">
    <sheetIdMap count="1">
      <sheetId val="1"/>
    </sheetIdMap>
  </header>
  <header guid="{BBCAEEED-E6D8-4E98-9A89-6E2A25FF4135}" dateTime="2022-11-23T11:12:52" maxSheetId="2" userName="Keerthi, NavyaX" r:id="rId70" minRId="834" maxRId="835">
    <sheetIdMap count="1">
      <sheetId val="1"/>
    </sheetIdMap>
  </header>
  <header guid="{22A81A0E-310D-4CB2-86DD-79D660801AA5}" dateTime="2022-11-23T11:14:18" maxSheetId="2" userName="Keerthi, NavyaX" r:id="rId71" minRId="836" maxRId="837">
    <sheetIdMap count="1">
      <sheetId val="1"/>
    </sheetIdMap>
  </header>
  <header guid="{42B68DB9-7ECD-4B17-B34B-A03A49E44CFA}" dateTime="2022-11-23T11:26:36" maxSheetId="2" userName="K, PraneethaX" r:id="rId72">
    <sheetIdMap count="1">
      <sheetId val="1"/>
    </sheetIdMap>
  </header>
  <header guid="{D645689C-294B-49F0-935F-3C260A48FA9D}" dateTime="2022-11-23T11:27:59" maxSheetId="2" userName="Keerthi, NavyaX" r:id="rId73" minRId="839" maxRId="840">
    <sheetIdMap count="1">
      <sheetId val="1"/>
    </sheetIdMap>
  </header>
  <header guid="{51DE6CA8-B134-47B3-9D11-DA38A3B41DC4}" dateTime="2022-11-23T11:28:05" maxSheetId="2" userName="K, PraneethaX" r:id="rId74" minRId="841" maxRId="854">
    <sheetIdMap count="1">
      <sheetId val="1"/>
    </sheetIdMap>
  </header>
  <header guid="{3D5C8475-5AE3-4160-9C6D-B938D8334742}" dateTime="2022-11-23T11:28:08" maxSheetId="2" userName="Keerthi, NavyaX" r:id="rId75" minRId="855">
    <sheetIdMap count="1">
      <sheetId val="1"/>
    </sheetIdMap>
  </header>
  <header guid="{FA420C07-5D87-41D2-B645-564AB089CF09}" dateTime="2022-11-23T11:30:09" maxSheetId="2" userName="K, PraneethaX" r:id="rId76" minRId="856" maxRId="865">
    <sheetIdMap count="1">
      <sheetId val="1"/>
    </sheetIdMap>
  </header>
  <header guid="{6A68AD24-0D90-41BA-8498-40DA6B7C8A71}" dateTime="2022-11-23T11:35:38" maxSheetId="2" userName="Keerthi, NavyaX" r:id="rId77" minRId="866" maxRId="867">
    <sheetIdMap count="1">
      <sheetId val="1"/>
    </sheetIdMap>
  </header>
  <header guid="{89FBFD16-1A7D-41B8-A800-2FE9324A47C3}" dateTime="2022-11-23T12:09:53" maxSheetId="2" userName="Keerthi, NavyaX" r:id="rId78" minRId="868" maxRId="869">
    <sheetIdMap count="1">
      <sheetId val="1"/>
    </sheetIdMap>
  </header>
  <header guid="{C30154C8-F14A-499B-A725-BA2B981F91F8}" dateTime="2022-11-23T12:28:30" maxSheetId="2" userName="Keerthi, NavyaX" r:id="rId79" minRId="870" maxRId="874">
    <sheetIdMap count="1">
      <sheetId val="1"/>
    </sheetIdMap>
  </header>
  <header guid="{1BC5E69F-5621-4F24-8E56-DA8A01502873}" dateTime="2022-11-23T12:38:13" maxSheetId="2" userName="Keerthi, NavyaX" r:id="rId80" minRId="875" maxRId="880">
    <sheetIdMap count="1">
      <sheetId val="1"/>
    </sheetIdMap>
  </header>
  <header guid="{C55F7A77-22DD-4710-B3D3-5E9E7A8FE905}" dateTime="2022-11-23T12:38:32" maxSheetId="2" userName="Keerthi, NavyaX" r:id="rId81" minRId="881" maxRId="897">
    <sheetIdMap count="1">
      <sheetId val="1"/>
    </sheetIdMap>
  </header>
  <header guid="{6EEC206E-65CD-4157-998A-E643EBE4510B}" dateTime="2022-11-23T12:43:02" maxSheetId="2" userName="Keerthi, NavyaX" r:id="rId82" minRId="898">
    <sheetIdMap count="1">
      <sheetId val="1"/>
    </sheetIdMap>
  </header>
  <header guid="{3170C8F3-C8E2-4888-A6F5-359B94995821}" dateTime="2022-11-23T12:51:53" maxSheetId="2" userName="Keerthi, NavyaX" r:id="rId83" minRId="899" maxRId="900">
    <sheetIdMap count="1">
      <sheetId val="1"/>
    </sheetIdMap>
  </header>
  <header guid="{BE2BB031-0AC3-4FEE-A8FC-89D484A6B1C3}" dateTime="2022-11-23T13:01:52" maxSheetId="2" userName="Keerthi, NavyaX" r:id="rId84" minRId="901" maxRId="907">
    <sheetIdMap count="1">
      <sheetId val="1"/>
    </sheetIdMap>
  </header>
  <header guid="{11922FBA-90E8-4FB1-8873-89353B94F6F5}" dateTime="2022-11-23T13:02:00" maxSheetId="2" userName="Keerthi, NavyaX" r:id="rId85" minRId="908">
    <sheetIdMap count="1">
      <sheetId val="1"/>
    </sheetIdMap>
  </header>
  <header guid="{7805E6C4-C252-4DA5-B14F-7E5CA5EF07F9}" dateTime="2022-11-23T13:02:10" maxSheetId="2" userName="Keerthi, NavyaX" r:id="rId86" minRId="909" maxRId="910">
    <sheetIdMap count="1">
      <sheetId val="1"/>
    </sheetIdMap>
  </header>
  <header guid="{ABBB3F0F-F57E-44F6-85A1-28AEBA6270B7}" dateTime="2022-11-23T13:10:00" maxSheetId="2" userName="Keerthi, NavyaX" r:id="rId87" minRId="911" maxRId="915">
    <sheetIdMap count="1">
      <sheetId val="1"/>
    </sheetIdMap>
  </header>
  <header guid="{713B0E57-E63C-437D-B473-01E8C161DCAA}" dateTime="2022-11-23T14:21:00" maxSheetId="2" userName="Keerthi, NavyaX" r:id="rId88" minRId="916" maxRId="919">
    <sheetIdMap count="1">
      <sheetId val="1"/>
    </sheetIdMap>
  </header>
  <header guid="{DA268937-EECB-40CD-B442-EE76CC64F70B}" dateTime="2022-11-23T14:24:21" maxSheetId="2" userName="Keerthi, NavyaX" r:id="rId89">
    <sheetIdMap count="1">
      <sheetId val="1"/>
    </sheetIdMap>
  </header>
  <header guid="{720CF68B-7632-4D66-90EE-8D59AD70D740}" dateTime="2022-11-23T14:28:20" maxSheetId="2" userName="Yamsani, ManikantaX" r:id="rId90" minRId="921" maxRId="981">
    <sheetIdMap count="1">
      <sheetId val="1"/>
    </sheetIdMap>
  </header>
  <header guid="{2E2A1717-761A-451E-B006-BE5EDDF9CE17}" dateTime="2022-11-23T14:29:59" maxSheetId="2" userName="Keerthi, NavyaX" r:id="rId91" minRId="983">
    <sheetIdMap count="1">
      <sheetId val="1"/>
    </sheetIdMap>
  </header>
  <header guid="{2EAD5765-605A-484A-9AF6-D3C84BEC8265}" dateTime="2022-11-23T14:30:35" maxSheetId="2" userName="Keerthi, NavyaX" r:id="rId92" minRId="984" maxRId="985">
    <sheetIdMap count="1">
      <sheetId val="1"/>
    </sheetIdMap>
  </header>
  <header guid="{886B7544-7487-4958-98C0-40B5D75DE48E}" dateTime="2022-11-23T14:30:46" maxSheetId="2" userName="Yamsani, ManikantaX" r:id="rId93" minRId="986" maxRId="988">
    <sheetIdMap count="1">
      <sheetId val="1"/>
    </sheetIdMap>
  </header>
  <header guid="{12C95F60-C8ED-4EC6-90D6-D24D71C0255A}" dateTime="2022-11-23T14:31:02" maxSheetId="2" userName="Keerthi, NavyaX" r:id="rId94" minRId="989">
    <sheetIdMap count="1">
      <sheetId val="1"/>
    </sheetIdMap>
  </header>
  <header guid="{845D0225-EB1D-4462-B959-0B06AE4BC146}" dateTime="2022-11-23T14:31:11" maxSheetId="2" userName="Yamsani, ManikantaX" r:id="rId95" minRId="990" maxRId="993">
    <sheetIdMap count="1">
      <sheetId val="1"/>
    </sheetIdMap>
  </header>
  <header guid="{4DB07387-49CD-458C-9E5E-17512846641B}" dateTime="2022-11-23T14:31:34" maxSheetId="2" userName="Keerthi, NavyaX" r:id="rId96" minRId="994">
    <sheetIdMap count="1">
      <sheetId val="1"/>
    </sheetIdMap>
  </header>
  <header guid="{712241E8-8FA3-4FBF-9016-458431CEE425}" dateTime="2022-11-23T14:31:46" maxSheetId="2" userName="Keerthi, NavyaX" r:id="rId97" minRId="995" maxRId="996">
    <sheetIdMap count="1">
      <sheetId val="1"/>
    </sheetIdMap>
  </header>
  <header guid="{4C4B0090-5D85-4964-BFE9-E9639DF229CD}" dateTime="2022-11-23T14:31:57" maxSheetId="2" userName="Yamsani, ManikantaX" r:id="rId98" minRId="997">
    <sheetIdMap count="1">
      <sheetId val="1"/>
    </sheetIdMap>
  </header>
  <header guid="{A37037F5-535D-42B6-A7B4-5AEDDA02A195}" dateTime="2022-11-23T14:32:05" maxSheetId="2" userName="Yamsani, ManikantaX" r:id="rId99" minRId="998" maxRId="999">
    <sheetIdMap count="1">
      <sheetId val="1"/>
    </sheetIdMap>
  </header>
  <header guid="{56C28872-8BC1-46E1-8D44-D5FF4F142CC0}" dateTime="2022-11-23T14:33:05" maxSheetId="2" userName="Keerthi, NavyaX" r:id="rId100" minRId="1000" maxRId="1006">
    <sheetIdMap count="1">
      <sheetId val="1"/>
    </sheetIdMap>
  </header>
  <header guid="{8640452D-BB75-4477-BEDB-D4BE4505C8C3}" dateTime="2022-11-23T14:33:20" maxSheetId="2" userName="Keerthi, NavyaX" r:id="rId101" minRId="1007">
    <sheetIdMap count="1">
      <sheetId val="1"/>
    </sheetIdMap>
  </header>
  <header guid="{C5B578F9-AEF4-405E-9935-DBC3140453D0}" dateTime="2022-11-23T14:36:57" maxSheetId="2" userName="Keerthi, NavyaX" r:id="rId102" minRId="1008" maxRId="1013">
    <sheetIdMap count="1">
      <sheetId val="1"/>
    </sheetIdMap>
  </header>
  <header guid="{4EE61BDB-7501-4B1A-837A-00CDC7184637}" dateTime="2022-11-23T15:03:04" maxSheetId="2" userName="Yamsani, ManikantaX" r:id="rId103" minRId="1014" maxRId="1018">
    <sheetIdMap count="1">
      <sheetId val="1"/>
    </sheetIdMap>
  </header>
  <header guid="{FA03F7F6-5DCD-4F45-8C47-467194F4DC12}" dateTime="2022-11-23T15:03:26" maxSheetId="2" userName="Yamsani, ManikantaX" r:id="rId104" minRId="1019" maxRId="1020">
    <sheetIdMap count="1">
      <sheetId val="1"/>
    </sheetIdMap>
  </header>
  <header guid="{824BDC1D-A57E-44AD-AAB8-F36518A4F6BD}" dateTime="2022-11-23T15:12:42" maxSheetId="2" userName="Yamsani, ManikantaX" r:id="rId105" minRId="1021" maxRId="1022">
    <sheetIdMap count="1">
      <sheetId val="1"/>
    </sheetIdMap>
  </header>
  <header guid="{D97F8487-8809-46D6-AC6A-666323CDC21B}" dateTime="2022-11-23T15:25:23" maxSheetId="2" userName="Keerthi, NavyaX" r:id="rId106" minRId="1023" maxRId="1024">
    <sheetIdMap count="1">
      <sheetId val="1"/>
    </sheetIdMap>
  </header>
  <header guid="{3DF0D771-4930-4EB5-A993-952E028A4A23}" dateTime="2022-11-23T15:28:19" maxSheetId="2" userName="Yamsani, ManikantaX" r:id="rId107" minRId="1025">
    <sheetIdMap count="1">
      <sheetId val="1"/>
    </sheetIdMap>
  </header>
  <header guid="{9916E497-FF9D-400B-BD95-B7A83ED5CCF7}" dateTime="2022-11-23T15:28:25" maxSheetId="2" userName="Keerthi, NavyaX" r:id="rId108" minRId="1026" maxRId="1027">
    <sheetIdMap count="1">
      <sheetId val="1"/>
    </sheetIdMap>
  </header>
  <header guid="{C4D6EC81-5115-47A8-92F6-B3A3BC4DA093}" dateTime="2022-11-23T15:28:40" maxSheetId="2" userName="Keerthi, NavyaX" r:id="rId109" minRId="1028">
    <sheetIdMap count="1">
      <sheetId val="1"/>
    </sheetIdMap>
  </header>
  <header guid="{1AE369BC-81AA-4815-911D-04B08CD2C7BF}" dateTime="2022-11-23T15:30:12" maxSheetId="2" userName="Keerthi, NavyaX" r:id="rId110" minRId="1029" maxRId="1036">
    <sheetIdMap count="1">
      <sheetId val="1"/>
    </sheetIdMap>
  </header>
  <header guid="{146344B8-EAE8-4BEE-9262-EF63F1671ACA}" dateTime="2022-11-23T15:34:06" maxSheetId="2" userName="Yamsani, ManikantaX" r:id="rId111" minRId="1038">
    <sheetIdMap count="1">
      <sheetId val="1"/>
    </sheetIdMap>
  </header>
  <header guid="{CEC930D0-8617-4ACA-A72C-8BEC910DE713}" dateTime="2022-11-23T15:39:00" maxSheetId="2" userName="Yamsani, ManikantaX" r:id="rId112" minRId="1039">
    <sheetIdMap count="1">
      <sheetId val="1"/>
    </sheetIdMap>
  </header>
  <header guid="{A9E9ADBF-91A1-43A9-8F97-F1F6A1565F49}" dateTime="2022-11-23T15:39:14" maxSheetId="2" userName="Keerthi, NavyaX" r:id="rId113" minRId="1040" maxRId="1041">
    <sheetIdMap count="1">
      <sheetId val="1"/>
    </sheetIdMap>
  </header>
  <header guid="{59202F2D-F8A9-431E-AB1F-B91B3E578C69}" dateTime="2022-11-23T15:43:50" maxSheetId="2" userName="Keerthi, NavyaX" r:id="rId114" minRId="1042" maxRId="1045">
    <sheetIdMap count="1">
      <sheetId val="1"/>
    </sheetIdMap>
  </header>
  <header guid="{77862162-EBF8-430B-933C-BC4064582E89}" dateTime="2022-11-23T15:50:00" maxSheetId="2" userName="Venkateswara Reddy, ThatireddyX" r:id="rId115">
    <sheetIdMap count="1">
      <sheetId val="1"/>
    </sheetIdMap>
  </header>
  <header guid="{B14BE013-D921-4D08-A7B3-4F1331DF5B81}" dateTime="2022-11-23T15:52:29" maxSheetId="2" userName="Yamsani, ManikantaX" r:id="rId116" minRId="1047">
    <sheetIdMap count="1">
      <sheetId val="1"/>
    </sheetIdMap>
  </header>
  <header guid="{3B03EAFF-C11E-46C1-80ED-1780DCCDD1D6}" dateTime="2022-11-23T15:55:34" maxSheetId="2" userName="Keerthi, NavyaX" r:id="rId117">
    <sheetIdMap count="1">
      <sheetId val="1"/>
    </sheetIdMap>
  </header>
  <header guid="{DFCFC756-F7C3-4D90-994A-8095510FA73D}" dateTime="2022-11-23T16:09:45" maxSheetId="2" userName="Keerthi, NavyaX" r:id="rId118" minRId="1049" maxRId="1050">
    <sheetIdMap count="1">
      <sheetId val="1"/>
    </sheetIdMap>
  </header>
  <header guid="{03FDE4C6-1B3A-4ABC-95A0-D1B0B4EBDED8}" dateTime="2022-11-23T16:20:49" maxSheetId="2" userName="Yamsani, ManikantaX" r:id="rId119" minRId="1051" maxRId="1058">
    <sheetIdMap count="1">
      <sheetId val="1"/>
    </sheetIdMap>
  </header>
  <header guid="{095E9545-46C6-4A41-BCBA-5DD42B9120C8}" dateTime="2022-11-23T16:22:40" maxSheetId="2" userName="Yamsani, ManikantaX" r:id="rId120" minRId="1059">
    <sheetIdMap count="1">
      <sheetId val="1"/>
    </sheetIdMap>
  </header>
  <header guid="{1B59D470-681F-4624-8E52-732933A04083}" dateTime="2022-11-23T16:24:46" maxSheetId="2" userName="Yamsani, ManikantaX" r:id="rId121" minRId="1060">
    <sheetIdMap count="1">
      <sheetId val="1"/>
    </sheetIdMap>
  </header>
  <header guid="{34B365E7-DEEC-4AE9-A3E6-EF076DBF907A}" dateTime="2022-11-23T16:38:10" maxSheetId="2" userName="Yamsani, ManikantaX" r:id="rId122" minRId="1061">
    <sheetIdMap count="1">
      <sheetId val="1"/>
    </sheetIdMap>
  </header>
  <header guid="{1D368AD5-0D11-4158-89FE-2DF12C11BB49}" dateTime="2022-11-23T16:41:36" maxSheetId="2" userName="Keerthi, NavyaX" r:id="rId123" minRId="1062">
    <sheetIdMap count="1">
      <sheetId val="1"/>
    </sheetIdMap>
  </header>
  <header guid="{28F03994-91D4-424A-AA05-67DC07B95806}" dateTime="2022-11-23T16:42:01" maxSheetId="2" userName="Yamsani, ManikantaX" r:id="rId124" minRId="1063">
    <sheetIdMap count="1">
      <sheetId val="1"/>
    </sheetIdMap>
  </header>
  <header guid="{6A0D6773-99A5-4807-A014-28D026A60984}" dateTime="2022-11-23T16:43:15" maxSheetId="2" userName="Keerthi, NavyaX" r:id="rId125" minRId="1064" maxRId="1067">
    <sheetIdMap count="1">
      <sheetId val="1"/>
    </sheetIdMap>
  </header>
  <header guid="{584AF498-C0EE-432C-915D-67F7365C6184}" dateTime="2022-11-23T16:44:56" maxSheetId="2" userName="Yamsani, ManikantaX" r:id="rId126" minRId="1068">
    <sheetIdMap count="1">
      <sheetId val="1"/>
    </sheetIdMap>
  </header>
  <header guid="{E3B07FDA-1FB4-4C53-A3E9-F4E46FD56043}" dateTime="2022-11-23T16:46:01" maxSheetId="2" userName="Yamsani, ManikantaX" r:id="rId127" minRId="1069" maxRId="1070">
    <sheetIdMap count="1">
      <sheetId val="1"/>
    </sheetIdMap>
  </header>
  <header guid="{C26F9945-4A5E-4028-9221-6C06E59CDEFC}" dateTime="2022-11-23T17:16:36" maxSheetId="2" userName="Keerthi, NavyaX" r:id="rId128" minRId="1071" maxRId="1072">
    <sheetIdMap count="1">
      <sheetId val="1"/>
    </sheetIdMap>
  </header>
  <header guid="{81826978-37FB-438C-B753-B6E1E444B5B4}" dateTime="2022-11-23T17:23:40" maxSheetId="2" userName="Keerthi, NavyaX" r:id="rId129" minRId="1073" maxRId="1076">
    <sheetIdMap count="1">
      <sheetId val="1"/>
    </sheetIdMap>
  </header>
  <header guid="{B4CB3DF8-832F-487A-B572-5A0CC050391F}" dateTime="2022-11-23T17:31:42" maxSheetId="2" userName="Keerthi, NavyaX" r:id="rId130" minRId="1077" maxRId="1080">
    <sheetIdMap count="1">
      <sheetId val="1"/>
    </sheetIdMap>
  </header>
  <header guid="{35FFA1FA-7D18-463E-984D-90B742833AF1}" dateTime="2022-11-23T17:33:34" maxSheetId="2" userName="Birru, VarunX kumar" r:id="rId131" minRId="1081" maxRId="1082">
    <sheetIdMap count="1">
      <sheetId val="1"/>
    </sheetIdMap>
  </header>
  <header guid="{53B4B661-F28D-4F61-8567-785BE436F8AE}" dateTime="2022-11-23T17:34:04" maxSheetId="2" userName="Birru, VarunX kumar" r:id="rId132" minRId="1083">
    <sheetIdMap count="1">
      <sheetId val="1"/>
    </sheetIdMap>
  </header>
  <header guid="{78FCCF26-AC99-4CF7-8EFE-9E7619358E4C}" dateTime="2022-11-23T17:34:08" maxSheetId="2" userName="Keerthi, NavyaX" r:id="rId133" minRId="1084">
    <sheetIdMap count="1">
      <sheetId val="1"/>
    </sheetIdMap>
  </header>
  <header guid="{BECBCFAA-CEB8-4A2F-879E-93FC88C195A7}" dateTime="2022-11-23T17:34:22" maxSheetId="2" userName="G, PurushothamanX" r:id="rId134" minRId="1085" maxRId="1113">
    <sheetIdMap count="1">
      <sheetId val="1"/>
    </sheetIdMap>
  </header>
  <header guid="{B8E39A2E-095F-451C-A1E5-F81DFA6955A3}" dateTime="2022-11-23T17:41:25" maxSheetId="2" userName="Yamsani, ManikantaX" r:id="rId135">
    <sheetIdMap count="1">
      <sheetId val="1"/>
    </sheetIdMap>
  </header>
  <header guid="{7B6DD30F-959B-480E-A11E-0922F9145956}" dateTime="2022-11-23T17:41:32" maxSheetId="2" userName="Keerthi, NavyaX" r:id="rId136" minRId="1116" maxRId="1117">
    <sheetIdMap count="1">
      <sheetId val="1"/>
    </sheetIdMap>
  </header>
  <header guid="{0BBD3904-038D-459C-9BC2-71C4BCDA40DC}" dateTime="2022-11-23T17:51:21" maxSheetId="2" userName="Keerthi, NavyaX" r:id="rId137" minRId="1118" maxRId="1120">
    <sheetIdMap count="1">
      <sheetId val="1"/>
    </sheetIdMap>
  </header>
  <header guid="{592D523B-683A-4CDA-96C2-DF048D2AE9E9}" dateTime="2022-11-23T17:51:39" maxSheetId="2" userName="Keerthi, NavyaX" r:id="rId138" minRId="1121">
    <sheetIdMap count="1">
      <sheetId val="1"/>
    </sheetIdMap>
  </header>
  <header guid="{1C600DA6-644C-4BEC-A080-E30215844F51}" dateTime="2022-11-23T18:05:21" maxSheetId="2" userName="Keerthi, NavyaX" r:id="rId139" minRId="1122" maxRId="1125">
    <sheetIdMap count="1">
      <sheetId val="1"/>
    </sheetIdMap>
  </header>
  <header guid="{53F4C1BC-CCD6-4D2C-A532-7EA8965F68CE}" dateTime="2022-11-24T10:02:02" maxSheetId="2" userName="Keerthi, NavyaX" r:id="rId140" minRId="1126" maxRId="1127">
    <sheetIdMap count="1">
      <sheetId val="1"/>
    </sheetIdMap>
  </header>
  <header guid="{C355C4CE-FB7B-461D-9990-CCD4211A2C3F}" dateTime="2022-11-24T10:03:08" maxSheetId="2" userName="G, PurushothamanX" r:id="rId141" minRId="1129" maxRId="1130">
    <sheetIdMap count="1">
      <sheetId val="1"/>
    </sheetIdMap>
  </header>
  <header guid="{A65B27D2-A302-4E13-A12D-4C06AA4D2E74}" dateTime="2022-11-24T10:06:14" maxSheetId="2" userName="Keerthi, NavyaX" r:id="rId142" minRId="1131" maxRId="1132">
    <sheetIdMap count="1">
      <sheetId val="1"/>
    </sheetIdMap>
  </header>
  <header guid="{E25E4CD4-831C-4FF8-ACCE-C1D6B91014D8}" dateTime="2022-11-24T10:09:55" maxSheetId="2" userName="Keerthi, NavyaX" r:id="rId143" minRId="1133" maxRId="1136">
    <sheetIdMap count="1">
      <sheetId val="1"/>
    </sheetIdMap>
  </header>
  <header guid="{51CC09EB-4268-45FA-9004-3D87DB0FE346}" dateTime="2022-11-24T10:10:54" maxSheetId="2" userName="Keerthi, NavyaX" r:id="rId144" minRId="1137" maxRId="1145">
    <sheetIdMap count="1">
      <sheetId val="1"/>
    </sheetIdMap>
  </header>
  <header guid="{158B91B3-2F3B-4973-B066-2D1D0C57C1E1}" dateTime="2022-11-24T10:11:23" maxSheetId="2" userName="Keerthi, NavyaX" r:id="rId145" minRId="1146" maxRId="1147">
    <sheetIdMap count="1">
      <sheetId val="1"/>
    </sheetIdMap>
  </header>
  <header guid="{BE5931FF-85E0-4578-942B-D15A231066FF}" dateTime="2022-11-24T10:25:50" maxSheetId="2" userName="Yamsani, ManikantaX" r:id="rId146" minRId="1148" maxRId="1151">
    <sheetIdMap count="1">
      <sheetId val="1"/>
    </sheetIdMap>
  </header>
  <header guid="{94613BF9-3D37-48AF-92EA-321809F04614}" dateTime="2022-11-24T10:25:57" maxSheetId="2" userName="Keerthi, NavyaX" r:id="rId147" minRId="1152">
    <sheetIdMap count="1">
      <sheetId val="1"/>
    </sheetIdMap>
  </header>
  <header guid="{3444F16A-4E06-4685-A719-EA7AE847EEB5}" dateTime="2022-11-24T10:27:35" maxSheetId="2" userName="G, PurushothamanX" r:id="rId148">
    <sheetIdMap count="1">
      <sheetId val="1"/>
    </sheetIdMap>
  </header>
  <header guid="{A7EA509A-5906-4DC8-A822-D5B1E423DE1D}" dateTime="2022-11-24T10:32:58" maxSheetId="2" userName="Keerthi, NavyaX" r:id="rId149" minRId="1154" maxRId="1155">
    <sheetIdMap count="1">
      <sheetId val="1"/>
    </sheetIdMap>
  </header>
  <header guid="{76ED156F-FB7A-40D1-98AE-3590662D45A3}" dateTime="2022-11-24T10:40:31" maxSheetId="2" userName="Yamsani, ManikantaX" r:id="rId150" minRId="1156" maxRId="1160">
    <sheetIdMap count="1">
      <sheetId val="1"/>
    </sheetIdMap>
  </header>
  <header guid="{7BB89B1C-D615-4F2D-9F02-19599450505F}" dateTime="2022-11-24T10:44:37" maxSheetId="2" userName="G, PurushothamanX" r:id="rId151">
    <sheetIdMap count="1">
      <sheetId val="1"/>
    </sheetIdMap>
  </header>
  <header guid="{8741A3C0-9F9B-4BC5-A4CD-49CA01D2DD34}" dateTime="2022-11-24T10:46:42" maxSheetId="2" userName="Keerthi, NavyaX" r:id="rId152" minRId="1162" maxRId="1163">
    <sheetIdMap count="1">
      <sheetId val="1"/>
    </sheetIdMap>
  </header>
  <header guid="{1C1DC513-7064-4C1D-9240-F716FED3A61E}" dateTime="2022-11-24T10:51:35" maxSheetId="2" userName="Keerthi, NavyaX" r:id="rId153" minRId="1164" maxRId="1165">
    <sheetIdMap count="1">
      <sheetId val="1"/>
    </sheetIdMap>
  </header>
  <header guid="{5BCD3128-F719-4AE2-8A60-21532D3DE7A1}" dateTime="2022-11-24T11:03:46" maxSheetId="2" userName="Keerthi, NavyaX" r:id="rId154">
    <sheetIdMap count="1">
      <sheetId val="1"/>
    </sheetIdMap>
  </header>
  <header guid="{92F02EE8-72AB-4EED-8F86-3EF97C2B9CB6}" dateTime="2022-11-24T11:04:37" maxSheetId="2" userName="Keerthi, NavyaX" r:id="rId155" minRId="1167">
    <sheetIdMap count="1">
      <sheetId val="1"/>
    </sheetIdMap>
  </header>
  <header guid="{036A92F7-8C76-4EE0-AFE1-E7FB799803A5}" dateTime="2022-11-24T11:10:33" maxSheetId="2" userName="Yamsani, ManikantaX" r:id="rId156" minRId="1168">
    <sheetIdMap count="1">
      <sheetId val="1"/>
    </sheetIdMap>
  </header>
  <header guid="{3CCFE892-61EC-4FA8-A398-EE2967060B73}" dateTime="2022-11-24T11:11:37" maxSheetId="2" userName="Yamsani, ManikantaX" r:id="rId157" minRId="1169">
    <sheetIdMap count="1">
      <sheetId val="1"/>
    </sheetIdMap>
  </header>
  <header guid="{C8E571A9-7FC8-4150-94F4-D4153205A804}" dateTime="2022-11-24T11:12:19" maxSheetId="2" userName="Keerthi, NavyaX" r:id="rId158" minRId="1170" maxRId="1171">
    <sheetIdMap count="1">
      <sheetId val="1"/>
    </sheetIdMap>
  </header>
  <header guid="{63753D7C-882D-4C8B-ADE4-B559DFA49F5E}" dateTime="2022-11-24T11:22:55" maxSheetId="2" userName="Yamsani, ManikantaX" r:id="rId159" minRId="1172">
    <sheetIdMap count="1">
      <sheetId val="1"/>
    </sheetIdMap>
  </header>
  <header guid="{61DB1DB8-893B-4BE4-9220-D66D00DDDC53}" dateTime="2022-11-24T11:29:48" maxSheetId="2" userName="Keerthi, NavyaX" r:id="rId160" minRId="1173" maxRId="1176">
    <sheetIdMap count="1">
      <sheetId val="1"/>
    </sheetIdMap>
  </header>
  <header guid="{1A43684F-C33F-4069-8532-5D994CC7D4DA}" dateTime="2022-11-24T11:31:21" maxSheetId="2" userName="Keerthi, NavyaX" r:id="rId161" minRId="1177" maxRId="1178">
    <sheetIdMap count="1">
      <sheetId val="1"/>
    </sheetIdMap>
  </header>
  <header guid="{95CF0E56-B631-4499-A338-73663723A1E9}" dateTime="2022-11-24T11:34:46" maxSheetId="2" userName="Keerthi, NavyaX" r:id="rId162" minRId="1179" maxRId="1180">
    <sheetIdMap count="1">
      <sheetId val="1"/>
    </sheetIdMap>
  </header>
  <header guid="{000A0804-C2E9-4EF6-88B1-842510CB4EAD}" dateTime="2022-11-24T11:36:42" maxSheetId="2" userName="Yamsani, ManikantaX" r:id="rId163" minRId="1181">
    <sheetIdMap count="1">
      <sheetId val="1"/>
    </sheetIdMap>
  </header>
  <header guid="{4A155C48-FCC0-49E8-B7FE-855B4AF1F402}" dateTime="2022-11-24T11:43:22" maxSheetId="2" userName="Keerthi, NavyaX" r:id="rId164" minRId="1182" maxRId="1183">
    <sheetIdMap count="1">
      <sheetId val="1"/>
    </sheetIdMap>
  </header>
  <header guid="{E19FF5D3-6E2A-4F57-ACCE-F9F3B7C67915}" dateTime="2022-11-24T11:44:18" maxSheetId="2" userName="Keerthi, NavyaX" r:id="rId165" minRId="1184" maxRId="1186">
    <sheetIdMap count="1">
      <sheetId val="1"/>
    </sheetIdMap>
  </header>
  <header guid="{C9634821-2972-4EB9-BAC5-1C736364187B}" dateTime="2022-11-24T11:51:30" maxSheetId="2" userName="Keerthi, NavyaX" r:id="rId166" minRId="1187" maxRId="1188">
    <sheetIdMap count="1">
      <sheetId val="1"/>
    </sheetIdMap>
  </header>
  <header guid="{79F80286-0379-474C-A849-A87BD12355B2}" dateTime="2022-11-24T11:54:36" maxSheetId="2" userName="Yamsani, ManikantaX" r:id="rId167" minRId="1189" maxRId="1190">
    <sheetIdMap count="1">
      <sheetId val="1"/>
    </sheetIdMap>
  </header>
  <header guid="{FFA00C4F-EB32-43D8-AC89-69F94B85BD1F}" dateTime="2022-11-24T11:55:41" maxSheetId="2" userName="Yamsani, ManikantaX" r:id="rId168" minRId="1191" maxRId="1192">
    <sheetIdMap count="1">
      <sheetId val="1"/>
    </sheetIdMap>
  </header>
  <header guid="{E0AD5259-2446-420F-888B-DB4ECCC84B85}" dateTime="2022-11-24T11:56:02" maxSheetId="2" userName="Yamsani, ManikantaX" r:id="rId169" minRId="1193">
    <sheetIdMap count="1">
      <sheetId val="1"/>
    </sheetIdMap>
  </header>
  <header guid="{6550B704-1D2B-4C60-AC0C-ADA643B159B7}" dateTime="2022-11-24T11:59:22" maxSheetId="2" userName="Keerthi, NavyaX" r:id="rId170" minRId="1194" maxRId="1195">
    <sheetIdMap count="1">
      <sheetId val="1"/>
    </sheetIdMap>
  </header>
  <header guid="{CAEBDECB-E4CC-403F-8343-0F232E821DE1}" dateTime="2022-11-24T12:00:53" maxSheetId="2" userName="Keerthi, NavyaX" r:id="rId171" minRId="1196">
    <sheetIdMap count="1">
      <sheetId val="1"/>
    </sheetIdMap>
  </header>
  <header guid="{A677AA29-ED9C-4B62-BEDC-22897F7A317E}" dateTime="2022-11-24T12:01:10" maxSheetId="2" userName="Yamsani, ManikantaX" r:id="rId172" minRId="1197">
    <sheetIdMap count="1">
      <sheetId val="1"/>
    </sheetIdMap>
  </header>
  <header guid="{66389B81-6E75-4F20-AE9D-6F26B8F58132}" dateTime="2022-11-24T12:01:27" maxSheetId="2" userName="Birru, VarunX kumar" r:id="rId173" minRId="1198" maxRId="1199">
    <sheetIdMap count="1">
      <sheetId val="1"/>
    </sheetIdMap>
  </header>
  <header guid="{F65F2786-2916-4A17-963B-0BC35D8B82F5}" dateTime="2022-11-24T12:01:41" maxSheetId="2" userName="Yamsani, ManikantaX" r:id="rId174" minRId="1200">
    <sheetIdMap count="1">
      <sheetId val="1"/>
    </sheetIdMap>
  </header>
  <header guid="{1804ECF4-0758-4FC8-A4CD-925C18D89B15}" dateTime="2022-11-24T12:11:49" maxSheetId="2" userName="G, PurushothamanX" r:id="rId175" minRId="1201" maxRId="1202">
    <sheetIdMap count="1">
      <sheetId val="1"/>
    </sheetIdMap>
  </header>
  <header guid="{842F16B1-87E9-44AA-A555-EED4B07AE84B}" dateTime="2022-11-24T12:12:27" maxSheetId="2" userName="Yamsani, ManikantaX" r:id="rId176" minRId="1203" maxRId="1205">
    <sheetIdMap count="1">
      <sheetId val="1"/>
    </sheetIdMap>
  </header>
  <header guid="{DC3622B7-35C9-4F44-B104-44E7A579D74B}" dateTime="2022-11-24T12:14:47" maxSheetId="2" userName="Birru, VarunX kumar" r:id="rId177" minRId="1206">
    <sheetIdMap count="1">
      <sheetId val="1"/>
    </sheetIdMap>
  </header>
  <header guid="{FE692CCC-AE9E-48A9-902E-D869931D4D5B}" dateTime="2022-11-24T12:25:51" maxSheetId="2" userName="Yamsani, ManikantaX" r:id="rId178" minRId="1207" maxRId="1208">
    <sheetIdMap count="1">
      <sheetId val="1"/>
    </sheetIdMap>
  </header>
  <header guid="{AE006286-B529-4D43-9ACB-6AC32D271A48}" dateTime="2022-11-24T12:36:33" maxSheetId="2" userName="Venkateswara Reddy, ThatireddyX" r:id="rId179" minRId="1209" maxRId="1212">
    <sheetIdMap count="1">
      <sheetId val="1"/>
    </sheetIdMap>
  </header>
  <header guid="{9B561801-4142-435B-A448-804327D0FD85}" dateTime="2022-11-24T12:36:53" maxSheetId="2" userName="Venkateswara Reddy, ThatireddyX" r:id="rId180" minRId="1214" maxRId="1217">
    <sheetIdMap count="1">
      <sheetId val="1"/>
    </sheetIdMap>
  </header>
  <header guid="{4D700315-C690-4B16-A1C1-F28CAF840277}" dateTime="2022-11-24T12:38:15" maxSheetId="2" userName="Venkateswara Reddy, ThatireddyX" r:id="rId181" minRId="1218" maxRId="1221">
    <sheetIdMap count="1">
      <sheetId val="1"/>
    </sheetIdMap>
  </header>
  <header guid="{F0C3972C-64F8-43C1-96C1-F6209F9BD170}" dateTime="2022-11-24T12:38:48" maxSheetId="2" userName="Venkateswara Reddy, ThatireddyX" r:id="rId182" minRId="1222" maxRId="1225">
    <sheetIdMap count="1">
      <sheetId val="1"/>
    </sheetIdMap>
  </header>
  <header guid="{8BB9A925-7A68-4CAE-8E3B-BA53D405B696}" dateTime="2022-11-24T12:39:02" maxSheetId="2" userName="Venkateswara Reddy, ThatireddyX" r:id="rId183" minRId="1226" maxRId="1227">
    <sheetIdMap count="1">
      <sheetId val="1"/>
    </sheetIdMap>
  </header>
  <header guid="{FCA41030-EBB9-42F4-BCCE-3D2DD6764417}" dateTime="2022-11-24T12:39:31" maxSheetId="2" userName="Venkateswara Reddy, ThatireddyX" r:id="rId184" minRId="1228" maxRId="1231">
    <sheetIdMap count="1">
      <sheetId val="1"/>
    </sheetIdMap>
  </header>
  <header guid="{9CFF27C1-B2A6-4B0A-9684-64A0439F4A46}" dateTime="2022-11-24T12:40:25" maxSheetId="2" userName="Birru, VarunX kumar" r:id="rId185" minRId="1232">
    <sheetIdMap count="1">
      <sheetId val="1"/>
    </sheetIdMap>
  </header>
  <header guid="{BBF41386-E1B8-4184-B47C-7709F2399052}" dateTime="2022-11-24T12:42:15" maxSheetId="2" userName="Yamsani, ManikantaX" r:id="rId186" minRId="1233">
    <sheetIdMap count="1">
      <sheetId val="1"/>
    </sheetIdMap>
  </header>
  <header guid="{F01CA064-D0B6-466F-B062-127ED5D9D152}" dateTime="2022-11-24T13:00:23" maxSheetId="2" userName="Keerthi, NavyaX" r:id="rId187" minRId="1235" maxRId="1237">
    <sheetIdMap count="1">
      <sheetId val="1"/>
    </sheetIdMap>
  </header>
  <header guid="{9C10822D-5461-4692-B787-8593F3054624}" dateTime="2022-11-24T13:04:59" maxSheetId="2" userName="Keerthi, NavyaX" r:id="rId188" minRId="1238">
    <sheetIdMap count="1">
      <sheetId val="1"/>
    </sheetIdMap>
  </header>
  <header guid="{052391EE-18E7-44B9-B452-C277A22C954C}" dateTime="2022-11-24T13:08:22" maxSheetId="2" userName="Birru, VarunX kumar" r:id="rId189" minRId="1239">
    <sheetIdMap count="1">
      <sheetId val="1"/>
    </sheetIdMap>
  </header>
  <header guid="{F0E75CB4-1C42-4FED-B2AD-2EE2D870E19A}" dateTime="2022-11-24T13:17:26" maxSheetId="2" userName="Birru, VarunX kumar" r:id="rId190" minRId="1240">
    <sheetIdMap count="1">
      <sheetId val="1"/>
    </sheetIdMap>
  </header>
  <header guid="{5435F60E-4E9A-4B21-9BD4-C7E2D6F1196D}" dateTime="2022-11-24T14:22:29" maxSheetId="2" userName="Birru, VarunX kumar" r:id="rId191" minRId="1241">
    <sheetIdMap count="1">
      <sheetId val="1"/>
    </sheetIdMap>
  </header>
  <header guid="{0372A19A-D36E-4698-A1A6-B09DC89AEBB3}" dateTime="2022-11-24T14:26:22" maxSheetId="2" userName="Birru, VarunX kumar" r:id="rId192" minRId="1242">
    <sheetIdMap count="1">
      <sheetId val="1"/>
    </sheetIdMap>
  </header>
  <header guid="{F1070094-0729-4F4F-A9BA-659882237CC3}" dateTime="2022-11-24T14:36:26" maxSheetId="2" userName="Birru, VarunX kumar" r:id="rId193" minRId="1243" maxRId="1244">
    <sheetIdMap count="1">
      <sheetId val="1"/>
    </sheetIdMap>
  </header>
  <header guid="{69FCB206-8494-4BFC-B534-499C14DE72CA}" dateTime="2022-11-24T14:41:54" maxSheetId="2" userName="Keerthi, NavyaX" r:id="rId194" minRId="1245">
    <sheetIdMap count="1">
      <sheetId val="1"/>
    </sheetIdMap>
  </header>
  <header guid="{6532251B-F257-4502-AC67-D2CE1327A85C}" dateTime="2022-11-24T14:43:12" maxSheetId="2" userName="Keerthi, NavyaX" r:id="rId195" minRId="1247">
    <sheetIdMap count="1">
      <sheetId val="1"/>
    </sheetIdMap>
  </header>
  <header guid="{AB911464-666F-4F00-8361-0890A5D846AC}" dateTime="2022-11-24T15:07:25" maxSheetId="2" userName="G, PurushothamanX" r:id="rId196">
    <sheetIdMap count="1">
      <sheetId val="1"/>
    </sheetIdMap>
  </header>
  <header guid="{337556C6-1782-43B1-9A1C-EDE740CD742E}" dateTime="2022-11-24T15:50:54" maxSheetId="2" userName="Keerthi, NavyaX" r:id="rId197" minRId="1249" maxRId="1250">
    <sheetIdMap count="1">
      <sheetId val="1"/>
    </sheetIdMap>
  </header>
  <header guid="{79A98DAD-CC2A-43D3-91F7-6ECD98520A96}" dateTime="2022-11-24T16:12:42" maxSheetId="2" userName="Keerthi, NavyaX" r:id="rId198" minRId="1251" maxRId="1256">
    <sheetIdMap count="1">
      <sheetId val="1"/>
    </sheetIdMap>
  </header>
  <header guid="{7A78AEDB-F0F9-4974-8389-B495A93E8548}" dateTime="2022-11-24T16:23:44" maxSheetId="2" userName="Venkateswara Reddy, ThatireddyX" r:id="rId199" minRId="1257" maxRId="1258">
    <sheetIdMap count="1">
      <sheetId val="1"/>
    </sheetIdMap>
  </header>
  <header guid="{F7FA86A1-3111-408D-BCB6-46E3FDC37658}" dateTime="2022-11-24T16:57:48" maxSheetId="2" userName="Venkateswara Reddy, ThatireddyX" r:id="rId200" minRId="1259" maxRId="1260">
    <sheetIdMap count="1">
      <sheetId val="1"/>
    </sheetIdMap>
  </header>
  <header guid="{6250859F-E50F-4B9D-B073-3CB9C0A7D4D6}" dateTime="2022-11-25T09:45:52" maxSheetId="2" userName="Keerthi, NavyaX" r:id="rId201">
    <sheetIdMap count="1">
      <sheetId val="1"/>
    </sheetIdMap>
  </header>
  <header guid="{83974B43-BA93-4ADE-934B-5E32F7D6B559}" dateTime="2022-11-25T09:58:43" maxSheetId="2" userName="Keerthi, NavyaX" r:id="rId202" minRId="1262" maxRId="1265">
    <sheetIdMap count="1">
      <sheetId val="1"/>
    </sheetIdMap>
  </header>
  <header guid="{1EDB0ADC-E4AD-429B-AFFE-B7D1803E0A49}" dateTime="2022-12-21T10:10:35" maxSheetId="2" userName="Keerthi, NavyaX" r:id="rId203">
    <sheetIdMap count="1">
      <sheetId val="1"/>
    </sheetIdMap>
  </header>
  <header guid="{CDA45BFC-D926-4F71-BFAF-223DDE6C4F87}" dateTime="2022-12-22T15:03:10" maxSheetId="2" userName="Keerthi, NavyaX" r:id="rId204">
    <sheetIdMap count="1">
      <sheetId val="1"/>
    </sheetIdMap>
  </header>
  <header guid="{6EB06F04-D0E1-4684-9D9A-ECDF89099C5A}" dateTime="2022-12-22T15:12:22" maxSheetId="2" userName="Keerthi, NavyaX" r:id="rId205" minRId="1268" maxRId="1503">
    <sheetIdMap count="1">
      <sheetId val="1"/>
    </sheetIdMap>
  </header>
  <header guid="{9F21F456-3E09-4EA3-8E01-ECC3D0FDAD25}" dateTime="2022-12-22T15:13:16" maxSheetId="2" userName="Keerthi, NavyaX" r:id="rId206" minRId="1504" maxRId="1735">
    <sheetIdMap count="1">
      <sheetId val="1"/>
    </sheetIdMap>
  </header>
  <header guid="{8B137394-38E9-4E49-863B-0ABC4BE669E1}" dateTime="2022-12-22T15:13:59" maxSheetId="2" userName="Keerthi, NavyaX" r:id="rId207" minRId="1736" maxRId="1738">
    <sheetIdMap count="1">
      <sheetId val="1"/>
    </sheetIdMap>
  </header>
  <header guid="{8BBA8C15-AD75-4269-982A-9F71C4ABCCA2}" dateTime="2022-12-22T15:14:59" maxSheetId="2" userName="Keerthi, NavyaX" r:id="rId208" minRId="1739" maxRId="1748">
    <sheetIdMap count="1">
      <sheetId val="1"/>
    </sheetIdMap>
  </header>
  <header guid="{7BED4C6E-943C-4F6A-8FA1-21FC9C1ABB0B}" dateTime="2022-12-22T15:15:15" maxSheetId="2" userName="Keerthi, NavyaX" r:id="rId209" minRId="1749" maxRId="1752">
    <sheetIdMap count="1">
      <sheetId val="1"/>
    </sheetIdMap>
  </header>
  <header guid="{B938610B-EF04-42CE-8424-9344D8D65157}" dateTime="2022-12-22T15:18:30" maxSheetId="2" userName="Keerthi, NavyaX" r:id="rId210" minRId="1753" maxRId="1762">
    <sheetIdMap count="1">
      <sheetId val="1"/>
    </sheetIdMap>
  </header>
  <header guid="{07A0EAE9-7157-4210-B49F-E131C21F258F}" dateTime="2022-12-22T15:18:48" maxSheetId="2" userName="Keerthi, NavyaX" r:id="rId211" minRId="1763" maxRId="1764">
    <sheetIdMap count="1">
      <sheetId val="1"/>
    </sheetIdMap>
  </header>
  <header guid="{6275BBCE-F068-4AA2-BFE1-70856CEB70D1}" dateTime="2022-12-22T15:18:57" maxSheetId="2" userName="Keerthi, NavyaX" r:id="rId212" minRId="1765" maxRId="1766">
    <sheetIdMap count="1">
      <sheetId val="1"/>
    </sheetIdMap>
  </header>
  <header guid="{E6B44F97-B386-4CF2-9563-6F6A229BA38F}" dateTime="2022-12-22T15:19:05" maxSheetId="2" userName="Keerthi, NavyaX" r:id="rId213" minRId="1767" maxRId="1768">
    <sheetIdMap count="1">
      <sheetId val="1"/>
    </sheetIdMap>
  </header>
  <header guid="{792BD9EE-2D3B-4196-BB74-7F95E5D83D6D}" dateTime="2022-12-22T15:19:20" maxSheetId="2" userName="Keerthi, NavyaX" r:id="rId214" minRId="1769" maxRId="1770">
    <sheetIdMap count="1">
      <sheetId val="1"/>
    </sheetIdMap>
  </header>
  <header guid="{E7B6A3C4-AFFF-40F2-800A-72E8EAD74884}" dateTime="2022-12-22T15:19:30" maxSheetId="2" userName="Keerthi, NavyaX" r:id="rId215" minRId="1771" maxRId="1772">
    <sheetIdMap count="1">
      <sheetId val="1"/>
    </sheetIdMap>
  </header>
  <header guid="{B40326A7-9FE5-409E-857C-4C568FF96E1F}" dateTime="2022-12-22T15:19:50" maxSheetId="2" userName="Keerthi, NavyaX" r:id="rId216" minRId="1773" maxRId="1774">
    <sheetIdMap count="1">
      <sheetId val="1"/>
    </sheetIdMap>
  </header>
  <header guid="{78E4A2EA-5F3A-4C76-8A36-EB9C43A2326A}" dateTime="2022-12-22T15:19:57" maxSheetId="2" userName="Keerthi, NavyaX" r:id="rId217" minRId="1775" maxRId="1776">
    <sheetIdMap count="1">
      <sheetId val="1"/>
    </sheetIdMap>
  </header>
  <header guid="{3C57EA8F-42CD-4E11-9060-2CF547A8643A}" dateTime="2022-12-22T15:20:03" maxSheetId="2" userName="Keerthi, NavyaX" r:id="rId218" minRId="1777" maxRId="1778">
    <sheetIdMap count="1">
      <sheetId val="1"/>
    </sheetIdMap>
  </header>
  <header guid="{379095CD-6B23-4E86-92D4-403C1C543A58}" dateTime="2022-12-22T15:20:09" maxSheetId="2" userName="Keerthi, NavyaX" r:id="rId219" minRId="1779" maxRId="1780">
    <sheetIdMap count="1">
      <sheetId val="1"/>
    </sheetIdMap>
  </header>
  <header guid="{8FC903D4-E8CD-41C6-B865-A7BC27861268}" dateTime="2022-12-22T15:20:15" maxSheetId="2" userName="Keerthi, NavyaX" r:id="rId220" minRId="1781" maxRId="1782">
    <sheetIdMap count="1">
      <sheetId val="1"/>
    </sheetIdMap>
  </header>
  <header guid="{0525518F-D47D-40BE-A8B0-D21033D66838}" dateTime="2022-12-22T15:24:57" maxSheetId="2" userName="Keerthi, NavyaX" r:id="rId221" minRId="1783" maxRId="1794">
    <sheetIdMap count="1">
      <sheetId val="1"/>
    </sheetIdMap>
  </header>
  <header guid="{792BA6E1-5C15-4CCC-B707-0B4038B479E6}" dateTime="2022-12-22T15:55:02" maxSheetId="2" userName="Keerthi, NavyaX" r:id="rId222" minRId="1795" maxRId="1802">
    <sheetIdMap count="1">
      <sheetId val="1"/>
    </sheetIdMap>
  </header>
  <header guid="{0648494E-A7AC-4DC5-A88C-A77E95C09B0C}" dateTime="2022-12-22T15:55:30" maxSheetId="2" userName="Keerthi, NavyaX" r:id="rId223" minRId="1803" maxRId="1809">
    <sheetIdMap count="1">
      <sheetId val="1"/>
    </sheetIdMap>
  </header>
  <header guid="{E8B26A7C-6541-41E3-9BE9-725B4F7AFD93}" dateTime="2022-12-22T15:56:48" maxSheetId="2" userName="Keerthi, NavyaX" r:id="rId224" minRId="1810" maxRId="1816">
    <sheetIdMap count="1">
      <sheetId val="1"/>
    </sheetIdMap>
  </header>
  <header guid="{A9C0A749-5BFE-4C9E-8089-A5B82159789A}" dateTime="2022-12-22T15:58:11" maxSheetId="2" userName="Keerthi, NavyaX" r:id="rId225" minRId="1817" maxRId="1826">
    <sheetIdMap count="1">
      <sheetId val="1"/>
    </sheetIdMap>
  </header>
  <header guid="{326710BD-7ECD-428E-9480-87DB3C5735B7}" dateTime="2022-12-22T16:05:48" maxSheetId="2" userName="Keerthi, NavyaX" r:id="rId226" minRId="1827" maxRId="1836">
    <sheetIdMap count="1">
      <sheetId val="1"/>
    </sheetIdMap>
  </header>
  <header guid="{E833FD7F-75D6-4664-871C-423F7BF6CD21}" dateTime="2022-12-22T16:06:43" maxSheetId="2" userName="Keerthi, NavyaX" r:id="rId227" minRId="1837" maxRId="1838">
    <sheetIdMap count="1">
      <sheetId val="1"/>
    </sheetIdMap>
  </header>
  <header guid="{B830CAE2-CFF3-4EEA-B42C-2C74F35F4D06}" dateTime="2022-12-22T16:11:32" maxSheetId="2" userName="Keerthi, NavyaX" r:id="rId228" minRId="1839">
    <sheetIdMap count="1">
      <sheetId val="1"/>
    </sheetIdMap>
  </header>
  <header guid="{55C5B44D-590A-4033-80F3-6FCE4D72F8CB}" dateTime="2022-12-22T16:16:31" maxSheetId="2" userName="Keerthi, NavyaX" r:id="rId229" minRId="1840" maxRId="1841">
    <sheetIdMap count="1">
      <sheetId val="1"/>
    </sheetIdMap>
  </header>
  <header guid="{12487E24-4138-4703-80D0-F96AF9E0EFD4}" dateTime="2022-12-22T16:17:18" maxSheetId="2" userName="Keerthi, NavyaX" r:id="rId230" minRId="1842" maxRId="1843">
    <sheetIdMap count="1">
      <sheetId val="1"/>
    </sheetIdMap>
  </header>
  <header guid="{705845AC-CAC3-464B-9544-BD56E198741D}" dateTime="2022-12-22T16:17:26" maxSheetId="2" userName="Keerthi, NavyaX" r:id="rId231" minRId="1844" maxRId="1845">
    <sheetIdMap count="1">
      <sheetId val="1"/>
    </sheetIdMap>
  </header>
  <header guid="{143C9BC2-E478-487D-A72A-B22CB6BECB25}" dateTime="2022-12-22T16:17:34" maxSheetId="2" userName="Keerthi, NavyaX" r:id="rId232" minRId="1846" maxRId="1847">
    <sheetIdMap count="1">
      <sheetId val="1"/>
    </sheetIdMap>
  </header>
  <header guid="{37C78C72-A6D1-49C8-AD79-4ECCF72F4089}" dateTime="2022-12-22T16:18:02" maxSheetId="2" userName="Keerthi, NavyaX" r:id="rId233" minRId="1848" maxRId="1849">
    <sheetIdMap count="1">
      <sheetId val="1"/>
    </sheetIdMap>
  </header>
  <header guid="{A34AD6D4-9BDB-4838-9DDC-60C3A140045F}" dateTime="2022-12-22T16:18:21" maxSheetId="2" userName="Keerthi, NavyaX" r:id="rId234" minRId="1850" maxRId="1853">
    <sheetIdMap count="1">
      <sheetId val="1"/>
    </sheetIdMap>
  </header>
  <header guid="{E39C782A-459D-4C4C-B288-D204125ADB3D}" dateTime="2022-12-22T16:19:48" maxSheetId="2" userName="Keerthi, NavyaX" r:id="rId235" minRId="1854" maxRId="1855">
    <sheetIdMap count="1">
      <sheetId val="1"/>
    </sheetIdMap>
  </header>
  <header guid="{23EFAEF0-EA0C-4727-B252-BBD67B3D7796}" dateTime="2022-12-22T16:20:11" maxSheetId="2" userName="Keerthi, NavyaX" r:id="rId236" minRId="1856" maxRId="1857">
    <sheetIdMap count="1">
      <sheetId val="1"/>
    </sheetIdMap>
  </header>
  <header guid="{21B864AE-01B0-4E10-A3FA-B0EA2ABA92B8}" dateTime="2022-12-22T16:20:22" maxSheetId="2" userName="Keerthi, NavyaX" r:id="rId237" minRId="1858" maxRId="1859">
    <sheetIdMap count="1">
      <sheetId val="1"/>
    </sheetIdMap>
  </header>
  <header guid="{876B9957-E39A-433E-8E8A-547E525A290A}" dateTime="2022-12-22T16:21:06" maxSheetId="2" userName="Keerthi, NavyaX" r:id="rId238" minRId="1860" maxRId="1865">
    <sheetIdMap count="1">
      <sheetId val="1"/>
    </sheetIdMap>
  </header>
  <header guid="{B13FFDB9-213B-45F4-9675-88620C12D882}" dateTime="2022-12-22T16:21:21" maxSheetId="2" userName="Keerthi, NavyaX" r:id="rId239" minRId="1866" maxRId="1871">
    <sheetIdMap count="1">
      <sheetId val="1"/>
    </sheetIdMap>
  </header>
  <header guid="{A70893A9-2C49-47F5-8139-BF52407D7B68}" dateTime="2022-12-22T16:22:19" maxSheetId="2" userName="Keerthi, NavyaX" r:id="rId240" minRId="1872" maxRId="1883">
    <sheetIdMap count="1">
      <sheetId val="1"/>
    </sheetIdMap>
  </header>
  <header guid="{5CBA6291-052F-4FD5-9259-FD8A1AF3C2B6}" dateTime="2022-12-22T16:24:05" maxSheetId="2" userName="Keerthi, NavyaX" r:id="rId241" minRId="1884" maxRId="1885">
    <sheetIdMap count="1">
      <sheetId val="1"/>
    </sheetIdMap>
  </header>
  <header guid="{6CF26BBD-DD15-4E15-A935-2B4CC12EE463}" dateTime="2022-12-22T16:35:50" maxSheetId="2" userName="Keerthi, NavyaX" r:id="rId242" minRId="1886" maxRId="1889">
    <sheetIdMap count="1">
      <sheetId val="1"/>
    </sheetIdMap>
  </header>
  <header guid="{840623F6-C951-4316-8DE9-676E44F38E78}" dateTime="2022-12-22T16:36:23" maxSheetId="2" userName="Keerthi, NavyaX" r:id="rId243" minRId="1890" maxRId="1891">
    <sheetIdMap count="1">
      <sheetId val="1"/>
    </sheetIdMap>
  </header>
  <header guid="{1AFA2E5F-1345-4E2F-8830-7B2E32585B1E}" dateTime="2022-12-22T17:17:36" maxSheetId="2" userName="Keerthi, NavyaX" r:id="rId244" minRId="1892" maxRId="1893">
    <sheetIdMap count="1">
      <sheetId val="1"/>
    </sheetIdMap>
  </header>
  <header guid="{4944D551-8671-456F-BEFB-D0FC771D47F7}" dateTime="2022-12-22T17:17:52" maxSheetId="2" userName="Keerthi, NavyaX" r:id="rId245" minRId="1894" maxRId="1897">
    <sheetIdMap count="1">
      <sheetId val="1"/>
    </sheetIdMap>
  </header>
  <header guid="{7F98B6EC-D357-44D0-ABAB-871426D28D7C}" dateTime="2022-12-22T17:18:15" maxSheetId="2" userName="Keerthi, NavyaX" r:id="rId246" minRId="1898" maxRId="1899">
    <sheetIdMap count="1">
      <sheetId val="1"/>
    </sheetIdMap>
  </header>
  <header guid="{89AE306D-7BF2-484C-A378-83E15D5A7CEB}" dateTime="2022-12-22T17:27:11" maxSheetId="2" userName="Keerthi, NavyaX" r:id="rId247" minRId="1900" maxRId="1903">
    <sheetIdMap count="1">
      <sheetId val="1"/>
    </sheetIdMap>
  </header>
  <header guid="{097DDAC3-2787-45DE-A117-24E01DF96441}" dateTime="2022-12-22T17:31:45" maxSheetId="2" userName="Keerthi, NavyaX" r:id="rId248" minRId="1904" maxRId="1905">
    <sheetIdMap count="1">
      <sheetId val="1"/>
    </sheetIdMap>
  </header>
  <header guid="{C4B1808F-4B09-48B8-8687-A6C091C29625}" dateTime="2022-12-22T17:36:57" maxSheetId="2" userName="Keerthi, NavyaX" r:id="rId249" minRId="1906" maxRId="1907">
    <sheetIdMap count="1">
      <sheetId val="1"/>
    </sheetIdMap>
  </header>
  <header guid="{03589E68-3A70-4EA9-9ADD-3491FB4FA4DD}" dateTime="2022-12-22T18:01:33" maxSheetId="2" userName="Keerthi, NavyaX" r:id="rId250" minRId="1908" maxRId="1953">
    <sheetIdMap count="1">
      <sheetId val="1"/>
    </sheetIdMap>
  </header>
  <header guid="{3B2D1D4F-4F6A-42D3-9AAC-0C85AE57D54B}" dateTime="2022-12-22T19:41:35" maxSheetId="2" userName="Keerthi, NavyaX" r:id="rId251">
    <sheetIdMap count="1">
      <sheetId val="1"/>
    </sheetIdMap>
  </header>
  <header guid="{63C5C3A9-5EAD-4E26-9EBD-E0FCBEE74FE5}" dateTime="2022-12-22T19:44:10" maxSheetId="2" userName="Keerthi, NavyaX" r:id="rId252" minRId="1955" maxRId="1957">
    <sheetIdMap count="1">
      <sheetId val="1"/>
    </sheetIdMap>
  </header>
  <header guid="{3A5BF438-6DAE-4234-B6CC-CE8A87D3F74F}" dateTime="2022-12-22T19:48:36" maxSheetId="2" userName="Keerthi, NavyaX" r:id="rId253">
    <sheetIdMap count="1">
      <sheetId val="1"/>
    </sheetIdMap>
  </header>
  <header guid="{FA2A50BC-AED5-4762-8B4A-F939C1098E82}" dateTime="2022-12-23T09:40:28" maxSheetId="2" userName="Keerthi, NavyaX" r:id="rId254">
    <sheetIdMap count="1">
      <sheetId val="1"/>
    </sheetIdMap>
  </header>
  <header guid="{B1317D3D-CD27-4130-B918-E063C73B4394}" dateTime="2022-12-23T09:41:12" maxSheetId="2" userName="Keerthi, NavyaX" r:id="rId255" minRId="1960" maxRId="1963">
    <sheetIdMap count="1">
      <sheetId val="1"/>
    </sheetIdMap>
  </header>
  <header guid="{6C74D2D9-EDE9-47A7-AC27-4A11E0C2A9ED}" dateTime="2022-12-23T09:42:29" maxSheetId="2" userName="Keerthi, NavyaX" r:id="rId256" minRId="1964" maxRId="1965">
    <sheetIdMap count="1">
      <sheetId val="1"/>
    </sheetIdMap>
  </header>
  <header guid="{2B6C8315-ECE4-4755-BA51-7DBD93A581EF}" dateTime="2022-12-23T09:57:54" maxSheetId="2" userName="Keerthi, NavyaX" r:id="rId257" minRId="1966" maxRId="1967">
    <sheetIdMap count="1">
      <sheetId val="1"/>
    </sheetIdMap>
  </header>
  <header guid="{F506B11D-D109-479F-B4E8-D7683B0B2B86}" dateTime="2022-12-23T09:59:16" maxSheetId="2" userName="Keerthi, NavyaX" r:id="rId258" minRId="1968" maxRId="1969">
    <sheetIdMap count="1">
      <sheetId val="1"/>
    </sheetIdMap>
  </header>
  <header guid="{FAAEEB68-B6B4-42E5-AEF8-F123DD6D3ED7}" dateTime="2022-12-23T09:59:55" maxSheetId="2" userName="Keerthi, NavyaX" r:id="rId259" minRId="1970" maxRId="1971">
    <sheetIdMap count="1">
      <sheetId val="1"/>
    </sheetIdMap>
  </header>
  <header guid="{AD64797F-AE01-48C3-9D68-9F06DA30F0AD}" dateTime="2022-12-23T10:00:13" maxSheetId="2" userName="Keerthi, NavyaX" r:id="rId260" minRId="1972" maxRId="1973">
    <sheetIdMap count="1">
      <sheetId val="1"/>
    </sheetIdMap>
  </header>
  <header guid="{D15183A1-82EC-410F-AEF3-EE95EAFC5F60}" dateTime="2022-12-23T10:00:19" maxSheetId="2" userName="Keerthi, NavyaX" r:id="rId261" minRId="1974" maxRId="1975">
    <sheetIdMap count="1">
      <sheetId val="1"/>
    </sheetIdMap>
  </header>
  <header guid="{D9BDF660-234F-49B7-98D5-B505075EBC08}" dateTime="2022-12-23T10:00:34" maxSheetId="2" userName="Keerthi, NavyaX" r:id="rId262" minRId="1976" maxRId="1977">
    <sheetIdMap count="1">
      <sheetId val="1"/>
    </sheetIdMap>
  </header>
  <header guid="{586C3018-2814-4B3C-8F21-AF13F0D62E12}" dateTime="2022-12-23T10:01:48" maxSheetId="2" userName="Keerthi, NavyaX" r:id="rId263" minRId="1978" maxRId="1979">
    <sheetIdMap count="1">
      <sheetId val="1"/>
    </sheetIdMap>
  </header>
  <header guid="{5158F515-6A56-4019-8351-B0F93F257B4B}" dateTime="2022-12-23T10:02:34" maxSheetId="2" userName="Keerthi, NavyaX" r:id="rId264" minRId="1980" maxRId="1981">
    <sheetIdMap count="1">
      <sheetId val="1"/>
    </sheetIdMap>
  </header>
  <header guid="{896D369D-9AF8-42B4-BDA1-4FA0EB11087A}" dateTime="2022-12-23T10:04:36" maxSheetId="2" userName="Keerthi, NavyaX" r:id="rId265" minRId="1982" maxRId="1983">
    <sheetIdMap count="1">
      <sheetId val="1"/>
    </sheetIdMap>
  </header>
  <header guid="{9D5904F7-2F31-4715-B9D7-F6DBBB5B5B24}" dateTime="2022-12-23T10:07:07" maxSheetId="2" userName="Keerthi, NavyaX" r:id="rId266" minRId="1984" maxRId="1985">
    <sheetIdMap count="1">
      <sheetId val="1"/>
    </sheetIdMap>
  </header>
  <header guid="{D1477CED-9AF0-4E99-9DF4-3107853EA02C}" dateTime="2022-12-23T10:08:55" maxSheetId="2" userName="Keerthi, NavyaX" r:id="rId267" minRId="1986" maxRId="1993">
    <sheetIdMap count="1">
      <sheetId val="1"/>
    </sheetIdMap>
  </header>
  <header guid="{10FA2497-4A43-4ABE-A34F-1A9BA5CD5DAC}" dateTime="2022-12-23T10:15:54" maxSheetId="2" userName="Keerthi, NavyaX" r:id="rId268" minRId="1994" maxRId="1995">
    <sheetIdMap count="1">
      <sheetId val="1"/>
    </sheetIdMap>
  </header>
  <header guid="{4C49E0BA-3AD9-4C88-9587-21C1672CA07A}" dateTime="2022-12-23T10:16:12" maxSheetId="2" userName="Keerthi, NavyaX" r:id="rId269" minRId="1996" maxRId="1997">
    <sheetIdMap count="1">
      <sheetId val="1"/>
    </sheetIdMap>
  </header>
  <header guid="{B927902D-7640-4387-8C43-C620B616780B}" dateTime="2022-12-23T10:25:50" maxSheetId="2" userName="Keerthi, NavyaX" r:id="rId270" minRId="1998" maxRId="1999">
    <sheetIdMap count="1">
      <sheetId val="1"/>
    </sheetIdMap>
  </header>
  <header guid="{C61BB78E-7592-4B61-AB95-DAF627FFE4D1}" dateTime="2022-12-23T10:30:22" maxSheetId="2" userName="Keerthi, NavyaX" r:id="rId271" minRId="2000" maxRId="2001">
    <sheetIdMap count="1">
      <sheetId val="1"/>
    </sheetIdMap>
  </header>
  <header guid="{4E5DA85E-57F9-4B62-B95F-FA11883C4C6B}" dateTime="2022-12-23T10:33:21" maxSheetId="2" userName="Keerthi, NavyaX" r:id="rId272" minRId="2002" maxRId="2003">
    <sheetIdMap count="1">
      <sheetId val="1"/>
    </sheetIdMap>
  </header>
  <header guid="{E723689D-CCD6-40F4-9342-A87C5FD6CD0A}" dateTime="2022-12-23T10:42:47" maxSheetId="2" userName="Keerthi, NavyaX" r:id="rId273" minRId="2004" maxRId="2005">
    <sheetIdMap count="1">
      <sheetId val="1"/>
    </sheetIdMap>
  </header>
  <header guid="{F57094BC-7A2E-4A8F-BB18-80BAB06886CC}" dateTime="2022-12-23T10:57:16" maxSheetId="2" userName="Keerthi, NavyaX" r:id="rId274" minRId="2006" maxRId="2016">
    <sheetIdMap count="1">
      <sheetId val="1"/>
    </sheetIdMap>
  </header>
  <header guid="{C3E39543-FE8B-43F4-BA45-DA23BA5FBDCF}" dateTime="2022-12-23T11:06:16" maxSheetId="2" userName="Keerthi, NavyaX" r:id="rId275" minRId="2017" maxRId="2018">
    <sheetIdMap count="1">
      <sheetId val="1"/>
    </sheetIdMap>
  </header>
  <header guid="{27F33D9F-BAFF-4602-8A93-EBA77FD4811D}" dateTime="2022-12-23T11:26:44" maxSheetId="2" userName="Keerthi, NavyaX" r:id="rId276" minRId="2019" maxRId="2020">
    <sheetIdMap count="1">
      <sheetId val="1"/>
    </sheetIdMap>
  </header>
  <header guid="{4F394BC5-9ABC-4895-88C7-06C7D7E7FFE0}" dateTime="2022-12-23T11:26:51" maxSheetId="2" userName="Keerthi, NavyaX" r:id="rId277" minRId="2021" maxRId="2022">
    <sheetIdMap count="1">
      <sheetId val="1"/>
    </sheetIdMap>
  </header>
  <header guid="{3B096D8D-77F0-44B9-8B7A-27C74FC0A0AF}" dateTime="2022-12-23T11:28:39" maxSheetId="2" userName="Keerthi, NavyaX" r:id="rId278" minRId="2023" maxRId="2024">
    <sheetIdMap count="1">
      <sheetId val="1"/>
    </sheetIdMap>
  </header>
  <header guid="{E24E8FAE-8E04-41DB-89C2-9AFED5514301}" dateTime="2022-12-23T11:28:56" maxSheetId="2" userName="Keerthi, NavyaX" r:id="rId279" minRId="2025" maxRId="2026">
    <sheetIdMap count="1">
      <sheetId val="1"/>
    </sheetIdMap>
  </header>
  <header guid="{C2B200BF-115B-456D-A4CC-817BE99FAE21}" dateTime="2022-12-23T11:29:31" maxSheetId="2" userName="Keerthi, NavyaX" r:id="rId280" minRId="2027" maxRId="2028">
    <sheetIdMap count="1">
      <sheetId val="1"/>
    </sheetIdMap>
  </header>
  <header guid="{F265C548-2BC8-4A25-820A-D235C837B785}" dateTime="2022-12-23T11:32:04" maxSheetId="2" userName="Keerthi, NavyaX" r:id="rId281" minRId="2029" maxRId="2030">
    <sheetIdMap count="1">
      <sheetId val="1"/>
    </sheetIdMap>
  </header>
  <header guid="{395D64AE-82CD-4E2C-A1CF-8751B97BC86C}" dateTime="2022-12-23T11:35:50" maxSheetId="2" userName="Keerthi, NavyaX" r:id="rId282" minRId="2031" maxRId="2032">
    <sheetIdMap count="1">
      <sheetId val="1"/>
    </sheetIdMap>
  </header>
  <header guid="{341FADD6-58A4-4BD8-AE26-9EFD454CD7FB}" dateTime="2022-12-23T11:36:38" maxSheetId="2" userName="Keerthi, NavyaX" r:id="rId283" minRId="2033" maxRId="2034">
    <sheetIdMap count="1">
      <sheetId val="1"/>
    </sheetIdMap>
  </header>
  <header guid="{228259F6-1545-40C0-8C2B-0CAE639DE4F4}" dateTime="2022-12-23T11:36:44" maxSheetId="2" userName="Keerthi, NavyaX" r:id="rId284" minRId="2035" maxRId="2036">
    <sheetIdMap count="1">
      <sheetId val="1"/>
    </sheetIdMap>
  </header>
  <header guid="{77F96DCF-BC18-400E-8D5E-826092DABBBB}" dateTime="2022-12-23T12:37:12" maxSheetId="2" userName="Keerthi, NavyaX" r:id="rId285" minRId="2037" maxRId="2044">
    <sheetIdMap count="1">
      <sheetId val="1"/>
    </sheetIdMap>
  </header>
  <header guid="{1B14395C-1E1C-40B2-B1DF-57278EF4A8E3}" dateTime="2022-12-23T12:42:48" maxSheetId="2" userName="Keerthi, NavyaX" r:id="rId286" minRId="2045" maxRId="2066">
    <sheetIdMap count="1">
      <sheetId val="1"/>
    </sheetIdMap>
  </header>
  <header guid="{7ED0BF16-95B6-4E92-BE52-731C31840EB0}" dateTime="2022-12-23T13:19:24" maxSheetId="2" userName="Keerthi, NavyaX" r:id="rId287" minRId="2067">
    <sheetIdMap count="1">
      <sheetId val="1"/>
    </sheetIdMap>
  </header>
  <header guid="{B17D7180-350F-4F30-962B-43ECCD05ED76}" dateTime="2022-12-23T14:56:20" maxSheetId="2" userName="Keerthi, NavyaX" r:id="rId288" minRId="2068" maxRId="2073">
    <sheetIdMap count="1">
      <sheetId val="1"/>
    </sheetIdMap>
  </header>
  <header guid="{7CE530F3-43F0-4F93-9A4F-C7754BEF4015}" dateTime="2022-12-23T15:04:27" maxSheetId="2" userName="Keerthi, NavyaX" r:id="rId289" minRId="2074" maxRId="2075">
    <sheetIdMap count="1">
      <sheetId val="1"/>
    </sheetIdMap>
  </header>
  <header guid="{D7008F98-AF54-468C-A60E-B4DB273F066C}" dateTime="2022-12-23T15:06:20" maxSheetId="2" userName="Keerthi, NavyaX" r:id="rId290" minRId="2076" maxRId="2081">
    <sheetIdMap count="1">
      <sheetId val="1"/>
    </sheetIdMap>
  </header>
  <header guid="{C25DAA25-05F3-4D34-98C2-A4EC490A09AE}" dateTime="2022-12-23T15:11:36" maxSheetId="2" userName="Keerthi, NavyaX" r:id="rId291" minRId="2082" maxRId="2083">
    <sheetIdMap count="1">
      <sheetId val="1"/>
    </sheetIdMap>
  </header>
  <header guid="{B4388258-AE7F-44E7-8A99-F10DF84D6A8A}" dateTime="2022-12-23T15:11:54" maxSheetId="2" userName="Keerthi, NavyaX" r:id="rId292" minRId="2084" maxRId="2085">
    <sheetIdMap count="1">
      <sheetId val="1"/>
    </sheetIdMap>
  </header>
  <header guid="{5E4C37B3-16A4-4676-B5A1-C17BDC564ECA}" dateTime="2022-12-23T15:12:49" maxSheetId="2" userName="Keerthi, NavyaX" r:id="rId293" minRId="2086">
    <sheetIdMap count="1">
      <sheetId val="1"/>
    </sheetIdMap>
  </header>
  <header guid="{F94D90FB-0708-47CF-8DFA-F62A960D2A08}" dateTime="2022-12-23T15:20:05" maxSheetId="2" userName="Keerthi, NavyaX" r:id="rId294" minRId="2087" maxRId="2088">
    <sheetIdMap count="1">
      <sheetId val="1"/>
    </sheetIdMap>
  </header>
  <header guid="{3387642E-1179-41BE-AC09-E31BA46A86FA}" dateTime="2022-12-23T15:20:20" maxSheetId="2" userName="Keerthi, NavyaX" r:id="rId295" minRId="2089" maxRId="2090">
    <sheetIdMap count="1">
      <sheetId val="1"/>
    </sheetIdMap>
  </header>
  <header guid="{C31588C1-B06D-437E-973D-07DCECF49BC4}" dateTime="2022-12-23T15:25:05" maxSheetId="2" userName="Keerthi, NavyaX" r:id="rId296" minRId="2091" maxRId="2092">
    <sheetIdMap count="1">
      <sheetId val="1"/>
    </sheetIdMap>
  </header>
  <header guid="{683C1C4E-FDF1-4E3E-9A6B-4DE3D2DBDD9A}" dateTime="2022-12-23T15:28:10" maxSheetId="2" userName="Keerthi, NavyaX" r:id="rId297" minRId="2093">
    <sheetIdMap count="1">
      <sheetId val="1"/>
    </sheetIdMap>
  </header>
  <header guid="{B5FC5131-B80D-4042-AEEA-41769B3C4510}" dateTime="2022-12-23T15:28:53" maxSheetId="2" userName="Keerthi, NavyaX" r:id="rId298" minRId="2094" maxRId="2095">
    <sheetIdMap count="1">
      <sheetId val="1"/>
    </sheetIdMap>
  </header>
  <header guid="{78625DF5-3FA2-4015-BDDA-E067F1EF6365}" dateTime="2022-12-23T15:33:22" maxSheetId="2" userName="Keerthi, NavyaX" r:id="rId299" minRId="2096" maxRId="2097">
    <sheetIdMap count="1">
      <sheetId val="1"/>
    </sheetIdMap>
  </header>
  <header guid="{3D73E373-DFF9-4D19-A6DE-E30E5451EE23}" dateTime="2022-12-26T09:41:14" maxSheetId="2" userName="Keerthi, NavyaX" r:id="rId300">
    <sheetIdMap count="1">
      <sheetId val="1"/>
    </sheetIdMap>
  </header>
  <header guid="{78A990CD-2D66-4AE0-BAAF-A3845571E49A}" dateTime="2022-12-26T09:46:00" maxSheetId="2" userName="Keerthi, NavyaX" r:id="rId301" minRId="2099" maxRId="2100">
    <sheetIdMap count="1">
      <sheetId val="1"/>
    </sheetIdMap>
  </header>
  <header guid="{CC26A643-1863-4D66-9C2A-980752C53689}" dateTime="2022-12-26T09:56:56" maxSheetId="2" userName="Keerthi, NavyaX" r:id="rId302" minRId="2101" maxRId="2109">
    <sheetIdMap count="1">
      <sheetId val="1"/>
    </sheetIdMap>
  </header>
  <header guid="{F24B4DA4-479E-44CE-B916-ECC69694FE47}" dateTime="2022-12-26T10:12:10" maxSheetId="2" userName="Keerthi, NavyaX" r:id="rId303">
    <sheetIdMap count="1">
      <sheetId val="1"/>
    </sheetIdMap>
  </header>
  <header guid="{FC6AA0F6-DD56-41E6-BA66-1528C6189CF5}" dateTime="2022-12-26T10:15:12" maxSheetId="2" userName="Keerthi, NavyaX" r:id="rId304" minRId="2111" maxRId="2112">
    <sheetIdMap count="1">
      <sheetId val="1"/>
    </sheetIdMap>
  </header>
  <header guid="{80822A18-EDE1-49F3-9ADD-BECBE245F66C}" dateTime="2022-12-26T10:34:14" maxSheetId="2" userName="Keerthi, NavyaX" r:id="rId305" minRId="2113" maxRId="2116">
    <sheetIdMap count="1">
      <sheetId val="1"/>
    </sheetIdMap>
  </header>
  <header guid="{85D9F5E8-F759-4B9A-B9D2-5D18D2BB9A30}" dateTime="2022-12-26T10:57:09" maxSheetId="2" userName="T C, JinshaX" r:id="rId306" minRId="2117" maxRId="2126">
    <sheetIdMap count="1">
      <sheetId val="1"/>
    </sheetIdMap>
  </header>
  <header guid="{CCE3E368-8A24-4130-A6B4-71C18FEF76CD}" dateTime="2022-12-26T10:58:03" maxSheetId="2" userName="T C, JinshaX" r:id="rId307" minRId="2128" maxRId="2130">
    <sheetIdMap count="1">
      <sheetId val="1"/>
    </sheetIdMap>
  </header>
  <header guid="{8527B45B-F042-4A1B-AC4E-72B6C0CFE870}" dateTime="2022-12-26T11:28:50" maxSheetId="2" userName="T C, JinshaX" r:id="rId308" minRId="2131" maxRId="2133">
    <sheetIdMap count="1">
      <sheetId val="1"/>
    </sheetIdMap>
  </header>
  <header guid="{C7F0CBE5-5106-43B3-A722-07EE24386B70}" dateTime="2022-12-26T11:34:09" maxSheetId="2" userName="Keerthi, NavyaX" r:id="rId309" minRId="2134" maxRId="2137">
    <sheetIdMap count="1">
      <sheetId val="1"/>
    </sheetIdMap>
  </header>
  <header guid="{9FA67F7E-CC22-4134-AB2C-F12B6E12DBEE}" dateTime="2022-12-26T11:46:45" maxSheetId="2" userName="Keerthi, NavyaX" r:id="rId310" minRId="2138" maxRId="2139">
    <sheetIdMap count="1">
      <sheetId val="1"/>
    </sheetIdMap>
  </header>
  <header guid="{069E77DE-191D-47D0-9E73-3BACEEA9F2CD}" dateTime="2022-12-26T11:57:42" maxSheetId="2" userName="Keerthi, NavyaX" r:id="rId311" minRId="2140">
    <sheetIdMap count="1">
      <sheetId val="1"/>
    </sheetIdMap>
  </header>
  <header guid="{FC212B75-9333-484A-8553-C0C309493080}" dateTime="2022-12-26T12:03:12" maxSheetId="2" userName="Keerthi, NavyaX" r:id="rId312" minRId="2141">
    <sheetIdMap count="1">
      <sheetId val="1"/>
    </sheetIdMap>
  </header>
  <header guid="{1DCCC0A4-9C3A-4422-9AFF-B0400F220602}" dateTime="2022-12-26T12:04:17" maxSheetId="2" userName="Keerthi, NavyaX" r:id="rId313" minRId="2142" maxRId="2157">
    <sheetIdMap count="1">
      <sheetId val="1"/>
    </sheetIdMap>
  </header>
  <header guid="{EE126B61-F96F-4308-BB95-030C0DF363C5}" dateTime="2022-12-26T12:10:39" maxSheetId="2" userName="T C, JinshaX" r:id="rId314" minRId="2158" maxRId="2159">
    <sheetIdMap count="1">
      <sheetId val="1"/>
    </sheetIdMap>
  </header>
  <header guid="{B0A25070-3C82-403E-A5AA-26CF6EDE879E}" dateTime="2022-12-26T12:10:47" maxSheetId="2" userName="Keerthi, NavyaX" r:id="rId315" minRId="2160" maxRId="2163">
    <sheetIdMap count="1">
      <sheetId val="1"/>
    </sheetIdMap>
  </header>
  <header guid="{484FBE9D-6E29-4602-8126-3C6FF271D640}" dateTime="2022-12-26T12:16:35" maxSheetId="2" userName="T C, JinshaX" r:id="rId316" minRId="2164" maxRId="2165">
    <sheetIdMap count="1">
      <sheetId val="1"/>
    </sheetIdMap>
  </header>
  <header guid="{425CBC4A-8199-4617-BFA7-A29ED13624D2}" dateTime="2022-12-26T12:17:31" maxSheetId="2" userName="Keerthi, NavyaX" r:id="rId317" minRId="2166" maxRId="2167">
    <sheetIdMap count="1">
      <sheetId val="1"/>
    </sheetIdMap>
  </header>
  <header guid="{B45275AB-AC5B-4747-8C0D-F7E7A6349615}" dateTime="2022-12-26T12:23:23" maxSheetId="2" userName="Keerthi, NavyaX" r:id="rId318" minRId="2168" maxRId="2169">
    <sheetIdMap count="1">
      <sheetId val="1"/>
    </sheetIdMap>
  </header>
  <header guid="{10F22835-595D-43C3-A8D8-E70C1C6556C9}" dateTime="2022-12-26T12:29:30" maxSheetId="2" userName="T C, JinshaX" r:id="rId319" minRId="2170" maxRId="2172">
    <sheetIdMap count="1">
      <sheetId val="1"/>
    </sheetIdMap>
  </header>
  <header guid="{8C57AF97-21BF-4790-9FF4-77BF4B67BB55}" dateTime="2022-12-26T12:33:51" maxSheetId="2" userName="T C, JinshaX" r:id="rId320" minRId="2173" maxRId="2174">
    <sheetIdMap count="1">
      <sheetId val="1"/>
    </sheetIdMap>
  </header>
  <header guid="{5D73B7C1-4E10-4C79-AD2E-AAB361D2A14E}" dateTime="2022-12-26T12:47:26" maxSheetId="2" userName="G, PurushothamanX" r:id="rId321" minRId="2175">
    <sheetIdMap count="1">
      <sheetId val="1"/>
    </sheetIdMap>
  </header>
  <header guid="{8F2309F2-9937-4702-B15C-23F0C7FC89A8}" dateTime="2022-12-26T12:48:00" maxSheetId="2" userName="Keerthi, NavyaX" r:id="rId322" minRId="2176" maxRId="2177">
    <sheetIdMap count="1">
      <sheetId val="1"/>
    </sheetIdMap>
  </header>
  <header guid="{429D90E5-5D1A-44F7-B3E1-CD7A6D7793DD}" dateTime="2022-12-26T12:48:56" maxSheetId="2" userName="T C, JinshaX" r:id="rId323" minRId="2178" maxRId="2179">
    <sheetIdMap count="1">
      <sheetId val="1"/>
    </sheetIdMap>
  </header>
  <header guid="{5FCE8418-BC86-452C-AE91-B9F3BEEDF5C8}" dateTime="2022-12-26T12:51:06" maxSheetId="2" userName="Keerthi, NavyaX" r:id="rId324" minRId="2180" maxRId="2182">
    <sheetIdMap count="1">
      <sheetId val="1"/>
    </sheetIdMap>
  </header>
  <header guid="{B26EE7B0-3647-4D6D-A833-FFC8B5379D9C}" dateTime="2022-12-26T12:58:46" maxSheetId="2" userName="T C, JinshaX" r:id="rId325" minRId="2183" maxRId="2186">
    <sheetIdMap count="1">
      <sheetId val="1"/>
    </sheetIdMap>
  </header>
  <header guid="{03A52E85-A5E3-4541-8BF3-C78A19F33064}" dateTime="2022-12-26T13:04:53" maxSheetId="2" userName="Keerthi, NavyaX" r:id="rId326" minRId="2187" maxRId="2188">
    <sheetIdMap count="1">
      <sheetId val="1"/>
    </sheetIdMap>
  </header>
  <header guid="{340D1128-2A62-494F-8063-1CBAF97A8888}" dateTime="2022-12-26T13:13:30" maxSheetId="2" userName="Keerthi, NavyaX" r:id="rId327" minRId="2189" maxRId="2190">
    <sheetIdMap count="1">
      <sheetId val="1"/>
    </sheetIdMap>
  </header>
  <header guid="{DCDDA957-9010-438B-9536-472EA677AD16}" dateTime="2022-12-26T13:20:03" maxSheetId="2" userName="Keerthi, NavyaX" r:id="rId328" minRId="2191" maxRId="2192">
    <sheetIdMap count="1">
      <sheetId val="1"/>
    </sheetIdMap>
  </header>
  <header guid="{105F5D0D-F291-4D03-980A-FBB34D6051BF}" dateTime="2022-12-26T14:32:45" maxSheetId="2" userName="T C, JinshaX" r:id="rId329" minRId="2193" maxRId="2194">
    <sheetIdMap count="1">
      <sheetId val="1"/>
    </sheetIdMap>
  </header>
  <header guid="{72CDF5AD-555B-48F4-B254-7BB85D4E261E}" dateTime="2022-12-26T14:44:24" maxSheetId="2" userName="T C, JinshaX" r:id="rId330" minRId="2195" maxRId="2196">
    <sheetIdMap count="1">
      <sheetId val="1"/>
    </sheetIdMap>
  </header>
  <header guid="{CA3BC00D-5D2F-46E0-820B-8502EEE81122}" dateTime="2022-12-26T14:44:48" maxSheetId="2" userName="T C, JinshaX" r:id="rId331">
    <sheetIdMap count="1">
      <sheetId val="1"/>
    </sheetIdMap>
  </header>
  <header guid="{25FB2915-6125-4FC8-A54F-75AE414722B3}" dateTime="2022-12-26T14:58:00" maxSheetId="2" userName="T C, JinshaX" r:id="rId332" minRId="2197" maxRId="2198">
    <sheetIdMap count="1">
      <sheetId val="1"/>
    </sheetIdMap>
  </header>
  <header guid="{B4B04360-4DD5-47AD-B278-473116AE7E6A}" dateTime="2022-12-26T15:03:08" maxSheetId="2" userName="T C, JinshaX" r:id="rId333" minRId="2199" maxRId="2200">
    <sheetIdMap count="1">
      <sheetId val="1"/>
    </sheetIdMap>
  </header>
  <header guid="{CECBD13C-005D-49C2-8C7A-792167BF56E7}" dateTime="2022-12-26T15:09:20" maxSheetId="2" userName="T C, JinshaX" r:id="rId334" minRId="2201">
    <sheetIdMap count="1">
      <sheetId val="1"/>
    </sheetIdMap>
  </header>
  <header guid="{76D5BCFB-B5B9-4573-9BD7-9CDE1A8836D5}" dateTime="2022-12-26T15:27:28" maxSheetId="2" userName="Keerthi, NavyaX" r:id="rId335" minRId="2202">
    <sheetIdMap count="1">
      <sheetId val="1"/>
    </sheetIdMap>
  </header>
  <header guid="{710FE7DE-D374-41B6-881A-3ED8562BA07A}" dateTime="2022-12-26T15:27:52" maxSheetId="2" userName="Keerthi, NavyaX" r:id="rId336" minRId="2203">
    <sheetIdMap count="1">
      <sheetId val="1"/>
    </sheetIdMap>
  </header>
  <header guid="{AEC943B2-235B-4264-A97D-F2EFAED17964}" dateTime="2022-12-26T15:38:56" maxSheetId="2" userName="Keerthi, NavyaX" r:id="rId337" minRId="2204" maxRId="2205">
    <sheetIdMap count="1">
      <sheetId val="1"/>
    </sheetIdMap>
  </header>
  <header guid="{C0663666-3CA4-4AAD-96C2-00AEE07E457B}" dateTime="2022-12-26T15:54:38" maxSheetId="2" userName="T C, JinshaX" r:id="rId338" minRId="2206">
    <sheetIdMap count="1">
      <sheetId val="1"/>
    </sheetIdMap>
  </header>
  <header guid="{5548D301-DB99-418D-BB5B-F5C1BC3B441D}" dateTime="2022-12-26T16:13:10" maxSheetId="2" userName="T C, JinshaX" r:id="rId339" minRId="2207">
    <sheetIdMap count="1">
      <sheetId val="1"/>
    </sheetIdMap>
  </header>
  <header guid="{E95F184A-C77D-4E0D-A72A-AD39C9843102}" dateTime="2022-12-26T16:50:19" maxSheetId="2" userName="Keerthi, NavyaX" r:id="rId340" minRId="2208" maxRId="2209">
    <sheetIdMap count="1">
      <sheetId val="1"/>
    </sheetIdMap>
  </header>
  <header guid="{B6FA062D-36D0-4279-AF7A-523D60996741}" dateTime="2022-12-26T17:11:46" maxSheetId="2" userName="T C, JinshaX" r:id="rId341" minRId="2210">
    <sheetIdMap count="1">
      <sheetId val="1"/>
    </sheetIdMap>
  </header>
  <header guid="{1A9978F6-B827-4E7C-8B92-88FC8CE0FEF4}" dateTime="2022-12-26T17:17:55" maxSheetId="2" userName="T C, JinshaX" r:id="rId342" minRId="2211" maxRId="2212">
    <sheetIdMap count="1">
      <sheetId val="1"/>
    </sheetIdMap>
  </header>
  <header guid="{2F29E677-A7D5-4527-957F-E7C5BFB8FF8C}" dateTime="2022-12-26T17:25:19" maxSheetId="2" userName="Keerthi, NavyaX" r:id="rId343" minRId="2213">
    <sheetIdMap count="1">
      <sheetId val="1"/>
    </sheetIdMap>
  </header>
  <header guid="{3145C353-CDBC-42A7-94A0-3801BFAB3959}" dateTime="2022-12-26T17:44:15" maxSheetId="2" userName="Venkateswara Reddy, ThatireddyX" r:id="rId344" minRId="2214" maxRId="2221">
    <sheetIdMap count="1">
      <sheetId val="1"/>
    </sheetIdMap>
  </header>
  <header guid="{818198AA-5BB9-4E57-9FAA-D947C95C2822}" dateTime="2022-12-27T09:26:08" maxSheetId="2" userName="Keerthi, NavyaX" r:id="rId345">
    <sheetIdMap count="1">
      <sheetId val="1"/>
    </sheetIdMap>
  </header>
  <header guid="{9E77FBF2-FBC8-4ABB-840F-C1E04810F1B0}" dateTime="2022-12-27T10:02:23" maxSheetId="2" userName="Keerthi, NavyaX" r:id="rId346" minRId="2224" maxRId="2225">
    <sheetIdMap count="1">
      <sheetId val="1"/>
    </sheetIdMap>
  </header>
  <header guid="{16C446D0-F964-4672-B568-3C87DD47E051}" dateTime="2022-12-27T14:57:29" maxSheetId="2" userName="Keerthi, NavyaX" r:id="rId347" minRId="2226" maxRId="2227">
    <sheetIdMap count="1">
      <sheetId val="1"/>
    </sheetIdMap>
  </header>
  <header guid="{BF040D65-545E-4E21-B32B-50A45F47DB5D}" dateTime="2022-12-27T17:11:42" maxSheetId="2" userName="Keerthi, NavyaX" r:id="rId348">
    <sheetIdMap count="1">
      <sheetId val="1"/>
    </sheetIdMap>
  </header>
  <header guid="{AA2D1A65-A301-4514-A15C-6DB3B0332725}" dateTime="2022-12-28T10:20:51" maxSheetId="2" userName="T C, JinshaX" r:id="rId349" minRId="2229">
    <sheetIdMap count="1">
      <sheetId val="1"/>
    </sheetIdMap>
  </header>
  <header guid="{1F242F94-6DCA-44FA-A66B-AC0048EDC011}" dateTime="2022-12-28T10:25:36" maxSheetId="2" userName="T C, JinshaX" r:id="rId350" minRId="2230">
    <sheetIdMap count="1">
      <sheetId val="1"/>
    </sheetIdMap>
  </header>
  <header guid="{0790D5CD-8B52-4C3C-A275-208F9DAF122E}" dateTime="2022-12-28T10:39:25" maxSheetId="2" userName="G, PurushothamanX" r:id="rId351" minRId="2231">
    <sheetIdMap count="1">
      <sheetId val="1"/>
    </sheetIdMap>
  </header>
  <header guid="{E8F01DB4-987A-4A89-88B4-4545986323AE}" dateTime="2022-12-28T10:42:29" maxSheetId="2" userName="Keerthi, NavyaX" r:id="rId352" minRId="2232" maxRId="2235">
    <sheetIdMap count="1">
      <sheetId val="1"/>
    </sheetIdMap>
  </header>
  <header guid="{EF308096-EABD-443D-ABFD-CA57A94939DB}" dateTime="2022-12-28T10:43:43" maxSheetId="2" userName="Keerthi, NavyaX" r:id="rId353" minRId="2236">
    <sheetIdMap count="1">
      <sheetId val="1"/>
    </sheetIdMap>
  </header>
  <header guid="{C60BAD4F-31BB-4DAE-AAC6-23196B153069}" dateTime="2022-12-28T11:04:26" maxSheetId="2" userName="Vinod M, AnjuX" r:id="rId354">
    <sheetIdMap count="1">
      <sheetId val="1"/>
    </sheetIdMap>
  </header>
  <header guid="{260FA411-517D-4A23-B613-1DC4978795D4}" dateTime="2022-12-28T12:33:53" maxSheetId="2" userName="G, PurushothamanX" r:id="rId355" minRId="2238">
    <sheetIdMap count="1">
      <sheetId val="1"/>
    </sheetIdMap>
  </header>
  <header guid="{21985437-2460-443B-AC13-0F55E5ED089A}" dateTime="2022-12-28T13:05:10" maxSheetId="2" userName="G, PurushothamanX" r:id="rId356">
    <sheetIdMap count="1">
      <sheetId val="1"/>
    </sheetIdMap>
  </header>
  <header guid="{8958370F-88C7-4E3A-A574-0A7667F53F42}" dateTime="2022-12-28T15:36:19" maxSheetId="2" userName="G, PurushothamanX" r:id="rId357" minRId="2240">
    <sheetIdMap count="1">
      <sheetId val="1"/>
    </sheetIdMap>
  </header>
  <header guid="{FBB9E4B5-3EFA-4766-A086-670BF9E86DBB}" dateTime="2022-12-28T15:37:28" maxSheetId="2" userName="G, PurushothamanX" r:id="rId358" minRId="2241" maxRId="2242">
    <sheetIdMap count="1">
      <sheetId val="1"/>
    </sheetIdMap>
  </header>
  <header guid="{5AB75B1C-8DA8-4331-AEE2-727D90E42EAC}" dateTime="2022-12-28T15:42:26" maxSheetId="2" userName="G, PurushothamanX" r:id="rId359" minRId="2243">
    <sheetIdMap count="1">
      <sheetId val="1"/>
    </sheetIdMap>
  </header>
  <header guid="{CD24235A-6C91-433E-96C6-B1947559503D}" dateTime="2022-12-28T16:04:17" maxSheetId="2" userName="G, PurushothamanX" r:id="rId360" minRId="2244">
    <sheetIdMap count="1">
      <sheetId val="1"/>
    </sheetIdMap>
  </header>
  <header guid="{83D69655-E476-448A-B7FB-8DA6F04E3FC4}" dateTime="2022-12-28T17:15:23" maxSheetId="2" userName="Vinod M, AnjuX" r:id="rId361">
    <sheetIdMap count="1">
      <sheetId val="1"/>
    </sheetIdMap>
  </header>
  <header guid="{1483DFC0-FDCA-4E04-821E-E3D3A719E81F}" dateTime="2022-12-28T17:24:07" maxSheetId="2" userName="Keerthi, NavyaX" r:id="rId362" minRId="2246" maxRId="2247">
    <sheetIdMap count="1">
      <sheetId val="1"/>
    </sheetIdMap>
  </header>
  <header guid="{D19DD4B6-102C-4BEB-8838-5A877F0D0352}" dateTime="2022-12-28T17:44:09" maxSheetId="2" userName="Keerthi, NavyaX" r:id="rId363" minRId="2249" maxRId="2250">
    <sheetIdMap count="1">
      <sheetId val="1"/>
    </sheetIdMap>
  </header>
  <header guid="{6182A7AE-05DB-4C40-A5B9-F442065BD80C}" dateTime="2022-12-28T17:59:26" maxSheetId="2" userName="Keerthi, NavyaX" r:id="rId364" minRId="2251" maxRId="2254">
    <sheetIdMap count="1">
      <sheetId val="1"/>
    </sheetIdMap>
  </header>
  <header guid="{B30E0830-6EEC-4E2A-B62D-BF055D619FF4}" dateTime="2022-12-28T17:59:57" maxSheetId="2" userName="Keerthi, NavyaX" r:id="rId365" minRId="2255" maxRId="2257">
    <sheetIdMap count="1">
      <sheetId val="1"/>
    </sheetIdMap>
  </header>
  <header guid="{0283B82D-62A1-436D-A263-BEEF330C6748}" dateTime="2022-12-28T18:00:02" maxSheetId="2" userName="Keerthi, NavyaX" r:id="rId366" minRId="2258">
    <sheetIdMap count="1">
      <sheetId val="1"/>
    </sheetIdMap>
  </header>
  <header guid="{DFEC6703-4303-485B-8ADA-8A9CECF3068F}" dateTime="2022-12-29T09:39:33" maxSheetId="2" userName="Keerthi, NavyaX" r:id="rId367">
    <sheetIdMap count="1">
      <sheetId val="1"/>
    </sheetIdMap>
  </header>
  <header guid="{400AD903-22C0-469F-AE6E-44AF00BD1D98}" dateTime="2022-12-29T14:36:24" maxSheetId="2" userName="G, PurushothamanX" r:id="rId368" minRId="2260">
    <sheetIdMap count="1">
      <sheetId val="1"/>
    </sheetIdMap>
  </header>
  <header guid="{780FA111-D74C-4A16-9863-668F4D259E4E}" dateTime="2023-01-03T10:22:41" maxSheetId="2" userName="Keerthi, NavyaX" r:id="rId369">
    <sheetIdMap count="1">
      <sheetId val="1"/>
    </sheetIdMap>
  </header>
  <header guid="{4B7131ED-D9EF-4754-A004-A81D9DFC9366}" dateTime="2023-01-05T12:36:33" maxSheetId="2" userName="Agarwal, Naman" r:id="rId370" minRId="2263" maxRId="2264">
    <sheetIdMap count="1">
      <sheetId val="1"/>
    </sheetIdMap>
  </header>
</headers>
</file>

<file path=xl/revisions/revisionLog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51" sId="1">
    <nc r="C11" t="inlineStr">
      <is>
        <t>Passed</t>
      </is>
    </nc>
  </rcc>
  <rcc rId="752" sId="1">
    <nc r="D11" t="inlineStr">
      <is>
        <t>Navya</t>
      </is>
    </nc>
  </rcc>
  <rcc rId="753" sId="1">
    <nc r="C26" t="inlineStr">
      <is>
        <t>Passed</t>
      </is>
    </nc>
  </rcc>
  <rcc rId="754" sId="1">
    <nc r="D26" t="inlineStr">
      <is>
        <t>Navya</t>
      </is>
    </nc>
  </rcc>
  <rcc rId="755" sId="1">
    <nc r="C30" t="inlineStr">
      <is>
        <t>Passed</t>
      </is>
    </nc>
  </rcc>
  <rcc rId="756" sId="1">
    <nc r="D30" t="inlineStr">
      <is>
        <t>Navya</t>
      </is>
    </nc>
  </rcc>
  <rcc rId="757" sId="1">
    <nc r="C58" t="inlineStr">
      <is>
        <t>Passed</t>
      </is>
    </nc>
  </rcc>
  <rcc rId="758" sId="1">
    <nc r="D58" t="inlineStr">
      <is>
        <t>Navya</t>
      </is>
    </nc>
  </rcc>
  <rcc rId="759" sId="1">
    <nc r="C68" t="inlineStr">
      <is>
        <t>Passed</t>
      </is>
    </nc>
  </rcc>
  <rcc rId="760" sId="1">
    <nc r="D68" t="inlineStr">
      <is>
        <t>Navya</t>
      </is>
    </nc>
  </rcc>
  <rcc rId="761" sId="1">
    <nc r="C115" t="inlineStr">
      <is>
        <t>Passed</t>
      </is>
    </nc>
  </rcc>
  <rcc rId="762" sId="1">
    <nc r="D115" t="inlineStr">
      <is>
        <t>Navya</t>
      </is>
    </nc>
  </rcc>
  <rcc rId="763" sId="1">
    <nc r="C190" t="inlineStr">
      <is>
        <t>Passed</t>
      </is>
    </nc>
  </rcc>
  <rcc rId="764" sId="1">
    <nc r="D190" t="inlineStr">
      <is>
        <t>Navya</t>
      </is>
    </nc>
  </rcc>
  <rcc rId="765" sId="1">
    <nc r="C200" t="inlineStr">
      <is>
        <t>Passed</t>
      </is>
    </nc>
  </rcc>
  <rcc rId="766" sId="1">
    <nc r="D200" t="inlineStr">
      <is>
        <t>Navya</t>
      </is>
    </nc>
  </rcc>
</revisions>
</file>

<file path=xl/revisions/revisionLog1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00" sId="1">
    <nc r="C102" t="inlineStr">
      <is>
        <t>Passed</t>
      </is>
    </nc>
  </rcc>
  <rcc rId="801" sId="1">
    <nc r="D102" t="inlineStr">
      <is>
        <t>Navya</t>
      </is>
    </nc>
  </rcc>
  <rcc rId="802" sId="1">
    <nc r="C103" t="inlineStr">
      <is>
        <t>Passed</t>
      </is>
    </nc>
  </rcc>
  <rcc rId="803" sId="1">
    <nc r="D103" t="inlineStr">
      <is>
        <t>Navya</t>
      </is>
    </nc>
  </rcc>
</revisions>
</file>

<file path=xl/revisions/revisionLog10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E28D465D-34C3-41D2-9D3B-078E163C47FF}" action="delete"/>
  <rdn rId="0" localSheetId="1" customView="1" name="Z_E28D465D_34C3_41D2_9D3B_078E163C47FF_.wvu.FilterData" hidden="1" oldHidden="1">
    <formula>Sheet1!$A$1:$AJ$238</formula>
    <oldFormula>Sheet1!$A$1:$AJ$238</oldFormula>
  </rdn>
  <rcv guid="{E28D465D-34C3-41D2-9D3B-078E163C47FF}" action="add"/>
</revisions>
</file>

<file path=xl/revisions/revisionLog10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49" sId="1">
    <oc r="C72" t="inlineStr">
      <is>
        <t>n</t>
      </is>
    </oc>
    <nc r="C72" t="inlineStr">
      <is>
        <t>Passed</t>
      </is>
    </nc>
  </rcc>
  <rcc rId="1050" sId="1">
    <nc r="D72" t="inlineStr">
      <is>
        <t>Navya</t>
      </is>
    </nc>
  </rcc>
</revisions>
</file>

<file path=xl/revisions/revisionLog10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51" sId="1" odxf="1" dxf="1">
    <oc r="A131">
      <f>HYPERLINK("https://hsdes.intel.com/resource/14013187207","14013187207")</f>
    </oc>
    <nc r="A131">
      <f>HYPERLINK("https://hsdes.intel.com/resource/14013187207","14013187207")</f>
    </nc>
    <odxf>
      <font>
        <u val="none"/>
      </font>
    </odxf>
    <ndxf>
      <font>
        <u/>
        <color theme="10"/>
      </font>
    </ndxf>
  </rcc>
  <rcc rId="1052" sId="1">
    <oc r="C20" t="inlineStr">
      <is>
        <t>m</t>
      </is>
    </oc>
    <nc r="C20" t="inlineStr">
      <is>
        <t>Passed</t>
      </is>
    </nc>
  </rcc>
  <rcc rId="1053" sId="1">
    <oc r="C37" t="inlineStr">
      <is>
        <t>m</t>
      </is>
    </oc>
    <nc r="C37" t="inlineStr">
      <is>
        <t>Passed</t>
      </is>
    </nc>
  </rcc>
  <rcc rId="1054" sId="1">
    <oc r="C123" t="inlineStr">
      <is>
        <t>m</t>
      </is>
    </oc>
    <nc r="C123" t="inlineStr">
      <is>
        <t>Passed</t>
      </is>
    </nc>
  </rcc>
  <rcc rId="1055" sId="1">
    <oc r="C124" t="inlineStr">
      <is>
        <t>m</t>
      </is>
    </oc>
    <nc r="C124" t="inlineStr">
      <is>
        <t>Passed</t>
      </is>
    </nc>
  </rcc>
  <rcc rId="1056" sId="1">
    <oc r="C130" t="inlineStr">
      <is>
        <t>m</t>
      </is>
    </oc>
    <nc r="C130" t="inlineStr">
      <is>
        <t>Passed</t>
      </is>
    </nc>
  </rcc>
  <rcc rId="1057" sId="1">
    <oc r="C131" t="inlineStr">
      <is>
        <t>m</t>
      </is>
    </oc>
    <nc r="C131" t="inlineStr">
      <is>
        <t>Passed</t>
      </is>
    </nc>
  </rcc>
  <rcc rId="1058" sId="1">
    <oc r="C134" t="inlineStr">
      <is>
        <t>m</t>
      </is>
    </oc>
    <nc r="C134" t="inlineStr">
      <is>
        <t>Passed</t>
      </is>
    </nc>
  </rcc>
</revisions>
</file>

<file path=xl/revisions/revisionLog10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59" sId="1">
    <oc r="C129" t="inlineStr">
      <is>
        <t>m</t>
      </is>
    </oc>
    <nc r="C129" t="inlineStr">
      <is>
        <t>Passed</t>
      </is>
    </nc>
  </rcc>
</revisions>
</file>

<file path=xl/revisions/revisionLog10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60" sId="1">
    <oc r="C167" t="inlineStr">
      <is>
        <t>m</t>
      </is>
    </oc>
    <nc r="C167" t="inlineStr">
      <is>
        <t>Passed</t>
      </is>
    </nc>
  </rcc>
</revisions>
</file>

<file path=xl/revisions/revisionLog10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61" sId="1">
    <oc r="C18" t="inlineStr">
      <is>
        <t>m</t>
      </is>
    </oc>
    <nc r="C18" t="inlineStr">
      <is>
        <t>Passed</t>
      </is>
    </nc>
  </rcc>
</revisions>
</file>

<file path=xl/revisions/revisionLog10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62" sId="1">
    <oc r="C141" t="inlineStr">
      <is>
        <t>n</t>
      </is>
    </oc>
    <nc r="C141" t="inlineStr">
      <is>
        <t>Intel</t>
      </is>
    </nc>
  </rcc>
</revisions>
</file>

<file path=xl/revisions/revisionLog10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63" sId="1">
    <oc r="C132" t="inlineStr">
      <is>
        <t>m</t>
      </is>
    </oc>
    <nc r="C132" t="inlineStr">
      <is>
        <t>Passed</t>
      </is>
    </nc>
  </rcc>
</revisions>
</file>

<file path=xl/revisions/revisionLog10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64" sId="1">
    <oc r="C114" t="inlineStr">
      <is>
        <t>n</t>
      </is>
    </oc>
    <nc r="C114" t="inlineStr">
      <is>
        <t>Passed</t>
      </is>
    </nc>
  </rcc>
  <rcc rId="1065" sId="1">
    <nc r="D114" t="inlineStr">
      <is>
        <t>Navya</t>
      </is>
    </nc>
  </rcc>
  <rcc rId="1066" sId="1">
    <nc r="D189" t="inlineStr">
      <is>
        <t>Navya</t>
      </is>
    </nc>
  </rcc>
  <rcc rId="1067" sId="1">
    <oc r="C189" t="inlineStr">
      <is>
        <t>n</t>
      </is>
    </oc>
    <nc r="C189" t="inlineStr">
      <is>
        <t>Passed</t>
      </is>
    </nc>
  </rcc>
</revisions>
</file>

<file path=xl/revisions/revisionLog10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68" sId="1">
    <oc r="C38" t="inlineStr">
      <is>
        <t>m</t>
      </is>
    </oc>
    <nc r="C38" t="inlineStr">
      <is>
        <t>Passed</t>
      </is>
    </nc>
  </rcc>
</revisions>
</file>

<file path=xl/revisions/revisionLog1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04" sId="1">
    <nc r="C184" t="inlineStr">
      <is>
        <t>Passed</t>
      </is>
    </nc>
  </rcc>
  <rcc rId="805" sId="1">
    <nc r="C185" t="inlineStr">
      <is>
        <t>Passed</t>
      </is>
    </nc>
  </rcc>
  <rcc rId="806" sId="1">
    <nc r="D185" t="inlineStr">
      <is>
        <t>Navya</t>
      </is>
    </nc>
  </rcc>
  <rcc rId="807" sId="1">
    <nc r="D184" t="inlineStr">
      <is>
        <t>Navya</t>
      </is>
    </nc>
  </rcc>
</revisions>
</file>

<file path=xl/revisions/revisionLog11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69" sId="1">
    <nc r="C194" t="inlineStr">
      <is>
        <t>m</t>
      </is>
    </nc>
  </rcc>
  <rcc rId="1070" sId="1">
    <nc r="D194" t="inlineStr">
      <is>
        <t>manikanta</t>
      </is>
    </nc>
  </rcc>
</revisions>
</file>

<file path=xl/revisions/revisionLog11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71" sId="1">
    <oc r="C142" t="inlineStr">
      <is>
        <t>n</t>
      </is>
    </oc>
    <nc r="C142" t="inlineStr">
      <is>
        <t>Passed</t>
      </is>
    </nc>
  </rcc>
  <rcc rId="1072" sId="1">
    <nc r="D142" t="inlineStr">
      <is>
        <t>Navya</t>
      </is>
    </nc>
  </rcc>
</revisions>
</file>

<file path=xl/revisions/revisionLog11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73" sId="1">
    <oc r="C197" t="inlineStr">
      <is>
        <t>Intel</t>
      </is>
    </oc>
    <nc r="C197" t="inlineStr">
      <is>
        <t>Passed</t>
      </is>
    </nc>
  </rcc>
  <rcc rId="1074" sId="1">
    <nc r="D197" t="inlineStr">
      <is>
        <t>Navya</t>
      </is>
    </nc>
  </rcc>
  <rcc rId="1075" sId="1">
    <oc r="C163" t="inlineStr">
      <is>
        <t>Intel</t>
      </is>
    </oc>
    <nc r="C163" t="inlineStr">
      <is>
        <t>Passed</t>
      </is>
    </nc>
  </rcc>
  <rcc rId="1076" sId="1">
    <nc r="D163" t="inlineStr">
      <is>
        <t>Navya</t>
      </is>
    </nc>
  </rcc>
</revisions>
</file>

<file path=xl/revisions/revisionLog11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77" sId="1">
    <nc r="C35" t="inlineStr">
      <is>
        <t>Intel</t>
      </is>
    </nc>
  </rcc>
  <rcc rId="1078" sId="1">
    <nc r="C43" t="inlineStr">
      <is>
        <t>Intel</t>
      </is>
    </nc>
  </rcc>
  <rcc rId="1079" sId="1">
    <nc r="C44" t="inlineStr">
      <is>
        <t>Intel</t>
      </is>
    </nc>
  </rcc>
  <rcc rId="1080" sId="1">
    <nc r="C63" t="inlineStr">
      <is>
        <t>m</t>
      </is>
    </nc>
  </rcc>
</revisions>
</file>

<file path=xl/revisions/revisionLog11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81" sId="1">
    <nc r="C32" t="inlineStr">
      <is>
        <t>Passed</t>
      </is>
    </nc>
  </rcc>
  <rcc rId="1082" sId="1">
    <nc r="C29" t="inlineStr">
      <is>
        <t>passed</t>
      </is>
    </nc>
  </rcc>
</revisions>
</file>

<file path=xl/revisions/revisionLog11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83" sId="1">
    <nc r="C143" t="inlineStr">
      <is>
        <t>Passed</t>
      </is>
    </nc>
  </rcc>
</revisions>
</file>

<file path=xl/revisions/revisionLog11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84" sId="1">
    <nc r="D29" t="inlineStr">
      <is>
        <t>Navya</t>
      </is>
    </nc>
  </rcc>
</revisions>
</file>

<file path=xl/revisions/revisionLog11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85" sId="1">
    <oc r="C34" t="inlineStr">
      <is>
        <t>failed</t>
      </is>
    </oc>
    <nc r="C34"/>
  </rcc>
  <rcc rId="1086" sId="1">
    <oc r="C88" t="inlineStr">
      <is>
        <t>failed</t>
      </is>
    </oc>
    <nc r="C88"/>
  </rcc>
  <rcc rId="1087" sId="1">
    <oc r="C215" t="inlineStr">
      <is>
        <t>failed</t>
      </is>
    </oc>
    <nc r="C215"/>
  </rcc>
  <rcc rId="1088" sId="1">
    <oc r="C216" t="inlineStr">
      <is>
        <t>failed</t>
      </is>
    </oc>
    <nc r="C216"/>
  </rcc>
  <rcc rId="1089" sId="1">
    <oc r="C217" t="inlineStr">
      <is>
        <t>failed</t>
      </is>
    </oc>
    <nc r="C217"/>
  </rcc>
  <rcc rId="1090" sId="1" odxf="1" dxf="1">
    <nc r="A244" t="inlineStr">
      <is>
        <t>14013186236</t>
      </is>
    </nc>
    <odxf>
      <font>
        <sz val="11"/>
        <color theme="1"/>
        <name val="Calibri"/>
        <family val="2"/>
        <scheme val="minor"/>
      </font>
      <border outline="0">
        <left/>
        <right/>
        <top/>
        <bottom/>
      </border>
    </odxf>
    <ndxf>
      <font>
        <sz val="11"/>
        <color theme="1"/>
        <name val="Calibri"/>
        <family val="2"/>
        <scheme val="minor"/>
      </font>
      <border outline="0">
        <left style="thin">
          <color indexed="64"/>
        </left>
        <right style="thin">
          <color indexed="64"/>
        </right>
        <top style="thin">
          <color indexed="64"/>
        </top>
        <bottom style="thin">
          <color indexed="64"/>
        </bottom>
      </border>
    </ndxf>
  </rcc>
  <rcc rId="1091" sId="1" odxf="1" dxf="1">
    <nc r="B244" t="inlineStr">
      <is>
        <t>Verify if Intel SelfTest completes successfully</t>
      </is>
    </nc>
    <odxf>
      <font>
        <sz val="11"/>
        <color theme="1"/>
        <name val="Calibri"/>
        <family val="2"/>
        <scheme val="minor"/>
      </font>
      <border outline="0">
        <left/>
        <right/>
        <top/>
        <bottom/>
      </border>
    </odxf>
    <ndxf>
      <font>
        <sz val="11"/>
        <color theme="1"/>
        <name val="Calibri"/>
        <family val="2"/>
        <scheme val="minor"/>
      </font>
      <border outline="0">
        <left style="thin">
          <color indexed="64"/>
        </left>
        <right style="thin">
          <color indexed="64"/>
        </right>
        <top style="thin">
          <color indexed="64"/>
        </top>
        <bottom style="thin">
          <color indexed="64"/>
        </bottom>
      </border>
    </ndxf>
  </rcc>
  <rcc rId="1092" sId="1" odxf="1" dxf="1">
    <nc r="C244" t="inlineStr">
      <is>
        <t>failed</t>
      </is>
    </nc>
    <odxf>
      <font>
        <sz val="11"/>
        <color theme="1"/>
        <name val="Calibri"/>
        <family val="2"/>
        <scheme val="minor"/>
      </font>
      <fill>
        <patternFill patternType="none">
          <bgColor indexed="65"/>
        </patternFill>
      </fill>
      <border outline="0">
        <left/>
        <right/>
        <top/>
        <bottom/>
      </border>
    </odxf>
    <ndxf>
      <font>
        <sz val="11"/>
        <color theme="1"/>
        <name val="Calibri"/>
        <family val="2"/>
        <scheme val="minor"/>
      </font>
      <fill>
        <patternFill patternType="solid">
          <bgColor rgb="FFFF0000"/>
        </patternFill>
      </fill>
      <border outline="0">
        <left style="thin">
          <color indexed="64"/>
        </left>
        <right style="thin">
          <color indexed="64"/>
        </right>
        <top style="thin">
          <color indexed="64"/>
        </top>
        <bottom style="thin">
          <color indexed="64"/>
        </bottom>
      </border>
    </ndxf>
  </rcc>
  <rcc rId="1093" sId="1" odxf="1" dxf="1">
    <nc r="A245" t="inlineStr">
      <is>
        <t>14013186701</t>
      </is>
    </nc>
    <odxf>
      <font>
        <sz val="11"/>
        <color theme="1"/>
        <name val="Calibri"/>
        <family val="2"/>
        <scheme val="minor"/>
      </font>
      <border outline="0">
        <left/>
        <right/>
        <top/>
        <bottom/>
      </border>
    </odxf>
    <ndxf>
      <font>
        <sz val="11"/>
        <color theme="1"/>
        <name val="Calibri"/>
        <family val="2"/>
        <scheme val="minor"/>
      </font>
      <border outline="0">
        <left style="thin">
          <color indexed="64"/>
        </left>
        <right style="thin">
          <color indexed="64"/>
        </right>
        <top style="thin">
          <color indexed="64"/>
        </top>
        <bottom style="thin">
          <color indexed="64"/>
        </bottom>
      </border>
    </ndxf>
  </rcc>
  <rcc rId="1094" sId="1" odxf="1" dxf="1">
    <nc r="B245" t="inlineStr">
      <is>
        <t>Verify BIOS CSME HECI interaction check successful</t>
      </is>
    </nc>
    <odxf>
      <font>
        <sz val="11"/>
        <color theme="1"/>
        <name val="Calibri"/>
        <family val="2"/>
        <scheme val="minor"/>
      </font>
      <border outline="0">
        <left/>
        <right/>
        <top/>
        <bottom/>
      </border>
    </odxf>
    <ndxf>
      <font>
        <sz val="11"/>
        <color theme="1"/>
        <name val="Calibri"/>
        <family val="2"/>
        <scheme val="minor"/>
      </font>
      <border outline="0">
        <left style="thin">
          <color indexed="64"/>
        </left>
        <right style="thin">
          <color indexed="64"/>
        </right>
        <top style="thin">
          <color indexed="64"/>
        </top>
        <bottom style="thin">
          <color indexed="64"/>
        </bottom>
      </border>
    </ndxf>
  </rcc>
  <rcc rId="1095" sId="1" odxf="1" dxf="1">
    <nc r="C245" t="inlineStr">
      <is>
        <t>N/A</t>
      </is>
    </nc>
    <odxf>
      <font>
        <sz val="11"/>
        <color theme="1"/>
        <name val="Calibri"/>
        <family val="2"/>
        <scheme val="minor"/>
      </font>
      <border outline="0">
        <left/>
        <right/>
        <top/>
        <bottom/>
      </border>
    </odxf>
    <ndxf>
      <font>
        <sz val="11"/>
        <color theme="1"/>
        <name val="Calibri"/>
        <family val="2"/>
        <scheme val="minor"/>
      </font>
      <border outline="0">
        <left style="thin">
          <color indexed="64"/>
        </left>
        <right style="thin">
          <color indexed="64"/>
        </right>
        <top style="thin">
          <color indexed="64"/>
        </top>
        <bottom style="thin">
          <color indexed="64"/>
        </bottom>
      </border>
    </ndxf>
  </rcc>
  <rcc rId="1096" sId="1" odxf="1" dxf="1">
    <nc r="A246" t="inlineStr">
      <is>
        <t>14013186784</t>
      </is>
    </nc>
    <odxf>
      <font>
        <sz val="11"/>
        <color theme="1"/>
        <name val="Calibri"/>
        <family val="2"/>
        <scheme val="minor"/>
      </font>
      <border outline="0">
        <left/>
        <right/>
        <top/>
        <bottom/>
      </border>
    </odxf>
    <ndxf>
      <font>
        <sz val="11"/>
        <color theme="1"/>
        <name val="Calibri"/>
        <family val="2"/>
        <scheme val="minor"/>
      </font>
      <border outline="0">
        <left style="thin">
          <color indexed="64"/>
        </left>
        <right style="thin">
          <color indexed="64"/>
        </right>
        <top style="thin">
          <color indexed="64"/>
        </top>
        <bottom style="thin">
          <color indexed="64"/>
        </bottom>
      </border>
    </ndxf>
  </rcc>
  <rcc rId="1097" sId="1" odxf="1" dxf="1">
    <nc r="B246" t="inlineStr">
      <is>
        <t>Verify OS debug support using Windbg debugging via USB3.0 debug port</t>
      </is>
    </nc>
    <odxf>
      <font>
        <sz val="11"/>
        <color theme="1"/>
        <name val="Calibri"/>
        <family val="2"/>
        <scheme val="minor"/>
      </font>
      <border outline="0">
        <left/>
        <right/>
        <top/>
        <bottom/>
      </border>
    </odxf>
    <ndxf>
      <font>
        <sz val="11"/>
        <color theme="1"/>
        <name val="Calibri"/>
        <family val="2"/>
        <scheme val="minor"/>
      </font>
      <border outline="0">
        <left style="thin">
          <color indexed="64"/>
        </left>
        <right style="thin">
          <color indexed="64"/>
        </right>
        <top style="thin">
          <color indexed="64"/>
        </top>
        <bottom style="thin">
          <color indexed="64"/>
        </bottom>
      </border>
    </ndxf>
  </rcc>
  <rcc rId="1098" sId="1" odxf="1" dxf="1">
    <nc r="C246" t="inlineStr">
      <is>
        <t>failed</t>
      </is>
    </nc>
    <odxf>
      <font>
        <sz val="11"/>
        <color theme="1"/>
        <name val="Calibri"/>
        <family val="2"/>
        <scheme val="minor"/>
      </font>
      <fill>
        <patternFill patternType="none">
          <bgColor indexed="65"/>
        </patternFill>
      </fill>
      <border outline="0">
        <left/>
        <right/>
        <top/>
        <bottom/>
      </border>
    </odxf>
    <ndxf>
      <font>
        <sz val="11"/>
        <color theme="1"/>
        <name val="Calibri"/>
        <family val="2"/>
        <scheme val="minor"/>
      </font>
      <fill>
        <patternFill patternType="solid">
          <bgColor rgb="FFFF0000"/>
        </patternFill>
      </fill>
      <border outline="0">
        <left style="thin">
          <color indexed="64"/>
        </left>
        <right style="thin">
          <color indexed="64"/>
        </right>
        <top style="thin">
          <color indexed="64"/>
        </top>
        <bottom style="thin">
          <color indexed="64"/>
        </bottom>
      </border>
    </ndxf>
  </rcc>
  <rcc rId="1099" sId="1" odxf="1" dxf="1">
    <nc r="A247" t="inlineStr">
      <is>
        <t>14013187753</t>
      </is>
    </nc>
    <odxf>
      <font>
        <sz val="11"/>
        <color theme="1"/>
        <name val="Calibri"/>
        <family val="2"/>
        <scheme val="minor"/>
      </font>
      <border outline="0">
        <left/>
        <right/>
        <top/>
        <bottom/>
      </border>
    </odxf>
    <ndxf>
      <font>
        <sz val="11"/>
        <color theme="1"/>
        <name val="Calibri"/>
        <family val="2"/>
        <scheme val="minor"/>
      </font>
      <border outline="0">
        <left style="thin">
          <color indexed="64"/>
        </left>
        <right style="thin">
          <color indexed="64"/>
        </right>
        <top style="thin">
          <color indexed="64"/>
        </top>
        <bottom style="thin">
          <color indexed="64"/>
        </bottom>
      </border>
    </ndxf>
  </rcc>
  <rcc rId="1100" sId="1" odxf="1" dxf="1">
    <nc r="B247" t="inlineStr">
      <is>
        <t>Verify OS debug support using Windbg via native serial UART</t>
      </is>
    </nc>
    <odxf>
      <font>
        <sz val="11"/>
        <color theme="1"/>
        <name val="Calibri"/>
        <family val="2"/>
        <scheme val="minor"/>
      </font>
      <border outline="0">
        <left/>
        <right/>
        <top/>
        <bottom/>
      </border>
    </odxf>
    <ndxf>
      <font>
        <sz val="11"/>
        <color theme="1"/>
        <name val="Calibri"/>
        <family val="2"/>
        <scheme val="minor"/>
      </font>
      <border outline="0">
        <left style="thin">
          <color indexed="64"/>
        </left>
        <right style="thin">
          <color indexed="64"/>
        </right>
        <top style="thin">
          <color indexed="64"/>
        </top>
        <bottom style="thin">
          <color indexed="64"/>
        </bottom>
      </border>
    </ndxf>
  </rcc>
  <rcc rId="1101" sId="1" odxf="1" dxf="1">
    <nc r="C247" t="inlineStr">
      <is>
        <t>failed</t>
      </is>
    </nc>
    <odxf>
      <font>
        <sz val="11"/>
        <color theme="1"/>
        <name val="Calibri"/>
        <family val="2"/>
        <scheme val="minor"/>
      </font>
      <fill>
        <patternFill patternType="none">
          <bgColor indexed="65"/>
        </patternFill>
      </fill>
      <border outline="0">
        <left/>
        <right/>
        <top/>
        <bottom/>
      </border>
    </odxf>
    <ndxf>
      <font>
        <sz val="11"/>
        <color theme="1"/>
        <name val="Calibri"/>
        <family val="2"/>
        <scheme val="minor"/>
      </font>
      <fill>
        <patternFill patternType="solid">
          <bgColor rgb="FFFF0000"/>
        </patternFill>
      </fill>
      <border outline="0">
        <left style="thin">
          <color indexed="64"/>
        </left>
        <right style="thin">
          <color indexed="64"/>
        </right>
        <top style="thin">
          <color indexed="64"/>
        </top>
        <bottom style="thin">
          <color indexed="64"/>
        </bottom>
      </border>
    </ndxf>
  </rcc>
  <rcc rId="1102" sId="1" odxf="1" dxf="1">
    <nc r="A248" t="inlineStr">
      <is>
        <t>14013187760</t>
      </is>
    </nc>
    <odxf>
      <font>
        <sz val="11"/>
        <color theme="1"/>
        <name val="Calibri"/>
        <family val="2"/>
        <scheme val="minor"/>
      </font>
      <border outline="0">
        <left/>
        <right/>
        <top/>
        <bottom/>
      </border>
    </odxf>
    <ndxf>
      <font>
        <sz val="11"/>
        <color theme="1"/>
        <name val="Calibri"/>
        <family val="2"/>
        <scheme val="minor"/>
      </font>
      <border outline="0">
        <left style="thin">
          <color indexed="64"/>
        </left>
        <right style="thin">
          <color indexed="64"/>
        </right>
        <top style="thin">
          <color indexed="64"/>
        </top>
        <bottom style="thin">
          <color indexed="64"/>
        </bottom>
      </border>
    </ndxf>
  </rcc>
  <rcc rId="1103" sId="1" odxf="1" dxf="1">
    <nc r="B248" t="inlineStr">
      <is>
        <t>Validate concurrent support of Windbg and DbC debug trace over same Type-C port</t>
      </is>
    </nc>
    <odxf>
      <font>
        <sz val="11"/>
        <color theme="1"/>
        <name val="Calibri"/>
        <family val="2"/>
        <scheme val="minor"/>
      </font>
      <border outline="0">
        <left/>
        <right/>
        <top/>
        <bottom/>
      </border>
    </odxf>
    <ndxf>
      <font>
        <sz val="11"/>
        <color theme="1"/>
        <name val="Calibri"/>
        <family val="2"/>
        <scheme val="minor"/>
      </font>
      <border outline="0">
        <left style="thin">
          <color indexed="64"/>
        </left>
        <right style="thin">
          <color indexed="64"/>
        </right>
        <top style="thin">
          <color indexed="64"/>
        </top>
        <bottom style="thin">
          <color indexed="64"/>
        </bottom>
      </border>
    </ndxf>
  </rcc>
  <rcc rId="1104" sId="1" odxf="1" dxf="1">
    <nc r="C248" t="inlineStr">
      <is>
        <t>failed</t>
      </is>
    </nc>
    <odxf>
      <font>
        <sz val="11"/>
        <color theme="1"/>
        <name val="Calibri"/>
        <family val="2"/>
        <scheme val="minor"/>
      </font>
      <fill>
        <patternFill patternType="none">
          <bgColor indexed="65"/>
        </patternFill>
      </fill>
      <border outline="0">
        <left/>
        <right/>
        <top/>
        <bottom/>
      </border>
    </odxf>
    <ndxf>
      <font>
        <sz val="11"/>
        <color theme="1"/>
        <name val="Calibri"/>
        <family val="2"/>
        <scheme val="minor"/>
      </font>
      <fill>
        <patternFill patternType="solid">
          <bgColor rgb="FFFF0000"/>
        </patternFill>
      </fill>
      <border outline="0">
        <left style="thin">
          <color indexed="64"/>
        </left>
        <right style="thin">
          <color indexed="64"/>
        </right>
        <top style="thin">
          <color indexed="64"/>
        </top>
        <bottom style="thin">
          <color indexed="64"/>
        </bottom>
      </border>
    </ndxf>
  </rcc>
  <rcc rId="1105" sId="1" odxf="1" dxf="1">
    <nc r="A249" t="inlineStr">
      <is>
        <t>14013187762</t>
      </is>
    </nc>
    <odxf>
      <font>
        <sz val="11"/>
        <color theme="1"/>
        <name val="Calibri"/>
        <family val="2"/>
        <scheme val="minor"/>
      </font>
      <border outline="0">
        <left/>
        <right/>
        <top/>
        <bottom/>
      </border>
    </odxf>
    <ndxf>
      <font>
        <sz val="11"/>
        <color theme="1"/>
        <name val="Calibri"/>
        <family val="2"/>
        <scheme val="minor"/>
      </font>
      <border outline="0">
        <left style="thin">
          <color indexed="64"/>
        </left>
        <right style="thin">
          <color indexed="64"/>
        </right>
        <top style="thin">
          <color indexed="64"/>
        </top>
        <bottom style="thin">
          <color indexed="64"/>
        </bottom>
      </border>
    </ndxf>
  </rcc>
  <rcc rId="1106" sId="1" odxf="1" dxf="1">
    <nc r="B249" t="inlineStr">
      <is>
        <t>Validate concurrent support of Windbg and DbC debug trace over same Type-A port</t>
      </is>
    </nc>
    <odxf>
      <font>
        <sz val="11"/>
        <color theme="1"/>
        <name val="Calibri"/>
        <family val="2"/>
        <scheme val="minor"/>
      </font>
      <border outline="0">
        <left/>
        <right/>
        <top/>
        <bottom/>
      </border>
    </odxf>
    <ndxf>
      <font>
        <sz val="11"/>
        <color theme="1"/>
        <name val="Calibri"/>
        <family val="2"/>
        <scheme val="minor"/>
      </font>
      <border outline="0">
        <left style="thin">
          <color indexed="64"/>
        </left>
        <right style="thin">
          <color indexed="64"/>
        </right>
        <top style="thin">
          <color indexed="64"/>
        </top>
        <bottom style="thin">
          <color indexed="64"/>
        </bottom>
      </border>
    </ndxf>
  </rcc>
  <rcc rId="1107" sId="1" odxf="1" dxf="1">
    <nc r="C249" t="inlineStr">
      <is>
        <t>failed</t>
      </is>
    </nc>
    <odxf>
      <font>
        <sz val="11"/>
        <color theme="1"/>
        <name val="Calibri"/>
        <family val="2"/>
        <scheme val="minor"/>
      </font>
      <fill>
        <patternFill patternType="none">
          <bgColor indexed="65"/>
        </patternFill>
      </fill>
      <border outline="0">
        <left/>
        <right/>
        <top/>
        <bottom/>
      </border>
    </odxf>
    <ndxf>
      <font>
        <sz val="11"/>
        <color theme="1"/>
        <name val="Calibri"/>
        <family val="2"/>
        <scheme val="minor"/>
      </font>
      <fill>
        <patternFill patternType="solid">
          <bgColor rgb="FFFF0000"/>
        </patternFill>
      </fill>
      <border outline="0">
        <left style="thin">
          <color indexed="64"/>
        </left>
        <right style="thin">
          <color indexed="64"/>
        </right>
        <top style="thin">
          <color indexed="64"/>
        </top>
        <bottom style="thin">
          <color indexed="64"/>
        </bottom>
      </border>
    </ndxf>
  </rcc>
  <rrc rId="1108" sId="1" ref="A244:XFD244" action="deleteRow">
    <rfmt sheetId="1" xfDxf="1" sqref="A244:XFD244" start="0" length="0"/>
    <rcc rId="0" sId="1" dxf="1">
      <nc r="A244" t="inlineStr">
        <is>
          <t>14013186236</t>
        </is>
      </nc>
      <ndxf>
        <font>
          <sz val="11"/>
          <color theme="1"/>
          <name val="Calibri"/>
          <family val="2"/>
          <scheme val="minor"/>
        </font>
        <border outline="0">
          <left style="thin">
            <color indexed="64"/>
          </left>
          <right style="thin">
            <color indexed="64"/>
          </right>
          <top style="thin">
            <color indexed="64"/>
          </top>
          <bottom style="thin">
            <color indexed="64"/>
          </bottom>
        </border>
      </ndxf>
    </rcc>
    <rcc rId="0" sId="1" dxf="1">
      <nc r="B244" t="inlineStr">
        <is>
          <t>Verify if Intel SelfTest completes successfully</t>
        </is>
      </nc>
      <ndxf>
        <font>
          <sz val="11"/>
          <color theme="1"/>
          <name val="Calibri"/>
          <family val="2"/>
          <scheme val="minor"/>
        </font>
        <border outline="0">
          <left style="thin">
            <color indexed="64"/>
          </left>
          <right style="thin">
            <color indexed="64"/>
          </right>
          <top style="thin">
            <color indexed="64"/>
          </top>
          <bottom style="thin">
            <color indexed="64"/>
          </bottom>
        </border>
      </ndxf>
    </rcc>
    <rcc rId="0" sId="1" dxf="1">
      <nc r="C244" t="inlineStr">
        <is>
          <t>failed</t>
        </is>
      </nc>
      <ndxf>
        <font>
          <sz val="11"/>
          <color theme="1"/>
          <name val="Calibri"/>
          <family val="2"/>
          <scheme val="minor"/>
        </font>
        <fill>
          <patternFill patternType="solid">
            <bgColor rgb="FFFF0000"/>
          </patternFill>
        </fill>
        <border outline="0">
          <left style="thin">
            <color indexed="64"/>
          </left>
          <right style="thin">
            <color indexed="64"/>
          </right>
          <top style="thin">
            <color indexed="64"/>
          </top>
          <bottom style="thin">
            <color indexed="64"/>
          </bottom>
        </border>
      </ndxf>
    </rcc>
  </rrc>
  <rrc rId="1109" sId="1" ref="A244:XFD244" action="deleteRow">
    <rfmt sheetId="1" xfDxf="1" sqref="A244:XFD244" start="0" length="0"/>
    <rcc rId="0" sId="1" dxf="1">
      <nc r="A244" t="inlineStr">
        <is>
          <t>14013186701</t>
        </is>
      </nc>
      <ndxf>
        <font>
          <sz val="11"/>
          <color theme="1"/>
          <name val="Calibri"/>
          <family val="2"/>
          <scheme val="minor"/>
        </font>
        <border outline="0">
          <left style="thin">
            <color indexed="64"/>
          </left>
          <right style="thin">
            <color indexed="64"/>
          </right>
          <top style="thin">
            <color indexed="64"/>
          </top>
          <bottom style="thin">
            <color indexed="64"/>
          </bottom>
        </border>
      </ndxf>
    </rcc>
    <rcc rId="0" sId="1" dxf="1">
      <nc r="B244" t="inlineStr">
        <is>
          <t>Verify BIOS CSME HECI interaction check successful</t>
        </is>
      </nc>
      <ndxf>
        <font>
          <sz val="11"/>
          <color theme="1"/>
          <name val="Calibri"/>
          <family val="2"/>
          <scheme val="minor"/>
        </font>
        <border outline="0">
          <left style="thin">
            <color indexed="64"/>
          </left>
          <right style="thin">
            <color indexed="64"/>
          </right>
          <top style="thin">
            <color indexed="64"/>
          </top>
          <bottom style="thin">
            <color indexed="64"/>
          </bottom>
        </border>
      </ndxf>
    </rcc>
    <rcc rId="0" sId="1" dxf="1">
      <nc r="C244" t="inlineStr">
        <is>
          <t>N/A</t>
        </is>
      </nc>
      <ndxf>
        <font>
          <sz val="11"/>
          <color theme="1"/>
          <name val="Calibri"/>
          <family val="2"/>
          <scheme val="minor"/>
        </font>
        <border outline="0">
          <left style="thin">
            <color indexed="64"/>
          </left>
          <right style="thin">
            <color indexed="64"/>
          </right>
          <top style="thin">
            <color indexed="64"/>
          </top>
          <bottom style="thin">
            <color indexed="64"/>
          </bottom>
        </border>
      </ndxf>
    </rcc>
  </rrc>
  <rrc rId="1110" sId="1" ref="A244:XFD244" action="deleteRow">
    <rfmt sheetId="1" xfDxf="1" sqref="A244:XFD244" start="0" length="0"/>
    <rcc rId="0" sId="1" dxf="1">
      <nc r="A244" t="inlineStr">
        <is>
          <t>14013186784</t>
        </is>
      </nc>
      <ndxf>
        <font>
          <sz val="11"/>
          <color theme="1"/>
          <name val="Calibri"/>
          <family val="2"/>
          <scheme val="minor"/>
        </font>
        <border outline="0">
          <left style="thin">
            <color indexed="64"/>
          </left>
          <right style="thin">
            <color indexed="64"/>
          </right>
          <top style="thin">
            <color indexed="64"/>
          </top>
          <bottom style="thin">
            <color indexed="64"/>
          </bottom>
        </border>
      </ndxf>
    </rcc>
    <rcc rId="0" sId="1" dxf="1">
      <nc r="B244" t="inlineStr">
        <is>
          <t>Verify OS debug support using Windbg debugging via USB3.0 debug port</t>
        </is>
      </nc>
      <ndxf>
        <font>
          <sz val="11"/>
          <color theme="1"/>
          <name val="Calibri"/>
          <family val="2"/>
          <scheme val="minor"/>
        </font>
        <border outline="0">
          <left style="thin">
            <color indexed="64"/>
          </left>
          <right style="thin">
            <color indexed="64"/>
          </right>
          <top style="thin">
            <color indexed="64"/>
          </top>
          <bottom style="thin">
            <color indexed="64"/>
          </bottom>
        </border>
      </ndxf>
    </rcc>
    <rcc rId="0" sId="1" dxf="1">
      <nc r="C244" t="inlineStr">
        <is>
          <t>failed</t>
        </is>
      </nc>
      <ndxf>
        <font>
          <sz val="11"/>
          <color theme="1"/>
          <name val="Calibri"/>
          <family val="2"/>
          <scheme val="minor"/>
        </font>
        <fill>
          <patternFill patternType="solid">
            <bgColor rgb="FFFF0000"/>
          </patternFill>
        </fill>
        <border outline="0">
          <left style="thin">
            <color indexed="64"/>
          </left>
          <right style="thin">
            <color indexed="64"/>
          </right>
          <top style="thin">
            <color indexed="64"/>
          </top>
          <bottom style="thin">
            <color indexed="64"/>
          </bottom>
        </border>
      </ndxf>
    </rcc>
  </rrc>
  <rrc rId="1111" sId="1" ref="A244:XFD244" action="deleteRow">
    <rfmt sheetId="1" xfDxf="1" sqref="A244:XFD244" start="0" length="0"/>
    <rcc rId="0" sId="1" dxf="1">
      <nc r="A244" t="inlineStr">
        <is>
          <t>14013187753</t>
        </is>
      </nc>
      <ndxf>
        <font>
          <sz val="11"/>
          <color theme="1"/>
          <name val="Calibri"/>
          <family val="2"/>
          <scheme val="minor"/>
        </font>
        <border outline="0">
          <left style="thin">
            <color indexed="64"/>
          </left>
          <right style="thin">
            <color indexed="64"/>
          </right>
          <top style="thin">
            <color indexed="64"/>
          </top>
          <bottom style="thin">
            <color indexed="64"/>
          </bottom>
        </border>
      </ndxf>
    </rcc>
    <rcc rId="0" sId="1" dxf="1">
      <nc r="B244" t="inlineStr">
        <is>
          <t>Verify OS debug support using Windbg via native serial UART</t>
        </is>
      </nc>
      <ndxf>
        <font>
          <sz val="11"/>
          <color theme="1"/>
          <name val="Calibri"/>
          <family val="2"/>
          <scheme val="minor"/>
        </font>
        <border outline="0">
          <left style="thin">
            <color indexed="64"/>
          </left>
          <right style="thin">
            <color indexed="64"/>
          </right>
          <top style="thin">
            <color indexed="64"/>
          </top>
          <bottom style="thin">
            <color indexed="64"/>
          </bottom>
        </border>
      </ndxf>
    </rcc>
    <rcc rId="0" sId="1" dxf="1">
      <nc r="C244" t="inlineStr">
        <is>
          <t>failed</t>
        </is>
      </nc>
      <ndxf>
        <font>
          <sz val="11"/>
          <color theme="1"/>
          <name val="Calibri"/>
          <family val="2"/>
          <scheme val="minor"/>
        </font>
        <fill>
          <patternFill patternType="solid">
            <bgColor rgb="FFFF0000"/>
          </patternFill>
        </fill>
        <border outline="0">
          <left style="thin">
            <color indexed="64"/>
          </left>
          <right style="thin">
            <color indexed="64"/>
          </right>
          <top style="thin">
            <color indexed="64"/>
          </top>
          <bottom style="thin">
            <color indexed="64"/>
          </bottom>
        </border>
      </ndxf>
    </rcc>
  </rrc>
  <rrc rId="1112" sId="1" ref="A244:XFD244" action="deleteRow">
    <rfmt sheetId="1" xfDxf="1" sqref="A244:XFD244" start="0" length="0"/>
    <rcc rId="0" sId="1" dxf="1">
      <nc r="A244" t="inlineStr">
        <is>
          <t>14013187760</t>
        </is>
      </nc>
      <ndxf>
        <font>
          <sz val="11"/>
          <color theme="1"/>
          <name val="Calibri"/>
          <family val="2"/>
          <scheme val="minor"/>
        </font>
        <border outline="0">
          <left style="thin">
            <color indexed="64"/>
          </left>
          <right style="thin">
            <color indexed="64"/>
          </right>
          <top style="thin">
            <color indexed="64"/>
          </top>
          <bottom style="thin">
            <color indexed="64"/>
          </bottom>
        </border>
      </ndxf>
    </rcc>
    <rcc rId="0" sId="1" dxf="1">
      <nc r="B244" t="inlineStr">
        <is>
          <t>Validate concurrent support of Windbg and DbC debug trace over same Type-C port</t>
        </is>
      </nc>
      <ndxf>
        <font>
          <sz val="11"/>
          <color theme="1"/>
          <name val="Calibri"/>
          <family val="2"/>
          <scheme val="minor"/>
        </font>
        <border outline="0">
          <left style="thin">
            <color indexed="64"/>
          </left>
          <right style="thin">
            <color indexed="64"/>
          </right>
          <top style="thin">
            <color indexed="64"/>
          </top>
          <bottom style="thin">
            <color indexed="64"/>
          </bottom>
        </border>
      </ndxf>
    </rcc>
    <rcc rId="0" sId="1" dxf="1">
      <nc r="C244" t="inlineStr">
        <is>
          <t>failed</t>
        </is>
      </nc>
      <ndxf>
        <font>
          <sz val="11"/>
          <color theme="1"/>
          <name val="Calibri"/>
          <family val="2"/>
          <scheme val="minor"/>
        </font>
        <fill>
          <patternFill patternType="solid">
            <bgColor rgb="FFFF0000"/>
          </patternFill>
        </fill>
        <border outline="0">
          <left style="thin">
            <color indexed="64"/>
          </left>
          <right style="thin">
            <color indexed="64"/>
          </right>
          <top style="thin">
            <color indexed="64"/>
          </top>
          <bottom style="thin">
            <color indexed="64"/>
          </bottom>
        </border>
      </ndxf>
    </rcc>
  </rrc>
  <rrc rId="1113" sId="1" ref="A244:XFD244" action="deleteRow">
    <rfmt sheetId="1" xfDxf="1" sqref="A244:XFD244" start="0" length="0"/>
    <rcc rId="0" sId="1" dxf="1">
      <nc r="A244" t="inlineStr">
        <is>
          <t>14013187762</t>
        </is>
      </nc>
      <ndxf>
        <font>
          <sz val="11"/>
          <color theme="1"/>
          <name val="Calibri"/>
          <family val="2"/>
          <scheme val="minor"/>
        </font>
        <border outline="0">
          <left style="thin">
            <color indexed="64"/>
          </left>
          <right style="thin">
            <color indexed="64"/>
          </right>
          <top style="thin">
            <color indexed="64"/>
          </top>
          <bottom style="thin">
            <color indexed="64"/>
          </bottom>
        </border>
      </ndxf>
    </rcc>
    <rcc rId="0" sId="1" dxf="1">
      <nc r="B244" t="inlineStr">
        <is>
          <t>Validate concurrent support of Windbg and DbC debug trace over same Type-A port</t>
        </is>
      </nc>
      <ndxf>
        <font>
          <sz val="11"/>
          <color theme="1"/>
          <name val="Calibri"/>
          <family val="2"/>
          <scheme val="minor"/>
        </font>
        <border outline="0">
          <left style="thin">
            <color indexed="64"/>
          </left>
          <right style="thin">
            <color indexed="64"/>
          </right>
          <top style="thin">
            <color indexed="64"/>
          </top>
          <bottom style="thin">
            <color indexed="64"/>
          </bottom>
        </border>
      </ndxf>
    </rcc>
    <rcc rId="0" sId="1" dxf="1">
      <nc r="C244" t="inlineStr">
        <is>
          <t>failed</t>
        </is>
      </nc>
      <ndxf>
        <font>
          <sz val="11"/>
          <color theme="1"/>
          <name val="Calibri"/>
          <family val="2"/>
          <scheme val="minor"/>
        </font>
        <fill>
          <patternFill patternType="solid">
            <bgColor rgb="FFFF0000"/>
          </patternFill>
        </fill>
        <border outline="0">
          <left style="thin">
            <color indexed="64"/>
          </left>
          <right style="thin">
            <color indexed="64"/>
          </right>
          <top style="thin">
            <color indexed="64"/>
          </top>
          <bottom style="thin">
            <color indexed="64"/>
          </bottom>
        </border>
      </ndxf>
    </rcc>
  </rrc>
  <rcv guid="{CFABFC3B-164E-4B66-A6C1-E966B3830E04}" action="delete"/>
  <rdn rId="0" localSheetId="1" customView="1" name="Z_CFABFC3B_164E_4B66_A6C1_E966B3830E04_.wvu.FilterData" hidden="1" oldHidden="1">
    <formula>Sheet1!$A$1:$AJ$238</formula>
    <oldFormula>Sheet1!$A$1:$AJ$238</oldFormula>
  </rdn>
  <rcv guid="{CFABFC3B-164E-4B66-A6C1-E966B3830E04}" action="add"/>
</revisions>
</file>

<file path=xl/revisions/revisionLog11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7D694ACC-38D8-419A-B556-075B36FF901C}" action="delete"/>
  <rdn rId="0" localSheetId="1" customView="1" name="Z_7D694ACC_38D8_419A_B556_075B36FF901C_.wvu.FilterData" hidden="1" oldHidden="1">
    <formula>Sheet1!$A$1:$AJ$238</formula>
    <oldFormula>Sheet1!$A$1:$AJ$238</oldFormula>
  </rdn>
  <rcv guid="{7D694ACC-38D8-419A-B556-075B36FF901C}" action="add"/>
</revisions>
</file>

<file path=xl/revisions/revisionLog11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16" sId="1">
    <nc r="C192" t="inlineStr">
      <is>
        <t>Passed</t>
      </is>
    </nc>
  </rcc>
  <rcc rId="1117" sId="1">
    <nc r="D192" t="inlineStr">
      <is>
        <t>Navya</t>
      </is>
    </nc>
  </rcc>
</revisions>
</file>

<file path=xl/revisions/revisionLog1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08" sId="1">
    <nc r="C104" t="inlineStr">
      <is>
        <t>Passed</t>
      </is>
    </nc>
  </rcc>
  <rcc rId="809" sId="1">
    <nc r="C105" t="inlineStr">
      <is>
        <t>Passed</t>
      </is>
    </nc>
  </rcc>
  <rcc rId="810" sId="1">
    <nc r="D105" t="inlineStr">
      <is>
        <t>Navya</t>
      </is>
    </nc>
  </rcc>
  <rcc rId="811" sId="1">
    <nc r="D104" t="inlineStr">
      <is>
        <t>Navya</t>
      </is>
    </nc>
  </rcc>
</revisions>
</file>

<file path=xl/revisions/revisionLog12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18" sId="1">
    <nc r="C198" t="inlineStr">
      <is>
        <t>n</t>
      </is>
    </nc>
  </rcc>
  <rcc rId="1119" sId="1">
    <nc r="C164" t="inlineStr">
      <is>
        <t>n</t>
      </is>
    </nc>
  </rcc>
  <rcc rId="1120" sId="1">
    <nc r="C210" t="inlineStr">
      <is>
        <t>n</t>
      </is>
    </nc>
  </rcc>
</revisions>
</file>

<file path=xl/revisions/revisionLog12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21" sId="1">
    <nc r="C230" t="inlineStr">
      <is>
        <t>n</t>
      </is>
    </nc>
  </rcc>
</revisions>
</file>

<file path=xl/revisions/revisionLog12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22" sId="1">
    <oc r="C210" t="inlineStr">
      <is>
        <t>n</t>
      </is>
    </oc>
    <nc r="C210" t="inlineStr">
      <is>
        <t>Passed</t>
      </is>
    </nc>
  </rcc>
  <rcc rId="1123" sId="1">
    <nc r="D210" t="inlineStr">
      <is>
        <t>Navya</t>
      </is>
    </nc>
  </rcc>
  <rcc rId="1124" sId="1">
    <nc r="D198" t="inlineStr">
      <is>
        <t>Navya</t>
      </is>
    </nc>
  </rcc>
  <rcc rId="1125" sId="1">
    <oc r="C198" t="inlineStr">
      <is>
        <t>n</t>
      </is>
    </oc>
    <nc r="C198" t="inlineStr">
      <is>
        <t>Passed</t>
      </is>
    </nc>
  </rcc>
</revisions>
</file>

<file path=xl/revisions/revisionLog12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26" sId="1">
    <oc r="C230" t="inlineStr">
      <is>
        <t>n</t>
      </is>
    </oc>
    <nc r="C230" t="inlineStr">
      <is>
        <t>Passed</t>
      </is>
    </nc>
  </rcc>
  <rcc rId="1127" sId="1">
    <nc r="D230" t="inlineStr">
      <is>
        <t>Navya</t>
      </is>
    </nc>
  </rcc>
  <rcv guid="{E28D465D-34C3-41D2-9D3B-078E163C47FF}" action="delete"/>
  <rdn rId="0" localSheetId="1" customView="1" name="Z_E28D465D_34C3_41D2_9D3B_078E163C47FF_.wvu.FilterData" hidden="1" oldHidden="1">
    <formula>Sheet1!$A$1:$AJ$238</formula>
    <oldFormula>Sheet1!$A$1:$AJ$238</oldFormula>
  </rdn>
  <rcv guid="{E28D465D-34C3-41D2-9D3B-078E163C47FF}" action="add"/>
</revisions>
</file>

<file path=xl/revisions/revisionLog12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29" sId="1">
    <oc r="C76" t="inlineStr">
      <is>
        <t>Intel</t>
      </is>
    </oc>
    <nc r="C76" t="inlineStr">
      <is>
        <t>Passed</t>
      </is>
    </nc>
  </rcc>
  <rcc rId="1130" sId="1">
    <oc r="C77" t="inlineStr">
      <is>
        <t>Intel</t>
      </is>
    </oc>
    <nc r="C77" t="inlineStr">
      <is>
        <t>Passed</t>
      </is>
    </nc>
  </rcc>
</revisions>
</file>

<file path=xl/revisions/revisionLog12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31" sId="1">
    <oc r="C164" t="inlineStr">
      <is>
        <t>n</t>
      </is>
    </oc>
    <nc r="C164" t="inlineStr">
      <is>
        <t>Passed</t>
      </is>
    </nc>
  </rcc>
  <rcc rId="1132" sId="1">
    <nc r="D164" t="inlineStr">
      <is>
        <t>Navya</t>
      </is>
    </nc>
  </rcc>
</revisions>
</file>

<file path=xl/revisions/revisionLog12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33" sId="1">
    <nc r="C88" t="inlineStr">
      <is>
        <t>Intel</t>
      </is>
    </nc>
  </rcc>
  <rcc rId="1134" sId="1">
    <nc r="C215" t="inlineStr">
      <is>
        <t>Intel</t>
      </is>
    </nc>
  </rcc>
  <rcc rId="1135" sId="1">
    <nc r="C216" t="inlineStr">
      <is>
        <t>Intel</t>
      </is>
    </nc>
  </rcc>
  <rcc rId="1136" sId="1">
    <nc r="C217" t="inlineStr">
      <is>
        <t>Intel</t>
      </is>
    </nc>
  </rcc>
</revisions>
</file>

<file path=xl/revisions/revisionLog12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37" sId="1">
    <nc r="C113" t="inlineStr">
      <is>
        <t>n</t>
      </is>
    </nc>
  </rcc>
  <rcc rId="1138" sId="1">
    <nc r="C121" t="inlineStr">
      <is>
        <t>Intel</t>
      </is>
    </nc>
  </rcc>
  <rcc rId="1139" sId="1">
    <nc r="C122" t="inlineStr">
      <is>
        <t>Intel</t>
      </is>
    </nc>
  </rcc>
  <rcc rId="1140" sId="1">
    <nc r="C209" t="inlineStr">
      <is>
        <t>Intel</t>
      </is>
    </nc>
  </rcc>
  <rcc rId="1141" sId="1">
    <nc r="C211" t="inlineStr">
      <is>
        <t>Intel</t>
      </is>
    </nc>
  </rcc>
  <rcc rId="1142" sId="1">
    <nc r="C213" t="inlineStr">
      <is>
        <t>Intel</t>
      </is>
    </nc>
  </rcc>
  <rcc rId="1143" sId="1">
    <nc r="C226" t="inlineStr">
      <is>
        <t>Intel</t>
      </is>
    </nc>
  </rcc>
  <rcc rId="1144" sId="1">
    <nc r="C227" t="inlineStr">
      <is>
        <t>Intel</t>
      </is>
    </nc>
  </rcc>
  <rcc rId="1145" sId="1">
    <nc r="C228" t="inlineStr">
      <is>
        <t>Intel</t>
      </is>
    </nc>
  </rcc>
</revisions>
</file>

<file path=xl/revisions/revisionLog12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46" sId="1">
    <nc r="C93" t="inlineStr">
      <is>
        <t>Intel</t>
      </is>
    </nc>
  </rcc>
  <rcc rId="1147" sId="1">
    <nc r="C94" t="inlineStr">
      <is>
        <t>Intel</t>
      </is>
    </nc>
  </rcc>
</revisions>
</file>

<file path=xl/revisions/revisionLog12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48" sId="1">
    <oc r="C80" t="inlineStr">
      <is>
        <t>m</t>
      </is>
    </oc>
    <nc r="C80" t="inlineStr">
      <is>
        <t>n</t>
      </is>
    </nc>
  </rcc>
  <rcc rId="1149" sId="1">
    <oc r="C89" t="inlineStr">
      <is>
        <t>m</t>
      </is>
    </oc>
    <nc r="C89" t="inlineStr">
      <is>
        <t>n</t>
      </is>
    </nc>
  </rcc>
  <rcc rId="1150" sId="1">
    <oc r="D80" t="inlineStr">
      <is>
        <t>manikanta</t>
      </is>
    </oc>
    <nc r="D80"/>
  </rcc>
  <rcc rId="1151" sId="1">
    <oc r="D89" t="inlineStr">
      <is>
        <t>manikanta</t>
      </is>
    </oc>
    <nc r="D89"/>
  </rcc>
</revisions>
</file>

<file path=xl/revisions/revisionLog1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12" sId="1">
    <nc r="C186" t="inlineStr">
      <is>
        <t>Passed</t>
      </is>
    </nc>
  </rcc>
  <rcc rId="813" sId="1">
    <nc r="C187" t="inlineStr">
      <is>
        <t>Passed</t>
      </is>
    </nc>
  </rcc>
  <rcc rId="814" sId="1">
    <nc r="D187" t="inlineStr">
      <is>
        <t>Navya</t>
      </is>
    </nc>
  </rcc>
  <rcc rId="815" sId="1">
    <nc r="D186" t="inlineStr">
      <is>
        <t>Navya</t>
      </is>
    </nc>
  </rcc>
</revisions>
</file>

<file path=xl/revisions/revisionLog13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52" sId="1">
    <nc r="C91" t="inlineStr">
      <is>
        <t>n</t>
      </is>
    </nc>
  </rcc>
</revisions>
</file>

<file path=xl/revisions/revisionLog13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CFABFC3B-164E-4B66-A6C1-E966B3830E04}" action="delete"/>
  <rdn rId="0" localSheetId="1" customView="1" name="Z_CFABFC3B_164E_4B66_A6C1_E966B3830E04_.wvu.FilterData" hidden="1" oldHidden="1">
    <formula>Sheet1!$A$1:$AJ$238</formula>
    <oldFormula>Sheet1!$A$1:$AJ$238</oldFormula>
  </rdn>
  <rcv guid="{CFABFC3B-164E-4B66-A6C1-E966B3830E04}" action="add"/>
</revisions>
</file>

<file path=xl/revisions/revisionLog13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54" sId="1">
    <oc r="C80" t="inlineStr">
      <is>
        <t>n</t>
      </is>
    </oc>
    <nc r="C80" t="inlineStr">
      <is>
        <t>Passed</t>
      </is>
    </nc>
  </rcc>
  <rcc rId="1155" sId="1">
    <nc r="D80" t="inlineStr">
      <is>
        <t>Navya</t>
      </is>
    </nc>
  </rcc>
</revisions>
</file>

<file path=xl/revisions/revisionLog13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56" sId="1">
    <oc r="C49" t="inlineStr">
      <is>
        <t>m</t>
      </is>
    </oc>
    <nc r="C49" t="inlineStr">
      <is>
        <t>Passed</t>
      </is>
    </nc>
  </rcc>
  <rcc rId="1157" sId="1">
    <oc r="C50" t="inlineStr">
      <is>
        <t>m</t>
      </is>
    </oc>
    <nc r="C50" t="inlineStr">
      <is>
        <t>Passed</t>
      </is>
    </nc>
  </rcc>
  <rcc rId="1158" sId="1">
    <oc r="C51" t="inlineStr">
      <is>
        <t>m</t>
      </is>
    </oc>
    <nc r="C51" t="inlineStr">
      <is>
        <t>Passed</t>
      </is>
    </nc>
  </rcc>
  <rcc rId="1159" sId="1">
    <oc r="C52" t="inlineStr">
      <is>
        <t>m</t>
      </is>
    </oc>
    <nc r="C52" t="inlineStr">
      <is>
        <t>Passed</t>
      </is>
    </nc>
  </rcc>
  <rcc rId="1160" sId="1">
    <oc r="C53" t="inlineStr">
      <is>
        <t>m</t>
      </is>
    </oc>
    <nc r="C53" t="inlineStr">
      <is>
        <t>Passed</t>
      </is>
    </nc>
  </rcc>
</revisions>
</file>

<file path=xl/revisions/revisionLog13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CFABFC3B-164E-4B66-A6C1-E966B3830E04}" action="delete"/>
  <rdn rId="0" localSheetId="1" customView="1" name="Z_CFABFC3B_164E_4B66_A6C1_E966B3830E04_.wvu.FilterData" hidden="1" oldHidden="1">
    <formula>Sheet1!$A$1:$AJ$238</formula>
    <oldFormula>Sheet1!$A$1:$AJ$238</oldFormula>
  </rdn>
  <rcv guid="{CFABFC3B-164E-4B66-A6C1-E966B3830E04}" action="add"/>
</revisions>
</file>

<file path=xl/revisions/revisionLog13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62" sId="1">
    <oc r="C113" t="inlineStr">
      <is>
        <t>n</t>
      </is>
    </oc>
    <nc r="C113" t="inlineStr">
      <is>
        <t>Passed</t>
      </is>
    </nc>
  </rcc>
  <rcc rId="1163" sId="1">
    <nc r="D113" t="inlineStr">
      <is>
        <t>Navya</t>
      </is>
    </nc>
  </rcc>
</revisions>
</file>

<file path=xl/revisions/revisionLog13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64" sId="1">
    <oc r="C89" t="inlineStr">
      <is>
        <t>n</t>
      </is>
    </oc>
    <nc r="C89" t="inlineStr">
      <is>
        <t>Passed</t>
      </is>
    </nc>
  </rcc>
  <rcc rId="1165" sId="1">
    <nc r="D89" t="inlineStr">
      <is>
        <t>Navya</t>
      </is>
    </nc>
  </rcc>
</revisions>
</file>

<file path=xl/revisions/revisionLog13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E28D465D-34C3-41D2-9D3B-078E163C47FF}" action="delete"/>
  <rdn rId="0" localSheetId="1" customView="1" name="Z_E28D465D_34C3_41D2_9D3B_078E163C47FF_.wvu.FilterData" hidden="1" oldHidden="1">
    <formula>Sheet1!$A$1:$AJ$238</formula>
    <oldFormula>Sheet1!$A$1:$AJ$238</oldFormula>
  </rdn>
  <rcv guid="{E28D465D-34C3-41D2-9D3B-078E163C47FF}" action="add"/>
</revisions>
</file>

<file path=xl/revisions/revisionLog13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67" sId="1">
    <nc r="D63" t="inlineStr">
      <is>
        <t>manikanta</t>
      </is>
    </nc>
  </rcc>
</revisions>
</file>

<file path=xl/revisions/revisionLog13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68" sId="1">
    <oc r="C172" t="inlineStr">
      <is>
        <t>m</t>
      </is>
    </oc>
    <nc r="C172" t="inlineStr">
      <is>
        <t>Passed</t>
      </is>
    </nc>
  </rcc>
</revisions>
</file>

<file path=xl/revisions/revisionLog1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16" sId="1">
    <nc r="C65" t="inlineStr">
      <is>
        <t>Passed</t>
      </is>
    </nc>
  </rcc>
  <rcc rId="817" sId="1">
    <nc r="C66" t="inlineStr">
      <is>
        <t>Passed</t>
      </is>
    </nc>
  </rcc>
  <rcc rId="818" sId="1">
    <nc r="D66" t="inlineStr">
      <is>
        <t>Navya</t>
      </is>
    </nc>
  </rcc>
  <rcc rId="819" sId="1">
    <nc r="D65" t="inlineStr">
      <is>
        <t>Navya</t>
      </is>
    </nc>
  </rcc>
</revisions>
</file>

<file path=xl/revisions/revisionLog14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69" sId="1">
    <oc r="C63" t="inlineStr">
      <is>
        <t>m</t>
      </is>
    </oc>
    <nc r="C63" t="inlineStr">
      <is>
        <t>Passed</t>
      </is>
    </nc>
  </rcc>
</revisions>
</file>

<file path=xl/revisions/revisionLog14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70" sId="1">
    <oc r="C91" t="inlineStr">
      <is>
        <t>n</t>
      </is>
    </oc>
    <nc r="C91" t="inlineStr">
      <is>
        <t>Passed</t>
      </is>
    </nc>
  </rcc>
  <rcc rId="1171" sId="1">
    <nc r="D91" t="inlineStr">
      <is>
        <t>Navya</t>
      </is>
    </nc>
  </rcc>
</revisions>
</file>

<file path=xl/revisions/revisionLog14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72" sId="1">
    <oc r="C178" t="inlineStr">
      <is>
        <t>m</t>
      </is>
    </oc>
    <nc r="C178" t="inlineStr">
      <is>
        <t>Passed</t>
      </is>
    </nc>
  </rcc>
</revisions>
</file>

<file path=xl/revisions/revisionLog14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73" sId="1">
    <nc r="C17" t="inlineStr">
      <is>
        <t>Passed</t>
      </is>
    </nc>
  </rcc>
  <rcc rId="1174" sId="1">
    <nc r="D17" t="inlineStr">
      <is>
        <t>Navya</t>
      </is>
    </nc>
  </rcc>
  <rcc rId="1175" sId="1">
    <nc r="C235" t="inlineStr">
      <is>
        <t>n</t>
      </is>
    </nc>
  </rcc>
  <rcc rId="1176" sId="1">
    <nc r="C238" t="inlineStr">
      <is>
        <t>n</t>
      </is>
    </nc>
  </rcc>
</revisions>
</file>

<file path=xl/revisions/revisionLog14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77" sId="1">
    <oc r="C238" t="inlineStr">
      <is>
        <t>n</t>
      </is>
    </oc>
    <nc r="C238" t="inlineStr">
      <is>
        <t>Passed</t>
      </is>
    </nc>
  </rcc>
  <rcc rId="1178" sId="1">
    <nc r="D238" t="inlineStr">
      <is>
        <t>Navya</t>
      </is>
    </nc>
  </rcc>
</revisions>
</file>

<file path=xl/revisions/revisionLog14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79" sId="1">
    <nc r="D235" t="inlineStr">
      <is>
        <t>Navya</t>
      </is>
    </nc>
  </rcc>
  <rcc rId="1180" sId="1">
    <oc r="C235" t="inlineStr">
      <is>
        <t>n</t>
      </is>
    </oc>
    <nc r="C235" t="inlineStr">
      <is>
        <t>Passed</t>
      </is>
    </nc>
  </rcc>
</revisions>
</file>

<file path=xl/revisions/revisionLog14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81" sId="1">
    <oc r="C85" t="inlineStr">
      <is>
        <t>m</t>
      </is>
    </oc>
    <nc r="C85" t="inlineStr">
      <is>
        <t>Passed</t>
      </is>
    </nc>
  </rcc>
</revisions>
</file>

<file path=xl/revisions/revisionLog14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82" sId="1">
    <oc r="C94" t="inlineStr">
      <is>
        <t>Intel</t>
      </is>
    </oc>
    <nc r="C94" t="inlineStr">
      <is>
        <t>Passed</t>
      </is>
    </nc>
  </rcc>
  <rcc rId="1183" sId="1">
    <nc r="D94" t="inlineStr">
      <is>
        <t>Navya</t>
      </is>
    </nc>
  </rcc>
</revisions>
</file>

<file path=xl/revisions/revisionLog14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84" sId="1">
    <oc r="C209" t="inlineStr">
      <is>
        <t>Intel</t>
      </is>
    </oc>
    <nc r="C209"/>
  </rcc>
  <rcc rId="1185" sId="1">
    <oc r="C211" t="inlineStr">
      <is>
        <t>Intel</t>
      </is>
    </oc>
    <nc r="C211"/>
  </rcc>
  <rcc rId="1186" sId="1">
    <oc r="C213" t="inlineStr">
      <is>
        <t>Intel</t>
      </is>
    </oc>
    <nc r="C213"/>
  </rcc>
</revisions>
</file>

<file path=xl/revisions/revisionLog14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87" sId="1">
    <nc r="C209" t="inlineStr">
      <is>
        <t>Passed</t>
      </is>
    </nc>
  </rcc>
  <rcc rId="1188" sId="1">
    <nc r="D209" t="inlineStr">
      <is>
        <t>manikanta</t>
      </is>
    </nc>
  </rcc>
</revisions>
</file>

<file path=xl/revisions/revisionLog1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20" sId="1">
    <nc r="C106" t="inlineStr">
      <is>
        <t>Passed</t>
      </is>
    </nc>
  </rcc>
  <rcc rId="821" sId="1">
    <nc r="C107" t="inlineStr">
      <is>
        <t>Passed</t>
      </is>
    </nc>
  </rcc>
  <rcc rId="822" sId="1">
    <nc r="C108" t="inlineStr">
      <is>
        <t>Passed</t>
      </is>
    </nc>
  </rcc>
  <rcc rId="823" sId="1">
    <nc r="C109" t="inlineStr">
      <is>
        <t>Passed</t>
      </is>
    </nc>
  </rcc>
  <rcc rId="824" sId="1">
    <nc r="C128" t="inlineStr">
      <is>
        <t>Passed</t>
      </is>
    </nc>
  </rcc>
  <rcc rId="825" sId="1">
    <nc r="D128" t="inlineStr">
      <is>
        <t>Navya</t>
      </is>
    </nc>
  </rcc>
  <rcc rId="826" sId="1">
    <nc r="D109" t="inlineStr">
      <is>
        <t>Navya</t>
      </is>
    </nc>
  </rcc>
  <rcc rId="827" sId="1">
    <nc r="D108" t="inlineStr">
      <is>
        <t>Navya</t>
      </is>
    </nc>
  </rcc>
  <rcc rId="828" sId="1">
    <nc r="D107" t="inlineStr">
      <is>
        <t>Navya</t>
      </is>
    </nc>
  </rcc>
  <rcc rId="829" sId="1">
    <nc r="D106" t="inlineStr">
      <is>
        <t>Navya</t>
      </is>
    </nc>
  </rcc>
</revisions>
</file>

<file path=xl/revisions/revisionLog15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89" sId="1">
    <nc r="C7" t="inlineStr">
      <is>
        <t>Intel</t>
      </is>
    </nc>
  </rcc>
  <rcc rId="1190" sId="1">
    <nc r="C28" t="inlineStr">
      <is>
        <t>Intel</t>
      </is>
    </nc>
  </rcc>
</revisions>
</file>

<file path=xl/revisions/revisionLog15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91" sId="1">
    <oc r="C7" t="inlineStr">
      <is>
        <t>Intel</t>
      </is>
    </oc>
    <nc r="C7" t="inlineStr">
      <is>
        <t>Passed</t>
      </is>
    </nc>
  </rcc>
  <rcc rId="1192" sId="1">
    <nc r="D7" t="inlineStr">
      <is>
        <t>manikanta</t>
      </is>
    </nc>
  </rcc>
</revisions>
</file>

<file path=xl/revisions/revisionLog15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93" sId="1">
    <nc r="C211" t="inlineStr">
      <is>
        <t>Intel</t>
      </is>
    </nc>
  </rcc>
</revisions>
</file>

<file path=xl/revisions/revisionLog15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94" sId="1">
    <nc r="C213" t="inlineStr">
      <is>
        <t>Passed</t>
      </is>
    </nc>
  </rcc>
  <rcc rId="1195" sId="1">
    <nc r="D213" t="inlineStr">
      <is>
        <t>Navya</t>
      </is>
    </nc>
  </rcc>
</revisions>
</file>

<file path=xl/revisions/revisionLog15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96" sId="1">
    <oc r="C211" t="inlineStr">
      <is>
        <t>Intel</t>
      </is>
    </oc>
    <nc r="C211"/>
  </rcc>
</revisions>
</file>

<file path=xl/revisions/revisionLog15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97" sId="1">
    <oc r="C112" t="inlineStr">
      <is>
        <t>m</t>
      </is>
    </oc>
    <nc r="C112" t="inlineStr">
      <is>
        <t>Passed</t>
      </is>
    </nc>
  </rcc>
</revisions>
</file>

<file path=xl/revisions/revisionLog15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98" sId="1">
    <nc r="D76" t="inlineStr">
      <is>
        <t>passed</t>
      </is>
    </nc>
  </rcc>
  <rcc rId="1199" sId="1">
    <nc r="D77" t="inlineStr">
      <is>
        <t>passed</t>
      </is>
    </nc>
  </rcc>
</revisions>
</file>

<file path=xl/revisions/revisionLog15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00" sId="1">
    <oc r="C136" t="inlineStr">
      <is>
        <t>m</t>
      </is>
    </oc>
    <nc r="C136" t="inlineStr">
      <is>
        <t>Passed</t>
      </is>
    </nc>
  </rcc>
</revisions>
</file>

<file path=xl/revisions/revisionLog15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01" sId="1">
    <oc r="D76" t="inlineStr">
      <is>
        <t>passed</t>
      </is>
    </oc>
    <nc r="D76" t="inlineStr">
      <is>
        <t xml:space="preserve">varun </t>
      </is>
    </nc>
  </rcc>
  <rcc rId="1202" sId="1">
    <oc r="D77" t="inlineStr">
      <is>
        <t>passed</t>
      </is>
    </oc>
    <nc r="D77" t="inlineStr">
      <is>
        <t xml:space="preserve">varun </t>
      </is>
    </nc>
  </rcc>
</revisions>
</file>

<file path=xl/revisions/revisionLog15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03" sId="1">
    <oc r="C194" t="inlineStr">
      <is>
        <t>m</t>
      </is>
    </oc>
    <nc r="C194" t="inlineStr">
      <is>
        <t>Passed</t>
      </is>
    </nc>
  </rcc>
  <rcc rId="1204" sId="1">
    <oc r="C208" t="inlineStr">
      <is>
        <t>m</t>
      </is>
    </oc>
    <nc r="C208" t="inlineStr">
      <is>
        <t>Passed</t>
      </is>
    </nc>
  </rcc>
  <rcc rId="1205" sId="1">
    <oc r="C137" t="inlineStr">
      <is>
        <t>m</t>
      </is>
    </oc>
    <nc r="C137" t="inlineStr">
      <is>
        <t>Passed</t>
      </is>
    </nc>
  </rcc>
</revisions>
</file>

<file path=xl/revisions/revisionLog1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30" sId="1">
    <nc r="C222" t="inlineStr">
      <is>
        <t>Passed</t>
      </is>
    </nc>
  </rcc>
  <rcc rId="831" sId="1">
    <nc r="C223" t="inlineStr">
      <is>
        <t>Passed</t>
      </is>
    </nc>
  </rcc>
  <rcc rId="832" sId="1">
    <nc r="D223" t="inlineStr">
      <is>
        <t>Navya</t>
      </is>
    </nc>
  </rcc>
  <rcc rId="833" sId="1">
    <nc r="D222" t="inlineStr">
      <is>
        <t>Navya</t>
      </is>
    </nc>
  </rcc>
</revisions>
</file>

<file path=xl/revisions/revisionLog16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06" sId="1">
    <oc r="C28" t="inlineStr">
      <is>
        <t>Intel</t>
      </is>
    </oc>
    <nc r="C28"/>
  </rcc>
</revisions>
</file>

<file path=xl/revisions/revisionLog16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07" sId="1">
    <oc r="C133" t="inlineStr">
      <is>
        <t>m</t>
      </is>
    </oc>
    <nc r="C133" t="inlineStr">
      <is>
        <t>Passed</t>
      </is>
    </nc>
  </rcc>
  <rcc rId="1208" sId="1">
    <oc r="C138" t="inlineStr">
      <is>
        <t>m</t>
      </is>
    </oc>
    <nc r="C138" t="inlineStr">
      <is>
        <t>Passed</t>
      </is>
    </nc>
  </rcc>
</revisions>
</file>

<file path=xl/revisions/revisionLog16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C88 C215:C217" start="0" length="2147483647">
    <dxf>
      <font>
        <color rgb="FF92D050"/>
      </font>
    </dxf>
  </rfmt>
  <rfmt sheetId="1" sqref="C88 C215:C217">
    <dxf>
      <fill>
        <patternFill>
          <bgColor rgb="FF92D050"/>
        </patternFill>
      </fill>
    </dxf>
  </rfmt>
  <rcc rId="1209" sId="1" odxf="1" dxf="1">
    <nc r="C88" t="inlineStr">
      <is>
        <t>passed</t>
      </is>
    </nc>
    <odxf>
      <font>
        <b val="0"/>
        <color rgb="FF92D050"/>
      </font>
    </odxf>
    <ndxf>
      <font>
        <b/>
        <color auto="1"/>
      </font>
    </ndxf>
  </rcc>
  <rcft rId="1133" sheetId="1"/>
  <rcc rId="1210" sId="1" odxf="1" dxf="1">
    <nc r="C215" t="inlineStr">
      <is>
        <t>passed</t>
      </is>
    </nc>
    <ndxf>
      <font>
        <b/>
        <color auto="1"/>
      </font>
    </ndxf>
  </rcc>
  <rcft rId="1134" sheetId="1"/>
  <rcc rId="1211" sId="1" odxf="1" dxf="1">
    <nc r="C216" t="inlineStr">
      <is>
        <t>passed</t>
      </is>
    </nc>
    <ndxf>
      <font>
        <b/>
        <color auto="1"/>
      </font>
    </ndxf>
  </rcc>
  <rcft rId="1135" sheetId="1"/>
  <rcc rId="1212" sId="1" odxf="1" dxf="1">
    <nc r="C217" t="inlineStr">
      <is>
        <t>Passed</t>
      </is>
    </nc>
    <ndxf>
      <font>
        <color auto="1"/>
      </font>
    </ndxf>
  </rcc>
  <rcft rId="1136" sheetId="1"/>
  <rcv guid="{1348FDD8-F857-4208-AFB3-F472C3654D1D}" action="delete"/>
  <rdn rId="0" localSheetId="1" customView="1" name="Z_1348FDD8_F857_4208_AFB3_F472C3654D1D_.wvu.FilterData" hidden="1" oldHidden="1">
    <formula>Sheet1!$A$1:$AJ$238</formula>
    <oldFormula>Sheet1!$A$1:$AJ$238</oldFormula>
  </rdn>
  <rcv guid="{1348FDD8-F857-4208-AFB3-F472C3654D1D}" action="add"/>
</revisions>
</file>

<file path=xl/revisions/revisionLog16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14" sId="1">
    <nc r="D88" t="inlineStr">
      <is>
        <t>Venkateswara</t>
      </is>
    </nc>
  </rcc>
  <rcc rId="1215" sId="1">
    <nc r="D215" t="inlineStr">
      <is>
        <t>Venkateswara</t>
      </is>
    </nc>
  </rcc>
  <rcc rId="1216" sId="1">
    <nc r="D216" t="inlineStr">
      <is>
        <t>Venkateswara</t>
      </is>
    </nc>
  </rcc>
  <rcc rId="1217" sId="1">
    <nc r="D217" t="inlineStr">
      <is>
        <t>Venkateswara</t>
      </is>
    </nc>
  </rcc>
</revisions>
</file>

<file path=xl/revisions/revisionLog16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18" sId="1">
    <oc r="C228" t="inlineStr">
      <is>
        <t>Intel</t>
      </is>
    </oc>
    <nc r="C228" t="inlineStr">
      <is>
        <t>Passed</t>
      </is>
    </nc>
  </rcc>
  <rcc rId="1219" sId="1">
    <nc r="D228" t="inlineStr">
      <is>
        <t>Venkateswara</t>
      </is>
    </nc>
  </rcc>
  <rcc rId="1220" sId="1">
    <oc r="C226" t="inlineStr">
      <is>
        <t>Intel</t>
      </is>
    </oc>
    <nc r="C226" t="inlineStr">
      <is>
        <t>Passed</t>
      </is>
    </nc>
  </rcc>
  <rcc rId="1221" sId="1">
    <nc r="D226" t="inlineStr">
      <is>
        <t>Venkateswara</t>
      </is>
    </nc>
  </rcc>
</revisions>
</file>

<file path=xl/revisions/revisionLog16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22" sId="1">
    <oc r="C121" t="inlineStr">
      <is>
        <t>Intel</t>
      </is>
    </oc>
    <nc r="C121" t="inlineStr">
      <is>
        <t>Passed</t>
      </is>
    </nc>
  </rcc>
  <rcc rId="1223" sId="1">
    <oc r="C122" t="inlineStr">
      <is>
        <t>Intel</t>
      </is>
    </oc>
    <nc r="C122" t="inlineStr">
      <is>
        <t>Passed</t>
      </is>
    </nc>
  </rcc>
  <rcc rId="1224" sId="1">
    <nc r="D121" t="inlineStr">
      <is>
        <t>Venkateswara</t>
      </is>
    </nc>
  </rcc>
  <rcc rId="1225" sId="1">
    <nc r="D122" t="inlineStr">
      <is>
        <t>Venkateswara</t>
      </is>
    </nc>
  </rcc>
</revisions>
</file>

<file path=xl/revisions/revisionLog16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26" sId="1">
    <oc r="C93" t="inlineStr">
      <is>
        <t>Intel</t>
      </is>
    </oc>
    <nc r="C93" t="inlineStr">
      <is>
        <t>Passed</t>
      </is>
    </nc>
  </rcc>
  <rcc rId="1227" sId="1">
    <nc r="D93" t="inlineStr">
      <is>
        <t>Venkateswara</t>
      </is>
    </nc>
  </rcc>
</revisions>
</file>

<file path=xl/revisions/revisionLog16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28" sId="1">
    <oc r="C43" t="inlineStr">
      <is>
        <t>Intel</t>
      </is>
    </oc>
    <nc r="C43" t="inlineStr">
      <is>
        <t>Passed</t>
      </is>
    </nc>
  </rcc>
  <rcc rId="1229" sId="1">
    <oc r="C44" t="inlineStr">
      <is>
        <t>Intel</t>
      </is>
    </oc>
    <nc r="C44" t="inlineStr">
      <is>
        <t>Passed</t>
      </is>
    </nc>
  </rcc>
  <rcc rId="1230" sId="1">
    <nc r="D44" t="inlineStr">
      <is>
        <t>Venkateswara</t>
      </is>
    </nc>
  </rcc>
  <rcc rId="1231" sId="1">
    <nc r="D43" t="inlineStr">
      <is>
        <t>Venkateswara</t>
      </is>
    </nc>
  </rcc>
</revisions>
</file>

<file path=xl/revisions/revisionLog16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32" sId="1">
    <nc r="C28" t="inlineStr">
      <is>
        <t>Passed</t>
      </is>
    </nc>
  </rcc>
</revisions>
</file>

<file path=xl/revisions/revisionLog16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33" sId="1">
    <oc r="C70" t="inlineStr">
      <is>
        <t>m</t>
      </is>
    </oc>
    <nc r="C70" t="inlineStr">
      <is>
        <t>Passed</t>
      </is>
    </nc>
  </rcc>
  <rcv guid="{7D694ACC-38D8-419A-B556-075B36FF901C}" action="delete"/>
  <rdn rId="0" localSheetId="1" customView="1" name="Z_7D694ACC_38D8_419A_B556_075B36FF901C_.wvu.FilterData" hidden="1" oldHidden="1">
    <formula>Sheet1!$A$1:$AJ$238</formula>
    <oldFormula>Sheet1!$A$1:$AJ$238</oldFormula>
  </rdn>
  <rcv guid="{7D694ACC-38D8-419A-B556-075B36FF901C}" action="add"/>
</revisions>
</file>

<file path=xl/revisions/revisionLog1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34" sId="1">
    <nc r="C182" t="inlineStr">
      <is>
        <t>Passed</t>
      </is>
    </nc>
  </rcc>
  <rcc rId="835" sId="1">
    <nc r="D182" t="inlineStr">
      <is>
        <t>Navya</t>
      </is>
    </nc>
  </rcc>
</revisions>
</file>

<file path=xl/revisions/revisionLog17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35" sId="1">
    <nc r="B248" t="inlineStr">
      <is>
        <t>l</t>
      </is>
    </nc>
  </rcc>
  <rcc rId="1236" sId="1">
    <nc r="C211" t="inlineStr">
      <is>
        <t>Passed</t>
      </is>
    </nc>
  </rcc>
  <rcc rId="1237" sId="1">
    <nc r="D211" t="inlineStr">
      <is>
        <t>Purus</t>
      </is>
    </nc>
  </rcc>
</revisions>
</file>

<file path=xl/revisions/revisionLog17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38" sId="1">
    <oc r="B248" t="inlineStr">
      <is>
        <t>l</t>
      </is>
    </oc>
    <nc r="B248"/>
  </rcc>
</revisions>
</file>

<file path=xl/revisions/revisionLog17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39" sId="1">
    <oc r="C141" t="inlineStr">
      <is>
        <t>Intel</t>
      </is>
    </oc>
    <nc r="C141" t="inlineStr">
      <is>
        <t>Passed</t>
      </is>
    </nc>
  </rcc>
</revisions>
</file>

<file path=xl/revisions/revisionLog17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40" sId="1">
    <nc r="C34" t="inlineStr">
      <is>
        <t>failed</t>
      </is>
    </nc>
  </rcc>
</revisions>
</file>

<file path=xl/revisions/revisionLog17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41" sId="1">
    <oc r="C232" t="inlineStr">
      <is>
        <t>Intel</t>
      </is>
    </oc>
    <nc r="C232" t="inlineStr">
      <is>
        <t>Passed</t>
      </is>
    </nc>
  </rcc>
</revisions>
</file>

<file path=xl/revisions/revisionLog17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42" sId="1">
    <oc r="C232" t="inlineStr">
      <is>
        <t>Passed</t>
      </is>
    </oc>
    <nc r="C232"/>
  </rcc>
</revisions>
</file>

<file path=xl/revisions/revisionLog17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43" sId="1">
    <nc r="C232" t="inlineStr">
      <is>
        <t>Passed</t>
      </is>
    </nc>
  </rcc>
  <rcc rId="1244" sId="1">
    <oc r="C227" t="inlineStr">
      <is>
        <t>Intel</t>
      </is>
    </oc>
    <nc r="C227" t="inlineStr">
      <is>
        <t>Passed</t>
      </is>
    </nc>
  </rcc>
</revisions>
</file>

<file path=xl/revisions/revisionLog17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45" sId="1">
    <nc r="B256">
      <v>212</v>
    </nc>
  </rcc>
  <rcv guid="{E28D465D-34C3-41D2-9D3B-078E163C47FF}" action="delete"/>
  <rdn rId="0" localSheetId="1" customView="1" name="Z_E28D465D_34C3_41D2_9D3B_078E163C47FF_.wvu.FilterData" hidden="1" oldHidden="1">
    <formula>Sheet1!$A$1:$AJ$238</formula>
    <oldFormula>Sheet1!$A$1:$AJ$238</oldFormula>
  </rdn>
  <rcv guid="{E28D465D-34C3-41D2-9D3B-078E163C47FF}" action="add"/>
</revisions>
</file>

<file path=xl/revisions/revisionLog17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47" sId="1">
    <oc r="B256">
      <v>212</v>
    </oc>
    <nc r="B256"/>
  </rcc>
</revisions>
</file>

<file path=xl/revisions/revisionLog17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CFABFC3B-164E-4B66-A6C1-E966B3830E04}" action="delete"/>
  <rdn rId="0" localSheetId="1" customView="1" name="Z_CFABFC3B_164E_4B66_A6C1_E966B3830E04_.wvu.FilterData" hidden="1" oldHidden="1">
    <formula>Sheet1!$A$1:$AJ$238</formula>
    <oldFormula>Sheet1!$A$1:$AJ$238</oldFormula>
  </rdn>
  <rcv guid="{CFABFC3B-164E-4B66-A6C1-E966B3830E04}" action="add"/>
</revisions>
</file>

<file path=xl/revisions/revisionLog1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4" sId="1">
    <nc r="C84" t="inlineStr">
      <is>
        <t>Passed</t>
      </is>
    </nc>
  </rcc>
  <rcc rId="35" sId="1">
    <nc r="C38" t="inlineStr">
      <is>
        <t>Passed</t>
      </is>
    </nc>
  </rcc>
  <rcv guid="{CFABFC3B-164E-4B66-A6C1-E966B3830E04}" action="delete"/>
  <rdn rId="0" localSheetId="1" customView="1" name="Z_CFABFC3B_164E_4B66_A6C1_E966B3830E04_.wvu.FilterData" hidden="1" oldHidden="1">
    <formula>Sheet1!$A$1:$AJ$238</formula>
    <oldFormula>Sheet1!$A$1:$AJ$238</oldFormula>
  </rdn>
  <rcv guid="{CFABFC3B-164E-4B66-A6C1-E966B3830E04}" action="add"/>
</revisions>
</file>

<file path=xl/revisions/revisionLog18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49" sId="1">
    <nc r="C237" t="inlineStr">
      <is>
        <t>Passed</t>
      </is>
    </nc>
  </rcc>
  <rcc rId="1250" sId="1">
    <nc r="D237" t="inlineStr">
      <is>
        <t>Navya</t>
      </is>
    </nc>
  </rcc>
</revisions>
</file>

<file path=xl/revisions/revisionLog18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51" sId="1">
    <nc r="D232" t="inlineStr">
      <is>
        <t xml:space="preserve">varun </t>
      </is>
    </nc>
  </rcc>
  <rcc rId="1252" sId="1">
    <nc r="D227" t="inlineStr">
      <is>
        <t xml:space="preserve">varun </t>
      </is>
    </nc>
  </rcc>
  <rcc rId="1253" sId="1">
    <nc r="D143" t="inlineStr">
      <is>
        <t xml:space="preserve">varun </t>
      </is>
    </nc>
  </rcc>
  <rcc rId="1254" sId="1">
    <nc r="D141" t="inlineStr">
      <is>
        <t xml:space="preserve">varun </t>
      </is>
    </nc>
  </rcc>
  <rcc rId="1255" sId="1">
    <nc r="D32" t="inlineStr">
      <is>
        <t xml:space="preserve">varun </t>
      </is>
    </nc>
  </rcc>
  <rcc rId="1256" sId="1">
    <nc r="D28" t="inlineStr">
      <is>
        <t xml:space="preserve">varun </t>
      </is>
    </nc>
  </rcc>
</revisions>
</file>

<file path=xl/revisions/revisionLog18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57" sId="1">
    <oc r="C84" t="inlineStr">
      <is>
        <t>Intel</t>
      </is>
    </oc>
    <nc r="C84" t="inlineStr">
      <is>
        <t>Passed</t>
      </is>
    </nc>
  </rcc>
  <rcc rId="1258" sId="1">
    <nc r="D84" t="inlineStr">
      <is>
        <t>Venkateswara</t>
      </is>
    </nc>
  </rcc>
</revisions>
</file>

<file path=xl/revisions/revisionLog18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59" sId="1">
    <oc r="C175" t="inlineStr">
      <is>
        <t>Intel</t>
      </is>
    </oc>
    <nc r="C175" t="inlineStr">
      <is>
        <t>Passed</t>
      </is>
    </nc>
  </rcc>
  <rcc rId="1260" sId="1">
    <nc r="D175" t="inlineStr">
      <is>
        <t>Venkateswara</t>
      </is>
    </nc>
  </rcc>
</revisions>
</file>

<file path=xl/revisions/revisionLog18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E28D465D-34C3-41D2-9D3B-078E163C47FF}" action="delete"/>
  <rdn rId="0" localSheetId="1" customView="1" name="Z_E28D465D_34C3_41D2_9D3B_078E163C47FF_.wvu.FilterData" hidden="1" oldHidden="1">
    <formula>Sheet1!$A$1:$AJ$238</formula>
    <oldFormula>Sheet1!$A$1:$AJ$238</oldFormula>
  </rdn>
  <rcv guid="{E28D465D-34C3-41D2-9D3B-078E163C47FF}" action="add"/>
</revisions>
</file>

<file path=xl/revisions/revisionLog18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62" sId="1">
    <oc r="C35" t="inlineStr">
      <is>
        <t>Intel</t>
      </is>
    </oc>
    <nc r="C35" t="inlineStr">
      <is>
        <t>Passed</t>
      </is>
    </nc>
  </rcc>
  <rcc rId="1263" sId="1">
    <oc r="C174" t="inlineStr">
      <is>
        <t>Intel</t>
      </is>
    </oc>
    <nc r="C174" t="inlineStr">
      <is>
        <t>Passed</t>
      </is>
    </nc>
  </rcc>
  <rcc rId="1264" sId="1">
    <nc r="D174" t="inlineStr">
      <is>
        <t>Venkateswara</t>
      </is>
    </nc>
  </rcc>
  <rcc rId="1265" sId="1">
    <nc r="D35" t="inlineStr">
      <is>
        <t>Venkateswara</t>
      </is>
    </nc>
  </rcc>
</revisions>
</file>

<file path=xl/revisions/revisionLog18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E28D465D-34C3-41D2-9D3B-078E163C47FF}" action="delete"/>
  <rdn rId="0" localSheetId="1" customView="1" name="Z_E28D465D_34C3_41D2_9D3B_078E163C47FF_.wvu.FilterData" hidden="1" oldHidden="1">
    <formula>Sheet1!$A$1:$AJ$238</formula>
    <oldFormula>Sheet1!$A$1:$AJ$238</oldFormula>
  </rdn>
  <rcv guid="{E28D465D-34C3-41D2-9D3B-078E163C47FF}" action="add"/>
</revisions>
</file>

<file path=xl/revisions/revisionLog18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E28D465D-34C3-41D2-9D3B-078E163C47FF}" action="delete"/>
  <rdn rId="0" localSheetId="1" customView="1" name="Z_E28D465D_34C3_41D2_9D3B_078E163C47FF_.wvu.FilterData" hidden="1" oldHidden="1">
    <formula>Sheet1!$A$1:$AJ$238</formula>
    <oldFormula>Sheet1!$A$1:$AJ$238</oldFormula>
  </rdn>
  <rcv guid="{E28D465D-34C3-41D2-9D3B-078E163C47FF}" action="add"/>
</revisions>
</file>

<file path=xl/revisions/revisionLog18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68" sId="1">
    <oc r="C2" t="inlineStr">
      <is>
        <t>Passed</t>
      </is>
    </oc>
    <nc r="C2"/>
  </rcc>
  <rcc rId="1269" sId="1">
    <oc r="C3" t="inlineStr">
      <is>
        <t>Passed</t>
      </is>
    </oc>
    <nc r="C3"/>
  </rcc>
  <rcc rId="1270" sId="1">
    <oc r="C4" t="inlineStr">
      <is>
        <t>Passed</t>
      </is>
    </oc>
    <nc r="C4"/>
  </rcc>
  <rcc rId="1271" sId="1">
    <oc r="C5" t="inlineStr">
      <is>
        <t>Passed</t>
      </is>
    </oc>
    <nc r="C5"/>
  </rcc>
  <rcc rId="1272" sId="1">
    <oc r="C6" t="inlineStr">
      <is>
        <t>Passed</t>
      </is>
    </oc>
    <nc r="C6"/>
  </rcc>
  <rcc rId="1273" sId="1">
    <oc r="C7" t="inlineStr">
      <is>
        <t>Passed</t>
      </is>
    </oc>
    <nc r="C7"/>
  </rcc>
  <rcc rId="1274" sId="1">
    <oc r="C8" t="inlineStr">
      <is>
        <t>Passed</t>
      </is>
    </oc>
    <nc r="C8"/>
  </rcc>
  <rcc rId="1275" sId="1">
    <oc r="C9" t="inlineStr">
      <is>
        <t>Passed</t>
      </is>
    </oc>
    <nc r="C9"/>
  </rcc>
  <rcc rId="1276" sId="1">
    <oc r="C10" t="inlineStr">
      <is>
        <t>Passed</t>
      </is>
    </oc>
    <nc r="C10"/>
  </rcc>
  <rcc rId="1277" sId="1">
    <oc r="C11" t="inlineStr">
      <is>
        <t>Passed</t>
      </is>
    </oc>
    <nc r="C11"/>
  </rcc>
  <rcc rId="1278" sId="1">
    <oc r="C12" t="inlineStr">
      <is>
        <t>Passed</t>
      </is>
    </oc>
    <nc r="C12"/>
  </rcc>
  <rcc rId="1279" sId="1">
    <oc r="C13" t="inlineStr">
      <is>
        <t>Passed</t>
      </is>
    </oc>
    <nc r="C13"/>
  </rcc>
  <rcc rId="1280" sId="1">
    <oc r="C14" t="inlineStr">
      <is>
        <t>Passed</t>
      </is>
    </oc>
    <nc r="C14"/>
  </rcc>
  <rcc rId="1281" sId="1">
    <oc r="C15" t="inlineStr">
      <is>
        <t>Passed</t>
      </is>
    </oc>
    <nc r="C15"/>
  </rcc>
  <rcc rId="1282" sId="1">
    <oc r="C16" t="inlineStr">
      <is>
        <t>Passed</t>
      </is>
    </oc>
    <nc r="C16"/>
  </rcc>
  <rcc rId="1283" sId="1">
    <oc r="C17" t="inlineStr">
      <is>
        <t>Passed</t>
      </is>
    </oc>
    <nc r="C17"/>
  </rcc>
  <rcc rId="1284" sId="1">
    <oc r="C18" t="inlineStr">
      <is>
        <t>Passed</t>
      </is>
    </oc>
    <nc r="C18"/>
  </rcc>
  <rcc rId="1285" sId="1">
    <oc r="C19" t="inlineStr">
      <is>
        <t>Passed</t>
      </is>
    </oc>
    <nc r="C19"/>
  </rcc>
  <rcc rId="1286" sId="1">
    <oc r="C20" t="inlineStr">
      <is>
        <t>Passed</t>
      </is>
    </oc>
    <nc r="C20"/>
  </rcc>
  <rcc rId="1287" sId="1">
    <oc r="C21" t="inlineStr">
      <is>
        <t>Passed</t>
      </is>
    </oc>
    <nc r="C21"/>
  </rcc>
  <rcc rId="1288" sId="1">
    <oc r="C22" t="inlineStr">
      <is>
        <t>Passed</t>
      </is>
    </oc>
    <nc r="C22"/>
  </rcc>
  <rcc rId="1289" sId="1">
    <oc r="C23" t="inlineStr">
      <is>
        <t>Passed</t>
      </is>
    </oc>
    <nc r="C23"/>
  </rcc>
  <rcc rId="1290" sId="1">
    <oc r="C24" t="inlineStr">
      <is>
        <t>Passed</t>
      </is>
    </oc>
    <nc r="C24"/>
  </rcc>
  <rcc rId="1291" sId="1">
    <oc r="C25" t="inlineStr">
      <is>
        <t>Passed</t>
      </is>
    </oc>
    <nc r="C25"/>
  </rcc>
  <rcc rId="1292" sId="1">
    <oc r="C26" t="inlineStr">
      <is>
        <t>Passed</t>
      </is>
    </oc>
    <nc r="C26"/>
  </rcc>
  <rcc rId="1293" sId="1">
    <oc r="C27" t="inlineStr">
      <is>
        <t>Passed</t>
      </is>
    </oc>
    <nc r="C27"/>
  </rcc>
  <rcc rId="1294" sId="1">
    <oc r="C28" t="inlineStr">
      <is>
        <t>Passed</t>
      </is>
    </oc>
    <nc r="C28"/>
  </rcc>
  <rcc rId="1295" sId="1">
    <oc r="C29" t="inlineStr">
      <is>
        <t>passed</t>
      </is>
    </oc>
    <nc r="C29"/>
  </rcc>
  <rcc rId="1296" sId="1">
    <oc r="C30" t="inlineStr">
      <is>
        <t>Passed</t>
      </is>
    </oc>
    <nc r="C30"/>
  </rcc>
  <rcc rId="1297" sId="1">
    <oc r="C31" t="inlineStr">
      <is>
        <t>Passed</t>
      </is>
    </oc>
    <nc r="C31"/>
  </rcc>
  <rcc rId="1298" sId="1">
    <oc r="C32" t="inlineStr">
      <is>
        <t>Passed</t>
      </is>
    </oc>
    <nc r="C32"/>
  </rcc>
  <rcc rId="1299" sId="1">
    <oc r="C33" t="inlineStr">
      <is>
        <t>Passed</t>
      </is>
    </oc>
    <nc r="C33"/>
  </rcc>
  <rcc rId="1300" sId="1" odxf="1" dxf="1">
    <oc r="C34" t="inlineStr">
      <is>
        <t>failed</t>
      </is>
    </oc>
    <nc r="C34"/>
    <odxf>
      <fill>
        <patternFill>
          <bgColor rgb="FFFF0000"/>
        </patternFill>
      </fill>
    </odxf>
    <ndxf>
      <font>
        <sz val="11"/>
        <color theme="1"/>
        <name val="Calibri"/>
        <family val="2"/>
        <scheme val="minor"/>
      </font>
      <fill>
        <patternFill>
          <bgColor rgb="FF92D050"/>
        </patternFill>
      </fill>
    </ndxf>
  </rcc>
  <rcc rId="1301" sId="1">
    <oc r="C35" t="inlineStr">
      <is>
        <t>Passed</t>
      </is>
    </oc>
    <nc r="C35"/>
  </rcc>
  <rcc rId="1302" sId="1">
    <oc r="C36" t="inlineStr">
      <is>
        <t>Passed</t>
      </is>
    </oc>
    <nc r="C36"/>
  </rcc>
  <rcc rId="1303" sId="1">
    <oc r="C37" t="inlineStr">
      <is>
        <t>Passed</t>
      </is>
    </oc>
    <nc r="C37"/>
  </rcc>
  <rcc rId="1304" sId="1">
    <oc r="C38" t="inlineStr">
      <is>
        <t>Passed</t>
      </is>
    </oc>
    <nc r="C38"/>
  </rcc>
  <rcc rId="1305" sId="1">
    <oc r="C39" t="inlineStr">
      <is>
        <t>Passed</t>
      </is>
    </oc>
    <nc r="C39"/>
  </rcc>
  <rcc rId="1306" sId="1">
    <oc r="C40" t="inlineStr">
      <is>
        <t>Passed</t>
      </is>
    </oc>
    <nc r="C40"/>
  </rcc>
  <rcc rId="1307" sId="1">
    <oc r="C41" t="inlineStr">
      <is>
        <t>Passed</t>
      </is>
    </oc>
    <nc r="C41"/>
  </rcc>
  <rcc rId="1308" sId="1">
    <oc r="C42" t="inlineStr">
      <is>
        <t>Passed</t>
      </is>
    </oc>
    <nc r="C42"/>
  </rcc>
  <rcc rId="1309" sId="1">
    <oc r="C43" t="inlineStr">
      <is>
        <t>Passed</t>
      </is>
    </oc>
    <nc r="C43"/>
  </rcc>
  <rcc rId="1310" sId="1">
    <oc r="C44" t="inlineStr">
      <is>
        <t>Passed</t>
      </is>
    </oc>
    <nc r="C44"/>
  </rcc>
  <rcc rId="1311" sId="1">
    <oc r="C45" t="inlineStr">
      <is>
        <t>Passed</t>
      </is>
    </oc>
    <nc r="C45"/>
  </rcc>
  <rcc rId="1312" sId="1">
    <oc r="C46" t="inlineStr">
      <is>
        <t>Passed</t>
      </is>
    </oc>
    <nc r="C46"/>
  </rcc>
  <rcc rId="1313" sId="1">
    <oc r="C47" t="inlineStr">
      <is>
        <t>Passed</t>
      </is>
    </oc>
    <nc r="C47"/>
  </rcc>
  <rcc rId="1314" sId="1">
    <oc r="C48" t="inlineStr">
      <is>
        <t>Passed</t>
      </is>
    </oc>
    <nc r="C48"/>
  </rcc>
  <rcc rId="1315" sId="1">
    <oc r="C49" t="inlineStr">
      <is>
        <t>Passed</t>
      </is>
    </oc>
    <nc r="C49"/>
  </rcc>
  <rcc rId="1316" sId="1">
    <oc r="C50" t="inlineStr">
      <is>
        <t>Passed</t>
      </is>
    </oc>
    <nc r="C50"/>
  </rcc>
  <rcc rId="1317" sId="1">
    <oc r="C51" t="inlineStr">
      <is>
        <t>Passed</t>
      </is>
    </oc>
    <nc r="C51"/>
  </rcc>
  <rcc rId="1318" sId="1">
    <oc r="C52" t="inlineStr">
      <is>
        <t>Passed</t>
      </is>
    </oc>
    <nc r="C52"/>
  </rcc>
  <rcc rId="1319" sId="1">
    <oc r="C53" t="inlineStr">
      <is>
        <t>Passed</t>
      </is>
    </oc>
    <nc r="C53"/>
  </rcc>
  <rcc rId="1320" sId="1">
    <oc r="C54" t="inlineStr">
      <is>
        <t>Passed</t>
      </is>
    </oc>
    <nc r="C54"/>
  </rcc>
  <rcc rId="1321" sId="1">
    <oc r="C55" t="inlineStr">
      <is>
        <t>Passed</t>
      </is>
    </oc>
    <nc r="C55"/>
  </rcc>
  <rcc rId="1322" sId="1">
    <oc r="C56" t="inlineStr">
      <is>
        <t>Passed</t>
      </is>
    </oc>
    <nc r="C56"/>
  </rcc>
  <rcc rId="1323" sId="1">
    <oc r="C57" t="inlineStr">
      <is>
        <t>Passed</t>
      </is>
    </oc>
    <nc r="C57"/>
  </rcc>
  <rcc rId="1324" sId="1">
    <oc r="C58" t="inlineStr">
      <is>
        <t>Passed</t>
      </is>
    </oc>
    <nc r="C58"/>
  </rcc>
  <rcc rId="1325" sId="1">
    <oc r="C59" t="inlineStr">
      <is>
        <t>Passed</t>
      </is>
    </oc>
    <nc r="C59"/>
  </rcc>
  <rcc rId="1326" sId="1">
    <oc r="C60" t="inlineStr">
      <is>
        <t>Passed</t>
      </is>
    </oc>
    <nc r="C60"/>
  </rcc>
  <rcc rId="1327" sId="1">
    <oc r="C61" t="inlineStr">
      <is>
        <t>Passed</t>
      </is>
    </oc>
    <nc r="C61"/>
  </rcc>
  <rcc rId="1328" sId="1">
    <oc r="C62" t="inlineStr">
      <is>
        <t>Passed</t>
      </is>
    </oc>
    <nc r="C62"/>
  </rcc>
  <rcc rId="1329" sId="1">
    <oc r="C63" t="inlineStr">
      <is>
        <t>Passed</t>
      </is>
    </oc>
    <nc r="C63"/>
  </rcc>
  <rcc rId="1330" sId="1">
    <oc r="C64" t="inlineStr">
      <is>
        <t>Passed</t>
      </is>
    </oc>
    <nc r="C64"/>
  </rcc>
  <rcc rId="1331" sId="1">
    <oc r="C65" t="inlineStr">
      <is>
        <t>Passed</t>
      </is>
    </oc>
    <nc r="C65"/>
  </rcc>
  <rcc rId="1332" sId="1">
    <oc r="C66" t="inlineStr">
      <is>
        <t>Passed</t>
      </is>
    </oc>
    <nc r="C66"/>
  </rcc>
  <rcc rId="1333" sId="1">
    <oc r="C67" t="inlineStr">
      <is>
        <t>Passed</t>
      </is>
    </oc>
    <nc r="C67"/>
  </rcc>
  <rcc rId="1334" sId="1">
    <oc r="C68" t="inlineStr">
      <is>
        <t>Passed</t>
      </is>
    </oc>
    <nc r="C68"/>
  </rcc>
  <rcc rId="1335" sId="1">
    <oc r="C69" t="inlineStr">
      <is>
        <t>Passed</t>
      </is>
    </oc>
    <nc r="C69"/>
  </rcc>
  <rcc rId="1336" sId="1">
    <oc r="C70" t="inlineStr">
      <is>
        <t>Passed</t>
      </is>
    </oc>
    <nc r="C70"/>
  </rcc>
  <rcc rId="1337" sId="1">
    <oc r="C71" t="inlineStr">
      <is>
        <t>Passed</t>
      </is>
    </oc>
    <nc r="C71"/>
  </rcc>
  <rcc rId="1338" sId="1">
    <oc r="C72" t="inlineStr">
      <is>
        <t>Passed</t>
      </is>
    </oc>
    <nc r="C72"/>
  </rcc>
  <rcc rId="1339" sId="1">
    <oc r="C73" t="inlineStr">
      <is>
        <t>Passed</t>
      </is>
    </oc>
    <nc r="C73"/>
  </rcc>
  <rcc rId="1340" sId="1">
    <oc r="C74" t="inlineStr">
      <is>
        <t>Passed</t>
      </is>
    </oc>
    <nc r="C74"/>
  </rcc>
  <rcc rId="1341" sId="1">
    <oc r="C75" t="inlineStr">
      <is>
        <t>Passed</t>
      </is>
    </oc>
    <nc r="C75"/>
  </rcc>
  <rcc rId="1342" sId="1">
    <oc r="C76" t="inlineStr">
      <is>
        <t>Passed</t>
      </is>
    </oc>
    <nc r="C76"/>
  </rcc>
  <rcc rId="1343" sId="1">
    <oc r="C77" t="inlineStr">
      <is>
        <t>Passed</t>
      </is>
    </oc>
    <nc r="C77"/>
  </rcc>
  <rcc rId="1344" sId="1">
    <oc r="C78" t="inlineStr">
      <is>
        <t>Passed</t>
      </is>
    </oc>
    <nc r="C78"/>
  </rcc>
  <rcc rId="1345" sId="1" odxf="1" dxf="1">
    <oc r="C79" t="inlineStr">
      <is>
        <t>N/A</t>
      </is>
    </oc>
    <nc r="C79"/>
    <odxf>
      <fill>
        <patternFill patternType="none">
          <bgColor indexed="65"/>
        </patternFill>
      </fill>
    </odxf>
    <ndxf>
      <font>
        <sz val="11"/>
        <color theme="1"/>
        <name val="Calibri"/>
        <family val="2"/>
        <scheme val="minor"/>
      </font>
      <fill>
        <patternFill patternType="solid">
          <bgColor rgb="FF92D050"/>
        </patternFill>
      </fill>
    </ndxf>
  </rcc>
  <rcc rId="1346" sId="1">
    <oc r="C80" t="inlineStr">
      <is>
        <t>Passed</t>
      </is>
    </oc>
    <nc r="C80"/>
  </rcc>
  <rcc rId="1347" sId="1">
    <oc r="C81" t="inlineStr">
      <is>
        <t>Passed</t>
      </is>
    </oc>
    <nc r="C81"/>
  </rcc>
  <rcc rId="1348" sId="1">
    <oc r="C82" t="inlineStr">
      <is>
        <t>Passed</t>
      </is>
    </oc>
    <nc r="C82"/>
  </rcc>
  <rcc rId="1349" sId="1">
    <oc r="C83" t="inlineStr">
      <is>
        <t>Passed</t>
      </is>
    </oc>
    <nc r="C83"/>
  </rcc>
  <rcc rId="1350" sId="1">
    <oc r="C84" t="inlineStr">
      <is>
        <t>Passed</t>
      </is>
    </oc>
    <nc r="C84"/>
  </rcc>
  <rcc rId="1351" sId="1">
    <oc r="C85" t="inlineStr">
      <is>
        <t>Passed</t>
      </is>
    </oc>
    <nc r="C85"/>
  </rcc>
  <rcc rId="1352" sId="1">
    <oc r="C86" t="inlineStr">
      <is>
        <t>Passed</t>
      </is>
    </oc>
    <nc r="C86"/>
  </rcc>
  <rcc rId="1353" sId="1">
    <oc r="C87" t="inlineStr">
      <is>
        <t>Passed</t>
      </is>
    </oc>
    <nc r="C87"/>
  </rcc>
  <rcc rId="1354" sId="1" odxf="1" dxf="1">
    <oc r="C88" t="inlineStr">
      <is>
        <t>passed</t>
      </is>
    </oc>
    <nc r="C88"/>
    <odxf>
      <font>
        <b/>
        <color auto="1"/>
      </font>
    </odxf>
    <ndxf>
      <font>
        <b val="0"/>
        <sz val="11"/>
        <color theme="1"/>
        <name val="Calibri"/>
        <family val="2"/>
        <scheme val="minor"/>
      </font>
    </ndxf>
  </rcc>
  <rcc rId="1355" sId="1">
    <oc r="C89" t="inlineStr">
      <is>
        <t>Passed</t>
      </is>
    </oc>
    <nc r="C89"/>
  </rcc>
  <rcc rId="1356" sId="1">
    <oc r="C90" t="inlineStr">
      <is>
        <t>Passed</t>
      </is>
    </oc>
    <nc r="C90"/>
  </rcc>
  <rcc rId="1357" sId="1">
    <oc r="C91" t="inlineStr">
      <is>
        <t>Passed</t>
      </is>
    </oc>
    <nc r="C91"/>
  </rcc>
  <rcc rId="1358" sId="1">
    <oc r="C92" t="inlineStr">
      <is>
        <t>Passed</t>
      </is>
    </oc>
    <nc r="C92"/>
  </rcc>
  <rcc rId="1359" sId="1">
    <oc r="C93" t="inlineStr">
      <is>
        <t>Passed</t>
      </is>
    </oc>
    <nc r="C93"/>
  </rcc>
  <rcc rId="1360" sId="1">
    <oc r="C94" t="inlineStr">
      <is>
        <t>Passed</t>
      </is>
    </oc>
    <nc r="C94"/>
  </rcc>
  <rcc rId="1361" sId="1">
    <oc r="C95" t="inlineStr">
      <is>
        <t>Passed</t>
      </is>
    </oc>
    <nc r="C95"/>
  </rcc>
  <rcc rId="1362" sId="1">
    <oc r="C96" t="inlineStr">
      <is>
        <t>Passed</t>
      </is>
    </oc>
    <nc r="C96"/>
  </rcc>
  <rcc rId="1363" sId="1">
    <oc r="C97" t="inlineStr">
      <is>
        <t>Passed</t>
      </is>
    </oc>
    <nc r="C97"/>
  </rcc>
  <rcc rId="1364" sId="1">
    <oc r="C98" t="inlineStr">
      <is>
        <t>Passed</t>
      </is>
    </oc>
    <nc r="C98"/>
  </rcc>
  <rcc rId="1365" sId="1">
    <oc r="C99" t="inlineStr">
      <is>
        <t>Passed</t>
      </is>
    </oc>
    <nc r="C99"/>
  </rcc>
  <rcc rId="1366" sId="1">
    <oc r="C100" t="inlineStr">
      <is>
        <t>Passed</t>
      </is>
    </oc>
    <nc r="C100"/>
  </rcc>
  <rcc rId="1367" sId="1">
    <oc r="C101" t="inlineStr">
      <is>
        <t>Passed</t>
      </is>
    </oc>
    <nc r="C101"/>
  </rcc>
  <rcc rId="1368" sId="1">
    <oc r="C102" t="inlineStr">
      <is>
        <t>Passed</t>
      </is>
    </oc>
    <nc r="C102"/>
  </rcc>
  <rcc rId="1369" sId="1">
    <oc r="C103" t="inlineStr">
      <is>
        <t>Passed</t>
      </is>
    </oc>
    <nc r="C103"/>
  </rcc>
  <rcc rId="1370" sId="1">
    <oc r="C104" t="inlineStr">
      <is>
        <t>Passed</t>
      </is>
    </oc>
    <nc r="C104"/>
  </rcc>
  <rcc rId="1371" sId="1">
    <oc r="C105" t="inlineStr">
      <is>
        <t>Passed</t>
      </is>
    </oc>
    <nc r="C105"/>
  </rcc>
  <rcc rId="1372" sId="1">
    <oc r="C106" t="inlineStr">
      <is>
        <t>Passed</t>
      </is>
    </oc>
    <nc r="C106"/>
  </rcc>
  <rcc rId="1373" sId="1">
    <oc r="C107" t="inlineStr">
      <is>
        <t>Passed</t>
      </is>
    </oc>
    <nc r="C107"/>
  </rcc>
  <rcc rId="1374" sId="1">
    <oc r="C108" t="inlineStr">
      <is>
        <t>Passed</t>
      </is>
    </oc>
    <nc r="C108"/>
  </rcc>
  <rcc rId="1375" sId="1">
    <oc r="C109" t="inlineStr">
      <is>
        <t>Passed</t>
      </is>
    </oc>
    <nc r="C109"/>
  </rcc>
  <rcc rId="1376" sId="1">
    <oc r="C110" t="inlineStr">
      <is>
        <t>Passed</t>
      </is>
    </oc>
    <nc r="C110"/>
  </rcc>
  <rcc rId="1377" sId="1">
    <oc r="C111" t="inlineStr">
      <is>
        <t>Passed</t>
      </is>
    </oc>
    <nc r="C111"/>
  </rcc>
  <rcc rId="1378" sId="1">
    <oc r="C112" t="inlineStr">
      <is>
        <t>Passed</t>
      </is>
    </oc>
    <nc r="C112"/>
  </rcc>
  <rcc rId="1379" sId="1">
    <oc r="C113" t="inlineStr">
      <is>
        <t>Passed</t>
      </is>
    </oc>
    <nc r="C113"/>
  </rcc>
  <rcc rId="1380" sId="1">
    <oc r="C114" t="inlineStr">
      <is>
        <t>Passed</t>
      </is>
    </oc>
    <nc r="C114"/>
  </rcc>
  <rcc rId="1381" sId="1">
    <oc r="C115" t="inlineStr">
      <is>
        <t>Passed</t>
      </is>
    </oc>
    <nc r="C115"/>
  </rcc>
  <rcc rId="1382" sId="1">
    <oc r="C116" t="inlineStr">
      <is>
        <t>Passed</t>
      </is>
    </oc>
    <nc r="C116"/>
  </rcc>
  <rcc rId="1383" sId="1">
    <oc r="C117" t="inlineStr">
      <is>
        <t>Passed</t>
      </is>
    </oc>
    <nc r="C117"/>
  </rcc>
  <rcc rId="1384" sId="1">
    <oc r="C118" t="inlineStr">
      <is>
        <t>Passed</t>
      </is>
    </oc>
    <nc r="C118"/>
  </rcc>
  <rcc rId="1385" sId="1">
    <oc r="C119" t="inlineStr">
      <is>
        <t>Passed</t>
      </is>
    </oc>
    <nc r="C119"/>
  </rcc>
  <rcc rId="1386" sId="1">
    <oc r="C120" t="inlineStr">
      <is>
        <t>Passed</t>
      </is>
    </oc>
    <nc r="C120"/>
  </rcc>
  <rcc rId="1387" sId="1">
    <oc r="C121" t="inlineStr">
      <is>
        <t>Passed</t>
      </is>
    </oc>
    <nc r="C121"/>
  </rcc>
  <rcc rId="1388" sId="1">
    <oc r="C122" t="inlineStr">
      <is>
        <t>Passed</t>
      </is>
    </oc>
    <nc r="C122"/>
  </rcc>
  <rcc rId="1389" sId="1">
    <oc r="C123" t="inlineStr">
      <is>
        <t>Passed</t>
      </is>
    </oc>
    <nc r="C123"/>
  </rcc>
  <rcc rId="1390" sId="1">
    <oc r="C124" t="inlineStr">
      <is>
        <t>Passed</t>
      </is>
    </oc>
    <nc r="C124"/>
  </rcc>
  <rcc rId="1391" sId="1">
    <oc r="C125" t="inlineStr">
      <is>
        <t>Passed</t>
      </is>
    </oc>
    <nc r="C125"/>
  </rcc>
  <rcc rId="1392" sId="1">
    <oc r="C126" t="inlineStr">
      <is>
        <t>Passed</t>
      </is>
    </oc>
    <nc r="C126"/>
  </rcc>
  <rcc rId="1393" sId="1">
    <oc r="C127" t="inlineStr">
      <is>
        <t>Passed</t>
      </is>
    </oc>
    <nc r="C127"/>
  </rcc>
  <rcc rId="1394" sId="1">
    <oc r="C128" t="inlineStr">
      <is>
        <t>Passed</t>
      </is>
    </oc>
    <nc r="C128"/>
  </rcc>
  <rcc rId="1395" sId="1">
    <oc r="C129" t="inlineStr">
      <is>
        <t>Passed</t>
      </is>
    </oc>
    <nc r="C129"/>
  </rcc>
  <rcc rId="1396" sId="1">
    <oc r="C130" t="inlineStr">
      <is>
        <t>Passed</t>
      </is>
    </oc>
    <nc r="C130"/>
  </rcc>
  <rcc rId="1397" sId="1">
    <oc r="C131" t="inlineStr">
      <is>
        <t>Passed</t>
      </is>
    </oc>
    <nc r="C131"/>
  </rcc>
  <rcc rId="1398" sId="1">
    <oc r="C132" t="inlineStr">
      <is>
        <t>Passed</t>
      </is>
    </oc>
    <nc r="C132"/>
  </rcc>
  <rcc rId="1399" sId="1">
    <oc r="C133" t="inlineStr">
      <is>
        <t>Passed</t>
      </is>
    </oc>
    <nc r="C133"/>
  </rcc>
  <rcc rId="1400" sId="1">
    <oc r="C134" t="inlineStr">
      <is>
        <t>Passed</t>
      </is>
    </oc>
    <nc r="C134"/>
  </rcc>
  <rcc rId="1401" sId="1">
    <oc r="C135" t="inlineStr">
      <is>
        <t>Passed</t>
      </is>
    </oc>
    <nc r="C135"/>
  </rcc>
  <rcc rId="1402" sId="1">
    <oc r="C136" t="inlineStr">
      <is>
        <t>Passed</t>
      </is>
    </oc>
    <nc r="C136"/>
  </rcc>
  <rcc rId="1403" sId="1">
    <oc r="C137" t="inlineStr">
      <is>
        <t>Passed</t>
      </is>
    </oc>
    <nc r="C137"/>
  </rcc>
  <rcc rId="1404" sId="1">
    <oc r="C138" t="inlineStr">
      <is>
        <t>Passed</t>
      </is>
    </oc>
    <nc r="C138"/>
  </rcc>
  <rcc rId="1405" sId="1">
    <oc r="C139" t="inlineStr">
      <is>
        <t>Passed</t>
      </is>
    </oc>
    <nc r="C139"/>
  </rcc>
  <rcc rId="1406" sId="1">
    <oc r="C140" t="inlineStr">
      <is>
        <t>Passed</t>
      </is>
    </oc>
    <nc r="C140"/>
  </rcc>
  <rcc rId="1407" sId="1">
    <oc r="C141" t="inlineStr">
      <is>
        <t>Passed</t>
      </is>
    </oc>
    <nc r="C141"/>
  </rcc>
  <rcc rId="1408" sId="1">
    <oc r="C142" t="inlineStr">
      <is>
        <t>Passed</t>
      </is>
    </oc>
    <nc r="C142"/>
  </rcc>
  <rcc rId="1409" sId="1">
    <oc r="C143" t="inlineStr">
      <is>
        <t>Passed</t>
      </is>
    </oc>
    <nc r="C143"/>
  </rcc>
  <rcc rId="1410" sId="1">
    <oc r="C144" t="inlineStr">
      <is>
        <t>Passed</t>
      </is>
    </oc>
    <nc r="C144"/>
  </rcc>
  <rcc rId="1411" sId="1">
    <oc r="C145" t="inlineStr">
      <is>
        <t>Passed</t>
      </is>
    </oc>
    <nc r="C145"/>
  </rcc>
  <rcc rId="1412" sId="1">
    <oc r="C146" t="inlineStr">
      <is>
        <t>Passed</t>
      </is>
    </oc>
    <nc r="C146"/>
  </rcc>
  <rcc rId="1413" sId="1">
    <oc r="C147" t="inlineStr">
      <is>
        <t>Passed</t>
      </is>
    </oc>
    <nc r="C147"/>
  </rcc>
  <rcc rId="1414" sId="1">
    <oc r="C148" t="inlineStr">
      <is>
        <t>Passed</t>
      </is>
    </oc>
    <nc r="C148"/>
  </rcc>
  <rcc rId="1415" sId="1">
    <oc r="C149" t="inlineStr">
      <is>
        <t>Passed</t>
      </is>
    </oc>
    <nc r="C149"/>
  </rcc>
  <rcc rId="1416" sId="1">
    <oc r="C150" t="inlineStr">
      <is>
        <t>Passed</t>
      </is>
    </oc>
    <nc r="C150"/>
  </rcc>
  <rcc rId="1417" sId="1">
    <oc r="C151" t="inlineStr">
      <is>
        <t>Passed</t>
      </is>
    </oc>
    <nc r="C151"/>
  </rcc>
  <rcc rId="1418" sId="1">
    <oc r="C152" t="inlineStr">
      <is>
        <t>Passed</t>
      </is>
    </oc>
    <nc r="C152"/>
  </rcc>
  <rcc rId="1419" sId="1">
    <oc r="C153" t="inlineStr">
      <is>
        <t>Passed</t>
      </is>
    </oc>
    <nc r="C153"/>
  </rcc>
  <rcc rId="1420" sId="1">
    <oc r="C154" t="inlineStr">
      <is>
        <t>Passed</t>
      </is>
    </oc>
    <nc r="C154"/>
  </rcc>
  <rcc rId="1421" sId="1">
    <oc r="C155" t="inlineStr">
      <is>
        <t>Passed</t>
      </is>
    </oc>
    <nc r="C155"/>
  </rcc>
  <rcc rId="1422" sId="1">
    <oc r="C156" t="inlineStr">
      <is>
        <t>Passed</t>
      </is>
    </oc>
    <nc r="C156"/>
  </rcc>
  <rcc rId="1423" sId="1">
    <oc r="C157" t="inlineStr">
      <is>
        <t>Passed</t>
      </is>
    </oc>
    <nc r="C157"/>
  </rcc>
  <rcc rId="1424" sId="1">
    <oc r="C158" t="inlineStr">
      <is>
        <t>Passed</t>
      </is>
    </oc>
    <nc r="C158"/>
  </rcc>
  <rcc rId="1425" sId="1">
    <oc r="C159" t="inlineStr">
      <is>
        <t>Passed</t>
      </is>
    </oc>
    <nc r="C159"/>
  </rcc>
  <rcc rId="1426" sId="1">
    <oc r="C160" t="inlineStr">
      <is>
        <t>Passed</t>
      </is>
    </oc>
    <nc r="C160"/>
  </rcc>
  <rcc rId="1427" sId="1">
    <oc r="C161" t="inlineStr">
      <is>
        <t>Passed</t>
      </is>
    </oc>
    <nc r="C161"/>
  </rcc>
  <rcc rId="1428" sId="1">
    <oc r="C162" t="inlineStr">
      <is>
        <t>Passed</t>
      </is>
    </oc>
    <nc r="C162"/>
  </rcc>
  <rcc rId="1429" sId="1">
    <oc r="C163" t="inlineStr">
      <is>
        <t>Passed</t>
      </is>
    </oc>
    <nc r="C163"/>
  </rcc>
  <rcc rId="1430" sId="1">
    <oc r="C164" t="inlineStr">
      <is>
        <t>Passed</t>
      </is>
    </oc>
    <nc r="C164"/>
  </rcc>
  <rcc rId="1431" sId="1">
    <oc r="C165" t="inlineStr">
      <is>
        <t>Passed</t>
      </is>
    </oc>
    <nc r="C165"/>
  </rcc>
  <rcc rId="1432" sId="1">
    <oc r="C166" t="inlineStr">
      <is>
        <t>Passed</t>
      </is>
    </oc>
    <nc r="C166"/>
  </rcc>
  <rcc rId="1433" sId="1">
    <oc r="C167" t="inlineStr">
      <is>
        <t>Passed</t>
      </is>
    </oc>
    <nc r="C167"/>
  </rcc>
  <rcc rId="1434" sId="1">
    <oc r="C168" t="inlineStr">
      <is>
        <t>Passed</t>
      </is>
    </oc>
    <nc r="C168"/>
  </rcc>
  <rcc rId="1435" sId="1">
    <oc r="C169" t="inlineStr">
      <is>
        <t>Passed</t>
      </is>
    </oc>
    <nc r="C169"/>
  </rcc>
  <rcc rId="1436" sId="1">
    <oc r="C170" t="inlineStr">
      <is>
        <t>Passed</t>
      </is>
    </oc>
    <nc r="C170"/>
  </rcc>
  <rcc rId="1437" sId="1">
    <oc r="C171" t="inlineStr">
      <is>
        <t>Passed</t>
      </is>
    </oc>
    <nc r="C171"/>
  </rcc>
  <rcc rId="1438" sId="1">
    <oc r="C172" t="inlineStr">
      <is>
        <t>Passed</t>
      </is>
    </oc>
    <nc r="C172"/>
  </rcc>
  <rcc rId="1439" sId="1">
    <oc r="C173" t="inlineStr">
      <is>
        <t>Passed</t>
      </is>
    </oc>
    <nc r="C173"/>
  </rcc>
  <rcc rId="1440" sId="1">
    <oc r="C174" t="inlineStr">
      <is>
        <t>Passed</t>
      </is>
    </oc>
    <nc r="C174"/>
  </rcc>
  <rcc rId="1441" sId="1">
    <oc r="C175" t="inlineStr">
      <is>
        <t>Passed</t>
      </is>
    </oc>
    <nc r="C175"/>
  </rcc>
  <rcc rId="1442" sId="1">
    <oc r="C176" t="inlineStr">
      <is>
        <t>Passed</t>
      </is>
    </oc>
    <nc r="C176"/>
  </rcc>
  <rcc rId="1443" sId="1">
    <oc r="C177" t="inlineStr">
      <is>
        <t>Passed</t>
      </is>
    </oc>
    <nc r="C177"/>
  </rcc>
  <rcc rId="1444" sId="1">
    <oc r="C178" t="inlineStr">
      <is>
        <t>Passed</t>
      </is>
    </oc>
    <nc r="C178"/>
  </rcc>
  <rcc rId="1445" sId="1">
    <oc r="C179" t="inlineStr">
      <is>
        <t>Passed</t>
      </is>
    </oc>
    <nc r="C179"/>
  </rcc>
  <rcc rId="1446" sId="1">
    <oc r="C180" t="inlineStr">
      <is>
        <t>Passed</t>
      </is>
    </oc>
    <nc r="C180"/>
  </rcc>
  <rcc rId="1447" sId="1">
    <oc r="C181" t="inlineStr">
      <is>
        <t>Passed</t>
      </is>
    </oc>
    <nc r="C181"/>
  </rcc>
  <rcc rId="1448" sId="1">
    <oc r="C182" t="inlineStr">
      <is>
        <t>Passed</t>
      </is>
    </oc>
    <nc r="C182"/>
  </rcc>
  <rcc rId="1449" sId="1">
    <oc r="C183" t="inlineStr">
      <is>
        <t>Passed</t>
      </is>
    </oc>
    <nc r="C183"/>
  </rcc>
  <rcc rId="1450" sId="1">
    <oc r="C184" t="inlineStr">
      <is>
        <t>Passed</t>
      </is>
    </oc>
    <nc r="C184"/>
  </rcc>
  <rcc rId="1451" sId="1">
    <oc r="C185" t="inlineStr">
      <is>
        <t>Passed</t>
      </is>
    </oc>
    <nc r="C185"/>
  </rcc>
  <rcc rId="1452" sId="1">
    <oc r="C186" t="inlineStr">
      <is>
        <t>Passed</t>
      </is>
    </oc>
    <nc r="C186"/>
  </rcc>
  <rcc rId="1453" sId="1">
    <oc r="C187" t="inlineStr">
      <is>
        <t>Passed</t>
      </is>
    </oc>
    <nc r="C187"/>
  </rcc>
  <rcc rId="1454" sId="1">
    <oc r="C188" t="inlineStr">
      <is>
        <t>Passed</t>
      </is>
    </oc>
    <nc r="C188"/>
  </rcc>
  <rcc rId="1455" sId="1">
    <oc r="C189" t="inlineStr">
      <is>
        <t>Passed</t>
      </is>
    </oc>
    <nc r="C189"/>
  </rcc>
  <rcc rId="1456" sId="1">
    <oc r="C190" t="inlineStr">
      <is>
        <t>Passed</t>
      </is>
    </oc>
    <nc r="C190"/>
  </rcc>
  <rcc rId="1457" sId="1">
    <oc r="C191" t="inlineStr">
      <is>
        <t>Passed</t>
      </is>
    </oc>
    <nc r="C191"/>
  </rcc>
  <rcc rId="1458" sId="1">
    <oc r="C192" t="inlineStr">
      <is>
        <t>Passed</t>
      </is>
    </oc>
    <nc r="C192"/>
  </rcc>
  <rcc rId="1459" sId="1">
    <oc r="C193" t="inlineStr">
      <is>
        <t>Passed</t>
      </is>
    </oc>
    <nc r="C193"/>
  </rcc>
  <rcc rId="1460" sId="1">
    <oc r="C194" t="inlineStr">
      <is>
        <t>Passed</t>
      </is>
    </oc>
    <nc r="C194"/>
  </rcc>
  <rcc rId="1461" sId="1">
    <oc r="C195" t="inlineStr">
      <is>
        <t>Passed</t>
      </is>
    </oc>
    <nc r="C195"/>
  </rcc>
  <rcc rId="1462" sId="1">
    <oc r="C196" t="inlineStr">
      <is>
        <t>Passed</t>
      </is>
    </oc>
    <nc r="C196"/>
  </rcc>
  <rcc rId="1463" sId="1">
    <oc r="C197" t="inlineStr">
      <is>
        <t>Passed</t>
      </is>
    </oc>
    <nc r="C197"/>
  </rcc>
  <rcc rId="1464" sId="1">
    <oc r="C198" t="inlineStr">
      <is>
        <t>Passed</t>
      </is>
    </oc>
    <nc r="C198"/>
  </rcc>
  <rcc rId="1465" sId="1">
    <oc r="C199" t="inlineStr">
      <is>
        <t>Passed</t>
      </is>
    </oc>
    <nc r="C199"/>
  </rcc>
  <rcc rId="1466" sId="1">
    <oc r="C200" t="inlineStr">
      <is>
        <t>Passed</t>
      </is>
    </oc>
    <nc r="C200"/>
  </rcc>
  <rcc rId="1467" sId="1">
    <oc r="C201" t="inlineStr">
      <is>
        <t>Passed</t>
      </is>
    </oc>
    <nc r="C201"/>
  </rcc>
  <rcc rId="1468" sId="1">
    <oc r="C202" t="inlineStr">
      <is>
        <t>Passed</t>
      </is>
    </oc>
    <nc r="C202"/>
  </rcc>
  <rcc rId="1469" sId="1">
    <oc r="C203" t="inlineStr">
      <is>
        <t>Passed</t>
      </is>
    </oc>
    <nc r="C203"/>
  </rcc>
  <rcc rId="1470" sId="1">
    <oc r="C204" t="inlineStr">
      <is>
        <t>Passed</t>
      </is>
    </oc>
    <nc r="C204"/>
  </rcc>
  <rcc rId="1471" sId="1">
    <oc r="C205" t="inlineStr">
      <is>
        <t>Passed</t>
      </is>
    </oc>
    <nc r="C205"/>
  </rcc>
  <rcc rId="1472" sId="1">
    <oc r="C206" t="inlineStr">
      <is>
        <t>Passed</t>
      </is>
    </oc>
    <nc r="C206"/>
  </rcc>
  <rcc rId="1473" sId="1">
    <oc r="C207" t="inlineStr">
      <is>
        <t>Passed</t>
      </is>
    </oc>
    <nc r="C207"/>
  </rcc>
  <rcc rId="1474" sId="1">
    <oc r="C208" t="inlineStr">
      <is>
        <t>Passed</t>
      </is>
    </oc>
    <nc r="C208"/>
  </rcc>
  <rcc rId="1475" sId="1">
    <oc r="C209" t="inlineStr">
      <is>
        <t>Passed</t>
      </is>
    </oc>
    <nc r="C209"/>
  </rcc>
  <rcc rId="1476" sId="1">
    <oc r="C210" t="inlineStr">
      <is>
        <t>Passed</t>
      </is>
    </oc>
    <nc r="C210"/>
  </rcc>
  <rcc rId="1477" sId="1">
    <oc r="C211" t="inlineStr">
      <is>
        <t>Passed</t>
      </is>
    </oc>
    <nc r="C211"/>
  </rcc>
  <rcc rId="1478" sId="1">
    <oc r="C212" t="inlineStr">
      <is>
        <t>Passed</t>
      </is>
    </oc>
    <nc r="C212"/>
  </rcc>
  <rcc rId="1479" sId="1">
    <oc r="C213" t="inlineStr">
      <is>
        <t>Passed</t>
      </is>
    </oc>
    <nc r="C213"/>
  </rcc>
  <rcc rId="1480" sId="1">
    <oc r="C214" t="inlineStr">
      <is>
        <t>Passed</t>
      </is>
    </oc>
    <nc r="C214"/>
  </rcc>
  <rcc rId="1481" sId="1" odxf="1" dxf="1">
    <oc r="C215" t="inlineStr">
      <is>
        <t>passed</t>
      </is>
    </oc>
    <nc r="C215"/>
    <odxf>
      <font>
        <b/>
        <color auto="1"/>
      </font>
    </odxf>
    <ndxf>
      <font>
        <b val="0"/>
        <sz val="11"/>
        <color theme="1"/>
        <name val="Calibri"/>
        <family val="2"/>
        <scheme val="minor"/>
      </font>
    </ndxf>
  </rcc>
  <rcc rId="1482" sId="1" odxf="1" dxf="1">
    <oc r="C216" t="inlineStr">
      <is>
        <t>passed</t>
      </is>
    </oc>
    <nc r="C216"/>
    <odxf>
      <font>
        <b/>
        <color auto="1"/>
      </font>
    </odxf>
    <ndxf>
      <font>
        <b val="0"/>
        <sz val="11"/>
        <color theme="1"/>
        <name val="Calibri"/>
        <family val="2"/>
        <scheme val="minor"/>
      </font>
    </ndxf>
  </rcc>
  <rcc rId="1483" sId="1" odxf="1" dxf="1">
    <oc r="C217" t="inlineStr">
      <is>
        <t>Passed</t>
      </is>
    </oc>
    <nc r="C217"/>
    <odxf>
      <font>
        <color auto="1"/>
      </font>
    </odxf>
    <ndxf>
      <font>
        <sz val="11"/>
        <color theme="1"/>
        <name val="Calibri"/>
        <family val="2"/>
        <scheme val="minor"/>
      </font>
    </ndxf>
  </rcc>
  <rcc rId="1484" sId="1">
    <oc r="C218" t="inlineStr">
      <is>
        <t>Passed</t>
      </is>
    </oc>
    <nc r="C218"/>
  </rcc>
  <rcc rId="1485" sId="1">
    <oc r="C219" t="inlineStr">
      <is>
        <t>Passed</t>
      </is>
    </oc>
    <nc r="C219"/>
  </rcc>
  <rcc rId="1486" sId="1">
    <oc r="C220" t="inlineStr">
      <is>
        <t>Passed</t>
      </is>
    </oc>
    <nc r="C220"/>
  </rcc>
  <rcc rId="1487" sId="1">
    <oc r="C221" t="inlineStr">
      <is>
        <t>Passed</t>
      </is>
    </oc>
    <nc r="C221"/>
  </rcc>
  <rcc rId="1488" sId="1">
    <oc r="C222" t="inlineStr">
      <is>
        <t>Passed</t>
      </is>
    </oc>
    <nc r="C222"/>
  </rcc>
  <rcc rId="1489" sId="1">
    <oc r="C223" t="inlineStr">
      <is>
        <t>Passed</t>
      </is>
    </oc>
    <nc r="C223"/>
  </rcc>
  <rcc rId="1490" sId="1">
    <oc r="C224" t="inlineStr">
      <is>
        <t>Passed</t>
      </is>
    </oc>
    <nc r="C224"/>
  </rcc>
  <rcc rId="1491" sId="1">
    <oc r="C225" t="inlineStr">
      <is>
        <t>Passed</t>
      </is>
    </oc>
    <nc r="C225"/>
  </rcc>
  <rcc rId="1492" sId="1">
    <oc r="C226" t="inlineStr">
      <is>
        <t>Passed</t>
      </is>
    </oc>
    <nc r="C226"/>
  </rcc>
  <rcc rId="1493" sId="1">
    <oc r="C227" t="inlineStr">
      <is>
        <t>Passed</t>
      </is>
    </oc>
    <nc r="C227"/>
  </rcc>
  <rcc rId="1494" sId="1">
    <oc r="C228" t="inlineStr">
      <is>
        <t>Passed</t>
      </is>
    </oc>
    <nc r="C228"/>
  </rcc>
  <rcc rId="1495" sId="1">
    <oc r="C229" t="inlineStr">
      <is>
        <t>Passed</t>
      </is>
    </oc>
    <nc r="C229"/>
  </rcc>
  <rcc rId="1496" sId="1">
    <oc r="C230" t="inlineStr">
      <is>
        <t>Passed</t>
      </is>
    </oc>
    <nc r="C230"/>
  </rcc>
  <rcc rId="1497" sId="1">
    <oc r="C231" t="inlineStr">
      <is>
        <t>Passed</t>
      </is>
    </oc>
    <nc r="C231"/>
  </rcc>
  <rcc rId="1498" sId="1">
    <oc r="C232" t="inlineStr">
      <is>
        <t>Passed</t>
      </is>
    </oc>
    <nc r="C232"/>
  </rcc>
  <rcc rId="1499" sId="1">
    <oc r="C233" t="inlineStr">
      <is>
        <t>Passed</t>
      </is>
    </oc>
    <nc r="C233"/>
  </rcc>
  <rcc rId="1500" sId="1">
    <oc r="C234" t="inlineStr">
      <is>
        <t>Passed</t>
      </is>
    </oc>
    <nc r="C234"/>
  </rcc>
  <rcc rId="1501" sId="1">
    <oc r="C235" t="inlineStr">
      <is>
        <t>Passed</t>
      </is>
    </oc>
    <nc r="C235"/>
  </rcc>
  <rcc rId="1502" sId="1">
    <oc r="C236" t="inlineStr">
      <is>
        <t>Passed</t>
      </is>
    </oc>
    <nc r="C236"/>
  </rcc>
  <rcc rId="1503" sId="1">
    <oc r="C237" t="inlineStr">
      <is>
        <t>Passed</t>
      </is>
    </oc>
    <nc r="C237"/>
  </rcc>
</revisions>
</file>

<file path=xl/revisions/revisionLog18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504" sId="1">
    <oc r="D2" t="inlineStr">
      <is>
        <t>Navya</t>
      </is>
    </oc>
    <nc r="D2"/>
  </rcc>
  <rcc rId="1505" sId="1">
    <oc r="D3" t="inlineStr">
      <is>
        <t>Navya</t>
      </is>
    </oc>
    <nc r="D3"/>
  </rcc>
  <rcc rId="1506" sId="1">
    <oc r="D7" t="inlineStr">
      <is>
        <t>manikanta</t>
      </is>
    </oc>
    <nc r="D7"/>
  </rcc>
  <rcc rId="1507" sId="1">
    <oc r="D8" t="inlineStr">
      <is>
        <t>Navya</t>
      </is>
    </oc>
    <nc r="D8"/>
  </rcc>
  <rcc rId="1508" sId="1">
    <oc r="D9" t="inlineStr">
      <is>
        <t>Navya</t>
      </is>
    </oc>
    <nc r="D9"/>
  </rcc>
  <rcc rId="1509" sId="1">
    <oc r="D10" t="inlineStr">
      <is>
        <t>Navya</t>
      </is>
    </oc>
    <nc r="D10"/>
  </rcc>
  <rcc rId="1510" sId="1">
    <oc r="D11" t="inlineStr">
      <is>
        <t>Navya</t>
      </is>
    </oc>
    <nc r="D11"/>
  </rcc>
  <rcc rId="1511" sId="1">
    <oc r="D12" t="inlineStr">
      <is>
        <t>Navya</t>
      </is>
    </oc>
    <nc r="D12"/>
  </rcc>
  <rcc rId="1512" sId="1">
    <oc r="D13" t="inlineStr">
      <is>
        <t>Navya</t>
      </is>
    </oc>
    <nc r="D13"/>
  </rcc>
  <rcc rId="1513" sId="1">
    <oc r="D14" t="inlineStr">
      <is>
        <t>manikanta</t>
      </is>
    </oc>
    <nc r="D14"/>
  </rcc>
  <rcc rId="1514" sId="1">
    <oc r="D15" t="inlineStr">
      <is>
        <t>manikanta</t>
      </is>
    </oc>
    <nc r="D15"/>
  </rcc>
  <rcc rId="1515" sId="1">
    <oc r="D16" t="inlineStr">
      <is>
        <t>manikanta</t>
      </is>
    </oc>
    <nc r="D16"/>
  </rcc>
  <rcc rId="1516" sId="1">
    <oc r="D17" t="inlineStr">
      <is>
        <t>Navya</t>
      </is>
    </oc>
    <nc r="D17"/>
  </rcc>
  <rcc rId="1517" sId="1">
    <oc r="D18" t="inlineStr">
      <is>
        <t>manikanta</t>
      </is>
    </oc>
    <nc r="D18"/>
  </rcc>
  <rcc rId="1518" sId="1">
    <oc r="D19" t="inlineStr">
      <is>
        <t>Navya</t>
      </is>
    </oc>
    <nc r="D19"/>
  </rcc>
  <rcc rId="1519" sId="1">
    <oc r="D20" t="inlineStr">
      <is>
        <t>manikanta</t>
      </is>
    </oc>
    <nc r="D20"/>
  </rcc>
  <rcc rId="1520" sId="1">
    <oc r="D21" t="inlineStr">
      <is>
        <t>Navya</t>
      </is>
    </oc>
    <nc r="D21"/>
  </rcc>
  <rcc rId="1521" sId="1">
    <oc r="D22" t="inlineStr">
      <is>
        <t>Navya</t>
      </is>
    </oc>
    <nc r="D22"/>
  </rcc>
  <rcc rId="1522" sId="1">
    <oc r="D23" t="inlineStr">
      <is>
        <t>Navya</t>
      </is>
    </oc>
    <nc r="D23"/>
  </rcc>
  <rcc rId="1523" sId="1">
    <oc r="D24" t="inlineStr">
      <is>
        <t>Navya</t>
      </is>
    </oc>
    <nc r="D24"/>
  </rcc>
  <rcc rId="1524" sId="1">
    <oc r="D25" t="inlineStr">
      <is>
        <t>Navya</t>
      </is>
    </oc>
    <nc r="D25"/>
  </rcc>
  <rcc rId="1525" sId="1">
    <oc r="D26" t="inlineStr">
      <is>
        <t>Navya</t>
      </is>
    </oc>
    <nc r="D26"/>
  </rcc>
  <rcc rId="1526" sId="1">
    <oc r="D27" t="inlineStr">
      <is>
        <t>Navya</t>
      </is>
    </oc>
    <nc r="D27"/>
  </rcc>
  <rcc rId="1527" sId="1">
    <oc r="D28" t="inlineStr">
      <is>
        <t xml:space="preserve">varun </t>
      </is>
    </oc>
    <nc r="D28"/>
  </rcc>
  <rcc rId="1528" sId="1">
    <oc r="D29" t="inlineStr">
      <is>
        <t>Navya</t>
      </is>
    </oc>
    <nc r="D29"/>
  </rcc>
  <rcc rId="1529" sId="1">
    <oc r="D30" t="inlineStr">
      <is>
        <t>Navya</t>
      </is>
    </oc>
    <nc r="D30"/>
  </rcc>
  <rcc rId="1530" sId="1">
    <oc r="D31" t="inlineStr">
      <is>
        <t>manikanta</t>
      </is>
    </oc>
    <nc r="D31"/>
  </rcc>
  <rcc rId="1531" sId="1">
    <oc r="D32" t="inlineStr">
      <is>
        <t xml:space="preserve">varun </t>
      </is>
    </oc>
    <nc r="D32"/>
  </rcc>
  <rcc rId="1532" sId="1">
    <oc r="D33" t="inlineStr">
      <is>
        <t>manikanta</t>
      </is>
    </oc>
    <nc r="D33"/>
  </rcc>
  <rcc rId="1533" sId="1">
    <oc r="D35" t="inlineStr">
      <is>
        <t>Venkateswara</t>
      </is>
    </oc>
    <nc r="D35"/>
  </rcc>
  <rcc rId="1534" sId="1">
    <oc r="D36" t="inlineStr">
      <is>
        <t>Navya</t>
      </is>
    </oc>
    <nc r="D36"/>
  </rcc>
  <rcc rId="1535" sId="1">
    <oc r="D37" t="inlineStr">
      <is>
        <t>manikanta</t>
      </is>
    </oc>
    <nc r="D37"/>
  </rcc>
  <rcc rId="1536" sId="1">
    <oc r="D38" t="inlineStr">
      <is>
        <t>manikanta</t>
      </is>
    </oc>
    <nc r="D38"/>
  </rcc>
  <rcc rId="1537" sId="1">
    <oc r="D39" t="inlineStr">
      <is>
        <t>Navya</t>
      </is>
    </oc>
    <nc r="D39"/>
  </rcc>
  <rcc rId="1538" sId="1">
    <oc r="D40" t="inlineStr">
      <is>
        <t>Navya</t>
      </is>
    </oc>
    <nc r="D40"/>
  </rcc>
  <rcc rId="1539" sId="1">
    <oc r="D41" t="inlineStr">
      <is>
        <t>Navya</t>
      </is>
    </oc>
    <nc r="D41"/>
  </rcc>
  <rcc rId="1540" sId="1">
    <oc r="D42" t="inlineStr">
      <is>
        <t>Navya</t>
      </is>
    </oc>
    <nc r="D42"/>
  </rcc>
  <rcc rId="1541" sId="1">
    <oc r="D43" t="inlineStr">
      <is>
        <t>Venkateswara</t>
      </is>
    </oc>
    <nc r="D43"/>
  </rcc>
  <rcc rId="1542" sId="1">
    <oc r="D44" t="inlineStr">
      <is>
        <t>Venkateswara</t>
      </is>
    </oc>
    <nc r="D44"/>
  </rcc>
  <rcc rId="1543" sId="1">
    <oc r="D45" t="inlineStr">
      <is>
        <t>Navya</t>
      </is>
    </oc>
    <nc r="D45"/>
  </rcc>
  <rcc rId="1544" sId="1">
    <oc r="D46" t="inlineStr">
      <is>
        <t>Navya</t>
      </is>
    </oc>
    <nc r="D46"/>
  </rcc>
  <rcc rId="1545" sId="1">
    <oc r="D47" t="inlineStr">
      <is>
        <t>Navya</t>
      </is>
    </oc>
    <nc r="D47"/>
  </rcc>
  <rcc rId="1546" sId="1">
    <oc r="D48" t="inlineStr">
      <is>
        <t>Navya</t>
      </is>
    </oc>
    <nc r="D48"/>
  </rcc>
  <rcc rId="1547" sId="1">
    <oc r="D49" t="inlineStr">
      <is>
        <t>manikanta</t>
      </is>
    </oc>
    <nc r="D49"/>
  </rcc>
  <rcc rId="1548" sId="1">
    <oc r="D50" t="inlineStr">
      <is>
        <t>manikanta</t>
      </is>
    </oc>
    <nc r="D50"/>
  </rcc>
  <rcc rId="1549" sId="1">
    <oc r="D51" t="inlineStr">
      <is>
        <t>manikanta</t>
      </is>
    </oc>
    <nc r="D51"/>
  </rcc>
  <rcc rId="1550" sId="1">
    <oc r="D52" t="inlineStr">
      <is>
        <t>manikanta</t>
      </is>
    </oc>
    <nc r="D52"/>
  </rcc>
  <rcc rId="1551" sId="1">
    <oc r="D53" t="inlineStr">
      <is>
        <t>manikanta</t>
      </is>
    </oc>
    <nc r="D53"/>
  </rcc>
  <rcc rId="1552" sId="1">
    <oc r="D54" t="inlineStr">
      <is>
        <t>Navya</t>
      </is>
    </oc>
    <nc r="D54"/>
  </rcc>
  <rcc rId="1553" sId="1">
    <oc r="D55" t="inlineStr">
      <is>
        <t>Navya</t>
      </is>
    </oc>
    <nc r="D55"/>
  </rcc>
  <rcc rId="1554" sId="1">
    <oc r="D56" t="inlineStr">
      <is>
        <t>Navya</t>
      </is>
    </oc>
    <nc r="D56"/>
  </rcc>
  <rcc rId="1555" sId="1">
    <oc r="D57" t="inlineStr">
      <is>
        <t>Navya</t>
      </is>
    </oc>
    <nc r="D57"/>
  </rcc>
  <rcc rId="1556" sId="1">
    <oc r="D58" t="inlineStr">
      <is>
        <t>Navya</t>
      </is>
    </oc>
    <nc r="D58"/>
  </rcc>
  <rcc rId="1557" sId="1">
    <oc r="D59" t="inlineStr">
      <is>
        <t>Navya</t>
      </is>
    </oc>
    <nc r="D59"/>
  </rcc>
  <rcc rId="1558" sId="1">
    <oc r="D60" t="inlineStr">
      <is>
        <t>Navya</t>
      </is>
    </oc>
    <nc r="D60"/>
  </rcc>
  <rcc rId="1559" sId="1">
    <oc r="D61" t="inlineStr">
      <is>
        <t>Navya</t>
      </is>
    </oc>
    <nc r="D61"/>
  </rcc>
  <rcc rId="1560" sId="1">
    <oc r="D62" t="inlineStr">
      <is>
        <t>Navya</t>
      </is>
    </oc>
    <nc r="D62"/>
  </rcc>
  <rcc rId="1561" sId="1">
    <oc r="D63" t="inlineStr">
      <is>
        <t>manikanta</t>
      </is>
    </oc>
    <nc r="D63"/>
  </rcc>
  <rcc rId="1562" sId="1">
    <oc r="D64" t="inlineStr">
      <is>
        <t>Navya</t>
      </is>
    </oc>
    <nc r="D64"/>
  </rcc>
  <rcc rId="1563" sId="1">
    <oc r="D65" t="inlineStr">
      <is>
        <t>Navya</t>
      </is>
    </oc>
    <nc r="D65"/>
  </rcc>
  <rcc rId="1564" sId="1">
    <oc r="D66" t="inlineStr">
      <is>
        <t>Navya</t>
      </is>
    </oc>
    <nc r="D66"/>
  </rcc>
  <rcc rId="1565" sId="1">
    <oc r="D67" t="inlineStr">
      <is>
        <t>Navya</t>
      </is>
    </oc>
    <nc r="D67"/>
  </rcc>
  <rcc rId="1566" sId="1">
    <oc r="D68" t="inlineStr">
      <is>
        <t>Navya</t>
      </is>
    </oc>
    <nc r="D68"/>
  </rcc>
  <rcc rId="1567" sId="1">
    <oc r="D69" t="inlineStr">
      <is>
        <t>Navya</t>
      </is>
    </oc>
    <nc r="D69"/>
  </rcc>
  <rcc rId="1568" sId="1">
    <oc r="D70" t="inlineStr">
      <is>
        <t>manikanta</t>
      </is>
    </oc>
    <nc r="D70"/>
  </rcc>
  <rcc rId="1569" sId="1">
    <oc r="D71" t="inlineStr">
      <is>
        <t>Navya</t>
      </is>
    </oc>
    <nc r="D71"/>
  </rcc>
  <rcc rId="1570" sId="1">
    <oc r="D72" t="inlineStr">
      <is>
        <t>Navya</t>
      </is>
    </oc>
    <nc r="D72"/>
  </rcc>
  <rcc rId="1571" sId="1">
    <oc r="D73" t="inlineStr">
      <is>
        <t>Navya</t>
      </is>
    </oc>
    <nc r="D73"/>
  </rcc>
  <rcc rId="1572" sId="1">
    <oc r="D74" t="inlineStr">
      <is>
        <t>Navya</t>
      </is>
    </oc>
    <nc r="D74"/>
  </rcc>
  <rcc rId="1573" sId="1">
    <oc r="D75" t="inlineStr">
      <is>
        <t>Navya</t>
      </is>
    </oc>
    <nc r="D75"/>
  </rcc>
  <rcc rId="1574" sId="1">
    <oc r="D76" t="inlineStr">
      <is>
        <t xml:space="preserve">varun </t>
      </is>
    </oc>
    <nc r="D76"/>
  </rcc>
  <rcc rId="1575" sId="1">
    <oc r="D77" t="inlineStr">
      <is>
        <t xml:space="preserve">varun </t>
      </is>
    </oc>
    <nc r="D77"/>
  </rcc>
  <rcc rId="1576" sId="1">
    <oc r="D78" t="inlineStr">
      <is>
        <t>Navya</t>
      </is>
    </oc>
    <nc r="D78"/>
  </rcc>
  <rcc rId="1577" sId="1">
    <oc r="D80" t="inlineStr">
      <is>
        <t>Navya</t>
      </is>
    </oc>
    <nc r="D80"/>
  </rcc>
  <rcc rId="1578" sId="1">
    <oc r="D81" t="inlineStr">
      <is>
        <t>Navya</t>
      </is>
    </oc>
    <nc r="D81"/>
  </rcc>
  <rcc rId="1579" sId="1">
    <oc r="D82" t="inlineStr">
      <is>
        <t>Navya</t>
      </is>
    </oc>
    <nc r="D82"/>
  </rcc>
  <rcc rId="1580" sId="1">
    <oc r="D83" t="inlineStr">
      <is>
        <t>Navya</t>
      </is>
    </oc>
    <nc r="D83"/>
  </rcc>
  <rcc rId="1581" sId="1">
    <oc r="D84" t="inlineStr">
      <is>
        <t>Venkateswara</t>
      </is>
    </oc>
    <nc r="D84"/>
  </rcc>
  <rcc rId="1582" sId="1">
    <oc r="D85" t="inlineStr">
      <is>
        <t>manikanta</t>
      </is>
    </oc>
    <nc r="D85"/>
  </rcc>
  <rcc rId="1583" sId="1">
    <oc r="D86" t="inlineStr">
      <is>
        <t>Navya</t>
      </is>
    </oc>
    <nc r="D86"/>
  </rcc>
  <rcc rId="1584" sId="1">
    <oc r="D87" t="inlineStr">
      <is>
        <t>Navya</t>
      </is>
    </oc>
    <nc r="D87"/>
  </rcc>
  <rcc rId="1585" sId="1">
    <oc r="D88" t="inlineStr">
      <is>
        <t>Venkateswara</t>
      </is>
    </oc>
    <nc r="D88"/>
  </rcc>
  <rcc rId="1586" sId="1">
    <oc r="D89" t="inlineStr">
      <is>
        <t>Navya</t>
      </is>
    </oc>
    <nc r="D89"/>
  </rcc>
  <rcc rId="1587" sId="1">
    <oc r="D90" t="inlineStr">
      <is>
        <t>Navya</t>
      </is>
    </oc>
    <nc r="D90"/>
  </rcc>
  <rcc rId="1588" sId="1">
    <oc r="D91" t="inlineStr">
      <is>
        <t>Navya</t>
      </is>
    </oc>
    <nc r="D91"/>
  </rcc>
  <rcc rId="1589" sId="1">
    <oc r="D92" t="inlineStr">
      <is>
        <t>Navya</t>
      </is>
    </oc>
    <nc r="D92"/>
  </rcc>
  <rcc rId="1590" sId="1">
    <oc r="D93" t="inlineStr">
      <is>
        <t>Venkateswara</t>
      </is>
    </oc>
    <nc r="D93"/>
  </rcc>
  <rcc rId="1591" sId="1">
    <oc r="D94" t="inlineStr">
      <is>
        <t>Navya</t>
      </is>
    </oc>
    <nc r="D94"/>
  </rcc>
  <rcc rId="1592" sId="1">
    <oc r="D95" t="inlineStr">
      <is>
        <t>Navya</t>
      </is>
    </oc>
    <nc r="D95"/>
  </rcc>
  <rcc rId="1593" sId="1">
    <oc r="D96" t="inlineStr">
      <is>
        <t>Navya</t>
      </is>
    </oc>
    <nc r="D96"/>
  </rcc>
  <rcc rId="1594" sId="1">
    <oc r="D97" t="inlineStr">
      <is>
        <t>Navya</t>
      </is>
    </oc>
    <nc r="D97"/>
  </rcc>
  <rcc rId="1595" sId="1">
    <oc r="D98" t="inlineStr">
      <is>
        <t>Navya</t>
      </is>
    </oc>
    <nc r="D98"/>
  </rcc>
  <rcc rId="1596" sId="1">
    <oc r="D99" t="inlineStr">
      <is>
        <t>Navya</t>
      </is>
    </oc>
    <nc r="D99"/>
  </rcc>
  <rcc rId="1597" sId="1">
    <oc r="D100" t="inlineStr">
      <is>
        <t>Navya</t>
      </is>
    </oc>
    <nc r="D100"/>
  </rcc>
  <rcc rId="1598" sId="1">
    <oc r="D101" t="inlineStr">
      <is>
        <t>Navya</t>
      </is>
    </oc>
    <nc r="D101"/>
  </rcc>
  <rcc rId="1599" sId="1">
    <oc r="D102" t="inlineStr">
      <is>
        <t>Navya</t>
      </is>
    </oc>
    <nc r="D102"/>
  </rcc>
  <rcc rId="1600" sId="1">
    <oc r="D103" t="inlineStr">
      <is>
        <t>Navya</t>
      </is>
    </oc>
    <nc r="D103"/>
  </rcc>
  <rcc rId="1601" sId="1">
    <oc r="D104" t="inlineStr">
      <is>
        <t>Navya</t>
      </is>
    </oc>
    <nc r="D104"/>
  </rcc>
  <rcc rId="1602" sId="1">
    <oc r="D105" t="inlineStr">
      <is>
        <t>Navya</t>
      </is>
    </oc>
    <nc r="D105"/>
  </rcc>
  <rcc rId="1603" sId="1">
    <oc r="D106" t="inlineStr">
      <is>
        <t>Navya</t>
      </is>
    </oc>
    <nc r="D106"/>
  </rcc>
  <rcc rId="1604" sId="1">
    <oc r="D107" t="inlineStr">
      <is>
        <t>Navya</t>
      </is>
    </oc>
    <nc r="D107"/>
  </rcc>
  <rcc rId="1605" sId="1">
    <oc r="D108" t="inlineStr">
      <is>
        <t>Navya</t>
      </is>
    </oc>
    <nc r="D108"/>
  </rcc>
  <rcc rId="1606" sId="1">
    <oc r="D109" t="inlineStr">
      <is>
        <t>Navya</t>
      </is>
    </oc>
    <nc r="D109"/>
  </rcc>
  <rcc rId="1607" sId="1">
    <oc r="D110" t="inlineStr">
      <is>
        <t>Navya</t>
      </is>
    </oc>
    <nc r="D110"/>
  </rcc>
  <rcc rId="1608" sId="1">
    <oc r="D111" t="inlineStr">
      <is>
        <t>Navya</t>
      </is>
    </oc>
    <nc r="D111"/>
  </rcc>
  <rcc rId="1609" sId="1">
    <oc r="D112" t="inlineStr">
      <is>
        <t>manikanta</t>
      </is>
    </oc>
    <nc r="D112"/>
  </rcc>
  <rcc rId="1610" sId="1">
    <oc r="D113" t="inlineStr">
      <is>
        <t>Navya</t>
      </is>
    </oc>
    <nc r="D113"/>
  </rcc>
  <rcc rId="1611" sId="1">
    <oc r="D114" t="inlineStr">
      <is>
        <t>Navya</t>
      </is>
    </oc>
    <nc r="D114"/>
  </rcc>
  <rcc rId="1612" sId="1">
    <oc r="D115" t="inlineStr">
      <is>
        <t>Navya</t>
      </is>
    </oc>
    <nc r="D115"/>
  </rcc>
  <rcc rId="1613" sId="1">
    <oc r="D116" t="inlineStr">
      <is>
        <t>manikanta</t>
      </is>
    </oc>
    <nc r="D116"/>
  </rcc>
  <rcc rId="1614" sId="1">
    <oc r="D117" t="inlineStr">
      <is>
        <t>manikanta</t>
      </is>
    </oc>
    <nc r="D117"/>
  </rcc>
  <rcc rId="1615" sId="1">
    <oc r="D118" t="inlineStr">
      <is>
        <t>manikanta</t>
      </is>
    </oc>
    <nc r="D118"/>
  </rcc>
  <rcc rId="1616" sId="1">
    <oc r="D119" t="inlineStr">
      <is>
        <t>manikanta</t>
      </is>
    </oc>
    <nc r="D119"/>
  </rcc>
  <rcc rId="1617" sId="1">
    <oc r="D120" t="inlineStr">
      <is>
        <t>Navya</t>
      </is>
    </oc>
    <nc r="D120"/>
  </rcc>
  <rcc rId="1618" sId="1">
    <oc r="D121" t="inlineStr">
      <is>
        <t>Venkateswara</t>
      </is>
    </oc>
    <nc r="D121"/>
  </rcc>
  <rcc rId="1619" sId="1">
    <oc r="D122" t="inlineStr">
      <is>
        <t>Venkateswara</t>
      </is>
    </oc>
    <nc r="D122"/>
  </rcc>
  <rcc rId="1620" sId="1">
    <oc r="D123" t="inlineStr">
      <is>
        <t>manikanta</t>
      </is>
    </oc>
    <nc r="D123"/>
  </rcc>
  <rcc rId="1621" sId="1">
    <oc r="D124" t="inlineStr">
      <is>
        <t>manikanta</t>
      </is>
    </oc>
    <nc r="D124"/>
  </rcc>
  <rcc rId="1622" sId="1">
    <oc r="D125" t="inlineStr">
      <is>
        <t>Navya</t>
      </is>
    </oc>
    <nc r="D125"/>
  </rcc>
  <rcc rId="1623" sId="1">
    <oc r="D126" t="inlineStr">
      <is>
        <t>Navya</t>
      </is>
    </oc>
    <nc r="D126"/>
  </rcc>
  <rcc rId="1624" sId="1">
    <oc r="D127" t="inlineStr">
      <is>
        <t>Navya</t>
      </is>
    </oc>
    <nc r="D127"/>
  </rcc>
  <rcc rId="1625" sId="1">
    <oc r="D128" t="inlineStr">
      <is>
        <t>Navya</t>
      </is>
    </oc>
    <nc r="D128"/>
  </rcc>
  <rcc rId="1626" sId="1">
    <oc r="D129" t="inlineStr">
      <is>
        <t>manikanta</t>
      </is>
    </oc>
    <nc r="D129"/>
  </rcc>
  <rcc rId="1627" sId="1">
    <oc r="D130" t="inlineStr">
      <is>
        <t>manikanta</t>
      </is>
    </oc>
    <nc r="D130"/>
  </rcc>
  <rcc rId="1628" sId="1">
    <oc r="D131" t="inlineStr">
      <is>
        <t>manikanta</t>
      </is>
    </oc>
    <nc r="D131"/>
  </rcc>
  <rcc rId="1629" sId="1">
    <oc r="D132" t="inlineStr">
      <is>
        <t>manikanta</t>
      </is>
    </oc>
    <nc r="D132"/>
  </rcc>
  <rcc rId="1630" sId="1">
    <oc r="D133" t="inlineStr">
      <is>
        <t>manikanta</t>
      </is>
    </oc>
    <nc r="D133"/>
  </rcc>
  <rcc rId="1631" sId="1">
    <oc r="D134" t="inlineStr">
      <is>
        <t>manikanta</t>
      </is>
    </oc>
    <nc r="D134"/>
  </rcc>
  <rcc rId="1632" sId="1">
    <oc r="D135" t="inlineStr">
      <is>
        <t>Navya</t>
      </is>
    </oc>
    <nc r="D135"/>
  </rcc>
  <rcc rId="1633" sId="1">
    <oc r="D136" t="inlineStr">
      <is>
        <t>manikanta</t>
      </is>
    </oc>
    <nc r="D136"/>
  </rcc>
  <rcc rId="1634" sId="1">
    <oc r="D137" t="inlineStr">
      <is>
        <t>manikanta</t>
      </is>
    </oc>
    <nc r="D137"/>
  </rcc>
  <rcc rId="1635" sId="1">
    <oc r="D138" t="inlineStr">
      <is>
        <t>manikanta</t>
      </is>
    </oc>
    <nc r="D138"/>
  </rcc>
  <rcc rId="1636" sId="1">
    <oc r="D139" t="inlineStr">
      <is>
        <t>Navya</t>
      </is>
    </oc>
    <nc r="D139"/>
  </rcc>
  <rcc rId="1637" sId="1">
    <oc r="D140" t="inlineStr">
      <is>
        <t>Navya</t>
      </is>
    </oc>
    <nc r="D140"/>
  </rcc>
  <rcc rId="1638" sId="1">
    <oc r="D141" t="inlineStr">
      <is>
        <t xml:space="preserve">varun </t>
      </is>
    </oc>
    <nc r="D141"/>
  </rcc>
  <rcc rId="1639" sId="1">
    <oc r="D142" t="inlineStr">
      <is>
        <t>Navya</t>
      </is>
    </oc>
    <nc r="D142"/>
  </rcc>
  <rcc rId="1640" sId="1">
    <oc r="D143" t="inlineStr">
      <is>
        <t xml:space="preserve">varun </t>
      </is>
    </oc>
    <nc r="D143"/>
  </rcc>
  <rcc rId="1641" sId="1">
    <oc r="D144" t="inlineStr">
      <is>
        <t>Navya</t>
      </is>
    </oc>
    <nc r="D144"/>
  </rcc>
  <rcc rId="1642" sId="1">
    <oc r="D145" t="inlineStr">
      <is>
        <t>Navya</t>
      </is>
    </oc>
    <nc r="D145"/>
  </rcc>
  <rcc rId="1643" sId="1">
    <oc r="D146" t="inlineStr">
      <is>
        <t>Navya</t>
      </is>
    </oc>
    <nc r="D146"/>
  </rcc>
  <rcc rId="1644" sId="1">
    <oc r="D147" t="inlineStr">
      <is>
        <t>Navya</t>
      </is>
    </oc>
    <nc r="D147"/>
  </rcc>
  <rcc rId="1645" sId="1">
    <oc r="D148" t="inlineStr">
      <is>
        <t>Navya</t>
      </is>
    </oc>
    <nc r="D148"/>
  </rcc>
  <rcc rId="1646" sId="1">
    <oc r="D149" t="inlineStr">
      <is>
        <t>Navya</t>
      </is>
    </oc>
    <nc r="D149"/>
  </rcc>
  <rcc rId="1647" sId="1">
    <oc r="D150" t="inlineStr">
      <is>
        <t>Navya</t>
      </is>
    </oc>
    <nc r="D150"/>
  </rcc>
  <rcc rId="1648" sId="1">
    <oc r="D151" t="inlineStr">
      <is>
        <t>Navya</t>
      </is>
    </oc>
    <nc r="D151"/>
  </rcc>
  <rcc rId="1649" sId="1">
    <oc r="D152" t="inlineStr">
      <is>
        <t>Navya</t>
      </is>
    </oc>
    <nc r="D152"/>
  </rcc>
  <rcc rId="1650" sId="1">
    <oc r="D153" t="inlineStr">
      <is>
        <t>Navya</t>
      </is>
    </oc>
    <nc r="D153"/>
  </rcc>
  <rcc rId="1651" sId="1">
    <oc r="D154" t="inlineStr">
      <is>
        <t>Navya</t>
      </is>
    </oc>
    <nc r="D154"/>
  </rcc>
  <rcc rId="1652" sId="1">
    <oc r="D155" t="inlineStr">
      <is>
        <t>Navya</t>
      </is>
    </oc>
    <nc r="D155"/>
  </rcc>
  <rcc rId="1653" sId="1">
    <oc r="D156" t="inlineStr">
      <is>
        <t>Navya</t>
      </is>
    </oc>
    <nc r="D156"/>
  </rcc>
  <rcc rId="1654" sId="1">
    <oc r="D157" t="inlineStr">
      <is>
        <t>Navya</t>
      </is>
    </oc>
    <nc r="D157"/>
  </rcc>
  <rcc rId="1655" sId="1">
    <oc r="D158" t="inlineStr">
      <is>
        <t>Navya</t>
      </is>
    </oc>
    <nc r="D158"/>
  </rcc>
  <rcc rId="1656" sId="1">
    <oc r="D159" t="inlineStr">
      <is>
        <t>Navya</t>
      </is>
    </oc>
    <nc r="D159"/>
  </rcc>
  <rcc rId="1657" sId="1">
    <oc r="D160" t="inlineStr">
      <is>
        <t>Navya</t>
      </is>
    </oc>
    <nc r="D160"/>
  </rcc>
  <rcc rId="1658" sId="1">
    <oc r="D161" t="inlineStr">
      <is>
        <t>Navya</t>
      </is>
    </oc>
    <nc r="D161"/>
  </rcc>
  <rcc rId="1659" sId="1">
    <oc r="D162" t="inlineStr">
      <is>
        <t>Navya</t>
      </is>
    </oc>
    <nc r="D162"/>
  </rcc>
  <rcc rId="1660" sId="1">
    <oc r="D163" t="inlineStr">
      <is>
        <t>Navya</t>
      </is>
    </oc>
    <nc r="D163"/>
  </rcc>
  <rcc rId="1661" sId="1">
    <oc r="D164" t="inlineStr">
      <is>
        <t>Navya</t>
      </is>
    </oc>
    <nc r="D164"/>
  </rcc>
  <rcc rId="1662" sId="1">
    <oc r="D165" t="inlineStr">
      <is>
        <t>Navya</t>
      </is>
    </oc>
    <nc r="D165"/>
  </rcc>
  <rcc rId="1663" sId="1">
    <oc r="D166" t="inlineStr">
      <is>
        <t>Navya</t>
      </is>
    </oc>
    <nc r="D166"/>
  </rcc>
  <rcc rId="1664" sId="1">
    <oc r="D167" t="inlineStr">
      <is>
        <t>manikanta</t>
      </is>
    </oc>
    <nc r="D167"/>
  </rcc>
  <rcc rId="1665" sId="1">
    <oc r="D168" t="inlineStr">
      <is>
        <t>Navya</t>
      </is>
    </oc>
    <nc r="D168"/>
  </rcc>
  <rcc rId="1666" sId="1">
    <oc r="D169" t="inlineStr">
      <is>
        <t>Navya</t>
      </is>
    </oc>
    <nc r="D169"/>
  </rcc>
  <rcc rId="1667" sId="1">
    <oc r="D170" t="inlineStr">
      <is>
        <t>Navya</t>
      </is>
    </oc>
    <nc r="D170"/>
  </rcc>
  <rcc rId="1668" sId="1">
    <oc r="D171" t="inlineStr">
      <is>
        <t>Navya</t>
      </is>
    </oc>
    <nc r="D171"/>
  </rcc>
  <rcc rId="1669" sId="1">
    <oc r="D172" t="inlineStr">
      <is>
        <t>manikanta</t>
      </is>
    </oc>
    <nc r="D172"/>
  </rcc>
  <rcc rId="1670" sId="1">
    <oc r="D173" t="inlineStr">
      <is>
        <t>Navya</t>
      </is>
    </oc>
    <nc r="D173"/>
  </rcc>
  <rcc rId="1671" sId="1">
    <oc r="D174" t="inlineStr">
      <is>
        <t>Venkateswara</t>
      </is>
    </oc>
    <nc r="D174"/>
  </rcc>
  <rcc rId="1672" sId="1">
    <oc r="D175" t="inlineStr">
      <is>
        <t>Venkateswara</t>
      </is>
    </oc>
    <nc r="D175"/>
  </rcc>
  <rcc rId="1673" sId="1">
    <oc r="D176" t="inlineStr">
      <is>
        <t>Navya</t>
      </is>
    </oc>
    <nc r="D176"/>
  </rcc>
  <rcc rId="1674" sId="1">
    <oc r="D177" t="inlineStr">
      <is>
        <t>Navya</t>
      </is>
    </oc>
    <nc r="D177"/>
  </rcc>
  <rcc rId="1675" sId="1">
    <oc r="D178" t="inlineStr">
      <is>
        <t>manikanta</t>
      </is>
    </oc>
    <nc r="D178"/>
  </rcc>
  <rcc rId="1676" sId="1">
    <oc r="D179" t="inlineStr">
      <is>
        <t>Navya</t>
      </is>
    </oc>
    <nc r="D179"/>
  </rcc>
  <rcc rId="1677" sId="1">
    <oc r="D180" t="inlineStr">
      <is>
        <t>Navya</t>
      </is>
    </oc>
    <nc r="D180"/>
  </rcc>
  <rcc rId="1678" sId="1">
    <oc r="D181" t="inlineStr">
      <is>
        <t>Navya</t>
      </is>
    </oc>
    <nc r="D181"/>
  </rcc>
  <rcc rId="1679" sId="1">
    <oc r="D182" t="inlineStr">
      <is>
        <t>Navya</t>
      </is>
    </oc>
    <nc r="D182"/>
  </rcc>
  <rcc rId="1680" sId="1">
    <oc r="D183" t="inlineStr">
      <is>
        <t>Navya</t>
      </is>
    </oc>
    <nc r="D183"/>
  </rcc>
  <rcc rId="1681" sId="1">
    <oc r="D184" t="inlineStr">
      <is>
        <t>Navya</t>
      </is>
    </oc>
    <nc r="D184"/>
  </rcc>
  <rcc rId="1682" sId="1">
    <oc r="D185" t="inlineStr">
      <is>
        <t>Navya</t>
      </is>
    </oc>
    <nc r="D185"/>
  </rcc>
  <rcc rId="1683" sId="1">
    <oc r="D186" t="inlineStr">
      <is>
        <t>Navya</t>
      </is>
    </oc>
    <nc r="D186"/>
  </rcc>
  <rcc rId="1684" sId="1">
    <oc r="D187" t="inlineStr">
      <is>
        <t>Navya</t>
      </is>
    </oc>
    <nc r="D187"/>
  </rcc>
  <rcc rId="1685" sId="1">
    <oc r="D188" t="inlineStr">
      <is>
        <t>Navya</t>
      </is>
    </oc>
    <nc r="D188"/>
  </rcc>
  <rcc rId="1686" sId="1">
    <oc r="D189" t="inlineStr">
      <is>
        <t>Navya</t>
      </is>
    </oc>
    <nc r="D189"/>
  </rcc>
  <rcc rId="1687" sId="1">
    <oc r="D190" t="inlineStr">
      <is>
        <t>Navya</t>
      </is>
    </oc>
    <nc r="D190"/>
  </rcc>
  <rcc rId="1688" sId="1">
    <oc r="D191" t="inlineStr">
      <is>
        <t>Navya</t>
      </is>
    </oc>
    <nc r="D191"/>
  </rcc>
  <rcc rId="1689" sId="1">
    <oc r="D192" t="inlineStr">
      <is>
        <t>Navya</t>
      </is>
    </oc>
    <nc r="D192"/>
  </rcc>
  <rcc rId="1690" sId="1">
    <oc r="D193" t="inlineStr">
      <is>
        <t>Navya</t>
      </is>
    </oc>
    <nc r="D193"/>
  </rcc>
  <rcc rId="1691" sId="1">
    <oc r="D194" t="inlineStr">
      <is>
        <t>manikanta</t>
      </is>
    </oc>
    <nc r="D194"/>
  </rcc>
  <rcc rId="1692" sId="1">
    <oc r="D195" t="inlineStr">
      <is>
        <t>Navya</t>
      </is>
    </oc>
    <nc r="D195"/>
  </rcc>
  <rcc rId="1693" sId="1">
    <oc r="D196" t="inlineStr">
      <is>
        <t>Navya</t>
      </is>
    </oc>
    <nc r="D196"/>
  </rcc>
  <rcc rId="1694" sId="1">
    <oc r="D197" t="inlineStr">
      <is>
        <t>Navya</t>
      </is>
    </oc>
    <nc r="D197"/>
  </rcc>
  <rcc rId="1695" sId="1">
    <oc r="D198" t="inlineStr">
      <is>
        <t>Navya</t>
      </is>
    </oc>
    <nc r="D198"/>
  </rcc>
  <rcc rId="1696" sId="1">
    <oc r="D199" t="inlineStr">
      <is>
        <t>Navya</t>
      </is>
    </oc>
    <nc r="D199"/>
  </rcc>
  <rcc rId="1697" sId="1">
    <oc r="D200" t="inlineStr">
      <is>
        <t>Navya</t>
      </is>
    </oc>
    <nc r="D200"/>
  </rcc>
  <rcc rId="1698" sId="1">
    <oc r="D201" t="inlineStr">
      <is>
        <t>Navya</t>
      </is>
    </oc>
    <nc r="D201"/>
  </rcc>
  <rcc rId="1699" sId="1">
    <oc r="D202" t="inlineStr">
      <is>
        <t>Navya</t>
      </is>
    </oc>
    <nc r="D202"/>
  </rcc>
  <rcc rId="1700" sId="1">
    <oc r="D203" t="inlineStr">
      <is>
        <t>Navya</t>
      </is>
    </oc>
    <nc r="D203"/>
  </rcc>
  <rcc rId="1701" sId="1">
    <oc r="D204" t="inlineStr">
      <is>
        <t>Navya</t>
      </is>
    </oc>
    <nc r="D204"/>
  </rcc>
  <rcc rId="1702" sId="1">
    <oc r="D205" t="inlineStr">
      <is>
        <t>Navya</t>
      </is>
    </oc>
    <nc r="D205"/>
  </rcc>
  <rcc rId="1703" sId="1">
    <oc r="D206" t="inlineStr">
      <is>
        <t>Navya</t>
      </is>
    </oc>
    <nc r="D206"/>
  </rcc>
  <rcc rId="1704" sId="1">
    <oc r="D207" t="inlineStr">
      <is>
        <t>Navya</t>
      </is>
    </oc>
    <nc r="D207"/>
  </rcc>
  <rcc rId="1705" sId="1">
    <oc r="D208" t="inlineStr">
      <is>
        <t>manikanta</t>
      </is>
    </oc>
    <nc r="D208"/>
  </rcc>
  <rcc rId="1706" sId="1">
    <oc r="D209" t="inlineStr">
      <is>
        <t>manikanta</t>
      </is>
    </oc>
    <nc r="D209"/>
  </rcc>
  <rcc rId="1707" sId="1">
    <oc r="D210" t="inlineStr">
      <is>
        <t>Navya</t>
      </is>
    </oc>
    <nc r="D210"/>
  </rcc>
  <rcc rId="1708" sId="1">
    <oc r="D211" t="inlineStr">
      <is>
        <t>Purus</t>
      </is>
    </oc>
    <nc r="D211"/>
  </rcc>
  <rcc rId="1709" sId="1">
    <oc r="D212" t="inlineStr">
      <is>
        <t>Navya</t>
      </is>
    </oc>
    <nc r="D212"/>
  </rcc>
  <rcc rId="1710" sId="1">
    <oc r="D213" t="inlineStr">
      <is>
        <t>Navya</t>
      </is>
    </oc>
    <nc r="D213"/>
  </rcc>
  <rcc rId="1711" sId="1">
    <oc r="D214" t="inlineStr">
      <is>
        <t>Navya</t>
      </is>
    </oc>
    <nc r="D214"/>
  </rcc>
  <rcc rId="1712" sId="1">
    <oc r="D215" t="inlineStr">
      <is>
        <t>Venkateswara</t>
      </is>
    </oc>
    <nc r="D215"/>
  </rcc>
  <rcc rId="1713" sId="1">
    <oc r="D216" t="inlineStr">
      <is>
        <t>Venkateswara</t>
      </is>
    </oc>
    <nc r="D216"/>
  </rcc>
  <rcc rId="1714" sId="1">
    <oc r="D217" t="inlineStr">
      <is>
        <t>Venkateswara</t>
      </is>
    </oc>
    <nc r="D217"/>
  </rcc>
  <rcc rId="1715" sId="1">
    <oc r="D218" t="inlineStr">
      <is>
        <t>Navya</t>
      </is>
    </oc>
    <nc r="D218"/>
  </rcc>
  <rcc rId="1716" sId="1">
    <oc r="D219" t="inlineStr">
      <is>
        <t>Navya</t>
      </is>
    </oc>
    <nc r="D219"/>
  </rcc>
  <rcc rId="1717" sId="1">
    <oc r="D220" t="inlineStr">
      <is>
        <t>Navya</t>
      </is>
    </oc>
    <nc r="D220"/>
  </rcc>
  <rcc rId="1718" sId="1">
    <oc r="D221" t="inlineStr">
      <is>
        <t>Navya</t>
      </is>
    </oc>
    <nc r="D221"/>
  </rcc>
  <rcc rId="1719" sId="1">
    <oc r="D222" t="inlineStr">
      <is>
        <t>Navya</t>
      </is>
    </oc>
    <nc r="D222"/>
  </rcc>
  <rcc rId="1720" sId="1">
    <oc r="D223" t="inlineStr">
      <is>
        <t>Navya</t>
      </is>
    </oc>
    <nc r="D223"/>
  </rcc>
  <rcc rId="1721" sId="1">
    <oc r="D224" t="inlineStr">
      <is>
        <t>Navya</t>
      </is>
    </oc>
    <nc r="D224"/>
  </rcc>
  <rcc rId="1722" sId="1">
    <oc r="D225" t="inlineStr">
      <is>
        <t>Navya</t>
      </is>
    </oc>
    <nc r="D225"/>
  </rcc>
  <rcc rId="1723" sId="1">
    <oc r="D226" t="inlineStr">
      <is>
        <t>Venkateswara</t>
      </is>
    </oc>
    <nc r="D226"/>
  </rcc>
  <rcc rId="1724" sId="1">
    <oc r="D227" t="inlineStr">
      <is>
        <t xml:space="preserve">varun </t>
      </is>
    </oc>
    <nc r="D227"/>
  </rcc>
  <rcc rId="1725" sId="1">
    <oc r="D228" t="inlineStr">
      <is>
        <t>Venkateswara</t>
      </is>
    </oc>
    <nc r="D228"/>
  </rcc>
  <rcc rId="1726" sId="1">
    <oc r="D229" t="inlineStr">
      <is>
        <t>Navya</t>
      </is>
    </oc>
    <nc r="D229"/>
  </rcc>
  <rcc rId="1727" sId="1">
    <oc r="D230" t="inlineStr">
      <is>
        <t>Navya</t>
      </is>
    </oc>
    <nc r="D230"/>
  </rcc>
  <rcc rId="1728" sId="1">
    <oc r="D231" t="inlineStr">
      <is>
        <t>Navya</t>
      </is>
    </oc>
    <nc r="D231"/>
  </rcc>
  <rcc rId="1729" sId="1">
    <oc r="D232" t="inlineStr">
      <is>
        <t xml:space="preserve">varun </t>
      </is>
    </oc>
    <nc r="D232"/>
  </rcc>
  <rcc rId="1730" sId="1">
    <oc r="D233" t="inlineStr">
      <is>
        <t>Navya</t>
      </is>
    </oc>
    <nc r="D233"/>
  </rcc>
  <rcc rId="1731" sId="1">
    <oc r="D234" t="inlineStr">
      <is>
        <t>Navya</t>
      </is>
    </oc>
    <nc r="D234"/>
  </rcc>
  <rcc rId="1732" sId="1">
    <oc r="D235" t="inlineStr">
      <is>
        <t>Navya</t>
      </is>
    </oc>
    <nc r="D235"/>
  </rcc>
  <rcc rId="1733" sId="1">
    <oc r="D236" t="inlineStr">
      <is>
        <t>manikanta</t>
      </is>
    </oc>
    <nc r="D236"/>
  </rcc>
  <rcc rId="1734" sId="1">
    <oc r="D237" t="inlineStr">
      <is>
        <t>Navya</t>
      </is>
    </oc>
    <nc r="D237"/>
  </rcc>
  <rcc rId="1735" sId="1">
    <oc r="D238" t="inlineStr">
      <is>
        <t>Navya</t>
      </is>
    </oc>
    <nc r="D238"/>
  </rcc>
</revisions>
</file>

<file path=xl/revisions/revisionLog1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7" sId="1">
    <nc r="D237" t="inlineStr">
      <is>
        <t>Ramya</t>
      </is>
    </nc>
  </rcc>
  <rcc rId="38" sId="1">
    <nc r="D175" t="inlineStr">
      <is>
        <t>Ramya</t>
      </is>
    </nc>
  </rcc>
  <rcc rId="39" sId="1">
    <nc r="D165" t="inlineStr">
      <is>
        <t>Ramya</t>
      </is>
    </nc>
  </rcc>
  <rcc rId="40" sId="1">
    <nc r="D141" t="inlineStr">
      <is>
        <t>Ramya</t>
      </is>
    </nc>
  </rcc>
  <rcc rId="41" sId="1">
    <nc r="D142" t="inlineStr">
      <is>
        <t>Ramya</t>
      </is>
    </nc>
  </rcc>
  <rcc rId="42" sId="1">
    <nc r="D34" t="inlineStr">
      <is>
        <t>Ramya</t>
      </is>
    </nc>
  </rcc>
</revisions>
</file>

<file path=xl/revisions/revisionLog19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736" sId="1">
    <nc r="C5" t="inlineStr">
      <is>
        <t>Passed</t>
      </is>
    </nc>
  </rcc>
  <rcc rId="1737" sId="1">
    <nc r="C6" t="inlineStr">
      <is>
        <t>Passed</t>
      </is>
    </nc>
  </rcc>
  <rcc rId="1738" sId="1">
    <oc r="C238" t="inlineStr">
      <is>
        <t>Passed</t>
      </is>
    </oc>
    <nc r="C238"/>
  </rcc>
</revisions>
</file>

<file path=xl/revisions/revisionLog19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739" sId="1">
    <nc r="C220" t="inlineStr">
      <is>
        <t>Passed</t>
      </is>
    </nc>
  </rcc>
  <rcc rId="1740" sId="1">
    <nc r="D220" t="inlineStr">
      <is>
        <t>Navya</t>
      </is>
    </nc>
  </rcc>
  <rcc rId="1741" sId="1">
    <nc r="D219" t="inlineStr">
      <is>
        <t>Navya</t>
      </is>
    </nc>
  </rcc>
  <rcc rId="1742" sId="1">
    <nc r="C219" t="inlineStr">
      <is>
        <t>Passed</t>
      </is>
    </nc>
  </rcc>
  <rcc rId="1743" sId="1">
    <nc r="C218" t="inlineStr">
      <is>
        <t>Passed</t>
      </is>
    </nc>
  </rcc>
  <rcc rId="1744" sId="1">
    <nc r="D218" t="inlineStr">
      <is>
        <t>Navya</t>
      </is>
    </nc>
  </rcc>
  <rcc rId="1745" sId="1">
    <nc r="C212" t="inlineStr">
      <is>
        <t>Passed</t>
      </is>
    </nc>
  </rcc>
  <rcc rId="1746" sId="1">
    <nc r="D212" t="inlineStr">
      <is>
        <t>Navya</t>
      </is>
    </nc>
  </rcc>
  <rcc rId="1747" sId="1">
    <nc r="C214" t="inlineStr">
      <is>
        <t>Passed</t>
      </is>
    </nc>
  </rcc>
  <rcc rId="1748" sId="1">
    <nc r="D214" t="inlineStr">
      <is>
        <t>Navya</t>
      </is>
    </nc>
  </rcc>
</revisions>
</file>

<file path=xl/revisions/revisionLog19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749" sId="1">
    <nc r="C206" t="inlineStr">
      <is>
        <t>Passed</t>
      </is>
    </nc>
  </rcc>
  <rcc rId="1750" sId="1">
    <nc r="D206" t="inlineStr">
      <is>
        <t>Navya</t>
      </is>
    </nc>
  </rcc>
  <rcc rId="1751" sId="1">
    <nc r="C203" t="inlineStr">
      <is>
        <t>Passed</t>
      </is>
    </nc>
  </rcc>
  <rcc rId="1752" sId="1">
    <nc r="D203" t="inlineStr">
      <is>
        <t>Navya</t>
      </is>
    </nc>
  </rcc>
</revisions>
</file>

<file path=xl/revisions/revisionLog19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753" sId="1">
    <nc r="C201" t="inlineStr">
      <is>
        <t>Passed</t>
      </is>
    </nc>
  </rcc>
  <rcc rId="1754" sId="1">
    <nc r="D201" t="inlineStr">
      <is>
        <t>Navya</t>
      </is>
    </nc>
  </rcc>
  <rcc rId="1755" sId="1">
    <nc r="C176" t="inlineStr">
      <is>
        <t>Passed</t>
      </is>
    </nc>
  </rcc>
  <rcc rId="1756" sId="1">
    <nc r="D176" t="inlineStr">
      <is>
        <t>Navya</t>
      </is>
    </nc>
  </rcc>
  <rcc rId="1757" sId="1">
    <nc r="C140" t="inlineStr">
      <is>
        <t>Passed</t>
      </is>
    </nc>
  </rcc>
  <rcc rId="1758" sId="1">
    <nc r="D140" t="inlineStr">
      <is>
        <t>Navya</t>
      </is>
    </nc>
  </rcc>
  <rcc rId="1759" sId="1">
    <nc r="C100" t="inlineStr">
      <is>
        <t>Passed</t>
      </is>
    </nc>
  </rcc>
  <rcc rId="1760" sId="1">
    <nc r="D100" t="inlineStr">
      <is>
        <t>Navya</t>
      </is>
    </nc>
  </rcc>
  <rcc rId="1761" sId="1">
    <nc r="C98" t="inlineStr">
      <is>
        <t>Passed</t>
      </is>
    </nc>
  </rcc>
  <rcc rId="1762" sId="1">
    <nc r="D98" t="inlineStr">
      <is>
        <t>Navya</t>
      </is>
    </nc>
  </rcc>
</revisions>
</file>

<file path=xl/revisions/revisionLog19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763" sId="1">
    <nc r="C90" t="inlineStr">
      <is>
        <t>Passed</t>
      </is>
    </nc>
  </rcc>
  <rcc rId="1764" sId="1">
    <nc r="D90" t="inlineStr">
      <is>
        <t>Navya</t>
      </is>
    </nc>
  </rcc>
</revisions>
</file>

<file path=xl/revisions/revisionLog19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765" sId="1">
    <nc r="C86" t="inlineStr">
      <is>
        <t>Passed</t>
      </is>
    </nc>
  </rcc>
  <rcc rId="1766" sId="1">
    <nc r="D86" t="inlineStr">
      <is>
        <t>Navya</t>
      </is>
    </nc>
  </rcc>
</revisions>
</file>

<file path=xl/revisions/revisionLog19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767" sId="1">
    <nc r="C75" t="inlineStr">
      <is>
        <t>Passed</t>
      </is>
    </nc>
  </rcc>
  <rcc rId="1768" sId="1">
    <nc r="D75" t="inlineStr">
      <is>
        <t>Navya</t>
      </is>
    </nc>
  </rcc>
</revisions>
</file>

<file path=xl/revisions/revisionLog19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769" sId="1">
    <nc r="C47" t="inlineStr">
      <is>
        <t>Passed</t>
      </is>
    </nc>
  </rcc>
  <rcc rId="1770" sId="1">
    <nc r="D47" t="inlineStr">
      <is>
        <t>Navya</t>
      </is>
    </nc>
  </rcc>
</revisions>
</file>

<file path=xl/revisions/revisionLog19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771" sId="1">
    <nc r="C42" t="inlineStr">
      <is>
        <t>Passed</t>
      </is>
    </nc>
  </rcc>
  <rcc rId="1772" sId="1">
    <nc r="D42" t="inlineStr">
      <is>
        <t>Navya</t>
      </is>
    </nc>
  </rcc>
</revisions>
</file>

<file path=xl/revisions/revisionLog19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773" sId="1">
    <nc r="C13" t="inlineStr">
      <is>
        <t>Passed</t>
      </is>
    </nc>
  </rcc>
  <rcc rId="1774" sId="1">
    <nc r="D13" t="inlineStr">
      <is>
        <t>Navya</t>
      </is>
    </nc>
  </rcc>
</revisions>
</file>

<file path=xl/revisions/revisionLog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E28D465D-34C3-41D2-9D3B-078E163C47FF}" action="delete"/>
  <rdn rId="0" localSheetId="1" customView="1" name="Z_E28D465D_34C3_41D2_9D3B_078E163C47FF_.wvu.FilterData" hidden="1" oldHidden="1">
    <formula>Sheet1!$A$1:$AJ$238</formula>
    <oldFormula>Sheet1!$A$1:$AJ$238</oldFormula>
  </rdn>
  <rcv guid="{E28D465D-34C3-41D2-9D3B-078E163C47FF}" action="add"/>
</revisions>
</file>

<file path=xl/revisions/revisionLog2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AB9EB3D3-39C8-421D-9EC7-5BCBC6B2A749}" action="delete"/>
  <rdn rId="0" localSheetId="1" customView="1" name="Z_AB9EB3D3_39C8_421D_9EC7_5BCBC6B2A749_.wvu.FilterData" hidden="1" oldHidden="1">
    <formula>Sheet1!$A$1:$AJ$238</formula>
    <oldFormula>Sheet1!$A$1:$AJ$238</oldFormula>
  </rdn>
  <rcv guid="{AB9EB3D3-39C8-421D-9EC7-5BCBC6B2A749}" action="add"/>
</revisions>
</file>

<file path=xl/revisions/revisionLog20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775" sId="1">
    <nc r="C9" t="inlineStr">
      <is>
        <t>Passed</t>
      </is>
    </nc>
  </rcc>
  <rcc rId="1776" sId="1">
    <nc r="D9" t="inlineStr">
      <is>
        <t>Navya</t>
      </is>
    </nc>
  </rcc>
</revisions>
</file>

<file path=xl/revisions/revisionLog20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777" sId="1">
    <nc r="D8" t="inlineStr">
      <is>
        <t>Navya</t>
      </is>
    </nc>
  </rcc>
  <rcc rId="1778" sId="1">
    <nc r="C8" t="inlineStr">
      <is>
        <t>Passed</t>
      </is>
    </nc>
  </rcc>
</revisions>
</file>

<file path=xl/revisions/revisionLog20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779" sId="1">
    <nc r="C10" t="inlineStr">
      <is>
        <t>Passed</t>
      </is>
    </nc>
  </rcc>
  <rcc rId="1780" sId="1">
    <nc r="D10" t="inlineStr">
      <is>
        <t>Navya</t>
      </is>
    </nc>
  </rcc>
</revisions>
</file>

<file path=xl/revisions/revisionLog20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781" sId="1">
    <nc r="C12" t="inlineStr">
      <is>
        <t>Passed</t>
      </is>
    </nc>
  </rcc>
  <rcc rId="1782" sId="1">
    <nc r="D12" t="inlineStr">
      <is>
        <t>Navya</t>
      </is>
    </nc>
  </rcc>
</revisions>
</file>

<file path=xl/revisions/revisionLog20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783" sId="1">
    <nc r="C56" t="inlineStr">
      <is>
        <t>Passed</t>
      </is>
    </nc>
  </rcc>
  <rcc rId="1784" sId="1">
    <nc r="C57" t="inlineStr">
      <is>
        <t>Passed</t>
      </is>
    </nc>
  </rcc>
  <rcc rId="1785" sId="1">
    <nc r="C202" t="inlineStr">
      <is>
        <t>Passed</t>
      </is>
    </nc>
  </rcc>
  <rcc rId="1786" sId="1">
    <nc r="C204" t="inlineStr">
      <is>
        <t>Passed</t>
      </is>
    </nc>
  </rcc>
  <rcc rId="1787" sId="1">
    <nc r="C205" t="inlineStr">
      <is>
        <t>Passed</t>
      </is>
    </nc>
  </rcc>
  <rcc rId="1788" sId="1">
    <nc r="C207" t="inlineStr">
      <is>
        <t>Passed</t>
      </is>
    </nc>
  </rcc>
  <rcc rId="1789" sId="1">
    <nc r="D56" t="inlineStr">
      <is>
        <t>Navya</t>
      </is>
    </nc>
  </rcc>
  <rcc rId="1790" sId="1">
    <nc r="D57" t="inlineStr">
      <is>
        <t>Navya</t>
      </is>
    </nc>
  </rcc>
  <rcc rId="1791" sId="1">
    <nc r="D202" t="inlineStr">
      <is>
        <t>Navya</t>
      </is>
    </nc>
  </rcc>
  <rcc rId="1792" sId="1">
    <nc r="D204" t="inlineStr">
      <is>
        <t>Navya</t>
      </is>
    </nc>
  </rcc>
  <rcc rId="1793" sId="1">
    <nc r="D205" t="inlineStr">
      <is>
        <t>Navya</t>
      </is>
    </nc>
  </rcc>
  <rcc rId="1794" sId="1">
    <nc r="D207" t="inlineStr">
      <is>
        <t>Navya</t>
      </is>
    </nc>
  </rcc>
</revisions>
</file>

<file path=xl/revisions/revisionLog20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795" sId="1">
    <nc r="C81" t="inlineStr">
      <is>
        <t>Passed</t>
      </is>
    </nc>
  </rcc>
  <rcc rId="1796" sId="1">
    <nc r="C82" t="inlineStr">
      <is>
        <t>Passed</t>
      </is>
    </nc>
  </rcc>
  <rcc rId="1797" sId="1">
    <nc r="D81" t="inlineStr">
      <is>
        <t>Navya</t>
      </is>
    </nc>
  </rcc>
  <rcc rId="1798" sId="1">
    <nc r="D82" t="inlineStr">
      <is>
        <t>Navya</t>
      </is>
    </nc>
  </rcc>
  <rcc rId="1799" sId="1">
    <nc r="C65" t="inlineStr">
      <is>
        <t>Passed</t>
      </is>
    </nc>
  </rcc>
  <rcc rId="1800" sId="1">
    <nc r="C66" t="inlineStr">
      <is>
        <t>Passed</t>
      </is>
    </nc>
  </rcc>
  <rcc rId="1801" sId="1">
    <nc r="D65" t="inlineStr">
      <is>
        <t>Navya</t>
      </is>
    </nc>
  </rcc>
  <rcc rId="1802" sId="1">
    <nc r="D66" t="inlineStr">
      <is>
        <t>Navya</t>
      </is>
    </nc>
  </rcc>
</revisions>
</file>

<file path=xl/revisions/revisionLog20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03" sId="1">
    <nc r="C102" t="inlineStr">
      <is>
        <t>Passed</t>
      </is>
    </nc>
  </rcc>
  <rcc rId="1804" sId="1">
    <nc r="C103" t="inlineStr">
      <is>
        <t>Passed</t>
      </is>
    </nc>
  </rcc>
  <rcc rId="1805" sId="1">
    <nc r="C104" t="inlineStr">
      <is>
        <t>Passed</t>
      </is>
    </nc>
  </rcc>
  <rcc rId="1806" sId="1">
    <nc r="C105" t="inlineStr">
      <is>
        <t>Passed</t>
      </is>
    </nc>
  </rcc>
  <rcc rId="1807" sId="1">
    <nc r="C127" t="inlineStr">
      <is>
        <t>Passed</t>
      </is>
    </nc>
  </rcc>
  <rcc rId="1808" sId="1">
    <nc r="C162" t="inlineStr">
      <is>
        <t>Passed</t>
      </is>
    </nc>
  </rcc>
  <rcc rId="1809" sId="1">
    <nc r="C163" t="inlineStr">
      <is>
        <t>Passed</t>
      </is>
    </nc>
  </rcc>
</revisions>
</file>

<file path=xl/revisions/revisionLog20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10" sId="1">
    <nc r="D102" t="inlineStr">
      <is>
        <t>Navya</t>
      </is>
    </nc>
  </rcc>
  <rcc rId="1811" sId="1">
    <nc r="D103" t="inlineStr">
      <is>
        <t>Navya</t>
      </is>
    </nc>
  </rcc>
  <rcc rId="1812" sId="1">
    <nc r="D104" t="inlineStr">
      <is>
        <t>Navya</t>
      </is>
    </nc>
  </rcc>
  <rcc rId="1813" sId="1">
    <nc r="D105" t="inlineStr">
      <is>
        <t>Navya</t>
      </is>
    </nc>
  </rcc>
  <rcc rId="1814" sId="1">
    <nc r="D127" t="inlineStr">
      <is>
        <t>Navya</t>
      </is>
    </nc>
  </rcc>
  <rcc rId="1815" sId="1">
    <nc r="D162" t="inlineStr">
      <is>
        <t>Navya</t>
      </is>
    </nc>
  </rcc>
  <rcc rId="1816" sId="1">
    <nc r="D163" t="inlineStr">
      <is>
        <t>Navya</t>
      </is>
    </nc>
  </rcc>
</revisions>
</file>

<file path=xl/revisions/revisionLog20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17" sId="1">
    <nc r="C128" t="inlineStr">
      <is>
        <t>Passed</t>
      </is>
    </nc>
  </rcc>
  <rcc rId="1818" sId="1">
    <nc r="D128" t="inlineStr">
      <is>
        <t>Navya</t>
      </is>
    </nc>
  </rcc>
  <rcc rId="1819" sId="1">
    <nc r="C106" t="inlineStr">
      <is>
        <t>Passed</t>
      </is>
    </nc>
  </rcc>
  <rcc rId="1820" sId="1">
    <nc r="C107" t="inlineStr">
      <is>
        <t>Passed</t>
      </is>
    </nc>
  </rcc>
  <rcc rId="1821" sId="1">
    <nc r="C108" t="inlineStr">
      <is>
        <t>Passed</t>
      </is>
    </nc>
  </rcc>
  <rcc rId="1822" sId="1">
    <nc r="C109" t="inlineStr">
      <is>
        <t>Passed</t>
      </is>
    </nc>
  </rcc>
  <rcc rId="1823" sId="1">
    <nc r="D106" t="inlineStr">
      <is>
        <t>Navya</t>
      </is>
    </nc>
  </rcc>
  <rcc rId="1824" sId="1">
    <nc r="D107" t="inlineStr">
      <is>
        <t>Navya</t>
      </is>
    </nc>
  </rcc>
  <rcc rId="1825" sId="1">
    <nc r="D108" t="inlineStr">
      <is>
        <t>Navya</t>
      </is>
    </nc>
  </rcc>
  <rcc rId="1826" sId="1">
    <nc r="D109" t="inlineStr">
      <is>
        <t>Navya</t>
      </is>
    </nc>
  </rcc>
</revisions>
</file>

<file path=xl/revisions/revisionLog20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27" sId="1">
    <nc r="C184" t="inlineStr">
      <is>
        <t>Passed</t>
      </is>
    </nc>
  </rcc>
  <rcc rId="1828" sId="1">
    <nc r="C185" t="inlineStr">
      <is>
        <t>Passed</t>
      </is>
    </nc>
  </rcc>
  <rcc rId="1829" sId="1">
    <nc r="C186" t="inlineStr">
      <is>
        <t>Passed</t>
      </is>
    </nc>
  </rcc>
  <rcc rId="1830" sId="1">
    <nc r="C187" t="inlineStr">
      <is>
        <t>Passed</t>
      </is>
    </nc>
  </rcc>
  <rcc rId="1831" sId="1">
    <nc r="C193" t="inlineStr">
      <is>
        <t>Passed</t>
      </is>
    </nc>
  </rcc>
  <rcc rId="1832" sId="1">
    <nc r="D184" t="inlineStr">
      <is>
        <t>Navya</t>
      </is>
    </nc>
  </rcc>
  <rcc rId="1833" sId="1">
    <nc r="D185" t="inlineStr">
      <is>
        <t>Navya</t>
      </is>
    </nc>
  </rcc>
  <rcc rId="1834" sId="1">
    <nc r="D186" t="inlineStr">
      <is>
        <t>Navya</t>
      </is>
    </nc>
  </rcc>
  <rcc rId="1835" sId="1">
    <nc r="D187" t="inlineStr">
      <is>
        <t>Navya</t>
      </is>
    </nc>
  </rcc>
  <rcc rId="1836" sId="1">
    <nc r="D193" t="inlineStr">
      <is>
        <t>Navya</t>
      </is>
    </nc>
  </rcc>
</revisions>
</file>

<file path=xl/revisions/revisionLog2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4" sId="1">
    <nc r="C141" t="inlineStr">
      <is>
        <t>Passed</t>
      </is>
    </nc>
  </rcc>
</revisions>
</file>

<file path=xl/revisions/revisionLog21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37" sId="1">
    <nc r="D197" t="inlineStr">
      <is>
        <t>Navya</t>
      </is>
    </nc>
  </rcc>
  <rcc rId="1838" sId="1">
    <nc r="C197" t="inlineStr">
      <is>
        <t>Passed</t>
      </is>
    </nc>
  </rcc>
</revisions>
</file>

<file path=xl/revisions/revisionLog21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39" sId="1">
    <oc r="D4" t="inlineStr">
      <is>
        <t>Navya</t>
      </is>
    </oc>
    <nc r="D4"/>
  </rcc>
</revisions>
</file>

<file path=xl/revisions/revisionLog21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40" sId="1">
    <nc r="C67" t="inlineStr">
      <is>
        <t>Passed</t>
      </is>
    </nc>
  </rcc>
  <rcc rId="1841" sId="1">
    <nc r="D67" t="inlineStr">
      <is>
        <t>Navya</t>
      </is>
    </nc>
  </rcc>
</revisions>
</file>

<file path=xl/revisions/revisionLog21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42" sId="1">
    <nc r="C83" t="inlineStr">
      <is>
        <t>Passed</t>
      </is>
    </nc>
  </rcc>
  <rcc rId="1843" sId="1">
    <nc r="D83" t="inlineStr">
      <is>
        <t>Navya</t>
      </is>
    </nc>
  </rcc>
</revisions>
</file>

<file path=xl/revisions/revisionLog21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44" sId="1">
    <nc r="C96" t="inlineStr">
      <is>
        <t>Passed</t>
      </is>
    </nc>
  </rcc>
  <rcc rId="1845" sId="1">
    <nc r="D96" t="inlineStr">
      <is>
        <t>Navya</t>
      </is>
    </nc>
  </rcc>
</revisions>
</file>

<file path=xl/revisions/revisionLog21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46" sId="1">
    <nc r="C92" t="inlineStr">
      <is>
        <t>Passed</t>
      </is>
    </nc>
  </rcc>
  <rcc rId="1847" sId="1">
    <nc r="D92" t="inlineStr">
      <is>
        <t>Navya</t>
      </is>
    </nc>
  </rcc>
</revisions>
</file>

<file path=xl/revisions/revisionLog21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48" sId="1">
    <nc r="C36" t="inlineStr">
      <is>
        <t>Passed</t>
      </is>
    </nc>
  </rcc>
  <rcc rId="1849" sId="1">
    <nc r="D36" t="inlineStr">
      <is>
        <t>Navya</t>
      </is>
    </nc>
  </rcc>
</revisions>
</file>

<file path=xl/revisions/revisionLog21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50" sId="1">
    <nc r="C48" t="inlineStr">
      <is>
        <t>Passed</t>
      </is>
    </nc>
  </rcc>
  <rcc rId="1851" sId="1">
    <nc r="D48" t="inlineStr">
      <is>
        <t>Navya</t>
      </is>
    </nc>
  </rcc>
  <rcc rId="1852" sId="1">
    <nc r="D46" t="inlineStr">
      <is>
        <t>Navya</t>
      </is>
    </nc>
  </rcc>
  <rcc rId="1853" sId="1">
    <nc r="C46" t="inlineStr">
      <is>
        <t>Passed</t>
      </is>
    </nc>
  </rcc>
</revisions>
</file>

<file path=xl/revisions/revisionLog21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54" sId="1">
    <nc r="C73" t="inlineStr">
      <is>
        <t>Passed</t>
      </is>
    </nc>
  </rcc>
  <rcc rId="1855" sId="1">
    <nc r="D73" t="inlineStr">
      <is>
        <t>Navya</t>
      </is>
    </nc>
  </rcc>
</revisions>
</file>

<file path=xl/revisions/revisionLog21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56" sId="1">
    <nc r="C111" t="inlineStr">
      <is>
        <t>Passed</t>
      </is>
    </nc>
  </rcc>
  <rcc rId="1857" sId="1">
    <nc r="D111" t="inlineStr">
      <is>
        <t>Navya</t>
      </is>
    </nc>
  </rcc>
</revisions>
</file>

<file path=xl/revisions/revisionLog2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CFABFC3B-164E-4B66-A6C1-E966B3830E04}" action="delete"/>
  <rdn rId="0" localSheetId="1" customView="1" name="Z_CFABFC3B_164E_4B66_A6C1_E966B3830E04_.wvu.FilterData" hidden="1" oldHidden="1">
    <formula>Sheet1!$A$1:$AJ$238</formula>
    <oldFormula>Sheet1!$A$1:$AJ$238</oldFormula>
  </rdn>
  <rcv guid="{CFABFC3B-164E-4B66-A6C1-E966B3830E04}" action="add"/>
</revisions>
</file>

<file path=xl/revisions/revisionLog22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58" sId="1">
    <nc r="C115" t="inlineStr">
      <is>
        <t>Passed</t>
      </is>
    </nc>
  </rcc>
  <rcc rId="1859" sId="1">
    <nc r="D115" t="inlineStr">
      <is>
        <t>Navya</t>
      </is>
    </nc>
  </rcc>
</revisions>
</file>

<file path=xl/revisions/revisionLog22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60" sId="1">
    <nc r="C125" t="inlineStr">
      <is>
        <t>Passed</t>
      </is>
    </nc>
  </rcc>
  <rcc rId="1861" sId="1">
    <nc r="D125" t="inlineStr">
      <is>
        <t>Navya</t>
      </is>
    </nc>
  </rcc>
  <rcc rId="1862" sId="1">
    <nc r="D126" t="inlineStr">
      <is>
        <t>Navya</t>
      </is>
    </nc>
  </rcc>
  <rcc rId="1863" sId="1">
    <nc r="C126" t="inlineStr">
      <is>
        <t>Passed</t>
      </is>
    </nc>
  </rcc>
  <rcc rId="1864" sId="1">
    <nc r="C135" t="inlineStr">
      <is>
        <t>Passed</t>
      </is>
    </nc>
  </rcc>
  <rcc rId="1865" sId="1">
    <nc r="D135" t="inlineStr">
      <is>
        <t>Navya</t>
      </is>
    </nc>
  </rcc>
</revisions>
</file>

<file path=xl/revisions/revisionLog22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66" sId="1">
    <nc r="C144" t="inlineStr">
      <is>
        <t>Passed</t>
      </is>
    </nc>
  </rcc>
  <rcc rId="1867" sId="1">
    <nc r="C145" t="inlineStr">
      <is>
        <t>Passed</t>
      </is>
    </nc>
  </rcc>
  <rcc rId="1868" sId="1">
    <nc r="C146" t="inlineStr">
      <is>
        <t>Passed</t>
      </is>
    </nc>
  </rcc>
  <rcc rId="1869" sId="1">
    <nc r="D146" t="inlineStr">
      <is>
        <t>Navya</t>
      </is>
    </nc>
  </rcc>
  <rcc rId="1870" sId="1">
    <nc r="D145" t="inlineStr">
      <is>
        <t>Navya</t>
      </is>
    </nc>
  </rcc>
  <rcc rId="1871" sId="1">
    <nc r="D144" t="inlineStr">
      <is>
        <t>Navya</t>
      </is>
    </nc>
  </rcc>
</revisions>
</file>

<file path=xl/revisions/revisionLog22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72" sId="1">
    <nc r="C168" t="inlineStr">
      <is>
        <t>Passed</t>
      </is>
    </nc>
  </rcc>
  <rcc rId="1873" sId="1">
    <nc r="C169" t="inlineStr">
      <is>
        <t>Passed</t>
      </is>
    </nc>
  </rcc>
  <rcc rId="1874" sId="1">
    <nc r="D168" t="inlineStr">
      <is>
        <t>Navya</t>
      </is>
    </nc>
  </rcc>
  <rcc rId="1875" sId="1">
    <nc r="D169" t="inlineStr">
      <is>
        <t>Navya</t>
      </is>
    </nc>
  </rcc>
  <rcc rId="1876" sId="1">
    <nc r="C177" t="inlineStr">
      <is>
        <t>Passed</t>
      </is>
    </nc>
  </rcc>
  <rcc rId="1877" sId="1">
    <nc r="D177" t="inlineStr">
      <is>
        <t>Navya</t>
      </is>
    </nc>
  </rcc>
  <rcc rId="1878" sId="1">
    <nc r="C188" t="inlineStr">
      <is>
        <t>Passed</t>
      </is>
    </nc>
  </rcc>
  <rcc rId="1879" sId="1">
    <nc r="D188" t="inlineStr">
      <is>
        <t>Navya</t>
      </is>
    </nc>
  </rcc>
  <rcc rId="1880" sId="1">
    <nc r="C190" t="inlineStr">
      <is>
        <t>Passed</t>
      </is>
    </nc>
  </rcc>
  <rcc rId="1881" sId="1">
    <nc r="D190" t="inlineStr">
      <is>
        <t>Navya</t>
      </is>
    </nc>
  </rcc>
  <rcc rId="1882" sId="1">
    <nc r="C199" t="inlineStr">
      <is>
        <t>Passed</t>
      </is>
    </nc>
  </rcc>
  <rcc rId="1883" sId="1">
    <nc r="D199" t="inlineStr">
      <is>
        <t>Navya</t>
      </is>
    </nc>
  </rcc>
</revisions>
</file>

<file path=xl/revisions/revisionLog22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84" sId="1">
    <nc r="C200" t="inlineStr">
      <is>
        <t>Passed</t>
      </is>
    </nc>
  </rcc>
  <rcc rId="1885" sId="1">
    <nc r="D200" t="inlineStr">
      <is>
        <t>Navya</t>
      </is>
    </nc>
  </rcc>
</revisions>
</file>

<file path=xl/revisions/revisionLog22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86" sId="1">
    <nc r="C97" t="inlineStr">
      <is>
        <t>Passed</t>
      </is>
    </nc>
  </rcc>
  <rcc rId="1887" sId="1">
    <nc r="C95" t="inlineStr">
      <is>
        <t>Passed</t>
      </is>
    </nc>
  </rcc>
  <rcc rId="1888" sId="1">
    <nc r="D95" t="inlineStr">
      <is>
        <t>Navya</t>
      </is>
    </nc>
  </rcc>
  <rcc rId="1889" sId="1">
    <nc r="D97" t="inlineStr">
      <is>
        <t>Navya</t>
      </is>
    </nc>
  </rcc>
</revisions>
</file>

<file path=xl/revisions/revisionLog22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90" sId="1">
    <nc r="C224" t="inlineStr">
      <is>
        <t>Passed</t>
      </is>
    </nc>
  </rcc>
  <rcc rId="1891" sId="1">
    <nc r="D224" t="inlineStr">
      <is>
        <t>Navya</t>
      </is>
    </nc>
  </rcc>
</revisions>
</file>

<file path=xl/revisions/revisionLog22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92" sId="1">
    <nc r="C71" t="inlineStr">
      <is>
        <t>Passed</t>
      </is>
    </nc>
  </rcc>
  <rcc rId="1893" sId="1">
    <nc r="D71" t="inlineStr">
      <is>
        <t>Navya</t>
      </is>
    </nc>
  </rcc>
</revisions>
</file>

<file path=xl/revisions/revisionLog22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94" sId="1">
    <nc r="C99" t="inlineStr">
      <is>
        <t>Passed</t>
      </is>
    </nc>
  </rcc>
  <rcc rId="1895" sId="1">
    <nc r="C101" t="inlineStr">
      <is>
        <t>Passed</t>
      </is>
    </nc>
  </rcc>
  <rcc rId="1896" sId="1">
    <nc r="D101" t="inlineStr">
      <is>
        <t>Navya</t>
      </is>
    </nc>
  </rcc>
  <rcc rId="1897" sId="1">
    <nc r="D99" t="inlineStr">
      <is>
        <t>Navya</t>
      </is>
    </nc>
  </rcc>
</revisions>
</file>

<file path=xl/revisions/revisionLog22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98" sId="1">
    <nc r="C183" t="inlineStr">
      <is>
        <t>Passed</t>
      </is>
    </nc>
  </rcc>
  <rcc rId="1899" sId="1">
    <nc r="D183" t="inlineStr">
      <is>
        <t>Navya</t>
      </is>
    </nc>
  </rcc>
</revisions>
</file>

<file path=xl/revisions/revisionLog2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6" sId="1">
    <nc r="C165" t="inlineStr">
      <is>
        <t>Passed</t>
      </is>
    </nc>
  </rcc>
</revisions>
</file>

<file path=xl/revisions/revisionLog23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00" sId="1">
    <nc r="C114" t="inlineStr">
      <is>
        <t>Passed</t>
      </is>
    </nc>
  </rcc>
  <rcc rId="1901" sId="1">
    <nc r="C189" t="inlineStr">
      <is>
        <t>Passed</t>
      </is>
    </nc>
  </rcc>
  <rcc rId="1902" sId="1">
    <nc r="D189" t="inlineStr">
      <is>
        <t>Navya</t>
      </is>
    </nc>
  </rcc>
  <rcc rId="1903" sId="1">
    <nc r="D114" t="inlineStr">
      <is>
        <t>Navya</t>
      </is>
    </nc>
  </rcc>
</revisions>
</file>

<file path=xl/revisions/revisionLog23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04" sId="1">
    <nc r="C29" t="inlineStr">
      <is>
        <t>Passed</t>
      </is>
    </nc>
  </rcc>
  <rcc rId="1905" sId="1">
    <nc r="D29" t="inlineStr">
      <is>
        <t>Navya</t>
      </is>
    </nc>
  </rcc>
</revisions>
</file>

<file path=xl/revisions/revisionLog23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06" sId="1">
    <nc r="C45" t="inlineStr">
      <is>
        <t>Passed</t>
      </is>
    </nc>
  </rcc>
  <rcc rId="1907" sId="1">
    <nc r="D45" t="inlineStr">
      <is>
        <t>Navya</t>
      </is>
    </nc>
  </rcc>
</revisions>
</file>

<file path=xl/revisions/revisionLog23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08" sId="1">
    <nc r="C2" t="inlineStr">
      <is>
        <t>Passed</t>
      </is>
    </nc>
  </rcc>
  <rcc rId="1909" sId="1">
    <nc r="C55" t="inlineStr">
      <is>
        <t>Passed</t>
      </is>
    </nc>
  </rcc>
  <rcc rId="1910" sId="1">
    <nc r="C59" t="inlineStr">
      <is>
        <t>Passed</t>
      </is>
    </nc>
  </rcc>
  <rcc rId="1911" sId="1">
    <nc r="C60" t="inlineStr">
      <is>
        <t>Passed</t>
      </is>
    </nc>
  </rcc>
  <rcc rId="1912" sId="1">
    <nc r="C61" t="inlineStr">
      <is>
        <t>Passed</t>
      </is>
    </nc>
  </rcc>
  <rcc rId="1913" sId="1">
    <nc r="C62" t="inlineStr">
      <is>
        <t>Passed</t>
      </is>
    </nc>
  </rcc>
  <rcc rId="1914" sId="1">
    <nc r="C147" t="inlineStr">
      <is>
        <t>Passed</t>
      </is>
    </nc>
  </rcc>
  <rcc rId="1915" sId="1">
    <nc r="C148" t="inlineStr">
      <is>
        <t>Passed</t>
      </is>
    </nc>
  </rcc>
  <rcc rId="1916" sId="1">
    <nc r="C149" t="inlineStr">
      <is>
        <t>Passed</t>
      </is>
    </nc>
  </rcc>
  <rcc rId="1917" sId="1">
    <nc r="C150" t="inlineStr">
      <is>
        <t>Passed</t>
      </is>
    </nc>
  </rcc>
  <rcc rId="1918" sId="1">
    <nc r="C151" t="inlineStr">
      <is>
        <t>Passed</t>
      </is>
    </nc>
  </rcc>
  <rcc rId="1919" sId="1">
    <nc r="C152" t="inlineStr">
      <is>
        <t>Passed</t>
      </is>
    </nc>
  </rcc>
  <rcc rId="1920" sId="1">
    <nc r="C153" t="inlineStr">
      <is>
        <t>Passed</t>
      </is>
    </nc>
  </rcc>
  <rcc rId="1921" sId="1">
    <nc r="C154" t="inlineStr">
      <is>
        <t>Passed</t>
      </is>
    </nc>
  </rcc>
  <rcc rId="1922" sId="1">
    <nc r="C155" t="inlineStr">
      <is>
        <t>Passed</t>
      </is>
    </nc>
  </rcc>
  <rcc rId="1923" sId="1">
    <nc r="C156" t="inlineStr">
      <is>
        <t>Passed</t>
      </is>
    </nc>
  </rcc>
  <rcc rId="1924" sId="1">
    <nc r="C157" t="inlineStr">
      <is>
        <t>Passed</t>
      </is>
    </nc>
  </rcc>
  <rcc rId="1925" sId="1">
    <nc r="C158" t="inlineStr">
      <is>
        <t>Passed</t>
      </is>
    </nc>
  </rcc>
  <rcc rId="1926" sId="1">
    <nc r="C159" t="inlineStr">
      <is>
        <t>Passed</t>
      </is>
    </nc>
  </rcc>
  <rcc rId="1927" sId="1">
    <nc r="C160" t="inlineStr">
      <is>
        <t>Passed</t>
      </is>
    </nc>
  </rcc>
  <rcc rId="1928" sId="1">
    <nc r="C161" t="inlineStr">
      <is>
        <t>Passed</t>
      </is>
    </nc>
  </rcc>
  <rcc rId="1929" sId="1">
    <nc r="C180" t="inlineStr">
      <is>
        <t>Passed</t>
      </is>
    </nc>
  </rcc>
  <rcc rId="1930" sId="1">
    <nc r="C181" t="inlineStr">
      <is>
        <t>Passed</t>
      </is>
    </nc>
  </rcc>
  <rcc rId="1931" sId="1">
    <nc r="D2" t="inlineStr">
      <is>
        <t>Navya</t>
      </is>
    </nc>
  </rcc>
  <rcc rId="1932" sId="1">
    <nc r="D55" t="inlineStr">
      <is>
        <t>Navya</t>
      </is>
    </nc>
  </rcc>
  <rcc rId="1933" sId="1">
    <nc r="D59" t="inlineStr">
      <is>
        <t>Navya</t>
      </is>
    </nc>
  </rcc>
  <rcc rId="1934" sId="1">
    <nc r="D60" t="inlineStr">
      <is>
        <t>Navya</t>
      </is>
    </nc>
  </rcc>
  <rcc rId="1935" sId="1">
    <nc r="D61" t="inlineStr">
      <is>
        <t>Navya</t>
      </is>
    </nc>
  </rcc>
  <rcc rId="1936" sId="1">
    <nc r="D62" t="inlineStr">
      <is>
        <t>Navya</t>
      </is>
    </nc>
  </rcc>
  <rcc rId="1937" sId="1">
    <nc r="D147" t="inlineStr">
      <is>
        <t>Navya</t>
      </is>
    </nc>
  </rcc>
  <rcc rId="1938" sId="1">
    <nc r="D148" t="inlineStr">
      <is>
        <t>Navya</t>
      </is>
    </nc>
  </rcc>
  <rcc rId="1939" sId="1">
    <nc r="D149" t="inlineStr">
      <is>
        <t>Navya</t>
      </is>
    </nc>
  </rcc>
  <rcc rId="1940" sId="1">
    <nc r="D150" t="inlineStr">
      <is>
        <t>Navya</t>
      </is>
    </nc>
  </rcc>
  <rcc rId="1941" sId="1">
    <nc r="D151" t="inlineStr">
      <is>
        <t>Navya</t>
      </is>
    </nc>
  </rcc>
  <rcc rId="1942" sId="1">
    <nc r="D152" t="inlineStr">
      <is>
        <t>Navya</t>
      </is>
    </nc>
  </rcc>
  <rcc rId="1943" sId="1">
    <nc r="D153" t="inlineStr">
      <is>
        <t>Navya</t>
      </is>
    </nc>
  </rcc>
  <rcc rId="1944" sId="1">
    <nc r="D154" t="inlineStr">
      <is>
        <t>Navya</t>
      </is>
    </nc>
  </rcc>
  <rcc rId="1945" sId="1">
    <nc r="D155" t="inlineStr">
      <is>
        <t>Navya</t>
      </is>
    </nc>
  </rcc>
  <rcc rId="1946" sId="1">
    <nc r="D156" t="inlineStr">
      <is>
        <t>Navya</t>
      </is>
    </nc>
  </rcc>
  <rcc rId="1947" sId="1">
    <nc r="D157" t="inlineStr">
      <is>
        <t>Navya</t>
      </is>
    </nc>
  </rcc>
  <rcc rId="1948" sId="1">
    <nc r="D158" t="inlineStr">
      <is>
        <t>Navya</t>
      </is>
    </nc>
  </rcc>
  <rcc rId="1949" sId="1">
    <nc r="D159" t="inlineStr">
      <is>
        <t>Navya</t>
      </is>
    </nc>
  </rcc>
  <rcc rId="1950" sId="1">
    <nc r="D160" t="inlineStr">
      <is>
        <t>Navya</t>
      </is>
    </nc>
  </rcc>
  <rcc rId="1951" sId="1">
    <nc r="D161" t="inlineStr">
      <is>
        <t>Navya</t>
      </is>
    </nc>
  </rcc>
  <rcc rId="1952" sId="1">
    <nc r="D180" t="inlineStr">
      <is>
        <t>Navya</t>
      </is>
    </nc>
  </rcc>
  <rcc rId="1953" sId="1">
    <nc r="D181" t="inlineStr">
      <is>
        <t>Navya</t>
      </is>
    </nc>
  </rcc>
</revisions>
</file>

<file path=xl/revisions/revisionLog23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E28D465D-34C3-41D2-9D3B-078E163C47FF}" action="delete"/>
  <rdn rId="0" localSheetId="1" customView="1" name="Z_E28D465D_34C3_41D2_9D3B_078E163C47FF_.wvu.FilterData" hidden="1" oldHidden="1">
    <formula>Sheet1!$A$1:$AJ$238</formula>
    <oldFormula>Sheet1!$A$1:$AJ$238</oldFormula>
  </rdn>
  <rcv guid="{E28D465D-34C3-41D2-9D3B-078E163C47FF}" action="add"/>
</revisions>
</file>

<file path=xl/revisions/revisionLog23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55" sId="1" odxf="1" dxf="1">
    <oc r="A173">
      <f>HYPERLINK("https://hsdes.intel.com/resource/14013187363","14013187363")</f>
    </oc>
    <nc r="A173">
      <f>HYPERLINK("https://hsdes.intel.com/resource/14013187363","14013187363")</f>
    </nc>
    <odxf>
      <font>
        <u val="none"/>
      </font>
    </odxf>
    <ndxf>
      <font>
        <u/>
        <color theme="10"/>
      </font>
    </ndxf>
  </rcc>
  <rcc rId="1956" sId="1">
    <nc r="C179" t="inlineStr">
      <is>
        <t>Passed</t>
      </is>
    </nc>
  </rcc>
  <rcc rId="1957" sId="1">
    <nc r="D179" t="inlineStr">
      <is>
        <t>Navya</t>
      </is>
    </nc>
  </rcc>
</revisions>
</file>

<file path=xl/revisions/revisionLog23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E28D465D-34C3-41D2-9D3B-078E163C47FF}" action="delete"/>
  <rdn rId="0" localSheetId="1" customView="1" name="Z_E28D465D_34C3_41D2_9D3B_078E163C47FF_.wvu.FilterData" hidden="1" oldHidden="1">
    <formula>Sheet1!$A$1:$AJ$238</formula>
    <oldFormula>Sheet1!$A$1:$AJ$238</oldFormula>
  </rdn>
  <rcv guid="{E28D465D-34C3-41D2-9D3B-078E163C47FF}" action="add"/>
</revisions>
</file>

<file path=xl/revisions/revisionLog23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E28D465D-34C3-41D2-9D3B-078E163C47FF}" action="delete"/>
  <rdn rId="0" localSheetId="1" customView="1" name="Z_E28D465D_34C3_41D2_9D3B_078E163C47FF_.wvu.FilterData" hidden="1" oldHidden="1">
    <formula>Sheet1!$A$1:$AJ$238</formula>
    <oldFormula>Sheet1!$A$1:$AJ$238</oldFormula>
  </rdn>
  <rcv guid="{E28D465D-34C3-41D2-9D3B-078E163C47FF}" action="add"/>
</revisions>
</file>

<file path=xl/revisions/revisionLog23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60" sId="1">
    <nc r="C229" t="inlineStr">
      <is>
        <t>Passed</t>
      </is>
    </nc>
  </rcc>
  <rcc rId="1961" sId="1">
    <nc r="C230" t="inlineStr">
      <is>
        <t>Passed</t>
      </is>
    </nc>
  </rcc>
  <rcc rId="1962" sId="1">
    <nc r="D230" t="inlineStr">
      <is>
        <t>Navya</t>
      </is>
    </nc>
  </rcc>
  <rcc rId="1963" sId="1">
    <nc r="D229" t="inlineStr">
      <is>
        <t>Navya</t>
      </is>
    </nc>
  </rcc>
</revisions>
</file>

<file path=xl/revisions/revisionLog23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64" sId="1">
    <nc r="C173" t="inlineStr">
      <is>
        <t>Passed</t>
      </is>
    </nc>
  </rcc>
  <rcc rId="1965" sId="1">
    <nc r="D173" t="inlineStr">
      <is>
        <t>Navya</t>
      </is>
    </nc>
  </rcc>
</revisions>
</file>

<file path=xl/revisions/revisionLog2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CFABFC3B-164E-4B66-A6C1-E966B3830E04}" action="delete"/>
  <rdn rId="0" localSheetId="1" customView="1" name="Z_CFABFC3B_164E_4B66_A6C1_E966B3830E04_.wvu.FilterData" hidden="1" oldHidden="1">
    <formula>Sheet1!$A$1:$AJ$238</formula>
    <oldFormula>Sheet1!$A$1:$AJ$238</oldFormula>
  </rdn>
  <rcv guid="{CFABFC3B-164E-4B66-A6C1-E966B3830E04}" action="add"/>
</revisions>
</file>

<file path=xl/revisions/revisionLog24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66" sId="1">
    <nc r="C4" t="inlineStr">
      <is>
        <t>Passed</t>
      </is>
    </nc>
  </rcc>
  <rcc rId="1967" sId="1">
    <nc r="D4" t="inlineStr">
      <is>
        <t>Navya</t>
      </is>
    </nc>
  </rcc>
</revisions>
</file>

<file path=xl/revisions/revisionLog24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68" sId="1">
    <nc r="C7" t="inlineStr">
      <is>
        <t>Passed</t>
      </is>
    </nc>
  </rcc>
  <rcc rId="1969" sId="1">
    <nc r="D7" t="inlineStr">
      <is>
        <t>Navya</t>
      </is>
    </nc>
  </rcc>
</revisions>
</file>

<file path=xl/revisions/revisionLog24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70" sId="1">
    <nc r="C21" t="inlineStr">
      <is>
        <t>Passed</t>
      </is>
    </nc>
  </rcc>
  <rcc rId="1971" sId="1">
    <nc r="D21" t="inlineStr">
      <is>
        <t>Navya</t>
      </is>
    </nc>
  </rcc>
</revisions>
</file>

<file path=xl/revisions/revisionLog24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72" sId="1">
    <nc r="D22" t="inlineStr">
      <is>
        <t>Navya</t>
      </is>
    </nc>
  </rcc>
  <rcc rId="1973" sId="1">
    <nc r="C22" t="inlineStr">
      <is>
        <t>Passed</t>
      </is>
    </nc>
  </rcc>
</revisions>
</file>

<file path=xl/revisions/revisionLog24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74" sId="1">
    <nc r="C24" t="inlineStr">
      <is>
        <t>Passed</t>
      </is>
    </nc>
  </rcc>
  <rcc rId="1975" sId="1">
    <nc r="D24" t="inlineStr">
      <is>
        <t>Navya</t>
      </is>
    </nc>
  </rcc>
</revisions>
</file>

<file path=xl/revisions/revisionLog24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76" sId="1">
    <nc r="C26" t="inlineStr">
      <is>
        <t>Passed</t>
      </is>
    </nc>
  </rcc>
  <rcc rId="1977" sId="1">
    <nc r="D26" t="inlineStr">
      <is>
        <t>Navya</t>
      </is>
    </nc>
  </rcc>
</revisions>
</file>

<file path=xl/revisions/revisionLog24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78" sId="1">
    <nc r="C27" t="inlineStr">
      <is>
        <t>Passed</t>
      </is>
    </nc>
  </rcc>
  <rcc rId="1979" sId="1">
    <nc r="D27" t="inlineStr">
      <is>
        <t>Navya</t>
      </is>
    </nc>
  </rcc>
</revisions>
</file>

<file path=xl/revisions/revisionLog24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80" sId="1">
    <nc r="C30" t="inlineStr">
      <is>
        <t>Passed</t>
      </is>
    </nc>
  </rcc>
  <rcc rId="1981" sId="1">
    <nc r="D30" t="inlineStr">
      <is>
        <t>Navya</t>
      </is>
    </nc>
  </rcc>
</revisions>
</file>

<file path=xl/revisions/revisionLog24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82" sId="1">
    <nc r="C40" t="inlineStr">
      <is>
        <t>Passed</t>
      </is>
    </nc>
  </rcc>
  <rcc rId="1983" sId="1">
    <nc r="D40" t="inlineStr">
      <is>
        <t>Navya</t>
      </is>
    </nc>
  </rcc>
</revisions>
</file>

<file path=xl/revisions/revisionLog24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84" sId="1">
    <nc r="D41" t="inlineStr">
      <is>
        <t>Navya</t>
      </is>
    </nc>
  </rcc>
  <rcc rId="1985" sId="1">
    <nc r="C41" t="inlineStr">
      <is>
        <t>Passed</t>
      </is>
    </nc>
  </rcc>
</revisions>
</file>

<file path=xl/revisions/revisionLog2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CFABFC3B-164E-4B66-A6C1-E966B3830E04}" action="delete"/>
  <rdn rId="0" localSheetId="1" customView="1" name="Z_CFABFC3B_164E_4B66_A6C1_E966B3830E04_.wvu.FilterData" hidden="1" oldHidden="1">
    <formula>Sheet1!$A$1:$AJ$238</formula>
    <oldFormula>Sheet1!$A$1:$AJ$238</oldFormula>
  </rdn>
  <rcv guid="{CFABFC3B-164E-4B66-A6C1-E966B3830E04}" action="add"/>
</revisions>
</file>

<file path=xl/revisions/revisionLog25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86" sId="1">
    <nc r="C54" t="inlineStr">
      <is>
        <t>Passed</t>
      </is>
    </nc>
  </rcc>
  <rcc rId="1987" sId="1">
    <nc r="C58" t="inlineStr">
      <is>
        <t>Passed</t>
      </is>
    </nc>
  </rcc>
  <rcc rId="1988" sId="1">
    <nc r="D58" t="inlineStr">
      <is>
        <t>Navya</t>
      </is>
    </nc>
  </rcc>
  <rcc rId="1989" sId="1">
    <nc r="D54" t="inlineStr">
      <is>
        <t>Navya</t>
      </is>
    </nc>
  </rcc>
  <rcc rId="1990" sId="1">
    <nc r="C64" t="inlineStr">
      <is>
        <t>Passed</t>
      </is>
    </nc>
  </rcc>
  <rcc rId="1991" sId="1">
    <nc r="D64" t="inlineStr">
      <is>
        <t>Navya</t>
      </is>
    </nc>
  </rcc>
  <rcc rId="1992" sId="1">
    <nc r="D68" t="inlineStr">
      <is>
        <t>Navya</t>
      </is>
    </nc>
  </rcc>
  <rcc rId="1993" sId="1">
    <nc r="C68" t="inlineStr">
      <is>
        <t>Passed</t>
      </is>
    </nc>
  </rcc>
</revisions>
</file>

<file path=xl/revisions/revisionLog25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94" sId="1">
    <nc r="C25" t="inlineStr">
      <is>
        <t>Passed</t>
      </is>
    </nc>
  </rcc>
  <rcc rId="1995" sId="1">
    <nc r="D25" t="inlineStr">
      <is>
        <t>Navya</t>
      </is>
    </nc>
  </rcc>
</revisions>
</file>

<file path=xl/revisions/revisionLog25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96" sId="1">
    <nc r="C69" t="inlineStr">
      <is>
        <t>Passed</t>
      </is>
    </nc>
  </rcc>
  <rcc rId="1997" sId="1">
    <nc r="D69" t="inlineStr">
      <is>
        <t>Navya</t>
      </is>
    </nc>
  </rcc>
</revisions>
</file>

<file path=xl/revisions/revisionLog25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98" sId="1">
    <nc r="C11" t="inlineStr">
      <is>
        <t>Passed</t>
      </is>
    </nc>
  </rcc>
  <rcc rId="1999" sId="1">
    <nc r="D11" t="inlineStr">
      <is>
        <t>Navya</t>
      </is>
    </nc>
  </rcc>
</revisions>
</file>

<file path=xl/revisions/revisionLog25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00" sId="1">
    <nc r="C191" t="inlineStr">
      <is>
        <t>Passed</t>
      </is>
    </nc>
  </rcc>
  <rcc rId="2001" sId="1">
    <nc r="D191" t="inlineStr">
      <is>
        <t>Navya</t>
      </is>
    </nc>
  </rcc>
</revisions>
</file>

<file path=xl/revisions/revisionLog25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02" sId="1">
    <nc r="C170" t="inlineStr">
      <is>
        <t>Passed</t>
      </is>
    </nc>
  </rcc>
  <rcc rId="2003" sId="1">
    <nc r="D170" t="inlineStr">
      <is>
        <t>Navya</t>
      </is>
    </nc>
  </rcc>
</revisions>
</file>

<file path=xl/revisions/revisionLog25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04" sId="1">
    <nc r="C91" t="inlineStr">
      <is>
        <t>Passed</t>
      </is>
    </nc>
  </rcc>
  <rcc rId="2005" sId="1">
    <nc r="D91" t="inlineStr">
      <is>
        <t>Navya</t>
      </is>
    </nc>
  </rcc>
</revisions>
</file>

<file path=xl/revisions/revisionLog25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06" sId="1">
    <nc r="C93" t="inlineStr">
      <is>
        <t>Intel</t>
      </is>
    </nc>
  </rcc>
  <rcc rId="2007" sId="1">
    <nc r="C94" t="inlineStr">
      <is>
        <t>Passed</t>
      </is>
    </nc>
  </rcc>
  <rcc rId="2008" sId="1">
    <nc r="D94" t="inlineStr">
      <is>
        <t>jinsha</t>
      </is>
    </nc>
  </rcc>
  <rcc rId="2009" sId="1">
    <nc r="D121" t="inlineStr">
      <is>
        <t>jinsha</t>
      </is>
    </nc>
  </rcc>
  <rcc rId="2010" sId="1">
    <nc r="D122" t="inlineStr">
      <is>
        <t>jinsha</t>
      </is>
    </nc>
  </rcc>
  <rcc rId="2011" sId="1">
    <nc r="D123" t="inlineStr">
      <is>
        <t>jinsha</t>
      </is>
    </nc>
  </rcc>
  <rcc rId="2012" sId="1">
    <nc r="D124" t="inlineStr">
      <is>
        <t>jinsha</t>
      </is>
    </nc>
  </rcc>
  <rcc rId="2013" sId="1">
    <nc r="D129" t="inlineStr">
      <is>
        <t>jinsha</t>
      </is>
    </nc>
  </rcc>
  <rcc rId="2014" sId="1">
    <nc r="D130" t="inlineStr">
      <is>
        <t>jinsha</t>
      </is>
    </nc>
  </rcc>
  <rcc rId="2015" sId="1">
    <nc r="D131" t="inlineStr">
      <is>
        <t>jinsha</t>
      </is>
    </nc>
  </rcc>
  <rcc rId="2016" sId="1">
    <nc r="D132" t="inlineStr">
      <is>
        <t>jinsha</t>
      </is>
    </nc>
  </rcc>
</revisions>
</file>

<file path=xl/revisions/revisionLog25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17" sId="1">
    <nc r="C49" t="inlineStr">
      <is>
        <t>Passed</t>
      </is>
    </nc>
  </rcc>
  <rcc rId="2018" sId="1">
    <nc r="D49" t="inlineStr">
      <is>
        <t>Navya</t>
      </is>
    </nc>
  </rcc>
</revisions>
</file>

<file path=xl/revisions/revisionLog25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19" sId="1">
    <nc r="C19" t="inlineStr">
      <is>
        <t>Passed</t>
      </is>
    </nc>
  </rcc>
  <rcc rId="2020" sId="1">
    <nc r="D19" t="inlineStr">
      <is>
        <t>Navya</t>
      </is>
    </nc>
  </rcc>
</revisions>
</file>

<file path=xl/revisions/revisionLog2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CFABFC3B-164E-4B66-A6C1-E966B3830E04}" action="delete"/>
  <rdn rId="0" localSheetId="1" customView="1" name="Z_CFABFC3B_164E_4B66_A6C1_E966B3830E04_.wvu.FilterData" hidden="1" oldHidden="1">
    <formula>Sheet1!$A$1:$AJ$238</formula>
    <oldFormula>Sheet1!$A$1:$AJ$238</oldFormula>
  </rdn>
  <rcv guid="{CFABFC3B-164E-4B66-A6C1-E966B3830E04}" action="add"/>
</revisions>
</file>

<file path=xl/revisions/revisionLog26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21" sId="1">
    <nc r="C23" t="inlineStr">
      <is>
        <t>Passed</t>
      </is>
    </nc>
  </rcc>
  <rcc rId="2022" sId="1">
    <nc r="D23" t="inlineStr">
      <is>
        <t>Navya</t>
      </is>
    </nc>
  </rcc>
</revisions>
</file>

<file path=xl/revisions/revisionLog26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23" sId="1">
    <nc r="C110" t="inlineStr">
      <is>
        <t>Passed</t>
      </is>
    </nc>
  </rcc>
  <rcc rId="2024" sId="1">
    <nc r="D110" t="inlineStr">
      <is>
        <t>Navya</t>
      </is>
    </nc>
  </rcc>
</revisions>
</file>

<file path=xl/revisions/revisionLog26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25" sId="1">
    <nc r="C120" t="inlineStr">
      <is>
        <t>Passed</t>
      </is>
    </nc>
  </rcc>
  <rcc rId="2026" sId="1">
    <nc r="D120" t="inlineStr">
      <is>
        <t>Navya</t>
      </is>
    </nc>
  </rcc>
</revisions>
</file>

<file path=xl/revisions/revisionLog26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27" sId="1">
    <nc r="C166" t="inlineStr">
      <is>
        <t>Passed</t>
      </is>
    </nc>
  </rcc>
  <rcc rId="2028" sId="1">
    <nc r="D166" t="inlineStr">
      <is>
        <t>Navya</t>
      </is>
    </nc>
  </rcc>
</revisions>
</file>

<file path=xl/revisions/revisionLog26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29" sId="1">
    <nc r="C195" t="inlineStr">
      <is>
        <t>Passed</t>
      </is>
    </nc>
  </rcc>
  <rcc rId="2030" sId="1">
    <nc r="D195" t="inlineStr">
      <is>
        <t>Navya</t>
      </is>
    </nc>
  </rcc>
</revisions>
</file>

<file path=xl/revisions/revisionLog26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31" sId="1">
    <nc r="C3" t="inlineStr">
      <is>
        <t>Passed</t>
      </is>
    </nc>
  </rcc>
  <rcc rId="2032" sId="1">
    <nc r="D3" t="inlineStr">
      <is>
        <t>Navya</t>
      </is>
    </nc>
  </rcc>
</revisions>
</file>

<file path=xl/revisions/revisionLog26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33" sId="1">
    <nc r="C225" t="inlineStr">
      <is>
        <t>Passed</t>
      </is>
    </nc>
  </rcc>
  <rcc rId="2034" sId="1">
    <nc r="D225" t="inlineStr">
      <is>
        <t>Navya</t>
      </is>
    </nc>
  </rcc>
</revisions>
</file>

<file path=xl/revisions/revisionLog26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35" sId="1">
    <nc r="C234" t="inlineStr">
      <is>
        <t>Passed</t>
      </is>
    </nc>
  </rcc>
  <rcc rId="2036" sId="1">
    <nc r="D234" t="inlineStr">
      <is>
        <t>Navya</t>
      </is>
    </nc>
  </rcc>
</revisions>
</file>

<file path=xl/revisions/revisionLog26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37" sId="1">
    <nc r="C50" t="inlineStr">
      <is>
        <t>Passed</t>
      </is>
    </nc>
  </rcc>
  <rcc rId="2038" sId="1">
    <nc r="C51" t="inlineStr">
      <is>
        <t>Passed</t>
      </is>
    </nc>
  </rcc>
  <rcc rId="2039" sId="1">
    <nc r="C52" t="inlineStr">
      <is>
        <t>Passed</t>
      </is>
    </nc>
  </rcc>
  <rcc rId="2040" sId="1">
    <nc r="C53" t="inlineStr">
      <is>
        <t>Passed</t>
      </is>
    </nc>
  </rcc>
  <rcc rId="2041" sId="1">
    <nc r="D53" t="inlineStr">
      <is>
        <t>Navya</t>
      </is>
    </nc>
  </rcc>
  <rcc rId="2042" sId="1">
    <nc r="D52" t="inlineStr">
      <is>
        <t>Navya</t>
      </is>
    </nc>
  </rcc>
  <rcc rId="2043" sId="1">
    <nc r="D50" t="inlineStr">
      <is>
        <t>Navya</t>
      </is>
    </nc>
  </rcc>
  <rcc rId="2044" sId="1">
    <nc r="D51" t="inlineStr">
      <is>
        <t>Navya</t>
      </is>
    </nc>
  </rcc>
</revisions>
</file>

<file path=xl/revisions/revisionLog26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45" sId="1">
    <nc r="C15" t="inlineStr">
      <is>
        <t>Passed</t>
      </is>
    </nc>
  </rcc>
  <rcc rId="2046" sId="1">
    <nc r="D15" t="inlineStr">
      <is>
        <t>jinsha</t>
      </is>
    </nc>
  </rcc>
  <rcc rId="2047" sId="1">
    <nc r="C16" t="inlineStr">
      <is>
        <t>Passed</t>
      </is>
    </nc>
  </rcc>
  <rcc rId="2048" sId="1">
    <nc r="D16" t="inlineStr">
      <is>
        <t>jinsha</t>
      </is>
    </nc>
  </rcc>
  <rcc rId="2049" sId="1">
    <nc r="C63" t="inlineStr">
      <is>
        <t>Passed</t>
      </is>
    </nc>
  </rcc>
  <rcc rId="2050" sId="1">
    <nc r="D63" t="inlineStr">
      <is>
        <t>jinsha</t>
      </is>
    </nc>
  </rcc>
  <rcc rId="2051" sId="1">
    <nc r="C121" t="inlineStr">
      <is>
        <t>Passed</t>
      </is>
    </nc>
  </rcc>
  <rcc rId="2052" sId="1">
    <nc r="C122" t="inlineStr">
      <is>
        <t>Passed</t>
      </is>
    </nc>
  </rcc>
  <rcc rId="2053" sId="1">
    <nc r="C123" t="inlineStr">
      <is>
        <t>Passed</t>
      </is>
    </nc>
  </rcc>
  <rcc rId="2054" sId="1">
    <nc r="C124" t="inlineStr">
      <is>
        <t>Passed</t>
      </is>
    </nc>
  </rcc>
  <rcc rId="2055" sId="1">
    <nc r="C129" t="inlineStr">
      <is>
        <t>Passed</t>
      </is>
    </nc>
  </rcc>
  <rcc rId="2056" sId="1">
    <nc r="C130" t="inlineStr">
      <is>
        <t>Passed</t>
      </is>
    </nc>
  </rcc>
  <rcc rId="2057" sId="1">
    <nc r="C131" t="inlineStr">
      <is>
        <t>Passed</t>
      </is>
    </nc>
  </rcc>
  <rcc rId="2058" sId="1">
    <nc r="C132" t="inlineStr">
      <is>
        <t>Passed</t>
      </is>
    </nc>
  </rcc>
  <rcc rId="2059" sId="1">
    <nc r="C194" t="inlineStr">
      <is>
        <t>Passed</t>
      </is>
    </nc>
  </rcc>
  <rcc rId="2060" sId="1">
    <nc r="D194" t="inlineStr">
      <is>
        <t>jinsha</t>
      </is>
    </nc>
  </rcc>
  <rcc rId="2061" sId="1">
    <nc r="C208" t="inlineStr">
      <is>
        <t>Passed</t>
      </is>
    </nc>
  </rcc>
  <rcc rId="2062" sId="1">
    <nc r="D208" t="inlineStr">
      <is>
        <t>jinsha</t>
      </is>
    </nc>
  </rcc>
  <rcc rId="2063" sId="1">
    <nc r="D209" t="inlineStr">
      <is>
        <t>jinsha</t>
      </is>
    </nc>
  </rcc>
  <rcc rId="2064" sId="1">
    <nc r="C209" t="inlineStr">
      <is>
        <t>Passed</t>
      </is>
    </nc>
  </rcc>
  <rcc rId="2065" sId="1">
    <nc r="C213" t="inlineStr">
      <is>
        <t>Passed</t>
      </is>
    </nc>
  </rcc>
  <rcc rId="2066" sId="1">
    <nc r="D213" t="inlineStr">
      <is>
        <t>jinsha</t>
      </is>
    </nc>
  </rcc>
</revisions>
</file>

<file path=xl/revisions/revisionLog2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0" sId="1">
    <nc r="C175" t="inlineStr">
      <is>
        <t>Passed</t>
      </is>
    </nc>
  </rcc>
</revisions>
</file>

<file path=xl/revisions/revisionLog27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67" sId="1">
    <oc r="C93" t="inlineStr">
      <is>
        <t>Intel</t>
      </is>
    </oc>
    <nc r="C93"/>
  </rcc>
</revisions>
</file>

<file path=xl/revisions/revisionLog27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68" sId="1">
    <nc r="C221" t="inlineStr">
      <is>
        <t>Passed</t>
      </is>
    </nc>
  </rcc>
  <rcc rId="2069" sId="1">
    <nc r="D221" t="inlineStr">
      <is>
        <t>Navya</t>
      </is>
    </nc>
  </rcc>
  <rcc rId="2070" sId="1">
    <nc r="D223" t="inlineStr">
      <is>
        <t>Navya</t>
      </is>
    </nc>
  </rcc>
  <rcc rId="2071" sId="1">
    <nc r="D222" t="inlineStr">
      <is>
        <t>Navya</t>
      </is>
    </nc>
  </rcc>
  <rcc rId="2072" sId="1">
    <nc r="C222" t="inlineStr">
      <is>
        <t>Passed</t>
      </is>
    </nc>
  </rcc>
  <rcc rId="2073" sId="1">
    <nc r="C223" t="inlineStr">
      <is>
        <t>Passed</t>
      </is>
    </nc>
  </rcc>
</revisions>
</file>

<file path=xl/revisions/revisionLog27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74" sId="1">
    <nc r="C172" t="inlineStr">
      <is>
        <t>Passed</t>
      </is>
    </nc>
  </rcc>
  <rcc rId="2075" sId="1">
    <nc r="D172" t="inlineStr">
      <is>
        <t>Navya</t>
      </is>
    </nc>
  </rcc>
</revisions>
</file>

<file path=xl/revisions/revisionLog27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76" sId="1">
    <nc r="C14" t="inlineStr">
      <is>
        <t>Passed</t>
      </is>
    </nc>
  </rcc>
  <rcc rId="2077" sId="1">
    <nc r="D14" t="inlineStr">
      <is>
        <t>jinsha</t>
      </is>
    </nc>
  </rcc>
  <rcc rId="2078" sId="1">
    <nc r="C18" t="inlineStr">
      <is>
        <t>Passed</t>
      </is>
    </nc>
  </rcc>
  <rcc rId="2079" sId="1">
    <nc r="D18" t="inlineStr">
      <is>
        <t>jinsha</t>
      </is>
    </nc>
  </rcc>
  <rcc rId="2080" sId="1">
    <nc r="C37" t="inlineStr">
      <is>
        <t>Passed</t>
      </is>
    </nc>
  </rcc>
  <rcc rId="2081" sId="1">
    <nc r="D37" t="inlineStr">
      <is>
        <t>jinsha</t>
      </is>
    </nc>
  </rcc>
</revisions>
</file>

<file path=xl/revisions/revisionLog27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82" sId="1">
    <nc r="C236" t="inlineStr">
      <is>
        <t>Passed</t>
      </is>
    </nc>
  </rcc>
  <rcc rId="2083" sId="1">
    <nc r="D236" t="inlineStr">
      <is>
        <t>jinsha</t>
      </is>
    </nc>
  </rcc>
</revisions>
</file>

<file path=xl/revisions/revisionLog27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84" sId="1">
    <nc r="C38" t="inlineStr">
      <is>
        <t>Passed</t>
      </is>
    </nc>
  </rcc>
  <rcc rId="2085" sId="1">
    <nc r="D38" t="inlineStr">
      <is>
        <t>Navya</t>
      </is>
    </nc>
  </rcc>
</revisions>
</file>

<file path=xl/revisions/revisionLog27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86" sId="1">
    <oc r="D38" t="inlineStr">
      <is>
        <t>Navya</t>
      </is>
    </oc>
    <nc r="D38" t="inlineStr">
      <is>
        <t>jinsha</t>
      </is>
    </nc>
  </rcc>
</revisions>
</file>

<file path=xl/revisions/revisionLog27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87" sId="1">
    <nc r="C142" t="inlineStr">
      <is>
        <t>Passed</t>
      </is>
    </nc>
  </rcc>
  <rcc rId="2088" sId="1">
    <nc r="D142" t="inlineStr">
      <is>
        <t>Navya</t>
      </is>
    </nc>
  </rcc>
</revisions>
</file>

<file path=xl/revisions/revisionLog27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89" sId="1">
    <nc r="C39" t="inlineStr">
      <is>
        <t>Passed</t>
      </is>
    </nc>
  </rcc>
  <rcc rId="2090" sId="1">
    <nc r="D39" t="inlineStr">
      <is>
        <t>jinsha</t>
      </is>
    </nc>
  </rcc>
</revisions>
</file>

<file path=xl/revisions/revisionLog27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91" sId="1">
    <nc r="C32" t="inlineStr">
      <is>
        <t>Passed</t>
      </is>
    </nc>
  </rcc>
  <rcc rId="2092" sId="1">
    <nc r="D32" t="inlineStr">
      <is>
        <t>jinsha</t>
      </is>
    </nc>
  </rcc>
</revisions>
</file>

<file path=xl/revisions/revisionLog2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CFABFC3B-164E-4B66-A6C1-E966B3830E04}" action="delete"/>
  <rdn rId="0" localSheetId="1" customView="1" name="Z_CFABFC3B_164E_4B66_A6C1_E966B3830E04_.wvu.FilterData" hidden="1" oldHidden="1">
    <formula>Sheet1!$A$1:$AJ$238</formula>
    <oldFormula>Sheet1!$A$1:$AJ$238</oldFormula>
  </rdn>
  <rcv guid="{CFABFC3B-164E-4B66-A6C1-E966B3830E04}" action="add"/>
</revisions>
</file>

<file path=xl/revisions/revisionLog28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C79">
    <dxf>
      <fill>
        <patternFill>
          <bgColor rgb="FFFFFF00"/>
        </patternFill>
      </fill>
    </dxf>
  </rfmt>
  <rcc rId="2093" sId="1">
    <nc r="C79" t="inlineStr">
      <is>
        <t>Blocked</t>
      </is>
    </nc>
  </rcc>
</revisions>
</file>

<file path=xl/revisions/revisionLog28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94" sId="1">
    <nc r="C70" t="inlineStr">
      <is>
        <t>Passed</t>
      </is>
    </nc>
  </rcc>
  <rcc rId="2095" sId="1">
    <nc r="D70" t="inlineStr">
      <is>
        <t>Navya</t>
      </is>
    </nc>
  </rcc>
</revisions>
</file>

<file path=xl/revisions/revisionLog28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96" sId="1">
    <nc r="C178" t="inlineStr">
      <is>
        <t>Passed</t>
      </is>
    </nc>
  </rcc>
  <rcc rId="2097" sId="1">
    <nc r="D178" t="inlineStr">
      <is>
        <t>jinsha</t>
      </is>
    </nc>
  </rcc>
</revisions>
</file>

<file path=xl/revisions/revisionLog28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E28D465D-34C3-41D2-9D3B-078E163C47FF}" action="delete"/>
  <rdn rId="0" localSheetId="1" customView="1" name="Z_E28D465D_34C3_41D2_9D3B_078E163C47FF_.wvu.FilterData" hidden="1" oldHidden="1">
    <formula>Sheet1!$A$1:$AJ$238</formula>
    <oldFormula>Sheet1!$A$1:$AJ$238</oldFormula>
  </rdn>
  <rcv guid="{E28D465D-34C3-41D2-9D3B-078E163C47FF}" action="add"/>
</revisions>
</file>

<file path=xl/revisions/revisionLog28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99" sId="1">
    <nc r="C171" t="inlineStr">
      <is>
        <t>Passed</t>
      </is>
    </nc>
  </rcc>
  <rcc rId="2100" sId="1">
    <nc r="D171" t="inlineStr">
      <is>
        <t>Navya</t>
      </is>
    </nc>
  </rcc>
</revisions>
</file>

<file path=xl/revisions/revisionLog28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01" sId="1">
    <nc r="C113" t="inlineStr">
      <is>
        <t>n</t>
      </is>
    </nc>
  </rcc>
  <rcc rId="2102" sId="1">
    <nc r="C139" t="inlineStr">
      <is>
        <t>n</t>
      </is>
    </nc>
  </rcc>
  <rcc rId="2103" sId="1">
    <nc r="C143" t="inlineStr">
      <is>
        <t>n</t>
      </is>
    </nc>
  </rcc>
  <rcc rId="2104" sId="1">
    <nc r="C164" t="inlineStr">
      <is>
        <t>n</t>
      </is>
    </nc>
  </rcc>
  <rcc rId="2105" sId="1">
    <nc r="C182" t="inlineStr">
      <is>
        <t>n</t>
      </is>
    </nc>
  </rcc>
  <rcc rId="2106" sId="1">
    <nc r="C192" t="inlineStr">
      <is>
        <t>n</t>
      </is>
    </nc>
  </rcc>
  <rcc rId="2107" sId="1">
    <nc r="C196" t="inlineStr">
      <is>
        <t>n</t>
      </is>
    </nc>
  </rcc>
  <rcc rId="2108" sId="1">
    <nc r="C198" t="inlineStr">
      <is>
        <t>n</t>
      </is>
    </nc>
  </rcc>
  <rcc rId="2109" sId="1">
    <nc r="C210" t="inlineStr">
      <is>
        <t>n</t>
      </is>
    </nc>
  </rcc>
</revisions>
</file>

<file path=xl/revisions/revisionLog28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E28D465D-34C3-41D2-9D3B-078E163C47FF}" action="delete"/>
  <rdn rId="0" localSheetId="1" customView="1" name="Z_E28D465D_34C3_41D2_9D3B_078E163C47FF_.wvu.FilterData" hidden="1" oldHidden="1">
    <formula>Sheet1!$A$1:$AJ$238</formula>
    <oldFormula>Sheet1!$A$1:$AJ$238</oldFormula>
  </rdn>
  <rcv guid="{E28D465D-34C3-41D2-9D3B-078E163C47FF}" action="add"/>
</revisions>
</file>

<file path=xl/revisions/revisionLog28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11" sId="1">
    <oc r="C192" t="inlineStr">
      <is>
        <t>n</t>
      </is>
    </oc>
    <nc r="C192" t="inlineStr">
      <is>
        <t>Passed</t>
      </is>
    </nc>
  </rcc>
  <rcc rId="2112" sId="1">
    <nc r="D192" t="inlineStr">
      <is>
        <t>Navya</t>
      </is>
    </nc>
  </rcc>
</revisions>
</file>

<file path=xl/revisions/revisionLog28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13" sId="1">
    <oc r="C198" t="inlineStr">
      <is>
        <t>n</t>
      </is>
    </oc>
    <nc r="C198" t="inlineStr">
      <is>
        <t>Passed</t>
      </is>
    </nc>
  </rcc>
  <rcc rId="2114" sId="1">
    <oc r="C210" t="inlineStr">
      <is>
        <t>n</t>
      </is>
    </oc>
    <nc r="C210" t="inlineStr">
      <is>
        <t>Passed</t>
      </is>
    </nc>
  </rcc>
  <rcc rId="2115" sId="1">
    <nc r="D210" t="inlineStr">
      <is>
        <t>Navya</t>
      </is>
    </nc>
  </rcc>
  <rcc rId="2116" sId="1">
    <nc r="D198" t="inlineStr">
      <is>
        <t>Navya</t>
      </is>
    </nc>
  </rcc>
</revisions>
</file>

<file path=xl/revisions/revisionLog28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17" sId="1">
    <nc r="C33" t="inlineStr">
      <is>
        <t>Passed</t>
      </is>
    </nc>
  </rcc>
  <rcc rId="2118" sId="1">
    <nc r="C116" t="inlineStr">
      <is>
        <t>Passed</t>
      </is>
    </nc>
  </rcc>
  <rcc rId="2119" sId="1">
    <nc r="C117" t="inlineStr">
      <is>
        <t>Passed</t>
      </is>
    </nc>
  </rcc>
  <rcc rId="2120" sId="1">
    <nc r="C118" t="inlineStr">
      <is>
        <t>Passed</t>
      </is>
    </nc>
  </rcc>
  <rcc rId="2121" sId="1">
    <nc r="C119" t="inlineStr">
      <is>
        <t>Passed</t>
      </is>
    </nc>
  </rcc>
  <rcc rId="2122" sId="1">
    <nc r="D33" t="inlineStr">
      <is>
        <t>jinsha</t>
      </is>
    </nc>
  </rcc>
  <rcc rId="2123" sId="1">
    <nc r="D116" t="inlineStr">
      <is>
        <t>jinsha</t>
      </is>
    </nc>
  </rcc>
  <rcc rId="2124" sId="1">
    <nc r="D117" t="inlineStr">
      <is>
        <t>jinsha</t>
      </is>
    </nc>
  </rcc>
  <rcc rId="2125" sId="1">
    <nc r="D118" t="inlineStr">
      <is>
        <t>jinsha</t>
      </is>
    </nc>
  </rcc>
  <rcc rId="2126" sId="1">
    <nc r="D119" t="inlineStr">
      <is>
        <t>jinsha</t>
      </is>
    </nc>
  </rcc>
  <rdn rId="0" localSheetId="1" customView="1" name="Z_4FEEF0FB_E2CC_4AC4_A9AB_0D22E4A91292_.wvu.FilterData" hidden="1" oldHidden="1">
    <formula>Sheet1!$A$1:$AJ$238</formula>
  </rdn>
  <rcv guid="{4FEEF0FB-E2CC-4AC4-A9AB-0D22E4A91292}" action="add"/>
</revisions>
</file>

<file path=xl/revisions/revisionLog2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CFABFC3B-164E-4B66-A6C1-E966B3830E04}" action="delete"/>
  <rdn rId="0" localSheetId="1" customView="1" name="Z_CFABFC3B_164E_4B66_A6C1_E966B3830E04_.wvu.FilterData" hidden="1" oldHidden="1">
    <formula>Sheet1!$A$1:$AJ$238</formula>
    <oldFormula>Sheet1!$A$1:$AJ$238</oldFormula>
  </rdn>
  <rcv guid="{CFABFC3B-164E-4B66-A6C1-E966B3830E04}" action="add"/>
</revisions>
</file>

<file path=xl/revisions/revisionLog29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28" sId="1">
    <nc r="D17" t="inlineStr">
      <is>
        <t>Jinsha</t>
      </is>
    </nc>
  </rcc>
  <rcc rId="2129" sId="1">
    <nc r="D235" t="inlineStr">
      <is>
        <t>Jinsha</t>
      </is>
    </nc>
  </rcc>
  <rcc rId="2130" sId="1">
    <nc r="D238" t="inlineStr">
      <is>
        <t>Jinsha</t>
      </is>
    </nc>
  </rcc>
</revisions>
</file>

<file path=xl/revisions/revisionLog29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31" sId="1">
    <nc r="C17" t="inlineStr">
      <is>
        <t>Passed</t>
      </is>
    </nc>
  </rcc>
  <rcc rId="2132" sId="1">
    <nc r="C235" t="inlineStr">
      <is>
        <t>Passed</t>
      </is>
    </nc>
  </rcc>
  <rcc rId="2133" sId="1">
    <nc r="C238" t="inlineStr">
      <is>
        <t>Passed</t>
      </is>
    </nc>
  </rcc>
</revisions>
</file>

<file path=xl/revisions/revisionLog29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34" sId="1">
    <oc r="C164" t="inlineStr">
      <is>
        <t>n</t>
      </is>
    </oc>
    <nc r="C164" t="inlineStr">
      <is>
        <t>Passed</t>
      </is>
    </nc>
  </rcc>
  <rcc rId="2135" sId="1">
    <oc r="C143" t="inlineStr">
      <is>
        <t>n</t>
      </is>
    </oc>
    <nc r="C143" t="inlineStr">
      <is>
        <t>Passed</t>
      </is>
    </nc>
  </rcc>
  <rcc rId="2136" sId="1">
    <nc r="D143" t="inlineStr">
      <is>
        <t>Navya</t>
      </is>
    </nc>
  </rcc>
  <rcc rId="2137" sId="1">
    <nc r="D164" t="inlineStr">
      <is>
        <t>Navya</t>
      </is>
    </nc>
  </rcc>
</revisions>
</file>

<file path=xl/revisions/revisionLog29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38" sId="1">
    <oc r="C113" t="inlineStr">
      <is>
        <t>n</t>
      </is>
    </oc>
    <nc r="C113" t="inlineStr">
      <is>
        <t>Passed</t>
      </is>
    </nc>
  </rcc>
  <rcc rId="2139" sId="1">
    <nc r="D113" t="inlineStr">
      <is>
        <t>Navya</t>
      </is>
    </nc>
  </rcc>
</revisions>
</file>

<file path=xl/revisions/revisionLog29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40" sId="1">
    <nc r="C80" t="inlineStr">
      <is>
        <t>n</t>
      </is>
    </nc>
  </rcc>
</revisions>
</file>

<file path=xl/revisions/revisionLog29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41" sId="1">
    <nc r="C31" t="inlineStr">
      <is>
        <t>n</t>
      </is>
    </nc>
  </rcc>
</revisions>
</file>

<file path=xl/revisions/revisionLog29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42" sId="1">
    <nc r="C35" t="inlineStr">
      <is>
        <t>intel</t>
      </is>
    </nc>
  </rcc>
  <rcc rId="2143" sId="1">
    <nc r="C43" t="inlineStr">
      <is>
        <t>intel</t>
      </is>
    </nc>
  </rcc>
  <rcc rId="2144" sId="1">
    <nc r="C44" t="inlineStr">
      <is>
        <t>intel</t>
      </is>
    </nc>
  </rcc>
  <rcc rId="2145" sId="1">
    <nc r="C76" t="inlineStr">
      <is>
        <t>intel</t>
      </is>
    </nc>
  </rcc>
  <rcc rId="2146" sId="1">
    <nc r="C77" t="inlineStr">
      <is>
        <t>intel</t>
      </is>
    </nc>
  </rcc>
  <rcc rId="2147" sId="1">
    <nc r="C84" t="inlineStr">
      <is>
        <t>intel</t>
      </is>
    </nc>
  </rcc>
  <rcc rId="2148" sId="1">
    <nc r="C88" t="inlineStr">
      <is>
        <t>intel</t>
      </is>
    </nc>
  </rcc>
  <rcc rId="2149" sId="1">
    <nc r="C93" t="inlineStr">
      <is>
        <t>intel</t>
      </is>
    </nc>
  </rcc>
  <rcc rId="2150" sId="1">
    <nc r="C165" t="inlineStr">
      <is>
        <t>intel</t>
      </is>
    </nc>
  </rcc>
  <rcc rId="2151" sId="1">
    <nc r="C174" t="inlineStr">
      <is>
        <t>intel</t>
      </is>
    </nc>
  </rcc>
  <rcc rId="2152" sId="1">
    <nc r="C175" t="inlineStr">
      <is>
        <t>intel</t>
      </is>
    </nc>
  </rcc>
  <rcc rId="2153" sId="1">
    <nc r="C215" t="inlineStr">
      <is>
        <t>intel</t>
      </is>
    </nc>
  </rcc>
  <rcc rId="2154" sId="1">
    <nc r="C216" t="inlineStr">
      <is>
        <t>intel</t>
      </is>
    </nc>
  </rcc>
  <rcc rId="2155" sId="1">
    <nc r="C217" t="inlineStr">
      <is>
        <t>intel</t>
      </is>
    </nc>
  </rcc>
  <rcc rId="2156" sId="1">
    <nc r="C226" t="inlineStr">
      <is>
        <t>intel</t>
      </is>
    </nc>
  </rcc>
  <rcc rId="2157" sId="1">
    <nc r="C228" t="inlineStr">
      <is>
        <t>intel</t>
      </is>
    </nc>
  </rcc>
</revisions>
</file>

<file path=xl/revisions/revisionLog29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58" sId="1">
    <nc r="C20" t="inlineStr">
      <is>
        <t>Passed</t>
      </is>
    </nc>
  </rcc>
  <rcc rId="2159" sId="1">
    <nc r="D20" t="inlineStr">
      <is>
        <t>jinsha</t>
      </is>
    </nc>
  </rcc>
</revisions>
</file>

<file path=xl/revisions/revisionLog29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60" sId="1">
    <oc r="C196" t="inlineStr">
      <is>
        <t>n</t>
      </is>
    </oc>
    <nc r="C196" t="inlineStr">
      <is>
        <t>Passed</t>
      </is>
    </nc>
  </rcc>
  <rcc rId="2161" sId="1">
    <nc r="D196" t="inlineStr">
      <is>
        <t>Navya</t>
      </is>
    </nc>
  </rcc>
  <rcc rId="2162" sId="1">
    <nc r="D139" t="inlineStr">
      <is>
        <t>Navya</t>
      </is>
    </nc>
  </rcc>
  <rcc rId="2163" sId="1">
    <oc r="C139" t="inlineStr">
      <is>
        <t>n</t>
      </is>
    </oc>
    <nc r="C139" t="inlineStr">
      <is>
        <t>Passed</t>
      </is>
    </nc>
  </rcc>
</revisions>
</file>

<file path=xl/revisions/revisionLog29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64" sId="1">
    <nc r="C227" t="inlineStr">
      <is>
        <t>Passed</t>
      </is>
    </nc>
  </rcc>
  <rcc rId="2165" sId="1">
    <nc r="D227" t="inlineStr">
      <is>
        <t>jinsha</t>
      </is>
    </nc>
  </rcc>
</revisions>
</file>

<file path=xl/revisions/revisionLog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68" sId="1">
    <nc r="C47" t="inlineStr">
      <is>
        <t>Passed</t>
      </is>
    </nc>
  </rcc>
  <rcc rId="769" sId="1">
    <nc r="D47" t="inlineStr">
      <is>
        <t>Navya</t>
      </is>
    </nc>
  </rcc>
  <rcv guid="{E28D465D-34C3-41D2-9D3B-078E163C47FF}" action="delete"/>
  <rdn rId="0" localSheetId="1" customView="1" name="Z_E28D465D_34C3_41D2_9D3B_078E163C47FF_.wvu.FilterData" hidden="1" oldHidden="1">
    <formula>Sheet1!$A$1:$AJ$238</formula>
    <oldFormula>Sheet1!$A$1:$AJ$238</oldFormula>
  </rdn>
  <rcv guid="{E28D465D-34C3-41D2-9D3B-078E163C47FF}" action="add"/>
</revisions>
</file>

<file path=xl/revisions/revisionLog3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3" sId="1">
    <nc r="C142" t="inlineStr">
      <is>
        <t>passed</t>
      </is>
    </nc>
  </rcc>
  <rcv guid="{CFABFC3B-164E-4B66-A6C1-E966B3830E04}" action="delete"/>
  <rdn rId="0" localSheetId="1" customView="1" name="Z_CFABFC3B_164E_4B66_A6C1_E966B3830E04_.wvu.FilterData" hidden="1" oldHidden="1">
    <formula>Sheet1!$A$1:$AJ$238</formula>
    <oldFormula>Sheet1!$A$1:$AJ$238</oldFormula>
  </rdn>
  <rcv guid="{CFABFC3B-164E-4B66-A6C1-E966B3830E04}" action="add"/>
</revisions>
</file>

<file path=xl/revisions/revisionLog30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66" sId="1">
    <nc r="D31" t="inlineStr">
      <is>
        <t>Navya</t>
      </is>
    </nc>
  </rcc>
  <rcc rId="2167" sId="1">
    <oc r="C31" t="inlineStr">
      <is>
        <t>n</t>
      </is>
    </oc>
    <nc r="C31" t="inlineStr">
      <is>
        <t>Passed</t>
      </is>
    </nc>
  </rcc>
</revisions>
</file>

<file path=xl/revisions/revisionLog30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68" sId="1">
    <oc r="C80" t="inlineStr">
      <is>
        <t>n</t>
      </is>
    </oc>
    <nc r="C80" t="inlineStr">
      <is>
        <t>Passed</t>
      </is>
    </nc>
  </rcc>
  <rcc rId="2169" sId="1">
    <nc r="D80" t="inlineStr">
      <is>
        <t>Navya</t>
      </is>
    </nc>
  </rcc>
</revisions>
</file>

<file path=xl/revisions/revisionLog30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70" sId="1" odxf="1" dxf="1">
    <oc r="A85">
      <f>HYPERLINK("https://hsdes.intel.com/resource/14013186766","14013186766")</f>
    </oc>
    <nc r="A85">
      <f>HYPERLINK("https://hsdes.intel.com/resource/14013186766","14013186766")</f>
    </nc>
    <odxf>
      <font>
        <u val="none"/>
      </font>
    </odxf>
    <ndxf>
      <font>
        <u/>
        <color theme="10"/>
      </font>
    </ndxf>
  </rcc>
  <rcc rId="2171" sId="1">
    <nc r="C85" t="inlineStr">
      <is>
        <t>Passed</t>
      </is>
    </nc>
  </rcc>
  <rcc rId="2172" sId="1">
    <nc r="D85" t="inlineStr">
      <is>
        <t>jinsha</t>
      </is>
    </nc>
  </rcc>
</revisions>
</file>

<file path=xl/revisions/revisionLog30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73" sId="1">
    <nc r="C167" t="inlineStr">
      <is>
        <t>Passed</t>
      </is>
    </nc>
  </rcc>
  <rcc rId="2174" sId="1">
    <nc r="D167" t="inlineStr">
      <is>
        <t>jinsha</t>
      </is>
    </nc>
  </rcc>
</revisions>
</file>

<file path=xl/revisions/revisionLog30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75" sId="1">
    <nc r="C89" t="inlineStr">
      <is>
        <t>Passed</t>
      </is>
    </nc>
  </rcc>
</revisions>
</file>

<file path=xl/revisions/revisionLog30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76" sId="1">
    <oc r="C182" t="inlineStr">
      <is>
        <t>n</t>
      </is>
    </oc>
    <nc r="C182" t="inlineStr">
      <is>
        <t>Passed</t>
      </is>
    </nc>
  </rcc>
  <rcc rId="2177" sId="1">
    <nc r="D182" t="inlineStr">
      <is>
        <t>Navya</t>
      </is>
    </nc>
  </rcc>
</revisions>
</file>

<file path=xl/revisions/revisionLog30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78" sId="1">
    <nc r="C136" t="inlineStr">
      <is>
        <t>Passed</t>
      </is>
    </nc>
  </rcc>
  <rcc rId="2179" sId="1">
    <nc r="D136" t="inlineStr">
      <is>
        <t>jinsha</t>
      </is>
    </nc>
  </rcc>
</revisions>
</file>

<file path=xl/revisions/revisionLog30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80" sId="1">
    <nc r="C74" t="inlineStr">
      <is>
        <t>n</t>
      </is>
    </nc>
  </rcc>
  <rcc rId="2181" sId="1">
    <nc r="C78" t="inlineStr">
      <is>
        <t>n</t>
      </is>
    </nc>
  </rcc>
  <rcc rId="2182" sId="1">
    <nc r="C87" t="inlineStr">
      <is>
        <t>n</t>
      </is>
    </nc>
  </rcc>
</revisions>
</file>

<file path=xl/revisions/revisionLog30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83" sId="1">
    <nc r="C137" t="inlineStr">
      <is>
        <t>Passed</t>
      </is>
    </nc>
  </rcc>
  <rcc rId="2184" sId="1">
    <nc r="C138" t="inlineStr">
      <is>
        <t>Passed</t>
      </is>
    </nc>
  </rcc>
  <rcc rId="2185" sId="1">
    <nc r="D138" t="inlineStr">
      <is>
        <t>jinsha</t>
      </is>
    </nc>
  </rcc>
  <rcc rId="2186" sId="1">
    <nc r="D137" t="inlineStr">
      <is>
        <t>jinsha</t>
      </is>
    </nc>
  </rcc>
</revisions>
</file>

<file path=xl/revisions/revisionLog30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87" sId="1">
    <oc r="C74" t="inlineStr">
      <is>
        <t>n</t>
      </is>
    </oc>
    <nc r="C74" t="inlineStr">
      <is>
        <t>Passed</t>
      </is>
    </nc>
  </rcc>
  <rcc rId="2188" sId="1">
    <nc r="D74" t="inlineStr">
      <is>
        <t>Navya</t>
      </is>
    </nc>
  </rcc>
</revisions>
</file>

<file path=xl/revisions/revisionLog3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5" sId="1">
    <nc r="C34" t="inlineStr">
      <is>
        <t>failed</t>
      </is>
    </nc>
  </rcc>
</revisions>
</file>

<file path=xl/revisions/revisionLog31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89" sId="1">
    <oc r="C87" t="inlineStr">
      <is>
        <t>n</t>
      </is>
    </oc>
    <nc r="C87" t="inlineStr">
      <is>
        <t>Passed</t>
      </is>
    </nc>
  </rcc>
  <rcc rId="2190" sId="1">
    <nc r="D87" t="inlineStr">
      <is>
        <t>Navya</t>
      </is>
    </nc>
  </rcc>
</revisions>
</file>

<file path=xl/revisions/revisionLog31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91" sId="1">
    <nc r="D78" t="inlineStr">
      <is>
        <t>Navya</t>
      </is>
    </nc>
  </rcc>
  <rcc rId="2192" sId="1">
    <oc r="C78" t="inlineStr">
      <is>
        <t>n</t>
      </is>
    </oc>
    <nc r="C78" t="inlineStr">
      <is>
        <t>Passed</t>
      </is>
    </nc>
  </rcc>
</revisions>
</file>

<file path=xl/revisions/revisionLog31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93" sId="1">
    <nc r="C112" t="inlineStr">
      <is>
        <t>Passed</t>
      </is>
    </nc>
  </rcc>
  <rcc rId="2194" sId="1">
    <nc r="D112" t="inlineStr">
      <is>
        <t>jinsha</t>
      </is>
    </nc>
  </rcc>
</revisions>
</file>

<file path=xl/revisions/revisionLog31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95" sId="1">
    <nc r="C34" t="inlineStr">
      <is>
        <t>Failed</t>
      </is>
    </nc>
  </rcc>
  <rcc rId="2196" sId="1">
    <nc r="D34" t="inlineStr">
      <is>
        <t>jinsha</t>
      </is>
    </nc>
  </rcc>
</revisions>
</file>

<file path=xl/revisions/revisionLog31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C34">
    <dxf>
      <fill>
        <patternFill>
          <bgColor rgb="FFFF0000"/>
        </patternFill>
      </fill>
    </dxf>
  </rfmt>
</revisions>
</file>

<file path=xl/revisions/revisionLog31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97" sId="1">
    <nc r="C133" t="inlineStr">
      <is>
        <t>Passed</t>
      </is>
    </nc>
  </rcc>
  <rcc rId="2198" sId="1">
    <nc r="D133" t="inlineStr">
      <is>
        <t>jinsha</t>
      </is>
    </nc>
  </rcc>
</revisions>
</file>

<file path=xl/revisions/revisionLog31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99" sId="1">
    <nc r="C134" t="inlineStr">
      <is>
        <t>Passed</t>
      </is>
    </nc>
  </rcc>
  <rcc rId="2200" sId="1">
    <nc r="D134" t="inlineStr">
      <is>
        <t>jinsha</t>
      </is>
    </nc>
  </rcc>
</revisions>
</file>

<file path=xl/revisions/revisionLog31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201" sId="1">
    <nc r="D141" t="inlineStr">
      <is>
        <t>jinsha</t>
      </is>
    </nc>
  </rcc>
</revisions>
</file>

<file path=xl/revisions/revisionLog31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202" sId="1">
    <nc r="C237" t="inlineStr">
      <is>
        <t>Passed</t>
      </is>
    </nc>
  </rcc>
</revisions>
</file>

<file path=xl/revisions/revisionLog31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203" sId="1">
    <nc r="D237" t="inlineStr">
      <is>
        <t>jinsha</t>
      </is>
    </nc>
  </rcc>
</revisions>
</file>

<file path=xl/revisions/revisionLog3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6" sId="1">
    <nc r="C43" t="inlineStr">
      <is>
        <t>Passed</t>
      </is>
    </nc>
  </rcc>
  <rcc rId="57" sId="1">
    <nc r="C44" t="inlineStr">
      <is>
        <t>Passed</t>
      </is>
    </nc>
  </rcc>
  <rcc rId="58" sId="1">
    <nc r="C226" t="inlineStr">
      <is>
        <t>Passed</t>
      </is>
    </nc>
  </rcc>
  <rcc rId="59" sId="1">
    <nc r="C228" t="inlineStr">
      <is>
        <t>Passed</t>
      </is>
    </nc>
  </rcc>
  <rcc rId="60" sId="1">
    <nc r="D228" t="inlineStr">
      <is>
        <t>venkateswara</t>
      </is>
    </nc>
  </rcc>
  <rcc rId="61" sId="1">
    <nc r="D226" t="inlineStr">
      <is>
        <t>venkateswara</t>
      </is>
    </nc>
  </rcc>
  <rcc rId="62" sId="1">
    <nc r="D44" t="inlineStr">
      <is>
        <t>venkateswara</t>
      </is>
    </nc>
  </rcc>
  <rcc rId="63" sId="1">
    <nc r="D43" t="inlineStr">
      <is>
        <t>venkateswara</t>
      </is>
    </nc>
  </rcc>
  <rcv guid="{AB9EB3D3-39C8-421D-9EC7-5BCBC6B2A749}" action="delete"/>
  <rdn rId="0" localSheetId="1" customView="1" name="Z_AB9EB3D3_39C8_421D_9EC7_5BCBC6B2A749_.wvu.FilterData" hidden="1" oldHidden="1">
    <formula>Sheet1!$A$1:$AJ$238</formula>
    <oldFormula>Sheet1!$A$1:$AJ$238</oldFormula>
  </rdn>
  <rcv guid="{AB9EB3D3-39C8-421D-9EC7-5BCBC6B2A749}" action="add"/>
</revisions>
</file>

<file path=xl/revisions/revisionLog32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204" sId="1">
    <nc r="C211" t="inlineStr">
      <is>
        <t>Passed</t>
      </is>
    </nc>
  </rcc>
  <rcc rId="2205" sId="1">
    <nc r="D211" t="inlineStr">
      <is>
        <t>Navya</t>
      </is>
    </nc>
  </rcc>
</revisions>
</file>

<file path=xl/revisions/revisionLog32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206" sId="1">
    <nc r="D233" t="inlineStr">
      <is>
        <t>jinsha</t>
      </is>
    </nc>
  </rcc>
</revisions>
</file>

<file path=xl/revisions/revisionLog32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207" sId="1">
    <nc r="C233" t="inlineStr">
      <is>
        <t>Passed</t>
      </is>
    </nc>
  </rcc>
</revisions>
</file>

<file path=xl/revisions/revisionLog32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208" sId="1">
    <nc r="C231" t="inlineStr">
      <is>
        <t>Passed</t>
      </is>
    </nc>
  </rcc>
  <rcc rId="2209" sId="1">
    <nc r="D231" t="inlineStr">
      <is>
        <t>Navya</t>
      </is>
    </nc>
  </rcc>
</revisions>
</file>

<file path=xl/revisions/revisionLog32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210" sId="1">
    <nc r="C141" t="inlineStr">
      <is>
        <t>Passed</t>
      </is>
    </nc>
  </rcc>
</revisions>
</file>

<file path=xl/revisions/revisionLog32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211" sId="1">
    <nc r="C232" t="inlineStr">
      <is>
        <t>Passed</t>
      </is>
    </nc>
  </rcc>
  <rcc rId="2212" sId="1">
    <nc r="D232" t="inlineStr">
      <is>
        <t>jinsha</t>
      </is>
    </nc>
  </rcc>
</revisions>
</file>

<file path=xl/revisions/revisionLog32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213" sId="1">
    <nc r="D89" t="inlineStr">
      <is>
        <t>Navya</t>
      </is>
    </nc>
  </rcc>
</revisions>
</file>

<file path=xl/revisions/revisionLog32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214" sId="1">
    <oc r="C88" t="inlineStr">
      <is>
        <t>intel</t>
      </is>
    </oc>
    <nc r="C88" t="inlineStr">
      <is>
        <t>Passed</t>
      </is>
    </nc>
  </rcc>
  <rcc rId="2215" sId="1">
    <oc r="C215" t="inlineStr">
      <is>
        <t>intel</t>
      </is>
    </oc>
    <nc r="C215" t="inlineStr">
      <is>
        <t>Passed</t>
      </is>
    </nc>
  </rcc>
  <rcc rId="2216" sId="1">
    <oc r="C216" t="inlineStr">
      <is>
        <t>intel</t>
      </is>
    </oc>
    <nc r="C216" t="inlineStr">
      <is>
        <t>Passed</t>
      </is>
    </nc>
  </rcc>
  <rcc rId="2217" sId="1">
    <oc r="C217" t="inlineStr">
      <is>
        <t>intel</t>
      </is>
    </oc>
    <nc r="C217" t="inlineStr">
      <is>
        <t>Passed</t>
      </is>
    </nc>
  </rcc>
  <rcc rId="2218" sId="1">
    <nc r="D217" t="inlineStr">
      <is>
        <t>Venkateswara</t>
      </is>
    </nc>
  </rcc>
  <rcc rId="2219" sId="1">
    <nc r="D216" t="inlineStr">
      <is>
        <t>Venkateswara</t>
      </is>
    </nc>
  </rcc>
  <rcc rId="2220" sId="1">
    <nc r="D215" t="inlineStr">
      <is>
        <t>Venkateswara</t>
      </is>
    </nc>
  </rcc>
  <rcc rId="2221" sId="1">
    <nc r="D88" t="inlineStr">
      <is>
        <t>Venkateswara</t>
      </is>
    </nc>
  </rcc>
  <rcv guid="{1348FDD8-F857-4208-AFB3-F472C3654D1D}" action="delete"/>
  <rdn rId="0" localSheetId="1" customView="1" name="Z_1348FDD8_F857_4208_AFB3_F472C3654D1D_.wvu.FilterData" hidden="1" oldHidden="1">
    <formula>Sheet1!$A$1:$AJ$238</formula>
    <oldFormula>Sheet1!$A$1:$AJ$238</oldFormula>
  </rdn>
  <rcv guid="{1348FDD8-F857-4208-AFB3-F472C3654D1D}" action="add"/>
</revisions>
</file>

<file path=xl/revisions/revisionLog32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E28D465D-34C3-41D2-9D3B-078E163C47FF}" action="delete"/>
  <rdn rId="0" localSheetId="1" customView="1" name="Z_E28D465D_34C3_41D2_9D3B_078E163C47FF_.wvu.FilterData" hidden="1" oldHidden="1">
    <formula>Sheet1!$A$1:$AJ$238</formula>
    <oldFormula>Sheet1!$A$1:$AJ$238</oldFormula>
  </rdn>
  <rcv guid="{E28D465D-34C3-41D2-9D3B-078E163C47FF}" action="add"/>
</revisions>
</file>

<file path=xl/revisions/revisionLog32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224" sId="1">
    <nc r="C72" t="inlineStr">
      <is>
        <t>Passed</t>
      </is>
    </nc>
  </rcc>
  <rcc rId="2225" sId="1">
    <nc r="D72" t="inlineStr">
      <is>
        <t>Navya</t>
      </is>
    </nc>
  </rcc>
</revisions>
</file>

<file path=xl/revisions/revisionLog3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CFABFC3B-164E-4B66-A6C1-E966B3830E04}" action="delete"/>
  <rdn rId="0" localSheetId="1" customView="1" name="Z_CFABFC3B_164E_4B66_A6C1_E966B3830E04_.wvu.FilterData" hidden="1" oldHidden="1">
    <formula>Sheet1!$A$1:$AJ$238</formula>
    <oldFormula>Sheet1!$A$1:$AJ$238</oldFormula>
  </rdn>
  <rcv guid="{CFABFC3B-164E-4B66-A6C1-E966B3830E04}" action="add"/>
</revisions>
</file>

<file path=xl/revisions/revisionLog33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226" sId="1">
    <nc r="C28" t="inlineStr">
      <is>
        <t>Passed</t>
      </is>
    </nc>
  </rcc>
  <rcc rId="2227" sId="1">
    <nc r="D28" t="inlineStr">
      <is>
        <t>Navya</t>
      </is>
    </nc>
  </rcc>
</revisions>
</file>

<file path=xl/revisions/revisionLog33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E28D465D-34C3-41D2-9D3B-078E163C47FF}" action="delete"/>
  <rdn rId="0" localSheetId="1" customView="1" name="Z_E28D465D_34C3_41D2_9D3B_078E163C47FF_.wvu.FilterData" hidden="1" oldHidden="1">
    <formula>Sheet1!$A$1:$AJ$238</formula>
    <oldFormula>Sheet1!$A$1:$AJ$238</oldFormula>
  </rdn>
  <rcv guid="{E28D465D-34C3-41D2-9D3B-078E163C47FF}" action="add"/>
</revisions>
</file>

<file path=xl/revisions/revisionLog33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229" sId="1">
    <oc r="C165" t="inlineStr">
      <is>
        <t>intel</t>
      </is>
    </oc>
    <nc r="C165" t="inlineStr">
      <is>
        <t>Passed</t>
      </is>
    </nc>
  </rcc>
</revisions>
</file>

<file path=xl/revisions/revisionLog33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230" sId="1">
    <oc r="C175" t="inlineStr">
      <is>
        <t>intel</t>
      </is>
    </oc>
    <nc r="C175"/>
  </rcc>
</revisions>
</file>

<file path=xl/revisions/revisionLog33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231" sId="1">
    <oc r="C44" t="inlineStr">
      <is>
        <t>intel</t>
      </is>
    </oc>
    <nc r="C44" t="inlineStr">
      <is>
        <t>Passed</t>
      </is>
    </nc>
  </rcc>
</revisions>
</file>

<file path=xl/revisions/revisionLog33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232" sId="1">
    <nc r="C175" t="inlineStr">
      <is>
        <t>Passed</t>
      </is>
    </nc>
  </rcc>
  <rcc rId="2233" sId="1">
    <nc r="D175" t="inlineStr">
      <is>
        <t>Navya</t>
      </is>
    </nc>
  </rcc>
  <rcc rId="2234" sId="1">
    <nc r="D165" t="inlineStr">
      <is>
        <t>Navya</t>
      </is>
    </nc>
  </rcc>
  <rcc rId="2235" sId="1">
    <nc r="D44" t="inlineStr">
      <is>
        <t>purus</t>
      </is>
    </nc>
  </rcc>
</revisions>
</file>

<file path=xl/revisions/revisionLog33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236" sId="1">
    <oc r="D165" t="inlineStr">
      <is>
        <t>Navya</t>
      </is>
    </oc>
    <nc r="D165" t="inlineStr">
      <is>
        <t>jinsha</t>
      </is>
    </nc>
  </rcc>
</revisions>
</file>

<file path=xl/revisions/revisionLog33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dn rId="0" localSheetId="1" customView="1" name="Z_F745536B_6AF3_497F_B071_39B2A64EF218_.wvu.FilterData" hidden="1" oldHidden="1">
    <formula>Sheet1!$A$1:$AJ$238</formula>
  </rdn>
  <rcv guid="{F745536B-6AF3-497F-B071-39B2A64EF218}" action="add"/>
</revisions>
</file>

<file path=xl/revisions/revisionLog33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238" sId="1">
    <nc r="F93" t="inlineStr">
      <is>
        <t>with 3.0</t>
      </is>
    </nc>
  </rcc>
</revisions>
</file>

<file path=xl/revisions/revisionLog33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CFABFC3B-164E-4B66-A6C1-E966B3830E04}" action="delete"/>
  <rdn rId="0" localSheetId="1" customView="1" name="Z_CFABFC3B_164E_4B66_A6C1_E966B3830E04_.wvu.FilterData" hidden="1" oldHidden="1">
    <formula>Sheet1!$A$1:$AJ$238</formula>
    <oldFormula>Sheet1!$A$1:$AJ$238</oldFormula>
  </rdn>
  <rcv guid="{CFABFC3B-164E-4B66-A6C1-E966B3830E04}" action="add"/>
</revisions>
</file>

<file path=xl/revisions/revisionLog3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CFABFC3B-164E-4B66-A6C1-E966B3830E04}" action="delete"/>
  <rdn rId="0" localSheetId="1" customView="1" name="Z_CFABFC3B_164E_4B66_A6C1_E966B3830E04_.wvu.FilterData" hidden="1" oldHidden="1">
    <formula>Sheet1!$A$1:$AJ$238</formula>
    <oldFormula>Sheet1!$A$1:$AJ$238</oldFormula>
  </rdn>
  <rcv guid="{CFABFC3B-164E-4B66-A6C1-E966B3830E04}" action="add"/>
</revisions>
</file>

<file path=xl/revisions/revisionLog34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240" sId="1">
    <oc r="F93" t="inlineStr">
      <is>
        <t>with 3.0</t>
      </is>
    </oc>
    <nc r="F93" t="inlineStr">
      <is>
        <t>with usb 3.0</t>
      </is>
    </nc>
  </rcc>
</revisions>
</file>

<file path=xl/revisions/revisionLog34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241" sId="1">
    <oc r="C76" t="inlineStr">
      <is>
        <t>intel</t>
      </is>
    </oc>
    <nc r="C76" t="inlineStr">
      <is>
        <t>Passed</t>
      </is>
    </nc>
  </rcc>
  <rcc rId="2242" sId="1">
    <oc r="C77" t="inlineStr">
      <is>
        <t>intel</t>
      </is>
    </oc>
    <nc r="C77" t="inlineStr">
      <is>
        <t>Passed</t>
      </is>
    </nc>
  </rcc>
</revisions>
</file>

<file path=xl/revisions/revisionLog34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243" sId="1">
    <oc r="C43" t="inlineStr">
      <is>
        <t>intel</t>
      </is>
    </oc>
    <nc r="C43" t="inlineStr">
      <is>
        <t>Passed</t>
      </is>
    </nc>
  </rcc>
</revisions>
</file>

<file path=xl/revisions/revisionLog34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244" sId="1">
    <oc r="C93" t="inlineStr">
      <is>
        <t>intel</t>
      </is>
    </oc>
    <nc r="C93" t="inlineStr">
      <is>
        <t>Passed</t>
      </is>
    </nc>
  </rcc>
</revisions>
</file>

<file path=xl/revisions/revisionLog34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F745536B-6AF3-497F-B071-39B2A64EF218}" action="delete"/>
  <rdn rId="0" localSheetId="1" customView="1" name="Z_F745536B_6AF3_497F_B071_39B2A64EF218_.wvu.FilterData" hidden="1" oldHidden="1">
    <formula>Sheet1!$A$1:$AJ$238</formula>
    <oldFormula>Sheet1!$A$1:$AJ$238</oldFormula>
  </rdn>
  <rcv guid="{F745536B-6AF3-497F-B071-39B2A64EF218}" action="add"/>
</revisions>
</file>

<file path=xl/revisions/revisionLog34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246" sId="1">
    <oc r="C226" t="inlineStr">
      <is>
        <t>intel</t>
      </is>
    </oc>
    <nc r="C226" t="inlineStr">
      <is>
        <t>Passed</t>
      </is>
    </nc>
  </rcc>
  <rcc rId="2247" sId="1">
    <nc r="D226" t="inlineStr">
      <is>
        <t>Navya</t>
      </is>
    </nc>
  </rcc>
  <rcv guid="{E28D465D-34C3-41D2-9D3B-078E163C47FF}" action="delete"/>
  <rdn rId="0" localSheetId="1" customView="1" name="Z_E28D465D_34C3_41D2_9D3B_078E163C47FF_.wvu.FilterData" hidden="1" oldHidden="1">
    <formula>Sheet1!$A$1:$AJ$238</formula>
    <oldFormula>Sheet1!$A$1:$AJ$238</oldFormula>
  </rdn>
  <rcv guid="{E28D465D-34C3-41D2-9D3B-078E163C47FF}" action="add"/>
</revisions>
</file>

<file path=xl/revisions/revisionLog34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249" sId="1">
    <oc r="C228" t="inlineStr">
      <is>
        <t>intel</t>
      </is>
    </oc>
    <nc r="C228" t="inlineStr">
      <is>
        <t>Passed</t>
      </is>
    </nc>
  </rcc>
  <rcc rId="2250" sId="1">
    <nc r="D228" t="inlineStr">
      <is>
        <t>Navya</t>
      </is>
    </nc>
  </rcc>
</revisions>
</file>

<file path=xl/revisions/revisionLog34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251" sId="1">
    <oc r="C35" t="inlineStr">
      <is>
        <t>intel</t>
      </is>
    </oc>
    <nc r="C35" t="inlineStr">
      <is>
        <t>Passed</t>
      </is>
    </nc>
  </rcc>
  <rcc rId="2252" sId="1">
    <nc r="D35" t="inlineStr">
      <is>
        <t>Navya</t>
      </is>
    </nc>
  </rcc>
  <rcc rId="2253" sId="1">
    <nc r="D174" t="inlineStr">
      <is>
        <t>Navya</t>
      </is>
    </nc>
  </rcc>
  <rcc rId="2254" sId="1">
    <oc r="C174" t="inlineStr">
      <is>
        <t>intel</t>
      </is>
    </oc>
    <nc r="C174" t="inlineStr">
      <is>
        <t>Passed</t>
      </is>
    </nc>
  </rcc>
</revisions>
</file>

<file path=xl/revisions/revisionLog34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255" sId="1">
    <nc r="D43" t="inlineStr">
      <is>
        <t>Navya</t>
      </is>
    </nc>
  </rcc>
  <rcc rId="2256" sId="1">
    <nc r="D76" t="inlineStr">
      <is>
        <t>purus</t>
      </is>
    </nc>
  </rcc>
  <rcc rId="2257" sId="1">
    <nc r="D77" t="inlineStr">
      <is>
        <t>purus</t>
      </is>
    </nc>
  </rcc>
</revisions>
</file>

<file path=xl/revisions/revisionLog34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258" sId="1">
    <nc r="D93" t="inlineStr">
      <is>
        <t>purus</t>
      </is>
    </nc>
  </rcc>
</revisions>
</file>

<file path=xl/revisions/revisionLog3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CFABFC3B-164E-4B66-A6C1-E966B3830E04}" action="delete"/>
  <rdn rId="0" localSheetId="1" customView="1" name="Z_CFABFC3B_164E_4B66_A6C1_E966B3830E04_.wvu.FilterData" hidden="1" oldHidden="1">
    <formula>Sheet1!$A$1:$AJ$238</formula>
    <oldFormula>Sheet1!$A$1:$AJ$238</oldFormula>
  </rdn>
  <rcv guid="{CFABFC3B-164E-4B66-A6C1-E966B3830E04}" action="add"/>
</revisions>
</file>

<file path=xl/revisions/revisionLog35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E28D465D-34C3-41D2-9D3B-078E163C47FF}" action="delete"/>
  <rdn rId="0" localSheetId="1" customView="1" name="Z_E28D465D_34C3_41D2_9D3B_078E163C47FF_.wvu.FilterData" hidden="1" oldHidden="1">
    <formula>Sheet1!$A$1:$AJ$238</formula>
    <oldFormula>Sheet1!$A$1:$AJ$238</oldFormula>
  </rdn>
  <rcv guid="{E28D465D-34C3-41D2-9D3B-078E163C47FF}" action="add"/>
</revisions>
</file>

<file path=xl/revisions/revisionLog35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260" sId="1">
    <oc r="C84" t="inlineStr">
      <is>
        <t>intel</t>
      </is>
    </oc>
    <nc r="C84" t="inlineStr">
      <is>
        <t>Passed</t>
      </is>
    </nc>
  </rcc>
  <rcv guid="{CFABFC3B-164E-4B66-A6C1-E966B3830E04}" action="delete"/>
  <rdn rId="0" localSheetId="1" customView="1" name="Z_CFABFC3B_164E_4B66_A6C1_E966B3830E04_.wvu.FilterData" hidden="1" oldHidden="1">
    <formula>Sheet1!$A$1:$AJ$238</formula>
    <oldFormula>Sheet1!$A$1:$AJ$238</oldFormula>
  </rdn>
  <rcv guid="{CFABFC3B-164E-4B66-A6C1-E966B3830E04}" action="add"/>
</revisions>
</file>

<file path=xl/revisions/revisionLog35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E28D465D-34C3-41D2-9D3B-078E163C47FF}" action="delete"/>
  <rdn rId="0" localSheetId="1" customView="1" name="Z_E28D465D_34C3_41D2_9D3B_078E163C47FF_.wvu.FilterData" hidden="1" oldHidden="1">
    <formula>Sheet1!$A$1:$AJ$238</formula>
    <oldFormula>Sheet1!$A$1:$AJ$238</oldFormula>
  </rdn>
  <rcv guid="{E28D465D-34C3-41D2-9D3B-078E163C47FF}" action="add"/>
</revisions>
</file>

<file path=xl/revisions/revisionLog35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263" sId="1">
    <oc r="A1" t="inlineStr">
      <is>
        <t>id</t>
      </is>
    </oc>
    <nc r="A1" t="inlineStr">
      <is>
        <t>TCD_ID</t>
      </is>
    </nc>
  </rcc>
  <rcc rId="2264" sId="1">
    <oc r="B1" t="inlineStr">
      <is>
        <t>title</t>
      </is>
    </oc>
    <nc r="B1" t="inlineStr">
      <is>
        <t>TCD_Title</t>
      </is>
    </nc>
  </rcc>
  <rdn rId="0" localSheetId="1" customView="1" name="Z_E42E4C7F_DEE7_4711_8663_935A59A08A71_.wvu.FilterData" hidden="1" oldHidden="1">
    <formula>Sheet1!$A$1:$AJ$238</formula>
  </rdn>
  <rcv guid="{E42E4C7F-DEE7-4711-8663-935A59A08A71}" action="add"/>
</revisions>
</file>

<file path=xl/revisions/revisionLog3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dn rId="0" localSheetId="1" customView="1" name="Z_D762A238_03A0_4B2D_B44B_C32447F96E6D_.wvu.FilterData" hidden="1" oldHidden="1">
    <formula>Sheet1!$A$1:$AJ$238</formula>
  </rdn>
  <rcv guid="{D762A238-03A0-4B2D-B44B-C32447F96E6D}" action="add"/>
</revisions>
</file>

<file path=xl/revisions/revisionLog3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9" sId="1" odxf="1" dxf="1">
    <nc r="F215" t="inlineStr">
      <is>
        <t>16018414227-[ADL_N] [BIOS] [PV][LP5]: Getting "USB device not recognized" warning after connecting USB3.0 Windbg debug cable with Win10(21h2) OS</t>
      </is>
    </nc>
    <odxf>
      <border outline="0">
        <left style="thin">
          <color indexed="64"/>
        </left>
        <right style="thin">
          <color indexed="64"/>
        </right>
        <top style="thin">
          <color indexed="64"/>
        </top>
        <bottom style="thin">
          <color indexed="64"/>
        </bottom>
      </border>
    </odxf>
    <ndxf>
      <font>
        <color rgb="FF242424"/>
      </font>
      <border outline="0">
        <left/>
        <right/>
        <top/>
        <bottom/>
      </border>
    </ndxf>
  </rcc>
  <rcc rId="70" sId="1" odxf="1" dxf="1">
    <nc r="F216" t="inlineStr">
      <is>
        <t>16018414227-[ADL_N] [BIOS] [PV][LP5]: Getting "USB device not recognized" warning after connecting USB3.0 Windbg debug cable with Win10(21h2) OS</t>
      </is>
    </nc>
    <odxf>
      <border outline="0">
        <left style="thin">
          <color indexed="64"/>
        </left>
        <right style="thin">
          <color indexed="64"/>
        </right>
        <top style="thin">
          <color indexed="64"/>
        </top>
        <bottom style="thin">
          <color indexed="64"/>
        </bottom>
      </border>
    </odxf>
    <ndxf>
      <font>
        <color rgb="FF242424"/>
      </font>
      <border outline="0">
        <left/>
        <right/>
        <top/>
        <bottom/>
      </border>
    </ndxf>
  </rcc>
  <rcc rId="71" sId="1" odxf="1" dxf="1">
    <nc r="F217" t="inlineStr">
      <is>
        <t>16018414227-[ADL_N] [BIOS] [PV][LP5]: Getting "USB device not recognized" warning after connecting USB3.0 Windbg debug cable with Win10(21h2) OS</t>
      </is>
    </nc>
    <odxf>
      <border outline="0">
        <left style="thin">
          <color indexed="64"/>
        </left>
        <right style="thin">
          <color indexed="64"/>
        </right>
        <top style="thin">
          <color indexed="64"/>
        </top>
        <bottom style="thin">
          <color indexed="64"/>
        </bottom>
      </border>
    </odxf>
    <ndxf>
      <font>
        <color rgb="FF242424"/>
      </font>
      <border outline="0">
        <left/>
        <right/>
        <top/>
        <bottom/>
      </border>
    </ndxf>
  </rcc>
  <rcc rId="72" sId="1">
    <nc r="C88" t="inlineStr">
      <is>
        <t>failed</t>
      </is>
    </nc>
  </rcc>
  <rcc rId="73" sId="1">
    <nc r="C215" t="inlineStr">
      <is>
        <t>failed</t>
      </is>
    </nc>
  </rcc>
  <rcc rId="74" sId="1">
    <nc r="C216" t="inlineStr">
      <is>
        <t>failed</t>
      </is>
    </nc>
  </rcc>
  <rcc rId="75" sId="1">
    <nc r="C217" t="inlineStr">
      <is>
        <t>failed</t>
      </is>
    </nc>
  </rcc>
  <rcv guid="{CFABFC3B-164E-4B66-A6C1-E966B3830E04}" action="delete"/>
  <rdn rId="0" localSheetId="1" customView="1" name="Z_CFABFC3B_164E_4B66_A6C1_E966B3830E04_.wvu.FilterData" hidden="1" oldHidden="1">
    <formula>Sheet1!$A$1:$AJ$238</formula>
    <oldFormula>Sheet1!$A$1:$AJ$238</oldFormula>
  </rdn>
  <rcv guid="{CFABFC3B-164E-4B66-A6C1-E966B3830E04}" action="add"/>
</revisions>
</file>

<file path=xl/revisions/revisionLog3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7" sId="1">
    <nc r="D88" t="inlineStr">
      <is>
        <t>venkateswara</t>
      </is>
    </nc>
  </rcc>
  <rcc rId="78" sId="1">
    <nc r="D215" t="inlineStr">
      <is>
        <t>venkateswara</t>
      </is>
    </nc>
  </rcc>
  <rcc rId="79" sId="1">
    <nc r="D216" t="inlineStr">
      <is>
        <t>venkateswara</t>
      </is>
    </nc>
  </rcc>
  <rcc rId="80" sId="1">
    <nc r="D217" t="inlineStr">
      <is>
        <t>venkateswara</t>
      </is>
    </nc>
  </rcc>
</revisions>
</file>

<file path=xl/revisions/revisionLog3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1" sId="1">
    <nc r="C237" t="inlineStr">
      <is>
        <t>Passed</t>
      </is>
    </nc>
  </rcc>
</revisions>
</file>

<file path=xl/revisions/revisionLog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71" sId="1">
    <nc r="C188" t="inlineStr">
      <is>
        <t>Passed</t>
      </is>
    </nc>
  </rcc>
  <rcc rId="772" sId="1">
    <nc r="D188" t="inlineStr">
      <is>
        <t>Navya</t>
      </is>
    </nc>
  </rcc>
  <rcc rId="773" sId="1">
    <nc r="C98" t="inlineStr">
      <is>
        <t>Passed</t>
      </is>
    </nc>
  </rcc>
  <rcc rId="774" sId="1">
    <nc r="D98" t="inlineStr">
      <is>
        <t>Navya</t>
      </is>
    </nc>
  </rcc>
  <rcc rId="775" sId="1">
    <nc r="C97" t="inlineStr">
      <is>
        <t>Passed</t>
      </is>
    </nc>
  </rcc>
  <rcc rId="776" sId="1">
    <nc r="D97" t="inlineStr">
      <is>
        <t>Navya</t>
      </is>
    </nc>
  </rcc>
  <rcc rId="777" sId="1">
    <nc r="D95" t="inlineStr">
      <is>
        <t>Navya</t>
      </is>
    </nc>
  </rcc>
  <rcc rId="778" sId="1">
    <nc r="C95" t="inlineStr">
      <is>
        <t>Passed</t>
      </is>
    </nc>
  </rcc>
</revisions>
</file>

<file path=xl/revisions/revisionLog4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AB9EB3D3-39C8-421D-9EC7-5BCBC6B2A749}" action="delete"/>
  <rdn rId="0" localSheetId="1" customView="1" name="Z_AB9EB3D3_39C8_421D_9EC7_5BCBC6B2A749_.wvu.FilterData" hidden="1" oldHidden="1">
    <formula>Sheet1!$A$1:$AJ$238</formula>
    <oldFormula>Sheet1!$A$1:$AJ$238</oldFormula>
  </rdn>
  <rcv guid="{AB9EB3D3-39C8-421D-9EC7-5BCBC6B2A749}" action="add"/>
</revisions>
</file>

<file path=xl/revisions/revisionLog4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3" sId="1">
    <oc r="D2" t="inlineStr">
      <is>
        <t>Ramya</t>
      </is>
    </oc>
    <nc r="D2"/>
  </rcc>
  <rcc rId="84" sId="1">
    <oc r="D3" t="inlineStr">
      <is>
        <t>Ramya</t>
      </is>
    </oc>
    <nc r="D3"/>
  </rcc>
  <rcc rId="85" sId="1">
    <oc r="D4" t="inlineStr">
      <is>
        <t>Navya</t>
      </is>
    </oc>
    <nc r="D4"/>
  </rcc>
  <rcc rId="86" sId="1">
    <oc r="D5" t="inlineStr">
      <is>
        <t>Ramya</t>
      </is>
    </oc>
    <nc r="D5"/>
  </rcc>
  <rcc rId="87" sId="1">
    <oc r="D6" t="inlineStr">
      <is>
        <t>Ramya</t>
      </is>
    </oc>
    <nc r="D6"/>
  </rcc>
  <rcc rId="88" sId="1">
    <oc r="D7" t="inlineStr">
      <is>
        <t>Navya</t>
      </is>
    </oc>
    <nc r="D7"/>
  </rcc>
  <rcc rId="89" sId="1">
    <oc r="D8" t="inlineStr">
      <is>
        <t>Navya</t>
      </is>
    </oc>
    <nc r="D8"/>
  </rcc>
  <rcc rId="90" sId="1">
    <oc r="D9" t="inlineStr">
      <is>
        <t>navya</t>
      </is>
    </oc>
    <nc r="D9"/>
  </rcc>
  <rcc rId="91" sId="1">
    <oc r="D10" t="inlineStr">
      <is>
        <t>Navya</t>
      </is>
    </oc>
    <nc r="D10"/>
  </rcc>
  <rcc rId="92" sId="1">
    <oc r="D11" t="inlineStr">
      <is>
        <t>praneetha</t>
      </is>
    </oc>
    <nc r="D11"/>
  </rcc>
  <rcc rId="93" sId="1">
    <oc r="D12" t="inlineStr">
      <is>
        <t>Ramya</t>
      </is>
    </oc>
    <nc r="D12"/>
  </rcc>
  <rcc rId="94" sId="1">
    <oc r="D13" t="inlineStr">
      <is>
        <t>Navya</t>
      </is>
    </oc>
    <nc r="D13"/>
  </rcc>
  <rcc rId="95" sId="1">
    <oc r="D14" t="inlineStr">
      <is>
        <t>Navya</t>
      </is>
    </oc>
    <nc r="D14"/>
  </rcc>
  <rcc rId="96" sId="1">
    <oc r="D15" t="inlineStr">
      <is>
        <t>Navya</t>
      </is>
    </oc>
    <nc r="D15"/>
  </rcc>
  <rcc rId="97" sId="1">
    <oc r="D16" t="inlineStr">
      <is>
        <t>Navya</t>
      </is>
    </oc>
    <nc r="D16"/>
  </rcc>
  <rcc rId="98" sId="1">
    <oc r="D17" t="inlineStr">
      <is>
        <t>praneetha</t>
      </is>
    </oc>
    <nc r="D17"/>
  </rcc>
  <rcc rId="99" sId="1">
    <oc r="D18" t="inlineStr">
      <is>
        <t>praneetha</t>
      </is>
    </oc>
    <nc r="D18"/>
  </rcc>
  <rcc rId="100" sId="1">
    <oc r="D19" t="inlineStr">
      <is>
        <t>Navya</t>
      </is>
    </oc>
    <nc r="D19"/>
  </rcc>
  <rcc rId="101" sId="1">
    <oc r="D20" t="inlineStr">
      <is>
        <t>varun</t>
      </is>
    </oc>
    <nc r="D20"/>
  </rcc>
  <rcc rId="102" sId="1">
    <oc r="D21" t="inlineStr">
      <is>
        <t>Navya</t>
      </is>
    </oc>
    <nc r="D21"/>
  </rcc>
  <rcc rId="103" sId="1">
    <oc r="D22" t="inlineStr">
      <is>
        <t>varun</t>
      </is>
    </oc>
    <nc r="D22"/>
  </rcc>
  <rcc rId="104" sId="1">
    <oc r="D23" t="inlineStr">
      <is>
        <t>Navya</t>
      </is>
    </oc>
    <nc r="D23"/>
  </rcc>
  <rcc rId="105" sId="1">
    <oc r="D24" t="inlineStr">
      <is>
        <t>Navya</t>
      </is>
    </oc>
    <nc r="D24"/>
  </rcc>
  <rcc rId="106" sId="1">
    <oc r="D25" t="inlineStr">
      <is>
        <t>Navya</t>
      </is>
    </oc>
    <nc r="D25"/>
  </rcc>
  <rcc rId="107" sId="1">
    <oc r="D26" t="inlineStr">
      <is>
        <t>Navya</t>
      </is>
    </oc>
    <nc r="D26"/>
  </rcc>
  <rcc rId="108" sId="1">
    <oc r="D27" t="inlineStr">
      <is>
        <t>Ramya</t>
      </is>
    </oc>
    <nc r="D27"/>
  </rcc>
  <rcc rId="109" sId="1">
    <oc r="D28" t="inlineStr">
      <is>
        <t>praneetha</t>
      </is>
    </oc>
    <nc r="D28"/>
  </rcc>
  <rcc rId="110" sId="1">
    <oc r="D29" t="inlineStr">
      <is>
        <t>varun</t>
      </is>
    </oc>
    <nc r="D29"/>
  </rcc>
  <rcc rId="111" sId="1">
    <oc r="D30" t="inlineStr">
      <is>
        <t>Navya</t>
      </is>
    </oc>
    <nc r="D30"/>
  </rcc>
  <rcc rId="112" sId="1">
    <oc r="D31" t="inlineStr">
      <is>
        <t>Ramya</t>
      </is>
    </oc>
    <nc r="D31"/>
  </rcc>
  <rcc rId="113" sId="1">
    <oc r="D32" t="inlineStr">
      <is>
        <t>varun</t>
      </is>
    </oc>
    <nc r="D32"/>
  </rcc>
  <rcc rId="114" sId="1">
    <oc r="D33" t="inlineStr">
      <is>
        <t>varun</t>
      </is>
    </oc>
    <nc r="D33"/>
  </rcc>
  <rcc rId="115" sId="1">
    <oc r="D34" t="inlineStr">
      <is>
        <t>Ramya</t>
      </is>
    </oc>
    <nc r="D34"/>
  </rcc>
  <rcc rId="116" sId="1">
    <oc r="D35" t="inlineStr">
      <is>
        <t>Ramya</t>
      </is>
    </oc>
    <nc r="D35"/>
  </rcc>
  <rcc rId="117" sId="1">
    <oc r="D36" t="inlineStr">
      <is>
        <t>Navya</t>
      </is>
    </oc>
    <nc r="D36"/>
  </rcc>
  <rcc rId="118" sId="1">
    <oc r="D37" t="inlineStr">
      <is>
        <t>Ramya</t>
      </is>
    </oc>
    <nc r="D37"/>
  </rcc>
  <rcc rId="119" sId="1">
    <oc r="D39" t="inlineStr">
      <is>
        <t>Ramya</t>
      </is>
    </oc>
    <nc r="D39"/>
  </rcc>
  <rcc rId="120" sId="1">
    <oc r="D40" t="inlineStr">
      <is>
        <t>Navya</t>
      </is>
    </oc>
    <nc r="D40"/>
  </rcc>
  <rcc rId="121" sId="1">
    <oc r="D41" t="inlineStr">
      <is>
        <t>Navya</t>
      </is>
    </oc>
    <nc r="D41"/>
  </rcc>
  <rcc rId="122" sId="1">
    <oc r="D42" t="inlineStr">
      <is>
        <t>Navya</t>
      </is>
    </oc>
    <nc r="D42"/>
  </rcc>
  <rcc rId="123" sId="1">
    <oc r="D43" t="inlineStr">
      <is>
        <t>venkateswara</t>
      </is>
    </oc>
    <nc r="D43"/>
  </rcc>
  <rcc rId="124" sId="1">
    <oc r="D44" t="inlineStr">
      <is>
        <t>venkateswara</t>
      </is>
    </oc>
    <nc r="D44"/>
  </rcc>
  <rcc rId="125" sId="1">
    <oc r="D45" t="inlineStr">
      <is>
        <t>praneetha</t>
      </is>
    </oc>
    <nc r="D45"/>
  </rcc>
  <rcc rId="126" sId="1">
    <oc r="D46" t="inlineStr">
      <is>
        <t>Navya</t>
      </is>
    </oc>
    <nc r="D46"/>
  </rcc>
  <rcc rId="127" sId="1">
    <oc r="D47" t="inlineStr">
      <is>
        <t>Ramya</t>
      </is>
    </oc>
    <nc r="D47"/>
  </rcc>
  <rcc rId="128" sId="1">
    <oc r="D48" t="inlineStr">
      <is>
        <t>varun</t>
      </is>
    </oc>
    <nc r="D48"/>
  </rcc>
  <rcc rId="129" sId="1">
    <oc r="D49" t="inlineStr">
      <is>
        <t>praneetha</t>
      </is>
    </oc>
    <nc r="D49"/>
  </rcc>
  <rcc rId="130" sId="1">
    <oc r="D50" t="inlineStr">
      <is>
        <t>praneetha</t>
      </is>
    </oc>
    <nc r="D50"/>
  </rcc>
  <rcc rId="131" sId="1">
    <oc r="D51" t="inlineStr">
      <is>
        <t>praneetha</t>
      </is>
    </oc>
    <nc r="D51"/>
  </rcc>
  <rcc rId="132" sId="1">
    <oc r="D52" t="inlineStr">
      <is>
        <t>praneetha</t>
      </is>
    </oc>
    <nc r="D52"/>
  </rcc>
  <rcc rId="133" sId="1">
    <oc r="D53" t="inlineStr">
      <is>
        <t>praneetha</t>
      </is>
    </oc>
    <nc r="D53"/>
  </rcc>
  <rcc rId="134" sId="1">
    <oc r="D54" t="inlineStr">
      <is>
        <t>Navya</t>
      </is>
    </oc>
    <nc r="D54"/>
  </rcc>
  <rcc rId="135" sId="1">
    <oc r="D55" t="inlineStr">
      <is>
        <t>Ramya</t>
      </is>
    </oc>
    <nc r="D55"/>
  </rcc>
  <rcc rId="136" sId="1">
    <oc r="D56" t="inlineStr">
      <is>
        <t>Ramya</t>
      </is>
    </oc>
    <nc r="D56"/>
  </rcc>
  <rcc rId="137" sId="1">
    <oc r="D57" t="inlineStr">
      <is>
        <t>Ramya</t>
      </is>
    </oc>
    <nc r="D57"/>
  </rcc>
  <rcc rId="138" sId="1">
    <oc r="D58" t="inlineStr">
      <is>
        <t>Navya</t>
      </is>
    </oc>
    <nc r="D58"/>
  </rcc>
  <rcc rId="139" sId="1">
    <oc r="D59" t="inlineStr">
      <is>
        <t>Ramya</t>
      </is>
    </oc>
    <nc r="D59"/>
  </rcc>
  <rcc rId="140" sId="1">
    <oc r="D60" t="inlineStr">
      <is>
        <t>Ramya</t>
      </is>
    </oc>
    <nc r="D60"/>
  </rcc>
  <rcc rId="141" sId="1">
    <oc r="D61" t="inlineStr">
      <is>
        <t>Ramya</t>
      </is>
    </oc>
    <nc r="D61"/>
  </rcc>
  <rcc rId="142" sId="1">
    <oc r="D62" t="inlineStr">
      <is>
        <t>Ramya</t>
      </is>
    </oc>
    <nc r="D62"/>
  </rcc>
  <rcc rId="143" sId="1">
    <oc r="D63" t="inlineStr">
      <is>
        <t>Navya</t>
      </is>
    </oc>
    <nc r="D63"/>
  </rcc>
  <rcc rId="144" sId="1">
    <oc r="D64" t="inlineStr">
      <is>
        <t>Navya</t>
      </is>
    </oc>
    <nc r="D64"/>
  </rcc>
  <rcc rId="145" sId="1">
    <oc r="D65" t="inlineStr">
      <is>
        <t>Ramya</t>
      </is>
    </oc>
    <nc r="D65"/>
  </rcc>
  <rcc rId="146" sId="1">
    <oc r="D66" t="inlineStr">
      <is>
        <t>Ramya</t>
      </is>
    </oc>
    <nc r="D66"/>
  </rcc>
  <rcc rId="147" sId="1">
    <oc r="D67" t="inlineStr">
      <is>
        <t>Navya</t>
      </is>
    </oc>
    <nc r="D67"/>
  </rcc>
  <rcc rId="148" sId="1">
    <oc r="D68" t="inlineStr">
      <is>
        <t>Navya</t>
      </is>
    </oc>
    <nc r="D68"/>
  </rcc>
  <rcc rId="149" sId="1">
    <oc r="D69" t="inlineStr">
      <is>
        <t>Navya</t>
      </is>
    </oc>
    <nc r="D69"/>
  </rcc>
  <rcc rId="150" sId="1">
    <oc r="D70" t="inlineStr">
      <is>
        <t>praneetha</t>
      </is>
    </oc>
    <nc r="D70"/>
  </rcc>
  <rcc rId="151" sId="1">
    <oc r="D71" t="inlineStr">
      <is>
        <t>Navya</t>
      </is>
    </oc>
    <nc r="D71"/>
  </rcc>
  <rcc rId="152" sId="1">
    <oc r="D72" t="inlineStr">
      <is>
        <t>praneetha</t>
      </is>
    </oc>
    <nc r="D72"/>
  </rcc>
  <rcc rId="153" sId="1">
    <oc r="D73" t="inlineStr">
      <is>
        <t>ramya</t>
      </is>
    </oc>
    <nc r="D73"/>
  </rcc>
  <rcc rId="154" sId="1">
    <oc r="D74" t="inlineStr">
      <is>
        <t>Ramya</t>
      </is>
    </oc>
    <nc r="D74"/>
  </rcc>
  <rcc rId="155" sId="1">
    <oc r="D75" t="inlineStr">
      <is>
        <t>Navya</t>
      </is>
    </oc>
    <nc r="D75"/>
  </rcc>
  <rcc rId="156" sId="1">
    <oc r="D76" t="inlineStr">
      <is>
        <t>Ramya</t>
      </is>
    </oc>
    <nc r="D76"/>
  </rcc>
  <rcc rId="157" sId="1">
    <oc r="D77" t="inlineStr">
      <is>
        <t>Ramya</t>
      </is>
    </oc>
    <nc r="D77"/>
  </rcc>
  <rcc rId="158" sId="1">
    <oc r="D78" t="inlineStr">
      <is>
        <t>Ramya</t>
      </is>
    </oc>
    <nc r="D78"/>
  </rcc>
  <rcc rId="159" sId="1">
    <oc r="D80" t="inlineStr">
      <is>
        <t>Ramya</t>
      </is>
    </oc>
    <nc r="D80"/>
  </rcc>
  <rcc rId="160" sId="1">
    <oc r="D81" t="inlineStr">
      <is>
        <t>Ramya</t>
      </is>
    </oc>
    <nc r="D81"/>
  </rcc>
  <rcc rId="161" sId="1">
    <oc r="D82" t="inlineStr">
      <is>
        <t>Ramya</t>
      </is>
    </oc>
    <nc r="D82"/>
  </rcc>
  <rcc rId="162" sId="1">
    <oc r="D83" t="inlineStr">
      <is>
        <t>Ramya</t>
      </is>
    </oc>
    <nc r="D83"/>
  </rcc>
  <rcc rId="163" sId="1">
    <oc r="D85" t="inlineStr">
      <is>
        <t>Navya</t>
      </is>
    </oc>
    <nc r="D85"/>
  </rcc>
  <rcc rId="164" sId="1">
    <oc r="D86" t="inlineStr">
      <is>
        <t>varun</t>
      </is>
    </oc>
    <nc r="D86"/>
  </rcc>
  <rcc rId="165" sId="1">
    <oc r="D87" t="inlineStr">
      <is>
        <t>Ramya</t>
      </is>
    </oc>
    <nc r="D87"/>
  </rcc>
  <rcc rId="166" sId="1">
    <oc r="D88" t="inlineStr">
      <is>
        <t>venkateswara</t>
      </is>
    </oc>
    <nc r="D88"/>
  </rcc>
  <rcc rId="167" sId="1">
    <oc r="D89" t="inlineStr">
      <is>
        <t>Ramya</t>
      </is>
    </oc>
    <nc r="D89"/>
  </rcc>
  <rcc rId="168" sId="1">
    <oc r="D90" t="inlineStr">
      <is>
        <t>varun</t>
      </is>
    </oc>
    <nc r="D90"/>
  </rcc>
  <rcc rId="169" sId="1">
    <oc r="D91" t="inlineStr">
      <is>
        <t>varun</t>
      </is>
    </oc>
    <nc r="D91"/>
  </rcc>
  <rcc rId="170" sId="1">
    <oc r="D92" t="inlineStr">
      <is>
        <t>varun</t>
      </is>
    </oc>
    <nc r="D92"/>
  </rcc>
  <rcc rId="171" sId="1">
    <oc r="D93" t="inlineStr">
      <is>
        <t>praneetha</t>
      </is>
    </oc>
    <nc r="D93"/>
  </rcc>
  <rcc rId="172" sId="1">
    <oc r="D94" t="inlineStr">
      <is>
        <t>Navya</t>
      </is>
    </oc>
    <nc r="D94"/>
  </rcc>
  <rcc rId="173" sId="1">
    <oc r="D95" t="inlineStr">
      <is>
        <t>Navya</t>
      </is>
    </oc>
    <nc r="D95"/>
  </rcc>
  <rcc rId="174" sId="1">
    <oc r="D96" t="inlineStr">
      <is>
        <t>Navya</t>
      </is>
    </oc>
    <nc r="D96"/>
  </rcc>
  <rcc rId="175" sId="1">
    <oc r="D97" t="inlineStr">
      <is>
        <t>Navya</t>
      </is>
    </oc>
    <nc r="D97"/>
  </rcc>
  <rcc rId="176" sId="1">
    <oc r="D98" t="inlineStr">
      <is>
        <t>varun</t>
      </is>
    </oc>
    <nc r="D98"/>
  </rcc>
  <rcc rId="177" sId="1">
    <oc r="D99" t="inlineStr">
      <is>
        <t>varun</t>
      </is>
    </oc>
    <nc r="D99"/>
  </rcc>
  <rcc rId="178" sId="1">
    <oc r="D100" t="inlineStr">
      <is>
        <t>Navya</t>
      </is>
    </oc>
    <nc r="D100"/>
  </rcc>
  <rcc rId="179" sId="1">
    <oc r="D101" t="inlineStr">
      <is>
        <t>varun</t>
      </is>
    </oc>
    <nc r="D101"/>
  </rcc>
  <rcc rId="180" sId="1">
    <oc r="D102" t="inlineStr">
      <is>
        <t>Ramya</t>
      </is>
    </oc>
    <nc r="D102"/>
  </rcc>
  <rcc rId="181" sId="1">
    <oc r="D103" t="inlineStr">
      <is>
        <t>Ramya</t>
      </is>
    </oc>
    <nc r="D103"/>
  </rcc>
  <rcc rId="182" sId="1">
    <oc r="D104" t="inlineStr">
      <is>
        <t>Ramya</t>
      </is>
    </oc>
    <nc r="D104"/>
  </rcc>
  <rcc rId="183" sId="1">
    <oc r="D105" t="inlineStr">
      <is>
        <t>Ramya</t>
      </is>
    </oc>
    <nc r="D105"/>
  </rcc>
  <rcc rId="184" sId="1">
    <oc r="D106" t="inlineStr">
      <is>
        <t>Ramya</t>
      </is>
    </oc>
    <nc r="D106"/>
  </rcc>
  <rcc rId="185" sId="1">
    <oc r="D107" t="inlineStr">
      <is>
        <t>Ramya</t>
      </is>
    </oc>
    <nc r="D107"/>
  </rcc>
  <rcc rId="186" sId="1">
    <oc r="D108" t="inlineStr">
      <is>
        <t>Ramya</t>
      </is>
    </oc>
    <nc r="D108"/>
  </rcc>
  <rcc rId="187" sId="1">
    <oc r="D109" t="inlineStr">
      <is>
        <t>Ramya</t>
      </is>
    </oc>
    <nc r="D109"/>
  </rcc>
  <rcc rId="188" sId="1">
    <oc r="D110" t="inlineStr">
      <is>
        <t>Navya</t>
      </is>
    </oc>
    <nc r="D110"/>
  </rcc>
  <rcc rId="189" sId="1">
    <oc r="D111" t="inlineStr">
      <is>
        <t>Ramya</t>
      </is>
    </oc>
    <nc r="D111"/>
  </rcc>
  <rcc rId="190" sId="1">
    <oc r="D112" t="inlineStr">
      <is>
        <t>varun</t>
      </is>
    </oc>
    <nc r="D112"/>
  </rcc>
  <rcc rId="191" sId="1">
    <oc r="D113" t="inlineStr">
      <is>
        <t>Ramya</t>
      </is>
    </oc>
    <nc r="D113"/>
  </rcc>
  <rcc rId="192" sId="1">
    <oc r="D114" t="inlineStr">
      <is>
        <t>Ramya</t>
      </is>
    </oc>
    <nc r="D114"/>
  </rcc>
  <rcc rId="193" sId="1">
    <oc r="D115" t="inlineStr">
      <is>
        <t>Ramya</t>
      </is>
    </oc>
    <nc r="D115"/>
  </rcc>
  <rcc rId="194" sId="1">
    <oc r="D116" t="inlineStr">
      <is>
        <t>varun</t>
      </is>
    </oc>
    <nc r="D116"/>
  </rcc>
  <rcc rId="195" sId="1">
    <oc r="D117" t="inlineStr">
      <is>
        <t>varun</t>
      </is>
    </oc>
    <nc r="D117"/>
  </rcc>
  <rcc rId="196" sId="1">
    <oc r="D118" t="inlineStr">
      <is>
        <t>varun</t>
      </is>
    </oc>
    <nc r="D118"/>
  </rcc>
  <rcc rId="197" sId="1">
    <oc r="D119" t="inlineStr">
      <is>
        <t>varun</t>
      </is>
    </oc>
    <nc r="D119"/>
  </rcc>
  <rcc rId="198" sId="1">
    <oc r="D120" t="inlineStr">
      <is>
        <t>Navya</t>
      </is>
    </oc>
    <nc r="D120"/>
  </rcc>
  <rcc rId="199" sId="1">
    <oc r="D121" t="inlineStr">
      <is>
        <t>varun</t>
      </is>
    </oc>
    <nc r="D121"/>
  </rcc>
  <rcc rId="200" sId="1">
    <oc r="D122" t="inlineStr">
      <is>
        <t>varun</t>
      </is>
    </oc>
    <nc r="D122"/>
  </rcc>
  <rcc rId="201" sId="1">
    <oc r="D123" t="inlineStr">
      <is>
        <t>varun</t>
      </is>
    </oc>
    <nc r="D123"/>
  </rcc>
  <rcc rId="202" sId="1">
    <oc r="D124" t="inlineStr">
      <is>
        <t>varun</t>
      </is>
    </oc>
    <nc r="D124"/>
  </rcc>
  <rcc rId="203" sId="1">
    <oc r="D125" t="inlineStr">
      <is>
        <t>Navya</t>
      </is>
    </oc>
    <nc r="D125"/>
  </rcc>
  <rcc rId="204" sId="1">
    <oc r="D126" t="inlineStr">
      <is>
        <t>Navya</t>
      </is>
    </oc>
    <nc r="D126"/>
  </rcc>
  <rcc rId="205" sId="1">
    <oc r="D127" t="inlineStr">
      <is>
        <t>varun</t>
      </is>
    </oc>
    <nc r="D127"/>
  </rcc>
  <rcc rId="206" sId="1">
    <oc r="D128" t="inlineStr">
      <is>
        <t>varun</t>
      </is>
    </oc>
    <nc r="D128"/>
  </rcc>
  <rcc rId="207" sId="1">
    <oc r="D129" t="inlineStr">
      <is>
        <t>varun</t>
      </is>
    </oc>
    <nc r="D129"/>
  </rcc>
  <rcc rId="208" sId="1">
    <oc r="D130" t="inlineStr">
      <is>
        <t>varun</t>
      </is>
    </oc>
    <nc r="D130"/>
  </rcc>
  <rcc rId="209" sId="1">
    <oc r="D131" t="inlineStr">
      <is>
        <t>varun</t>
      </is>
    </oc>
    <nc r="D131"/>
  </rcc>
  <rcc rId="210" sId="1">
    <oc r="D132" t="inlineStr">
      <is>
        <t>varun</t>
      </is>
    </oc>
    <nc r="D132"/>
  </rcc>
  <rcc rId="211" sId="1">
    <oc r="D133" t="inlineStr">
      <is>
        <t>Navya</t>
      </is>
    </oc>
    <nc r="D133"/>
  </rcc>
  <rcc rId="212" sId="1">
    <oc r="D134" t="inlineStr">
      <is>
        <t>Navya</t>
      </is>
    </oc>
    <nc r="D134"/>
  </rcc>
  <rcc rId="213" sId="1">
    <oc r="D135" t="inlineStr">
      <is>
        <t>Navya</t>
      </is>
    </oc>
    <nc r="D135"/>
  </rcc>
  <rcc rId="214" sId="1">
    <oc r="D136" t="inlineStr">
      <is>
        <t>Ramya</t>
      </is>
    </oc>
    <nc r="D136"/>
  </rcc>
  <rcc rId="215" sId="1">
    <oc r="D137" t="inlineStr">
      <is>
        <t>Ramya</t>
      </is>
    </oc>
    <nc r="D137"/>
  </rcc>
  <rcc rId="216" sId="1">
    <oc r="D138" t="inlineStr">
      <is>
        <t>Ramya</t>
      </is>
    </oc>
    <nc r="D138"/>
  </rcc>
  <rcc rId="217" sId="1">
    <oc r="D139" t="inlineStr">
      <is>
        <t>varun</t>
      </is>
    </oc>
    <nc r="D139"/>
  </rcc>
  <rcc rId="218" sId="1">
    <oc r="D140" t="inlineStr">
      <is>
        <t>Navya</t>
      </is>
    </oc>
    <nc r="D140"/>
  </rcc>
  <rcc rId="219" sId="1" odxf="1" dxf="1">
    <oc r="D141" t="inlineStr">
      <is>
        <t>Ramya</t>
      </is>
    </oc>
    <nc r="D141"/>
    <odxf>
      <font>
        <sz val="11"/>
        <color theme="1"/>
        <name val="Calibri"/>
        <family val="2"/>
        <scheme val="minor"/>
      </font>
      <border outline="0">
        <left/>
        <right/>
        <top/>
        <bottom/>
      </border>
    </odxf>
    <ndxf>
      <font>
        <sz val="11"/>
        <color theme="1"/>
        <name val="Calibri"/>
        <family val="2"/>
        <scheme val="minor"/>
      </font>
      <border outline="0">
        <left style="thin">
          <color indexed="64"/>
        </left>
        <right style="thin">
          <color indexed="64"/>
        </right>
        <top style="thin">
          <color indexed="64"/>
        </top>
        <bottom style="thin">
          <color indexed="64"/>
        </bottom>
      </border>
    </ndxf>
  </rcc>
  <rcc rId="220" sId="1">
    <oc r="D142" t="inlineStr">
      <is>
        <t>Ramya</t>
      </is>
    </oc>
    <nc r="D142"/>
  </rcc>
  <rcc rId="221" sId="1">
    <oc r="D143" t="inlineStr">
      <is>
        <t>varun</t>
      </is>
    </oc>
    <nc r="D143"/>
  </rcc>
  <rcc rId="222" sId="1">
    <oc r="D144" t="inlineStr">
      <is>
        <t>Navya</t>
      </is>
    </oc>
    <nc r="D144"/>
  </rcc>
  <rcc rId="223" sId="1">
    <oc r="D145" t="inlineStr">
      <is>
        <t>varun</t>
      </is>
    </oc>
    <nc r="D145"/>
  </rcc>
  <rcc rId="224" sId="1">
    <oc r="D146" t="inlineStr">
      <is>
        <t>varun</t>
      </is>
    </oc>
    <nc r="D146"/>
  </rcc>
  <rcc rId="225" sId="1">
    <oc r="D147" t="inlineStr">
      <is>
        <t>Ramya</t>
      </is>
    </oc>
    <nc r="D147"/>
  </rcc>
  <rcc rId="226" sId="1">
    <oc r="D148" t="inlineStr">
      <is>
        <t>Ramya</t>
      </is>
    </oc>
    <nc r="D148"/>
  </rcc>
  <rcc rId="227" sId="1">
    <oc r="D149" t="inlineStr">
      <is>
        <t>Ramya</t>
      </is>
    </oc>
    <nc r="D149"/>
  </rcc>
  <rcc rId="228" sId="1">
    <oc r="D150" t="inlineStr">
      <is>
        <t>Ramya</t>
      </is>
    </oc>
    <nc r="D150"/>
  </rcc>
  <rcc rId="229" sId="1">
    <oc r="D151" t="inlineStr">
      <is>
        <t>Ramya</t>
      </is>
    </oc>
    <nc r="D151"/>
  </rcc>
  <rcc rId="230" sId="1">
    <oc r="D152" t="inlineStr">
      <is>
        <t>Ramya</t>
      </is>
    </oc>
    <nc r="D152"/>
  </rcc>
  <rcc rId="231" sId="1">
    <oc r="D153" t="inlineStr">
      <is>
        <t>Ramya</t>
      </is>
    </oc>
    <nc r="D153"/>
  </rcc>
  <rcc rId="232" sId="1">
    <oc r="D154" t="inlineStr">
      <is>
        <t>Ramya</t>
      </is>
    </oc>
    <nc r="D154"/>
  </rcc>
  <rcc rId="233" sId="1">
    <oc r="D155" t="inlineStr">
      <is>
        <t>Ramya</t>
      </is>
    </oc>
    <nc r="D155"/>
  </rcc>
  <rcc rId="234" sId="1">
    <oc r="D156" t="inlineStr">
      <is>
        <t>Ramya</t>
      </is>
    </oc>
    <nc r="D156"/>
  </rcc>
  <rcc rId="235" sId="1">
    <oc r="D157" t="inlineStr">
      <is>
        <t>Ramya</t>
      </is>
    </oc>
    <nc r="D157"/>
  </rcc>
  <rcc rId="236" sId="1">
    <oc r="D158" t="inlineStr">
      <is>
        <t>Ramya</t>
      </is>
    </oc>
    <nc r="D158"/>
  </rcc>
  <rcc rId="237" sId="1">
    <oc r="D159" t="inlineStr">
      <is>
        <t>Ramya</t>
      </is>
    </oc>
    <nc r="D159"/>
  </rcc>
  <rcc rId="238" sId="1">
    <oc r="D160" t="inlineStr">
      <is>
        <t>Ramya</t>
      </is>
    </oc>
    <nc r="D160"/>
  </rcc>
  <rcc rId="239" sId="1">
    <oc r="D161" t="inlineStr">
      <is>
        <t>Ramya</t>
      </is>
    </oc>
    <nc r="D161"/>
  </rcc>
  <rcc rId="240" sId="1">
    <oc r="D162" t="inlineStr">
      <is>
        <t>varun</t>
      </is>
    </oc>
    <nc r="D162"/>
  </rcc>
  <rcc rId="241" sId="1">
    <oc r="D163" t="inlineStr">
      <is>
        <t>varun</t>
      </is>
    </oc>
    <nc r="D163"/>
  </rcc>
  <rcc rId="242" sId="1">
    <oc r="D164" t="inlineStr">
      <is>
        <t>Ramya</t>
      </is>
    </oc>
    <nc r="D164"/>
  </rcc>
  <rcc rId="243" sId="1">
    <oc r="D165" t="inlineStr">
      <is>
        <t>Ramya</t>
      </is>
    </oc>
    <nc r="D165"/>
  </rcc>
  <rcc rId="244" sId="1">
    <oc r="D166" t="inlineStr">
      <is>
        <t>varun</t>
      </is>
    </oc>
    <nc r="D166"/>
  </rcc>
  <rcc rId="245" sId="1">
    <oc r="D167" t="inlineStr">
      <is>
        <t>Ramya</t>
      </is>
    </oc>
    <nc r="D167"/>
  </rcc>
  <rcc rId="246" sId="1">
    <oc r="D168" t="inlineStr">
      <is>
        <t>varun</t>
      </is>
    </oc>
    <nc r="D168"/>
  </rcc>
  <rcc rId="247" sId="1">
    <oc r="D169" t="inlineStr">
      <is>
        <t>varun</t>
      </is>
    </oc>
    <nc r="D169"/>
  </rcc>
  <rcc rId="248" sId="1">
    <oc r="D170" t="inlineStr">
      <is>
        <t>varun</t>
      </is>
    </oc>
    <nc r="D170"/>
  </rcc>
  <rcc rId="249" sId="1">
    <oc r="D171" t="inlineStr">
      <is>
        <t>varun</t>
      </is>
    </oc>
    <nc r="D171"/>
  </rcc>
  <rcc rId="250" sId="1">
    <oc r="D172" t="inlineStr">
      <is>
        <t>praneetha</t>
      </is>
    </oc>
    <nc r="D172"/>
  </rcc>
  <rcc rId="251" sId="1">
    <oc r="D173" t="inlineStr">
      <is>
        <t>Navya</t>
      </is>
    </oc>
    <nc r="D173"/>
  </rcc>
  <rcc rId="252" sId="1">
    <oc r="D174" t="inlineStr">
      <is>
        <t>Ramya</t>
      </is>
    </oc>
    <nc r="D174"/>
  </rcc>
  <rcc rId="253" sId="1">
    <oc r="D175" t="inlineStr">
      <is>
        <t>Ramya</t>
      </is>
    </oc>
    <nc r="D175"/>
  </rcc>
  <rcc rId="254" sId="1">
    <oc r="D176" t="inlineStr">
      <is>
        <t>Navya</t>
      </is>
    </oc>
    <nc r="D176"/>
  </rcc>
  <rcc rId="255" sId="1">
    <oc r="D177" t="inlineStr">
      <is>
        <t>varun</t>
      </is>
    </oc>
    <nc r="D177"/>
  </rcc>
  <rcc rId="256" sId="1">
    <oc r="D178" t="inlineStr">
      <is>
        <t>varun</t>
      </is>
    </oc>
    <nc r="D178"/>
  </rcc>
  <rcc rId="257" sId="1">
    <oc r="D179" t="inlineStr">
      <is>
        <t>Ramya</t>
      </is>
    </oc>
    <nc r="D179"/>
  </rcc>
  <rcc rId="258" sId="1">
    <oc r="D180" t="inlineStr">
      <is>
        <t>Ramya</t>
      </is>
    </oc>
    <nc r="D180"/>
  </rcc>
  <rcc rId="259" sId="1">
    <oc r="D181" t="inlineStr">
      <is>
        <t>Ramya</t>
      </is>
    </oc>
    <nc r="D181"/>
  </rcc>
  <rcc rId="260" sId="1">
    <oc r="D182" t="inlineStr">
      <is>
        <t>praneetha</t>
      </is>
    </oc>
    <nc r="D182"/>
  </rcc>
  <rcc rId="261" sId="1">
    <oc r="D183" t="inlineStr">
      <is>
        <t>varun</t>
      </is>
    </oc>
    <nc r="D183"/>
  </rcc>
  <rcc rId="262" sId="1">
    <oc r="D184" t="inlineStr">
      <is>
        <t>varun</t>
      </is>
    </oc>
    <nc r="D184"/>
  </rcc>
  <rcc rId="263" sId="1">
    <oc r="D185" t="inlineStr">
      <is>
        <t>varun</t>
      </is>
    </oc>
    <nc r="D185"/>
  </rcc>
  <rcc rId="264" sId="1">
    <oc r="D186" t="inlineStr">
      <is>
        <t>varun</t>
      </is>
    </oc>
    <nc r="D186"/>
  </rcc>
  <rcc rId="265" sId="1">
    <oc r="D187" t="inlineStr">
      <is>
        <t>varun</t>
      </is>
    </oc>
    <nc r="D187"/>
  </rcc>
  <rcc rId="266" sId="1">
    <oc r="D188" t="inlineStr">
      <is>
        <t>varun</t>
      </is>
    </oc>
    <nc r="D188"/>
  </rcc>
  <rcc rId="267" sId="1">
    <oc r="D189" t="inlineStr">
      <is>
        <t>Ramya</t>
      </is>
    </oc>
    <nc r="D189"/>
  </rcc>
  <rcc rId="268" sId="1">
    <oc r="D190" t="inlineStr">
      <is>
        <t>Ramya</t>
      </is>
    </oc>
    <nc r="D190"/>
  </rcc>
  <rcc rId="269" sId="1">
    <oc r="D191" t="inlineStr">
      <is>
        <t>navya</t>
      </is>
    </oc>
    <nc r="D191"/>
  </rcc>
  <rcc rId="270" sId="1">
    <oc r="D192" t="inlineStr">
      <is>
        <t>Ramya</t>
      </is>
    </oc>
    <nc r="D192"/>
  </rcc>
  <rcc rId="271" sId="1">
    <oc r="D193" t="inlineStr">
      <is>
        <t>varun</t>
      </is>
    </oc>
    <nc r="D193"/>
  </rcc>
  <rcc rId="272" sId="1">
    <oc r="D194" t="inlineStr">
      <is>
        <t>varun</t>
      </is>
    </oc>
    <nc r="D194"/>
  </rcc>
  <rcc rId="273" sId="1">
    <oc r="D195" t="inlineStr">
      <is>
        <t>Navya</t>
      </is>
    </oc>
    <nc r="D195"/>
  </rcc>
  <rcc rId="274" sId="1">
    <oc r="D196" t="inlineStr">
      <is>
        <t>varun</t>
      </is>
    </oc>
    <nc r="D196"/>
  </rcc>
  <rcc rId="275" sId="1">
    <oc r="D197" t="inlineStr">
      <is>
        <t>varun</t>
      </is>
    </oc>
    <nc r="D197"/>
  </rcc>
  <rcc rId="276" sId="1">
    <oc r="D198" t="inlineStr">
      <is>
        <t>Ramya</t>
      </is>
    </oc>
    <nc r="D198"/>
  </rcc>
  <rcc rId="277" sId="1">
    <oc r="D199" t="inlineStr">
      <is>
        <t>varun</t>
      </is>
    </oc>
    <nc r="D199"/>
  </rcc>
  <rcc rId="278" sId="1">
    <oc r="D200" t="inlineStr">
      <is>
        <t>varun</t>
      </is>
    </oc>
    <nc r="D200"/>
  </rcc>
  <rcc rId="279" sId="1">
    <oc r="D201" t="inlineStr">
      <is>
        <t>Ramya</t>
      </is>
    </oc>
    <nc r="D201"/>
  </rcc>
  <rcc rId="280" sId="1">
    <oc r="D202" t="inlineStr">
      <is>
        <t>Ramya</t>
      </is>
    </oc>
    <nc r="D202"/>
  </rcc>
  <rcc rId="281" sId="1">
    <oc r="D203" t="inlineStr">
      <is>
        <t>Ramya</t>
      </is>
    </oc>
    <nc r="D203"/>
  </rcc>
  <rcc rId="282" sId="1">
    <oc r="D204" t="inlineStr">
      <is>
        <t>Ramya</t>
      </is>
    </oc>
    <nc r="D204"/>
  </rcc>
  <rcc rId="283" sId="1">
    <oc r="D205" t="inlineStr">
      <is>
        <t>Ramya</t>
      </is>
    </oc>
    <nc r="D205"/>
  </rcc>
  <rcc rId="284" sId="1">
    <oc r="D206" t="inlineStr">
      <is>
        <t>Ramya</t>
      </is>
    </oc>
    <nc r="D206"/>
  </rcc>
  <rcc rId="285" sId="1">
    <oc r="D207" t="inlineStr">
      <is>
        <t>Ramya</t>
      </is>
    </oc>
    <nc r="D207"/>
  </rcc>
  <rcc rId="286" sId="1">
    <oc r="D208" t="inlineStr">
      <is>
        <t>varun</t>
      </is>
    </oc>
    <nc r="D208"/>
  </rcc>
  <rcc rId="287" sId="1">
    <oc r="D209" t="inlineStr">
      <is>
        <t>Navya</t>
      </is>
    </oc>
    <nc r="D209"/>
  </rcc>
  <rcc rId="288" sId="1">
    <oc r="D210" t="inlineStr">
      <is>
        <t>Ramya</t>
      </is>
    </oc>
    <nc r="D210"/>
  </rcc>
  <rcc rId="289" sId="1">
    <oc r="D211" t="inlineStr">
      <is>
        <t>varun</t>
      </is>
    </oc>
    <nc r="D211"/>
  </rcc>
  <rcc rId="290" sId="1">
    <oc r="D212" t="inlineStr">
      <is>
        <t>Navya</t>
      </is>
    </oc>
    <nc r="D212"/>
  </rcc>
  <rcc rId="291" sId="1">
    <oc r="D213" t="inlineStr">
      <is>
        <t>Navya</t>
      </is>
    </oc>
    <nc r="D213"/>
  </rcc>
  <rcc rId="292" sId="1">
    <oc r="D214" t="inlineStr">
      <is>
        <t>varun</t>
      </is>
    </oc>
    <nc r="D214"/>
  </rcc>
  <rcc rId="293" sId="1">
    <oc r="D215" t="inlineStr">
      <is>
        <t>venkateswara</t>
      </is>
    </oc>
    <nc r="D215"/>
  </rcc>
  <rcc rId="294" sId="1">
    <oc r="D216" t="inlineStr">
      <is>
        <t>venkateswara</t>
      </is>
    </oc>
    <nc r="D216"/>
  </rcc>
  <rcc rId="295" sId="1">
    <oc r="D217" t="inlineStr">
      <is>
        <t>venkateswara</t>
      </is>
    </oc>
    <nc r="D217"/>
  </rcc>
  <rcc rId="296" sId="1">
    <oc r="D218" t="inlineStr">
      <is>
        <t>Navya</t>
      </is>
    </oc>
    <nc r="D218"/>
  </rcc>
  <rcc rId="297" sId="1">
    <oc r="D219" t="inlineStr">
      <is>
        <t>Navya</t>
      </is>
    </oc>
    <nc r="D219"/>
  </rcc>
  <rcc rId="298" sId="1">
    <oc r="D220" t="inlineStr">
      <is>
        <t>Navya</t>
      </is>
    </oc>
    <nc r="D220"/>
  </rcc>
  <rcc rId="299" sId="1">
    <oc r="D221" t="inlineStr">
      <is>
        <t>Navya</t>
      </is>
    </oc>
    <nc r="D221"/>
  </rcc>
  <rcc rId="300" sId="1">
    <oc r="D222" t="inlineStr">
      <is>
        <t>Navya</t>
      </is>
    </oc>
    <nc r="D222"/>
  </rcc>
  <rcc rId="301" sId="1">
    <oc r="D223" t="inlineStr">
      <is>
        <t>Navya</t>
      </is>
    </oc>
    <nc r="D223"/>
  </rcc>
  <rcc rId="302" sId="1">
    <oc r="D224" t="inlineStr">
      <is>
        <t>Ramya</t>
      </is>
    </oc>
    <nc r="D224"/>
  </rcc>
  <rcc rId="303" sId="1">
    <oc r="D225" t="inlineStr">
      <is>
        <t>Ramya</t>
      </is>
    </oc>
    <nc r="D225"/>
  </rcc>
  <rcc rId="304" sId="1">
    <oc r="D226" t="inlineStr">
      <is>
        <t>venkateswara</t>
      </is>
    </oc>
    <nc r="D226"/>
  </rcc>
  <rcc rId="305" sId="1">
    <oc r="D227" t="inlineStr">
      <is>
        <t>varun</t>
      </is>
    </oc>
    <nc r="D227"/>
  </rcc>
  <rcc rId="306" sId="1">
    <oc r="D228" t="inlineStr">
      <is>
        <t>venkateswara</t>
      </is>
    </oc>
    <nc r="D228"/>
  </rcc>
  <rcc rId="307" sId="1">
    <oc r="D229" t="inlineStr">
      <is>
        <t>Navya</t>
      </is>
    </oc>
    <nc r="D229"/>
  </rcc>
  <rcc rId="308" sId="1">
    <oc r="D230" t="inlineStr">
      <is>
        <t xml:space="preserve">mani </t>
      </is>
    </oc>
    <nc r="D230"/>
  </rcc>
  <rcc rId="309" sId="1">
    <oc r="D231" t="inlineStr">
      <is>
        <t>ramya</t>
      </is>
    </oc>
    <nc r="D231"/>
  </rcc>
  <rcc rId="310" sId="1">
    <oc r="D232" t="inlineStr">
      <is>
        <t>ramya</t>
      </is>
    </oc>
    <nc r="D232"/>
  </rcc>
  <rcc rId="311" sId="1">
    <oc r="D233" t="inlineStr">
      <is>
        <t>ramya</t>
      </is>
    </oc>
    <nc r="D233"/>
  </rcc>
  <rcc rId="312" sId="1">
    <oc r="D234" t="inlineStr">
      <is>
        <t>varun</t>
      </is>
    </oc>
    <nc r="D234"/>
  </rcc>
  <rcc rId="313" sId="1">
    <oc r="D235" t="inlineStr">
      <is>
        <t>praneetha</t>
      </is>
    </oc>
    <nc r="D235"/>
  </rcc>
  <rcc rId="314" sId="1">
    <oc r="D236" t="inlineStr">
      <is>
        <t>Navya</t>
      </is>
    </oc>
    <nc r="D236"/>
  </rcc>
  <rcc rId="315" sId="1">
    <oc r="D237" t="inlineStr">
      <is>
        <t>Ramya</t>
      </is>
    </oc>
    <nc r="D237"/>
  </rcc>
  <rcc rId="316" sId="1">
    <oc r="D238" t="inlineStr">
      <is>
        <t>praneetha</t>
      </is>
    </oc>
    <nc r="D238"/>
  </rcc>
  <rcc rId="317" sId="1">
    <oc r="E226" t="inlineStr">
      <is>
        <t>roll</t>
      </is>
    </oc>
    <nc r="E226"/>
  </rcc>
  <rcc rId="318" sId="1">
    <oc r="E212" t="inlineStr">
      <is>
        <t>roll</t>
      </is>
    </oc>
    <nc r="E212"/>
  </rcc>
  <rcc rId="319" sId="1">
    <oc r="E211" t="inlineStr">
      <is>
        <t>roll</t>
      </is>
    </oc>
    <nc r="E211"/>
  </rcc>
  <rcc rId="320" sId="1">
    <oc r="E195" t="inlineStr">
      <is>
        <t>roll</t>
      </is>
    </oc>
    <nc r="E195"/>
  </rcc>
  <rcc rId="321" sId="1">
    <oc r="E110" t="inlineStr">
      <is>
        <t>roll</t>
      </is>
    </oc>
    <nc r="E110"/>
  </rcc>
  <rcc rId="322" sId="1">
    <oc r="E101" t="inlineStr">
      <is>
        <t>roll</t>
      </is>
    </oc>
    <nc r="E101"/>
  </rcc>
  <rcc rId="323" sId="1">
    <oc r="E85" t="inlineStr">
      <is>
        <t>roll</t>
      </is>
    </oc>
    <nc r="E85"/>
  </rcc>
  <rcc rId="324" sId="1">
    <oc r="E79" t="inlineStr">
      <is>
        <t>roll</t>
      </is>
    </oc>
    <nc r="E79"/>
  </rcc>
  <rcc rId="325" sId="1">
    <oc r="E78" t="inlineStr">
      <is>
        <t>roll</t>
      </is>
    </oc>
    <nc r="E78"/>
  </rcc>
  <rcc rId="326" sId="1">
    <oc r="E72" t="inlineStr">
      <is>
        <t>roll</t>
      </is>
    </oc>
    <nc r="E72"/>
  </rcc>
  <rcc rId="327" sId="1">
    <oc r="E39" t="inlineStr">
      <is>
        <t>roll</t>
      </is>
    </oc>
    <nc r="E39"/>
  </rcc>
  <rcc rId="328" sId="1">
    <oc r="E45" t="inlineStr">
      <is>
        <t>roll</t>
      </is>
    </oc>
    <nc r="E45"/>
  </rcc>
  <rcc rId="329" sId="1">
    <oc r="E13" t="inlineStr">
      <is>
        <t>roll</t>
      </is>
    </oc>
    <nc r="E13"/>
  </rcc>
  <rcc rId="330" sId="1">
    <oc r="E12" t="inlineStr">
      <is>
        <t>roll</t>
      </is>
    </oc>
    <nc r="E12"/>
  </rcc>
  <rcv guid="{E28D465D-34C3-41D2-9D3B-078E163C47FF}" action="delete"/>
  <rdn rId="0" localSheetId="1" customView="1" name="Z_E28D465D_34C3_41D2_9D3B_078E163C47FF_.wvu.FilterData" hidden="1" oldHidden="1">
    <formula>Sheet1!$A$1:$AJ$238</formula>
    <oldFormula>Sheet1!$A$1:$AJ$238</oldFormula>
  </rdn>
  <rcv guid="{E28D465D-34C3-41D2-9D3B-078E163C47FF}" action="add"/>
</revisions>
</file>

<file path=xl/revisions/revisionLog4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32" sId="1">
    <oc r="C2" t="inlineStr">
      <is>
        <t>Passed</t>
      </is>
    </oc>
    <nc r="C2"/>
  </rcc>
  <rcc rId="333" sId="1" odxf="1" dxf="1">
    <oc r="C3" t="inlineStr">
      <is>
        <t>Passed</t>
      </is>
    </oc>
    <nc r="C3"/>
    <odxf/>
    <ndxf>
      <font>
        <sz val="11"/>
        <color theme="1"/>
        <name val="Calibri"/>
        <family val="2"/>
        <scheme val="minor"/>
      </font>
    </ndxf>
  </rcc>
  <rcc rId="334" sId="1" odxf="1" dxf="1">
    <oc r="C4" t="inlineStr">
      <is>
        <t>Passed</t>
      </is>
    </oc>
    <nc r="C4"/>
    <odxf/>
    <ndxf>
      <font>
        <sz val="11"/>
        <color theme="1"/>
        <name val="Calibri"/>
        <family val="2"/>
        <scheme val="minor"/>
      </font>
    </ndxf>
  </rcc>
  <rcc rId="335" sId="1" odxf="1" dxf="1">
    <oc r="C5" t="inlineStr">
      <is>
        <t>passed</t>
      </is>
    </oc>
    <nc r="C5"/>
    <odxf/>
    <ndxf>
      <font>
        <sz val="11"/>
        <color theme="1"/>
        <name val="Calibri"/>
        <family val="2"/>
        <scheme val="minor"/>
      </font>
    </ndxf>
  </rcc>
  <rcc rId="336" sId="1" odxf="1" dxf="1">
    <oc r="C6" t="inlineStr">
      <is>
        <t>Passed</t>
      </is>
    </oc>
    <nc r="C6"/>
    <odxf/>
    <ndxf>
      <font>
        <sz val="11"/>
        <color theme="1"/>
        <name val="Calibri"/>
        <family val="2"/>
        <scheme val="minor"/>
      </font>
    </ndxf>
  </rcc>
  <rcc rId="337" sId="1" odxf="1" dxf="1">
    <oc r="C7" t="inlineStr">
      <is>
        <t>Passed</t>
      </is>
    </oc>
    <nc r="C7"/>
    <odxf/>
    <ndxf>
      <font>
        <sz val="11"/>
        <color theme="1"/>
        <name val="Calibri"/>
        <family val="2"/>
        <scheme val="minor"/>
      </font>
    </ndxf>
  </rcc>
  <rcc rId="338" sId="1" odxf="1" dxf="1">
    <oc r="C8" t="inlineStr">
      <is>
        <t>Passed</t>
      </is>
    </oc>
    <nc r="C8"/>
    <odxf/>
    <ndxf>
      <font>
        <sz val="11"/>
        <color theme="1"/>
        <name val="Calibri"/>
        <family val="2"/>
        <scheme val="minor"/>
      </font>
    </ndxf>
  </rcc>
  <rcc rId="339" sId="1" odxf="1" dxf="1">
    <oc r="C9" t="inlineStr">
      <is>
        <t>Passed</t>
      </is>
    </oc>
    <nc r="C9"/>
    <odxf/>
    <ndxf>
      <font>
        <sz val="11"/>
        <color theme="1"/>
        <name val="Calibri"/>
        <family val="2"/>
        <scheme val="minor"/>
      </font>
    </ndxf>
  </rcc>
  <rcc rId="340" sId="1" odxf="1" dxf="1">
    <oc r="C10" t="inlineStr">
      <is>
        <t>Passed</t>
      </is>
    </oc>
    <nc r="C10"/>
    <odxf/>
    <ndxf>
      <font>
        <sz val="11"/>
        <color theme="1"/>
        <name val="Calibri"/>
        <family val="2"/>
        <scheme val="minor"/>
      </font>
    </ndxf>
  </rcc>
  <rcc rId="341" sId="1" odxf="1" dxf="1">
    <oc r="C11" t="inlineStr">
      <is>
        <t>Passed</t>
      </is>
    </oc>
    <nc r="C11"/>
    <odxf/>
    <ndxf>
      <font>
        <sz val="11"/>
        <color theme="1"/>
        <name val="Calibri"/>
        <family val="2"/>
        <scheme val="minor"/>
      </font>
    </ndxf>
  </rcc>
  <rcc rId="342" sId="1" odxf="1" dxf="1">
    <oc r="C12" t="inlineStr">
      <is>
        <t>Passed</t>
      </is>
    </oc>
    <nc r="C12"/>
    <odxf/>
    <ndxf>
      <font>
        <sz val="11"/>
        <color theme="1"/>
        <name val="Calibri"/>
        <family val="2"/>
        <scheme val="minor"/>
      </font>
    </ndxf>
  </rcc>
  <rcc rId="343" sId="1" odxf="1" dxf="1">
    <oc r="C13" t="inlineStr">
      <is>
        <t>Passed</t>
      </is>
    </oc>
    <nc r="C13"/>
    <odxf/>
    <ndxf>
      <font>
        <sz val="11"/>
        <color theme="1"/>
        <name val="Calibri"/>
        <family val="2"/>
        <scheme val="minor"/>
      </font>
    </ndxf>
  </rcc>
  <rcc rId="344" sId="1" odxf="1" dxf="1">
    <oc r="C14" t="inlineStr">
      <is>
        <t>Passed</t>
      </is>
    </oc>
    <nc r="C14"/>
    <odxf/>
    <ndxf>
      <font>
        <sz val="11"/>
        <color theme="1"/>
        <name val="Calibri"/>
        <family val="2"/>
        <scheme val="minor"/>
      </font>
    </ndxf>
  </rcc>
  <rcc rId="345" sId="1" odxf="1" dxf="1">
    <oc r="C15" t="inlineStr">
      <is>
        <t>Passed</t>
      </is>
    </oc>
    <nc r="C15"/>
    <odxf/>
    <ndxf>
      <font>
        <sz val="11"/>
        <color theme="1"/>
        <name val="Calibri"/>
        <family val="2"/>
        <scheme val="minor"/>
      </font>
    </ndxf>
  </rcc>
  <rcc rId="346" sId="1" odxf="1" dxf="1">
    <oc r="C16" t="inlineStr">
      <is>
        <t>Passed</t>
      </is>
    </oc>
    <nc r="C16"/>
    <odxf/>
    <ndxf>
      <font>
        <sz val="11"/>
        <color theme="1"/>
        <name val="Calibri"/>
        <family val="2"/>
        <scheme val="minor"/>
      </font>
    </ndxf>
  </rcc>
  <rcc rId="347" sId="1" odxf="1" dxf="1">
    <oc r="C17" t="inlineStr">
      <is>
        <t>Passed</t>
      </is>
    </oc>
    <nc r="C17"/>
    <odxf/>
    <ndxf>
      <font>
        <sz val="11"/>
        <color theme="1"/>
        <name val="Calibri"/>
        <family val="2"/>
        <scheme val="minor"/>
      </font>
    </ndxf>
  </rcc>
  <rcc rId="348" sId="1" odxf="1" dxf="1">
    <oc r="C18" t="inlineStr">
      <is>
        <t>Passed</t>
      </is>
    </oc>
    <nc r="C18"/>
    <odxf/>
    <ndxf>
      <font>
        <sz val="11"/>
        <color theme="1"/>
        <name val="Calibri"/>
        <family val="2"/>
        <scheme val="minor"/>
      </font>
    </ndxf>
  </rcc>
  <rcc rId="349" sId="1" odxf="1" dxf="1">
    <oc r="C19" t="inlineStr">
      <is>
        <t>Passed</t>
      </is>
    </oc>
    <nc r="C19"/>
    <odxf/>
    <ndxf>
      <font>
        <sz val="11"/>
        <color theme="1"/>
        <name val="Calibri"/>
        <family val="2"/>
        <scheme val="minor"/>
      </font>
    </ndxf>
  </rcc>
  <rcc rId="350" sId="1" odxf="1" dxf="1">
    <oc r="C20" t="inlineStr">
      <is>
        <t>Passed</t>
      </is>
    </oc>
    <nc r="C20"/>
    <odxf/>
    <ndxf>
      <font>
        <sz val="11"/>
        <color theme="1"/>
        <name val="Calibri"/>
        <family val="2"/>
        <scheme val="minor"/>
      </font>
    </ndxf>
  </rcc>
  <rcc rId="351" sId="1" odxf="1" dxf="1">
    <oc r="C21" t="inlineStr">
      <is>
        <t>Passed</t>
      </is>
    </oc>
    <nc r="C21"/>
    <odxf/>
    <ndxf>
      <font>
        <sz val="11"/>
        <color theme="1"/>
        <name val="Calibri"/>
        <family val="2"/>
        <scheme val="minor"/>
      </font>
    </ndxf>
  </rcc>
  <rcc rId="352" sId="1" odxf="1" dxf="1">
    <oc r="C22" t="inlineStr">
      <is>
        <t>Passed</t>
      </is>
    </oc>
    <nc r="C22"/>
    <odxf/>
    <ndxf>
      <font>
        <sz val="11"/>
        <color theme="1"/>
        <name val="Calibri"/>
        <family val="2"/>
        <scheme val="minor"/>
      </font>
    </ndxf>
  </rcc>
  <rcc rId="353" sId="1" odxf="1" dxf="1">
    <oc r="C23" t="inlineStr">
      <is>
        <t>Passed</t>
      </is>
    </oc>
    <nc r="C23"/>
    <odxf/>
    <ndxf>
      <font>
        <sz val="11"/>
        <color theme="1"/>
        <name val="Calibri"/>
        <family val="2"/>
        <scheme val="minor"/>
      </font>
    </ndxf>
  </rcc>
  <rcc rId="354" sId="1" odxf="1" dxf="1">
    <oc r="C24" t="inlineStr">
      <is>
        <t>Passed</t>
      </is>
    </oc>
    <nc r="C24"/>
    <odxf/>
    <ndxf>
      <font>
        <sz val="11"/>
        <color theme="1"/>
        <name val="Calibri"/>
        <family val="2"/>
        <scheme val="minor"/>
      </font>
    </ndxf>
  </rcc>
  <rcc rId="355" sId="1" odxf="1" dxf="1">
    <oc r="C25" t="inlineStr">
      <is>
        <t>Passed</t>
      </is>
    </oc>
    <nc r="C25"/>
    <odxf/>
    <ndxf>
      <font>
        <sz val="11"/>
        <color theme="1"/>
        <name val="Calibri"/>
        <family val="2"/>
        <scheme val="minor"/>
      </font>
    </ndxf>
  </rcc>
  <rcc rId="356" sId="1" odxf="1" dxf="1">
    <oc r="C26" t="inlineStr">
      <is>
        <t>Passed</t>
      </is>
    </oc>
    <nc r="C26"/>
    <odxf/>
    <ndxf>
      <font>
        <sz val="11"/>
        <color theme="1"/>
        <name val="Calibri"/>
        <family val="2"/>
        <scheme val="minor"/>
      </font>
    </ndxf>
  </rcc>
  <rcc rId="357" sId="1" odxf="1" dxf="1">
    <oc r="C27" t="inlineStr">
      <is>
        <t>Passed</t>
      </is>
    </oc>
    <nc r="C27"/>
    <odxf/>
    <ndxf>
      <font>
        <sz val="11"/>
        <color theme="1"/>
        <name val="Calibri"/>
        <family val="2"/>
        <scheme val="minor"/>
      </font>
    </ndxf>
  </rcc>
  <rcc rId="358" sId="1" odxf="1" dxf="1">
    <oc r="C28" t="inlineStr">
      <is>
        <t>Passed</t>
      </is>
    </oc>
    <nc r="C28"/>
    <odxf/>
    <ndxf>
      <font>
        <sz val="11"/>
        <color theme="1"/>
        <name val="Calibri"/>
        <family val="2"/>
        <scheme val="minor"/>
      </font>
    </ndxf>
  </rcc>
  <rcc rId="359" sId="1" odxf="1" dxf="1">
    <oc r="C29" t="inlineStr">
      <is>
        <t>Passed</t>
      </is>
    </oc>
    <nc r="C29"/>
    <odxf/>
    <ndxf>
      <font>
        <sz val="11"/>
        <color theme="1"/>
        <name val="Calibri"/>
        <family val="2"/>
        <scheme val="minor"/>
      </font>
    </ndxf>
  </rcc>
  <rcc rId="360" sId="1" odxf="1" dxf="1">
    <oc r="C30" t="inlineStr">
      <is>
        <t>Passed</t>
      </is>
    </oc>
    <nc r="C30"/>
    <odxf/>
    <ndxf>
      <font>
        <sz val="11"/>
        <color theme="1"/>
        <name val="Calibri"/>
        <family val="2"/>
        <scheme val="minor"/>
      </font>
    </ndxf>
  </rcc>
  <rcc rId="361" sId="1" odxf="1" dxf="1">
    <oc r="C31" t="inlineStr">
      <is>
        <t>Passed</t>
      </is>
    </oc>
    <nc r="C31"/>
    <odxf/>
    <ndxf>
      <font>
        <sz val="11"/>
        <color theme="1"/>
        <name val="Calibri"/>
        <family val="2"/>
        <scheme val="minor"/>
      </font>
    </ndxf>
  </rcc>
  <rcc rId="362" sId="1" odxf="1" dxf="1">
    <oc r="C32" t="inlineStr">
      <is>
        <t>Passed</t>
      </is>
    </oc>
    <nc r="C32"/>
    <odxf/>
    <ndxf>
      <font>
        <sz val="11"/>
        <color theme="1"/>
        <name val="Calibri"/>
        <family val="2"/>
        <scheme val="minor"/>
      </font>
    </ndxf>
  </rcc>
  <rcc rId="363" sId="1" odxf="1" dxf="1">
    <oc r="C33" t="inlineStr">
      <is>
        <t>passed</t>
      </is>
    </oc>
    <nc r="C33"/>
    <odxf/>
    <ndxf>
      <font>
        <sz val="11"/>
        <color theme="1"/>
        <name val="Calibri"/>
        <family val="2"/>
        <scheme val="minor"/>
      </font>
    </ndxf>
  </rcc>
  <rcc rId="364" sId="1" odxf="1" dxf="1">
    <oc r="C35" t="inlineStr">
      <is>
        <t>Passed</t>
      </is>
    </oc>
    <nc r="C35"/>
    <odxf/>
    <ndxf>
      <font>
        <sz val="11"/>
        <color theme="1"/>
        <name val="Calibri"/>
        <family val="2"/>
        <scheme val="minor"/>
      </font>
    </ndxf>
  </rcc>
  <rcc rId="365" sId="1" odxf="1" dxf="1">
    <oc r="C36" t="inlineStr">
      <is>
        <t>Passed</t>
      </is>
    </oc>
    <nc r="C36"/>
    <odxf/>
    <ndxf>
      <font>
        <sz val="11"/>
        <color theme="1"/>
        <name val="Calibri"/>
        <family val="2"/>
        <scheme val="minor"/>
      </font>
    </ndxf>
  </rcc>
  <rcc rId="366" sId="1" odxf="1" dxf="1">
    <oc r="C37" t="inlineStr">
      <is>
        <t>Passed</t>
      </is>
    </oc>
    <nc r="C37"/>
    <odxf/>
    <ndxf>
      <font>
        <sz val="11"/>
        <color theme="1"/>
        <name val="Calibri"/>
        <family val="2"/>
        <scheme val="minor"/>
      </font>
    </ndxf>
  </rcc>
  <rcc rId="367" sId="1" odxf="1" dxf="1">
    <oc r="C38" t="inlineStr">
      <is>
        <t>Passed</t>
      </is>
    </oc>
    <nc r="C38"/>
    <odxf/>
    <ndxf>
      <font>
        <sz val="11"/>
        <color theme="1"/>
        <name val="Calibri"/>
        <family val="2"/>
        <scheme val="minor"/>
      </font>
    </ndxf>
  </rcc>
  <rcc rId="368" sId="1" odxf="1" dxf="1">
    <oc r="C39" t="inlineStr">
      <is>
        <t>Passed</t>
      </is>
    </oc>
    <nc r="C39"/>
    <odxf/>
    <ndxf>
      <font>
        <sz val="11"/>
        <color theme="1"/>
        <name val="Calibri"/>
        <family val="2"/>
        <scheme val="minor"/>
      </font>
    </ndxf>
  </rcc>
  <rcc rId="369" sId="1" odxf="1" dxf="1">
    <oc r="C40" t="inlineStr">
      <is>
        <t>Passed</t>
      </is>
    </oc>
    <nc r="C40"/>
    <odxf/>
    <ndxf>
      <font>
        <sz val="11"/>
        <color theme="1"/>
        <name val="Calibri"/>
        <family val="2"/>
        <scheme val="minor"/>
      </font>
    </ndxf>
  </rcc>
  <rcc rId="370" sId="1" odxf="1" dxf="1">
    <oc r="C41" t="inlineStr">
      <is>
        <t>Passed</t>
      </is>
    </oc>
    <nc r="C41"/>
    <odxf/>
    <ndxf>
      <font>
        <sz val="11"/>
        <color theme="1"/>
        <name val="Calibri"/>
        <family val="2"/>
        <scheme val="minor"/>
      </font>
    </ndxf>
  </rcc>
  <rcc rId="371" sId="1" odxf="1" dxf="1">
    <oc r="C42" t="inlineStr">
      <is>
        <t>Passed</t>
      </is>
    </oc>
    <nc r="C42"/>
    <odxf/>
    <ndxf>
      <font>
        <sz val="11"/>
        <color theme="1"/>
        <name val="Calibri"/>
        <family val="2"/>
        <scheme val="minor"/>
      </font>
    </ndxf>
  </rcc>
  <rcc rId="372" sId="1" odxf="1" dxf="1">
    <oc r="C43" t="inlineStr">
      <is>
        <t>Passed</t>
      </is>
    </oc>
    <nc r="C43"/>
    <odxf/>
    <ndxf>
      <font>
        <sz val="11"/>
        <color theme="1"/>
        <name val="Calibri"/>
        <family val="2"/>
        <scheme val="minor"/>
      </font>
    </ndxf>
  </rcc>
  <rcc rId="373" sId="1" odxf="1" dxf="1">
    <oc r="C44" t="inlineStr">
      <is>
        <t>Passed</t>
      </is>
    </oc>
    <nc r="C44"/>
    <odxf/>
    <ndxf>
      <font>
        <sz val="11"/>
        <color theme="1"/>
        <name val="Calibri"/>
        <family val="2"/>
        <scheme val="minor"/>
      </font>
    </ndxf>
  </rcc>
  <rcc rId="374" sId="1" odxf="1" dxf="1">
    <oc r="C45" t="inlineStr">
      <is>
        <t>Passed</t>
      </is>
    </oc>
    <nc r="C45"/>
    <odxf/>
    <ndxf>
      <font>
        <sz val="11"/>
        <color theme="1"/>
        <name val="Calibri"/>
        <family val="2"/>
        <scheme val="minor"/>
      </font>
    </ndxf>
  </rcc>
  <rcc rId="375" sId="1" odxf="1" dxf="1">
    <oc r="C46" t="inlineStr">
      <is>
        <t>Passed</t>
      </is>
    </oc>
    <nc r="C46"/>
    <odxf/>
    <ndxf>
      <font>
        <sz val="11"/>
        <color theme="1"/>
        <name val="Calibri"/>
        <family val="2"/>
        <scheme val="minor"/>
      </font>
    </ndxf>
  </rcc>
  <rcc rId="376" sId="1" odxf="1" dxf="1">
    <oc r="C47" t="inlineStr">
      <is>
        <t>Passed</t>
      </is>
    </oc>
    <nc r="C47"/>
    <odxf/>
    <ndxf>
      <font>
        <sz val="11"/>
        <color theme="1"/>
        <name val="Calibri"/>
        <family val="2"/>
        <scheme val="minor"/>
      </font>
    </ndxf>
  </rcc>
  <rcc rId="377" sId="1" odxf="1" dxf="1">
    <oc r="C48" t="inlineStr">
      <is>
        <t>Passed</t>
      </is>
    </oc>
    <nc r="C48"/>
    <odxf/>
    <ndxf>
      <font>
        <sz val="11"/>
        <color theme="1"/>
        <name val="Calibri"/>
        <family val="2"/>
        <scheme val="minor"/>
      </font>
    </ndxf>
  </rcc>
  <rcc rId="378" sId="1" odxf="1" dxf="1">
    <oc r="C49" t="inlineStr">
      <is>
        <t>Passed</t>
      </is>
    </oc>
    <nc r="C49"/>
    <odxf/>
    <ndxf>
      <font>
        <sz val="11"/>
        <color theme="1"/>
        <name val="Calibri"/>
        <family val="2"/>
        <scheme val="minor"/>
      </font>
    </ndxf>
  </rcc>
  <rcc rId="379" sId="1" odxf="1" dxf="1">
    <oc r="C50" t="inlineStr">
      <is>
        <t>Passed</t>
      </is>
    </oc>
    <nc r="C50"/>
    <odxf/>
    <ndxf>
      <font>
        <sz val="11"/>
        <color theme="1"/>
        <name val="Calibri"/>
        <family val="2"/>
        <scheme val="minor"/>
      </font>
    </ndxf>
  </rcc>
  <rcc rId="380" sId="1" odxf="1" dxf="1">
    <oc r="C51" t="inlineStr">
      <is>
        <t>Passed</t>
      </is>
    </oc>
    <nc r="C51"/>
    <odxf/>
    <ndxf>
      <font>
        <sz val="11"/>
        <color theme="1"/>
        <name val="Calibri"/>
        <family val="2"/>
        <scheme val="minor"/>
      </font>
    </ndxf>
  </rcc>
  <rcc rId="381" sId="1" odxf="1" dxf="1">
    <oc r="C52" t="inlineStr">
      <is>
        <t>Passed</t>
      </is>
    </oc>
    <nc r="C52"/>
    <odxf/>
    <ndxf>
      <font>
        <sz val="11"/>
        <color theme="1"/>
        <name val="Calibri"/>
        <family val="2"/>
        <scheme val="minor"/>
      </font>
    </ndxf>
  </rcc>
  <rcc rId="382" sId="1" odxf="1" dxf="1">
    <oc r="C53" t="inlineStr">
      <is>
        <t>Passed</t>
      </is>
    </oc>
    <nc r="C53"/>
    <odxf/>
    <ndxf>
      <font>
        <sz val="11"/>
        <color theme="1"/>
        <name val="Calibri"/>
        <family val="2"/>
        <scheme val="minor"/>
      </font>
    </ndxf>
  </rcc>
  <rcc rId="383" sId="1" odxf="1" dxf="1">
    <oc r="C54" t="inlineStr">
      <is>
        <t>Passed</t>
      </is>
    </oc>
    <nc r="C54"/>
    <odxf/>
    <ndxf>
      <font>
        <sz val="11"/>
        <color theme="1"/>
        <name val="Calibri"/>
        <family val="2"/>
        <scheme val="minor"/>
      </font>
    </ndxf>
  </rcc>
  <rcc rId="384" sId="1">
    <oc r="C55" t="inlineStr">
      <is>
        <t>Passed</t>
      </is>
    </oc>
    <nc r="C55"/>
  </rcc>
  <rcc rId="385" sId="1" odxf="1" dxf="1">
    <oc r="C56" t="inlineStr">
      <is>
        <t>Passed</t>
      </is>
    </oc>
    <nc r="C56"/>
    <odxf/>
    <ndxf>
      <font>
        <sz val="11"/>
        <color theme="1"/>
        <name val="Calibri"/>
        <family val="2"/>
        <scheme val="minor"/>
      </font>
    </ndxf>
  </rcc>
  <rcc rId="386" sId="1" odxf="1" dxf="1">
    <oc r="C57" t="inlineStr">
      <is>
        <t>Passed</t>
      </is>
    </oc>
    <nc r="C57"/>
    <odxf/>
    <ndxf>
      <font>
        <sz val="11"/>
        <color theme="1"/>
        <name val="Calibri"/>
        <family val="2"/>
        <scheme val="minor"/>
      </font>
    </ndxf>
  </rcc>
  <rcc rId="387" sId="1" odxf="1" dxf="1">
    <oc r="C58" t="inlineStr">
      <is>
        <t>Passed</t>
      </is>
    </oc>
    <nc r="C58"/>
    <odxf/>
    <ndxf>
      <font>
        <sz val="11"/>
        <color theme="1"/>
        <name val="Calibri"/>
        <family val="2"/>
        <scheme val="minor"/>
      </font>
    </ndxf>
  </rcc>
  <rcc rId="388" sId="1">
    <oc r="C59" t="inlineStr">
      <is>
        <t>Passed</t>
      </is>
    </oc>
    <nc r="C59"/>
  </rcc>
  <rcc rId="389" sId="1">
    <oc r="C60" t="inlineStr">
      <is>
        <t>Passed</t>
      </is>
    </oc>
    <nc r="C60"/>
  </rcc>
  <rcc rId="390" sId="1">
    <oc r="C61" t="inlineStr">
      <is>
        <t>Passed</t>
      </is>
    </oc>
    <nc r="C61"/>
  </rcc>
  <rcc rId="391" sId="1">
    <oc r="C62" t="inlineStr">
      <is>
        <t>Passed</t>
      </is>
    </oc>
    <nc r="C62"/>
  </rcc>
  <rcc rId="392" sId="1" odxf="1" dxf="1">
    <oc r="C63" t="inlineStr">
      <is>
        <t>Passed</t>
      </is>
    </oc>
    <nc r="C63"/>
    <odxf/>
    <ndxf>
      <font>
        <sz val="11"/>
        <color theme="1"/>
        <name val="Calibri"/>
        <family val="2"/>
        <scheme val="minor"/>
      </font>
    </ndxf>
  </rcc>
  <rcc rId="393" sId="1" odxf="1" dxf="1">
    <oc r="C64" t="inlineStr">
      <is>
        <t>Passed</t>
      </is>
    </oc>
    <nc r="C64"/>
    <odxf/>
    <ndxf>
      <font>
        <sz val="11"/>
        <color theme="1"/>
        <name val="Calibri"/>
        <family val="2"/>
        <scheme val="minor"/>
      </font>
    </ndxf>
  </rcc>
  <rcc rId="394" sId="1" odxf="1" dxf="1">
    <oc r="C65" t="inlineStr">
      <is>
        <t>Passed</t>
      </is>
    </oc>
    <nc r="C65"/>
    <odxf/>
    <ndxf>
      <font>
        <sz val="11"/>
        <color theme="1"/>
        <name val="Calibri"/>
        <family val="2"/>
        <scheme val="minor"/>
      </font>
    </ndxf>
  </rcc>
  <rcc rId="395" sId="1" odxf="1" dxf="1">
    <oc r="C66" t="inlineStr">
      <is>
        <t>Passed</t>
      </is>
    </oc>
    <nc r="C66"/>
    <odxf/>
    <ndxf>
      <font>
        <sz val="11"/>
        <color theme="1"/>
        <name val="Calibri"/>
        <family val="2"/>
        <scheme val="minor"/>
      </font>
    </ndxf>
  </rcc>
  <rcc rId="396" sId="1" odxf="1" dxf="1">
    <oc r="C67" t="inlineStr">
      <is>
        <t>Passed</t>
      </is>
    </oc>
    <nc r="C67"/>
    <odxf/>
    <ndxf>
      <font>
        <sz val="11"/>
        <color theme="1"/>
        <name val="Calibri"/>
        <family val="2"/>
        <scheme val="minor"/>
      </font>
    </ndxf>
  </rcc>
  <rcc rId="397" sId="1" odxf="1" dxf="1">
    <oc r="C68" t="inlineStr">
      <is>
        <t>Passed</t>
      </is>
    </oc>
    <nc r="C68"/>
    <odxf/>
    <ndxf>
      <font>
        <sz val="11"/>
        <color theme="1"/>
        <name val="Calibri"/>
        <family val="2"/>
        <scheme val="minor"/>
      </font>
    </ndxf>
  </rcc>
  <rcc rId="398" sId="1" odxf="1" dxf="1">
    <oc r="C69" t="inlineStr">
      <is>
        <t>Passed</t>
      </is>
    </oc>
    <nc r="C69"/>
    <odxf/>
    <ndxf>
      <font>
        <sz val="11"/>
        <color theme="1"/>
        <name val="Calibri"/>
        <family val="2"/>
        <scheme val="minor"/>
      </font>
    </ndxf>
  </rcc>
  <rcc rId="399" sId="1" odxf="1" dxf="1">
    <oc r="C70" t="inlineStr">
      <is>
        <t>Passed</t>
      </is>
    </oc>
    <nc r="C70"/>
    <odxf/>
    <ndxf>
      <font>
        <sz val="11"/>
        <color theme="1"/>
        <name val="Calibri"/>
        <family val="2"/>
        <scheme val="minor"/>
      </font>
    </ndxf>
  </rcc>
  <rcc rId="400" sId="1" odxf="1" dxf="1">
    <oc r="C71" t="inlineStr">
      <is>
        <t>Passed</t>
      </is>
    </oc>
    <nc r="C71"/>
    <odxf/>
    <ndxf>
      <font>
        <sz val="11"/>
        <color theme="1"/>
        <name val="Calibri"/>
        <family val="2"/>
        <scheme val="minor"/>
      </font>
    </ndxf>
  </rcc>
  <rcc rId="401" sId="1" odxf="1" dxf="1">
    <oc r="C72" t="inlineStr">
      <is>
        <t>Passed</t>
      </is>
    </oc>
    <nc r="C72"/>
    <odxf/>
    <ndxf>
      <font>
        <sz val="11"/>
        <color theme="1"/>
        <name val="Calibri"/>
        <family val="2"/>
        <scheme val="minor"/>
      </font>
    </ndxf>
  </rcc>
  <rcc rId="402" sId="1" odxf="1" dxf="1">
    <oc r="C73" t="inlineStr">
      <is>
        <t>Passed</t>
      </is>
    </oc>
    <nc r="C73"/>
    <odxf/>
    <ndxf>
      <font>
        <sz val="11"/>
        <color theme="1"/>
        <name val="Calibri"/>
        <family val="2"/>
        <scheme val="minor"/>
      </font>
    </ndxf>
  </rcc>
  <rcc rId="403" sId="1" odxf="1" dxf="1">
    <oc r="C74" t="inlineStr">
      <is>
        <t>Passed</t>
      </is>
    </oc>
    <nc r="C74"/>
    <odxf/>
    <ndxf>
      <font>
        <sz val="11"/>
        <color theme="1"/>
        <name val="Calibri"/>
        <family val="2"/>
        <scheme val="minor"/>
      </font>
    </ndxf>
  </rcc>
  <rcc rId="404" sId="1" odxf="1" dxf="1">
    <oc r="C75" t="inlineStr">
      <is>
        <t>Passed</t>
      </is>
    </oc>
    <nc r="C75"/>
    <odxf/>
    <ndxf>
      <font>
        <sz val="11"/>
        <color theme="1"/>
        <name val="Calibri"/>
        <family val="2"/>
        <scheme val="minor"/>
      </font>
    </ndxf>
  </rcc>
  <rcc rId="405" sId="1" odxf="1" dxf="1">
    <oc r="C76" t="inlineStr">
      <is>
        <t>Passed</t>
      </is>
    </oc>
    <nc r="C76"/>
    <odxf/>
    <ndxf>
      <font>
        <sz val="11"/>
        <color theme="1"/>
        <name val="Calibri"/>
        <family val="2"/>
        <scheme val="minor"/>
      </font>
    </ndxf>
  </rcc>
  <rcc rId="406" sId="1" odxf="1" dxf="1">
    <oc r="C77" t="inlineStr">
      <is>
        <t>Passed</t>
      </is>
    </oc>
    <nc r="C77"/>
    <odxf/>
    <ndxf>
      <font>
        <sz val="11"/>
        <color theme="1"/>
        <name val="Calibri"/>
        <family val="2"/>
        <scheme val="minor"/>
      </font>
    </ndxf>
  </rcc>
  <rcc rId="407" sId="1" odxf="1" dxf="1">
    <oc r="C78" t="inlineStr">
      <is>
        <t>Passed</t>
      </is>
    </oc>
    <nc r="C78"/>
    <odxf/>
    <ndxf>
      <font>
        <sz val="11"/>
        <color theme="1"/>
        <name val="Calibri"/>
        <family val="2"/>
        <scheme val="minor"/>
      </font>
    </ndxf>
  </rcc>
  <rcc rId="408" sId="1" odxf="1" dxf="1">
    <oc r="C80" t="inlineStr">
      <is>
        <t>Passed</t>
      </is>
    </oc>
    <nc r="C80"/>
    <odxf/>
    <ndxf>
      <font>
        <sz val="11"/>
        <color theme="1"/>
        <name val="Calibri"/>
        <family val="2"/>
        <scheme val="minor"/>
      </font>
    </ndxf>
  </rcc>
  <rcc rId="409" sId="1" odxf="1" dxf="1">
    <oc r="C81" t="inlineStr">
      <is>
        <t>Passed</t>
      </is>
    </oc>
    <nc r="C81"/>
    <odxf/>
    <ndxf>
      <font>
        <sz val="11"/>
        <color theme="1"/>
        <name val="Calibri"/>
        <family val="2"/>
        <scheme val="minor"/>
      </font>
    </ndxf>
  </rcc>
  <rcc rId="410" sId="1" odxf="1" dxf="1">
    <oc r="C82" t="inlineStr">
      <is>
        <t>Passed</t>
      </is>
    </oc>
    <nc r="C82"/>
    <odxf/>
    <ndxf>
      <font>
        <sz val="11"/>
        <color theme="1"/>
        <name val="Calibri"/>
        <family val="2"/>
        <scheme val="minor"/>
      </font>
    </ndxf>
  </rcc>
  <rcc rId="411" sId="1" odxf="1" dxf="1">
    <oc r="C83" t="inlineStr">
      <is>
        <t>passed</t>
      </is>
    </oc>
    <nc r="C83"/>
    <odxf/>
    <ndxf>
      <font>
        <sz val="11"/>
        <color theme="1"/>
        <name val="Calibri"/>
        <family val="2"/>
        <scheme val="minor"/>
      </font>
    </ndxf>
  </rcc>
  <rcc rId="412" sId="1" odxf="1" dxf="1">
    <oc r="C84" t="inlineStr">
      <is>
        <t>Passed</t>
      </is>
    </oc>
    <nc r="C84"/>
    <odxf/>
    <ndxf>
      <font>
        <sz val="11"/>
        <color theme="1"/>
        <name val="Calibri"/>
        <family val="2"/>
        <scheme val="minor"/>
      </font>
    </ndxf>
  </rcc>
  <rcc rId="413" sId="1" odxf="1" dxf="1">
    <oc r="C85" t="inlineStr">
      <is>
        <t>Passed</t>
      </is>
    </oc>
    <nc r="C85"/>
    <odxf/>
    <ndxf>
      <font>
        <sz val="11"/>
        <color theme="1"/>
        <name val="Calibri"/>
        <family val="2"/>
        <scheme val="minor"/>
      </font>
    </ndxf>
  </rcc>
  <rcc rId="414" sId="1" odxf="1" dxf="1">
    <oc r="C86" t="inlineStr">
      <is>
        <t>Passed</t>
      </is>
    </oc>
    <nc r="C86"/>
    <odxf/>
    <ndxf>
      <font>
        <sz val="11"/>
        <color theme="1"/>
        <name val="Calibri"/>
        <family val="2"/>
        <scheme val="minor"/>
      </font>
    </ndxf>
  </rcc>
  <rcc rId="415" sId="1" odxf="1" dxf="1">
    <oc r="C87" t="inlineStr">
      <is>
        <t>Passed</t>
      </is>
    </oc>
    <nc r="C87"/>
    <odxf/>
    <ndxf>
      <font>
        <sz val="11"/>
        <color theme="1"/>
        <name val="Calibri"/>
        <family val="2"/>
        <scheme val="minor"/>
      </font>
    </ndxf>
  </rcc>
  <rcc rId="416" sId="1" odxf="1" dxf="1">
    <oc r="C89" t="inlineStr">
      <is>
        <t>Passed</t>
      </is>
    </oc>
    <nc r="C89"/>
    <odxf/>
    <ndxf>
      <font>
        <sz val="11"/>
        <color theme="1"/>
        <name val="Calibri"/>
        <family val="2"/>
        <scheme val="minor"/>
      </font>
    </ndxf>
  </rcc>
  <rcc rId="417" sId="1" odxf="1" dxf="1">
    <oc r="C90" t="inlineStr">
      <is>
        <t>Passed</t>
      </is>
    </oc>
    <nc r="C90"/>
    <odxf/>
    <ndxf>
      <font>
        <sz val="11"/>
        <color theme="1"/>
        <name val="Calibri"/>
        <family val="2"/>
        <scheme val="minor"/>
      </font>
    </ndxf>
  </rcc>
  <rcc rId="418" sId="1" odxf="1" dxf="1">
    <oc r="C91" t="inlineStr">
      <is>
        <t>Passed</t>
      </is>
    </oc>
    <nc r="C91"/>
    <odxf/>
    <ndxf>
      <font>
        <sz val="11"/>
        <color theme="1"/>
        <name val="Calibri"/>
        <family val="2"/>
        <scheme val="minor"/>
      </font>
    </ndxf>
  </rcc>
  <rcc rId="419" sId="1" odxf="1" dxf="1">
    <oc r="C92" t="inlineStr">
      <is>
        <t>passed</t>
      </is>
    </oc>
    <nc r="C92"/>
    <odxf/>
    <ndxf>
      <font>
        <sz val="11"/>
        <color theme="1"/>
        <name val="Calibri"/>
        <family val="2"/>
        <scheme val="minor"/>
      </font>
    </ndxf>
  </rcc>
  <rcc rId="420" sId="1" odxf="1" dxf="1">
    <oc r="C93" t="inlineStr">
      <is>
        <t>Passed</t>
      </is>
    </oc>
    <nc r="C93"/>
    <odxf/>
    <ndxf>
      <font>
        <sz val="11"/>
        <color theme="1"/>
        <name val="Calibri"/>
        <family val="2"/>
        <scheme val="minor"/>
      </font>
    </ndxf>
  </rcc>
  <rcc rId="421" sId="1" odxf="1" dxf="1">
    <oc r="C94" t="inlineStr">
      <is>
        <t>Passed</t>
      </is>
    </oc>
    <nc r="C94"/>
    <odxf/>
    <ndxf>
      <font>
        <sz val="11"/>
        <color theme="1"/>
        <name val="Calibri"/>
        <family val="2"/>
        <scheme val="minor"/>
      </font>
    </ndxf>
  </rcc>
  <rcc rId="422" sId="1" odxf="1" dxf="1">
    <oc r="C95" t="inlineStr">
      <is>
        <t>Passed</t>
      </is>
    </oc>
    <nc r="C95"/>
    <odxf/>
    <ndxf>
      <font>
        <sz val="11"/>
        <color theme="1"/>
        <name val="Calibri"/>
        <family val="2"/>
        <scheme val="minor"/>
      </font>
    </ndxf>
  </rcc>
  <rcc rId="423" sId="1" odxf="1" dxf="1">
    <oc r="C96" t="inlineStr">
      <is>
        <t>Passed</t>
      </is>
    </oc>
    <nc r="C96"/>
    <odxf/>
    <ndxf>
      <font>
        <sz val="11"/>
        <color theme="1"/>
        <name val="Calibri"/>
        <family val="2"/>
        <scheme val="minor"/>
      </font>
    </ndxf>
  </rcc>
  <rcc rId="424" sId="1" odxf="1" dxf="1">
    <oc r="C97" t="inlineStr">
      <is>
        <t>Passed</t>
      </is>
    </oc>
    <nc r="C97"/>
    <odxf/>
    <ndxf>
      <font>
        <sz val="11"/>
        <color theme="1"/>
        <name val="Calibri"/>
        <family val="2"/>
        <scheme val="minor"/>
      </font>
    </ndxf>
  </rcc>
  <rcc rId="425" sId="1" odxf="1" dxf="1">
    <oc r="C98" t="inlineStr">
      <is>
        <t>Passed</t>
      </is>
    </oc>
    <nc r="C98"/>
    <odxf/>
    <ndxf>
      <font>
        <sz val="11"/>
        <color theme="1"/>
        <name val="Calibri"/>
        <family val="2"/>
        <scheme val="minor"/>
      </font>
    </ndxf>
  </rcc>
  <rcc rId="426" sId="1" odxf="1" dxf="1">
    <oc r="C99" t="inlineStr">
      <is>
        <t>passed</t>
      </is>
    </oc>
    <nc r="C99"/>
    <odxf/>
    <ndxf>
      <font>
        <sz val="11"/>
        <color theme="1"/>
        <name val="Calibri"/>
        <family val="2"/>
        <scheme val="minor"/>
      </font>
    </ndxf>
  </rcc>
  <rcc rId="427" sId="1" odxf="1" dxf="1">
    <oc r="C100" t="inlineStr">
      <is>
        <t>passed</t>
      </is>
    </oc>
    <nc r="C100"/>
    <odxf/>
    <ndxf>
      <font>
        <sz val="11"/>
        <color theme="1"/>
        <name val="Calibri"/>
        <family val="2"/>
        <scheme val="minor"/>
      </font>
    </ndxf>
  </rcc>
  <rcc rId="428" sId="1" odxf="1" dxf="1">
    <oc r="C101" t="inlineStr">
      <is>
        <t>Passed</t>
      </is>
    </oc>
    <nc r="C101"/>
    <odxf/>
    <ndxf>
      <font>
        <sz val="11"/>
        <color theme="1"/>
        <name val="Calibri"/>
        <family val="2"/>
        <scheme val="minor"/>
      </font>
    </ndxf>
  </rcc>
  <rcc rId="429" sId="1" odxf="1" dxf="1">
    <oc r="C102" t="inlineStr">
      <is>
        <t>Passed</t>
      </is>
    </oc>
    <nc r="C102"/>
    <odxf/>
    <ndxf>
      <font>
        <sz val="11"/>
        <color theme="1"/>
        <name val="Calibri"/>
        <family val="2"/>
        <scheme val="minor"/>
      </font>
    </ndxf>
  </rcc>
  <rcc rId="430" sId="1" odxf="1" dxf="1">
    <oc r="C103" t="inlineStr">
      <is>
        <t>Passed</t>
      </is>
    </oc>
    <nc r="C103"/>
    <odxf/>
    <ndxf>
      <font>
        <sz val="11"/>
        <color theme="1"/>
        <name val="Calibri"/>
        <family val="2"/>
        <scheme val="minor"/>
      </font>
    </ndxf>
  </rcc>
  <rcc rId="431" sId="1" odxf="1" dxf="1">
    <oc r="C104" t="inlineStr">
      <is>
        <t>Passed</t>
      </is>
    </oc>
    <nc r="C104"/>
    <odxf/>
    <ndxf>
      <font>
        <sz val="11"/>
        <color theme="1"/>
        <name val="Calibri"/>
        <family val="2"/>
        <scheme val="minor"/>
      </font>
    </ndxf>
  </rcc>
  <rcc rId="432" sId="1" odxf="1" dxf="1">
    <oc r="C105" t="inlineStr">
      <is>
        <t>Passed</t>
      </is>
    </oc>
    <nc r="C105"/>
    <odxf/>
    <ndxf>
      <font>
        <sz val="11"/>
        <color theme="1"/>
        <name val="Calibri"/>
        <family val="2"/>
        <scheme val="minor"/>
      </font>
    </ndxf>
  </rcc>
  <rcc rId="433" sId="1" odxf="1" dxf="1">
    <oc r="C106" t="inlineStr">
      <is>
        <t>Passed</t>
      </is>
    </oc>
    <nc r="C106"/>
    <odxf/>
    <ndxf>
      <font>
        <sz val="11"/>
        <color theme="1"/>
        <name val="Calibri"/>
        <family val="2"/>
        <scheme val="minor"/>
      </font>
    </ndxf>
  </rcc>
  <rcc rId="434" sId="1" odxf="1" dxf="1">
    <oc r="C107" t="inlineStr">
      <is>
        <t>Passed</t>
      </is>
    </oc>
    <nc r="C107"/>
    <odxf/>
    <ndxf>
      <font>
        <sz val="11"/>
        <color theme="1"/>
        <name val="Calibri"/>
        <family val="2"/>
        <scheme val="minor"/>
      </font>
    </ndxf>
  </rcc>
  <rcc rId="435" sId="1" odxf="1" dxf="1">
    <oc r="C108" t="inlineStr">
      <is>
        <t>Passed</t>
      </is>
    </oc>
    <nc r="C108"/>
    <odxf/>
    <ndxf>
      <font>
        <sz val="11"/>
        <color theme="1"/>
        <name val="Calibri"/>
        <family val="2"/>
        <scheme val="minor"/>
      </font>
    </ndxf>
  </rcc>
  <rcc rId="436" sId="1" odxf="1" dxf="1">
    <oc r="C109" t="inlineStr">
      <is>
        <t>Passed</t>
      </is>
    </oc>
    <nc r="C109"/>
    <odxf/>
    <ndxf>
      <font>
        <sz val="11"/>
        <color theme="1"/>
        <name val="Calibri"/>
        <family val="2"/>
        <scheme val="minor"/>
      </font>
    </ndxf>
  </rcc>
  <rcc rId="437" sId="1" odxf="1" dxf="1">
    <oc r="C110" t="inlineStr">
      <is>
        <t>Passed</t>
      </is>
    </oc>
    <nc r="C110"/>
    <odxf/>
    <ndxf>
      <font>
        <sz val="11"/>
        <color theme="1"/>
        <name val="Calibri"/>
        <family val="2"/>
        <scheme val="minor"/>
      </font>
    </ndxf>
  </rcc>
  <rcc rId="438" sId="1" odxf="1" dxf="1">
    <oc r="C111" t="inlineStr">
      <is>
        <t>Passed</t>
      </is>
    </oc>
    <nc r="C111"/>
    <odxf/>
    <ndxf>
      <font>
        <sz val="11"/>
        <color theme="1"/>
        <name val="Calibri"/>
        <family val="2"/>
        <scheme val="minor"/>
      </font>
    </ndxf>
  </rcc>
  <rcc rId="439" sId="1" odxf="1" dxf="1">
    <oc r="C112" t="inlineStr">
      <is>
        <t>Passed</t>
      </is>
    </oc>
    <nc r="C112"/>
    <odxf/>
    <ndxf>
      <font>
        <sz val="11"/>
        <color theme="1"/>
        <name val="Calibri"/>
        <family val="2"/>
        <scheme val="minor"/>
      </font>
    </ndxf>
  </rcc>
  <rcc rId="440" sId="1" odxf="1" dxf="1">
    <oc r="C113" t="inlineStr">
      <is>
        <t>Passed</t>
      </is>
    </oc>
    <nc r="C113"/>
    <odxf/>
    <ndxf>
      <font>
        <sz val="11"/>
        <color theme="1"/>
        <name val="Calibri"/>
        <family val="2"/>
        <scheme val="minor"/>
      </font>
    </ndxf>
  </rcc>
  <rcc rId="441" sId="1" odxf="1" dxf="1">
    <oc r="C114" t="inlineStr">
      <is>
        <t>Passed</t>
      </is>
    </oc>
    <nc r="C114"/>
    <odxf/>
    <ndxf>
      <font>
        <sz val="11"/>
        <color theme="1"/>
        <name val="Calibri"/>
        <family val="2"/>
        <scheme val="minor"/>
      </font>
    </ndxf>
  </rcc>
  <rcc rId="442" sId="1" odxf="1" dxf="1">
    <oc r="C115" t="inlineStr">
      <is>
        <t>Passed</t>
      </is>
    </oc>
    <nc r="C115"/>
    <odxf/>
    <ndxf>
      <font>
        <sz val="11"/>
        <color theme="1"/>
        <name val="Calibri"/>
        <family val="2"/>
        <scheme val="minor"/>
      </font>
    </ndxf>
  </rcc>
  <rcc rId="443" sId="1" odxf="1" dxf="1">
    <oc r="C116" t="inlineStr">
      <is>
        <t>Passed</t>
      </is>
    </oc>
    <nc r="C116"/>
    <odxf/>
    <ndxf>
      <font>
        <sz val="11"/>
        <color theme="1"/>
        <name val="Calibri"/>
        <family val="2"/>
        <scheme val="minor"/>
      </font>
    </ndxf>
  </rcc>
  <rcc rId="444" sId="1" odxf="1" dxf="1">
    <oc r="C117" t="inlineStr">
      <is>
        <t>Passed</t>
      </is>
    </oc>
    <nc r="C117"/>
    <odxf/>
    <ndxf>
      <font>
        <sz val="11"/>
        <color theme="1"/>
        <name val="Calibri"/>
        <family val="2"/>
        <scheme val="minor"/>
      </font>
    </ndxf>
  </rcc>
  <rcc rId="445" sId="1" odxf="1" dxf="1">
    <oc r="C118" t="inlineStr">
      <is>
        <t>Passed</t>
      </is>
    </oc>
    <nc r="C118"/>
    <odxf/>
    <ndxf>
      <font>
        <sz val="11"/>
        <color theme="1"/>
        <name val="Calibri"/>
        <family val="2"/>
        <scheme val="minor"/>
      </font>
    </ndxf>
  </rcc>
  <rcc rId="446" sId="1" odxf="1" dxf="1">
    <oc r="C119" t="inlineStr">
      <is>
        <t>passed</t>
      </is>
    </oc>
    <nc r="C119"/>
    <odxf/>
    <ndxf>
      <font>
        <sz val="11"/>
        <color theme="1"/>
        <name val="Calibri"/>
        <family val="2"/>
        <scheme val="minor"/>
      </font>
    </ndxf>
  </rcc>
  <rcc rId="447" sId="1" odxf="1" dxf="1">
    <oc r="C120" t="inlineStr">
      <is>
        <t>Passed</t>
      </is>
    </oc>
    <nc r="C120"/>
    <odxf/>
    <ndxf>
      <font>
        <sz val="11"/>
        <color theme="1"/>
        <name val="Calibri"/>
        <family val="2"/>
        <scheme val="minor"/>
      </font>
    </ndxf>
  </rcc>
  <rcc rId="448" sId="1" odxf="1" dxf="1">
    <oc r="C121" t="inlineStr">
      <is>
        <t>passed</t>
      </is>
    </oc>
    <nc r="C121"/>
    <odxf/>
    <ndxf>
      <font>
        <sz val="11"/>
        <color theme="1"/>
        <name val="Calibri"/>
        <family val="2"/>
        <scheme val="minor"/>
      </font>
    </ndxf>
  </rcc>
  <rcc rId="449" sId="1" odxf="1" dxf="1">
    <oc r="C122" t="inlineStr">
      <is>
        <t>Passed</t>
      </is>
    </oc>
    <nc r="C122"/>
    <odxf/>
    <ndxf>
      <font>
        <sz val="11"/>
        <color theme="1"/>
        <name val="Calibri"/>
        <family val="2"/>
        <scheme val="minor"/>
      </font>
    </ndxf>
  </rcc>
  <rcc rId="450" sId="1" odxf="1" dxf="1">
    <oc r="C123" t="inlineStr">
      <is>
        <t>Passed</t>
      </is>
    </oc>
    <nc r="C123"/>
    <odxf/>
    <ndxf>
      <font>
        <sz val="11"/>
        <color theme="1"/>
        <name val="Calibri"/>
        <family val="2"/>
        <scheme val="minor"/>
      </font>
    </ndxf>
  </rcc>
  <rcc rId="451" sId="1" odxf="1" dxf="1">
    <oc r="C124" t="inlineStr">
      <is>
        <t>Passed</t>
      </is>
    </oc>
    <nc r="C124"/>
    <odxf/>
    <ndxf>
      <font>
        <sz val="11"/>
        <color theme="1"/>
        <name val="Calibri"/>
        <family val="2"/>
        <scheme val="minor"/>
      </font>
    </ndxf>
  </rcc>
  <rcc rId="452" sId="1" odxf="1" dxf="1">
    <oc r="C125" t="inlineStr">
      <is>
        <t>Passed</t>
      </is>
    </oc>
    <nc r="C125"/>
    <odxf/>
    <ndxf>
      <font>
        <sz val="11"/>
        <color theme="1"/>
        <name val="Calibri"/>
        <family val="2"/>
        <scheme val="minor"/>
      </font>
    </ndxf>
  </rcc>
  <rcc rId="453" sId="1" odxf="1" dxf="1">
    <oc r="C126" t="inlineStr">
      <is>
        <t>Passed</t>
      </is>
    </oc>
    <nc r="C126"/>
    <odxf/>
    <ndxf>
      <font>
        <sz val="11"/>
        <color theme="1"/>
        <name val="Calibri"/>
        <family val="2"/>
        <scheme val="minor"/>
      </font>
    </ndxf>
  </rcc>
  <rcc rId="454" sId="1" odxf="1" dxf="1">
    <oc r="C127" t="inlineStr">
      <is>
        <t>Passed</t>
      </is>
    </oc>
    <nc r="C127"/>
    <odxf/>
    <ndxf>
      <font>
        <sz val="11"/>
        <color theme="1"/>
        <name val="Calibri"/>
        <family val="2"/>
        <scheme val="minor"/>
      </font>
    </ndxf>
  </rcc>
  <rcc rId="455" sId="1" odxf="1" dxf="1">
    <oc r="C128" t="inlineStr">
      <is>
        <t>Passed</t>
      </is>
    </oc>
    <nc r="C128"/>
    <odxf/>
    <ndxf>
      <font>
        <sz val="11"/>
        <color theme="1"/>
        <name val="Calibri"/>
        <family val="2"/>
        <scheme val="minor"/>
      </font>
    </ndxf>
  </rcc>
  <rcc rId="456" sId="1" odxf="1" dxf="1">
    <oc r="C129" t="inlineStr">
      <is>
        <t>Passed</t>
      </is>
    </oc>
    <nc r="C129"/>
    <odxf/>
    <ndxf>
      <font>
        <sz val="11"/>
        <color theme="1"/>
        <name val="Calibri"/>
        <family val="2"/>
        <scheme val="minor"/>
      </font>
    </ndxf>
  </rcc>
  <rcc rId="457" sId="1" odxf="1" dxf="1">
    <oc r="C130" t="inlineStr">
      <is>
        <t>Passed</t>
      </is>
    </oc>
    <nc r="C130"/>
    <odxf/>
    <ndxf>
      <font>
        <sz val="11"/>
        <color theme="1"/>
        <name val="Calibri"/>
        <family val="2"/>
        <scheme val="minor"/>
      </font>
    </ndxf>
  </rcc>
  <rcc rId="458" sId="1" odxf="1" dxf="1">
    <oc r="C131" t="inlineStr">
      <is>
        <t>Passed</t>
      </is>
    </oc>
    <nc r="C131"/>
    <odxf/>
    <ndxf>
      <font>
        <sz val="11"/>
        <color theme="1"/>
        <name val="Calibri"/>
        <family val="2"/>
        <scheme val="minor"/>
      </font>
    </ndxf>
  </rcc>
  <rcc rId="459" sId="1" odxf="1" dxf="1">
    <oc r="C132" t="inlineStr">
      <is>
        <t>Passed</t>
      </is>
    </oc>
    <nc r="C132"/>
    <odxf/>
    <ndxf>
      <font>
        <sz val="11"/>
        <color theme="1"/>
        <name val="Calibri"/>
        <family val="2"/>
        <scheme val="minor"/>
      </font>
    </ndxf>
  </rcc>
  <rcc rId="460" sId="1" odxf="1" dxf="1">
    <oc r="C133" t="inlineStr">
      <is>
        <t>passed</t>
      </is>
    </oc>
    <nc r="C133"/>
    <odxf/>
    <ndxf>
      <font>
        <sz val="11"/>
        <color theme="1"/>
        <name val="Calibri"/>
        <family val="2"/>
        <scheme val="minor"/>
      </font>
    </ndxf>
  </rcc>
  <rcc rId="461" sId="1" odxf="1" dxf="1">
    <oc r="C134" t="inlineStr">
      <is>
        <t>Passed</t>
      </is>
    </oc>
    <nc r="C134"/>
    <odxf/>
    <ndxf>
      <font>
        <sz val="11"/>
        <color theme="1"/>
        <name val="Calibri"/>
        <family val="2"/>
        <scheme val="minor"/>
      </font>
    </ndxf>
  </rcc>
  <rcc rId="462" sId="1" odxf="1" dxf="1">
    <oc r="C135" t="inlineStr">
      <is>
        <t>Passed</t>
      </is>
    </oc>
    <nc r="C135"/>
    <odxf/>
    <ndxf>
      <font>
        <sz val="11"/>
        <color theme="1"/>
        <name val="Calibri"/>
        <family val="2"/>
        <scheme val="minor"/>
      </font>
    </ndxf>
  </rcc>
  <rcc rId="463" sId="1" odxf="1" dxf="1">
    <oc r="C136" t="inlineStr">
      <is>
        <t>Passed</t>
      </is>
    </oc>
    <nc r="C136"/>
    <odxf/>
    <ndxf>
      <font>
        <sz val="11"/>
        <color theme="1"/>
        <name val="Calibri"/>
        <family val="2"/>
        <scheme val="minor"/>
      </font>
    </ndxf>
  </rcc>
  <rcc rId="464" sId="1" odxf="1" dxf="1">
    <oc r="C137" t="inlineStr">
      <is>
        <t>Passed</t>
      </is>
    </oc>
    <nc r="C137"/>
    <odxf/>
    <ndxf>
      <font>
        <sz val="11"/>
        <color theme="1"/>
        <name val="Calibri"/>
        <family val="2"/>
        <scheme val="minor"/>
      </font>
    </ndxf>
  </rcc>
  <rcc rId="465" sId="1" odxf="1" dxf="1">
    <oc r="C138" t="inlineStr">
      <is>
        <t>Passed</t>
      </is>
    </oc>
    <nc r="C138"/>
    <odxf/>
    <ndxf>
      <font>
        <sz val="11"/>
        <color theme="1"/>
        <name val="Calibri"/>
        <family val="2"/>
        <scheme val="minor"/>
      </font>
    </ndxf>
  </rcc>
  <rcc rId="466" sId="1" odxf="1" dxf="1">
    <oc r="C139" t="inlineStr">
      <is>
        <t>Passed</t>
      </is>
    </oc>
    <nc r="C139"/>
    <odxf/>
    <ndxf>
      <font>
        <sz val="11"/>
        <color theme="1"/>
        <name val="Calibri"/>
        <family val="2"/>
        <scheme val="minor"/>
      </font>
    </ndxf>
  </rcc>
  <rcc rId="467" sId="1" odxf="1" dxf="1">
    <oc r="C140" t="inlineStr">
      <is>
        <t>Passed</t>
      </is>
    </oc>
    <nc r="C140"/>
    <odxf/>
    <ndxf>
      <font>
        <sz val="11"/>
        <color theme="1"/>
        <name val="Calibri"/>
        <family val="2"/>
        <scheme val="minor"/>
      </font>
    </ndxf>
  </rcc>
  <rcc rId="468" sId="1" odxf="1" dxf="1">
    <oc r="C141" t="inlineStr">
      <is>
        <t>Passed</t>
      </is>
    </oc>
    <nc r="C141"/>
    <odxf/>
    <ndxf>
      <font>
        <sz val="11"/>
        <color theme="1"/>
        <name val="Calibri"/>
        <family val="2"/>
        <scheme val="minor"/>
      </font>
    </ndxf>
  </rcc>
  <rcc rId="469" sId="1" odxf="1" dxf="1">
    <oc r="C142" t="inlineStr">
      <is>
        <t>passed</t>
      </is>
    </oc>
    <nc r="C142"/>
    <odxf/>
    <ndxf>
      <font>
        <sz val="11"/>
        <color theme="1"/>
        <name val="Calibri"/>
        <family val="2"/>
        <scheme val="minor"/>
      </font>
    </ndxf>
  </rcc>
  <rcc rId="470" sId="1" odxf="1" dxf="1">
    <oc r="C143" t="inlineStr">
      <is>
        <t>Passed</t>
      </is>
    </oc>
    <nc r="C143"/>
    <odxf/>
    <ndxf>
      <font>
        <sz val="11"/>
        <color theme="1"/>
        <name val="Calibri"/>
        <family val="2"/>
        <scheme val="minor"/>
      </font>
    </ndxf>
  </rcc>
  <rcc rId="471" sId="1" odxf="1" dxf="1">
    <oc r="C144" t="inlineStr">
      <is>
        <t>Passed</t>
      </is>
    </oc>
    <nc r="C144"/>
    <odxf/>
    <ndxf>
      <font>
        <sz val="11"/>
        <color theme="1"/>
        <name val="Calibri"/>
        <family val="2"/>
        <scheme val="minor"/>
      </font>
    </ndxf>
  </rcc>
  <rcc rId="472" sId="1" odxf="1" dxf="1">
    <oc r="C145" t="inlineStr">
      <is>
        <t>Passed</t>
      </is>
    </oc>
    <nc r="C145"/>
    <odxf/>
    <ndxf>
      <font>
        <sz val="11"/>
        <color theme="1"/>
        <name val="Calibri"/>
        <family val="2"/>
        <scheme val="minor"/>
      </font>
    </ndxf>
  </rcc>
  <rcc rId="473" sId="1" odxf="1" dxf="1">
    <oc r="C146" t="inlineStr">
      <is>
        <t>passed</t>
      </is>
    </oc>
    <nc r="C146"/>
    <odxf/>
    <ndxf>
      <font>
        <sz val="11"/>
        <color theme="1"/>
        <name val="Calibri"/>
        <family val="2"/>
        <scheme val="minor"/>
      </font>
    </ndxf>
  </rcc>
  <rcc rId="474" sId="1">
    <oc r="C147" t="inlineStr">
      <is>
        <t>Passed</t>
      </is>
    </oc>
    <nc r="C147"/>
  </rcc>
  <rcc rId="475" sId="1">
    <oc r="C148" t="inlineStr">
      <is>
        <t>Passed</t>
      </is>
    </oc>
    <nc r="C148"/>
  </rcc>
  <rcc rId="476" sId="1">
    <oc r="C149" t="inlineStr">
      <is>
        <t>Passed</t>
      </is>
    </oc>
    <nc r="C149"/>
  </rcc>
  <rcc rId="477" sId="1">
    <oc r="C150" t="inlineStr">
      <is>
        <t>Passed</t>
      </is>
    </oc>
    <nc r="C150"/>
  </rcc>
  <rcc rId="478" sId="1">
    <oc r="C151" t="inlineStr">
      <is>
        <t>Passed</t>
      </is>
    </oc>
    <nc r="C151"/>
  </rcc>
  <rcc rId="479" sId="1">
    <oc r="C152" t="inlineStr">
      <is>
        <t>Passed</t>
      </is>
    </oc>
    <nc r="C152"/>
  </rcc>
  <rcc rId="480" sId="1">
    <oc r="C153" t="inlineStr">
      <is>
        <t>Passed</t>
      </is>
    </oc>
    <nc r="C153"/>
  </rcc>
  <rcc rId="481" sId="1">
    <oc r="C154" t="inlineStr">
      <is>
        <t>Passed</t>
      </is>
    </oc>
    <nc r="C154"/>
  </rcc>
  <rcc rId="482" sId="1">
    <oc r="C155" t="inlineStr">
      <is>
        <t>Passed</t>
      </is>
    </oc>
    <nc r="C155"/>
  </rcc>
  <rcc rId="483" sId="1">
    <oc r="C156" t="inlineStr">
      <is>
        <t>Passed</t>
      </is>
    </oc>
    <nc r="C156"/>
  </rcc>
  <rcc rId="484" sId="1">
    <oc r="C157" t="inlineStr">
      <is>
        <t>Passed</t>
      </is>
    </oc>
    <nc r="C157"/>
  </rcc>
  <rcc rId="485" sId="1">
    <oc r="C158" t="inlineStr">
      <is>
        <t>Passed</t>
      </is>
    </oc>
    <nc r="C158"/>
  </rcc>
  <rcc rId="486" sId="1">
    <oc r="C159" t="inlineStr">
      <is>
        <t>Passed</t>
      </is>
    </oc>
    <nc r="C159"/>
  </rcc>
  <rcc rId="487" sId="1">
    <oc r="C160" t="inlineStr">
      <is>
        <t>Passed</t>
      </is>
    </oc>
    <nc r="C160"/>
  </rcc>
  <rcc rId="488" sId="1">
    <oc r="C161" t="inlineStr">
      <is>
        <t>Passed</t>
      </is>
    </oc>
    <nc r="C161"/>
  </rcc>
  <rcc rId="489" sId="1" odxf="1" dxf="1">
    <oc r="C162" t="inlineStr">
      <is>
        <t>Passed</t>
      </is>
    </oc>
    <nc r="C162"/>
    <odxf/>
    <ndxf>
      <font>
        <sz val="11"/>
        <color theme="1"/>
        <name val="Calibri"/>
        <family val="2"/>
        <scheme val="minor"/>
      </font>
    </ndxf>
  </rcc>
  <rcc rId="490" sId="1" odxf="1" dxf="1">
    <oc r="C163" t="inlineStr">
      <is>
        <t>Passed</t>
      </is>
    </oc>
    <nc r="C163"/>
    <odxf/>
    <ndxf>
      <font>
        <sz val="11"/>
        <color theme="1"/>
        <name val="Calibri"/>
        <family val="2"/>
        <scheme val="minor"/>
      </font>
    </ndxf>
  </rcc>
  <rcc rId="491" sId="1" odxf="1" dxf="1">
    <oc r="C164" t="inlineStr">
      <is>
        <t>Passed</t>
      </is>
    </oc>
    <nc r="C164"/>
    <odxf/>
    <ndxf>
      <font>
        <sz val="11"/>
        <color theme="1"/>
        <name val="Calibri"/>
        <family val="2"/>
        <scheme val="minor"/>
      </font>
    </ndxf>
  </rcc>
  <rcc rId="492" sId="1" odxf="1" dxf="1">
    <oc r="C165" t="inlineStr">
      <is>
        <t>Passed</t>
      </is>
    </oc>
    <nc r="C165"/>
    <odxf/>
    <ndxf>
      <font>
        <sz val="11"/>
        <color theme="1"/>
        <name val="Calibri"/>
        <family val="2"/>
        <scheme val="minor"/>
      </font>
    </ndxf>
  </rcc>
  <rcc rId="493" sId="1" odxf="1" dxf="1">
    <oc r="C166" t="inlineStr">
      <is>
        <t>Passed</t>
      </is>
    </oc>
    <nc r="C166"/>
    <odxf/>
    <ndxf>
      <font>
        <sz val="11"/>
        <color theme="1"/>
        <name val="Calibri"/>
        <family val="2"/>
        <scheme val="minor"/>
      </font>
    </ndxf>
  </rcc>
  <rcc rId="494" sId="1" odxf="1" dxf="1">
    <oc r="C167" t="inlineStr">
      <is>
        <t>Passed</t>
      </is>
    </oc>
    <nc r="C167"/>
    <odxf/>
    <ndxf>
      <font>
        <sz val="11"/>
        <color theme="1"/>
        <name val="Calibri"/>
        <family val="2"/>
        <scheme val="minor"/>
      </font>
    </ndxf>
  </rcc>
  <rcc rId="495" sId="1" odxf="1" dxf="1">
    <oc r="C168" t="inlineStr">
      <is>
        <t>Passed</t>
      </is>
    </oc>
    <nc r="C168"/>
    <odxf/>
    <ndxf>
      <font>
        <sz val="11"/>
        <color theme="1"/>
        <name val="Calibri"/>
        <family val="2"/>
        <scheme val="minor"/>
      </font>
    </ndxf>
  </rcc>
  <rcc rId="496" sId="1" odxf="1" dxf="1">
    <oc r="C169" t="inlineStr">
      <is>
        <t>Passed</t>
      </is>
    </oc>
    <nc r="C169"/>
    <odxf/>
    <ndxf>
      <font>
        <sz val="11"/>
        <color theme="1"/>
        <name val="Calibri"/>
        <family val="2"/>
        <scheme val="minor"/>
      </font>
    </ndxf>
  </rcc>
  <rcc rId="497" sId="1" odxf="1" dxf="1">
    <oc r="C170" t="inlineStr">
      <is>
        <t>Passed</t>
      </is>
    </oc>
    <nc r="C170"/>
    <odxf/>
    <ndxf>
      <font>
        <sz val="11"/>
        <color theme="1"/>
        <name val="Calibri"/>
        <family val="2"/>
        <scheme val="minor"/>
      </font>
    </ndxf>
  </rcc>
  <rcc rId="498" sId="1" odxf="1" dxf="1">
    <oc r="C171" t="inlineStr">
      <is>
        <t>passed</t>
      </is>
    </oc>
    <nc r="C171"/>
    <odxf/>
    <ndxf>
      <font>
        <sz val="11"/>
        <color theme="1"/>
        <name val="Calibri"/>
        <family val="2"/>
        <scheme val="minor"/>
      </font>
    </ndxf>
  </rcc>
  <rcc rId="499" sId="1" odxf="1" dxf="1">
    <oc r="C172" t="inlineStr">
      <is>
        <t>Passed</t>
      </is>
    </oc>
    <nc r="C172"/>
    <odxf/>
    <ndxf>
      <font>
        <sz val="11"/>
        <color theme="1"/>
        <name val="Calibri"/>
        <family val="2"/>
        <scheme val="minor"/>
      </font>
    </ndxf>
  </rcc>
  <rcc rId="500" sId="1" odxf="1" dxf="1">
    <oc r="C173" t="inlineStr">
      <is>
        <t>Passed</t>
      </is>
    </oc>
    <nc r="C173"/>
    <odxf/>
    <ndxf>
      <font>
        <sz val="11"/>
        <color theme="1"/>
        <name val="Calibri"/>
        <family val="2"/>
        <scheme val="minor"/>
      </font>
    </ndxf>
  </rcc>
  <rcc rId="501" sId="1" odxf="1" dxf="1">
    <oc r="C174" t="inlineStr">
      <is>
        <t>Passed</t>
      </is>
    </oc>
    <nc r="C174"/>
    <odxf/>
    <ndxf>
      <font>
        <sz val="11"/>
        <color theme="1"/>
        <name val="Calibri"/>
        <family val="2"/>
        <scheme val="minor"/>
      </font>
    </ndxf>
  </rcc>
  <rcc rId="502" sId="1" odxf="1" dxf="1">
    <oc r="C175" t="inlineStr">
      <is>
        <t>Passed</t>
      </is>
    </oc>
    <nc r="C175"/>
    <odxf/>
    <ndxf>
      <font>
        <sz val="11"/>
        <color theme="1"/>
        <name val="Calibri"/>
        <family val="2"/>
        <scheme val="minor"/>
      </font>
    </ndxf>
  </rcc>
  <rcc rId="503" sId="1" odxf="1" dxf="1">
    <oc r="C176" t="inlineStr">
      <is>
        <t>Passed</t>
      </is>
    </oc>
    <nc r="C176"/>
    <odxf/>
    <ndxf>
      <font>
        <sz val="11"/>
        <color theme="1"/>
        <name val="Calibri"/>
        <family val="2"/>
        <scheme val="minor"/>
      </font>
    </ndxf>
  </rcc>
  <rcc rId="504" sId="1" odxf="1" dxf="1">
    <oc r="C177" t="inlineStr">
      <is>
        <t>Passed</t>
      </is>
    </oc>
    <nc r="C177"/>
    <odxf/>
    <ndxf>
      <font>
        <sz val="11"/>
        <color theme="1"/>
        <name val="Calibri"/>
        <family val="2"/>
        <scheme val="minor"/>
      </font>
    </ndxf>
  </rcc>
  <rcc rId="505" sId="1" odxf="1" dxf="1">
    <oc r="C178" t="inlineStr">
      <is>
        <t>Passed</t>
      </is>
    </oc>
    <nc r="C178"/>
    <odxf/>
    <ndxf>
      <font>
        <sz val="11"/>
        <color theme="1"/>
        <name val="Calibri"/>
        <family val="2"/>
        <scheme val="minor"/>
      </font>
    </ndxf>
  </rcc>
  <rcc rId="506" sId="1" odxf="1" dxf="1">
    <oc r="C179" t="inlineStr">
      <is>
        <t>Passed</t>
      </is>
    </oc>
    <nc r="C179"/>
    <odxf/>
    <ndxf>
      <font>
        <sz val="11"/>
        <color theme="1"/>
        <name val="Calibri"/>
        <family val="2"/>
        <scheme val="minor"/>
      </font>
    </ndxf>
  </rcc>
  <rcc rId="507" sId="1">
    <oc r="C180" t="inlineStr">
      <is>
        <t>Passed</t>
      </is>
    </oc>
    <nc r="C180"/>
  </rcc>
  <rcc rId="508" sId="1">
    <oc r="C181" t="inlineStr">
      <is>
        <t>Passed</t>
      </is>
    </oc>
    <nc r="C181"/>
  </rcc>
  <rcc rId="509" sId="1" odxf="1" dxf="1">
    <oc r="C182" t="inlineStr">
      <is>
        <t>Passed</t>
      </is>
    </oc>
    <nc r="C182"/>
    <odxf/>
    <ndxf>
      <font>
        <sz val="11"/>
        <color theme="1"/>
        <name val="Calibri"/>
        <family val="2"/>
        <scheme val="minor"/>
      </font>
    </ndxf>
  </rcc>
  <rcc rId="510" sId="1" odxf="1" dxf="1">
    <oc r="C183" t="inlineStr">
      <is>
        <t>Passed</t>
      </is>
    </oc>
    <nc r="C183"/>
    <odxf/>
    <ndxf>
      <font>
        <sz val="11"/>
        <color theme="1"/>
        <name val="Calibri"/>
        <family val="2"/>
        <scheme val="minor"/>
      </font>
    </ndxf>
  </rcc>
  <rcc rId="511" sId="1" odxf="1" dxf="1">
    <oc r="C184" t="inlineStr">
      <is>
        <t>Passed</t>
      </is>
    </oc>
    <nc r="C184"/>
    <odxf/>
    <ndxf>
      <font>
        <sz val="11"/>
        <color theme="1"/>
        <name val="Calibri"/>
        <family val="2"/>
        <scheme val="minor"/>
      </font>
    </ndxf>
  </rcc>
  <rcc rId="512" sId="1" odxf="1" dxf="1">
    <oc r="C185" t="inlineStr">
      <is>
        <t>Passed</t>
      </is>
    </oc>
    <nc r="C185"/>
    <odxf/>
    <ndxf>
      <font>
        <sz val="11"/>
        <color theme="1"/>
        <name val="Calibri"/>
        <family val="2"/>
        <scheme val="minor"/>
      </font>
    </ndxf>
  </rcc>
  <rcc rId="513" sId="1" odxf="1" dxf="1">
    <oc r="C186" t="inlineStr">
      <is>
        <t>Passed</t>
      </is>
    </oc>
    <nc r="C186"/>
    <odxf/>
    <ndxf>
      <font>
        <sz val="11"/>
        <color theme="1"/>
        <name val="Calibri"/>
        <family val="2"/>
        <scheme val="minor"/>
      </font>
    </ndxf>
  </rcc>
  <rcc rId="514" sId="1" odxf="1" dxf="1">
    <oc r="C187" t="inlineStr">
      <is>
        <t>Passed</t>
      </is>
    </oc>
    <nc r="C187"/>
    <odxf/>
    <ndxf>
      <font>
        <sz val="11"/>
        <color theme="1"/>
        <name val="Calibri"/>
        <family val="2"/>
        <scheme val="minor"/>
      </font>
    </ndxf>
  </rcc>
  <rcc rId="515" sId="1" odxf="1" dxf="1">
    <oc r="C188" t="inlineStr">
      <is>
        <t>Passed</t>
      </is>
    </oc>
    <nc r="C188"/>
    <odxf/>
    <ndxf>
      <font>
        <sz val="11"/>
        <color theme="1"/>
        <name val="Calibri"/>
        <family val="2"/>
        <scheme val="minor"/>
      </font>
    </ndxf>
  </rcc>
  <rcc rId="516" sId="1" odxf="1" dxf="1">
    <oc r="C189" t="inlineStr">
      <is>
        <t>Passed</t>
      </is>
    </oc>
    <nc r="C189"/>
    <odxf/>
    <ndxf>
      <font>
        <sz val="11"/>
        <color theme="1"/>
        <name val="Calibri"/>
        <family val="2"/>
        <scheme val="minor"/>
      </font>
    </ndxf>
  </rcc>
  <rcc rId="517" sId="1" odxf="1" dxf="1">
    <oc r="C190" t="inlineStr">
      <is>
        <t>Passed</t>
      </is>
    </oc>
    <nc r="C190"/>
    <odxf/>
    <ndxf>
      <font>
        <sz val="11"/>
        <color theme="1"/>
        <name val="Calibri"/>
        <family val="2"/>
        <scheme val="minor"/>
      </font>
    </ndxf>
  </rcc>
  <rcc rId="518" sId="1" odxf="1" dxf="1">
    <oc r="C191" t="inlineStr">
      <is>
        <t>Passed</t>
      </is>
    </oc>
    <nc r="C191"/>
    <odxf/>
    <ndxf>
      <font>
        <sz val="11"/>
        <color theme="1"/>
        <name val="Calibri"/>
        <family val="2"/>
        <scheme val="minor"/>
      </font>
    </ndxf>
  </rcc>
  <rcc rId="519" sId="1" odxf="1" dxf="1">
    <oc r="C192" t="inlineStr">
      <is>
        <t>Passed</t>
      </is>
    </oc>
    <nc r="C192"/>
    <odxf/>
    <ndxf>
      <font>
        <sz val="11"/>
        <color theme="1"/>
        <name val="Calibri"/>
        <family val="2"/>
        <scheme val="minor"/>
      </font>
    </ndxf>
  </rcc>
  <rcc rId="520" sId="1" odxf="1" dxf="1">
    <oc r="C193" t="inlineStr">
      <is>
        <t>Passed</t>
      </is>
    </oc>
    <nc r="C193"/>
    <odxf/>
    <ndxf>
      <font>
        <sz val="11"/>
        <color theme="1"/>
        <name val="Calibri"/>
        <family val="2"/>
        <scheme val="minor"/>
      </font>
    </ndxf>
  </rcc>
  <rcc rId="521" sId="1" odxf="1" dxf="1">
    <oc r="C194" t="inlineStr">
      <is>
        <t>Passed</t>
      </is>
    </oc>
    <nc r="C194"/>
    <odxf/>
    <ndxf>
      <font>
        <sz val="11"/>
        <color theme="1"/>
        <name val="Calibri"/>
        <family val="2"/>
        <scheme val="minor"/>
      </font>
    </ndxf>
  </rcc>
  <rcc rId="522" sId="1" odxf="1" dxf="1">
    <oc r="C195" t="inlineStr">
      <is>
        <t>Passed</t>
      </is>
    </oc>
    <nc r="C195"/>
    <odxf/>
    <ndxf>
      <font>
        <sz val="11"/>
        <color theme="1"/>
        <name val="Calibri"/>
        <family val="2"/>
        <scheme val="minor"/>
      </font>
    </ndxf>
  </rcc>
  <rcc rId="523" sId="1" odxf="1" dxf="1">
    <oc r="C196" t="inlineStr">
      <is>
        <t>Passed</t>
      </is>
    </oc>
    <nc r="C196"/>
    <odxf/>
    <ndxf>
      <font>
        <sz val="11"/>
        <color theme="1"/>
        <name val="Calibri"/>
        <family val="2"/>
        <scheme val="minor"/>
      </font>
    </ndxf>
  </rcc>
  <rcc rId="524" sId="1" odxf="1" dxf="1">
    <oc r="C197" t="inlineStr">
      <is>
        <t>Passed</t>
      </is>
    </oc>
    <nc r="C197"/>
    <odxf/>
    <ndxf>
      <font>
        <sz val="11"/>
        <color theme="1"/>
        <name val="Calibri"/>
        <family val="2"/>
        <scheme val="minor"/>
      </font>
    </ndxf>
  </rcc>
  <rcc rId="525" sId="1" odxf="1" dxf="1">
    <oc r="C198" t="inlineStr">
      <is>
        <t>Passed</t>
      </is>
    </oc>
    <nc r="C198"/>
    <odxf/>
    <ndxf>
      <font>
        <sz val="11"/>
        <color theme="1"/>
        <name val="Calibri"/>
        <family val="2"/>
        <scheme val="minor"/>
      </font>
    </ndxf>
  </rcc>
  <rcc rId="526" sId="1" odxf="1" dxf="1">
    <oc r="C199" t="inlineStr">
      <is>
        <t>passed</t>
      </is>
    </oc>
    <nc r="C199"/>
    <odxf/>
    <ndxf>
      <font>
        <sz val="11"/>
        <color theme="1"/>
        <name val="Calibri"/>
        <family val="2"/>
        <scheme val="minor"/>
      </font>
    </ndxf>
  </rcc>
  <rcc rId="527" sId="1" odxf="1" dxf="1">
    <oc r="C200" t="inlineStr">
      <is>
        <t>Passed</t>
      </is>
    </oc>
    <nc r="C200"/>
    <odxf/>
    <ndxf>
      <font>
        <sz val="11"/>
        <color theme="1"/>
        <name val="Calibri"/>
        <family val="2"/>
        <scheme val="minor"/>
      </font>
    </ndxf>
  </rcc>
  <rcc rId="528" sId="1" odxf="1" dxf="1">
    <oc r="C201" t="inlineStr">
      <is>
        <t>Passed</t>
      </is>
    </oc>
    <nc r="C201"/>
    <odxf/>
    <ndxf>
      <font>
        <sz val="11"/>
        <color theme="1"/>
        <name val="Calibri"/>
        <family val="2"/>
        <scheme val="minor"/>
      </font>
    </ndxf>
  </rcc>
  <rcc rId="529" sId="1" odxf="1" dxf="1">
    <oc r="C202" t="inlineStr">
      <is>
        <t>Passed</t>
      </is>
    </oc>
    <nc r="C202"/>
    <odxf/>
    <ndxf>
      <font>
        <sz val="11"/>
        <color theme="1"/>
        <name val="Calibri"/>
        <family val="2"/>
        <scheme val="minor"/>
      </font>
    </ndxf>
  </rcc>
  <rcc rId="530" sId="1" odxf="1" dxf="1">
    <oc r="C203" t="inlineStr">
      <is>
        <t>Passed</t>
      </is>
    </oc>
    <nc r="C203"/>
    <odxf/>
    <ndxf>
      <font>
        <sz val="11"/>
        <color theme="1"/>
        <name val="Calibri"/>
        <family val="2"/>
        <scheme val="minor"/>
      </font>
    </ndxf>
  </rcc>
  <rcc rId="531" sId="1" odxf="1" dxf="1">
    <oc r="C204" t="inlineStr">
      <is>
        <t>Passed</t>
      </is>
    </oc>
    <nc r="C204"/>
    <odxf/>
    <ndxf>
      <font>
        <sz val="11"/>
        <color theme="1"/>
        <name val="Calibri"/>
        <family val="2"/>
        <scheme val="minor"/>
      </font>
    </ndxf>
  </rcc>
  <rcc rId="532" sId="1" odxf="1" dxf="1">
    <oc r="C205" t="inlineStr">
      <is>
        <t>Passed</t>
      </is>
    </oc>
    <nc r="C205"/>
    <odxf/>
    <ndxf>
      <font>
        <sz val="11"/>
        <color theme="1"/>
        <name val="Calibri"/>
        <family val="2"/>
        <scheme val="minor"/>
      </font>
    </ndxf>
  </rcc>
  <rcc rId="533" sId="1" odxf="1" dxf="1">
    <oc r="C206" t="inlineStr">
      <is>
        <t>Passed</t>
      </is>
    </oc>
    <nc r="C206"/>
    <odxf/>
    <ndxf>
      <font>
        <sz val="11"/>
        <color theme="1"/>
        <name val="Calibri"/>
        <family val="2"/>
        <scheme val="minor"/>
      </font>
    </ndxf>
  </rcc>
  <rcc rId="534" sId="1" odxf="1" dxf="1">
    <oc r="C207" t="inlineStr">
      <is>
        <t>Passed</t>
      </is>
    </oc>
    <nc r="C207"/>
    <odxf/>
    <ndxf>
      <font>
        <sz val="11"/>
        <color theme="1"/>
        <name val="Calibri"/>
        <family val="2"/>
        <scheme val="minor"/>
      </font>
    </ndxf>
  </rcc>
  <rcc rId="535" sId="1" odxf="1" dxf="1">
    <oc r="C208" t="inlineStr">
      <is>
        <t>Passed</t>
      </is>
    </oc>
    <nc r="C208"/>
    <odxf/>
    <ndxf>
      <font>
        <sz val="11"/>
        <color theme="1"/>
        <name val="Calibri"/>
        <family val="2"/>
        <scheme val="minor"/>
      </font>
    </ndxf>
  </rcc>
  <rcc rId="536" sId="1" odxf="1" dxf="1">
    <oc r="C209" t="inlineStr">
      <is>
        <t>Passed</t>
      </is>
    </oc>
    <nc r="C209"/>
    <odxf/>
    <ndxf>
      <font>
        <sz val="11"/>
        <color theme="1"/>
        <name val="Calibri"/>
        <family val="2"/>
        <scheme val="minor"/>
      </font>
    </ndxf>
  </rcc>
  <rcc rId="537" sId="1" odxf="1" dxf="1">
    <oc r="C210" t="inlineStr">
      <is>
        <t>Passed</t>
      </is>
    </oc>
    <nc r="C210"/>
    <odxf/>
    <ndxf>
      <font>
        <sz val="11"/>
        <color theme="1"/>
        <name val="Calibri"/>
        <family val="2"/>
        <scheme val="minor"/>
      </font>
    </ndxf>
  </rcc>
  <rcc rId="538" sId="1" odxf="1" dxf="1">
    <oc r="C211" t="inlineStr">
      <is>
        <t>Passed</t>
      </is>
    </oc>
    <nc r="C211"/>
    <odxf/>
    <ndxf>
      <font>
        <sz val="11"/>
        <color theme="1"/>
        <name val="Calibri"/>
        <family val="2"/>
        <scheme val="minor"/>
      </font>
    </ndxf>
  </rcc>
  <rcc rId="539" sId="1" odxf="1" dxf="1">
    <oc r="C212" t="inlineStr">
      <is>
        <t>Passed</t>
      </is>
    </oc>
    <nc r="C212"/>
    <odxf/>
    <ndxf>
      <font>
        <sz val="11"/>
        <color theme="1"/>
        <name val="Calibri"/>
        <family val="2"/>
        <scheme val="minor"/>
      </font>
    </ndxf>
  </rcc>
  <rcc rId="540" sId="1" odxf="1" dxf="1">
    <oc r="C213" t="inlineStr">
      <is>
        <t>Passed</t>
      </is>
    </oc>
    <nc r="C213"/>
    <odxf/>
    <ndxf>
      <font>
        <sz val="11"/>
        <color theme="1"/>
        <name val="Calibri"/>
        <family val="2"/>
        <scheme val="minor"/>
      </font>
    </ndxf>
  </rcc>
  <rcc rId="541" sId="1" odxf="1" dxf="1">
    <oc r="C214" t="inlineStr">
      <is>
        <t>passed</t>
      </is>
    </oc>
    <nc r="C214"/>
    <odxf/>
    <ndxf>
      <font>
        <sz val="11"/>
        <color theme="1"/>
        <name val="Calibri"/>
        <family val="2"/>
        <scheme val="minor"/>
      </font>
    </ndxf>
  </rcc>
  <rcc rId="542" sId="1" odxf="1" dxf="1">
    <oc r="C218" t="inlineStr">
      <is>
        <t>Passed</t>
      </is>
    </oc>
    <nc r="C218"/>
    <odxf/>
    <ndxf>
      <font>
        <sz val="11"/>
        <color theme="1"/>
        <name val="Calibri"/>
        <family val="2"/>
        <scheme val="minor"/>
      </font>
    </ndxf>
  </rcc>
  <rcc rId="543" sId="1" odxf="1" dxf="1">
    <oc r="C219" t="inlineStr">
      <is>
        <t>Passed</t>
      </is>
    </oc>
    <nc r="C219"/>
    <odxf/>
    <ndxf>
      <font>
        <sz val="11"/>
        <color theme="1"/>
        <name val="Calibri"/>
        <family val="2"/>
        <scheme val="minor"/>
      </font>
    </ndxf>
  </rcc>
  <rcc rId="544" sId="1" odxf="1" dxf="1">
    <oc r="C220" t="inlineStr">
      <is>
        <t>Passed</t>
      </is>
    </oc>
    <nc r="C220"/>
    <odxf/>
    <ndxf>
      <font>
        <sz val="11"/>
        <color theme="1"/>
        <name val="Calibri"/>
        <family val="2"/>
        <scheme val="minor"/>
      </font>
    </ndxf>
  </rcc>
  <rcc rId="545" sId="1" odxf="1" dxf="1">
    <oc r="C221" t="inlineStr">
      <is>
        <t>Passed</t>
      </is>
    </oc>
    <nc r="C221"/>
    <odxf/>
    <ndxf>
      <font>
        <sz val="11"/>
        <color theme="1"/>
        <name val="Calibri"/>
        <family val="2"/>
        <scheme val="minor"/>
      </font>
    </ndxf>
  </rcc>
  <rcc rId="546" sId="1" odxf="1" dxf="1">
    <oc r="C222" t="inlineStr">
      <is>
        <t>Passed</t>
      </is>
    </oc>
    <nc r="C222"/>
    <odxf/>
    <ndxf>
      <font>
        <sz val="11"/>
        <color theme="1"/>
        <name val="Calibri"/>
        <family val="2"/>
        <scheme val="minor"/>
      </font>
    </ndxf>
  </rcc>
  <rcc rId="547" sId="1" odxf="1" dxf="1">
    <oc r="C223" t="inlineStr">
      <is>
        <t>Passed</t>
      </is>
    </oc>
    <nc r="C223"/>
    <odxf/>
    <ndxf>
      <font>
        <sz val="11"/>
        <color theme="1"/>
        <name val="Calibri"/>
        <family val="2"/>
        <scheme val="minor"/>
      </font>
    </ndxf>
  </rcc>
  <rcc rId="548" sId="1" odxf="1" dxf="1">
    <oc r="C224" t="inlineStr">
      <is>
        <t>Passed</t>
      </is>
    </oc>
    <nc r="C224"/>
    <odxf/>
    <ndxf>
      <font>
        <sz val="11"/>
        <color theme="1"/>
        <name val="Calibri"/>
        <family val="2"/>
        <scheme val="minor"/>
      </font>
    </ndxf>
  </rcc>
  <rcc rId="549" sId="1" odxf="1" dxf="1">
    <oc r="C225" t="inlineStr">
      <is>
        <t>Passed</t>
      </is>
    </oc>
    <nc r="C225"/>
    <odxf/>
    <ndxf>
      <font>
        <sz val="11"/>
        <color theme="1"/>
        <name val="Calibri"/>
        <family val="2"/>
        <scheme val="minor"/>
      </font>
    </ndxf>
  </rcc>
  <rcc rId="550" sId="1" odxf="1" dxf="1">
    <oc r="C226" t="inlineStr">
      <is>
        <t>Passed</t>
      </is>
    </oc>
    <nc r="C226"/>
    <odxf/>
    <ndxf>
      <font>
        <sz val="11"/>
        <color theme="1"/>
        <name val="Calibri"/>
        <family val="2"/>
        <scheme val="minor"/>
      </font>
    </ndxf>
  </rcc>
  <rcc rId="551" sId="1" odxf="1" dxf="1">
    <oc r="C227" t="inlineStr">
      <is>
        <t>Passed</t>
      </is>
    </oc>
    <nc r="C227"/>
    <odxf/>
    <ndxf>
      <font>
        <sz val="11"/>
        <color theme="1"/>
        <name val="Calibri"/>
        <family val="2"/>
        <scheme val="minor"/>
      </font>
    </ndxf>
  </rcc>
  <rcc rId="552" sId="1" odxf="1" dxf="1">
    <oc r="C228" t="inlineStr">
      <is>
        <t>Passed</t>
      </is>
    </oc>
    <nc r="C228"/>
    <odxf/>
    <ndxf>
      <font>
        <sz val="11"/>
        <color theme="1"/>
        <name val="Calibri"/>
        <family val="2"/>
        <scheme val="minor"/>
      </font>
    </ndxf>
  </rcc>
  <rcc rId="553" sId="1" odxf="1" dxf="1">
    <oc r="C229" t="inlineStr">
      <is>
        <t>Passed</t>
      </is>
    </oc>
    <nc r="C229"/>
    <odxf/>
    <ndxf>
      <font>
        <sz val="11"/>
        <color theme="1"/>
        <name val="Calibri"/>
        <family val="2"/>
        <scheme val="minor"/>
      </font>
    </ndxf>
  </rcc>
  <rcc rId="554" sId="1" odxf="1" dxf="1">
    <oc r="C230" t="inlineStr">
      <is>
        <t>passed</t>
      </is>
    </oc>
    <nc r="C230"/>
    <odxf/>
    <ndxf>
      <font>
        <sz val="11"/>
        <color theme="1"/>
        <name val="Calibri"/>
        <family val="2"/>
        <scheme val="minor"/>
      </font>
    </ndxf>
  </rcc>
  <rcc rId="555" sId="1" odxf="1" dxf="1">
    <oc r="C231" t="inlineStr">
      <is>
        <t>Passed</t>
      </is>
    </oc>
    <nc r="C231"/>
    <odxf/>
    <ndxf>
      <font>
        <sz val="11"/>
        <color theme="1"/>
        <name val="Calibri"/>
        <family val="2"/>
        <scheme val="minor"/>
      </font>
    </ndxf>
  </rcc>
  <rcc rId="556" sId="1" odxf="1" dxf="1">
    <oc r="C232" t="inlineStr">
      <is>
        <t>Passed</t>
      </is>
    </oc>
    <nc r="C232"/>
    <odxf/>
    <ndxf>
      <font>
        <sz val="11"/>
        <color theme="1"/>
        <name val="Calibri"/>
        <family val="2"/>
        <scheme val="minor"/>
      </font>
    </ndxf>
  </rcc>
  <rcc rId="557" sId="1" odxf="1" dxf="1">
    <oc r="C233" t="inlineStr">
      <is>
        <t>Passed</t>
      </is>
    </oc>
    <nc r="C233"/>
    <odxf/>
    <ndxf>
      <font>
        <sz val="11"/>
        <color theme="1"/>
        <name val="Calibri"/>
        <family val="2"/>
        <scheme val="minor"/>
      </font>
    </ndxf>
  </rcc>
  <rcc rId="558" sId="1" odxf="1" dxf="1">
    <oc r="C234" t="inlineStr">
      <is>
        <t>Passed</t>
      </is>
    </oc>
    <nc r="C234"/>
    <odxf/>
    <ndxf>
      <font>
        <sz val="11"/>
        <color theme="1"/>
        <name val="Calibri"/>
        <family val="2"/>
        <scheme val="minor"/>
      </font>
    </ndxf>
  </rcc>
  <rcc rId="559" sId="1" odxf="1" dxf="1">
    <oc r="C235" t="inlineStr">
      <is>
        <t>Passed</t>
      </is>
    </oc>
    <nc r="C235"/>
    <odxf/>
    <ndxf>
      <font>
        <sz val="11"/>
        <color theme="1"/>
        <name val="Calibri"/>
        <family val="2"/>
        <scheme val="minor"/>
      </font>
    </ndxf>
  </rcc>
  <rcc rId="560" sId="1" odxf="1" dxf="1">
    <oc r="C236" t="inlineStr">
      <is>
        <t>Passed</t>
      </is>
    </oc>
    <nc r="C236"/>
    <odxf/>
    <ndxf>
      <font>
        <sz val="11"/>
        <color theme="1"/>
        <name val="Calibri"/>
        <family val="2"/>
        <scheme val="minor"/>
      </font>
    </ndxf>
  </rcc>
  <rcc rId="561" sId="1" odxf="1" dxf="1">
    <oc r="C237" t="inlineStr">
      <is>
        <t>Passed</t>
      </is>
    </oc>
    <nc r="C237"/>
    <odxf/>
    <ndxf>
      <font>
        <sz val="11"/>
        <color theme="1"/>
        <name val="Calibri"/>
        <family val="2"/>
        <scheme val="minor"/>
      </font>
    </ndxf>
  </rcc>
</revisions>
</file>

<file path=xl/revisions/revisionLog4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62" sId="1">
    <nc r="C220" t="inlineStr">
      <is>
        <t>Passed</t>
      </is>
    </nc>
  </rcc>
  <rcc rId="563" sId="1">
    <oc r="C238" t="inlineStr">
      <is>
        <t>Passed</t>
      </is>
    </oc>
    <nc r="C238"/>
  </rcc>
  <rcc rId="564" sId="1">
    <nc r="C219" t="inlineStr">
      <is>
        <t>Passed</t>
      </is>
    </nc>
  </rcc>
  <rcc rId="565" sId="1">
    <nc r="C218" t="inlineStr">
      <is>
        <t>Passed</t>
      </is>
    </nc>
  </rcc>
  <rcc rId="566" sId="1">
    <nc r="C214" t="inlineStr">
      <is>
        <t>Passed</t>
      </is>
    </nc>
  </rcc>
  <rcc rId="567" sId="1">
    <nc r="D214" t="inlineStr">
      <is>
        <t>Navya</t>
      </is>
    </nc>
  </rcc>
  <rcc rId="568" sId="1">
    <nc r="D218" t="inlineStr">
      <is>
        <t>Navya</t>
      </is>
    </nc>
  </rcc>
  <rcc rId="569" sId="1">
    <nc r="D219" t="inlineStr">
      <is>
        <t>Navya</t>
      </is>
    </nc>
  </rcc>
  <rcc rId="570" sId="1">
    <nc r="D220" t="inlineStr">
      <is>
        <t>Navya</t>
      </is>
    </nc>
  </rcc>
</revisions>
</file>

<file path=xl/revisions/revisionLog4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71" sId="1">
    <nc r="C147" t="inlineStr">
      <is>
        <t>Passed</t>
      </is>
    </nc>
  </rcc>
  <rcc rId="572" sId="1">
    <nc r="D147" t="inlineStr">
      <is>
        <t>Navya</t>
      </is>
    </nc>
  </rcc>
  <rcc rId="573" sId="1">
    <nc r="C149" t="inlineStr">
      <is>
        <t>Passed</t>
      </is>
    </nc>
  </rcc>
  <rcc rId="574" sId="1">
    <nc r="D149" t="inlineStr">
      <is>
        <t>Navya</t>
      </is>
    </nc>
  </rcc>
  <rcc rId="575" sId="1">
    <nc r="C151" t="inlineStr">
      <is>
        <t>Passed</t>
      </is>
    </nc>
  </rcc>
  <rcc rId="576" sId="1">
    <nc r="D151" t="inlineStr">
      <is>
        <t>Navya</t>
      </is>
    </nc>
  </rcc>
  <rcc rId="577" sId="1">
    <nc r="C153" t="inlineStr">
      <is>
        <t>Passed</t>
      </is>
    </nc>
  </rcc>
  <rcc rId="578" sId="1">
    <nc r="D153" t="inlineStr">
      <is>
        <t>Navya</t>
      </is>
    </nc>
  </rcc>
  <rcc rId="579" sId="1">
    <nc r="C156" t="inlineStr">
      <is>
        <t>Passed</t>
      </is>
    </nc>
  </rcc>
  <rcc rId="580" sId="1">
    <nc r="D156" t="inlineStr">
      <is>
        <t>Navya</t>
      </is>
    </nc>
  </rcc>
  <rcc rId="581" sId="1">
    <nc r="C158" t="inlineStr">
      <is>
        <t>Passed</t>
      </is>
    </nc>
  </rcc>
  <rcc rId="582" sId="1">
    <nc r="D158" t="inlineStr">
      <is>
        <t>Navya</t>
      </is>
    </nc>
  </rcc>
  <rcc rId="583" sId="1">
    <nc r="C160" t="inlineStr">
      <is>
        <t>Passed</t>
      </is>
    </nc>
  </rcc>
  <rcc rId="584" sId="1">
    <nc r="D160" t="inlineStr">
      <is>
        <t>Navya</t>
      </is>
    </nc>
  </rcc>
  <rcc rId="585" sId="1">
    <nc r="C180" t="inlineStr">
      <is>
        <t>Passed</t>
      </is>
    </nc>
  </rcc>
  <rcc rId="586" sId="1">
    <nc r="D180" t="inlineStr">
      <is>
        <t>Navya</t>
      </is>
    </nc>
  </rcc>
</revisions>
</file>

<file path=xl/revisions/revisionLog4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87" sId="1">
    <nc r="C55" t="inlineStr">
      <is>
        <t>Passed</t>
      </is>
    </nc>
  </rcc>
  <rcc rId="588" sId="1">
    <nc r="C59" t="inlineStr">
      <is>
        <t>Passed</t>
      </is>
    </nc>
  </rcc>
  <rcc rId="589" sId="1">
    <nc r="C60" t="inlineStr">
      <is>
        <t>Passed</t>
      </is>
    </nc>
  </rcc>
  <rcc rId="590" sId="1">
    <nc r="C61" t="inlineStr">
      <is>
        <t>Passed</t>
      </is>
    </nc>
  </rcc>
  <rcc rId="591" sId="1">
    <nc r="C62" t="inlineStr">
      <is>
        <t>Passed</t>
      </is>
    </nc>
  </rcc>
  <rcc rId="592" sId="1">
    <nc r="C148" t="inlineStr">
      <is>
        <t>Passed</t>
      </is>
    </nc>
  </rcc>
  <rcc rId="593" sId="1">
    <nc r="C150" t="inlineStr">
      <is>
        <t>Passed</t>
      </is>
    </nc>
  </rcc>
  <rcc rId="594" sId="1">
    <nc r="C152" t="inlineStr">
      <is>
        <t>Passed</t>
      </is>
    </nc>
  </rcc>
  <rcc rId="595" sId="1">
    <nc r="C154" t="inlineStr">
      <is>
        <t>Passed</t>
      </is>
    </nc>
  </rcc>
  <rcc rId="596" sId="1">
    <nc r="C155" t="inlineStr">
      <is>
        <t>Passed</t>
      </is>
    </nc>
  </rcc>
  <rcc rId="597" sId="1">
    <nc r="C157" t="inlineStr">
      <is>
        <t>Passed</t>
      </is>
    </nc>
  </rcc>
  <rcc rId="598" sId="1">
    <nc r="C159" t="inlineStr">
      <is>
        <t>Passed</t>
      </is>
    </nc>
  </rcc>
  <rcc rId="599" sId="1">
    <nc r="C161" t="inlineStr">
      <is>
        <t>Passed</t>
      </is>
    </nc>
  </rcc>
  <rcc rId="600" sId="1">
    <nc r="C178" t="inlineStr">
      <is>
        <t>Passed</t>
      </is>
    </nc>
  </rcc>
  <rcc rId="601" sId="1">
    <nc r="C181" t="inlineStr">
      <is>
        <t>Passed</t>
      </is>
    </nc>
  </rcc>
  <rcc rId="602" sId="1">
    <nc r="D55" t="inlineStr">
      <is>
        <t>Navya</t>
      </is>
    </nc>
  </rcc>
  <rcc rId="603" sId="1">
    <nc r="D59" t="inlineStr">
      <is>
        <t>Navya</t>
      </is>
    </nc>
  </rcc>
  <rcc rId="604" sId="1">
    <nc r="D60" t="inlineStr">
      <is>
        <t>Navya</t>
      </is>
    </nc>
  </rcc>
  <rcc rId="605" sId="1">
    <nc r="D61" t="inlineStr">
      <is>
        <t>Navya</t>
      </is>
    </nc>
  </rcc>
  <rcc rId="606" sId="1">
    <nc r="D62" t="inlineStr">
      <is>
        <t>Navya</t>
      </is>
    </nc>
  </rcc>
  <rcc rId="607" sId="1">
    <nc r="D148" t="inlineStr">
      <is>
        <t>Navya</t>
      </is>
    </nc>
  </rcc>
  <rcc rId="608" sId="1">
    <nc r="D150" t="inlineStr">
      <is>
        <t>Navya</t>
      </is>
    </nc>
  </rcc>
  <rcc rId="609" sId="1">
    <nc r="D152" t="inlineStr">
      <is>
        <t>Navya</t>
      </is>
    </nc>
  </rcc>
  <rcc rId="610" sId="1">
    <nc r="D154" t="inlineStr">
      <is>
        <t>Navya</t>
      </is>
    </nc>
  </rcc>
  <rcc rId="611" sId="1">
    <nc r="D155" t="inlineStr">
      <is>
        <t>Navya</t>
      </is>
    </nc>
  </rcc>
  <rcc rId="612" sId="1">
    <nc r="D157" t="inlineStr">
      <is>
        <t>Navya</t>
      </is>
    </nc>
  </rcc>
  <rcc rId="613" sId="1">
    <nc r="D159" t="inlineStr">
      <is>
        <t>Navya</t>
      </is>
    </nc>
  </rcc>
  <rcc rId="614" sId="1">
    <nc r="D161" t="inlineStr">
      <is>
        <t>Navya</t>
      </is>
    </nc>
  </rcc>
  <rcc rId="615" sId="1">
    <nc r="D178" t="inlineStr">
      <is>
        <t>Navya</t>
      </is>
    </nc>
  </rcc>
  <rcc rId="616" sId="1">
    <nc r="D181" t="inlineStr">
      <is>
        <t>Navya</t>
      </is>
    </nc>
  </rcc>
</revisions>
</file>

<file path=xl/revisions/revisionLog4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17" sId="1">
    <oc r="C178" t="inlineStr">
      <is>
        <t>Passed</t>
      </is>
    </oc>
    <nc r="C178"/>
  </rcc>
  <rcc rId="618" sId="1">
    <oc r="D178" t="inlineStr">
      <is>
        <t>Navya</t>
      </is>
    </oc>
    <nc r="D178"/>
  </rcc>
</revisions>
</file>

<file path=xl/revisions/revisionLog4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19" sId="1">
    <nc r="C3" t="inlineStr">
      <is>
        <t>Passed</t>
      </is>
    </nc>
  </rcc>
  <rcc rId="620" sId="1">
    <nc r="D3" t="inlineStr">
      <is>
        <t>Navya</t>
      </is>
    </nc>
  </rcc>
  <rcc rId="621" sId="1">
    <nc r="C8" t="inlineStr">
      <is>
        <t>Passed</t>
      </is>
    </nc>
  </rcc>
  <rcc rId="622" sId="1">
    <nc r="D8" t="inlineStr">
      <is>
        <t>Navya</t>
      </is>
    </nc>
  </rcc>
  <rcc rId="623" sId="1">
    <nc r="D9" t="inlineStr">
      <is>
        <t>Navya</t>
      </is>
    </nc>
  </rcc>
  <rcc rId="624" sId="1">
    <nc r="C9" t="inlineStr">
      <is>
        <t>Passed</t>
      </is>
    </nc>
  </rcc>
  <rcc rId="625" sId="1">
    <nc r="C10" t="inlineStr">
      <is>
        <t>Passed</t>
      </is>
    </nc>
  </rcc>
  <rcc rId="626" sId="1">
    <nc r="D10" t="inlineStr">
      <is>
        <t>Navya</t>
      </is>
    </nc>
  </rcc>
  <rcc rId="627" sId="1">
    <nc r="C13" t="inlineStr">
      <is>
        <t>Passed</t>
      </is>
    </nc>
  </rcc>
  <rcc rId="628" sId="1">
    <nc r="D13" t="inlineStr">
      <is>
        <t>Navya</t>
      </is>
    </nc>
  </rcc>
</revisions>
</file>

<file path=xl/revisions/revisionLog4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29" sId="1">
    <nc r="C6" t="inlineStr">
      <is>
        <t>Passed</t>
      </is>
    </nc>
  </rcc>
  <rcc rId="630" sId="1">
    <nc r="D6" t="inlineStr">
      <is>
        <t>Navya</t>
      </is>
    </nc>
  </rcc>
  <rcc rId="631" sId="1">
    <nc r="C12" t="inlineStr">
      <is>
        <t>Passed</t>
      </is>
    </nc>
  </rcc>
  <rcc rId="632" sId="1">
    <nc r="D12" t="inlineStr">
      <is>
        <t>Navya</t>
      </is>
    </nc>
  </rcc>
  <rcc rId="633" sId="1">
    <nc r="C19" t="inlineStr">
      <is>
        <t>Passed</t>
      </is>
    </nc>
  </rcc>
  <rcc rId="634" sId="1">
    <nc r="D19" t="inlineStr">
      <is>
        <t>Navya</t>
      </is>
    </nc>
  </rcc>
  <rcc rId="635" sId="1">
    <nc r="C22" t="inlineStr">
      <is>
        <t>Passed</t>
      </is>
    </nc>
  </rcc>
  <rcc rId="636" sId="1">
    <nc r="D22" t="inlineStr">
      <is>
        <t>Navya</t>
      </is>
    </nc>
  </rcc>
  <rcc rId="637" sId="1">
    <nc r="D23" t="inlineStr">
      <is>
        <t>Navya</t>
      </is>
    </nc>
  </rcc>
  <rcc rId="638" sId="1">
    <nc r="C23" t="inlineStr">
      <is>
        <t>Passed</t>
      </is>
    </nc>
  </rcc>
  <rcc rId="639" sId="1">
    <nc r="C24" t="inlineStr">
      <is>
        <t>Passed</t>
      </is>
    </nc>
  </rcc>
  <rcc rId="640" sId="1">
    <nc r="D24" t="inlineStr">
      <is>
        <t>Navya</t>
      </is>
    </nc>
  </rcc>
  <rcc rId="641" sId="1">
    <nc r="C36" t="inlineStr">
      <is>
        <t>Passed</t>
      </is>
    </nc>
  </rcc>
  <rcc rId="642" sId="1">
    <nc r="D36" t="inlineStr">
      <is>
        <t>Navya</t>
      </is>
    </nc>
  </rcc>
  <rcc rId="643" sId="1">
    <nc r="C40" t="inlineStr">
      <is>
        <t>Passed</t>
      </is>
    </nc>
  </rcc>
  <rcc rId="644" sId="1">
    <nc r="D40" t="inlineStr">
      <is>
        <t>Navya</t>
      </is>
    </nc>
  </rcc>
  <rcc rId="645" sId="1">
    <nc r="C42" t="inlineStr">
      <is>
        <t>Passed</t>
      </is>
    </nc>
  </rcc>
  <rcc rId="646" sId="1">
    <nc r="D42" t="inlineStr">
      <is>
        <t>Navya</t>
      </is>
    </nc>
  </rcc>
  <rcc rId="647" sId="1">
    <nc r="C45" t="inlineStr">
      <is>
        <t>Passed</t>
      </is>
    </nc>
  </rcc>
  <rcc rId="648" sId="1">
    <nc r="D45" t="inlineStr">
      <is>
        <t>Navya</t>
      </is>
    </nc>
  </rcc>
  <rcc rId="649" sId="1">
    <nc r="C46" t="inlineStr">
      <is>
        <t>Passed</t>
      </is>
    </nc>
  </rcc>
  <rcc rId="650" sId="1">
    <nc r="D46" t="inlineStr">
      <is>
        <t>Navya</t>
      </is>
    </nc>
  </rcc>
  <rcc rId="651" sId="1">
    <nc r="C48" t="inlineStr">
      <is>
        <t>Passed</t>
      </is>
    </nc>
  </rcc>
  <rcc rId="652" sId="1">
    <nc r="D48" t="inlineStr">
      <is>
        <t>Navya</t>
      </is>
    </nc>
  </rcc>
  <rcc rId="653" sId="1">
    <nc r="D54" t="inlineStr">
      <is>
        <t>Navya</t>
      </is>
    </nc>
  </rcc>
  <rcc rId="654" sId="1">
    <nc r="C54" t="inlineStr">
      <is>
        <t>Passed</t>
      </is>
    </nc>
  </rcc>
  <rcc rId="655" sId="1">
    <nc r="C56" t="inlineStr">
      <is>
        <t>Passed</t>
      </is>
    </nc>
  </rcc>
  <rcc rId="656" sId="1">
    <nc r="D56" t="inlineStr">
      <is>
        <t>Navya</t>
      </is>
    </nc>
  </rcc>
  <rcc rId="657" sId="1">
    <nc r="C57" t="inlineStr">
      <is>
        <t>Passed</t>
      </is>
    </nc>
  </rcc>
  <rcc rId="658" sId="1">
    <nc r="C64" t="inlineStr">
      <is>
        <t>Passed</t>
      </is>
    </nc>
  </rcc>
  <rcc rId="659" sId="1">
    <nc r="D64" t="inlineStr">
      <is>
        <t>Navya</t>
      </is>
    </nc>
  </rcc>
  <rcc rId="660" sId="1">
    <nc r="C67" t="inlineStr">
      <is>
        <t>Passed</t>
      </is>
    </nc>
  </rcc>
  <rcc rId="661" sId="1">
    <nc r="D67" t="inlineStr">
      <is>
        <t>Navya</t>
      </is>
    </nc>
  </rcc>
  <rcc rId="662" sId="1">
    <nc r="C71" t="inlineStr">
      <is>
        <t>Passed</t>
      </is>
    </nc>
  </rcc>
  <rcc rId="663" sId="1">
    <nc r="D71" t="inlineStr">
      <is>
        <t>Navya</t>
      </is>
    </nc>
  </rcc>
  <rcc rId="664" sId="1">
    <nc r="C75" t="inlineStr">
      <is>
        <t>Passed</t>
      </is>
    </nc>
  </rcc>
  <rcc rId="665" sId="1">
    <nc r="D75" t="inlineStr">
      <is>
        <t>Navya</t>
      </is>
    </nc>
  </rcc>
  <rcc rId="666" sId="1">
    <nc r="C76" t="inlineStr">
      <is>
        <t>Passed</t>
      </is>
    </nc>
  </rcc>
  <rcc rId="667" sId="1">
    <nc r="C77" t="inlineStr">
      <is>
        <t>Passed</t>
      </is>
    </nc>
  </rcc>
  <rcc rId="668" sId="1">
    <nc r="D77" t="inlineStr">
      <is>
        <t>Navya</t>
      </is>
    </nc>
  </rcc>
  <rcc rId="669" sId="1">
    <nc r="D76" t="inlineStr">
      <is>
        <t>Navya</t>
      </is>
    </nc>
  </rcc>
  <rcc rId="670" sId="1">
    <nc r="C86" t="inlineStr">
      <is>
        <t>Passed</t>
      </is>
    </nc>
  </rcc>
  <rcc rId="671" sId="1">
    <nc r="D86" t="inlineStr">
      <is>
        <t>Navya</t>
      </is>
    </nc>
  </rcc>
  <rcc rId="672" sId="1">
    <nc r="C90" t="inlineStr">
      <is>
        <t>Passed</t>
      </is>
    </nc>
  </rcc>
  <rcc rId="673" sId="1">
    <nc r="D90" t="inlineStr">
      <is>
        <t>Navya</t>
      </is>
    </nc>
  </rcc>
  <rcc rId="674" sId="1">
    <nc r="C92" t="inlineStr">
      <is>
        <t>Passed</t>
      </is>
    </nc>
  </rcc>
  <rcc rId="675" sId="1">
    <nc r="D92" t="inlineStr">
      <is>
        <t>Navya</t>
      </is>
    </nc>
  </rcc>
  <rcc rId="676" sId="1">
    <nc r="C96" t="inlineStr">
      <is>
        <t>Passed</t>
      </is>
    </nc>
  </rcc>
  <rcc rId="677" sId="1">
    <nc r="D96" t="inlineStr">
      <is>
        <t>Navya</t>
      </is>
    </nc>
  </rcc>
  <rcc rId="678" sId="1">
    <nc r="C100" t="inlineStr">
      <is>
        <t>Passed</t>
      </is>
    </nc>
  </rcc>
  <rcc rId="679" sId="1">
    <nc r="D100" t="inlineStr">
      <is>
        <t>Navya</t>
      </is>
    </nc>
  </rcc>
  <rcc rId="680" sId="1">
    <nc r="C110" t="inlineStr">
      <is>
        <t>Passed</t>
      </is>
    </nc>
  </rcc>
  <rcc rId="681" sId="1">
    <nc r="D110" t="inlineStr">
      <is>
        <t>Navya</t>
      </is>
    </nc>
  </rcc>
  <rcc rId="682" sId="1">
    <nc r="D111" t="inlineStr">
      <is>
        <t>Navya</t>
      </is>
    </nc>
  </rcc>
  <rcc rId="683" sId="1">
    <nc r="C111" t="inlineStr">
      <is>
        <t>Passed</t>
      </is>
    </nc>
  </rcc>
  <rcc rId="684" sId="1">
    <nc r="C120" t="inlineStr">
      <is>
        <t>Passed</t>
      </is>
    </nc>
  </rcc>
  <rcc rId="685" sId="1">
    <nc r="D120" t="inlineStr">
      <is>
        <t>Navya</t>
      </is>
    </nc>
  </rcc>
  <rcc rId="686" sId="1">
    <nc r="C125" t="inlineStr">
      <is>
        <t>Passed</t>
      </is>
    </nc>
  </rcc>
  <rcc rId="687" sId="1">
    <nc r="D125" t="inlineStr">
      <is>
        <t>Navya</t>
      </is>
    </nc>
  </rcc>
  <rcc rId="688" sId="1">
    <nc r="D126" t="inlineStr">
      <is>
        <t>Navya</t>
      </is>
    </nc>
  </rcc>
  <rcc rId="689" sId="1">
    <nc r="C126" t="inlineStr">
      <is>
        <t>Passed</t>
      </is>
    </nc>
  </rcc>
  <rcc rId="690" sId="1">
    <nc r="C135" t="inlineStr">
      <is>
        <t>Passed</t>
      </is>
    </nc>
  </rcc>
  <rcc rId="691" sId="1">
    <nc r="D135" t="inlineStr">
      <is>
        <t>Navya</t>
      </is>
    </nc>
  </rcc>
  <rcc rId="692" sId="1">
    <nc r="C140" t="inlineStr">
      <is>
        <t>Passed</t>
      </is>
    </nc>
  </rcc>
  <rcc rId="693" sId="1">
    <nc r="D140" t="inlineStr">
      <is>
        <t>Navya</t>
      </is>
    </nc>
  </rcc>
  <rcc rId="694" sId="1">
    <nc r="C144" t="inlineStr">
      <is>
        <t>Passed</t>
      </is>
    </nc>
  </rcc>
  <rcc rId="695" sId="1">
    <nc r="C145" t="inlineStr">
      <is>
        <t>Passed</t>
      </is>
    </nc>
  </rcc>
  <rcc rId="696" sId="1">
    <nc r="C146" t="inlineStr">
      <is>
        <t>Passed</t>
      </is>
    </nc>
  </rcc>
  <rcc rId="697" sId="1">
    <nc r="D146" t="inlineStr">
      <is>
        <t>Navya</t>
      </is>
    </nc>
  </rcc>
  <rcc rId="698" sId="1">
    <nc r="D145" t="inlineStr">
      <is>
        <t>Navya</t>
      </is>
    </nc>
  </rcc>
  <rcc rId="699" sId="1">
    <nc r="D144" t="inlineStr">
      <is>
        <t>Navya</t>
      </is>
    </nc>
  </rcc>
  <rcc rId="700" sId="1">
    <nc r="C162" t="inlineStr">
      <is>
        <t>Passed</t>
      </is>
    </nc>
  </rcc>
  <rcc rId="701" sId="1">
    <nc r="D162" t="inlineStr">
      <is>
        <t>Navya</t>
      </is>
    </nc>
  </rcc>
  <rcc rId="702" sId="1">
    <nc r="C166" t="inlineStr">
      <is>
        <t>Passed</t>
      </is>
    </nc>
  </rcc>
  <rcc rId="703" sId="1">
    <nc r="D166" t="inlineStr">
      <is>
        <t>Navya</t>
      </is>
    </nc>
  </rcc>
  <rcc rId="704" sId="1">
    <nc r="C168" t="inlineStr">
      <is>
        <t>Passed</t>
      </is>
    </nc>
  </rcc>
  <rcc rId="705" sId="1">
    <nc r="C169" t="inlineStr">
      <is>
        <t>Passed</t>
      </is>
    </nc>
  </rcc>
  <rcc rId="706" sId="1">
    <nc r="D169" t="inlineStr">
      <is>
        <t>Navya</t>
      </is>
    </nc>
  </rcc>
  <rcc rId="707" sId="1">
    <nc r="D168" t="inlineStr">
      <is>
        <t>Navya</t>
      </is>
    </nc>
  </rcc>
  <rcc rId="708" sId="1">
    <nc r="C173" t="inlineStr">
      <is>
        <t>Passed</t>
      </is>
    </nc>
  </rcc>
  <rcc rId="709" sId="1">
    <nc r="D173" t="inlineStr">
      <is>
        <t>Navya</t>
      </is>
    </nc>
  </rcc>
  <rcc rId="710" sId="1">
    <nc r="C176" t="inlineStr">
      <is>
        <t>Passed</t>
      </is>
    </nc>
  </rcc>
  <rcc rId="711" sId="1">
    <nc r="D176" t="inlineStr">
      <is>
        <t>Navya</t>
      </is>
    </nc>
  </rcc>
  <rcc rId="712" sId="1">
    <nc r="C177" t="inlineStr">
      <is>
        <t>Passed</t>
      </is>
    </nc>
  </rcc>
  <rcc rId="713" sId="1">
    <nc r="D177" t="inlineStr">
      <is>
        <t>Navya</t>
      </is>
    </nc>
  </rcc>
  <rcc rId="714" sId="1">
    <nc r="C179" t="inlineStr">
      <is>
        <t>Passed</t>
      </is>
    </nc>
  </rcc>
  <rcc rId="715" sId="1">
    <nc r="D179" t="inlineStr">
      <is>
        <t>Navya</t>
      </is>
    </nc>
  </rcc>
  <rcc rId="716" sId="1">
    <nc r="C191" t="inlineStr">
      <is>
        <t>Passed</t>
      </is>
    </nc>
  </rcc>
  <rcc rId="717" sId="1">
    <nc r="D191" t="inlineStr">
      <is>
        <t>Navya</t>
      </is>
    </nc>
  </rcc>
  <rcc rId="718" sId="1">
    <nc r="C195" t="inlineStr">
      <is>
        <t>Passed</t>
      </is>
    </nc>
  </rcc>
  <rcc rId="719" sId="1">
    <nc r="D195" t="inlineStr">
      <is>
        <t>Navya</t>
      </is>
    </nc>
  </rcc>
  <rcc rId="720" sId="1">
    <nc r="C199" t="inlineStr">
      <is>
        <t>Passed</t>
      </is>
    </nc>
  </rcc>
  <rcc rId="721" sId="1">
    <nc r="D199" t="inlineStr">
      <is>
        <t>Navya</t>
      </is>
    </nc>
  </rcc>
  <rcc rId="722" sId="1">
    <nc r="C201" t="inlineStr">
      <is>
        <t>Passed</t>
      </is>
    </nc>
  </rcc>
  <rcc rId="723" sId="1">
    <nc r="C202" t="inlineStr">
      <is>
        <t>Passed</t>
      </is>
    </nc>
  </rcc>
  <rcc rId="724" sId="1">
    <nc r="C203" t="inlineStr">
      <is>
        <t>Passed</t>
      </is>
    </nc>
  </rcc>
  <rcc rId="725" sId="1">
    <nc r="C204" t="inlineStr">
      <is>
        <t>Passed</t>
      </is>
    </nc>
  </rcc>
  <rcc rId="726" sId="1">
    <nc r="C205" t="inlineStr">
      <is>
        <t>Passed</t>
      </is>
    </nc>
  </rcc>
  <rcc rId="727" sId="1">
    <nc r="C206" t="inlineStr">
      <is>
        <t>Passed</t>
      </is>
    </nc>
  </rcc>
  <rcc rId="728" sId="1">
    <nc r="C207" t="inlineStr">
      <is>
        <t>Passed</t>
      </is>
    </nc>
  </rcc>
  <rcc rId="729" sId="1">
    <nc r="D207" t="inlineStr">
      <is>
        <t>Navya</t>
      </is>
    </nc>
  </rcc>
  <rcc rId="730" sId="1">
    <nc r="D206" t="inlineStr">
      <is>
        <t>Navya</t>
      </is>
    </nc>
  </rcc>
  <rcc rId="731" sId="1">
    <nc r="D204" t="inlineStr">
      <is>
        <t>Navya</t>
      </is>
    </nc>
  </rcc>
  <rcc rId="732" sId="1">
    <nc r="D205" t="inlineStr">
      <is>
        <t>Navya</t>
      </is>
    </nc>
  </rcc>
  <rcc rId="733" sId="1">
    <nc r="D203" t="inlineStr">
      <is>
        <t>Navya</t>
      </is>
    </nc>
  </rcc>
  <rcc rId="734" sId="1">
    <nc r="D202" t="inlineStr">
      <is>
        <t>Navya</t>
      </is>
    </nc>
  </rcc>
  <rcc rId="735" sId="1">
    <nc r="D201" t="inlineStr">
      <is>
        <t>Navya</t>
      </is>
    </nc>
  </rcc>
  <rcc rId="736" sId="1">
    <nc r="C212" t="inlineStr">
      <is>
        <t>Passed</t>
      </is>
    </nc>
  </rcc>
  <rcc rId="737" sId="1">
    <nc r="D212" t="inlineStr">
      <is>
        <t>Navya</t>
      </is>
    </nc>
  </rcc>
</revisions>
</file>

<file path=xl/revisions/revisionLog4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38" sId="1">
    <nc r="C2" t="inlineStr">
      <is>
        <t>Passed</t>
      </is>
    </nc>
  </rcc>
  <rcc rId="739" sId="1">
    <nc r="D2" t="inlineStr">
      <is>
        <t>Navya</t>
      </is>
    </nc>
  </rcc>
</revisions>
</file>

<file path=xl/revisions/revisionLog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79" sId="1">
    <nc r="C39" t="inlineStr">
      <is>
        <t>Passed</t>
      </is>
    </nc>
  </rcc>
  <rcc rId="780" sId="1">
    <nc r="D39" t="inlineStr">
      <is>
        <t>Navya</t>
      </is>
    </nc>
  </rcc>
  <rcv guid="{E28D465D-34C3-41D2-9D3B-078E163C47FF}" action="delete"/>
  <rdn rId="0" localSheetId="1" customView="1" name="Z_E28D465D_34C3_41D2_9D3B_078E163C47FF_.wvu.FilterData" hidden="1" oldHidden="1">
    <formula>Sheet1!$A$1:$AJ$238</formula>
    <oldFormula>Sheet1!$A$1:$AJ$238</oldFormula>
  </rdn>
  <rcv guid="{E28D465D-34C3-41D2-9D3B-078E163C47FF}" action="add"/>
</revisions>
</file>

<file path=xl/revisions/revisionLog5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40" sId="1">
    <nc r="D57" t="inlineStr">
      <is>
        <t>Navya</t>
      </is>
    </nc>
  </rcc>
</revisions>
</file>

<file path=xl/revisions/revisionLog5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41" sId="1">
    <oc r="C76" t="inlineStr">
      <is>
        <t>Passed</t>
      </is>
    </oc>
    <nc r="C76"/>
  </rcc>
  <rcc rId="742" sId="1">
    <oc r="D76" t="inlineStr">
      <is>
        <t>Navya</t>
      </is>
    </oc>
    <nc r="D76"/>
  </rcc>
  <rcc rId="743" sId="1">
    <oc r="D77" t="inlineStr">
      <is>
        <t>Navya</t>
      </is>
    </oc>
    <nc r="D77"/>
  </rcc>
  <rcc rId="744" sId="1">
    <oc r="C77" t="inlineStr">
      <is>
        <t>Passed</t>
      </is>
    </oc>
    <nc r="C77"/>
  </rcc>
</revisions>
</file>

<file path=xl/revisions/revisionLog5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45" sId="1">
    <nc r="C4" t="inlineStr">
      <is>
        <t>Passed</t>
      </is>
    </nc>
  </rcc>
  <rcc rId="746" sId="1">
    <nc r="D4" t="inlineStr">
      <is>
        <t>Navya</t>
      </is>
    </nc>
  </rcc>
</revisions>
</file>

<file path=xl/revisions/revisionLog5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47" sId="1">
    <nc r="C5" t="inlineStr">
      <is>
        <t>Passed</t>
      </is>
    </nc>
  </rcc>
  <rcc rId="748" sId="1">
    <nc r="D5" t="inlineStr">
      <is>
        <t>Navya</t>
      </is>
    </nc>
  </rcc>
  <rcc rId="749" sId="1">
    <nc r="C21" t="inlineStr">
      <is>
        <t>Passed</t>
      </is>
    </nc>
  </rcc>
  <rcc rId="750" sId="1">
    <nc r="D21" t="inlineStr">
      <is>
        <t>Navya</t>
      </is>
    </nc>
  </rcc>
</revisions>
</file>

<file path=xl/revisions/revisionLog5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36" sId="1">
    <nc r="C221" t="inlineStr">
      <is>
        <t>Passed</t>
      </is>
    </nc>
  </rcc>
  <rcc rId="837" sId="1">
    <nc r="D221" t="inlineStr">
      <is>
        <t>Navya</t>
      </is>
    </nc>
  </rcc>
</revisions>
</file>

<file path=xl/revisions/revisionLog5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D762A238-03A0-4B2D-B44B-C32447F96E6D}" action="delete"/>
  <rdn rId="0" localSheetId="1" customView="1" name="Z_D762A238_03A0_4B2D_B44B_C32447F96E6D_.wvu.FilterData" hidden="1" oldHidden="1">
    <formula>Sheet1!$A$1:$AJ$238</formula>
    <oldFormula>Sheet1!$A$1:$AJ$238</oldFormula>
  </rdn>
  <rcv guid="{D762A238-03A0-4B2D-B44B-C32447F96E6D}" action="add"/>
</revisions>
</file>

<file path=xl/revisions/revisionLog5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39" sId="1">
    <nc r="C165" t="inlineStr">
      <is>
        <t>n</t>
      </is>
    </nc>
  </rcc>
  <rcc rId="840" sId="1">
    <nc r="C175" t="inlineStr">
      <is>
        <t>n</t>
      </is>
    </nc>
  </rcc>
</revisions>
</file>

<file path=xl/revisions/revisionLog5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41" sId="1">
    <nc r="C49" t="inlineStr">
      <is>
        <t>p</t>
      </is>
    </nc>
  </rcc>
  <rcc rId="842" sId="1">
    <nc r="C50" t="inlineStr">
      <is>
        <t>p</t>
      </is>
    </nc>
  </rcc>
  <rcc rId="843" sId="1">
    <nc r="C51" t="inlineStr">
      <is>
        <t>p</t>
      </is>
    </nc>
  </rcc>
  <rcc rId="844" sId="1">
    <nc r="C52" t="inlineStr">
      <is>
        <t>p</t>
      </is>
    </nc>
  </rcc>
  <rcc rId="845" sId="1">
    <nc r="C53" t="inlineStr">
      <is>
        <t>p</t>
      </is>
    </nc>
  </rcc>
  <rcc rId="846" sId="1">
    <nc r="C72" t="inlineStr">
      <is>
        <t>p</t>
      </is>
    </nc>
  </rcc>
  <rcc rId="847" sId="1">
    <nc r="C70" t="inlineStr">
      <is>
        <t>p</t>
      </is>
    </nc>
  </rcc>
  <rcc rId="848" sId="1">
    <nc r="C74" t="inlineStr">
      <is>
        <t>p</t>
      </is>
    </nc>
  </rcc>
  <rcc rId="849" sId="1">
    <nc r="C229" t="inlineStr">
      <is>
        <t>p</t>
      </is>
    </nc>
  </rcc>
  <rcc rId="850" sId="1">
    <nc r="C230" t="inlineStr">
      <is>
        <t>p</t>
      </is>
    </nc>
  </rcc>
  <rcc rId="851" sId="1">
    <nc r="C231" t="inlineStr">
      <is>
        <t>p</t>
      </is>
    </nc>
  </rcc>
  <rcc rId="852" sId="1">
    <nc r="C232" t="inlineStr">
      <is>
        <t>p</t>
      </is>
    </nc>
  </rcc>
  <rcc rId="853" sId="1">
    <nc r="C233" t="inlineStr">
      <is>
        <t>p</t>
      </is>
    </nc>
  </rcc>
  <rcc rId="854" sId="1">
    <nc r="C234" t="inlineStr">
      <is>
        <t>p</t>
      </is>
    </nc>
  </rcc>
</revisions>
</file>

<file path=xl/revisions/revisionLog5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55" sId="1">
    <nc r="C224" t="inlineStr">
      <is>
        <t>n</t>
      </is>
    </nc>
  </rcc>
</revisions>
</file>

<file path=xl/revisions/revisionLog5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56" sId="1">
    <nc r="C37" t="inlineStr">
      <is>
        <t>p</t>
      </is>
    </nc>
  </rcc>
  <rcc rId="857" sId="1">
    <nc r="C78" t="inlineStr">
      <is>
        <t>p</t>
      </is>
    </nc>
  </rcc>
  <rcc rId="858" sId="1">
    <nc r="C85" t="inlineStr">
      <is>
        <t>p</t>
      </is>
    </nc>
  </rcc>
  <rcc rId="859" sId="1">
    <nc r="C87" t="inlineStr">
      <is>
        <t>p</t>
      </is>
    </nc>
  </rcc>
  <rcc rId="860" sId="1">
    <nc r="C91" t="inlineStr">
      <is>
        <t>p</t>
      </is>
    </nc>
  </rcc>
  <rcc rId="861" sId="1">
    <nc r="C133" t="inlineStr">
      <is>
        <t>p</t>
      </is>
    </nc>
  </rcc>
  <rcc rId="862" sId="1">
    <nc r="C134" t="inlineStr">
      <is>
        <t>p</t>
      </is>
    </nc>
  </rcc>
  <rcc rId="863" sId="1">
    <nc r="C141" t="inlineStr">
      <is>
        <t>p</t>
      </is>
    </nc>
  </rcc>
  <rcc rId="864" sId="1">
    <nc r="C142" t="inlineStr">
      <is>
        <t>p</t>
      </is>
    </nc>
  </rcc>
  <rcc rId="865" sId="1">
    <nc r="C170" t="inlineStr">
      <is>
        <t>p</t>
      </is>
    </nc>
  </rcc>
</revisions>
</file>

<file path=xl/revisions/revisionLog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82" sId="1">
    <nc r="C25" t="inlineStr">
      <is>
        <t>Passed</t>
      </is>
    </nc>
  </rcc>
  <rcc rId="783" sId="1">
    <nc r="C27" t="inlineStr">
      <is>
        <t>Passed</t>
      </is>
    </nc>
  </rcc>
  <rcc rId="784" sId="1">
    <nc r="D27" t="inlineStr">
      <is>
        <t>Navya</t>
      </is>
    </nc>
  </rcc>
  <rcc rId="785" sId="1">
    <nc r="D25" t="inlineStr">
      <is>
        <t>Navya</t>
      </is>
    </nc>
  </rcc>
  <rcc rId="786" sId="1">
    <nc r="C41" t="inlineStr">
      <is>
        <t>Passed</t>
      </is>
    </nc>
  </rcc>
  <rcc rId="787" sId="1">
    <nc r="D41" t="inlineStr">
      <is>
        <t>Navya</t>
      </is>
    </nc>
  </rcc>
  <rcc rId="788" sId="1">
    <nc r="C69" t="inlineStr">
      <is>
        <t>Passed</t>
      </is>
    </nc>
  </rcc>
  <rcc rId="789" sId="1">
    <nc r="D69" t="inlineStr">
      <is>
        <t>Navya</t>
      </is>
    </nc>
  </rcc>
</revisions>
</file>

<file path=xl/revisions/revisionLog6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66" sId="1">
    <oc r="C165" t="inlineStr">
      <is>
        <t>n</t>
      </is>
    </oc>
    <nc r="C165" t="inlineStr">
      <is>
        <t>Passed</t>
      </is>
    </nc>
  </rcc>
  <rcc rId="867" sId="1">
    <nc r="D165" t="inlineStr">
      <is>
        <t>Navya</t>
      </is>
    </nc>
  </rcc>
</revisions>
</file>

<file path=xl/revisions/revisionLog6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68" sId="1">
    <oc r="C234" t="inlineStr">
      <is>
        <t>p</t>
      </is>
    </oc>
    <nc r="C234" t="inlineStr">
      <is>
        <t>Passed</t>
      </is>
    </nc>
  </rcc>
  <rcc rId="869" sId="1">
    <nc r="D234" t="inlineStr">
      <is>
        <t>Navya</t>
      </is>
    </nc>
  </rcc>
</revisions>
</file>

<file path=xl/revisions/revisionLog6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70" sId="1">
    <oc r="C49" t="inlineStr">
      <is>
        <t>p</t>
      </is>
    </oc>
    <nc r="C49"/>
  </rcc>
  <rcc rId="871" sId="1">
    <oc r="C50" t="inlineStr">
      <is>
        <t>p</t>
      </is>
    </oc>
    <nc r="C50"/>
  </rcc>
  <rcc rId="872" sId="1">
    <oc r="C51" t="inlineStr">
      <is>
        <t>p</t>
      </is>
    </oc>
    <nc r="C51"/>
  </rcc>
  <rcc rId="873" sId="1">
    <oc r="C52" t="inlineStr">
      <is>
        <t>p</t>
      </is>
    </oc>
    <nc r="C52"/>
  </rcc>
  <rcc rId="874" sId="1">
    <oc r="C53" t="inlineStr">
      <is>
        <t>p</t>
      </is>
    </oc>
    <nc r="C53"/>
  </rcc>
</revisions>
</file>

<file path=xl/revisions/revisionLog6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75" sId="1">
    <nc r="C139" t="inlineStr">
      <is>
        <t>Passed</t>
      </is>
    </nc>
  </rcc>
  <rcc rId="876" sId="1">
    <nc r="D139" t="inlineStr">
      <is>
        <t>Navya</t>
      </is>
    </nc>
  </rcc>
  <rcc rId="877" sId="1">
    <oc r="C170" t="inlineStr">
      <is>
        <t>p</t>
      </is>
    </oc>
    <nc r="C170" t="inlineStr">
      <is>
        <t>Passed</t>
      </is>
    </nc>
  </rcc>
  <rcc rId="878" sId="1">
    <nc r="D170" t="inlineStr">
      <is>
        <t>Navya</t>
      </is>
    </nc>
  </rcc>
  <rcc rId="879" sId="1">
    <nc r="C196" t="inlineStr">
      <is>
        <t>Passed</t>
      </is>
    </nc>
  </rcc>
  <rcc rId="880" sId="1">
    <nc r="D196" t="inlineStr">
      <is>
        <t>Navya</t>
      </is>
    </nc>
  </rcc>
</revisions>
</file>

<file path=xl/revisions/revisionLog6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81" sId="1">
    <oc r="C37" t="inlineStr">
      <is>
        <t>p</t>
      </is>
    </oc>
    <nc r="C37"/>
  </rcc>
  <rcc rId="882" sId="1">
    <oc r="C70" t="inlineStr">
      <is>
        <t>p</t>
      </is>
    </oc>
    <nc r="C70"/>
  </rcc>
  <rcc rId="883" sId="1">
    <oc r="C72" t="inlineStr">
      <is>
        <t>p</t>
      </is>
    </oc>
    <nc r="C72"/>
  </rcc>
  <rcc rId="884" sId="1">
    <oc r="C74" t="inlineStr">
      <is>
        <t>p</t>
      </is>
    </oc>
    <nc r="C74"/>
  </rcc>
  <rcc rId="885" sId="1">
    <oc r="C78" t="inlineStr">
      <is>
        <t>p</t>
      </is>
    </oc>
    <nc r="C78"/>
  </rcc>
  <rcc rId="886" sId="1">
    <oc r="C85" t="inlineStr">
      <is>
        <t>p</t>
      </is>
    </oc>
    <nc r="C85"/>
  </rcc>
  <rcc rId="887" sId="1">
    <oc r="C87" t="inlineStr">
      <is>
        <t>p</t>
      </is>
    </oc>
    <nc r="C87"/>
  </rcc>
  <rcc rId="888" sId="1">
    <oc r="C91" t="inlineStr">
      <is>
        <t>p</t>
      </is>
    </oc>
    <nc r="C91"/>
  </rcc>
  <rcc rId="889" sId="1">
    <oc r="C133" t="inlineStr">
      <is>
        <t>p</t>
      </is>
    </oc>
    <nc r="C133"/>
  </rcc>
  <rcc rId="890" sId="1">
    <oc r="C134" t="inlineStr">
      <is>
        <t>p</t>
      </is>
    </oc>
    <nc r="C134"/>
  </rcc>
  <rcc rId="891" sId="1">
    <oc r="C141" t="inlineStr">
      <is>
        <t>p</t>
      </is>
    </oc>
    <nc r="C141"/>
  </rcc>
  <rcc rId="892" sId="1">
    <oc r="C142" t="inlineStr">
      <is>
        <t>p</t>
      </is>
    </oc>
    <nc r="C142"/>
  </rcc>
  <rcc rId="893" sId="1">
    <oc r="C229" t="inlineStr">
      <is>
        <t>p</t>
      </is>
    </oc>
    <nc r="C229"/>
  </rcc>
  <rcc rId="894" sId="1">
    <oc r="C230" t="inlineStr">
      <is>
        <t>p</t>
      </is>
    </oc>
    <nc r="C230"/>
  </rcc>
  <rcc rId="895" sId="1">
    <oc r="C231" t="inlineStr">
      <is>
        <t>p</t>
      </is>
    </oc>
    <nc r="C231"/>
  </rcc>
  <rcc rId="896" sId="1">
    <oc r="C232" t="inlineStr">
      <is>
        <t>p</t>
      </is>
    </oc>
    <nc r="C232"/>
  </rcc>
  <rcc rId="897" sId="1">
    <oc r="C233" t="inlineStr">
      <is>
        <t>p</t>
      </is>
    </oc>
    <nc r="C233"/>
  </rcc>
</revisions>
</file>

<file path=xl/revisions/revisionLog6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98" sId="1">
    <oc r="C175" t="inlineStr">
      <is>
        <t>n</t>
      </is>
    </oc>
    <nc r="C175"/>
  </rcc>
</revisions>
</file>

<file path=xl/revisions/revisionLog6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99" sId="1">
    <nc r="C171" t="inlineStr">
      <is>
        <t>Passed</t>
      </is>
    </nc>
  </rcc>
  <rcc rId="900" sId="1">
    <nc r="D171" t="inlineStr">
      <is>
        <t>Navya</t>
      </is>
    </nc>
  </rcc>
</revisions>
</file>

<file path=xl/revisions/revisionLog6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01" sId="1">
    <nc r="C76" t="inlineStr">
      <is>
        <t>Intel</t>
      </is>
    </nc>
  </rcc>
  <rcc rId="902" sId="1">
    <nc r="C77" t="inlineStr">
      <is>
        <t>Intel</t>
      </is>
    </nc>
  </rcc>
  <rcc rId="903" sId="1">
    <nc r="C84" t="inlineStr">
      <is>
        <t>Intel</t>
      </is>
    </nc>
  </rcc>
  <rcc rId="904" sId="1">
    <nc r="C163" t="inlineStr">
      <is>
        <t>Intel</t>
      </is>
    </nc>
  </rcc>
  <rcc rId="905" sId="1">
    <nc r="C174" t="inlineStr">
      <is>
        <t>Intel</t>
      </is>
    </nc>
  </rcc>
  <rcc rId="906" sId="1">
    <nc r="C175" t="inlineStr">
      <is>
        <t>Intel</t>
      </is>
    </nc>
  </rcc>
  <rcc rId="907" sId="1">
    <nc r="C197" t="inlineStr">
      <is>
        <t>Intel</t>
      </is>
    </nc>
  </rcc>
</revisions>
</file>

<file path=xl/revisions/revisionLog6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08" sId="1">
    <nc r="C225" t="inlineStr">
      <is>
        <t>Intel</t>
      </is>
    </nc>
  </rcc>
</revisions>
</file>

<file path=xl/revisions/revisionLog6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09" sId="1">
    <oc r="C225" t="inlineStr">
      <is>
        <t>Intel</t>
      </is>
    </oc>
    <nc r="C225" t="inlineStr">
      <is>
        <t>Passed</t>
      </is>
    </nc>
  </rcc>
  <rcc rId="910" sId="1">
    <nc r="D225" t="inlineStr">
      <is>
        <t>Navya</t>
      </is>
    </nc>
  </rcc>
</revisions>
</file>

<file path=xl/revisions/revisionLog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90" sId="1">
    <nc r="C82" t="inlineStr">
      <is>
        <t>Passed</t>
      </is>
    </nc>
  </rcc>
  <rcc rId="791" sId="1">
    <nc r="C83" t="inlineStr">
      <is>
        <t>Passed</t>
      </is>
    </nc>
  </rcc>
  <rcc rId="792" sId="1">
    <nc r="C81" t="inlineStr">
      <is>
        <t>Passed</t>
      </is>
    </nc>
  </rcc>
  <rcc rId="793" sId="1">
    <nc r="D81" t="inlineStr">
      <is>
        <t>Navya</t>
      </is>
    </nc>
  </rcc>
  <rcc rId="794" sId="1">
    <nc r="D82" t="inlineStr">
      <is>
        <t>Navya</t>
      </is>
    </nc>
  </rcc>
  <rcc rId="795" sId="1">
    <nc r="D83" t="inlineStr">
      <is>
        <t>Navya</t>
      </is>
    </nc>
  </rcc>
</revisions>
</file>

<file path=xl/revisions/revisionLog7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11" sId="1">
    <nc r="C231" t="inlineStr">
      <is>
        <t>n</t>
      </is>
    </nc>
  </rcc>
  <rcc rId="912" sId="1">
    <nc r="C232" t="inlineStr">
      <is>
        <t>n</t>
      </is>
    </nc>
  </rcc>
  <rcc rId="913" sId="1">
    <nc r="C233" t="inlineStr">
      <is>
        <t>n</t>
      </is>
    </nc>
  </rcc>
  <rcc rId="914" sId="1">
    <nc r="C229" t="inlineStr">
      <is>
        <t>n</t>
      </is>
    </nc>
  </rcc>
  <rcc rId="915" sId="1">
    <nc r="C230" t="inlineStr">
      <is>
        <t>n</t>
      </is>
    </nc>
  </rcc>
</revisions>
</file>

<file path=xl/revisions/revisionLog7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16" sId="1">
    <oc r="C229" t="inlineStr">
      <is>
        <t>n</t>
      </is>
    </oc>
    <nc r="C229" t="inlineStr">
      <is>
        <t>Passed</t>
      </is>
    </nc>
  </rcc>
  <rcc rId="917" sId="1">
    <nc r="D229" t="inlineStr">
      <is>
        <t>Navya</t>
      </is>
    </nc>
  </rcc>
  <rcc rId="918" sId="1">
    <oc r="C224" t="inlineStr">
      <is>
        <t>n</t>
      </is>
    </oc>
    <nc r="C224" t="inlineStr">
      <is>
        <t>Passed</t>
      </is>
    </nc>
  </rcc>
  <rcc rId="919" sId="1">
    <nc r="D224" t="inlineStr">
      <is>
        <t>Navya</t>
      </is>
    </nc>
  </rcc>
</revisions>
</file>

<file path=xl/revisions/revisionLog7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E28D465D-34C3-41D2-9D3B-078E163C47FF}" action="delete"/>
  <rdn rId="0" localSheetId="1" customView="1" name="Z_E28D465D_34C3_41D2_9D3B_078E163C47FF_.wvu.FilterData" hidden="1" oldHidden="1">
    <formula>Sheet1!$A$1:$AJ$238</formula>
    <oldFormula>Sheet1!$A$1:$AJ$238</oldFormula>
  </rdn>
  <rcv guid="{E28D465D-34C3-41D2-9D3B-078E163C47FF}" action="add"/>
</revisions>
</file>

<file path=xl/revisions/revisionLog7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21" sId="1">
    <oc r="B49" t="inlineStr">
      <is>
        <t>Verify Battery-charging in OS using Type-C Power Bank</t>
      </is>
    </oc>
    <nc r="B49" t="inlineStr">
      <is>
        <t>Verify Battery-charging in OS using Typme-C Power Bank</t>
      </is>
    </nc>
  </rcc>
  <rcc rId="922" sId="1">
    <nc r="C49" t="inlineStr">
      <is>
        <t>m</t>
      </is>
    </nc>
  </rcc>
  <rcc rId="923" sId="1">
    <nc r="C50" t="inlineStr">
      <is>
        <t>m</t>
      </is>
    </nc>
  </rcc>
  <rcc rId="924" sId="1">
    <nc r="C51" t="inlineStr">
      <is>
        <t>m</t>
      </is>
    </nc>
  </rcc>
  <rcc rId="925" sId="1">
    <nc r="C52" t="inlineStr">
      <is>
        <t>m</t>
      </is>
    </nc>
  </rcc>
  <rcc rId="926" sId="1">
    <nc r="C53" t="inlineStr">
      <is>
        <t>m</t>
      </is>
    </nc>
  </rcc>
  <rcc rId="927" sId="1">
    <nc r="C70" t="inlineStr">
      <is>
        <t>m</t>
      </is>
    </nc>
  </rcc>
  <rcc rId="928" sId="1">
    <nc r="C80" t="inlineStr">
      <is>
        <t>m</t>
      </is>
    </nc>
  </rcc>
  <rcc rId="929" sId="1">
    <nc r="C85" t="inlineStr">
      <is>
        <t>m</t>
      </is>
    </nc>
  </rcc>
  <rcc rId="930" sId="1">
    <nc r="C94" t="inlineStr">
      <is>
        <t>m</t>
      </is>
    </nc>
  </rcc>
  <rcc rId="931" sId="1">
    <nc r="C116" t="inlineStr">
      <is>
        <t>m</t>
      </is>
    </nc>
  </rcc>
  <rcc rId="932" sId="1">
    <nc r="C117" t="inlineStr">
      <is>
        <t>m</t>
      </is>
    </nc>
  </rcc>
  <rcc rId="933" sId="1">
    <nc r="C118" t="inlineStr">
      <is>
        <t>m</t>
      </is>
    </nc>
  </rcc>
  <rcc rId="934" sId="1">
    <nc r="C119" t="inlineStr">
      <is>
        <t>m</t>
      </is>
    </nc>
  </rcc>
  <rcc rId="935" sId="1">
    <nc r="C123" t="inlineStr">
      <is>
        <t>m</t>
      </is>
    </nc>
  </rcc>
  <rcc rId="936" sId="1">
    <nc r="C124" t="inlineStr">
      <is>
        <t>m</t>
      </is>
    </nc>
  </rcc>
  <rcc rId="937" sId="1">
    <nc r="C129" t="inlineStr">
      <is>
        <t>m</t>
      </is>
    </nc>
  </rcc>
  <rcc rId="938" sId="1">
    <nc r="C130" t="inlineStr">
      <is>
        <t>m</t>
      </is>
    </nc>
  </rcc>
  <rcc rId="939" sId="1">
    <nc r="C131" t="inlineStr">
      <is>
        <t>m</t>
      </is>
    </nc>
  </rcc>
  <rcc rId="940" sId="1">
    <nc r="C132" t="inlineStr">
      <is>
        <t>m</t>
      </is>
    </nc>
  </rcc>
  <rcc rId="941" sId="1">
    <nc r="C133" t="inlineStr">
      <is>
        <t>m</t>
      </is>
    </nc>
  </rcc>
  <rcc rId="942" sId="1">
    <nc r="C134" t="inlineStr">
      <is>
        <t>m</t>
      </is>
    </nc>
  </rcc>
  <rcc rId="943" sId="1">
    <nc r="C136" t="inlineStr">
      <is>
        <t>m</t>
      </is>
    </nc>
  </rcc>
  <rcc rId="944" sId="1">
    <nc r="C137" t="inlineStr">
      <is>
        <t>m</t>
      </is>
    </nc>
  </rcc>
  <rcc rId="945" sId="1">
    <nc r="C138" t="inlineStr">
      <is>
        <t>m</t>
      </is>
    </nc>
  </rcc>
  <rcc rId="946" sId="1">
    <nc r="C167" t="inlineStr">
      <is>
        <t>m</t>
      </is>
    </nc>
  </rcc>
  <rcc rId="947" sId="1">
    <nc r="C172" t="inlineStr">
      <is>
        <t>m</t>
      </is>
    </nc>
  </rcc>
  <rcc rId="948" sId="1">
    <nc r="C178" t="inlineStr">
      <is>
        <t>m</t>
      </is>
    </nc>
  </rcc>
  <rcc rId="949" sId="1">
    <nc r="C208" t="inlineStr">
      <is>
        <t>m</t>
      </is>
    </nc>
  </rcc>
  <rcc rId="950" sId="1">
    <nc r="C236" t="inlineStr">
      <is>
        <t>m</t>
      </is>
    </nc>
  </rcc>
  <rcc rId="951" sId="1">
    <nc r="C31" t="inlineStr">
      <is>
        <t>Passed</t>
      </is>
    </nc>
  </rcc>
  <rcc rId="952" sId="1">
    <nc r="D31" t="inlineStr">
      <is>
        <t>manikanta</t>
      </is>
    </nc>
  </rcc>
  <rcc rId="953" sId="1">
    <nc r="D49" t="inlineStr">
      <is>
        <t>manikanta</t>
      </is>
    </nc>
  </rcc>
  <rcc rId="954" sId="1">
    <nc r="D50" t="inlineStr">
      <is>
        <t>manikanta</t>
      </is>
    </nc>
  </rcc>
  <rcc rId="955" sId="1">
    <nc r="D51" t="inlineStr">
      <is>
        <t>manikanta</t>
      </is>
    </nc>
  </rcc>
  <rcc rId="956" sId="1">
    <nc r="D52" t="inlineStr">
      <is>
        <t>manikanta</t>
      </is>
    </nc>
  </rcc>
  <rcc rId="957" sId="1">
    <nc r="D53" t="inlineStr">
      <is>
        <t>manikanta</t>
      </is>
    </nc>
  </rcc>
  <rcc rId="958" sId="1">
    <nc r="D70" t="inlineStr">
      <is>
        <t>manikanta</t>
      </is>
    </nc>
  </rcc>
  <rcc rId="959" sId="1">
    <nc r="D80" t="inlineStr">
      <is>
        <t>manikanta</t>
      </is>
    </nc>
  </rcc>
  <rcc rId="960" sId="1">
    <nc r="D85" t="inlineStr">
      <is>
        <t>manikanta</t>
      </is>
    </nc>
  </rcc>
  <rcc rId="961" sId="1">
    <nc r="D94" t="inlineStr">
      <is>
        <t>manikanta</t>
      </is>
    </nc>
  </rcc>
  <rcc rId="962" sId="1">
    <nc r="D116" t="inlineStr">
      <is>
        <t>manikanta</t>
      </is>
    </nc>
  </rcc>
  <rcc rId="963" sId="1">
    <nc r="D117" t="inlineStr">
      <is>
        <t>manikanta</t>
      </is>
    </nc>
  </rcc>
  <rcc rId="964" sId="1">
    <nc r="D118" t="inlineStr">
      <is>
        <t>manikanta</t>
      </is>
    </nc>
  </rcc>
  <rcc rId="965" sId="1">
    <nc r="D119" t="inlineStr">
      <is>
        <t>manikanta</t>
      </is>
    </nc>
  </rcc>
  <rcc rId="966" sId="1">
    <nc r="D123" t="inlineStr">
      <is>
        <t>manikanta</t>
      </is>
    </nc>
  </rcc>
  <rcc rId="967" sId="1">
    <nc r="D124" t="inlineStr">
      <is>
        <t>manikanta</t>
      </is>
    </nc>
  </rcc>
  <rcc rId="968" sId="1">
    <nc r="D129" t="inlineStr">
      <is>
        <t>manikanta</t>
      </is>
    </nc>
  </rcc>
  <rcc rId="969" sId="1">
    <nc r="D130" t="inlineStr">
      <is>
        <t>manikanta</t>
      </is>
    </nc>
  </rcc>
  <rcc rId="970" sId="1">
    <nc r="D131" t="inlineStr">
      <is>
        <t>manikanta</t>
      </is>
    </nc>
  </rcc>
  <rcc rId="971" sId="1">
    <nc r="D132" t="inlineStr">
      <is>
        <t>manikanta</t>
      </is>
    </nc>
  </rcc>
  <rcc rId="972" sId="1">
    <nc r="D133" t="inlineStr">
      <is>
        <t>manikanta</t>
      </is>
    </nc>
  </rcc>
  <rcc rId="973" sId="1">
    <nc r="D134" t="inlineStr">
      <is>
        <t>manikanta</t>
      </is>
    </nc>
  </rcc>
  <rcc rId="974" sId="1">
    <nc r="D136" t="inlineStr">
      <is>
        <t>manikanta</t>
      </is>
    </nc>
  </rcc>
  <rcc rId="975" sId="1">
    <nc r="D137" t="inlineStr">
      <is>
        <t>manikanta</t>
      </is>
    </nc>
  </rcc>
  <rcc rId="976" sId="1">
    <nc r="D138" t="inlineStr">
      <is>
        <t>manikanta</t>
      </is>
    </nc>
  </rcc>
  <rcc rId="977" sId="1">
    <nc r="D167" t="inlineStr">
      <is>
        <t>manikanta</t>
      </is>
    </nc>
  </rcc>
  <rcc rId="978" sId="1">
    <nc r="D172" t="inlineStr">
      <is>
        <t>manikanta</t>
      </is>
    </nc>
  </rcc>
  <rcc rId="979" sId="1">
    <nc r="D178" t="inlineStr">
      <is>
        <t>manikanta</t>
      </is>
    </nc>
  </rcc>
  <rcc rId="980" sId="1">
    <nc r="D208" t="inlineStr">
      <is>
        <t>manikanta</t>
      </is>
    </nc>
  </rcc>
  <rcc rId="981" sId="1">
    <nc r="D236" t="inlineStr">
      <is>
        <t>manikanta</t>
      </is>
    </nc>
  </rcc>
  <rdn rId="0" localSheetId="1" customView="1" name="Z_7D694ACC_38D8_419A_B556_075B36FF901C_.wvu.FilterData" hidden="1" oldHidden="1">
    <formula>Sheet1!$A$1:$AJ$238</formula>
  </rdn>
  <rcv guid="{7D694ACC-38D8-419A-B556-075B36FF901C}" action="add"/>
</revisions>
</file>

<file path=xl/revisions/revisionLog7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83" sId="1">
    <nc r="C33" t="inlineStr">
      <is>
        <t>m</t>
      </is>
    </nc>
  </rcc>
</revisions>
</file>

<file path=xl/revisions/revisionLog7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84" sId="1">
    <nc r="C38" t="inlineStr">
      <is>
        <t>m</t>
      </is>
    </nc>
  </rcc>
  <rcc rId="985" sId="1">
    <nc r="C37" t="inlineStr">
      <is>
        <t>m</t>
      </is>
    </nc>
  </rcc>
</revisions>
</file>

<file path=xl/revisions/revisionLog7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86" sId="1">
    <nc r="D33" t="inlineStr">
      <is>
        <t>manikanta</t>
      </is>
    </nc>
  </rcc>
  <rcc rId="987" sId="1">
    <nc r="D37" t="inlineStr">
      <is>
        <t>manikanta</t>
      </is>
    </nc>
  </rcc>
  <rcc rId="988" sId="1">
    <nc r="D38" t="inlineStr">
      <is>
        <t>manikanta</t>
      </is>
    </nc>
  </rcc>
</revisions>
</file>

<file path=xl/revisions/revisionLog7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89" sId="1">
    <nc r="C73" t="inlineStr">
      <is>
        <t>n</t>
      </is>
    </nc>
  </rcc>
</revisions>
</file>

<file path=xl/revisions/revisionLog7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90" sId="1">
    <nc r="C16" t="inlineStr">
      <is>
        <t>m</t>
      </is>
    </nc>
  </rcc>
  <rcc rId="991" sId="1">
    <nc r="D16" t="inlineStr">
      <is>
        <t>manikanta</t>
      </is>
    </nc>
  </rcc>
  <rcc rId="992" sId="1">
    <nc r="C20" t="inlineStr">
      <is>
        <t>m</t>
      </is>
    </nc>
  </rcc>
  <rcc rId="993" sId="1">
    <nc r="D20" t="inlineStr">
      <is>
        <t>manikanta</t>
      </is>
    </nc>
  </rcc>
</revisions>
</file>

<file path=xl/revisions/revisionLog7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94" sId="1">
    <nc r="C14" t="inlineStr">
      <is>
        <t>m</t>
      </is>
    </nc>
  </rcc>
</revisions>
</file>

<file path=xl/revisions/revisionLog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96" sId="1">
    <nc r="C127" t="inlineStr">
      <is>
        <t>Passed</t>
      </is>
    </nc>
  </rcc>
  <rcc rId="797" sId="1">
    <nc r="D127" t="inlineStr">
      <is>
        <t>Navya</t>
      </is>
    </nc>
  </rcc>
</revisions>
</file>

<file path=xl/revisions/revisionLog8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95" sId="1">
    <nc r="C15" t="inlineStr">
      <is>
        <t>m</t>
      </is>
    </nc>
  </rcc>
  <rcc rId="996" sId="1">
    <nc r="C18" t="inlineStr">
      <is>
        <t>m</t>
      </is>
    </nc>
  </rcc>
</revisions>
</file>

<file path=xl/revisions/revisionLog8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97" sId="1">
    <nc r="D14" t="inlineStr">
      <is>
        <t>manikanta</t>
      </is>
    </nc>
  </rcc>
</revisions>
</file>

<file path=xl/revisions/revisionLog8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98" sId="1">
    <nc r="D15" t="inlineStr">
      <is>
        <t>manikanta</t>
      </is>
    </nc>
  </rcc>
  <rcc rId="999" sId="1">
    <nc r="D18" t="inlineStr">
      <is>
        <t>manikanta</t>
      </is>
    </nc>
  </rcc>
</revisions>
</file>

<file path=xl/revisions/revisionLog8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00" sId="1">
    <nc r="C183" t="inlineStr">
      <is>
        <t>Passed</t>
      </is>
    </nc>
  </rcc>
  <rcc rId="1001" sId="1">
    <nc r="D183" t="inlineStr">
      <is>
        <t>Navya</t>
      </is>
    </nc>
  </rcc>
  <rcc rId="1002" sId="1">
    <nc r="C112" t="inlineStr">
      <is>
        <t>m</t>
      </is>
    </nc>
  </rcc>
  <rcc rId="1003" sId="1">
    <nc r="C101" t="inlineStr">
      <is>
        <t>Passed</t>
      </is>
    </nc>
  </rcc>
  <rcc rId="1004" sId="1">
    <nc r="D101" t="inlineStr">
      <is>
        <t>Navya</t>
      </is>
    </nc>
  </rcc>
  <rcc rId="1005" sId="1">
    <nc r="D99" t="inlineStr">
      <is>
        <t>Navya</t>
      </is>
    </nc>
  </rcc>
  <rcc rId="1006" sId="1">
    <nc r="C99" t="inlineStr">
      <is>
        <t>Passed</t>
      </is>
    </nc>
  </rcc>
</revisions>
</file>

<file path=xl/revisions/revisionLog8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07" sId="1">
    <nc r="C89" t="inlineStr">
      <is>
        <t>m</t>
      </is>
    </nc>
  </rcc>
</revisions>
</file>

<file path=xl/revisions/revisionLog8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08" sId="1">
    <oc r="C231" t="inlineStr">
      <is>
        <t>n</t>
      </is>
    </oc>
    <nc r="C231" t="inlineStr">
      <is>
        <t>Passed</t>
      </is>
    </nc>
  </rcc>
  <rcc rId="1009" sId="1">
    <nc r="D231" t="inlineStr">
      <is>
        <t>Navya</t>
      </is>
    </nc>
  </rcc>
  <rcc rId="1010" sId="1">
    <nc r="D232" t="inlineStr">
      <is>
        <t>Navya</t>
      </is>
    </nc>
  </rcc>
  <rcc rId="1011" sId="1">
    <oc r="C233" t="inlineStr">
      <is>
        <t>n</t>
      </is>
    </oc>
    <nc r="C233" t="inlineStr">
      <is>
        <t>Passed</t>
      </is>
    </nc>
  </rcc>
  <rcc rId="1012" sId="1">
    <nc r="D233" t="inlineStr">
      <is>
        <t>Navya</t>
      </is>
    </nc>
  </rcc>
  <rcc rId="1013" sId="1">
    <oc r="C232" t="inlineStr">
      <is>
        <t>n</t>
      </is>
    </oc>
    <nc r="C232"/>
  </rcc>
</revisions>
</file>

<file path=xl/revisions/revisionLog8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14" sId="1">
    <oc r="C33" t="inlineStr">
      <is>
        <t>m</t>
      </is>
    </oc>
    <nc r="C33" t="inlineStr">
      <is>
        <t>Passed</t>
      </is>
    </nc>
  </rcc>
  <rcc rId="1015" sId="1">
    <oc r="C116" t="inlineStr">
      <is>
        <t>m</t>
      </is>
    </oc>
    <nc r="C116" t="inlineStr">
      <is>
        <t>Passed</t>
      </is>
    </nc>
  </rcc>
  <rcc rId="1016" sId="1">
    <oc r="C117" t="inlineStr">
      <is>
        <t>m</t>
      </is>
    </oc>
    <nc r="C117" t="inlineStr">
      <is>
        <t>Passed</t>
      </is>
    </nc>
  </rcc>
  <rcc rId="1017" sId="1">
    <oc r="C118" t="inlineStr">
      <is>
        <t>m</t>
      </is>
    </oc>
    <nc r="C118" t="inlineStr">
      <is>
        <t>Passed</t>
      </is>
    </nc>
  </rcc>
  <rcc rId="1018" sId="1">
    <oc r="C119" t="inlineStr">
      <is>
        <t>m</t>
      </is>
    </oc>
    <nc r="C119" t="inlineStr">
      <is>
        <t>Passed</t>
      </is>
    </nc>
  </rcc>
</revisions>
</file>

<file path=xl/revisions/revisionLog8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19" sId="1">
    <nc r="D89" t="inlineStr">
      <is>
        <t>manikanta</t>
      </is>
    </nc>
  </rcc>
  <rcc rId="1020" sId="1">
    <nc r="D112" t="inlineStr">
      <is>
        <t>manikanta</t>
      </is>
    </nc>
  </rcc>
</revisions>
</file>

<file path=xl/revisions/revisionLog8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21" sId="1">
    <oc r="C94" t="inlineStr">
      <is>
        <t>m</t>
      </is>
    </oc>
    <nc r="C94"/>
  </rcc>
  <rcc rId="1022" sId="1">
    <oc r="D94" t="inlineStr">
      <is>
        <t>manikanta</t>
      </is>
    </oc>
    <nc r="D94"/>
  </rcc>
</revisions>
</file>

<file path=xl/revisions/revisionLog8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23" sId="1">
    <oc r="D232" t="inlineStr">
      <is>
        <t>Navya</t>
      </is>
    </oc>
    <nc r="D232"/>
  </rcc>
  <rcc rId="1024" sId="1">
    <nc r="C232" t="inlineStr">
      <is>
        <t>Intel</t>
      </is>
    </nc>
  </rcc>
</revisions>
</file>

<file path=xl/revisions/revisionLog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98" sId="1">
    <nc r="C193" t="inlineStr">
      <is>
        <t>Passed</t>
      </is>
    </nc>
  </rcc>
  <rcc rId="799" sId="1">
    <nc r="D193" t="inlineStr">
      <is>
        <t>Navya</t>
      </is>
    </nc>
  </rcc>
</revisions>
</file>

<file path=xl/revisions/revisionLog9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25" sId="1">
    <oc r="C14" t="inlineStr">
      <is>
        <t>m</t>
      </is>
    </oc>
    <nc r="C14" t="inlineStr">
      <is>
        <t>Passed</t>
      </is>
    </nc>
  </rcc>
</revisions>
</file>

<file path=xl/revisions/revisionLog9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26" sId="1">
    <oc r="C73" t="inlineStr">
      <is>
        <t>n</t>
      </is>
    </oc>
    <nc r="C73" t="inlineStr">
      <is>
        <t>Passed</t>
      </is>
    </nc>
  </rcc>
  <rcc rId="1027" sId="1">
    <nc r="D73" t="inlineStr">
      <is>
        <t>Navya</t>
      </is>
    </nc>
  </rcc>
</revisions>
</file>

<file path=xl/revisions/revisionLog9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28" sId="1">
    <oc r="C230" t="inlineStr">
      <is>
        <t>n</t>
      </is>
    </oc>
    <nc r="C230"/>
  </rcc>
</revisions>
</file>

<file path=xl/revisions/revisionLog9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29" sId="1">
    <nc r="C72" t="inlineStr">
      <is>
        <t>n</t>
      </is>
    </nc>
  </rcc>
  <rcc rId="1030" sId="1">
    <nc r="C74" t="inlineStr">
      <is>
        <t>n</t>
      </is>
    </nc>
  </rcc>
  <rcc rId="1031" sId="1">
    <nc r="C78" t="inlineStr">
      <is>
        <t>n</t>
      </is>
    </nc>
  </rcc>
  <rcc rId="1032" sId="1">
    <nc r="C87" t="inlineStr">
      <is>
        <t>n</t>
      </is>
    </nc>
  </rcc>
  <rcc rId="1033" sId="1">
    <nc r="C114" t="inlineStr">
      <is>
        <t>n</t>
      </is>
    </nc>
  </rcc>
  <rcc rId="1034" sId="1">
    <nc r="C141" t="inlineStr">
      <is>
        <t>n</t>
      </is>
    </nc>
  </rcc>
  <rcc rId="1035" sId="1">
    <nc r="C142" t="inlineStr">
      <is>
        <t>n</t>
      </is>
    </nc>
  </rcc>
  <rcc rId="1036" sId="1">
    <nc r="C189" t="inlineStr">
      <is>
        <t>n</t>
      </is>
    </nc>
  </rcc>
  <rcv guid="{E28D465D-34C3-41D2-9D3B-078E163C47FF}" action="delete"/>
  <rdn rId="0" localSheetId="1" customView="1" name="Z_E28D465D_34C3_41D2_9D3B_078E163C47FF_.wvu.FilterData" hidden="1" oldHidden="1">
    <formula>Sheet1!$A$1:$AJ$238</formula>
    <oldFormula>Sheet1!$A$1:$AJ$238</oldFormula>
  </rdn>
  <rcv guid="{E28D465D-34C3-41D2-9D3B-078E163C47FF}" action="add"/>
</revisions>
</file>

<file path=xl/revisions/revisionLog9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38" sId="1">
    <oc r="C16" t="inlineStr">
      <is>
        <t>m</t>
      </is>
    </oc>
    <nc r="C16" t="inlineStr">
      <is>
        <t>Passed</t>
      </is>
    </nc>
  </rcc>
</revisions>
</file>

<file path=xl/revisions/revisionLog9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39" sId="1">
    <oc r="C15" t="inlineStr">
      <is>
        <t>m</t>
      </is>
    </oc>
    <nc r="C15" t="inlineStr">
      <is>
        <t>Passed</t>
      </is>
    </nc>
  </rcc>
</revisions>
</file>

<file path=xl/revisions/revisionLog9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40" sId="1">
    <oc r="C74" t="inlineStr">
      <is>
        <t>n</t>
      </is>
    </oc>
    <nc r="C74" t="inlineStr">
      <is>
        <t>Passed</t>
      </is>
    </nc>
  </rcc>
  <rcc rId="1041" sId="1">
    <nc r="D74" t="inlineStr">
      <is>
        <t>Navya</t>
      </is>
    </nc>
  </rcc>
</revisions>
</file>

<file path=xl/revisions/revisionLog9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42" sId="1">
    <oc r="C78" t="inlineStr">
      <is>
        <t>n</t>
      </is>
    </oc>
    <nc r="C78" t="inlineStr">
      <is>
        <t>Passed</t>
      </is>
    </nc>
  </rcc>
  <rcc rId="1043" sId="1">
    <nc r="D78" t="inlineStr">
      <is>
        <t>Navya</t>
      </is>
    </nc>
  </rcc>
  <rcc rId="1044" sId="1">
    <nc r="D87" t="inlineStr">
      <is>
        <t>Navya</t>
      </is>
    </nc>
  </rcc>
  <rcc rId="1045" sId="1">
    <oc r="C87" t="inlineStr">
      <is>
        <t>n</t>
      </is>
    </oc>
    <nc r="C87" t="inlineStr">
      <is>
        <t>Passed</t>
      </is>
    </nc>
  </rcc>
</revisions>
</file>

<file path=xl/revisions/revisionLog9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dn rId="0" localSheetId="1" customView="1" name="Z_1348FDD8_F857_4208_AFB3_F472C3654D1D_.wvu.FilterData" hidden="1" oldHidden="1">
    <formula>Sheet1!$A$1:$AJ$238</formula>
  </rdn>
  <rcv guid="{1348FDD8-F857-4208-AFB3-F472C3654D1D}" action="add"/>
</revisions>
</file>

<file path=xl/revisions/revisionLog9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47" sId="1">
    <oc r="C236" t="inlineStr">
      <is>
        <t>m</t>
      </is>
    </oc>
    <nc r="C236" t="inlineStr">
      <is>
        <t>Passed</t>
      </is>
    </nc>
  </rcc>
</revisions>
</file>

<file path=xl/revisions/userNames.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8">
  <userInfo guid="{D5ED98E0-8368-4C87-A466-5BB0FCFB9230}" name="Sakthivel, RamyaX" id="-1411525694" dateTime="2022-10-21T11:40:52"/>
  <userInfo guid="{E88B81D4-716F-4D48-BA1E-3C6FD45714D7}" name="Birru, VarunX kumar" id="-814005195" dateTime="2022-10-21T14:41:51"/>
  <userInfo guid="{F7FA86A1-3111-408D-BCB6-46E3FDC37658}" name="Venkateswara Reddy, ThatireddyX" id="-1191531516" dateTime="2022-11-23T15:49:31"/>
  <userInfo guid="{7A78AEDB-F0F9-4974-8389-B495A93E8548}" name="Birru, VarunX kumar" id="-813960417" dateTime="2022-11-23T17:14:39"/>
  <userInfo guid="{F7FA86A1-3111-408D-BCB6-46E3FDC37658}" name="Keerthi, NavyaX" id="-1221444489" dateTime="2022-11-24T10:01:52"/>
  <userInfo guid="{F7FA86A1-3111-408D-BCB6-46E3FDC37658}" name="G, PurushothamanX" id="-1136688315" dateTime="2022-11-24T15:07:17"/>
  <userInfo guid="{78625DF5-3FA2-4015-BDDA-E067F1EF6365}" name="Keerthi, NavyaX" id="-1221453122" dateTime="2022-12-23T09:40:17"/>
  <userInfo guid="{CC26A643-1863-4D66-9C2A-980752C53689}" name="Keerthi, NavyaX" id="-1221398179" dateTime="2022-12-26T09:40:54"/>
</us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openxmlformats.org/officeDocument/2006/relationships/printerSettings" Target="../printerSettings/printerSettings6.bin"/><Relationship Id="rId5" Type="http://schemas.openxmlformats.org/officeDocument/2006/relationships/printerSettings" Target="../printerSettings/printerSettings5.bin"/><Relationship Id="rId4"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680830-B4F9-482A-A5F8-AF381FF56E89}">
  <dimension ref="A1:AJ242"/>
  <sheetViews>
    <sheetView tabSelected="1" zoomScale="94" zoomScaleNormal="85" workbookViewId="0">
      <selection activeCell="B1" sqref="B1"/>
    </sheetView>
  </sheetViews>
  <sheetFormatPr defaultRowHeight="14.4" x14ac:dyDescent="0.3"/>
  <cols>
    <col min="1" max="1" width="12.77734375" bestFit="1" customWidth="1"/>
    <col min="2" max="2" width="123.6640625" bestFit="1" customWidth="1"/>
    <col min="3" max="3" width="8.21875" bestFit="1" customWidth="1"/>
    <col min="4" max="4" width="12.5546875" bestFit="1" customWidth="1"/>
    <col min="5" max="5" width="12.5546875" customWidth="1"/>
    <col min="6" max="6" width="25.33203125" customWidth="1"/>
    <col min="7" max="7" width="8.6640625" bestFit="1" customWidth="1"/>
    <col min="8" max="8" width="8.33203125" customWidth="1"/>
    <col min="9" max="9" width="8.77734375" customWidth="1"/>
    <col min="10" max="10" width="12.77734375" customWidth="1"/>
    <col min="11" max="11" width="14" bestFit="1" customWidth="1"/>
    <col min="12" max="12" width="35.5546875" bestFit="1" customWidth="1"/>
    <col min="13" max="13" width="255.77734375" bestFit="1" customWidth="1"/>
    <col min="14" max="14" width="24.109375" customWidth="1"/>
    <col min="15" max="15" width="255.77734375" bestFit="1" customWidth="1"/>
    <col min="16" max="16" width="14" bestFit="1" customWidth="1"/>
    <col min="17" max="17" width="26.88671875" bestFit="1" customWidth="1"/>
    <col min="18" max="18" width="25.6640625" bestFit="1" customWidth="1"/>
    <col min="19" max="19" width="8.44140625" bestFit="1" customWidth="1"/>
    <col min="20" max="20" width="218.109375" bestFit="1" customWidth="1"/>
    <col min="21" max="21" width="11.44140625" bestFit="1" customWidth="1"/>
    <col min="22" max="22" width="13.33203125" bestFit="1" customWidth="1"/>
    <col min="23" max="23" width="255.77734375" bestFit="1" customWidth="1"/>
    <col min="24" max="24" width="90.88671875" bestFit="1" customWidth="1"/>
    <col min="25" max="25" width="15.44140625" bestFit="1" customWidth="1"/>
    <col min="26" max="26" width="7.33203125" bestFit="1" customWidth="1"/>
    <col min="27" max="27" width="34" bestFit="1" customWidth="1"/>
    <col min="28" max="28" width="20.77734375" bestFit="1" customWidth="1"/>
    <col min="29" max="29" width="14.109375" bestFit="1" customWidth="1"/>
    <col min="30" max="30" width="17.5546875" bestFit="1" customWidth="1"/>
    <col min="31" max="31" width="11.44140625" bestFit="1" customWidth="1"/>
    <col min="32" max="32" width="16.109375" bestFit="1" customWidth="1"/>
    <col min="33" max="33" width="10" bestFit="1" customWidth="1"/>
    <col min="34" max="34" width="22.6640625" bestFit="1" customWidth="1"/>
    <col min="35" max="36" width="255.77734375" bestFit="1" customWidth="1"/>
  </cols>
  <sheetData>
    <row r="1" spans="1:36" x14ac:dyDescent="0.3">
      <c r="A1" s="1" t="s">
        <v>1873</v>
      </c>
      <c r="B1" s="1" t="s">
        <v>1874</v>
      </c>
      <c r="C1" s="1" t="s">
        <v>0</v>
      </c>
      <c r="D1" s="1" t="s">
        <v>1</v>
      </c>
      <c r="E1" s="1" t="s">
        <v>2</v>
      </c>
      <c r="F1" s="1" t="s">
        <v>3</v>
      </c>
      <c r="G1" s="1" t="s">
        <v>4</v>
      </c>
      <c r="H1" s="1" t="s">
        <v>5</v>
      </c>
      <c r="I1" s="1" t="s">
        <v>6</v>
      </c>
      <c r="J1" s="1" t="s">
        <v>7</v>
      </c>
      <c r="K1" s="1" t="s">
        <v>8</v>
      </c>
      <c r="L1" s="1" t="s">
        <v>9</v>
      </c>
      <c r="M1" s="1" t="s">
        <v>10</v>
      </c>
      <c r="N1" s="1" t="s">
        <v>11</v>
      </c>
      <c r="O1" s="1" t="s">
        <v>12</v>
      </c>
      <c r="P1" s="1" t="s">
        <v>13</v>
      </c>
      <c r="Q1" s="1" t="s">
        <v>14</v>
      </c>
      <c r="R1" s="1" t="s">
        <v>15</v>
      </c>
      <c r="S1" s="1" t="s">
        <v>16</v>
      </c>
      <c r="T1" s="1" t="s">
        <v>17</v>
      </c>
      <c r="U1" s="1" t="s">
        <v>18</v>
      </c>
      <c r="V1" s="1" t="s">
        <v>19</v>
      </c>
      <c r="W1" s="1" t="s">
        <v>20</v>
      </c>
      <c r="X1" s="1" t="s">
        <v>21</v>
      </c>
      <c r="Y1" s="1" t="s">
        <v>22</v>
      </c>
      <c r="Z1" s="1" t="s">
        <v>23</v>
      </c>
      <c r="AA1" s="1" t="s">
        <v>24</v>
      </c>
      <c r="AB1" s="1" t="s">
        <v>25</v>
      </c>
      <c r="AC1" s="1" t="s">
        <v>26</v>
      </c>
      <c r="AD1" s="1" t="s">
        <v>27</v>
      </c>
      <c r="AE1" s="1" t="s">
        <v>28</v>
      </c>
      <c r="AF1" s="1" t="s">
        <v>29</v>
      </c>
      <c r="AG1" s="1" t="s">
        <v>30</v>
      </c>
      <c r="AH1" s="1" t="s">
        <v>31</v>
      </c>
      <c r="AI1" s="1" t="s">
        <v>32</v>
      </c>
      <c r="AJ1" s="1" t="s">
        <v>33</v>
      </c>
    </row>
    <row r="2" spans="1:36" x14ac:dyDescent="0.3">
      <c r="A2" s="2" t="str">
        <f>HYPERLINK("https://hsdes.intel.com/resource/14013187780","14013187780")</f>
        <v>14013187780</v>
      </c>
      <c r="B2" s="2" t="s">
        <v>34</v>
      </c>
      <c r="C2" s="3" t="s">
        <v>35</v>
      </c>
      <c r="D2" s="2" t="s">
        <v>77</v>
      </c>
      <c r="E2" s="4"/>
      <c r="F2" s="2"/>
      <c r="G2" s="2" t="s">
        <v>36</v>
      </c>
      <c r="H2" s="2" t="s">
        <v>37</v>
      </c>
      <c r="I2" s="2" t="s">
        <v>38</v>
      </c>
      <c r="J2" s="2" t="s">
        <v>39</v>
      </c>
      <c r="K2" s="2" t="s">
        <v>40</v>
      </c>
      <c r="L2" s="2" t="s">
        <v>41</v>
      </c>
      <c r="M2" s="2"/>
      <c r="N2" s="2" t="s">
        <v>42</v>
      </c>
      <c r="O2" s="2" t="s">
        <v>43</v>
      </c>
      <c r="P2" s="2" t="s">
        <v>40</v>
      </c>
      <c r="Q2" s="2" t="s">
        <v>44</v>
      </c>
      <c r="R2" s="2" t="s">
        <v>45</v>
      </c>
      <c r="S2" s="2" t="s">
        <v>46</v>
      </c>
      <c r="T2" s="2" t="s">
        <v>47</v>
      </c>
      <c r="U2" s="2" t="s">
        <v>48</v>
      </c>
      <c r="V2" s="2" t="s">
        <v>49</v>
      </c>
      <c r="W2" s="2" t="s">
        <v>50</v>
      </c>
      <c r="X2" s="2" t="s">
        <v>51</v>
      </c>
      <c r="Y2" s="2"/>
      <c r="Z2" s="2" t="s">
        <v>52</v>
      </c>
      <c r="AA2" s="2" t="s">
        <v>53</v>
      </c>
      <c r="AB2" s="2"/>
      <c r="AC2" s="2" t="s">
        <v>54</v>
      </c>
      <c r="AD2" s="2" t="s">
        <v>55</v>
      </c>
      <c r="AE2" s="2"/>
      <c r="AF2" s="2"/>
      <c r="AG2" s="2" t="s">
        <v>56</v>
      </c>
      <c r="AH2" s="2" t="s">
        <v>57</v>
      </c>
      <c r="AI2" s="2" t="s">
        <v>58</v>
      </c>
      <c r="AJ2" s="2" t="s">
        <v>59</v>
      </c>
    </row>
    <row r="3" spans="1:36" x14ac:dyDescent="0.3">
      <c r="A3" s="2" t="str">
        <f>HYPERLINK("https://hsdes.intel.com/resource/14013186516","14013186516")</f>
        <v>14013186516</v>
      </c>
      <c r="B3" s="2" t="s">
        <v>60</v>
      </c>
      <c r="C3" s="3" t="s">
        <v>35</v>
      </c>
      <c r="D3" s="2" t="s">
        <v>77</v>
      </c>
      <c r="E3" s="4"/>
      <c r="F3" s="2"/>
      <c r="G3" s="2" t="s">
        <v>61</v>
      </c>
      <c r="H3" s="2" t="s">
        <v>37</v>
      </c>
      <c r="I3" s="2" t="s">
        <v>38</v>
      </c>
      <c r="J3" s="2" t="s">
        <v>62</v>
      </c>
      <c r="K3" s="2" t="s">
        <v>63</v>
      </c>
      <c r="L3" s="2" t="s">
        <v>64</v>
      </c>
      <c r="M3" s="2" t="s">
        <v>65</v>
      </c>
      <c r="N3" s="2" t="s">
        <v>66</v>
      </c>
      <c r="O3" s="2" t="s">
        <v>67</v>
      </c>
      <c r="P3" s="2" t="s">
        <v>63</v>
      </c>
      <c r="Q3" s="2" t="s">
        <v>44</v>
      </c>
      <c r="R3" s="2" t="s">
        <v>45</v>
      </c>
      <c r="S3" s="2" t="s">
        <v>68</v>
      </c>
      <c r="T3" s="2" t="s">
        <v>69</v>
      </c>
      <c r="U3" s="2" t="s">
        <v>48</v>
      </c>
      <c r="V3" s="2" t="s">
        <v>49</v>
      </c>
      <c r="W3" s="2" t="s">
        <v>70</v>
      </c>
      <c r="X3" s="2" t="s">
        <v>71</v>
      </c>
      <c r="Y3" s="2"/>
      <c r="Z3" s="2" t="s">
        <v>52</v>
      </c>
      <c r="AA3" s="2" t="s">
        <v>72</v>
      </c>
      <c r="AB3" s="2"/>
      <c r="AC3" s="2" t="s">
        <v>54</v>
      </c>
      <c r="AD3" s="2" t="s">
        <v>55</v>
      </c>
      <c r="AE3" s="2"/>
      <c r="AF3" s="2"/>
      <c r="AG3" s="2" t="s">
        <v>56</v>
      </c>
      <c r="AH3" s="2" t="s">
        <v>73</v>
      </c>
      <c r="AI3" s="2" t="s">
        <v>74</v>
      </c>
      <c r="AJ3" s="2" t="s">
        <v>75</v>
      </c>
    </row>
    <row r="4" spans="1:36" x14ac:dyDescent="0.3">
      <c r="A4" s="2" t="str">
        <f>HYPERLINK("https://hsdes.intel.com/resource/14013185871","14013185871")</f>
        <v>14013185871</v>
      </c>
      <c r="B4" s="2" t="s">
        <v>76</v>
      </c>
      <c r="C4" s="3" t="s">
        <v>35</v>
      </c>
      <c r="D4" s="2" t="s">
        <v>77</v>
      </c>
      <c r="E4" s="4"/>
      <c r="F4" s="2"/>
      <c r="G4" s="2" t="s">
        <v>61</v>
      </c>
      <c r="H4" s="2" t="s">
        <v>37</v>
      </c>
      <c r="I4" s="2" t="s">
        <v>38</v>
      </c>
      <c r="J4" s="2" t="s">
        <v>78</v>
      </c>
      <c r="K4" s="2" t="s">
        <v>79</v>
      </c>
      <c r="L4" s="2" t="s">
        <v>80</v>
      </c>
      <c r="M4" s="2" t="s">
        <v>81</v>
      </c>
      <c r="N4" s="2" t="s">
        <v>82</v>
      </c>
      <c r="O4" s="2" t="s">
        <v>83</v>
      </c>
      <c r="P4" s="2" t="s">
        <v>79</v>
      </c>
      <c r="Q4" s="2" t="s">
        <v>84</v>
      </c>
      <c r="R4" s="2"/>
      <c r="S4" s="2" t="s">
        <v>85</v>
      </c>
      <c r="T4" s="2" t="s">
        <v>86</v>
      </c>
      <c r="U4" s="2" t="s">
        <v>48</v>
      </c>
      <c r="V4" s="2" t="s">
        <v>49</v>
      </c>
      <c r="W4" s="2" t="s">
        <v>87</v>
      </c>
      <c r="X4" s="2" t="s">
        <v>88</v>
      </c>
      <c r="Y4" s="2"/>
      <c r="Z4" s="2" t="s">
        <v>52</v>
      </c>
      <c r="AA4" s="2" t="s">
        <v>72</v>
      </c>
      <c r="AB4" s="2"/>
      <c r="AC4" s="2" t="s">
        <v>54</v>
      </c>
      <c r="AD4" s="2" t="s">
        <v>55</v>
      </c>
      <c r="AE4" s="2"/>
      <c r="AF4" s="2"/>
      <c r="AG4" s="2" t="s">
        <v>56</v>
      </c>
      <c r="AH4" s="2" t="s">
        <v>89</v>
      </c>
      <c r="AI4" s="2" t="s">
        <v>90</v>
      </c>
      <c r="AJ4" s="2" t="s">
        <v>91</v>
      </c>
    </row>
    <row r="5" spans="1:36" x14ac:dyDescent="0.3">
      <c r="A5" s="2" t="str">
        <f>HYPERLINK("https://hsdes.intel.com/resource/14013185875","14013185875")</f>
        <v>14013185875</v>
      </c>
      <c r="B5" s="2" t="s">
        <v>92</v>
      </c>
      <c r="C5" s="3" t="s">
        <v>35</v>
      </c>
      <c r="D5" s="2" t="s">
        <v>77</v>
      </c>
      <c r="E5" s="2"/>
      <c r="F5" s="2"/>
      <c r="G5" s="2" t="s">
        <v>61</v>
      </c>
      <c r="H5" s="2" t="s">
        <v>37</v>
      </c>
      <c r="I5" s="2" t="s">
        <v>38</v>
      </c>
      <c r="J5" s="2" t="s">
        <v>93</v>
      </c>
      <c r="K5" s="2" t="s">
        <v>94</v>
      </c>
      <c r="L5" s="2" t="s">
        <v>80</v>
      </c>
      <c r="M5" s="2" t="s">
        <v>95</v>
      </c>
      <c r="N5" s="2" t="s">
        <v>96</v>
      </c>
      <c r="O5" s="2" t="s">
        <v>97</v>
      </c>
      <c r="P5" s="2" t="s">
        <v>94</v>
      </c>
      <c r="Q5" s="2" t="s">
        <v>84</v>
      </c>
      <c r="R5" s="2"/>
      <c r="S5" s="2" t="s">
        <v>85</v>
      </c>
      <c r="T5" s="2" t="s">
        <v>98</v>
      </c>
      <c r="U5" s="2" t="s">
        <v>48</v>
      </c>
      <c r="V5" s="2" t="s">
        <v>49</v>
      </c>
      <c r="W5" s="2" t="s">
        <v>87</v>
      </c>
      <c r="X5" s="2" t="s">
        <v>88</v>
      </c>
      <c r="Y5" s="2"/>
      <c r="Z5" s="2" t="s">
        <v>52</v>
      </c>
      <c r="AA5" s="2" t="s">
        <v>72</v>
      </c>
      <c r="AB5" s="2"/>
      <c r="AC5" s="2" t="s">
        <v>54</v>
      </c>
      <c r="AD5" s="2" t="s">
        <v>55</v>
      </c>
      <c r="AE5" s="2"/>
      <c r="AF5" s="2"/>
      <c r="AG5" s="2" t="s">
        <v>56</v>
      </c>
      <c r="AH5" s="2" t="s">
        <v>89</v>
      </c>
      <c r="AI5" s="2" t="s">
        <v>99</v>
      </c>
      <c r="AJ5" s="2" t="s">
        <v>100</v>
      </c>
    </row>
    <row r="6" spans="1:36" x14ac:dyDescent="0.3">
      <c r="A6" s="2" t="str">
        <f>HYPERLINK("https://hsdes.intel.com/resource/14013185878","14013185878")</f>
        <v>14013185878</v>
      </c>
      <c r="B6" s="2" t="s">
        <v>101</v>
      </c>
      <c r="C6" s="3" t="s">
        <v>35</v>
      </c>
      <c r="D6" s="2" t="s">
        <v>77</v>
      </c>
      <c r="E6" s="2"/>
      <c r="F6" s="2"/>
      <c r="G6" s="2" t="s">
        <v>61</v>
      </c>
      <c r="H6" s="2" t="s">
        <v>37</v>
      </c>
      <c r="I6" s="2" t="s">
        <v>38</v>
      </c>
      <c r="J6" s="2" t="s">
        <v>93</v>
      </c>
      <c r="K6" s="2" t="s">
        <v>102</v>
      </c>
      <c r="L6" s="2" t="s">
        <v>80</v>
      </c>
      <c r="M6" s="2" t="s">
        <v>103</v>
      </c>
      <c r="N6" s="2" t="s">
        <v>96</v>
      </c>
      <c r="O6" s="2" t="s">
        <v>104</v>
      </c>
      <c r="P6" s="2" t="s">
        <v>102</v>
      </c>
      <c r="Q6" s="2" t="s">
        <v>84</v>
      </c>
      <c r="R6" s="2"/>
      <c r="S6" s="2" t="s">
        <v>85</v>
      </c>
      <c r="T6" s="2" t="s">
        <v>105</v>
      </c>
      <c r="U6" s="2" t="s">
        <v>48</v>
      </c>
      <c r="V6" s="2" t="s">
        <v>49</v>
      </c>
      <c r="W6" s="2" t="s">
        <v>87</v>
      </c>
      <c r="X6" s="2" t="s">
        <v>88</v>
      </c>
      <c r="Y6" s="2"/>
      <c r="Z6" s="2" t="s">
        <v>52</v>
      </c>
      <c r="AA6" s="2" t="s">
        <v>72</v>
      </c>
      <c r="AB6" s="2"/>
      <c r="AC6" s="2" t="s">
        <v>54</v>
      </c>
      <c r="AD6" s="2" t="s">
        <v>55</v>
      </c>
      <c r="AE6" s="2"/>
      <c r="AF6" s="2"/>
      <c r="AG6" s="2" t="s">
        <v>56</v>
      </c>
      <c r="AH6" s="2" t="s">
        <v>89</v>
      </c>
      <c r="AI6" s="2" t="s">
        <v>106</v>
      </c>
      <c r="AJ6" s="2" t="s">
        <v>107</v>
      </c>
    </row>
    <row r="7" spans="1:36" x14ac:dyDescent="0.3">
      <c r="A7" s="2" t="str">
        <f>HYPERLINK("https://hsdes.intel.com/resource/14013185879","14013185879")</f>
        <v>14013185879</v>
      </c>
      <c r="B7" s="2" t="s">
        <v>108</v>
      </c>
      <c r="C7" s="3" t="s">
        <v>35</v>
      </c>
      <c r="D7" s="2" t="s">
        <v>77</v>
      </c>
      <c r="E7" s="2"/>
      <c r="F7" s="2"/>
      <c r="G7" s="2" t="s">
        <v>36</v>
      </c>
      <c r="H7" s="2" t="s">
        <v>37</v>
      </c>
      <c r="I7" s="2" t="s">
        <v>38</v>
      </c>
      <c r="J7" s="2" t="s">
        <v>109</v>
      </c>
      <c r="K7" s="2" t="s">
        <v>110</v>
      </c>
      <c r="L7" s="2" t="s">
        <v>80</v>
      </c>
      <c r="M7" s="2" t="s">
        <v>111</v>
      </c>
      <c r="N7" s="2" t="s">
        <v>112</v>
      </c>
      <c r="O7" s="2" t="s">
        <v>113</v>
      </c>
      <c r="P7" s="2" t="s">
        <v>110</v>
      </c>
      <c r="Q7" s="2" t="s">
        <v>84</v>
      </c>
      <c r="R7" s="2"/>
      <c r="S7" s="2" t="s">
        <v>85</v>
      </c>
      <c r="T7" s="2" t="s">
        <v>114</v>
      </c>
      <c r="U7" s="2" t="s">
        <v>48</v>
      </c>
      <c r="V7" s="2" t="s">
        <v>49</v>
      </c>
      <c r="W7" s="2" t="s">
        <v>115</v>
      </c>
      <c r="X7" s="2" t="s">
        <v>116</v>
      </c>
      <c r="Y7" s="2"/>
      <c r="Z7" s="2" t="s">
        <v>52</v>
      </c>
      <c r="AA7" s="2" t="s">
        <v>53</v>
      </c>
      <c r="AB7" s="2"/>
      <c r="AC7" s="2" t="s">
        <v>54</v>
      </c>
      <c r="AD7" s="2" t="s">
        <v>55</v>
      </c>
      <c r="AE7" s="2"/>
      <c r="AF7" s="2"/>
      <c r="AG7" s="2" t="s">
        <v>56</v>
      </c>
      <c r="AH7" s="2" t="s">
        <v>89</v>
      </c>
      <c r="AI7" s="2" t="s">
        <v>117</v>
      </c>
      <c r="AJ7" s="2" t="s">
        <v>118</v>
      </c>
    </row>
    <row r="8" spans="1:36" x14ac:dyDescent="0.3">
      <c r="A8" s="2" t="str">
        <f>HYPERLINK("https://hsdes.intel.com/resource/14013185881","14013185881")</f>
        <v>14013185881</v>
      </c>
      <c r="B8" s="2" t="s">
        <v>119</v>
      </c>
      <c r="C8" s="3" t="s">
        <v>35</v>
      </c>
      <c r="D8" s="2" t="s">
        <v>77</v>
      </c>
      <c r="E8" s="2"/>
      <c r="F8" s="2"/>
      <c r="G8" s="2" t="s">
        <v>61</v>
      </c>
      <c r="H8" s="2" t="s">
        <v>37</v>
      </c>
      <c r="I8" s="2" t="s">
        <v>38</v>
      </c>
      <c r="J8" s="2" t="s">
        <v>93</v>
      </c>
      <c r="K8" s="2" t="s">
        <v>120</v>
      </c>
      <c r="L8" s="2" t="s">
        <v>80</v>
      </c>
      <c r="M8" s="2" t="s">
        <v>121</v>
      </c>
      <c r="N8" s="2" t="s">
        <v>122</v>
      </c>
      <c r="O8" s="2" t="s">
        <v>123</v>
      </c>
      <c r="P8" s="2" t="s">
        <v>120</v>
      </c>
      <c r="Q8" s="2" t="s">
        <v>84</v>
      </c>
      <c r="R8" s="2"/>
      <c r="S8" s="2" t="s">
        <v>85</v>
      </c>
      <c r="T8" s="2" t="s">
        <v>124</v>
      </c>
      <c r="U8" s="2" t="s">
        <v>48</v>
      </c>
      <c r="V8" s="2" t="s">
        <v>49</v>
      </c>
      <c r="W8" s="2" t="s">
        <v>87</v>
      </c>
      <c r="X8" s="2" t="s">
        <v>88</v>
      </c>
      <c r="Y8" s="2"/>
      <c r="Z8" s="2" t="s">
        <v>52</v>
      </c>
      <c r="AA8" s="2" t="s">
        <v>72</v>
      </c>
      <c r="AB8" s="2"/>
      <c r="AC8" s="2" t="s">
        <v>54</v>
      </c>
      <c r="AD8" s="2" t="s">
        <v>55</v>
      </c>
      <c r="AE8" s="2"/>
      <c r="AF8" s="2"/>
      <c r="AG8" s="2" t="s">
        <v>56</v>
      </c>
      <c r="AH8" s="2" t="s">
        <v>89</v>
      </c>
      <c r="AI8" s="2" t="s">
        <v>125</v>
      </c>
      <c r="AJ8" s="2" t="s">
        <v>126</v>
      </c>
    </row>
    <row r="9" spans="1:36" x14ac:dyDescent="0.3">
      <c r="A9" s="6" t="str">
        <f>HYPERLINK("https://hsdes.intel.com/resource/14013185884","14013185884")</f>
        <v>14013185884</v>
      </c>
      <c r="B9" s="2" t="s">
        <v>127</v>
      </c>
      <c r="C9" s="3" t="s">
        <v>35</v>
      </c>
      <c r="D9" s="2" t="s">
        <v>77</v>
      </c>
      <c r="E9" s="2"/>
      <c r="F9" s="2"/>
      <c r="G9" s="2" t="s">
        <v>61</v>
      </c>
      <c r="H9" s="2" t="s">
        <v>37</v>
      </c>
      <c r="I9" s="2" t="s">
        <v>38</v>
      </c>
      <c r="J9" s="2" t="s">
        <v>93</v>
      </c>
      <c r="K9" s="2" t="s">
        <v>128</v>
      </c>
      <c r="L9" s="2" t="s">
        <v>80</v>
      </c>
      <c r="M9" s="2" t="s">
        <v>129</v>
      </c>
      <c r="N9" s="2" t="s">
        <v>122</v>
      </c>
      <c r="O9" s="2" t="s">
        <v>130</v>
      </c>
      <c r="P9" s="2" t="s">
        <v>128</v>
      </c>
      <c r="Q9" s="2" t="s">
        <v>84</v>
      </c>
      <c r="R9" s="2"/>
      <c r="S9" s="2" t="s">
        <v>85</v>
      </c>
      <c r="T9" s="2" t="s">
        <v>131</v>
      </c>
      <c r="U9" s="2" t="s">
        <v>48</v>
      </c>
      <c r="V9" s="2" t="s">
        <v>49</v>
      </c>
      <c r="W9" s="2" t="s">
        <v>132</v>
      </c>
      <c r="X9" s="2" t="s">
        <v>71</v>
      </c>
      <c r="Y9" s="2"/>
      <c r="Z9" s="2" t="s">
        <v>52</v>
      </c>
      <c r="AA9" s="2" t="s">
        <v>72</v>
      </c>
      <c r="AB9" s="2"/>
      <c r="AC9" s="2" t="s">
        <v>54</v>
      </c>
      <c r="AD9" s="2" t="s">
        <v>55</v>
      </c>
      <c r="AE9" s="2"/>
      <c r="AF9" s="2"/>
      <c r="AG9" s="2" t="s">
        <v>56</v>
      </c>
      <c r="AH9" s="2" t="s">
        <v>89</v>
      </c>
      <c r="AI9" s="2" t="s">
        <v>133</v>
      </c>
      <c r="AJ9" s="2" t="s">
        <v>134</v>
      </c>
    </row>
    <row r="10" spans="1:36" x14ac:dyDescent="0.3">
      <c r="A10" s="6" t="str">
        <f>HYPERLINK("https://hsdes.intel.com/resource/14013185886","14013185886")</f>
        <v>14013185886</v>
      </c>
      <c r="B10" s="2" t="s">
        <v>135</v>
      </c>
      <c r="C10" s="3" t="s">
        <v>35</v>
      </c>
      <c r="D10" s="2" t="s">
        <v>77</v>
      </c>
      <c r="E10" s="2"/>
      <c r="F10" s="2"/>
      <c r="G10" s="2" t="s">
        <v>61</v>
      </c>
      <c r="H10" s="2" t="s">
        <v>37</v>
      </c>
      <c r="I10" s="2" t="s">
        <v>38</v>
      </c>
      <c r="J10" s="2" t="s">
        <v>93</v>
      </c>
      <c r="K10" s="2" t="s">
        <v>136</v>
      </c>
      <c r="L10" s="2" t="s">
        <v>80</v>
      </c>
      <c r="M10" s="2" t="s">
        <v>137</v>
      </c>
      <c r="N10" s="2" t="s">
        <v>122</v>
      </c>
      <c r="O10" s="2" t="s">
        <v>138</v>
      </c>
      <c r="P10" s="2" t="s">
        <v>136</v>
      </c>
      <c r="Q10" s="2" t="s">
        <v>84</v>
      </c>
      <c r="R10" s="2"/>
      <c r="S10" s="2" t="s">
        <v>85</v>
      </c>
      <c r="T10" s="2" t="s">
        <v>124</v>
      </c>
      <c r="U10" s="2" t="s">
        <v>48</v>
      </c>
      <c r="V10" s="2" t="s">
        <v>49</v>
      </c>
      <c r="W10" s="2" t="s">
        <v>139</v>
      </c>
      <c r="X10" s="2" t="s">
        <v>71</v>
      </c>
      <c r="Y10" s="2"/>
      <c r="Z10" s="2" t="s">
        <v>52</v>
      </c>
      <c r="AA10" s="2" t="s">
        <v>72</v>
      </c>
      <c r="AB10" s="2"/>
      <c r="AC10" s="2" t="s">
        <v>54</v>
      </c>
      <c r="AD10" s="2" t="s">
        <v>55</v>
      </c>
      <c r="AE10" s="2"/>
      <c r="AF10" s="2"/>
      <c r="AG10" s="2" t="s">
        <v>56</v>
      </c>
      <c r="AH10" s="2" t="s">
        <v>89</v>
      </c>
      <c r="AI10" s="2" t="s">
        <v>140</v>
      </c>
      <c r="AJ10" s="2" t="s">
        <v>141</v>
      </c>
    </row>
    <row r="11" spans="1:36" x14ac:dyDescent="0.3">
      <c r="A11" s="2" t="str">
        <f>HYPERLINK("https://hsdes.intel.com/resource/14013185889","14013185889")</f>
        <v>14013185889</v>
      </c>
      <c r="B11" s="2" t="s">
        <v>142</v>
      </c>
      <c r="C11" s="3" t="s">
        <v>35</v>
      </c>
      <c r="D11" s="2" t="s">
        <v>77</v>
      </c>
      <c r="E11" s="2"/>
      <c r="F11" s="2"/>
      <c r="G11" s="2" t="s">
        <v>61</v>
      </c>
      <c r="H11" s="2" t="s">
        <v>37</v>
      </c>
      <c r="I11" s="2" t="s">
        <v>38</v>
      </c>
      <c r="J11" s="2" t="s">
        <v>93</v>
      </c>
      <c r="K11" s="2" t="s">
        <v>143</v>
      </c>
      <c r="L11" s="2" t="s">
        <v>80</v>
      </c>
      <c r="M11" s="2" t="s">
        <v>144</v>
      </c>
      <c r="N11" s="2" t="s">
        <v>122</v>
      </c>
      <c r="O11" s="2" t="s">
        <v>145</v>
      </c>
      <c r="P11" s="2" t="s">
        <v>143</v>
      </c>
      <c r="Q11" s="2" t="s">
        <v>84</v>
      </c>
      <c r="R11" s="2"/>
      <c r="S11" s="2" t="s">
        <v>85</v>
      </c>
      <c r="T11" s="2" t="s">
        <v>146</v>
      </c>
      <c r="U11" s="2" t="s">
        <v>48</v>
      </c>
      <c r="V11" s="2" t="s">
        <v>49</v>
      </c>
      <c r="W11" s="2" t="s">
        <v>132</v>
      </c>
      <c r="X11" s="2" t="s">
        <v>71</v>
      </c>
      <c r="Y11" s="2"/>
      <c r="Z11" s="2" t="s">
        <v>52</v>
      </c>
      <c r="AA11" s="2" t="s">
        <v>72</v>
      </c>
      <c r="AB11" s="2"/>
      <c r="AC11" s="2" t="s">
        <v>54</v>
      </c>
      <c r="AD11" s="2" t="s">
        <v>55</v>
      </c>
      <c r="AE11" s="2"/>
      <c r="AF11" s="2"/>
      <c r="AG11" s="2" t="s">
        <v>56</v>
      </c>
      <c r="AH11" s="2" t="s">
        <v>89</v>
      </c>
      <c r="AI11" s="2" t="s">
        <v>147</v>
      </c>
      <c r="AJ11" s="2" t="s">
        <v>148</v>
      </c>
    </row>
    <row r="12" spans="1:36" x14ac:dyDescent="0.3">
      <c r="A12" s="2" t="str">
        <f>HYPERLINK("https://hsdes.intel.com/resource/14013185896","14013185896")</f>
        <v>14013185896</v>
      </c>
      <c r="B12" s="2" t="s">
        <v>149</v>
      </c>
      <c r="C12" s="3" t="s">
        <v>35</v>
      </c>
      <c r="D12" s="2" t="s">
        <v>77</v>
      </c>
      <c r="E12" s="4"/>
      <c r="F12" s="2"/>
      <c r="G12" s="2" t="s">
        <v>61</v>
      </c>
      <c r="H12" s="2" t="s">
        <v>37</v>
      </c>
      <c r="I12" s="2" t="s">
        <v>38</v>
      </c>
      <c r="J12" s="2" t="s">
        <v>150</v>
      </c>
      <c r="K12" s="2" t="s">
        <v>151</v>
      </c>
      <c r="L12" s="2" t="s">
        <v>152</v>
      </c>
      <c r="M12" s="2" t="s">
        <v>153</v>
      </c>
      <c r="N12" s="2" t="s">
        <v>154</v>
      </c>
      <c r="O12" s="2" t="s">
        <v>155</v>
      </c>
      <c r="P12" s="2" t="s">
        <v>151</v>
      </c>
      <c r="Q12" s="2" t="s">
        <v>84</v>
      </c>
      <c r="R12" s="2" t="s">
        <v>156</v>
      </c>
      <c r="S12" s="2" t="s">
        <v>157</v>
      </c>
      <c r="T12" s="2" t="s">
        <v>158</v>
      </c>
      <c r="U12" s="2" t="s">
        <v>48</v>
      </c>
      <c r="V12" s="2" t="s">
        <v>49</v>
      </c>
      <c r="W12" s="2" t="s">
        <v>159</v>
      </c>
      <c r="X12" s="2" t="s">
        <v>88</v>
      </c>
      <c r="Y12" s="2"/>
      <c r="Z12" s="2" t="s">
        <v>52</v>
      </c>
      <c r="AA12" s="2" t="s">
        <v>72</v>
      </c>
      <c r="AB12" s="2"/>
      <c r="AC12" s="2" t="s">
        <v>54</v>
      </c>
      <c r="AD12" s="2" t="s">
        <v>55</v>
      </c>
      <c r="AE12" s="2"/>
      <c r="AF12" s="2"/>
      <c r="AG12" s="2" t="s">
        <v>56</v>
      </c>
      <c r="AH12" s="2" t="s">
        <v>89</v>
      </c>
      <c r="AI12" s="2" t="s">
        <v>160</v>
      </c>
      <c r="AJ12" s="2" t="s">
        <v>161</v>
      </c>
    </row>
    <row r="13" spans="1:36" x14ac:dyDescent="0.3">
      <c r="A13" s="2" t="str">
        <f>HYPERLINK("https://hsdes.intel.com/resource/14013185898","14013185898")</f>
        <v>14013185898</v>
      </c>
      <c r="B13" s="2" t="s">
        <v>162</v>
      </c>
      <c r="C13" s="3" t="s">
        <v>35</v>
      </c>
      <c r="D13" s="2" t="s">
        <v>77</v>
      </c>
      <c r="E13" s="4"/>
      <c r="F13" s="2"/>
      <c r="G13" s="2" t="s">
        <v>61</v>
      </c>
      <c r="H13" s="2" t="s">
        <v>37</v>
      </c>
      <c r="I13" s="2" t="s">
        <v>38</v>
      </c>
      <c r="J13" s="2" t="s">
        <v>150</v>
      </c>
      <c r="K13" s="2" t="s">
        <v>163</v>
      </c>
      <c r="L13" s="2" t="s">
        <v>152</v>
      </c>
      <c r="M13" s="2" t="s">
        <v>164</v>
      </c>
      <c r="N13" s="2" t="s">
        <v>165</v>
      </c>
      <c r="O13" s="2" t="s">
        <v>166</v>
      </c>
      <c r="P13" s="2" t="s">
        <v>163</v>
      </c>
      <c r="Q13" s="2" t="s">
        <v>84</v>
      </c>
      <c r="R13" s="2" t="s">
        <v>156</v>
      </c>
      <c r="S13" s="2" t="s">
        <v>157</v>
      </c>
      <c r="T13" s="2" t="s">
        <v>167</v>
      </c>
      <c r="U13" s="2" t="s">
        <v>48</v>
      </c>
      <c r="V13" s="2" t="s">
        <v>49</v>
      </c>
      <c r="W13" s="2" t="s">
        <v>168</v>
      </c>
      <c r="X13" s="2" t="s">
        <v>71</v>
      </c>
      <c r="Y13" s="2"/>
      <c r="Z13" s="2" t="s">
        <v>52</v>
      </c>
      <c r="AA13" s="2" t="s">
        <v>72</v>
      </c>
      <c r="AB13" s="2"/>
      <c r="AC13" s="2" t="s">
        <v>54</v>
      </c>
      <c r="AD13" s="2" t="s">
        <v>55</v>
      </c>
      <c r="AE13" s="2"/>
      <c r="AF13" s="2"/>
      <c r="AG13" s="2" t="s">
        <v>56</v>
      </c>
      <c r="AH13" s="2" t="s">
        <v>89</v>
      </c>
      <c r="AI13" s="2" t="s">
        <v>169</v>
      </c>
      <c r="AJ13" s="2" t="s">
        <v>170</v>
      </c>
    </row>
    <row r="14" spans="1:36" x14ac:dyDescent="0.3">
      <c r="A14" s="2" t="str">
        <f>HYPERLINK("https://hsdes.intel.com/resource/14013185899","14013185899")</f>
        <v>14013185899</v>
      </c>
      <c r="B14" s="2" t="s">
        <v>171</v>
      </c>
      <c r="C14" s="3" t="s">
        <v>35</v>
      </c>
      <c r="D14" s="2" t="s">
        <v>1866</v>
      </c>
      <c r="E14" s="2"/>
      <c r="F14" s="2"/>
      <c r="G14" s="2" t="s">
        <v>61</v>
      </c>
      <c r="H14" s="2" t="s">
        <v>37</v>
      </c>
      <c r="I14" s="2" t="s">
        <v>38</v>
      </c>
      <c r="J14" s="2" t="s">
        <v>172</v>
      </c>
      <c r="K14" s="2" t="s">
        <v>173</v>
      </c>
      <c r="L14" s="2" t="s">
        <v>174</v>
      </c>
      <c r="M14" s="2" t="s">
        <v>175</v>
      </c>
      <c r="N14" s="2" t="s">
        <v>176</v>
      </c>
      <c r="O14" s="2" t="s">
        <v>177</v>
      </c>
      <c r="P14" s="2" t="s">
        <v>173</v>
      </c>
      <c r="Q14" s="2" t="s">
        <v>84</v>
      </c>
      <c r="R14" s="2"/>
      <c r="S14" s="2" t="s">
        <v>85</v>
      </c>
      <c r="T14" s="2" t="s">
        <v>178</v>
      </c>
      <c r="U14" s="2" t="s">
        <v>48</v>
      </c>
      <c r="V14" s="2" t="s">
        <v>179</v>
      </c>
      <c r="W14" s="2" t="s">
        <v>180</v>
      </c>
      <c r="X14" s="2" t="s">
        <v>139</v>
      </c>
      <c r="Y14" s="2"/>
      <c r="Z14" s="2" t="s">
        <v>52</v>
      </c>
      <c r="AA14" s="2" t="s">
        <v>72</v>
      </c>
      <c r="AB14" s="2"/>
      <c r="AC14" s="2" t="s">
        <v>181</v>
      </c>
      <c r="AD14" s="2" t="s">
        <v>55</v>
      </c>
      <c r="AE14" s="2"/>
      <c r="AF14" s="2"/>
      <c r="AG14" s="2" t="s">
        <v>56</v>
      </c>
      <c r="AH14" s="2" t="s">
        <v>89</v>
      </c>
      <c r="AI14" s="2" t="s">
        <v>182</v>
      </c>
      <c r="AJ14" s="2" t="s">
        <v>183</v>
      </c>
    </row>
    <row r="15" spans="1:36" x14ac:dyDescent="0.3">
      <c r="A15" s="2" t="str">
        <f>HYPERLINK("https://hsdes.intel.com/resource/14013185900","14013185900")</f>
        <v>14013185900</v>
      </c>
      <c r="B15" s="2" t="s">
        <v>184</v>
      </c>
      <c r="C15" s="3" t="s">
        <v>35</v>
      </c>
      <c r="D15" s="2" t="s">
        <v>1866</v>
      </c>
      <c r="E15" s="2"/>
      <c r="F15" s="2" t="s">
        <v>185</v>
      </c>
      <c r="G15" s="2" t="s">
        <v>61</v>
      </c>
      <c r="H15" s="2" t="s">
        <v>37</v>
      </c>
      <c r="I15" s="2" t="s">
        <v>38</v>
      </c>
      <c r="J15" s="2" t="s">
        <v>172</v>
      </c>
      <c r="K15" s="2" t="s">
        <v>186</v>
      </c>
      <c r="L15" s="2" t="s">
        <v>174</v>
      </c>
      <c r="M15" s="2" t="s">
        <v>187</v>
      </c>
      <c r="N15" s="2" t="s">
        <v>188</v>
      </c>
      <c r="O15" s="2" t="s">
        <v>189</v>
      </c>
      <c r="P15" s="2" t="s">
        <v>186</v>
      </c>
      <c r="Q15" s="2" t="s">
        <v>44</v>
      </c>
      <c r="R15" s="2"/>
      <c r="S15" s="2" t="s">
        <v>85</v>
      </c>
      <c r="T15" s="2" t="s">
        <v>190</v>
      </c>
      <c r="U15" s="2" t="s">
        <v>48</v>
      </c>
      <c r="V15" s="2" t="s">
        <v>179</v>
      </c>
      <c r="W15" s="2" t="s">
        <v>191</v>
      </c>
      <c r="X15" s="2" t="s">
        <v>71</v>
      </c>
      <c r="Y15" s="2"/>
      <c r="Z15" s="2" t="s">
        <v>52</v>
      </c>
      <c r="AA15" s="2" t="s">
        <v>72</v>
      </c>
      <c r="AB15" s="2"/>
      <c r="AC15" s="2" t="s">
        <v>54</v>
      </c>
      <c r="AD15" s="2" t="s">
        <v>55</v>
      </c>
      <c r="AE15" s="2"/>
      <c r="AF15" s="2"/>
      <c r="AG15" s="2" t="s">
        <v>56</v>
      </c>
      <c r="AH15" s="2" t="s">
        <v>89</v>
      </c>
      <c r="AI15" s="2" t="s">
        <v>192</v>
      </c>
      <c r="AJ15" s="2" t="s">
        <v>193</v>
      </c>
    </row>
    <row r="16" spans="1:36" x14ac:dyDescent="0.3">
      <c r="A16" s="2" t="str">
        <f>HYPERLINK("https://hsdes.intel.com/resource/14013185901","14013185901")</f>
        <v>14013185901</v>
      </c>
      <c r="B16" s="2" t="s">
        <v>194</v>
      </c>
      <c r="C16" s="3" t="s">
        <v>35</v>
      </c>
      <c r="D16" s="2" t="s">
        <v>1866</v>
      </c>
      <c r="E16" s="2"/>
      <c r="F16" s="2"/>
      <c r="G16" s="2" t="s">
        <v>61</v>
      </c>
      <c r="H16" s="2" t="s">
        <v>37</v>
      </c>
      <c r="I16" s="2" t="s">
        <v>38</v>
      </c>
      <c r="J16" s="2" t="s">
        <v>172</v>
      </c>
      <c r="K16" s="2" t="s">
        <v>195</v>
      </c>
      <c r="L16" s="2" t="s">
        <v>174</v>
      </c>
      <c r="M16" s="2" t="s">
        <v>196</v>
      </c>
      <c r="N16" s="2" t="s">
        <v>197</v>
      </c>
      <c r="O16" s="2" t="s">
        <v>198</v>
      </c>
      <c r="P16" s="2" t="s">
        <v>195</v>
      </c>
      <c r="Q16" s="2" t="s">
        <v>84</v>
      </c>
      <c r="R16" s="2"/>
      <c r="S16" s="2" t="s">
        <v>85</v>
      </c>
      <c r="T16" s="2" t="s">
        <v>199</v>
      </c>
      <c r="U16" s="2" t="s">
        <v>48</v>
      </c>
      <c r="V16" s="2" t="s">
        <v>49</v>
      </c>
      <c r="W16" s="2" t="s">
        <v>191</v>
      </c>
      <c r="X16" s="2" t="s">
        <v>71</v>
      </c>
      <c r="Y16" s="2"/>
      <c r="Z16" s="2" t="s">
        <v>52</v>
      </c>
      <c r="AA16" s="2" t="s">
        <v>72</v>
      </c>
      <c r="AB16" s="2"/>
      <c r="AC16" s="2" t="s">
        <v>54</v>
      </c>
      <c r="AD16" s="2" t="s">
        <v>55</v>
      </c>
      <c r="AE16" s="2"/>
      <c r="AF16" s="2"/>
      <c r="AG16" s="2" t="s">
        <v>56</v>
      </c>
      <c r="AH16" s="2" t="s">
        <v>89</v>
      </c>
      <c r="AI16" s="2" t="s">
        <v>200</v>
      </c>
      <c r="AJ16" s="2" t="s">
        <v>201</v>
      </c>
    </row>
    <row r="17" spans="1:36" x14ac:dyDescent="0.3">
      <c r="A17" s="2" t="str">
        <f>HYPERLINK("https://hsdes.intel.com/resource/14013185902","14013185902")</f>
        <v>14013185902</v>
      </c>
      <c r="B17" s="2" t="s">
        <v>202</v>
      </c>
      <c r="C17" s="3" t="s">
        <v>35</v>
      </c>
      <c r="D17" s="2" t="s">
        <v>1868</v>
      </c>
      <c r="E17" s="4"/>
      <c r="F17" s="2"/>
      <c r="G17" s="2" t="s">
        <v>36</v>
      </c>
      <c r="H17" s="2" t="s">
        <v>37</v>
      </c>
      <c r="I17" s="2" t="s">
        <v>38</v>
      </c>
      <c r="J17" s="2" t="s">
        <v>172</v>
      </c>
      <c r="K17" s="2" t="s">
        <v>203</v>
      </c>
      <c r="L17" s="2" t="s">
        <v>174</v>
      </c>
      <c r="M17" s="2" t="s">
        <v>204</v>
      </c>
      <c r="N17" s="2" t="s">
        <v>205</v>
      </c>
      <c r="O17" s="2" t="s">
        <v>206</v>
      </c>
      <c r="P17" s="2" t="s">
        <v>203</v>
      </c>
      <c r="Q17" s="2" t="s">
        <v>84</v>
      </c>
      <c r="R17" s="2"/>
      <c r="S17" s="2" t="s">
        <v>85</v>
      </c>
      <c r="T17" s="2" t="s">
        <v>207</v>
      </c>
      <c r="U17" s="2" t="s">
        <v>48</v>
      </c>
      <c r="V17" s="2" t="s">
        <v>49</v>
      </c>
      <c r="W17" s="2" t="s">
        <v>180</v>
      </c>
      <c r="X17" s="2" t="s">
        <v>139</v>
      </c>
      <c r="Y17" s="2"/>
      <c r="Z17" s="2" t="s">
        <v>52</v>
      </c>
      <c r="AA17" s="2" t="s">
        <v>53</v>
      </c>
      <c r="AB17" s="2"/>
      <c r="AC17" s="2" t="s">
        <v>54</v>
      </c>
      <c r="AD17" s="2" t="s">
        <v>55</v>
      </c>
      <c r="AE17" s="2"/>
      <c r="AF17" s="2"/>
      <c r="AG17" s="2" t="s">
        <v>56</v>
      </c>
      <c r="AH17" s="2" t="s">
        <v>89</v>
      </c>
      <c r="AI17" s="2" t="s">
        <v>208</v>
      </c>
      <c r="AJ17" s="2" t="s">
        <v>209</v>
      </c>
    </row>
    <row r="18" spans="1:36" x14ac:dyDescent="0.3">
      <c r="A18" s="2" t="str">
        <f>HYPERLINK("https://hsdes.intel.com/resource/14013185907","14013185907")</f>
        <v>14013185907</v>
      </c>
      <c r="B18" s="2" t="s">
        <v>210</v>
      </c>
      <c r="C18" s="3" t="s">
        <v>35</v>
      </c>
      <c r="D18" s="2" t="s">
        <v>1866</v>
      </c>
      <c r="E18" s="2"/>
      <c r="F18" s="2"/>
      <c r="G18" s="2" t="s">
        <v>61</v>
      </c>
      <c r="H18" s="2" t="s">
        <v>37</v>
      </c>
      <c r="I18" s="2" t="s">
        <v>38</v>
      </c>
      <c r="J18" s="2" t="s">
        <v>211</v>
      </c>
      <c r="K18" s="2" t="s">
        <v>212</v>
      </c>
      <c r="L18" s="2" t="s">
        <v>174</v>
      </c>
      <c r="M18" s="2" t="s">
        <v>213</v>
      </c>
      <c r="N18" s="2" t="s">
        <v>214</v>
      </c>
      <c r="O18" s="2" t="s">
        <v>215</v>
      </c>
      <c r="P18" s="2" t="s">
        <v>212</v>
      </c>
      <c r="Q18" s="2" t="s">
        <v>84</v>
      </c>
      <c r="R18" s="2"/>
      <c r="S18" s="2" t="s">
        <v>85</v>
      </c>
      <c r="T18" s="2" t="s">
        <v>216</v>
      </c>
      <c r="U18" s="2" t="s">
        <v>48</v>
      </c>
      <c r="V18" s="2" t="s">
        <v>179</v>
      </c>
      <c r="W18" s="2" t="s">
        <v>217</v>
      </c>
      <c r="X18" s="2" t="s">
        <v>218</v>
      </c>
      <c r="Y18" s="2"/>
      <c r="Z18" s="2" t="s">
        <v>52</v>
      </c>
      <c r="AA18" s="2" t="s">
        <v>72</v>
      </c>
      <c r="AB18" s="2"/>
      <c r="AC18" s="2" t="s">
        <v>181</v>
      </c>
      <c r="AD18" s="2" t="s">
        <v>55</v>
      </c>
      <c r="AE18" s="2"/>
      <c r="AF18" s="2"/>
      <c r="AG18" s="2" t="s">
        <v>56</v>
      </c>
      <c r="AH18" s="2" t="s">
        <v>89</v>
      </c>
      <c r="AI18" s="2" t="s">
        <v>219</v>
      </c>
      <c r="AJ18" s="2" t="s">
        <v>220</v>
      </c>
    </row>
    <row r="19" spans="1:36" x14ac:dyDescent="0.3">
      <c r="A19" s="2" t="str">
        <f>HYPERLINK("https://hsdes.intel.com/resource/14013186515","14013186515")</f>
        <v>14013186515</v>
      </c>
      <c r="B19" s="2" t="s">
        <v>221</v>
      </c>
      <c r="C19" s="3" t="s">
        <v>35</v>
      </c>
      <c r="D19" s="2" t="s">
        <v>77</v>
      </c>
      <c r="E19" s="4"/>
      <c r="F19" s="2"/>
      <c r="G19" s="2" t="s">
        <v>36</v>
      </c>
      <c r="H19" s="2" t="s">
        <v>37</v>
      </c>
      <c r="I19" s="2" t="s">
        <v>38</v>
      </c>
      <c r="J19" s="2" t="s">
        <v>222</v>
      </c>
      <c r="K19" s="2" t="s">
        <v>223</v>
      </c>
      <c r="L19" s="2" t="s">
        <v>64</v>
      </c>
      <c r="M19" s="2" t="s">
        <v>224</v>
      </c>
      <c r="N19" s="2" t="s">
        <v>225</v>
      </c>
      <c r="O19" s="2" t="s">
        <v>226</v>
      </c>
      <c r="P19" s="2" t="s">
        <v>223</v>
      </c>
      <c r="Q19" s="2" t="s">
        <v>44</v>
      </c>
      <c r="R19" s="2" t="s">
        <v>45</v>
      </c>
      <c r="S19" s="2" t="s">
        <v>68</v>
      </c>
      <c r="T19" s="2" t="s">
        <v>69</v>
      </c>
      <c r="U19" s="2" t="s">
        <v>48</v>
      </c>
      <c r="V19" s="2" t="s">
        <v>49</v>
      </c>
      <c r="W19" s="2" t="s">
        <v>180</v>
      </c>
      <c r="X19" s="2" t="s">
        <v>139</v>
      </c>
      <c r="Y19" s="2"/>
      <c r="Z19" s="2" t="s">
        <v>52</v>
      </c>
      <c r="AA19" s="2" t="s">
        <v>53</v>
      </c>
      <c r="AB19" s="2"/>
      <c r="AC19" s="2" t="s">
        <v>54</v>
      </c>
      <c r="AD19" s="2" t="s">
        <v>55</v>
      </c>
      <c r="AE19" s="2"/>
      <c r="AF19" s="2"/>
      <c r="AG19" s="2" t="s">
        <v>56</v>
      </c>
      <c r="AH19" s="2" t="s">
        <v>89</v>
      </c>
      <c r="AI19" s="2" t="s">
        <v>74</v>
      </c>
      <c r="AJ19" s="2" t="s">
        <v>227</v>
      </c>
    </row>
    <row r="20" spans="1:36" x14ac:dyDescent="0.3">
      <c r="A20" s="2" t="str">
        <f>HYPERLINK("https://hsdes.intel.com/resource/14013185937","14013185937")</f>
        <v>14013185937</v>
      </c>
      <c r="B20" s="2" t="s">
        <v>228</v>
      </c>
      <c r="C20" s="3" t="s">
        <v>35</v>
      </c>
      <c r="D20" s="2" t="s">
        <v>1866</v>
      </c>
      <c r="E20" s="2"/>
      <c r="F20" s="2"/>
      <c r="G20" s="2" t="s">
        <v>61</v>
      </c>
      <c r="H20" s="2" t="s">
        <v>37</v>
      </c>
      <c r="I20" s="2" t="s">
        <v>38</v>
      </c>
      <c r="J20" s="2" t="s">
        <v>172</v>
      </c>
      <c r="K20" s="2" t="s">
        <v>229</v>
      </c>
      <c r="L20" s="2" t="s">
        <v>174</v>
      </c>
      <c r="M20" s="2" t="s">
        <v>230</v>
      </c>
      <c r="N20" s="2" t="s">
        <v>231</v>
      </c>
      <c r="O20" s="2" t="s">
        <v>232</v>
      </c>
      <c r="P20" s="2" t="s">
        <v>229</v>
      </c>
      <c r="Q20" s="2" t="s">
        <v>84</v>
      </c>
      <c r="R20" s="2"/>
      <c r="S20" s="2" t="s">
        <v>85</v>
      </c>
      <c r="T20" s="2" t="s">
        <v>233</v>
      </c>
      <c r="U20" s="2" t="s">
        <v>48</v>
      </c>
      <c r="V20" s="2" t="s">
        <v>49</v>
      </c>
      <c r="W20" s="2" t="s">
        <v>191</v>
      </c>
      <c r="X20" s="2" t="s">
        <v>71</v>
      </c>
      <c r="Y20" s="2"/>
      <c r="Z20" s="2" t="s">
        <v>52</v>
      </c>
      <c r="AA20" s="2" t="s">
        <v>72</v>
      </c>
      <c r="AB20" s="2"/>
      <c r="AC20" s="2" t="s">
        <v>181</v>
      </c>
      <c r="AD20" s="2" t="s">
        <v>55</v>
      </c>
      <c r="AE20" s="2"/>
      <c r="AF20" s="2"/>
      <c r="AG20" s="2" t="s">
        <v>56</v>
      </c>
      <c r="AH20" s="2" t="s">
        <v>89</v>
      </c>
      <c r="AI20" s="2" t="s">
        <v>234</v>
      </c>
      <c r="AJ20" s="2" t="s">
        <v>235</v>
      </c>
    </row>
    <row r="21" spans="1:36" x14ac:dyDescent="0.3">
      <c r="A21" s="2" t="str">
        <f>HYPERLINK("https://hsdes.intel.com/resource/14013185943","14013185943")</f>
        <v>14013185943</v>
      </c>
      <c r="B21" s="2" t="s">
        <v>236</v>
      </c>
      <c r="C21" s="3" t="s">
        <v>35</v>
      </c>
      <c r="D21" s="2" t="s">
        <v>77</v>
      </c>
      <c r="E21" s="2"/>
      <c r="F21" s="2"/>
      <c r="G21" s="2" t="s">
        <v>61</v>
      </c>
      <c r="H21" s="2" t="s">
        <v>37</v>
      </c>
      <c r="I21" s="2" t="s">
        <v>38</v>
      </c>
      <c r="J21" s="2" t="s">
        <v>93</v>
      </c>
      <c r="K21" s="2" t="s">
        <v>237</v>
      </c>
      <c r="L21" s="2" t="s">
        <v>80</v>
      </c>
      <c r="M21" s="2" t="s">
        <v>238</v>
      </c>
      <c r="N21" s="2" t="s">
        <v>239</v>
      </c>
      <c r="O21" s="2" t="s">
        <v>240</v>
      </c>
      <c r="P21" s="2" t="s">
        <v>237</v>
      </c>
      <c r="Q21" s="2" t="s">
        <v>84</v>
      </c>
      <c r="R21" s="2"/>
      <c r="S21" s="2" t="s">
        <v>85</v>
      </c>
      <c r="T21" s="2" t="s">
        <v>241</v>
      </c>
      <c r="U21" s="2" t="s">
        <v>48</v>
      </c>
      <c r="V21" s="2" t="s">
        <v>49</v>
      </c>
      <c r="W21" s="2" t="s">
        <v>242</v>
      </c>
      <c r="X21" s="2" t="s">
        <v>243</v>
      </c>
      <c r="Y21" s="2"/>
      <c r="Z21" s="2" t="s">
        <v>52</v>
      </c>
      <c r="AA21" s="2" t="s">
        <v>72</v>
      </c>
      <c r="AB21" s="2"/>
      <c r="AC21" s="2" t="s">
        <v>54</v>
      </c>
      <c r="AD21" s="2" t="s">
        <v>55</v>
      </c>
      <c r="AE21" s="2"/>
      <c r="AF21" s="2"/>
      <c r="AG21" s="2" t="s">
        <v>56</v>
      </c>
      <c r="AH21" s="2" t="s">
        <v>89</v>
      </c>
      <c r="AI21" s="2" t="s">
        <v>244</v>
      </c>
      <c r="AJ21" s="2" t="s">
        <v>245</v>
      </c>
    </row>
    <row r="22" spans="1:36" x14ac:dyDescent="0.3">
      <c r="A22" s="2" t="str">
        <f>HYPERLINK("https://hsdes.intel.com/resource/14013185945","14013185945")</f>
        <v>14013185945</v>
      </c>
      <c r="B22" s="2" t="s">
        <v>246</v>
      </c>
      <c r="C22" s="3" t="s">
        <v>35</v>
      </c>
      <c r="D22" s="2" t="s">
        <v>77</v>
      </c>
      <c r="E22" s="4"/>
      <c r="F22" s="2"/>
      <c r="G22" s="2" t="s">
        <v>61</v>
      </c>
      <c r="H22" s="2" t="s">
        <v>37</v>
      </c>
      <c r="I22" s="2" t="s">
        <v>38</v>
      </c>
      <c r="J22" s="2" t="s">
        <v>93</v>
      </c>
      <c r="K22" s="2" t="s">
        <v>247</v>
      </c>
      <c r="L22" s="2" t="s">
        <v>80</v>
      </c>
      <c r="M22" s="2" t="s">
        <v>248</v>
      </c>
      <c r="N22" s="2" t="s">
        <v>249</v>
      </c>
      <c r="O22" s="2" t="s">
        <v>250</v>
      </c>
      <c r="P22" s="2" t="s">
        <v>247</v>
      </c>
      <c r="Q22" s="2" t="s">
        <v>84</v>
      </c>
      <c r="R22" s="2"/>
      <c r="S22" s="2" t="s">
        <v>85</v>
      </c>
      <c r="T22" s="2" t="s">
        <v>251</v>
      </c>
      <c r="U22" s="2" t="s">
        <v>48</v>
      </c>
      <c r="V22" s="2" t="s">
        <v>49</v>
      </c>
      <c r="W22" s="2" t="s">
        <v>87</v>
      </c>
      <c r="X22" s="2" t="s">
        <v>88</v>
      </c>
      <c r="Y22" s="2"/>
      <c r="Z22" s="2" t="s">
        <v>52</v>
      </c>
      <c r="AA22" s="2" t="s">
        <v>72</v>
      </c>
      <c r="AB22" s="2"/>
      <c r="AC22" s="2" t="s">
        <v>54</v>
      </c>
      <c r="AD22" s="2" t="s">
        <v>55</v>
      </c>
      <c r="AE22" s="2"/>
      <c r="AF22" s="2"/>
      <c r="AG22" s="2" t="s">
        <v>56</v>
      </c>
      <c r="AH22" s="2" t="s">
        <v>89</v>
      </c>
      <c r="AI22" s="2" t="s">
        <v>252</v>
      </c>
      <c r="AJ22" s="2" t="s">
        <v>253</v>
      </c>
    </row>
    <row r="23" spans="1:36" x14ac:dyDescent="0.3">
      <c r="A23" s="2" t="str">
        <f>HYPERLINK("https://hsdes.intel.com/resource/14013187403","14013187403")</f>
        <v>14013187403</v>
      </c>
      <c r="B23" s="2" t="s">
        <v>254</v>
      </c>
      <c r="C23" s="3" t="s">
        <v>35</v>
      </c>
      <c r="D23" s="2" t="s">
        <v>77</v>
      </c>
      <c r="E23" s="4"/>
      <c r="F23" s="2"/>
      <c r="G23" s="2" t="s">
        <v>36</v>
      </c>
      <c r="H23" s="2" t="s">
        <v>37</v>
      </c>
      <c r="I23" s="2" t="s">
        <v>38</v>
      </c>
      <c r="J23" s="2" t="s">
        <v>222</v>
      </c>
      <c r="K23" s="2" t="s">
        <v>255</v>
      </c>
      <c r="L23" s="2" t="s">
        <v>64</v>
      </c>
      <c r="M23" s="2" t="s">
        <v>256</v>
      </c>
      <c r="N23" s="2" t="s">
        <v>257</v>
      </c>
      <c r="O23" s="2" t="s">
        <v>258</v>
      </c>
      <c r="P23" s="2" t="s">
        <v>255</v>
      </c>
      <c r="Q23" s="2" t="s">
        <v>44</v>
      </c>
      <c r="R23" s="2" t="s">
        <v>45</v>
      </c>
      <c r="S23" s="2" t="s">
        <v>68</v>
      </c>
      <c r="T23" s="2" t="s">
        <v>259</v>
      </c>
      <c r="U23" s="2" t="s">
        <v>48</v>
      </c>
      <c r="V23" s="2" t="s">
        <v>49</v>
      </c>
      <c r="W23" s="2" t="s">
        <v>260</v>
      </c>
      <c r="X23" s="2" t="s">
        <v>261</v>
      </c>
      <c r="Y23" s="2"/>
      <c r="Z23" s="2" t="s">
        <v>52</v>
      </c>
      <c r="AA23" s="2" t="s">
        <v>53</v>
      </c>
      <c r="AB23" s="2"/>
      <c r="AC23" s="2" t="s">
        <v>54</v>
      </c>
      <c r="AD23" s="2" t="s">
        <v>55</v>
      </c>
      <c r="AE23" s="2"/>
      <c r="AF23" s="2"/>
      <c r="AG23" s="2" t="s">
        <v>56</v>
      </c>
      <c r="AH23" s="2" t="s">
        <v>89</v>
      </c>
      <c r="AI23" s="2" t="s">
        <v>262</v>
      </c>
      <c r="AJ23" s="2" t="s">
        <v>263</v>
      </c>
    </row>
    <row r="24" spans="1:36" x14ac:dyDescent="0.3">
      <c r="A24" s="2" t="str">
        <f>HYPERLINK("https://hsdes.intel.com/resource/14013187219","14013187219")</f>
        <v>14013187219</v>
      </c>
      <c r="B24" s="2" t="s">
        <v>264</v>
      </c>
      <c r="C24" s="3" t="s">
        <v>35</v>
      </c>
      <c r="D24" s="2" t="s">
        <v>77</v>
      </c>
      <c r="E24" s="4"/>
      <c r="F24" s="2"/>
      <c r="G24" s="2" t="s">
        <v>61</v>
      </c>
      <c r="H24" s="2" t="s">
        <v>265</v>
      </c>
      <c r="I24" s="2" t="s">
        <v>38</v>
      </c>
      <c r="J24" s="2" t="s">
        <v>93</v>
      </c>
      <c r="K24" s="2" t="s">
        <v>266</v>
      </c>
      <c r="L24" s="2" t="s">
        <v>80</v>
      </c>
      <c r="M24" s="2" t="s">
        <v>267</v>
      </c>
      <c r="N24" s="2" t="s">
        <v>268</v>
      </c>
      <c r="O24" s="2" t="s">
        <v>269</v>
      </c>
      <c r="P24" s="2" t="s">
        <v>266</v>
      </c>
      <c r="Q24" s="2" t="s">
        <v>84</v>
      </c>
      <c r="R24" s="2"/>
      <c r="S24" s="2" t="s">
        <v>85</v>
      </c>
      <c r="T24" s="2" t="s">
        <v>270</v>
      </c>
      <c r="U24" s="2" t="s">
        <v>48</v>
      </c>
      <c r="V24" s="2" t="s">
        <v>49</v>
      </c>
      <c r="W24" s="2" t="s">
        <v>271</v>
      </c>
      <c r="X24" s="2" t="s">
        <v>272</v>
      </c>
      <c r="Y24" s="2"/>
      <c r="Z24" s="2" t="s">
        <v>52</v>
      </c>
      <c r="AA24" s="2" t="s">
        <v>72</v>
      </c>
      <c r="AB24" s="2"/>
      <c r="AC24" s="2" t="s">
        <v>54</v>
      </c>
      <c r="AD24" s="2" t="s">
        <v>55</v>
      </c>
      <c r="AE24" s="2"/>
      <c r="AF24" s="2"/>
      <c r="AG24" s="2" t="s">
        <v>56</v>
      </c>
      <c r="AH24" s="2" t="s">
        <v>89</v>
      </c>
      <c r="AI24" s="2" t="s">
        <v>273</v>
      </c>
      <c r="AJ24" s="2" t="s">
        <v>274</v>
      </c>
    </row>
    <row r="25" spans="1:36" x14ac:dyDescent="0.3">
      <c r="A25" s="2" t="str">
        <f>HYPERLINK("https://hsdes.intel.com/resource/14013187598","14013187598")</f>
        <v>14013187598</v>
      </c>
      <c r="B25" s="2" t="s">
        <v>275</v>
      </c>
      <c r="C25" s="3" t="s">
        <v>35</v>
      </c>
      <c r="D25" s="2" t="s">
        <v>77</v>
      </c>
      <c r="E25" s="4"/>
      <c r="F25" s="2"/>
      <c r="G25" s="2" t="s">
        <v>61</v>
      </c>
      <c r="H25" s="2" t="s">
        <v>37</v>
      </c>
      <c r="I25" s="2" t="s">
        <v>38</v>
      </c>
      <c r="J25" s="2" t="s">
        <v>93</v>
      </c>
      <c r="K25" s="2" t="s">
        <v>276</v>
      </c>
      <c r="L25" s="2" t="s">
        <v>80</v>
      </c>
      <c r="M25" s="2" t="s">
        <v>277</v>
      </c>
      <c r="N25" s="2" t="s">
        <v>278</v>
      </c>
      <c r="O25" s="2" t="s">
        <v>279</v>
      </c>
      <c r="P25" s="2" t="s">
        <v>276</v>
      </c>
      <c r="Q25" s="2" t="s">
        <v>84</v>
      </c>
      <c r="R25" s="2"/>
      <c r="S25" s="2" t="s">
        <v>85</v>
      </c>
      <c r="T25" s="2" t="s">
        <v>280</v>
      </c>
      <c r="U25" s="2" t="s">
        <v>48</v>
      </c>
      <c r="V25" s="2" t="s">
        <v>49</v>
      </c>
      <c r="W25" s="2" t="s">
        <v>87</v>
      </c>
      <c r="X25" s="2" t="s">
        <v>88</v>
      </c>
      <c r="Y25" s="2"/>
      <c r="Z25" s="2" t="s">
        <v>52</v>
      </c>
      <c r="AA25" s="2" t="s">
        <v>72</v>
      </c>
      <c r="AB25" s="2"/>
      <c r="AC25" s="2" t="s">
        <v>54</v>
      </c>
      <c r="AD25" s="2" t="s">
        <v>55</v>
      </c>
      <c r="AE25" s="2"/>
      <c r="AF25" s="2"/>
      <c r="AG25" s="2" t="s">
        <v>56</v>
      </c>
      <c r="AH25" s="2" t="s">
        <v>89</v>
      </c>
      <c r="AI25" s="2" t="s">
        <v>273</v>
      </c>
      <c r="AJ25" s="2" t="s">
        <v>281</v>
      </c>
    </row>
    <row r="26" spans="1:36" x14ac:dyDescent="0.3">
      <c r="A26" s="2" t="str">
        <f>HYPERLINK("https://hsdes.intel.com/resource/14013187221","14013187221")</f>
        <v>14013187221</v>
      </c>
      <c r="B26" s="2" t="s">
        <v>282</v>
      </c>
      <c r="C26" s="3" t="s">
        <v>35</v>
      </c>
      <c r="D26" s="2" t="s">
        <v>77</v>
      </c>
      <c r="E26" s="2"/>
      <c r="F26" s="2"/>
      <c r="G26" s="2" t="s">
        <v>61</v>
      </c>
      <c r="H26" s="2" t="s">
        <v>37</v>
      </c>
      <c r="I26" s="2" t="s">
        <v>38</v>
      </c>
      <c r="J26" s="2" t="s">
        <v>93</v>
      </c>
      <c r="K26" s="2" t="s">
        <v>283</v>
      </c>
      <c r="L26" s="2" t="s">
        <v>80</v>
      </c>
      <c r="M26" s="2" t="s">
        <v>284</v>
      </c>
      <c r="N26" s="2" t="s">
        <v>239</v>
      </c>
      <c r="O26" s="2" t="s">
        <v>285</v>
      </c>
      <c r="P26" s="2" t="s">
        <v>283</v>
      </c>
      <c r="Q26" s="2" t="s">
        <v>84</v>
      </c>
      <c r="R26" s="2"/>
      <c r="S26" s="2" t="s">
        <v>85</v>
      </c>
      <c r="T26" s="2" t="s">
        <v>280</v>
      </c>
      <c r="U26" s="2" t="s">
        <v>48</v>
      </c>
      <c r="V26" s="2" t="s">
        <v>49</v>
      </c>
      <c r="W26" s="2" t="s">
        <v>87</v>
      </c>
      <c r="X26" s="2" t="s">
        <v>88</v>
      </c>
      <c r="Y26" s="2"/>
      <c r="Z26" s="2" t="s">
        <v>52</v>
      </c>
      <c r="AA26" s="2" t="s">
        <v>72</v>
      </c>
      <c r="AB26" s="2"/>
      <c r="AC26" s="2" t="s">
        <v>54</v>
      </c>
      <c r="AD26" s="2" t="s">
        <v>55</v>
      </c>
      <c r="AE26" s="2"/>
      <c r="AF26" s="2"/>
      <c r="AG26" s="2" t="s">
        <v>56</v>
      </c>
      <c r="AH26" s="2" t="s">
        <v>89</v>
      </c>
      <c r="AI26" s="2" t="s">
        <v>273</v>
      </c>
      <c r="AJ26" s="2" t="s">
        <v>286</v>
      </c>
    </row>
    <row r="27" spans="1:36" x14ac:dyDescent="0.3">
      <c r="A27" s="2" t="str">
        <f>HYPERLINK("https://hsdes.intel.com/resource/14013185969","14013185969")</f>
        <v>14013185969</v>
      </c>
      <c r="B27" s="2" t="s">
        <v>287</v>
      </c>
      <c r="C27" s="3" t="s">
        <v>35</v>
      </c>
      <c r="D27" s="2" t="s">
        <v>77</v>
      </c>
      <c r="E27" s="2"/>
      <c r="F27" s="2"/>
      <c r="G27" s="2" t="s">
        <v>36</v>
      </c>
      <c r="H27" s="2" t="s">
        <v>37</v>
      </c>
      <c r="I27" s="2" t="s">
        <v>38</v>
      </c>
      <c r="J27" s="2" t="s">
        <v>39</v>
      </c>
      <c r="K27" s="2" t="s">
        <v>288</v>
      </c>
      <c r="L27" s="2" t="s">
        <v>41</v>
      </c>
      <c r="M27" s="2" t="s">
        <v>289</v>
      </c>
      <c r="N27" s="2" t="s">
        <v>42</v>
      </c>
      <c r="O27" s="2" t="s">
        <v>290</v>
      </c>
      <c r="P27" s="2" t="s">
        <v>288</v>
      </c>
      <c r="Q27" s="2" t="s">
        <v>44</v>
      </c>
      <c r="R27" s="2" t="s">
        <v>45</v>
      </c>
      <c r="S27" s="2" t="s">
        <v>46</v>
      </c>
      <c r="T27" s="2" t="s">
        <v>291</v>
      </c>
      <c r="U27" s="2" t="s">
        <v>48</v>
      </c>
      <c r="V27" s="2" t="s">
        <v>49</v>
      </c>
      <c r="W27" s="2" t="s">
        <v>292</v>
      </c>
      <c r="X27" s="2" t="s">
        <v>261</v>
      </c>
      <c r="Y27" s="2"/>
      <c r="Z27" s="2" t="s">
        <v>52</v>
      </c>
      <c r="AA27" s="2" t="s">
        <v>53</v>
      </c>
      <c r="AB27" s="2"/>
      <c r="AC27" s="2" t="s">
        <v>54</v>
      </c>
      <c r="AD27" s="2" t="s">
        <v>55</v>
      </c>
      <c r="AE27" s="2"/>
      <c r="AF27" s="2"/>
      <c r="AG27" s="2" t="s">
        <v>56</v>
      </c>
      <c r="AH27" s="2" t="s">
        <v>57</v>
      </c>
      <c r="AI27" s="2" t="s">
        <v>293</v>
      </c>
      <c r="AJ27" s="2" t="s">
        <v>294</v>
      </c>
    </row>
    <row r="28" spans="1:36" x14ac:dyDescent="0.3">
      <c r="A28" s="6" t="str">
        <f>HYPERLINK("https://hsdes.intel.com/resource/14013185973","14013185973")</f>
        <v>14013185973</v>
      </c>
      <c r="B28" s="2" t="s">
        <v>295</v>
      </c>
      <c r="C28" s="3" t="s">
        <v>35</v>
      </c>
      <c r="D28" s="2" t="s">
        <v>77</v>
      </c>
      <c r="E28" s="2"/>
      <c r="F28" s="2"/>
      <c r="G28" s="2" t="s">
        <v>36</v>
      </c>
      <c r="H28" s="2" t="s">
        <v>37</v>
      </c>
      <c r="I28" s="2" t="s">
        <v>38</v>
      </c>
      <c r="J28" s="2" t="s">
        <v>109</v>
      </c>
      <c r="K28" s="2" t="s">
        <v>296</v>
      </c>
      <c r="L28" s="2" t="s">
        <v>80</v>
      </c>
      <c r="M28" s="2" t="s">
        <v>297</v>
      </c>
      <c r="N28" s="2" t="s">
        <v>298</v>
      </c>
      <c r="O28" s="2" t="s">
        <v>299</v>
      </c>
      <c r="P28" s="2" t="s">
        <v>296</v>
      </c>
      <c r="Q28" s="2" t="s">
        <v>84</v>
      </c>
      <c r="R28" s="2"/>
      <c r="S28" s="2" t="s">
        <v>85</v>
      </c>
      <c r="T28" s="2" t="s">
        <v>300</v>
      </c>
      <c r="U28" s="2" t="s">
        <v>48</v>
      </c>
      <c r="V28" s="2" t="s">
        <v>49</v>
      </c>
      <c r="W28" s="2" t="s">
        <v>301</v>
      </c>
      <c r="X28" s="2" t="s">
        <v>302</v>
      </c>
      <c r="Y28" s="2"/>
      <c r="Z28" s="2" t="s">
        <v>52</v>
      </c>
      <c r="AA28" s="2" t="s">
        <v>303</v>
      </c>
      <c r="AB28" s="2"/>
      <c r="AC28" s="2" t="s">
        <v>54</v>
      </c>
      <c r="AD28" s="2" t="s">
        <v>55</v>
      </c>
      <c r="AE28" s="2"/>
      <c r="AF28" s="2"/>
      <c r="AG28" s="2" t="s">
        <v>56</v>
      </c>
      <c r="AH28" s="2" t="s">
        <v>89</v>
      </c>
      <c r="AI28" s="2" t="s">
        <v>304</v>
      </c>
      <c r="AJ28" s="2" t="s">
        <v>305</v>
      </c>
    </row>
    <row r="29" spans="1:36" x14ac:dyDescent="0.3">
      <c r="A29" s="2" t="str">
        <f>HYPERLINK("https://hsdes.intel.com/resource/14013186034","14013186034")</f>
        <v>14013186034</v>
      </c>
      <c r="B29" s="2" t="s">
        <v>306</v>
      </c>
      <c r="C29" s="3" t="s">
        <v>35</v>
      </c>
      <c r="D29" s="2" t="s">
        <v>77</v>
      </c>
      <c r="E29" s="2"/>
      <c r="F29" s="2"/>
      <c r="G29" s="2" t="s">
        <v>61</v>
      </c>
      <c r="H29" s="2" t="s">
        <v>37</v>
      </c>
      <c r="I29" s="2" t="s">
        <v>38</v>
      </c>
      <c r="J29" s="2" t="s">
        <v>307</v>
      </c>
      <c r="K29" s="2" t="s">
        <v>308</v>
      </c>
      <c r="L29" s="2" t="s">
        <v>64</v>
      </c>
      <c r="M29" s="2" t="s">
        <v>309</v>
      </c>
      <c r="N29" s="2" t="s">
        <v>310</v>
      </c>
      <c r="O29" s="2" t="s">
        <v>311</v>
      </c>
      <c r="P29" s="2" t="s">
        <v>308</v>
      </c>
      <c r="Q29" s="2" t="s">
        <v>44</v>
      </c>
      <c r="R29" s="2" t="s">
        <v>45</v>
      </c>
      <c r="S29" s="2" t="s">
        <v>68</v>
      </c>
      <c r="T29" s="2" t="s">
        <v>312</v>
      </c>
      <c r="U29" s="2" t="s">
        <v>48</v>
      </c>
      <c r="V29" s="2" t="s">
        <v>49</v>
      </c>
      <c r="W29" s="2" t="s">
        <v>313</v>
      </c>
      <c r="X29" s="2" t="s">
        <v>88</v>
      </c>
      <c r="Y29" s="2"/>
      <c r="Z29" s="2" t="s">
        <v>52</v>
      </c>
      <c r="AA29" s="2" t="s">
        <v>72</v>
      </c>
      <c r="AB29" s="2"/>
      <c r="AC29" s="2" t="s">
        <v>54</v>
      </c>
      <c r="AD29" s="2" t="s">
        <v>55</v>
      </c>
      <c r="AE29" s="2"/>
      <c r="AF29" s="2"/>
      <c r="AG29" s="2" t="s">
        <v>56</v>
      </c>
      <c r="AH29" s="2" t="s">
        <v>89</v>
      </c>
      <c r="AI29" s="2" t="s">
        <v>314</v>
      </c>
      <c r="AJ29" s="2" t="s">
        <v>315</v>
      </c>
    </row>
    <row r="30" spans="1:36" x14ac:dyDescent="0.3">
      <c r="A30" s="2" t="str">
        <f>HYPERLINK("https://hsdes.intel.com/resource/14013187222","14013187222")</f>
        <v>14013187222</v>
      </c>
      <c r="B30" s="2" t="s">
        <v>316</v>
      </c>
      <c r="C30" s="3" t="s">
        <v>35</v>
      </c>
      <c r="D30" s="2" t="s">
        <v>77</v>
      </c>
      <c r="E30" s="2"/>
      <c r="F30" s="2"/>
      <c r="G30" s="2" t="s">
        <v>61</v>
      </c>
      <c r="H30" s="2" t="s">
        <v>37</v>
      </c>
      <c r="I30" s="2" t="s">
        <v>38</v>
      </c>
      <c r="J30" s="2" t="s">
        <v>93</v>
      </c>
      <c r="K30" s="2" t="s">
        <v>317</v>
      </c>
      <c r="L30" s="2" t="s">
        <v>80</v>
      </c>
      <c r="M30" s="2" t="s">
        <v>318</v>
      </c>
      <c r="N30" s="2" t="s">
        <v>239</v>
      </c>
      <c r="O30" s="2" t="s">
        <v>285</v>
      </c>
      <c r="P30" s="2" t="s">
        <v>317</v>
      </c>
      <c r="Q30" s="2" t="s">
        <v>84</v>
      </c>
      <c r="R30" s="2"/>
      <c r="S30" s="2" t="s">
        <v>85</v>
      </c>
      <c r="T30" s="2" t="s">
        <v>280</v>
      </c>
      <c r="U30" s="2" t="s">
        <v>48</v>
      </c>
      <c r="V30" s="2" t="s">
        <v>49</v>
      </c>
      <c r="W30" s="2" t="s">
        <v>87</v>
      </c>
      <c r="X30" s="2" t="s">
        <v>88</v>
      </c>
      <c r="Y30" s="2"/>
      <c r="Z30" s="2" t="s">
        <v>52</v>
      </c>
      <c r="AA30" s="2" t="s">
        <v>72</v>
      </c>
      <c r="AB30" s="2"/>
      <c r="AC30" s="2" t="s">
        <v>54</v>
      </c>
      <c r="AD30" s="2" t="s">
        <v>55</v>
      </c>
      <c r="AE30" s="2"/>
      <c r="AF30" s="2"/>
      <c r="AG30" s="2" t="s">
        <v>56</v>
      </c>
      <c r="AH30" s="2" t="s">
        <v>89</v>
      </c>
      <c r="AI30" s="2" t="s">
        <v>319</v>
      </c>
      <c r="AJ30" s="2" t="s">
        <v>320</v>
      </c>
    </row>
    <row r="31" spans="1:36" x14ac:dyDescent="0.3">
      <c r="A31" s="2" t="str">
        <f>HYPERLINK("https://hsdes.intel.com/resource/14013186094","14013186094")</f>
        <v>14013186094</v>
      </c>
      <c r="B31" s="2" t="s">
        <v>321</v>
      </c>
      <c r="C31" s="3" t="s">
        <v>35</v>
      </c>
      <c r="D31" s="2" t="s">
        <v>77</v>
      </c>
      <c r="E31" s="4"/>
      <c r="F31" s="2"/>
      <c r="G31" s="2" t="s">
        <v>61</v>
      </c>
      <c r="H31" s="2" t="s">
        <v>37</v>
      </c>
      <c r="I31" s="2" t="s">
        <v>38</v>
      </c>
      <c r="J31" s="2" t="s">
        <v>93</v>
      </c>
      <c r="K31" s="2" t="s">
        <v>322</v>
      </c>
      <c r="L31" s="2" t="s">
        <v>323</v>
      </c>
      <c r="M31" s="2" t="s">
        <v>324</v>
      </c>
      <c r="N31" s="2" t="s">
        <v>325</v>
      </c>
      <c r="O31" s="2" t="s">
        <v>326</v>
      </c>
      <c r="P31" s="2" t="s">
        <v>322</v>
      </c>
      <c r="Q31" s="2" t="s">
        <v>44</v>
      </c>
      <c r="R31" s="2"/>
      <c r="S31" s="2" t="s">
        <v>327</v>
      </c>
      <c r="T31" s="2" t="s">
        <v>328</v>
      </c>
      <c r="U31" s="2" t="s">
        <v>48</v>
      </c>
      <c r="V31" s="2" t="s">
        <v>49</v>
      </c>
      <c r="W31" s="2" t="s">
        <v>88</v>
      </c>
      <c r="X31" s="2" t="s">
        <v>88</v>
      </c>
      <c r="Y31" s="2"/>
      <c r="Z31" s="2" t="s">
        <v>52</v>
      </c>
      <c r="AA31" s="2" t="s">
        <v>72</v>
      </c>
      <c r="AB31" s="2"/>
      <c r="AC31" s="2" t="s">
        <v>54</v>
      </c>
      <c r="AD31" s="2" t="s">
        <v>55</v>
      </c>
      <c r="AE31" s="2"/>
      <c r="AF31" s="2"/>
      <c r="AG31" s="2" t="s">
        <v>56</v>
      </c>
      <c r="AH31" s="2" t="s">
        <v>89</v>
      </c>
      <c r="AI31" s="2" t="s">
        <v>329</v>
      </c>
      <c r="AJ31" s="2" t="s">
        <v>330</v>
      </c>
    </row>
    <row r="32" spans="1:36" x14ac:dyDescent="0.3">
      <c r="A32" s="2" t="str">
        <f>HYPERLINK("https://hsdes.intel.com/resource/14013186096","14013186096")</f>
        <v>14013186096</v>
      </c>
      <c r="B32" s="2" t="s">
        <v>331</v>
      </c>
      <c r="C32" s="3" t="s">
        <v>35</v>
      </c>
      <c r="D32" s="2" t="s">
        <v>1866</v>
      </c>
      <c r="E32" s="4"/>
      <c r="F32" s="2"/>
      <c r="G32" s="2" t="s">
        <v>61</v>
      </c>
      <c r="H32" s="2" t="s">
        <v>37</v>
      </c>
      <c r="I32" s="2" t="s">
        <v>38</v>
      </c>
      <c r="J32" s="2" t="s">
        <v>39</v>
      </c>
      <c r="K32" s="2" t="s">
        <v>332</v>
      </c>
      <c r="L32" s="2" t="s">
        <v>41</v>
      </c>
      <c r="M32" s="2" t="s">
        <v>333</v>
      </c>
      <c r="N32" s="2" t="s">
        <v>42</v>
      </c>
      <c r="O32" s="2" t="s">
        <v>334</v>
      </c>
      <c r="P32" s="2" t="s">
        <v>332</v>
      </c>
      <c r="Q32" s="2" t="s">
        <v>44</v>
      </c>
      <c r="R32" s="2" t="s">
        <v>45</v>
      </c>
      <c r="S32" s="2" t="s">
        <v>46</v>
      </c>
      <c r="T32" s="2" t="s">
        <v>335</v>
      </c>
      <c r="U32" s="2" t="s">
        <v>48</v>
      </c>
      <c r="V32" s="2" t="s">
        <v>336</v>
      </c>
      <c r="W32" s="2" t="s">
        <v>337</v>
      </c>
      <c r="X32" s="2" t="s">
        <v>338</v>
      </c>
      <c r="Y32" s="2"/>
      <c r="Z32" s="2" t="s">
        <v>52</v>
      </c>
      <c r="AA32" s="2" t="s">
        <v>72</v>
      </c>
      <c r="AB32" s="2"/>
      <c r="AC32" s="2" t="s">
        <v>54</v>
      </c>
      <c r="AD32" s="2" t="s">
        <v>55</v>
      </c>
      <c r="AE32" s="2"/>
      <c r="AF32" s="2"/>
      <c r="AG32" s="2" t="s">
        <v>56</v>
      </c>
      <c r="AH32" s="2" t="s">
        <v>89</v>
      </c>
      <c r="AI32" s="2" t="s">
        <v>339</v>
      </c>
      <c r="AJ32" s="2" t="s">
        <v>340</v>
      </c>
    </row>
    <row r="33" spans="1:36" x14ac:dyDescent="0.3">
      <c r="A33" s="2" t="str">
        <f>HYPERLINK("https://hsdes.intel.com/resource/14013186136","14013186136")</f>
        <v>14013186136</v>
      </c>
      <c r="B33" s="2" t="s">
        <v>341</v>
      </c>
      <c r="C33" s="3" t="s">
        <v>35</v>
      </c>
      <c r="D33" s="2" t="s">
        <v>1866</v>
      </c>
      <c r="E33" s="4"/>
      <c r="F33" s="2"/>
      <c r="G33" s="2" t="s">
        <v>61</v>
      </c>
      <c r="H33" s="2" t="s">
        <v>37</v>
      </c>
      <c r="I33" s="2" t="s">
        <v>38</v>
      </c>
      <c r="J33" s="2" t="s">
        <v>342</v>
      </c>
      <c r="K33" s="2" t="s">
        <v>343</v>
      </c>
      <c r="L33" s="2" t="s">
        <v>323</v>
      </c>
      <c r="M33" s="2" t="s">
        <v>344</v>
      </c>
      <c r="N33" s="2" t="s">
        <v>345</v>
      </c>
      <c r="O33" s="2" t="s">
        <v>346</v>
      </c>
      <c r="P33" s="2" t="s">
        <v>343</v>
      </c>
      <c r="Q33" s="2" t="s">
        <v>44</v>
      </c>
      <c r="R33" s="2"/>
      <c r="S33" s="2" t="s">
        <v>327</v>
      </c>
      <c r="T33" s="2" t="s">
        <v>347</v>
      </c>
      <c r="U33" s="2" t="s">
        <v>48</v>
      </c>
      <c r="V33" s="2" t="s">
        <v>179</v>
      </c>
      <c r="W33" s="2" t="s">
        <v>168</v>
      </c>
      <c r="X33" s="2" t="s">
        <v>71</v>
      </c>
      <c r="Y33" s="2"/>
      <c r="Z33" s="2" t="s">
        <v>52</v>
      </c>
      <c r="AA33" s="2" t="s">
        <v>72</v>
      </c>
      <c r="AB33" s="2"/>
      <c r="AC33" s="2" t="s">
        <v>181</v>
      </c>
      <c r="AD33" s="2" t="s">
        <v>55</v>
      </c>
      <c r="AE33" s="2"/>
      <c r="AF33" s="2"/>
      <c r="AG33" s="2" t="s">
        <v>56</v>
      </c>
      <c r="AH33" s="2" t="s">
        <v>89</v>
      </c>
      <c r="AI33" s="2" t="s">
        <v>348</v>
      </c>
      <c r="AJ33" s="2" t="s">
        <v>349</v>
      </c>
    </row>
    <row r="34" spans="1:36" x14ac:dyDescent="0.3">
      <c r="A34" s="2" t="str">
        <f>HYPERLINK("https://hsdes.intel.com/resource/14013186236","14013186236")</f>
        <v>14013186236</v>
      </c>
      <c r="B34" s="2" t="s">
        <v>350</v>
      </c>
      <c r="C34" s="16" t="s">
        <v>1869</v>
      </c>
      <c r="D34" s="2" t="s">
        <v>1866</v>
      </c>
      <c r="E34" s="2"/>
      <c r="F34" s="7" t="s">
        <v>351</v>
      </c>
      <c r="G34" s="2" t="s">
        <v>36</v>
      </c>
      <c r="H34" s="2" t="s">
        <v>37</v>
      </c>
      <c r="I34" s="2" t="s">
        <v>352</v>
      </c>
      <c r="J34" s="2" t="s">
        <v>353</v>
      </c>
      <c r="K34" s="2" t="s">
        <v>354</v>
      </c>
      <c r="L34" s="2" t="s">
        <v>355</v>
      </c>
      <c r="M34" s="2" t="s">
        <v>356</v>
      </c>
      <c r="N34" s="2" t="s">
        <v>357</v>
      </c>
      <c r="O34" s="2" t="s">
        <v>358</v>
      </c>
      <c r="P34" s="2" t="s">
        <v>354</v>
      </c>
      <c r="Q34" s="2" t="s">
        <v>84</v>
      </c>
      <c r="R34" s="2"/>
      <c r="S34" s="2" t="s">
        <v>359</v>
      </c>
      <c r="T34" s="2" t="s">
        <v>360</v>
      </c>
      <c r="U34" s="2" t="s">
        <v>48</v>
      </c>
      <c r="V34" s="2" t="s">
        <v>179</v>
      </c>
      <c r="W34" s="2" t="s">
        <v>361</v>
      </c>
      <c r="X34" s="2" t="s">
        <v>362</v>
      </c>
      <c r="Y34" s="2"/>
      <c r="Z34" s="2" t="s">
        <v>52</v>
      </c>
      <c r="AA34" s="2" t="s">
        <v>53</v>
      </c>
      <c r="AB34" s="2"/>
      <c r="AC34" s="2" t="s">
        <v>54</v>
      </c>
      <c r="AD34" s="2" t="s">
        <v>55</v>
      </c>
      <c r="AE34" s="2"/>
      <c r="AF34" s="2"/>
      <c r="AG34" s="2" t="s">
        <v>56</v>
      </c>
      <c r="AH34" s="2" t="s">
        <v>363</v>
      </c>
      <c r="AI34" s="2" t="s">
        <v>364</v>
      </c>
      <c r="AJ34" s="2" t="s">
        <v>365</v>
      </c>
    </row>
    <row r="35" spans="1:36" x14ac:dyDescent="0.3">
      <c r="A35" s="2" t="str">
        <f>HYPERLINK("https://hsdes.intel.com/resource/14013186253","14013186253")</f>
        <v>14013186253</v>
      </c>
      <c r="B35" s="2" t="s">
        <v>366</v>
      </c>
      <c r="C35" s="3" t="s">
        <v>35</v>
      </c>
      <c r="D35" s="2" t="s">
        <v>77</v>
      </c>
      <c r="E35" s="4"/>
      <c r="F35" s="2"/>
      <c r="G35" s="2" t="s">
        <v>36</v>
      </c>
      <c r="H35" s="2" t="s">
        <v>37</v>
      </c>
      <c r="I35" s="2" t="s">
        <v>38</v>
      </c>
      <c r="J35" s="2" t="s">
        <v>39</v>
      </c>
      <c r="K35" s="2" t="s">
        <v>367</v>
      </c>
      <c r="L35" s="2" t="s">
        <v>41</v>
      </c>
      <c r="M35" s="2" t="s">
        <v>368</v>
      </c>
      <c r="N35" s="2" t="s">
        <v>369</v>
      </c>
      <c r="O35" s="2" t="s">
        <v>370</v>
      </c>
      <c r="P35" s="2" t="s">
        <v>367</v>
      </c>
      <c r="Q35" s="2" t="s">
        <v>44</v>
      </c>
      <c r="R35" s="2" t="s">
        <v>45</v>
      </c>
      <c r="S35" s="2" t="s">
        <v>46</v>
      </c>
      <c r="T35" s="2" t="s">
        <v>371</v>
      </c>
      <c r="U35" s="2" t="s">
        <v>48</v>
      </c>
      <c r="V35" s="2" t="s">
        <v>179</v>
      </c>
      <c r="W35" s="2" t="s">
        <v>372</v>
      </c>
      <c r="X35" s="2" t="s">
        <v>139</v>
      </c>
      <c r="Y35" s="2"/>
      <c r="Z35" s="2" t="s">
        <v>52</v>
      </c>
      <c r="AA35" s="2" t="s">
        <v>53</v>
      </c>
      <c r="AB35" s="2"/>
      <c r="AC35" s="2" t="s">
        <v>54</v>
      </c>
      <c r="AD35" s="2" t="s">
        <v>55</v>
      </c>
      <c r="AE35" s="2"/>
      <c r="AF35" s="2"/>
      <c r="AG35" s="2" t="s">
        <v>56</v>
      </c>
      <c r="AH35" s="2" t="s">
        <v>89</v>
      </c>
      <c r="AI35" s="2" t="s">
        <v>373</v>
      </c>
      <c r="AJ35" s="2" t="s">
        <v>374</v>
      </c>
    </row>
    <row r="36" spans="1:36" x14ac:dyDescent="0.3">
      <c r="A36" s="2" t="str">
        <f>HYPERLINK("https://hsdes.intel.com/resource/14013186260","14013186260")</f>
        <v>14013186260</v>
      </c>
      <c r="B36" s="2" t="s">
        <v>375</v>
      </c>
      <c r="C36" s="3" t="s">
        <v>35</v>
      </c>
      <c r="D36" s="2" t="s">
        <v>77</v>
      </c>
      <c r="E36" s="4"/>
      <c r="F36" s="2"/>
      <c r="G36" s="2" t="s">
        <v>36</v>
      </c>
      <c r="H36" s="2" t="s">
        <v>37</v>
      </c>
      <c r="I36" s="2" t="s">
        <v>38</v>
      </c>
      <c r="J36" s="2" t="s">
        <v>353</v>
      </c>
      <c r="K36" s="2" t="s">
        <v>376</v>
      </c>
      <c r="L36" s="2" t="s">
        <v>377</v>
      </c>
      <c r="M36" s="2" t="s">
        <v>378</v>
      </c>
      <c r="N36" s="2" t="s">
        <v>379</v>
      </c>
      <c r="O36" s="2" t="s">
        <v>380</v>
      </c>
      <c r="P36" s="2" t="s">
        <v>376</v>
      </c>
      <c r="Q36" s="2" t="s">
        <v>84</v>
      </c>
      <c r="R36" s="2"/>
      <c r="S36" s="2" t="s">
        <v>359</v>
      </c>
      <c r="T36" s="2" t="s">
        <v>381</v>
      </c>
      <c r="U36" s="2" t="s">
        <v>48</v>
      </c>
      <c r="V36" s="2" t="s">
        <v>49</v>
      </c>
      <c r="W36" s="2" t="s">
        <v>168</v>
      </c>
      <c r="X36" s="2" t="s">
        <v>71</v>
      </c>
      <c r="Y36" s="2"/>
      <c r="Z36" s="2" t="s">
        <v>52</v>
      </c>
      <c r="AA36" s="2" t="s">
        <v>53</v>
      </c>
      <c r="AB36" s="2"/>
      <c r="AC36" s="2" t="s">
        <v>54</v>
      </c>
      <c r="AD36" s="2" t="s">
        <v>55</v>
      </c>
      <c r="AE36" s="2"/>
      <c r="AF36" s="2"/>
      <c r="AG36" s="2" t="s">
        <v>56</v>
      </c>
      <c r="AH36" s="2" t="s">
        <v>89</v>
      </c>
      <c r="AI36" s="2" t="s">
        <v>382</v>
      </c>
      <c r="AJ36" s="2" t="s">
        <v>383</v>
      </c>
    </row>
    <row r="37" spans="1:36" x14ac:dyDescent="0.3">
      <c r="A37" s="2" t="str">
        <f>HYPERLINK("https://hsdes.intel.com/resource/14013186268","14013186268")</f>
        <v>14013186268</v>
      </c>
      <c r="B37" s="2" t="s">
        <v>384</v>
      </c>
      <c r="C37" s="3" t="s">
        <v>35</v>
      </c>
      <c r="D37" s="2" t="s">
        <v>1866</v>
      </c>
      <c r="E37" s="2"/>
      <c r="F37" s="2"/>
      <c r="G37" s="2" t="s">
        <v>61</v>
      </c>
      <c r="H37" s="2" t="s">
        <v>37</v>
      </c>
      <c r="I37" s="2" t="s">
        <v>38</v>
      </c>
      <c r="J37" s="2" t="s">
        <v>172</v>
      </c>
      <c r="K37" s="2" t="s">
        <v>385</v>
      </c>
      <c r="L37" s="2" t="s">
        <v>174</v>
      </c>
      <c r="M37" s="2" t="s">
        <v>386</v>
      </c>
      <c r="N37" s="2" t="s">
        <v>387</v>
      </c>
      <c r="O37" s="2" t="s">
        <v>388</v>
      </c>
      <c r="P37" s="2" t="s">
        <v>385</v>
      </c>
      <c r="Q37" s="2" t="s">
        <v>84</v>
      </c>
      <c r="R37" s="2"/>
      <c r="S37" s="2" t="s">
        <v>85</v>
      </c>
      <c r="T37" s="2" t="s">
        <v>389</v>
      </c>
      <c r="U37" s="2" t="s">
        <v>48</v>
      </c>
      <c r="V37" s="2" t="s">
        <v>49</v>
      </c>
      <c r="W37" s="2" t="s">
        <v>70</v>
      </c>
      <c r="X37" s="2" t="s">
        <v>71</v>
      </c>
      <c r="Y37" s="2"/>
      <c r="Z37" s="2" t="s">
        <v>52</v>
      </c>
      <c r="AA37" s="2" t="s">
        <v>72</v>
      </c>
      <c r="AB37" s="2"/>
      <c r="AC37" s="2" t="s">
        <v>390</v>
      </c>
      <c r="AD37" s="2" t="s">
        <v>55</v>
      </c>
      <c r="AE37" s="2"/>
      <c r="AF37" s="2"/>
      <c r="AG37" s="2" t="s">
        <v>56</v>
      </c>
      <c r="AH37" s="2" t="s">
        <v>89</v>
      </c>
      <c r="AI37" s="2" t="s">
        <v>391</v>
      </c>
      <c r="AJ37" s="2" t="s">
        <v>392</v>
      </c>
    </row>
    <row r="38" spans="1:36" x14ac:dyDescent="0.3">
      <c r="A38" s="2" t="str">
        <f>HYPERLINK("https://hsdes.intel.com/resource/14013186293","14013186293")</f>
        <v>14013186293</v>
      </c>
      <c r="B38" s="2" t="s">
        <v>393</v>
      </c>
      <c r="C38" s="3" t="s">
        <v>35</v>
      </c>
      <c r="D38" s="2" t="s">
        <v>1866</v>
      </c>
      <c r="E38" s="2"/>
      <c r="F38" s="2"/>
      <c r="G38" s="2" t="s">
        <v>61</v>
      </c>
      <c r="H38" s="2" t="s">
        <v>37</v>
      </c>
      <c r="I38" s="2" t="s">
        <v>38</v>
      </c>
      <c r="J38" s="2" t="s">
        <v>394</v>
      </c>
      <c r="K38" s="2" t="s">
        <v>395</v>
      </c>
      <c r="L38" s="2" t="s">
        <v>174</v>
      </c>
      <c r="M38" s="2" t="s">
        <v>396</v>
      </c>
      <c r="N38" s="2" t="s">
        <v>397</v>
      </c>
      <c r="O38" s="2" t="s">
        <v>398</v>
      </c>
      <c r="P38" s="2" t="s">
        <v>395</v>
      </c>
      <c r="Q38" s="2" t="s">
        <v>84</v>
      </c>
      <c r="R38" s="2"/>
      <c r="S38" s="2" t="s">
        <v>85</v>
      </c>
      <c r="T38" s="2" t="s">
        <v>399</v>
      </c>
      <c r="U38" s="2" t="s">
        <v>48</v>
      </c>
      <c r="V38" s="2" t="s">
        <v>179</v>
      </c>
      <c r="W38" s="2" t="s">
        <v>400</v>
      </c>
      <c r="X38" s="2" t="s">
        <v>71</v>
      </c>
      <c r="Y38" s="2"/>
      <c r="Z38" s="2" t="s">
        <v>52</v>
      </c>
      <c r="AA38" s="2" t="s">
        <v>72</v>
      </c>
      <c r="AB38" s="2"/>
      <c r="AC38" s="2" t="s">
        <v>181</v>
      </c>
      <c r="AD38" s="2" t="s">
        <v>55</v>
      </c>
      <c r="AE38" s="2"/>
      <c r="AF38" s="2"/>
      <c r="AG38" s="2" t="s">
        <v>56</v>
      </c>
      <c r="AH38" s="2" t="s">
        <v>89</v>
      </c>
      <c r="AI38" s="2" t="s">
        <v>401</v>
      </c>
      <c r="AJ38" s="2" t="s">
        <v>402</v>
      </c>
    </row>
    <row r="39" spans="1:36" x14ac:dyDescent="0.3">
      <c r="A39" s="2" t="str">
        <f>HYPERLINK("https://hsdes.intel.com/resource/14013186306","14013186306")</f>
        <v>14013186306</v>
      </c>
      <c r="B39" s="2" t="s">
        <v>403</v>
      </c>
      <c r="C39" s="3" t="s">
        <v>35</v>
      </c>
      <c r="D39" s="2" t="s">
        <v>1866</v>
      </c>
      <c r="E39" s="4"/>
      <c r="F39" s="2"/>
      <c r="G39" s="2" t="s">
        <v>61</v>
      </c>
      <c r="H39" s="2" t="s">
        <v>37</v>
      </c>
      <c r="I39" s="2" t="s">
        <v>38</v>
      </c>
      <c r="J39" s="2" t="s">
        <v>307</v>
      </c>
      <c r="K39" s="2" t="s">
        <v>404</v>
      </c>
      <c r="L39" s="2" t="s">
        <v>405</v>
      </c>
      <c r="M39" s="2" t="s">
        <v>406</v>
      </c>
      <c r="N39" s="2" t="s">
        <v>407</v>
      </c>
      <c r="O39" s="2" t="s">
        <v>408</v>
      </c>
      <c r="P39" s="2" t="s">
        <v>404</v>
      </c>
      <c r="Q39" s="2" t="s">
        <v>44</v>
      </c>
      <c r="R39" s="2" t="s">
        <v>45</v>
      </c>
      <c r="S39" s="2" t="s">
        <v>68</v>
      </c>
      <c r="T39" s="2" t="s">
        <v>409</v>
      </c>
      <c r="U39" s="2" t="s">
        <v>48</v>
      </c>
      <c r="V39" s="2" t="s">
        <v>49</v>
      </c>
      <c r="W39" s="2" t="s">
        <v>410</v>
      </c>
      <c r="X39" s="2" t="s">
        <v>362</v>
      </c>
      <c r="Y39" s="2"/>
      <c r="Z39" s="2" t="s">
        <v>52</v>
      </c>
      <c r="AA39" s="2" t="s">
        <v>72</v>
      </c>
      <c r="AB39" s="2"/>
      <c r="AC39" s="2" t="s">
        <v>54</v>
      </c>
      <c r="AD39" s="2" t="s">
        <v>55</v>
      </c>
      <c r="AE39" s="2"/>
      <c r="AF39" s="2"/>
      <c r="AG39" s="2" t="s">
        <v>56</v>
      </c>
      <c r="AH39" s="2" t="s">
        <v>89</v>
      </c>
      <c r="AI39" s="2" t="s">
        <v>411</v>
      </c>
      <c r="AJ39" s="2" t="s">
        <v>412</v>
      </c>
    </row>
    <row r="40" spans="1:36" x14ac:dyDescent="0.3">
      <c r="A40" s="2" t="str">
        <f>HYPERLINK("https://hsdes.intel.com/resource/14013187792","14013187792")</f>
        <v>14013187792</v>
      </c>
      <c r="B40" s="2" t="s">
        <v>413</v>
      </c>
      <c r="C40" s="3" t="s">
        <v>35</v>
      </c>
      <c r="D40" s="2" t="s">
        <v>77</v>
      </c>
      <c r="E40" s="4"/>
      <c r="F40" s="2"/>
      <c r="G40" s="2" t="s">
        <v>61</v>
      </c>
      <c r="H40" s="2" t="s">
        <v>37</v>
      </c>
      <c r="I40" s="2" t="s">
        <v>38</v>
      </c>
      <c r="J40" s="2" t="s">
        <v>93</v>
      </c>
      <c r="K40" s="2" t="s">
        <v>414</v>
      </c>
      <c r="L40" s="2" t="s">
        <v>80</v>
      </c>
      <c r="M40" s="2" t="s">
        <v>415</v>
      </c>
      <c r="N40" s="2" t="s">
        <v>416</v>
      </c>
      <c r="O40" s="2" t="s">
        <v>417</v>
      </c>
      <c r="P40" s="2" t="s">
        <v>414</v>
      </c>
      <c r="Q40" s="2" t="s">
        <v>84</v>
      </c>
      <c r="R40" s="2"/>
      <c r="S40" s="2" t="s">
        <v>85</v>
      </c>
      <c r="T40" s="2" t="s">
        <v>280</v>
      </c>
      <c r="U40" s="2" t="s">
        <v>48</v>
      </c>
      <c r="V40" s="2" t="s">
        <v>49</v>
      </c>
      <c r="W40" s="2" t="s">
        <v>87</v>
      </c>
      <c r="X40" s="2" t="s">
        <v>88</v>
      </c>
      <c r="Y40" s="2"/>
      <c r="Z40" s="2" t="s">
        <v>52</v>
      </c>
      <c r="AA40" s="2" t="s">
        <v>72</v>
      </c>
      <c r="AB40" s="2"/>
      <c r="AC40" s="2" t="s">
        <v>54</v>
      </c>
      <c r="AD40" s="2" t="s">
        <v>55</v>
      </c>
      <c r="AE40" s="2"/>
      <c r="AF40" s="2"/>
      <c r="AG40" s="2" t="s">
        <v>56</v>
      </c>
      <c r="AH40" s="2" t="s">
        <v>89</v>
      </c>
      <c r="AI40" s="2" t="s">
        <v>273</v>
      </c>
      <c r="AJ40" s="2" t="s">
        <v>418</v>
      </c>
    </row>
    <row r="41" spans="1:36" x14ac:dyDescent="0.3">
      <c r="A41" s="2" t="str">
        <f>HYPERLINK("https://hsdes.intel.com/resource/14013187218","14013187218")</f>
        <v>14013187218</v>
      </c>
      <c r="B41" s="2" t="s">
        <v>419</v>
      </c>
      <c r="C41" s="3" t="s">
        <v>35</v>
      </c>
      <c r="D41" s="2" t="s">
        <v>77</v>
      </c>
      <c r="E41" s="4"/>
      <c r="F41" s="2"/>
      <c r="G41" s="2" t="s">
        <v>61</v>
      </c>
      <c r="H41" s="2" t="s">
        <v>37</v>
      </c>
      <c r="I41" s="2" t="s">
        <v>38</v>
      </c>
      <c r="J41" s="2" t="s">
        <v>93</v>
      </c>
      <c r="K41" s="2" t="s">
        <v>420</v>
      </c>
      <c r="L41" s="2" t="s">
        <v>80</v>
      </c>
      <c r="M41" s="2" t="s">
        <v>421</v>
      </c>
      <c r="N41" s="2" t="s">
        <v>422</v>
      </c>
      <c r="O41" s="2" t="s">
        <v>423</v>
      </c>
      <c r="P41" s="2" t="s">
        <v>420</v>
      </c>
      <c r="Q41" s="2" t="s">
        <v>84</v>
      </c>
      <c r="R41" s="2"/>
      <c r="S41" s="2" t="s">
        <v>85</v>
      </c>
      <c r="T41" s="2" t="s">
        <v>424</v>
      </c>
      <c r="U41" s="2" t="s">
        <v>48</v>
      </c>
      <c r="V41" s="2" t="s">
        <v>49</v>
      </c>
      <c r="W41" s="2" t="s">
        <v>242</v>
      </c>
      <c r="X41" s="2" t="s">
        <v>243</v>
      </c>
      <c r="Y41" s="2"/>
      <c r="Z41" s="2" t="s">
        <v>52</v>
      </c>
      <c r="AA41" s="2" t="s">
        <v>72</v>
      </c>
      <c r="AB41" s="2"/>
      <c r="AC41" s="2" t="s">
        <v>54</v>
      </c>
      <c r="AD41" s="2" t="s">
        <v>55</v>
      </c>
      <c r="AE41" s="2"/>
      <c r="AF41" s="2"/>
      <c r="AG41" s="2" t="s">
        <v>56</v>
      </c>
      <c r="AH41" s="2" t="s">
        <v>89</v>
      </c>
      <c r="AI41" s="2" t="s">
        <v>273</v>
      </c>
      <c r="AJ41" s="2" t="s">
        <v>425</v>
      </c>
    </row>
    <row r="42" spans="1:36" x14ac:dyDescent="0.3">
      <c r="A42" s="2" t="str">
        <f>HYPERLINK("https://hsdes.intel.com/resource/14013186347","14013186347")</f>
        <v>14013186347</v>
      </c>
      <c r="B42" s="2" t="s">
        <v>426</v>
      </c>
      <c r="C42" s="3" t="s">
        <v>35</v>
      </c>
      <c r="D42" s="2" t="s">
        <v>77</v>
      </c>
      <c r="E42" s="4"/>
      <c r="F42" s="2"/>
      <c r="G42" s="2" t="s">
        <v>61</v>
      </c>
      <c r="H42" s="2" t="s">
        <v>37</v>
      </c>
      <c r="I42" s="2" t="s">
        <v>38</v>
      </c>
      <c r="J42" s="2" t="s">
        <v>150</v>
      </c>
      <c r="K42" s="2" t="s">
        <v>427</v>
      </c>
      <c r="L42" s="2" t="s">
        <v>152</v>
      </c>
      <c r="M42" s="2" t="s">
        <v>428</v>
      </c>
      <c r="N42" s="2" t="s">
        <v>429</v>
      </c>
      <c r="O42" s="2" t="s">
        <v>430</v>
      </c>
      <c r="P42" s="2" t="s">
        <v>427</v>
      </c>
      <c r="Q42" s="2" t="s">
        <v>84</v>
      </c>
      <c r="R42" s="2" t="s">
        <v>156</v>
      </c>
      <c r="S42" s="2" t="s">
        <v>157</v>
      </c>
      <c r="T42" s="2" t="s">
        <v>431</v>
      </c>
      <c r="U42" s="2" t="s">
        <v>48</v>
      </c>
      <c r="V42" s="2" t="s">
        <v>49</v>
      </c>
      <c r="W42" s="2" t="s">
        <v>168</v>
      </c>
      <c r="X42" s="2" t="s">
        <v>71</v>
      </c>
      <c r="Y42" s="2"/>
      <c r="Z42" s="2" t="s">
        <v>52</v>
      </c>
      <c r="AA42" s="2" t="s">
        <v>72</v>
      </c>
      <c r="AB42" s="2"/>
      <c r="AC42" s="2" t="s">
        <v>54</v>
      </c>
      <c r="AD42" s="2" t="s">
        <v>55</v>
      </c>
      <c r="AE42" s="2"/>
      <c r="AF42" s="2"/>
      <c r="AG42" s="2" t="s">
        <v>56</v>
      </c>
      <c r="AH42" s="2" t="s">
        <v>89</v>
      </c>
      <c r="AI42" s="2" t="s">
        <v>432</v>
      </c>
      <c r="AJ42" s="2" t="s">
        <v>433</v>
      </c>
    </row>
    <row r="43" spans="1:36" x14ac:dyDescent="0.3">
      <c r="A43" s="6" t="str">
        <f>HYPERLINK("https://hsdes.intel.com/resource/14013186366","14013186366")</f>
        <v>14013186366</v>
      </c>
      <c r="B43" s="2" t="s">
        <v>434</v>
      </c>
      <c r="C43" s="3" t="s">
        <v>35</v>
      </c>
      <c r="D43" s="2" t="s">
        <v>77</v>
      </c>
      <c r="E43" s="2"/>
      <c r="F43" s="2"/>
      <c r="G43" s="2" t="s">
        <v>36</v>
      </c>
      <c r="H43" s="2" t="s">
        <v>37</v>
      </c>
      <c r="I43" s="2" t="s">
        <v>38</v>
      </c>
      <c r="J43" s="2" t="s">
        <v>307</v>
      </c>
      <c r="K43" s="2" t="s">
        <v>435</v>
      </c>
      <c r="L43" s="2" t="s">
        <v>436</v>
      </c>
      <c r="M43" s="2" t="s">
        <v>437</v>
      </c>
      <c r="N43" s="2" t="s">
        <v>438</v>
      </c>
      <c r="O43" s="2" t="s">
        <v>439</v>
      </c>
      <c r="P43" s="2" t="s">
        <v>435</v>
      </c>
      <c r="Q43" s="2" t="s">
        <v>84</v>
      </c>
      <c r="R43" s="2"/>
      <c r="S43" s="2" t="s">
        <v>359</v>
      </c>
      <c r="T43" s="2" t="s">
        <v>440</v>
      </c>
      <c r="U43" s="2" t="s">
        <v>48</v>
      </c>
      <c r="V43" s="2" t="s">
        <v>179</v>
      </c>
      <c r="W43" s="2" t="s">
        <v>168</v>
      </c>
      <c r="X43" s="2" t="s">
        <v>71</v>
      </c>
      <c r="Y43" s="2"/>
      <c r="Z43" s="2" t="s">
        <v>52</v>
      </c>
      <c r="AA43" s="2" t="s">
        <v>53</v>
      </c>
      <c r="AB43" s="2"/>
      <c r="AC43" s="2" t="s">
        <v>181</v>
      </c>
      <c r="AD43" s="2" t="s">
        <v>55</v>
      </c>
      <c r="AE43" s="2"/>
      <c r="AF43" s="2"/>
      <c r="AG43" s="2" t="s">
        <v>56</v>
      </c>
      <c r="AH43" s="2" t="s">
        <v>89</v>
      </c>
      <c r="AI43" s="2" t="s">
        <v>441</v>
      </c>
      <c r="AJ43" s="2" t="s">
        <v>442</v>
      </c>
    </row>
    <row r="44" spans="1:36" x14ac:dyDescent="0.3">
      <c r="A44" s="2" t="str">
        <f>HYPERLINK("https://hsdes.intel.com/resource/14013186368","14013186368")</f>
        <v>14013186368</v>
      </c>
      <c r="B44" s="2" t="s">
        <v>443</v>
      </c>
      <c r="C44" s="3" t="s">
        <v>35</v>
      </c>
      <c r="D44" s="2" t="s">
        <v>1871</v>
      </c>
      <c r="E44" s="2"/>
      <c r="F44" s="2"/>
      <c r="G44" s="2" t="s">
        <v>36</v>
      </c>
      <c r="H44" s="2" t="s">
        <v>37</v>
      </c>
      <c r="I44" s="2" t="s">
        <v>38</v>
      </c>
      <c r="J44" s="2" t="s">
        <v>307</v>
      </c>
      <c r="K44" s="2" t="s">
        <v>444</v>
      </c>
      <c r="L44" s="2" t="s">
        <v>436</v>
      </c>
      <c r="M44" s="2" t="s">
        <v>445</v>
      </c>
      <c r="N44" s="2" t="s">
        <v>446</v>
      </c>
      <c r="O44" s="2" t="s">
        <v>447</v>
      </c>
      <c r="P44" s="2" t="s">
        <v>444</v>
      </c>
      <c r="Q44" s="2" t="s">
        <v>84</v>
      </c>
      <c r="R44" s="2"/>
      <c r="S44" s="2" t="s">
        <v>359</v>
      </c>
      <c r="T44" s="2" t="s">
        <v>448</v>
      </c>
      <c r="U44" s="2" t="s">
        <v>48</v>
      </c>
      <c r="V44" s="2" t="s">
        <v>179</v>
      </c>
      <c r="W44" s="2" t="s">
        <v>168</v>
      </c>
      <c r="X44" s="2" t="s">
        <v>71</v>
      </c>
      <c r="Y44" s="2"/>
      <c r="Z44" s="2" t="s">
        <v>52</v>
      </c>
      <c r="AA44" s="2" t="s">
        <v>53</v>
      </c>
      <c r="AB44" s="2"/>
      <c r="AC44" s="2" t="s">
        <v>54</v>
      </c>
      <c r="AD44" s="2" t="s">
        <v>55</v>
      </c>
      <c r="AE44" s="2"/>
      <c r="AF44" s="2"/>
      <c r="AG44" s="2" t="s">
        <v>56</v>
      </c>
      <c r="AH44" s="2" t="s">
        <v>89</v>
      </c>
      <c r="AI44" s="2" t="s">
        <v>449</v>
      </c>
      <c r="AJ44" s="2" t="s">
        <v>450</v>
      </c>
    </row>
    <row r="45" spans="1:36" x14ac:dyDescent="0.3">
      <c r="A45" s="2" t="str">
        <f>HYPERLINK("https://hsdes.intel.com/resource/14013186385","14013186385")</f>
        <v>14013186385</v>
      </c>
      <c r="B45" s="2" t="s">
        <v>451</v>
      </c>
      <c r="C45" s="3" t="s">
        <v>35</v>
      </c>
      <c r="D45" s="2" t="s">
        <v>77</v>
      </c>
      <c r="E45" s="4"/>
      <c r="F45" s="2"/>
      <c r="G45" s="2" t="s">
        <v>36</v>
      </c>
      <c r="H45" s="2" t="s">
        <v>37</v>
      </c>
      <c r="I45" s="2" t="s">
        <v>38</v>
      </c>
      <c r="J45" s="2" t="s">
        <v>452</v>
      </c>
      <c r="K45" s="2" t="s">
        <v>453</v>
      </c>
      <c r="L45" s="2" t="s">
        <v>405</v>
      </c>
      <c r="M45" s="2" t="s">
        <v>454</v>
      </c>
      <c r="N45" s="2" t="s">
        <v>455</v>
      </c>
      <c r="O45" s="2" t="s">
        <v>456</v>
      </c>
      <c r="P45" s="2" t="s">
        <v>453</v>
      </c>
      <c r="Q45" s="2" t="s">
        <v>84</v>
      </c>
      <c r="R45" s="2"/>
      <c r="S45" s="2" t="s">
        <v>46</v>
      </c>
      <c r="T45" s="2" t="s">
        <v>457</v>
      </c>
      <c r="U45" s="2" t="s">
        <v>48</v>
      </c>
      <c r="V45" s="2" t="s">
        <v>179</v>
      </c>
      <c r="W45" s="2" t="s">
        <v>458</v>
      </c>
      <c r="X45" s="2" t="s">
        <v>139</v>
      </c>
      <c r="Y45" s="2"/>
      <c r="Z45" s="2" t="s">
        <v>52</v>
      </c>
      <c r="AA45" s="2" t="s">
        <v>53</v>
      </c>
      <c r="AB45" s="2"/>
      <c r="AC45" s="2" t="s">
        <v>54</v>
      </c>
      <c r="AD45" s="2" t="s">
        <v>55</v>
      </c>
      <c r="AE45" s="2"/>
      <c r="AF45" s="2"/>
      <c r="AG45" s="2" t="s">
        <v>56</v>
      </c>
      <c r="AH45" s="2" t="s">
        <v>459</v>
      </c>
      <c r="AI45" s="2" t="s">
        <v>460</v>
      </c>
      <c r="AJ45" s="2" t="s">
        <v>461</v>
      </c>
    </row>
    <row r="46" spans="1:36" x14ac:dyDescent="0.3">
      <c r="A46" s="2" t="str">
        <f>HYPERLINK("https://hsdes.intel.com/resource/14013186395","14013186395")</f>
        <v>14013186395</v>
      </c>
      <c r="B46" s="2" t="s">
        <v>462</v>
      </c>
      <c r="C46" s="3" t="s">
        <v>35</v>
      </c>
      <c r="D46" s="2" t="s">
        <v>77</v>
      </c>
      <c r="E46" s="4"/>
      <c r="F46" s="2"/>
      <c r="G46" s="2" t="s">
        <v>61</v>
      </c>
      <c r="H46" s="2" t="s">
        <v>37</v>
      </c>
      <c r="I46" s="2" t="s">
        <v>38</v>
      </c>
      <c r="J46" s="2" t="s">
        <v>150</v>
      </c>
      <c r="K46" s="2" t="s">
        <v>463</v>
      </c>
      <c r="L46" s="2" t="s">
        <v>152</v>
      </c>
      <c r="M46" s="2" t="s">
        <v>464</v>
      </c>
      <c r="N46" s="2" t="s">
        <v>465</v>
      </c>
      <c r="O46" s="2" t="s">
        <v>466</v>
      </c>
      <c r="P46" s="2" t="s">
        <v>463</v>
      </c>
      <c r="Q46" s="2" t="s">
        <v>84</v>
      </c>
      <c r="R46" s="2" t="s">
        <v>156</v>
      </c>
      <c r="S46" s="2" t="s">
        <v>157</v>
      </c>
      <c r="T46" s="2" t="s">
        <v>467</v>
      </c>
      <c r="U46" s="2" t="s">
        <v>48</v>
      </c>
      <c r="V46" s="2" t="s">
        <v>49</v>
      </c>
      <c r="W46" s="2" t="s">
        <v>139</v>
      </c>
      <c r="X46" s="2" t="s">
        <v>71</v>
      </c>
      <c r="Y46" s="2"/>
      <c r="Z46" s="2" t="s">
        <v>52</v>
      </c>
      <c r="AA46" s="2" t="s">
        <v>72</v>
      </c>
      <c r="AB46" s="2"/>
      <c r="AC46" s="2" t="s">
        <v>54</v>
      </c>
      <c r="AD46" s="2" t="s">
        <v>55</v>
      </c>
      <c r="AE46" s="2"/>
      <c r="AF46" s="2"/>
      <c r="AG46" s="2" t="s">
        <v>56</v>
      </c>
      <c r="AH46" s="2" t="s">
        <v>89</v>
      </c>
      <c r="AI46" s="2" t="s">
        <v>468</v>
      </c>
      <c r="AJ46" s="2" t="s">
        <v>469</v>
      </c>
    </row>
    <row r="47" spans="1:36" x14ac:dyDescent="0.3">
      <c r="A47" s="2" t="str">
        <f>HYPERLINK("https://hsdes.intel.com/resource/14013186397","14013186397")</f>
        <v>14013186397</v>
      </c>
      <c r="B47" s="2" t="s">
        <v>470</v>
      </c>
      <c r="C47" s="3" t="s">
        <v>35</v>
      </c>
      <c r="D47" s="2" t="s">
        <v>77</v>
      </c>
      <c r="E47" s="2"/>
      <c r="F47" s="2"/>
      <c r="G47" s="2" t="s">
        <v>61</v>
      </c>
      <c r="H47" s="2" t="s">
        <v>37</v>
      </c>
      <c r="I47" s="2" t="s">
        <v>38</v>
      </c>
      <c r="J47" s="2" t="s">
        <v>78</v>
      </c>
      <c r="K47" s="2" t="s">
        <v>471</v>
      </c>
      <c r="L47" s="2" t="s">
        <v>80</v>
      </c>
      <c r="M47" s="2" t="s">
        <v>472</v>
      </c>
      <c r="N47" s="2" t="s">
        <v>473</v>
      </c>
      <c r="O47" s="2" t="s">
        <v>474</v>
      </c>
      <c r="P47" s="2" t="s">
        <v>471</v>
      </c>
      <c r="Q47" s="2" t="s">
        <v>84</v>
      </c>
      <c r="R47" s="2"/>
      <c r="S47" s="2" t="s">
        <v>85</v>
      </c>
      <c r="T47" s="2" t="s">
        <v>475</v>
      </c>
      <c r="U47" s="2" t="s">
        <v>48</v>
      </c>
      <c r="V47" s="2" t="s">
        <v>49</v>
      </c>
      <c r="W47" s="2" t="s">
        <v>242</v>
      </c>
      <c r="X47" s="2" t="s">
        <v>243</v>
      </c>
      <c r="Y47" s="2"/>
      <c r="Z47" s="2" t="s">
        <v>52</v>
      </c>
      <c r="AA47" s="2" t="s">
        <v>72</v>
      </c>
      <c r="AB47" s="2"/>
      <c r="AC47" s="2" t="s">
        <v>54</v>
      </c>
      <c r="AD47" s="2" t="s">
        <v>55</v>
      </c>
      <c r="AE47" s="2"/>
      <c r="AF47" s="2"/>
      <c r="AG47" s="2" t="s">
        <v>56</v>
      </c>
      <c r="AH47" s="2" t="s">
        <v>89</v>
      </c>
      <c r="AI47" s="2" t="s">
        <v>476</v>
      </c>
      <c r="AJ47" s="2" t="s">
        <v>477</v>
      </c>
    </row>
    <row r="48" spans="1:36" x14ac:dyDescent="0.3">
      <c r="A48" s="2" t="str">
        <f>HYPERLINK("https://hsdes.intel.com/resource/14013186402","14013186402")</f>
        <v>14013186402</v>
      </c>
      <c r="B48" s="2" t="s">
        <v>478</v>
      </c>
      <c r="C48" s="3" t="s">
        <v>35</v>
      </c>
      <c r="D48" s="2" t="s">
        <v>77</v>
      </c>
      <c r="E48" s="2"/>
      <c r="F48" s="2"/>
      <c r="G48" s="2" t="s">
        <v>61</v>
      </c>
      <c r="H48" s="2" t="s">
        <v>37</v>
      </c>
      <c r="I48" s="2" t="s">
        <v>38</v>
      </c>
      <c r="J48" s="2" t="s">
        <v>150</v>
      </c>
      <c r="K48" s="2" t="s">
        <v>479</v>
      </c>
      <c r="L48" s="2" t="s">
        <v>152</v>
      </c>
      <c r="M48" s="2" t="s">
        <v>480</v>
      </c>
      <c r="N48" s="2" t="s">
        <v>465</v>
      </c>
      <c r="O48" s="2" t="s">
        <v>481</v>
      </c>
      <c r="P48" s="2" t="s">
        <v>479</v>
      </c>
      <c r="Q48" s="2" t="s">
        <v>84</v>
      </c>
      <c r="R48" s="2" t="s">
        <v>156</v>
      </c>
      <c r="S48" s="2" t="s">
        <v>157</v>
      </c>
      <c r="T48" s="2" t="s">
        <v>482</v>
      </c>
      <c r="U48" s="2" t="s">
        <v>48</v>
      </c>
      <c r="V48" s="2" t="s">
        <v>179</v>
      </c>
      <c r="W48" s="2" t="s">
        <v>168</v>
      </c>
      <c r="X48" s="2" t="s">
        <v>71</v>
      </c>
      <c r="Y48" s="2"/>
      <c r="Z48" s="2" t="s">
        <v>52</v>
      </c>
      <c r="AA48" s="2" t="s">
        <v>72</v>
      </c>
      <c r="AB48" s="2"/>
      <c r="AC48" s="2" t="s">
        <v>54</v>
      </c>
      <c r="AD48" s="2" t="s">
        <v>55</v>
      </c>
      <c r="AE48" s="2"/>
      <c r="AF48" s="2"/>
      <c r="AG48" s="2" t="s">
        <v>56</v>
      </c>
      <c r="AH48" s="2" t="s">
        <v>89</v>
      </c>
      <c r="AI48" s="2" t="s">
        <v>483</v>
      </c>
      <c r="AJ48" s="2" t="s">
        <v>484</v>
      </c>
    </row>
    <row r="49" spans="1:36" x14ac:dyDescent="0.3">
      <c r="A49" s="2" t="str">
        <f>HYPERLINK("https://hsdes.intel.com/resource/14013186441","14013186441")</f>
        <v>14013186441</v>
      </c>
      <c r="B49" s="2" t="s">
        <v>1865</v>
      </c>
      <c r="C49" s="3" t="s">
        <v>35</v>
      </c>
      <c r="D49" s="2" t="s">
        <v>77</v>
      </c>
      <c r="E49" s="4"/>
      <c r="F49" s="2"/>
      <c r="G49" s="2" t="s">
        <v>61</v>
      </c>
      <c r="H49" s="2" t="s">
        <v>37</v>
      </c>
      <c r="I49" s="2" t="s">
        <v>38</v>
      </c>
      <c r="J49" s="2" t="s">
        <v>93</v>
      </c>
      <c r="K49" s="2" t="s">
        <v>485</v>
      </c>
      <c r="L49" s="2" t="s">
        <v>80</v>
      </c>
      <c r="M49" s="2" t="s">
        <v>486</v>
      </c>
      <c r="N49" s="2" t="s">
        <v>487</v>
      </c>
      <c r="O49" s="2" t="s">
        <v>488</v>
      </c>
      <c r="P49" s="2" t="s">
        <v>485</v>
      </c>
      <c r="Q49" s="2" t="s">
        <v>84</v>
      </c>
      <c r="R49" s="2"/>
      <c r="S49" s="2" t="s">
        <v>85</v>
      </c>
      <c r="T49" s="2" t="s">
        <v>489</v>
      </c>
      <c r="U49" s="2" t="s">
        <v>48</v>
      </c>
      <c r="V49" s="2" t="s">
        <v>179</v>
      </c>
      <c r="W49" s="2" t="s">
        <v>87</v>
      </c>
      <c r="X49" s="2" t="s">
        <v>88</v>
      </c>
      <c r="Y49" s="2"/>
      <c r="Z49" s="2" t="s">
        <v>52</v>
      </c>
      <c r="AA49" s="2" t="s">
        <v>72</v>
      </c>
      <c r="AB49" s="2"/>
      <c r="AC49" s="2" t="s">
        <v>181</v>
      </c>
      <c r="AD49" s="2" t="s">
        <v>55</v>
      </c>
      <c r="AE49" s="2"/>
      <c r="AF49" s="2"/>
      <c r="AG49" s="2" t="s">
        <v>56</v>
      </c>
      <c r="AH49" s="2" t="s">
        <v>89</v>
      </c>
      <c r="AI49" s="2" t="s">
        <v>490</v>
      </c>
      <c r="AJ49" s="2" t="s">
        <v>491</v>
      </c>
    </row>
    <row r="50" spans="1:36" x14ac:dyDescent="0.3">
      <c r="A50" s="2" t="str">
        <f>HYPERLINK("https://hsdes.intel.com/resource/14013186443","14013186443")</f>
        <v>14013186443</v>
      </c>
      <c r="B50" s="2" t="s">
        <v>492</v>
      </c>
      <c r="C50" s="3" t="s">
        <v>35</v>
      </c>
      <c r="D50" s="2" t="s">
        <v>77</v>
      </c>
      <c r="E50" s="4"/>
      <c r="F50" s="2"/>
      <c r="G50" s="2" t="s">
        <v>61</v>
      </c>
      <c r="H50" s="2" t="s">
        <v>37</v>
      </c>
      <c r="I50" s="2" t="s">
        <v>38</v>
      </c>
      <c r="J50" s="2" t="s">
        <v>93</v>
      </c>
      <c r="K50" s="2" t="s">
        <v>493</v>
      </c>
      <c r="L50" s="2" t="s">
        <v>80</v>
      </c>
      <c r="M50" s="2" t="s">
        <v>486</v>
      </c>
      <c r="N50" s="2" t="s">
        <v>487</v>
      </c>
      <c r="O50" s="2" t="s">
        <v>494</v>
      </c>
      <c r="P50" s="2" t="s">
        <v>493</v>
      </c>
      <c r="Q50" s="2" t="s">
        <v>84</v>
      </c>
      <c r="R50" s="2"/>
      <c r="S50" s="2" t="s">
        <v>85</v>
      </c>
      <c r="T50" s="2" t="s">
        <v>495</v>
      </c>
      <c r="U50" s="2" t="s">
        <v>48</v>
      </c>
      <c r="V50" s="2" t="s">
        <v>179</v>
      </c>
      <c r="W50" s="2" t="s">
        <v>87</v>
      </c>
      <c r="X50" s="2" t="s">
        <v>88</v>
      </c>
      <c r="Y50" s="2"/>
      <c r="Z50" s="2" t="s">
        <v>52</v>
      </c>
      <c r="AA50" s="2" t="s">
        <v>72</v>
      </c>
      <c r="AB50" s="2"/>
      <c r="AC50" s="2" t="s">
        <v>181</v>
      </c>
      <c r="AD50" s="2" t="s">
        <v>55</v>
      </c>
      <c r="AE50" s="2"/>
      <c r="AF50" s="2"/>
      <c r="AG50" s="2" t="s">
        <v>56</v>
      </c>
      <c r="AH50" s="2" t="s">
        <v>89</v>
      </c>
      <c r="AI50" s="2" t="s">
        <v>496</v>
      </c>
      <c r="AJ50" s="2" t="s">
        <v>491</v>
      </c>
    </row>
    <row r="51" spans="1:36" x14ac:dyDescent="0.3">
      <c r="A51" s="2" t="str">
        <f>HYPERLINK("https://hsdes.intel.com/resource/14013186445","14013186445")</f>
        <v>14013186445</v>
      </c>
      <c r="B51" s="2" t="s">
        <v>497</v>
      </c>
      <c r="C51" s="3" t="s">
        <v>35</v>
      </c>
      <c r="D51" s="2" t="s">
        <v>77</v>
      </c>
      <c r="E51" s="4"/>
      <c r="F51" s="2"/>
      <c r="G51" s="2" t="s">
        <v>61</v>
      </c>
      <c r="H51" s="2" t="s">
        <v>37</v>
      </c>
      <c r="I51" s="2" t="s">
        <v>38</v>
      </c>
      <c r="J51" s="2" t="s">
        <v>93</v>
      </c>
      <c r="K51" s="2" t="s">
        <v>498</v>
      </c>
      <c r="L51" s="2" t="s">
        <v>80</v>
      </c>
      <c r="M51" s="2" t="s">
        <v>499</v>
      </c>
      <c r="N51" s="2" t="s">
        <v>487</v>
      </c>
      <c r="O51" s="2" t="s">
        <v>500</v>
      </c>
      <c r="P51" s="2" t="s">
        <v>498</v>
      </c>
      <c r="Q51" s="2" t="s">
        <v>84</v>
      </c>
      <c r="R51" s="2"/>
      <c r="S51" s="2" t="s">
        <v>85</v>
      </c>
      <c r="T51" s="2" t="s">
        <v>501</v>
      </c>
      <c r="U51" s="2" t="s">
        <v>48</v>
      </c>
      <c r="V51" s="2" t="s">
        <v>179</v>
      </c>
      <c r="W51" s="2" t="s">
        <v>242</v>
      </c>
      <c r="X51" s="2" t="s">
        <v>243</v>
      </c>
      <c r="Y51" s="2"/>
      <c r="Z51" s="2" t="s">
        <v>52</v>
      </c>
      <c r="AA51" s="2" t="s">
        <v>72</v>
      </c>
      <c r="AB51" s="2"/>
      <c r="AC51" s="2" t="s">
        <v>390</v>
      </c>
      <c r="AD51" s="2" t="s">
        <v>55</v>
      </c>
      <c r="AE51" s="2"/>
      <c r="AF51" s="2"/>
      <c r="AG51" s="2" t="s">
        <v>56</v>
      </c>
      <c r="AH51" s="2" t="s">
        <v>89</v>
      </c>
      <c r="AI51" s="2" t="s">
        <v>490</v>
      </c>
      <c r="AJ51" s="2" t="s">
        <v>502</v>
      </c>
    </row>
    <row r="52" spans="1:36" x14ac:dyDescent="0.3">
      <c r="A52" s="2" t="str">
        <f>HYPERLINK("https://hsdes.intel.com/resource/14013186447","14013186447")</f>
        <v>14013186447</v>
      </c>
      <c r="B52" s="2" t="s">
        <v>503</v>
      </c>
      <c r="C52" s="3" t="s">
        <v>35</v>
      </c>
      <c r="D52" s="2" t="s">
        <v>77</v>
      </c>
      <c r="E52" s="4"/>
      <c r="F52" s="2"/>
      <c r="G52" s="2" t="s">
        <v>61</v>
      </c>
      <c r="H52" s="2" t="s">
        <v>37</v>
      </c>
      <c r="I52" s="2" t="s">
        <v>38</v>
      </c>
      <c r="J52" s="2" t="s">
        <v>93</v>
      </c>
      <c r="K52" s="2" t="s">
        <v>504</v>
      </c>
      <c r="L52" s="2" t="s">
        <v>80</v>
      </c>
      <c r="M52" s="2" t="s">
        <v>486</v>
      </c>
      <c r="N52" s="2" t="s">
        <v>487</v>
      </c>
      <c r="O52" s="2" t="s">
        <v>494</v>
      </c>
      <c r="P52" s="2" t="s">
        <v>504</v>
      </c>
      <c r="Q52" s="2" t="s">
        <v>84</v>
      </c>
      <c r="R52" s="2"/>
      <c r="S52" s="2" t="s">
        <v>85</v>
      </c>
      <c r="T52" s="2" t="s">
        <v>505</v>
      </c>
      <c r="U52" s="2" t="s">
        <v>48</v>
      </c>
      <c r="V52" s="2" t="s">
        <v>179</v>
      </c>
      <c r="W52" s="2" t="s">
        <v>87</v>
      </c>
      <c r="X52" s="2" t="s">
        <v>88</v>
      </c>
      <c r="Y52" s="2"/>
      <c r="Z52" s="2" t="s">
        <v>52</v>
      </c>
      <c r="AA52" s="2" t="s">
        <v>72</v>
      </c>
      <c r="AB52" s="2"/>
      <c r="AC52" s="2" t="s">
        <v>390</v>
      </c>
      <c r="AD52" s="2" t="s">
        <v>55</v>
      </c>
      <c r="AE52" s="2"/>
      <c r="AF52" s="2"/>
      <c r="AG52" s="2" t="s">
        <v>56</v>
      </c>
      <c r="AH52" s="2" t="s">
        <v>89</v>
      </c>
      <c r="AI52" s="2" t="s">
        <v>490</v>
      </c>
      <c r="AJ52" s="2" t="s">
        <v>491</v>
      </c>
    </row>
    <row r="53" spans="1:36" x14ac:dyDescent="0.3">
      <c r="A53" s="2" t="str">
        <f>HYPERLINK("https://hsdes.intel.com/resource/14013186450","14013186450")</f>
        <v>14013186450</v>
      </c>
      <c r="B53" s="2" t="s">
        <v>506</v>
      </c>
      <c r="C53" s="3" t="s">
        <v>35</v>
      </c>
      <c r="D53" s="2" t="s">
        <v>77</v>
      </c>
      <c r="E53" s="4"/>
      <c r="F53" s="2"/>
      <c r="G53" s="2" t="s">
        <v>61</v>
      </c>
      <c r="H53" s="2" t="s">
        <v>37</v>
      </c>
      <c r="I53" s="2" t="s">
        <v>38</v>
      </c>
      <c r="J53" s="2" t="s">
        <v>93</v>
      </c>
      <c r="K53" s="2" t="s">
        <v>507</v>
      </c>
      <c r="L53" s="2" t="s">
        <v>80</v>
      </c>
      <c r="M53" s="2" t="s">
        <v>486</v>
      </c>
      <c r="N53" s="2" t="s">
        <v>487</v>
      </c>
      <c r="O53" s="2" t="s">
        <v>508</v>
      </c>
      <c r="P53" s="2" t="s">
        <v>507</v>
      </c>
      <c r="Q53" s="2" t="s">
        <v>84</v>
      </c>
      <c r="R53" s="2"/>
      <c r="S53" s="2" t="s">
        <v>85</v>
      </c>
      <c r="T53" s="2" t="s">
        <v>509</v>
      </c>
      <c r="U53" s="2" t="s">
        <v>48</v>
      </c>
      <c r="V53" s="2" t="s">
        <v>179</v>
      </c>
      <c r="W53" s="2" t="s">
        <v>87</v>
      </c>
      <c r="X53" s="2" t="s">
        <v>88</v>
      </c>
      <c r="Y53" s="2"/>
      <c r="Z53" s="2" t="s">
        <v>52</v>
      </c>
      <c r="AA53" s="2" t="s">
        <v>72</v>
      </c>
      <c r="AB53" s="2"/>
      <c r="AC53" s="2" t="s">
        <v>390</v>
      </c>
      <c r="AD53" s="2" t="s">
        <v>55</v>
      </c>
      <c r="AE53" s="2"/>
      <c r="AF53" s="2"/>
      <c r="AG53" s="2" t="s">
        <v>56</v>
      </c>
      <c r="AH53" s="2" t="s">
        <v>89</v>
      </c>
      <c r="AI53" s="2" t="s">
        <v>490</v>
      </c>
      <c r="AJ53" s="2" t="s">
        <v>491</v>
      </c>
    </row>
    <row r="54" spans="1:36" x14ac:dyDescent="0.3">
      <c r="A54" s="2" t="str">
        <f>HYPERLINK("https://hsdes.intel.com/resource/14013187228","14013187228")</f>
        <v>14013187228</v>
      </c>
      <c r="B54" s="2" t="s">
        <v>510</v>
      </c>
      <c r="C54" s="3" t="s">
        <v>35</v>
      </c>
      <c r="D54" s="2" t="s">
        <v>77</v>
      </c>
      <c r="E54" s="2"/>
      <c r="F54" s="2"/>
      <c r="G54" s="2" t="s">
        <v>61</v>
      </c>
      <c r="H54" s="2" t="s">
        <v>265</v>
      </c>
      <c r="I54" s="2" t="s">
        <v>38</v>
      </c>
      <c r="J54" s="2" t="s">
        <v>93</v>
      </c>
      <c r="K54" s="2" t="s">
        <v>511</v>
      </c>
      <c r="L54" s="2" t="s">
        <v>80</v>
      </c>
      <c r="M54" s="2" t="s">
        <v>512</v>
      </c>
      <c r="N54" s="2" t="s">
        <v>513</v>
      </c>
      <c r="O54" s="2" t="s">
        <v>514</v>
      </c>
      <c r="P54" s="2" t="s">
        <v>511</v>
      </c>
      <c r="Q54" s="2" t="s">
        <v>84</v>
      </c>
      <c r="R54" s="2"/>
      <c r="S54" s="2" t="s">
        <v>85</v>
      </c>
      <c r="T54" s="2" t="s">
        <v>515</v>
      </c>
      <c r="U54" s="2" t="s">
        <v>48</v>
      </c>
      <c r="V54" s="2" t="s">
        <v>49</v>
      </c>
      <c r="W54" s="2" t="s">
        <v>271</v>
      </c>
      <c r="X54" s="2" t="s">
        <v>272</v>
      </c>
      <c r="Y54" s="2"/>
      <c r="Z54" s="2" t="s">
        <v>52</v>
      </c>
      <c r="AA54" s="2" t="s">
        <v>72</v>
      </c>
      <c r="AB54" s="2"/>
      <c r="AC54" s="2" t="s">
        <v>54</v>
      </c>
      <c r="AD54" s="2" t="s">
        <v>55</v>
      </c>
      <c r="AE54" s="2"/>
      <c r="AF54" s="2"/>
      <c r="AG54" s="2" t="s">
        <v>56</v>
      </c>
      <c r="AH54" s="2" t="s">
        <v>89</v>
      </c>
      <c r="AI54" s="2" t="s">
        <v>516</v>
      </c>
      <c r="AJ54" s="2" t="s">
        <v>517</v>
      </c>
    </row>
    <row r="55" spans="1:36" x14ac:dyDescent="0.3">
      <c r="A55" s="2" t="str">
        <f>HYPERLINK("https://hsdes.intel.com/resource/14013186474","14013186474")</f>
        <v>14013186474</v>
      </c>
      <c r="B55" s="2" t="s">
        <v>518</v>
      </c>
      <c r="C55" s="3" t="s">
        <v>35</v>
      </c>
      <c r="D55" s="2" t="s">
        <v>77</v>
      </c>
      <c r="E55" s="4"/>
      <c r="F55" s="2"/>
      <c r="G55" s="2" t="s">
        <v>61</v>
      </c>
      <c r="H55" s="2" t="s">
        <v>37</v>
      </c>
      <c r="I55" s="2" t="s">
        <v>38</v>
      </c>
      <c r="J55" s="2" t="s">
        <v>39</v>
      </c>
      <c r="K55" s="2" t="s">
        <v>519</v>
      </c>
      <c r="L55" s="2" t="s">
        <v>41</v>
      </c>
      <c r="M55" s="2" t="s">
        <v>520</v>
      </c>
      <c r="N55" s="2" t="s">
        <v>521</v>
      </c>
      <c r="O55" s="2" t="s">
        <v>522</v>
      </c>
      <c r="P55" s="2" t="s">
        <v>519</v>
      </c>
      <c r="Q55" s="2" t="s">
        <v>44</v>
      </c>
      <c r="R55" s="2" t="s">
        <v>45</v>
      </c>
      <c r="S55" s="2" t="s">
        <v>46</v>
      </c>
      <c r="T55" s="2" t="s">
        <v>523</v>
      </c>
      <c r="U55" s="2" t="s">
        <v>48</v>
      </c>
      <c r="V55" s="2" t="s">
        <v>49</v>
      </c>
      <c r="W55" s="2" t="s">
        <v>524</v>
      </c>
      <c r="X55" s="2" t="s">
        <v>243</v>
      </c>
      <c r="Y55" s="2"/>
      <c r="Z55" s="2" t="s">
        <v>52</v>
      </c>
      <c r="AA55" s="2" t="s">
        <v>72</v>
      </c>
      <c r="AB55" s="2"/>
      <c r="AC55" s="2" t="s">
        <v>54</v>
      </c>
      <c r="AD55" s="2" t="s">
        <v>55</v>
      </c>
      <c r="AE55" s="2"/>
      <c r="AF55" s="2"/>
      <c r="AG55" s="2" t="s">
        <v>56</v>
      </c>
      <c r="AH55" s="2" t="s">
        <v>57</v>
      </c>
      <c r="AI55" s="2" t="s">
        <v>525</v>
      </c>
      <c r="AJ55" s="2" t="s">
        <v>526</v>
      </c>
    </row>
    <row r="56" spans="1:36" x14ac:dyDescent="0.3">
      <c r="A56" s="2" t="str">
        <f>HYPERLINK("https://hsdes.intel.com/resource/14013186475","14013186475")</f>
        <v>14013186475</v>
      </c>
      <c r="B56" s="2" t="s">
        <v>527</v>
      </c>
      <c r="C56" s="3" t="s">
        <v>35</v>
      </c>
      <c r="D56" s="2" t="s">
        <v>77</v>
      </c>
      <c r="E56" s="4"/>
      <c r="F56" s="2"/>
      <c r="G56" s="2" t="s">
        <v>61</v>
      </c>
      <c r="H56" s="2" t="s">
        <v>37</v>
      </c>
      <c r="I56" s="2" t="s">
        <v>38</v>
      </c>
      <c r="J56" s="2" t="s">
        <v>342</v>
      </c>
      <c r="K56" s="2" t="s">
        <v>528</v>
      </c>
      <c r="L56" s="2" t="s">
        <v>529</v>
      </c>
      <c r="M56" s="2" t="s">
        <v>530</v>
      </c>
      <c r="N56" s="2" t="s">
        <v>531</v>
      </c>
      <c r="O56" s="2" t="s">
        <v>532</v>
      </c>
      <c r="P56" s="2" t="s">
        <v>528</v>
      </c>
      <c r="Q56" s="2" t="s">
        <v>84</v>
      </c>
      <c r="R56" s="2"/>
      <c r="S56" s="2" t="s">
        <v>533</v>
      </c>
      <c r="T56" s="2" t="s">
        <v>534</v>
      </c>
      <c r="U56" s="2" t="s">
        <v>48</v>
      </c>
      <c r="V56" s="2" t="s">
        <v>49</v>
      </c>
      <c r="W56" s="2" t="s">
        <v>191</v>
      </c>
      <c r="X56" s="2" t="s">
        <v>71</v>
      </c>
      <c r="Y56" s="2"/>
      <c r="Z56" s="2" t="s">
        <v>52</v>
      </c>
      <c r="AA56" s="2" t="s">
        <v>72</v>
      </c>
      <c r="AB56" s="2"/>
      <c r="AC56" s="2" t="s">
        <v>54</v>
      </c>
      <c r="AD56" s="2" t="s">
        <v>55</v>
      </c>
      <c r="AE56" s="2"/>
      <c r="AF56" s="2"/>
      <c r="AG56" s="2" t="s">
        <v>56</v>
      </c>
      <c r="AH56" s="2" t="s">
        <v>89</v>
      </c>
      <c r="AI56" s="2" t="s">
        <v>535</v>
      </c>
      <c r="AJ56" s="2" t="s">
        <v>536</v>
      </c>
    </row>
    <row r="57" spans="1:36" x14ac:dyDescent="0.3">
      <c r="A57" s="2" t="str">
        <f>HYPERLINK("https://hsdes.intel.com/resource/14013186479","14013186479")</f>
        <v>14013186479</v>
      </c>
      <c r="B57" s="2" t="s">
        <v>537</v>
      </c>
      <c r="C57" s="3" t="s">
        <v>35</v>
      </c>
      <c r="D57" s="2" t="s">
        <v>77</v>
      </c>
      <c r="E57" s="4"/>
      <c r="F57" s="2"/>
      <c r="G57" s="2" t="s">
        <v>61</v>
      </c>
      <c r="H57" s="2" t="s">
        <v>37</v>
      </c>
      <c r="I57" s="2" t="s">
        <v>38</v>
      </c>
      <c r="J57" s="2" t="s">
        <v>342</v>
      </c>
      <c r="K57" s="2" t="s">
        <v>538</v>
      </c>
      <c r="L57" s="2" t="s">
        <v>529</v>
      </c>
      <c r="M57" s="2" t="s">
        <v>539</v>
      </c>
      <c r="N57" s="2" t="s">
        <v>531</v>
      </c>
      <c r="O57" s="2" t="s">
        <v>540</v>
      </c>
      <c r="P57" s="2" t="s">
        <v>538</v>
      </c>
      <c r="Q57" s="2" t="s">
        <v>84</v>
      </c>
      <c r="R57" s="2"/>
      <c r="S57" s="2" t="s">
        <v>533</v>
      </c>
      <c r="T57" s="2" t="s">
        <v>541</v>
      </c>
      <c r="U57" s="2" t="s">
        <v>48</v>
      </c>
      <c r="V57" s="2" t="s">
        <v>49</v>
      </c>
      <c r="W57" s="2" t="s">
        <v>191</v>
      </c>
      <c r="X57" s="2" t="s">
        <v>71</v>
      </c>
      <c r="Y57" s="2"/>
      <c r="Z57" s="2" t="s">
        <v>52</v>
      </c>
      <c r="AA57" s="2" t="s">
        <v>72</v>
      </c>
      <c r="AB57" s="2"/>
      <c r="AC57" s="2" t="s">
        <v>54</v>
      </c>
      <c r="AD57" s="2" t="s">
        <v>55</v>
      </c>
      <c r="AE57" s="2"/>
      <c r="AF57" s="2"/>
      <c r="AG57" s="2" t="s">
        <v>56</v>
      </c>
      <c r="AH57" s="2" t="s">
        <v>89</v>
      </c>
      <c r="AI57" s="2" t="s">
        <v>542</v>
      </c>
      <c r="AJ57" s="2" t="s">
        <v>543</v>
      </c>
    </row>
    <row r="58" spans="1:36" x14ac:dyDescent="0.3">
      <c r="A58" s="2" t="str">
        <f>HYPERLINK("https://hsdes.intel.com/resource/14013187230","14013187230")</f>
        <v>14013187230</v>
      </c>
      <c r="B58" s="2" t="s">
        <v>544</v>
      </c>
      <c r="C58" s="3" t="s">
        <v>35</v>
      </c>
      <c r="D58" s="2" t="s">
        <v>77</v>
      </c>
      <c r="E58" s="4"/>
      <c r="F58" s="2"/>
      <c r="G58" s="2" t="s">
        <v>61</v>
      </c>
      <c r="H58" s="2" t="s">
        <v>37</v>
      </c>
      <c r="I58" s="2" t="s">
        <v>38</v>
      </c>
      <c r="J58" s="2" t="s">
        <v>93</v>
      </c>
      <c r="K58" s="2" t="s">
        <v>545</v>
      </c>
      <c r="L58" s="2" t="s">
        <v>80</v>
      </c>
      <c r="M58" s="2" t="s">
        <v>318</v>
      </c>
      <c r="N58" s="2" t="s">
        <v>239</v>
      </c>
      <c r="O58" s="2" t="s">
        <v>285</v>
      </c>
      <c r="P58" s="2" t="s">
        <v>545</v>
      </c>
      <c r="Q58" s="2" t="s">
        <v>84</v>
      </c>
      <c r="R58" s="2"/>
      <c r="S58" s="2" t="s">
        <v>85</v>
      </c>
      <c r="T58" s="2" t="s">
        <v>546</v>
      </c>
      <c r="U58" s="2" t="s">
        <v>48</v>
      </c>
      <c r="V58" s="2" t="s">
        <v>49</v>
      </c>
      <c r="W58" s="2" t="s">
        <v>87</v>
      </c>
      <c r="X58" s="2" t="s">
        <v>88</v>
      </c>
      <c r="Y58" s="2"/>
      <c r="Z58" s="2" t="s">
        <v>52</v>
      </c>
      <c r="AA58" s="2" t="s">
        <v>72</v>
      </c>
      <c r="AB58" s="2"/>
      <c r="AC58" s="2" t="s">
        <v>54</v>
      </c>
      <c r="AD58" s="2" t="s">
        <v>55</v>
      </c>
      <c r="AE58" s="2"/>
      <c r="AF58" s="2"/>
      <c r="AG58" s="2" t="s">
        <v>56</v>
      </c>
      <c r="AH58" s="2" t="s">
        <v>89</v>
      </c>
      <c r="AI58" s="2" t="s">
        <v>547</v>
      </c>
      <c r="AJ58" s="2" t="s">
        <v>281</v>
      </c>
    </row>
    <row r="59" spans="1:36" x14ac:dyDescent="0.3">
      <c r="A59" s="2" t="str">
        <f>HYPERLINK("https://hsdes.intel.com/resource/14013186483","14013186483")</f>
        <v>14013186483</v>
      </c>
      <c r="B59" s="2" t="s">
        <v>548</v>
      </c>
      <c r="C59" s="3" t="s">
        <v>35</v>
      </c>
      <c r="D59" s="2" t="s">
        <v>77</v>
      </c>
      <c r="E59" s="4"/>
      <c r="F59" s="2"/>
      <c r="G59" s="2" t="s">
        <v>61</v>
      </c>
      <c r="H59" s="2" t="s">
        <v>37</v>
      </c>
      <c r="I59" s="2" t="s">
        <v>38</v>
      </c>
      <c r="J59" s="2" t="s">
        <v>93</v>
      </c>
      <c r="K59" s="2" t="s">
        <v>549</v>
      </c>
      <c r="L59" s="2" t="s">
        <v>41</v>
      </c>
      <c r="M59" s="2" t="s">
        <v>550</v>
      </c>
      <c r="N59" s="2" t="s">
        <v>521</v>
      </c>
      <c r="O59" s="2" t="s">
        <v>551</v>
      </c>
      <c r="P59" s="2" t="s">
        <v>549</v>
      </c>
      <c r="Q59" s="2" t="s">
        <v>44</v>
      </c>
      <c r="R59" s="2" t="s">
        <v>45</v>
      </c>
      <c r="S59" s="2" t="s">
        <v>46</v>
      </c>
      <c r="T59" s="2" t="s">
        <v>552</v>
      </c>
      <c r="U59" s="2" t="s">
        <v>48</v>
      </c>
      <c r="V59" s="2" t="s">
        <v>49</v>
      </c>
      <c r="W59" s="2" t="s">
        <v>553</v>
      </c>
      <c r="X59" s="2" t="s">
        <v>554</v>
      </c>
      <c r="Y59" s="2"/>
      <c r="Z59" s="2" t="s">
        <v>52</v>
      </c>
      <c r="AA59" s="2" t="s">
        <v>72</v>
      </c>
      <c r="AB59" s="2"/>
      <c r="AC59" s="2" t="s">
        <v>54</v>
      </c>
      <c r="AD59" s="2" t="s">
        <v>55</v>
      </c>
      <c r="AE59" s="2"/>
      <c r="AF59" s="2"/>
      <c r="AG59" s="2" t="s">
        <v>56</v>
      </c>
      <c r="AH59" s="2" t="s">
        <v>57</v>
      </c>
      <c r="AI59" s="2" t="s">
        <v>555</v>
      </c>
      <c r="AJ59" s="2" t="s">
        <v>556</v>
      </c>
    </row>
    <row r="60" spans="1:36" x14ac:dyDescent="0.3">
      <c r="A60" s="2" t="str">
        <f>HYPERLINK("https://hsdes.intel.com/resource/14013186484","14013186484")</f>
        <v>14013186484</v>
      </c>
      <c r="B60" s="2" t="s">
        <v>557</v>
      </c>
      <c r="C60" s="3" t="s">
        <v>35</v>
      </c>
      <c r="D60" s="2" t="s">
        <v>77</v>
      </c>
      <c r="E60" s="4"/>
      <c r="F60" s="2"/>
      <c r="G60" s="2" t="s">
        <v>61</v>
      </c>
      <c r="H60" s="2" t="s">
        <v>37</v>
      </c>
      <c r="I60" s="2" t="s">
        <v>38</v>
      </c>
      <c r="J60" s="2" t="s">
        <v>39</v>
      </c>
      <c r="K60" s="2" t="s">
        <v>558</v>
      </c>
      <c r="L60" s="2" t="s">
        <v>41</v>
      </c>
      <c r="M60" s="2" t="s">
        <v>559</v>
      </c>
      <c r="N60" s="2" t="s">
        <v>521</v>
      </c>
      <c r="O60" s="2" t="s">
        <v>560</v>
      </c>
      <c r="P60" s="2" t="s">
        <v>558</v>
      </c>
      <c r="Q60" s="2" t="s">
        <v>44</v>
      </c>
      <c r="R60" s="2" t="s">
        <v>45</v>
      </c>
      <c r="S60" s="2" t="s">
        <v>46</v>
      </c>
      <c r="T60" s="2" t="s">
        <v>561</v>
      </c>
      <c r="U60" s="2" t="s">
        <v>48</v>
      </c>
      <c r="V60" s="2" t="s">
        <v>49</v>
      </c>
      <c r="W60" s="2" t="s">
        <v>242</v>
      </c>
      <c r="X60" s="2" t="s">
        <v>243</v>
      </c>
      <c r="Y60" s="2"/>
      <c r="Z60" s="2" t="s">
        <v>52</v>
      </c>
      <c r="AA60" s="2" t="s">
        <v>72</v>
      </c>
      <c r="AB60" s="2"/>
      <c r="AC60" s="2" t="s">
        <v>54</v>
      </c>
      <c r="AD60" s="2" t="s">
        <v>55</v>
      </c>
      <c r="AE60" s="2"/>
      <c r="AF60" s="2"/>
      <c r="AG60" s="2" t="s">
        <v>56</v>
      </c>
      <c r="AH60" s="2" t="s">
        <v>57</v>
      </c>
      <c r="AI60" s="2" t="s">
        <v>562</v>
      </c>
      <c r="AJ60" s="2" t="s">
        <v>563</v>
      </c>
    </row>
    <row r="61" spans="1:36" x14ac:dyDescent="0.3">
      <c r="A61" s="2" t="str">
        <f>HYPERLINK("https://hsdes.intel.com/resource/14013186485","14013186485")</f>
        <v>14013186485</v>
      </c>
      <c r="B61" s="2" t="s">
        <v>564</v>
      </c>
      <c r="C61" s="3" t="s">
        <v>35</v>
      </c>
      <c r="D61" s="2" t="s">
        <v>77</v>
      </c>
      <c r="E61" s="4"/>
      <c r="F61" s="2"/>
      <c r="G61" s="2" t="s">
        <v>61</v>
      </c>
      <c r="H61" s="2" t="s">
        <v>37</v>
      </c>
      <c r="I61" s="2" t="s">
        <v>38</v>
      </c>
      <c r="J61" s="2" t="s">
        <v>39</v>
      </c>
      <c r="K61" s="2" t="s">
        <v>565</v>
      </c>
      <c r="L61" s="2" t="s">
        <v>41</v>
      </c>
      <c r="M61" s="2" t="s">
        <v>566</v>
      </c>
      <c r="N61" s="2" t="s">
        <v>521</v>
      </c>
      <c r="O61" s="2" t="s">
        <v>567</v>
      </c>
      <c r="P61" s="2" t="s">
        <v>565</v>
      </c>
      <c r="Q61" s="2" t="s">
        <v>44</v>
      </c>
      <c r="R61" s="2" t="s">
        <v>45</v>
      </c>
      <c r="S61" s="2" t="s">
        <v>46</v>
      </c>
      <c r="T61" s="2" t="s">
        <v>568</v>
      </c>
      <c r="U61" s="2" t="s">
        <v>48</v>
      </c>
      <c r="V61" s="2" t="s">
        <v>49</v>
      </c>
      <c r="W61" s="2" t="s">
        <v>242</v>
      </c>
      <c r="X61" s="2" t="s">
        <v>243</v>
      </c>
      <c r="Y61" s="2"/>
      <c r="Z61" s="2" t="s">
        <v>52</v>
      </c>
      <c r="AA61" s="2" t="s">
        <v>72</v>
      </c>
      <c r="AB61" s="2"/>
      <c r="AC61" s="2" t="s">
        <v>54</v>
      </c>
      <c r="AD61" s="2" t="s">
        <v>55</v>
      </c>
      <c r="AE61" s="2"/>
      <c r="AF61" s="2"/>
      <c r="AG61" s="2" t="s">
        <v>56</v>
      </c>
      <c r="AH61" s="2" t="s">
        <v>57</v>
      </c>
      <c r="AI61" s="2" t="s">
        <v>569</v>
      </c>
      <c r="AJ61" s="2" t="s">
        <v>570</v>
      </c>
    </row>
    <row r="62" spans="1:36" x14ac:dyDescent="0.3">
      <c r="A62" s="2" t="str">
        <f>HYPERLINK("https://hsdes.intel.com/resource/14013186493","14013186493")</f>
        <v>14013186493</v>
      </c>
      <c r="B62" s="2" t="s">
        <v>571</v>
      </c>
      <c r="C62" s="3" t="s">
        <v>35</v>
      </c>
      <c r="D62" s="2" t="s">
        <v>77</v>
      </c>
      <c r="E62" s="4"/>
      <c r="F62" s="2"/>
      <c r="G62" s="2" t="s">
        <v>61</v>
      </c>
      <c r="H62" s="2" t="s">
        <v>37</v>
      </c>
      <c r="I62" s="2" t="s">
        <v>38</v>
      </c>
      <c r="J62" s="2" t="s">
        <v>39</v>
      </c>
      <c r="K62" s="2" t="s">
        <v>572</v>
      </c>
      <c r="L62" s="2" t="s">
        <v>41</v>
      </c>
      <c r="M62" s="2" t="s">
        <v>573</v>
      </c>
      <c r="N62" s="2" t="s">
        <v>521</v>
      </c>
      <c r="O62" s="2" t="s">
        <v>574</v>
      </c>
      <c r="P62" s="2" t="s">
        <v>572</v>
      </c>
      <c r="Q62" s="2" t="s">
        <v>44</v>
      </c>
      <c r="R62" s="2" t="s">
        <v>45</v>
      </c>
      <c r="S62" s="2" t="s">
        <v>46</v>
      </c>
      <c r="T62" s="2" t="s">
        <v>575</v>
      </c>
      <c r="U62" s="2" t="s">
        <v>48</v>
      </c>
      <c r="V62" s="2" t="s">
        <v>49</v>
      </c>
      <c r="W62" s="2" t="s">
        <v>242</v>
      </c>
      <c r="X62" s="2" t="s">
        <v>243</v>
      </c>
      <c r="Y62" s="2"/>
      <c r="Z62" s="2" t="s">
        <v>52</v>
      </c>
      <c r="AA62" s="2" t="s">
        <v>72</v>
      </c>
      <c r="AB62" s="2"/>
      <c r="AC62" s="2" t="s">
        <v>54</v>
      </c>
      <c r="AD62" s="2" t="s">
        <v>55</v>
      </c>
      <c r="AE62" s="2"/>
      <c r="AF62" s="2"/>
      <c r="AG62" s="2" t="s">
        <v>56</v>
      </c>
      <c r="AH62" s="2" t="s">
        <v>57</v>
      </c>
      <c r="AI62" s="2" t="s">
        <v>576</v>
      </c>
      <c r="AJ62" s="2" t="s">
        <v>577</v>
      </c>
    </row>
    <row r="63" spans="1:36" x14ac:dyDescent="0.3">
      <c r="A63" s="2" t="str">
        <f>HYPERLINK("https://hsdes.intel.com/resource/14013186496","14013186496")</f>
        <v>14013186496</v>
      </c>
      <c r="B63" s="2" t="s">
        <v>578</v>
      </c>
      <c r="C63" s="3" t="s">
        <v>35</v>
      </c>
      <c r="D63" s="2" t="s">
        <v>1866</v>
      </c>
      <c r="E63" s="2"/>
      <c r="F63" s="2"/>
      <c r="G63" s="2" t="s">
        <v>61</v>
      </c>
      <c r="H63" s="2" t="s">
        <v>37</v>
      </c>
      <c r="I63" s="2" t="s">
        <v>38</v>
      </c>
      <c r="J63" s="2" t="s">
        <v>172</v>
      </c>
      <c r="K63" s="2" t="s">
        <v>579</v>
      </c>
      <c r="L63" s="2" t="s">
        <v>174</v>
      </c>
      <c r="M63" s="2" t="s">
        <v>580</v>
      </c>
      <c r="N63" s="2" t="s">
        <v>581</v>
      </c>
      <c r="O63" s="2" t="s">
        <v>582</v>
      </c>
      <c r="P63" s="2" t="s">
        <v>579</v>
      </c>
      <c r="Q63" s="2" t="s">
        <v>84</v>
      </c>
      <c r="R63" s="2"/>
      <c r="S63" s="2" t="s">
        <v>85</v>
      </c>
      <c r="T63" s="2" t="s">
        <v>583</v>
      </c>
      <c r="U63" s="2" t="s">
        <v>48</v>
      </c>
      <c r="V63" s="2" t="s">
        <v>49</v>
      </c>
      <c r="W63" s="2" t="s">
        <v>191</v>
      </c>
      <c r="X63" s="2" t="s">
        <v>71</v>
      </c>
      <c r="Y63" s="2"/>
      <c r="Z63" s="2" t="s">
        <v>52</v>
      </c>
      <c r="AA63" s="2" t="s">
        <v>72</v>
      </c>
      <c r="AB63" s="2"/>
      <c r="AC63" s="2" t="s">
        <v>54</v>
      </c>
      <c r="AD63" s="2" t="s">
        <v>55</v>
      </c>
      <c r="AE63" s="2"/>
      <c r="AF63" s="2"/>
      <c r="AG63" s="2" t="s">
        <v>56</v>
      </c>
      <c r="AH63" s="2" t="s">
        <v>89</v>
      </c>
      <c r="AI63" s="2" t="s">
        <v>584</v>
      </c>
      <c r="AJ63" s="2" t="s">
        <v>585</v>
      </c>
    </row>
    <row r="64" spans="1:36" x14ac:dyDescent="0.3">
      <c r="A64" s="2" t="str">
        <f>HYPERLINK("https://hsdes.intel.com/resource/14013187233","14013187233")</f>
        <v>14013187233</v>
      </c>
      <c r="B64" s="2" t="s">
        <v>586</v>
      </c>
      <c r="C64" s="3" t="s">
        <v>35</v>
      </c>
      <c r="D64" s="2" t="s">
        <v>77</v>
      </c>
      <c r="E64" s="4"/>
      <c r="F64" s="2"/>
      <c r="G64" s="2" t="s">
        <v>61</v>
      </c>
      <c r="H64" s="2" t="s">
        <v>37</v>
      </c>
      <c r="I64" s="2" t="s">
        <v>38</v>
      </c>
      <c r="J64" s="2" t="s">
        <v>93</v>
      </c>
      <c r="K64" s="2" t="s">
        <v>587</v>
      </c>
      <c r="L64" s="2" t="s">
        <v>80</v>
      </c>
      <c r="M64" s="2" t="s">
        <v>318</v>
      </c>
      <c r="N64" s="2" t="s">
        <v>239</v>
      </c>
      <c r="O64" s="2" t="s">
        <v>285</v>
      </c>
      <c r="P64" s="2" t="s">
        <v>587</v>
      </c>
      <c r="Q64" s="2" t="s">
        <v>84</v>
      </c>
      <c r="R64" s="2"/>
      <c r="S64" s="2" t="s">
        <v>85</v>
      </c>
      <c r="T64" s="2" t="s">
        <v>546</v>
      </c>
      <c r="U64" s="2" t="s">
        <v>48</v>
      </c>
      <c r="V64" s="2" t="s">
        <v>49</v>
      </c>
      <c r="W64" s="2" t="s">
        <v>87</v>
      </c>
      <c r="X64" s="2" t="s">
        <v>88</v>
      </c>
      <c r="Y64" s="2"/>
      <c r="Z64" s="2" t="s">
        <v>52</v>
      </c>
      <c r="AA64" s="2" t="s">
        <v>72</v>
      </c>
      <c r="AB64" s="2"/>
      <c r="AC64" s="2" t="s">
        <v>54</v>
      </c>
      <c r="AD64" s="2" t="s">
        <v>55</v>
      </c>
      <c r="AE64" s="2"/>
      <c r="AF64" s="2"/>
      <c r="AG64" s="2" t="s">
        <v>56</v>
      </c>
      <c r="AH64" s="2" t="s">
        <v>89</v>
      </c>
      <c r="AI64" s="2" t="s">
        <v>516</v>
      </c>
      <c r="AJ64" s="2" t="s">
        <v>281</v>
      </c>
    </row>
    <row r="65" spans="1:36" x14ac:dyDescent="0.3">
      <c r="A65" s="2" t="str">
        <f>HYPERLINK("https://hsdes.intel.com/resource/14013186498","14013186498")</f>
        <v>14013186498</v>
      </c>
      <c r="B65" s="2" t="s">
        <v>588</v>
      </c>
      <c r="C65" s="3" t="s">
        <v>35</v>
      </c>
      <c r="D65" s="2" t="s">
        <v>77</v>
      </c>
      <c r="E65" s="2"/>
      <c r="F65" s="2"/>
      <c r="G65" s="2" t="s">
        <v>61</v>
      </c>
      <c r="H65" s="2" t="s">
        <v>37</v>
      </c>
      <c r="I65" s="2" t="s">
        <v>38</v>
      </c>
      <c r="J65" s="2" t="s">
        <v>307</v>
      </c>
      <c r="K65" s="2" t="s">
        <v>589</v>
      </c>
      <c r="L65" s="2" t="s">
        <v>64</v>
      </c>
      <c r="M65" s="2" t="s">
        <v>590</v>
      </c>
      <c r="N65" s="2" t="s">
        <v>310</v>
      </c>
      <c r="O65" s="2" t="s">
        <v>591</v>
      </c>
      <c r="P65" s="2" t="s">
        <v>589</v>
      </c>
      <c r="Q65" s="2" t="s">
        <v>44</v>
      </c>
      <c r="R65" s="2" t="s">
        <v>45</v>
      </c>
      <c r="S65" s="2" t="s">
        <v>68</v>
      </c>
      <c r="T65" s="2" t="s">
        <v>592</v>
      </c>
      <c r="U65" s="2" t="s">
        <v>48</v>
      </c>
      <c r="V65" s="2" t="s">
        <v>179</v>
      </c>
      <c r="W65" s="2" t="s">
        <v>361</v>
      </c>
      <c r="X65" s="2" t="s">
        <v>243</v>
      </c>
      <c r="Y65" s="2"/>
      <c r="Z65" s="2" t="s">
        <v>52</v>
      </c>
      <c r="AA65" s="2" t="s">
        <v>72</v>
      </c>
      <c r="AB65" s="2"/>
      <c r="AC65" s="2" t="s">
        <v>54</v>
      </c>
      <c r="AD65" s="2" t="s">
        <v>55</v>
      </c>
      <c r="AE65" s="2"/>
      <c r="AF65" s="2"/>
      <c r="AG65" s="2" t="s">
        <v>593</v>
      </c>
      <c r="AH65" s="2" t="s">
        <v>594</v>
      </c>
      <c r="AI65" s="2" t="s">
        <v>595</v>
      </c>
      <c r="AJ65" s="2" t="s">
        <v>596</v>
      </c>
    </row>
    <row r="66" spans="1:36" x14ac:dyDescent="0.3">
      <c r="A66" s="2" t="str">
        <f>HYPERLINK("https://hsdes.intel.com/resource/14013186499","14013186499")</f>
        <v>14013186499</v>
      </c>
      <c r="B66" s="2" t="s">
        <v>597</v>
      </c>
      <c r="C66" s="3" t="s">
        <v>35</v>
      </c>
      <c r="D66" s="2" t="s">
        <v>77</v>
      </c>
      <c r="E66" s="2"/>
      <c r="F66" s="2"/>
      <c r="G66" s="2" t="s">
        <v>61</v>
      </c>
      <c r="H66" s="2" t="s">
        <v>37</v>
      </c>
      <c r="I66" s="2" t="s">
        <v>38</v>
      </c>
      <c r="J66" s="2" t="s">
        <v>307</v>
      </c>
      <c r="K66" s="2" t="s">
        <v>598</v>
      </c>
      <c r="L66" s="2" t="s">
        <v>64</v>
      </c>
      <c r="M66" s="2" t="s">
        <v>599</v>
      </c>
      <c r="N66" s="2" t="s">
        <v>310</v>
      </c>
      <c r="O66" s="2" t="s">
        <v>600</v>
      </c>
      <c r="P66" s="2" t="s">
        <v>598</v>
      </c>
      <c r="Q66" s="2" t="s">
        <v>44</v>
      </c>
      <c r="R66" s="2" t="s">
        <v>45</v>
      </c>
      <c r="S66" s="2" t="s">
        <v>68</v>
      </c>
      <c r="T66" s="2" t="s">
        <v>592</v>
      </c>
      <c r="U66" s="2" t="s">
        <v>48</v>
      </c>
      <c r="V66" s="2" t="s">
        <v>179</v>
      </c>
      <c r="W66" s="2" t="s">
        <v>361</v>
      </c>
      <c r="X66" s="2" t="s">
        <v>243</v>
      </c>
      <c r="Y66" s="2"/>
      <c r="Z66" s="2" t="s">
        <v>52</v>
      </c>
      <c r="AA66" s="2" t="s">
        <v>72</v>
      </c>
      <c r="AB66" s="2"/>
      <c r="AC66" s="2" t="s">
        <v>54</v>
      </c>
      <c r="AD66" s="2" t="s">
        <v>55</v>
      </c>
      <c r="AE66" s="2"/>
      <c r="AF66" s="2"/>
      <c r="AG66" s="2" t="s">
        <v>593</v>
      </c>
      <c r="AH66" s="2" t="s">
        <v>594</v>
      </c>
      <c r="AI66" s="2" t="s">
        <v>601</v>
      </c>
      <c r="AJ66" s="2" t="s">
        <v>602</v>
      </c>
    </row>
    <row r="67" spans="1:36" x14ac:dyDescent="0.3">
      <c r="A67" s="2" t="str">
        <f>HYPERLINK("https://hsdes.intel.com/resource/14013186508","14013186508")</f>
        <v>14013186508</v>
      </c>
      <c r="B67" s="2" t="s">
        <v>603</v>
      </c>
      <c r="C67" s="3" t="s">
        <v>35</v>
      </c>
      <c r="D67" s="2" t="s">
        <v>77</v>
      </c>
      <c r="E67" s="4"/>
      <c r="F67" s="2"/>
      <c r="G67" s="2" t="s">
        <v>36</v>
      </c>
      <c r="H67" s="2" t="s">
        <v>37</v>
      </c>
      <c r="I67" s="2" t="s">
        <v>38</v>
      </c>
      <c r="J67" s="2" t="s">
        <v>307</v>
      </c>
      <c r="K67" s="2" t="s">
        <v>604</v>
      </c>
      <c r="L67" s="2" t="s">
        <v>605</v>
      </c>
      <c r="M67" s="2" t="s">
        <v>606</v>
      </c>
      <c r="N67" s="2" t="s">
        <v>607</v>
      </c>
      <c r="O67" s="2" t="s">
        <v>608</v>
      </c>
      <c r="P67" s="2" t="s">
        <v>604</v>
      </c>
      <c r="Q67" s="2" t="s">
        <v>84</v>
      </c>
      <c r="R67" s="2" t="s">
        <v>156</v>
      </c>
      <c r="S67" s="2" t="s">
        <v>157</v>
      </c>
      <c r="T67" s="2" t="s">
        <v>609</v>
      </c>
      <c r="U67" s="2" t="s">
        <v>48</v>
      </c>
      <c r="V67" s="2" t="s">
        <v>179</v>
      </c>
      <c r="W67" s="2" t="s">
        <v>361</v>
      </c>
      <c r="X67" s="2" t="s">
        <v>362</v>
      </c>
      <c r="Y67" s="2"/>
      <c r="Z67" s="2" t="s">
        <v>52</v>
      </c>
      <c r="AA67" s="2" t="s">
        <v>303</v>
      </c>
      <c r="AB67" s="2"/>
      <c r="AC67" s="2" t="s">
        <v>54</v>
      </c>
      <c r="AD67" s="2" t="s">
        <v>55</v>
      </c>
      <c r="AE67" s="2"/>
      <c r="AF67" s="2"/>
      <c r="AG67" s="2" t="s">
        <v>56</v>
      </c>
      <c r="AH67" s="2" t="s">
        <v>89</v>
      </c>
      <c r="AI67" s="2" t="s">
        <v>610</v>
      </c>
      <c r="AJ67" s="2" t="s">
        <v>611</v>
      </c>
    </row>
    <row r="68" spans="1:36" x14ac:dyDescent="0.3">
      <c r="A68" s="2" t="str">
        <f>HYPERLINK("https://hsdes.intel.com/resource/14013187229","14013187229")</f>
        <v>14013187229</v>
      </c>
      <c r="B68" s="2" t="s">
        <v>612</v>
      </c>
      <c r="C68" s="3" t="s">
        <v>35</v>
      </c>
      <c r="D68" s="2" t="s">
        <v>77</v>
      </c>
      <c r="E68" s="2"/>
      <c r="F68" s="2"/>
      <c r="G68" s="2" t="s">
        <v>61</v>
      </c>
      <c r="H68" s="2" t="s">
        <v>37</v>
      </c>
      <c r="I68" s="2" t="s">
        <v>38</v>
      </c>
      <c r="J68" s="2" t="s">
        <v>93</v>
      </c>
      <c r="K68" s="2" t="s">
        <v>613</v>
      </c>
      <c r="L68" s="2" t="s">
        <v>80</v>
      </c>
      <c r="M68" s="2" t="s">
        <v>614</v>
      </c>
      <c r="N68" s="2" t="s">
        <v>239</v>
      </c>
      <c r="O68" s="2" t="s">
        <v>615</v>
      </c>
      <c r="P68" s="2" t="s">
        <v>613</v>
      </c>
      <c r="Q68" s="2" t="s">
        <v>84</v>
      </c>
      <c r="R68" s="2"/>
      <c r="S68" s="2" t="s">
        <v>85</v>
      </c>
      <c r="T68" s="2" t="s">
        <v>546</v>
      </c>
      <c r="U68" s="2" t="s">
        <v>48</v>
      </c>
      <c r="V68" s="2" t="s">
        <v>49</v>
      </c>
      <c r="W68" s="2" t="s">
        <v>87</v>
      </c>
      <c r="X68" s="2" t="s">
        <v>88</v>
      </c>
      <c r="Y68" s="2"/>
      <c r="Z68" s="2" t="s">
        <v>52</v>
      </c>
      <c r="AA68" s="2" t="s">
        <v>72</v>
      </c>
      <c r="AB68" s="2"/>
      <c r="AC68" s="2" t="s">
        <v>390</v>
      </c>
      <c r="AD68" s="2" t="s">
        <v>55</v>
      </c>
      <c r="AE68" s="2"/>
      <c r="AF68" s="2"/>
      <c r="AG68" s="2" t="s">
        <v>56</v>
      </c>
      <c r="AH68" s="2" t="s">
        <v>89</v>
      </c>
      <c r="AI68" s="2" t="s">
        <v>516</v>
      </c>
      <c r="AJ68" s="2" t="s">
        <v>616</v>
      </c>
    </row>
    <row r="69" spans="1:36" x14ac:dyDescent="0.3">
      <c r="A69" s="2" t="str">
        <f>HYPERLINK("https://hsdes.intel.com/resource/14013187612","14013187612")</f>
        <v>14013187612</v>
      </c>
      <c r="B69" s="2" t="s">
        <v>617</v>
      </c>
      <c r="C69" s="3" t="s">
        <v>35</v>
      </c>
      <c r="D69" s="2" t="s">
        <v>77</v>
      </c>
      <c r="E69" s="2"/>
      <c r="F69" s="2"/>
      <c r="G69" s="2" t="s">
        <v>61</v>
      </c>
      <c r="H69" s="2" t="s">
        <v>37</v>
      </c>
      <c r="I69" s="2" t="s">
        <v>38</v>
      </c>
      <c r="J69" s="2" t="s">
        <v>93</v>
      </c>
      <c r="K69" s="2" t="s">
        <v>618</v>
      </c>
      <c r="L69" s="2" t="s">
        <v>80</v>
      </c>
      <c r="M69" s="2" t="s">
        <v>619</v>
      </c>
      <c r="N69" s="2" t="s">
        <v>278</v>
      </c>
      <c r="O69" s="2" t="s">
        <v>620</v>
      </c>
      <c r="P69" s="2" t="s">
        <v>618</v>
      </c>
      <c r="Q69" s="2" t="s">
        <v>84</v>
      </c>
      <c r="R69" s="2"/>
      <c r="S69" s="2" t="s">
        <v>85</v>
      </c>
      <c r="T69" s="2" t="s">
        <v>546</v>
      </c>
      <c r="U69" s="2" t="s">
        <v>48</v>
      </c>
      <c r="V69" s="2" t="s">
        <v>49</v>
      </c>
      <c r="W69" s="2" t="s">
        <v>87</v>
      </c>
      <c r="X69" s="2" t="s">
        <v>88</v>
      </c>
      <c r="Y69" s="2"/>
      <c r="Z69" s="2" t="s">
        <v>52</v>
      </c>
      <c r="AA69" s="2" t="s">
        <v>72</v>
      </c>
      <c r="AB69" s="2"/>
      <c r="AC69" s="2" t="s">
        <v>54</v>
      </c>
      <c r="AD69" s="2" t="s">
        <v>55</v>
      </c>
      <c r="AE69" s="2"/>
      <c r="AF69" s="2"/>
      <c r="AG69" s="2" t="s">
        <v>56</v>
      </c>
      <c r="AH69" s="2" t="s">
        <v>89</v>
      </c>
      <c r="AI69" s="2" t="s">
        <v>621</v>
      </c>
      <c r="AJ69" s="2" t="s">
        <v>622</v>
      </c>
    </row>
    <row r="70" spans="1:36" x14ac:dyDescent="0.3">
      <c r="A70" s="2" t="str">
        <f>HYPERLINK("https://hsdes.intel.com/resource/14013186523","14013186523")</f>
        <v>14013186523</v>
      </c>
      <c r="B70" s="2" t="s">
        <v>623</v>
      </c>
      <c r="C70" s="3" t="s">
        <v>35</v>
      </c>
      <c r="D70" s="2" t="s">
        <v>77</v>
      </c>
      <c r="E70" s="2"/>
      <c r="F70" s="2"/>
      <c r="G70" s="2" t="s">
        <v>61</v>
      </c>
      <c r="H70" s="2" t="s">
        <v>37</v>
      </c>
      <c r="I70" s="2" t="s">
        <v>38</v>
      </c>
      <c r="J70" s="2" t="s">
        <v>150</v>
      </c>
      <c r="K70" s="2" t="s">
        <v>624</v>
      </c>
      <c r="L70" s="2" t="s">
        <v>152</v>
      </c>
      <c r="M70" s="2" t="s">
        <v>625</v>
      </c>
      <c r="N70" s="2" t="s">
        <v>626</v>
      </c>
      <c r="O70" s="2" t="s">
        <v>627</v>
      </c>
      <c r="P70" s="2" t="s">
        <v>624</v>
      </c>
      <c r="Q70" s="2" t="s">
        <v>84</v>
      </c>
      <c r="R70" s="2" t="s">
        <v>156</v>
      </c>
      <c r="S70" s="2" t="s">
        <v>157</v>
      </c>
      <c r="T70" s="2" t="s">
        <v>628</v>
      </c>
      <c r="U70" s="2" t="s">
        <v>48</v>
      </c>
      <c r="V70" s="2" t="s">
        <v>49</v>
      </c>
      <c r="W70" s="2" t="s">
        <v>168</v>
      </c>
      <c r="X70" s="2" t="s">
        <v>71</v>
      </c>
      <c r="Y70" s="2"/>
      <c r="Z70" s="2" t="s">
        <v>52</v>
      </c>
      <c r="AA70" s="2" t="s">
        <v>72</v>
      </c>
      <c r="AB70" s="2"/>
      <c r="AC70" s="2" t="s">
        <v>54</v>
      </c>
      <c r="AD70" s="2" t="s">
        <v>55</v>
      </c>
      <c r="AE70" s="2"/>
      <c r="AF70" s="2"/>
      <c r="AG70" s="2" t="s">
        <v>56</v>
      </c>
      <c r="AH70" s="2" t="s">
        <v>89</v>
      </c>
      <c r="AI70" s="2" t="s">
        <v>629</v>
      </c>
      <c r="AJ70" s="2" t="s">
        <v>630</v>
      </c>
    </row>
    <row r="71" spans="1:36" x14ac:dyDescent="0.3">
      <c r="A71" s="2" t="str">
        <f>HYPERLINK("https://hsdes.intel.com/resource/14013186563","14013186563")</f>
        <v>14013186563</v>
      </c>
      <c r="B71" s="2" t="s">
        <v>631</v>
      </c>
      <c r="C71" s="3" t="s">
        <v>35</v>
      </c>
      <c r="D71" s="2" t="s">
        <v>77</v>
      </c>
      <c r="E71" s="2"/>
      <c r="F71" s="2"/>
      <c r="G71" s="2" t="s">
        <v>61</v>
      </c>
      <c r="H71" s="2" t="s">
        <v>37</v>
      </c>
      <c r="I71" s="2" t="s">
        <v>38</v>
      </c>
      <c r="J71" s="2" t="s">
        <v>150</v>
      </c>
      <c r="K71" s="2" t="s">
        <v>632</v>
      </c>
      <c r="L71" s="2" t="s">
        <v>152</v>
      </c>
      <c r="M71" s="2" t="s">
        <v>633</v>
      </c>
      <c r="N71" s="2" t="s">
        <v>634</v>
      </c>
      <c r="O71" s="2" t="s">
        <v>635</v>
      </c>
      <c r="P71" s="2" t="s">
        <v>632</v>
      </c>
      <c r="Q71" s="2" t="s">
        <v>84</v>
      </c>
      <c r="R71" s="2" t="s">
        <v>156</v>
      </c>
      <c r="S71" s="2" t="s">
        <v>157</v>
      </c>
      <c r="T71" s="2" t="s">
        <v>636</v>
      </c>
      <c r="U71" s="2" t="s">
        <v>48</v>
      </c>
      <c r="V71" s="2" t="s">
        <v>49</v>
      </c>
      <c r="W71" s="2" t="s">
        <v>168</v>
      </c>
      <c r="X71" s="2" t="s">
        <v>71</v>
      </c>
      <c r="Y71" s="2"/>
      <c r="Z71" s="2" t="s">
        <v>52</v>
      </c>
      <c r="AA71" s="2" t="s">
        <v>72</v>
      </c>
      <c r="AB71" s="2"/>
      <c r="AC71" s="2" t="s">
        <v>54</v>
      </c>
      <c r="AD71" s="2" t="s">
        <v>55</v>
      </c>
      <c r="AE71" s="2"/>
      <c r="AF71" s="2"/>
      <c r="AG71" s="2" t="s">
        <v>56</v>
      </c>
      <c r="AH71" s="2" t="s">
        <v>89</v>
      </c>
      <c r="AI71" s="2" t="s">
        <v>637</v>
      </c>
      <c r="AJ71" s="2" t="s">
        <v>638</v>
      </c>
    </row>
    <row r="72" spans="1:36" x14ac:dyDescent="0.3">
      <c r="A72" s="2" t="str">
        <f>HYPERLINK("https://hsdes.intel.com/resource/14013187752","14013187752")</f>
        <v>14013187752</v>
      </c>
      <c r="B72" s="2" t="s">
        <v>639</v>
      </c>
      <c r="C72" s="3" t="s">
        <v>35</v>
      </c>
      <c r="D72" s="2" t="s">
        <v>77</v>
      </c>
      <c r="E72" s="2"/>
      <c r="F72" s="2"/>
      <c r="G72" s="2" t="s">
        <v>61</v>
      </c>
      <c r="H72" s="2" t="s">
        <v>265</v>
      </c>
      <c r="I72" s="2" t="s">
        <v>38</v>
      </c>
      <c r="J72" s="2" t="s">
        <v>150</v>
      </c>
      <c r="K72" s="2" t="s">
        <v>640</v>
      </c>
      <c r="L72" s="2" t="s">
        <v>152</v>
      </c>
      <c r="M72" s="2" t="s">
        <v>641</v>
      </c>
      <c r="N72" s="2" t="s">
        <v>642</v>
      </c>
      <c r="O72" s="2" t="s">
        <v>643</v>
      </c>
      <c r="P72" s="2" t="s">
        <v>640</v>
      </c>
      <c r="Q72" s="2" t="s">
        <v>84</v>
      </c>
      <c r="R72" s="2" t="s">
        <v>156</v>
      </c>
      <c r="S72" s="2" t="s">
        <v>157</v>
      </c>
      <c r="T72" s="2" t="s">
        <v>644</v>
      </c>
      <c r="U72" s="2" t="s">
        <v>48</v>
      </c>
      <c r="V72" s="2" t="s">
        <v>49</v>
      </c>
      <c r="W72" s="2" t="s">
        <v>645</v>
      </c>
      <c r="X72" s="2" t="s">
        <v>71</v>
      </c>
      <c r="Y72" s="2"/>
      <c r="Z72" s="2" t="s">
        <v>52</v>
      </c>
      <c r="AA72" s="2" t="s">
        <v>72</v>
      </c>
      <c r="AB72" s="2"/>
      <c r="AC72" s="2" t="s">
        <v>54</v>
      </c>
      <c r="AD72" s="2" t="s">
        <v>55</v>
      </c>
      <c r="AE72" s="2"/>
      <c r="AF72" s="2"/>
      <c r="AG72" s="2" t="s">
        <v>56</v>
      </c>
      <c r="AH72" s="2" t="s">
        <v>646</v>
      </c>
      <c r="AI72" s="2" t="s">
        <v>647</v>
      </c>
      <c r="AJ72" s="2" t="s">
        <v>648</v>
      </c>
    </row>
    <row r="73" spans="1:36" x14ac:dyDescent="0.3">
      <c r="A73" s="2" t="str">
        <f>HYPERLINK("https://hsdes.intel.com/resource/14013186582","14013186582")</f>
        <v>14013186582</v>
      </c>
      <c r="B73" s="2" t="s">
        <v>649</v>
      </c>
      <c r="C73" s="3" t="s">
        <v>35</v>
      </c>
      <c r="D73" s="2" t="s">
        <v>77</v>
      </c>
      <c r="E73" s="2"/>
      <c r="F73" s="2"/>
      <c r="G73" s="2" t="s">
        <v>36</v>
      </c>
      <c r="H73" s="2" t="s">
        <v>37</v>
      </c>
      <c r="I73" s="2" t="s">
        <v>38</v>
      </c>
      <c r="J73" s="2" t="s">
        <v>342</v>
      </c>
      <c r="K73" s="2" t="s">
        <v>650</v>
      </c>
      <c r="L73" s="2" t="s">
        <v>529</v>
      </c>
      <c r="M73" s="2" t="s">
        <v>651</v>
      </c>
      <c r="N73" s="2" t="s">
        <v>652</v>
      </c>
      <c r="O73" s="2" t="s">
        <v>653</v>
      </c>
      <c r="P73" s="2" t="s">
        <v>650</v>
      </c>
      <c r="Q73" s="2" t="s">
        <v>84</v>
      </c>
      <c r="R73" s="2"/>
      <c r="S73" s="2" t="s">
        <v>533</v>
      </c>
      <c r="T73" s="2" t="s">
        <v>654</v>
      </c>
      <c r="U73" s="2" t="s">
        <v>48</v>
      </c>
      <c r="V73" s="2" t="s">
        <v>179</v>
      </c>
      <c r="W73" s="2" t="s">
        <v>180</v>
      </c>
      <c r="X73" s="2" t="s">
        <v>139</v>
      </c>
      <c r="Y73" s="2"/>
      <c r="Z73" s="2" t="s">
        <v>52</v>
      </c>
      <c r="AA73" s="2" t="s">
        <v>53</v>
      </c>
      <c r="AB73" s="2"/>
      <c r="AC73" s="2" t="s">
        <v>54</v>
      </c>
      <c r="AD73" s="2" t="s">
        <v>55</v>
      </c>
      <c r="AE73" s="2"/>
      <c r="AF73" s="2"/>
      <c r="AG73" s="2" t="s">
        <v>56</v>
      </c>
      <c r="AH73" s="2" t="s">
        <v>89</v>
      </c>
      <c r="AI73" s="2" t="s">
        <v>655</v>
      </c>
      <c r="AJ73" s="2" t="s">
        <v>656</v>
      </c>
    </row>
    <row r="74" spans="1:36" x14ac:dyDescent="0.3">
      <c r="A74" s="2" t="str">
        <f>HYPERLINK("https://hsdes.intel.com/resource/14013187156","14013187156")</f>
        <v>14013187156</v>
      </c>
      <c r="B74" s="2" t="s">
        <v>657</v>
      </c>
      <c r="C74" s="3" t="s">
        <v>35</v>
      </c>
      <c r="D74" s="2" t="s">
        <v>77</v>
      </c>
      <c r="E74" s="2"/>
      <c r="F74" s="2"/>
      <c r="G74" s="2" t="s">
        <v>61</v>
      </c>
      <c r="H74" s="2" t="s">
        <v>37</v>
      </c>
      <c r="I74" s="2" t="s">
        <v>38</v>
      </c>
      <c r="J74" s="2" t="s">
        <v>150</v>
      </c>
      <c r="K74" s="2" t="s">
        <v>658</v>
      </c>
      <c r="L74" s="2" t="s">
        <v>152</v>
      </c>
      <c r="M74" s="2" t="s">
        <v>659</v>
      </c>
      <c r="N74" s="2" t="s">
        <v>660</v>
      </c>
      <c r="O74" s="2" t="s">
        <v>661</v>
      </c>
      <c r="P74" s="2" t="s">
        <v>658</v>
      </c>
      <c r="Q74" s="2" t="s">
        <v>84</v>
      </c>
      <c r="R74" s="2" t="s">
        <v>156</v>
      </c>
      <c r="S74" s="2" t="s">
        <v>157</v>
      </c>
      <c r="T74" s="2" t="s">
        <v>662</v>
      </c>
      <c r="U74" s="2" t="s">
        <v>48</v>
      </c>
      <c r="V74" s="2" t="s">
        <v>49</v>
      </c>
      <c r="W74" s="2" t="s">
        <v>168</v>
      </c>
      <c r="X74" s="2" t="s">
        <v>71</v>
      </c>
      <c r="Y74" s="2"/>
      <c r="Z74" s="2" t="s">
        <v>52</v>
      </c>
      <c r="AA74" s="2" t="s">
        <v>72</v>
      </c>
      <c r="AB74" s="2"/>
      <c r="AC74" s="2" t="s">
        <v>54</v>
      </c>
      <c r="AD74" s="2" t="s">
        <v>55</v>
      </c>
      <c r="AE74" s="2"/>
      <c r="AF74" s="2"/>
      <c r="AG74" s="2" t="s">
        <v>56</v>
      </c>
      <c r="AH74" s="2" t="s">
        <v>663</v>
      </c>
      <c r="AI74" s="2" t="s">
        <v>664</v>
      </c>
      <c r="AJ74" s="2" t="s">
        <v>665</v>
      </c>
    </row>
    <row r="75" spans="1:36" x14ac:dyDescent="0.3">
      <c r="A75" s="2" t="str">
        <f>HYPERLINK("https://hsdes.intel.com/resource/14013186598","14013186598")</f>
        <v>14013186598</v>
      </c>
      <c r="B75" s="2" t="s">
        <v>666</v>
      </c>
      <c r="C75" s="3" t="s">
        <v>35</v>
      </c>
      <c r="D75" s="2" t="s">
        <v>77</v>
      </c>
      <c r="E75" s="2"/>
      <c r="F75" s="2"/>
      <c r="G75" s="2" t="s">
        <v>61</v>
      </c>
      <c r="H75" s="2" t="s">
        <v>37</v>
      </c>
      <c r="I75" s="2" t="s">
        <v>38</v>
      </c>
      <c r="J75" s="2" t="s">
        <v>150</v>
      </c>
      <c r="K75" s="2" t="s">
        <v>667</v>
      </c>
      <c r="L75" s="2" t="s">
        <v>152</v>
      </c>
      <c r="M75" s="2" t="s">
        <v>668</v>
      </c>
      <c r="N75" s="2" t="s">
        <v>429</v>
      </c>
      <c r="O75" s="2" t="s">
        <v>669</v>
      </c>
      <c r="P75" s="2" t="s">
        <v>667</v>
      </c>
      <c r="Q75" s="2" t="s">
        <v>84</v>
      </c>
      <c r="R75" s="2" t="s">
        <v>156</v>
      </c>
      <c r="S75" s="2" t="s">
        <v>157</v>
      </c>
      <c r="T75" s="2" t="s">
        <v>670</v>
      </c>
      <c r="U75" s="2" t="s">
        <v>48</v>
      </c>
      <c r="V75" s="2" t="s">
        <v>49</v>
      </c>
      <c r="W75" s="2" t="s">
        <v>168</v>
      </c>
      <c r="X75" s="2" t="s">
        <v>71</v>
      </c>
      <c r="Y75" s="2"/>
      <c r="Z75" s="2" t="s">
        <v>52</v>
      </c>
      <c r="AA75" s="2" t="s">
        <v>72</v>
      </c>
      <c r="AB75" s="2"/>
      <c r="AC75" s="2" t="s">
        <v>54</v>
      </c>
      <c r="AD75" s="2" t="s">
        <v>55</v>
      </c>
      <c r="AE75" s="2"/>
      <c r="AF75" s="2"/>
      <c r="AG75" s="2" t="s">
        <v>56</v>
      </c>
      <c r="AH75" s="2" t="s">
        <v>89</v>
      </c>
      <c r="AI75" s="2" t="s">
        <v>671</v>
      </c>
      <c r="AJ75" s="2" t="s">
        <v>672</v>
      </c>
    </row>
    <row r="76" spans="1:36" x14ac:dyDescent="0.3">
      <c r="A76" s="2" t="str">
        <f>HYPERLINK("https://hsdes.intel.com/resource/14013186609","14013186609")</f>
        <v>14013186609</v>
      </c>
      <c r="B76" s="2" t="s">
        <v>673</v>
      </c>
      <c r="C76" s="3" t="s">
        <v>35</v>
      </c>
      <c r="D76" s="2" t="s">
        <v>1871</v>
      </c>
      <c r="E76" s="2"/>
      <c r="F76" s="2"/>
      <c r="G76" s="2" t="s">
        <v>61</v>
      </c>
      <c r="H76" s="2" t="s">
        <v>37</v>
      </c>
      <c r="I76" s="2" t="s">
        <v>38</v>
      </c>
      <c r="J76" s="2" t="s">
        <v>93</v>
      </c>
      <c r="K76" s="2" t="s">
        <v>674</v>
      </c>
      <c r="L76" s="2" t="s">
        <v>529</v>
      </c>
      <c r="M76" s="2" t="s">
        <v>675</v>
      </c>
      <c r="N76" s="2" t="s">
        <v>676</v>
      </c>
      <c r="O76" s="2" t="s">
        <v>677</v>
      </c>
      <c r="P76" s="2" t="s">
        <v>674</v>
      </c>
      <c r="Q76" s="2" t="s">
        <v>84</v>
      </c>
      <c r="R76" s="2"/>
      <c r="S76" s="2" t="s">
        <v>533</v>
      </c>
      <c r="T76" s="2" t="s">
        <v>678</v>
      </c>
      <c r="U76" s="2" t="s">
        <v>48</v>
      </c>
      <c r="V76" s="2" t="s">
        <v>49</v>
      </c>
      <c r="W76" s="2" t="s">
        <v>242</v>
      </c>
      <c r="X76" s="2" t="s">
        <v>243</v>
      </c>
      <c r="Y76" s="2"/>
      <c r="Z76" s="2" t="s">
        <v>52</v>
      </c>
      <c r="AA76" s="2" t="s">
        <v>72</v>
      </c>
      <c r="AB76" s="2"/>
      <c r="AC76" s="2" t="s">
        <v>54</v>
      </c>
      <c r="AD76" s="2" t="s">
        <v>55</v>
      </c>
      <c r="AE76" s="2"/>
      <c r="AF76" s="2"/>
      <c r="AG76" s="2" t="s">
        <v>593</v>
      </c>
      <c r="AH76" s="2" t="s">
        <v>89</v>
      </c>
      <c r="AI76" s="2" t="s">
        <v>679</v>
      </c>
      <c r="AJ76" s="2" t="s">
        <v>680</v>
      </c>
    </row>
    <row r="77" spans="1:36" x14ac:dyDescent="0.3">
      <c r="A77" s="2" t="str">
        <f>HYPERLINK("https://hsdes.intel.com/resource/14013186610","14013186610")</f>
        <v>14013186610</v>
      </c>
      <c r="B77" s="2" t="s">
        <v>681</v>
      </c>
      <c r="C77" s="3" t="s">
        <v>35</v>
      </c>
      <c r="D77" s="2" t="s">
        <v>1871</v>
      </c>
      <c r="E77" s="2"/>
      <c r="F77" s="2"/>
      <c r="G77" s="2" t="s">
        <v>61</v>
      </c>
      <c r="H77" s="2" t="s">
        <v>265</v>
      </c>
      <c r="I77" s="2" t="s">
        <v>38</v>
      </c>
      <c r="J77" s="2" t="s">
        <v>93</v>
      </c>
      <c r="K77" s="2" t="s">
        <v>682</v>
      </c>
      <c r="L77" s="2" t="s">
        <v>529</v>
      </c>
      <c r="M77" s="2" t="s">
        <v>675</v>
      </c>
      <c r="N77" s="2" t="s">
        <v>676</v>
      </c>
      <c r="O77" s="2" t="s">
        <v>683</v>
      </c>
      <c r="P77" s="2" t="s">
        <v>682</v>
      </c>
      <c r="Q77" s="2" t="s">
        <v>84</v>
      </c>
      <c r="R77" s="2"/>
      <c r="S77" s="2" t="s">
        <v>533</v>
      </c>
      <c r="T77" s="2" t="s">
        <v>684</v>
      </c>
      <c r="U77" s="2" t="s">
        <v>48</v>
      </c>
      <c r="V77" s="2" t="s">
        <v>49</v>
      </c>
      <c r="W77" s="2" t="s">
        <v>685</v>
      </c>
      <c r="X77" s="2" t="s">
        <v>686</v>
      </c>
      <c r="Y77" s="2"/>
      <c r="Z77" s="2" t="s">
        <v>52</v>
      </c>
      <c r="AA77" s="2" t="s">
        <v>72</v>
      </c>
      <c r="AB77" s="2"/>
      <c r="AC77" s="2" t="s">
        <v>390</v>
      </c>
      <c r="AD77" s="2" t="s">
        <v>55</v>
      </c>
      <c r="AE77" s="2"/>
      <c r="AF77" s="2"/>
      <c r="AG77" s="2" t="s">
        <v>593</v>
      </c>
      <c r="AH77" s="2" t="s">
        <v>89</v>
      </c>
      <c r="AI77" s="2" t="s">
        <v>687</v>
      </c>
      <c r="AJ77" s="2" t="s">
        <v>688</v>
      </c>
    </row>
    <row r="78" spans="1:36" x14ac:dyDescent="0.3">
      <c r="A78" s="2" t="str">
        <f>HYPERLINK("https://hsdes.intel.com/resource/14013187549","14013187549")</f>
        <v>14013187549</v>
      </c>
      <c r="B78" s="2" t="s">
        <v>689</v>
      </c>
      <c r="C78" s="3" t="s">
        <v>35</v>
      </c>
      <c r="D78" s="2" t="s">
        <v>77</v>
      </c>
      <c r="E78" s="2"/>
      <c r="F78" s="2"/>
      <c r="G78" s="2" t="s">
        <v>61</v>
      </c>
      <c r="H78" s="2" t="s">
        <v>37</v>
      </c>
      <c r="I78" s="2" t="s">
        <v>38</v>
      </c>
      <c r="J78" s="2" t="s">
        <v>150</v>
      </c>
      <c r="K78" s="2" t="s">
        <v>690</v>
      </c>
      <c r="L78" s="2" t="s">
        <v>152</v>
      </c>
      <c r="M78" s="2" t="s">
        <v>691</v>
      </c>
      <c r="N78" s="2" t="s">
        <v>692</v>
      </c>
      <c r="O78" s="2" t="s">
        <v>693</v>
      </c>
      <c r="P78" s="2" t="s">
        <v>690</v>
      </c>
      <c r="Q78" s="2" t="s">
        <v>84</v>
      </c>
      <c r="R78" s="2" t="s">
        <v>156</v>
      </c>
      <c r="S78" s="2" t="s">
        <v>157</v>
      </c>
      <c r="T78" s="2" t="s">
        <v>694</v>
      </c>
      <c r="U78" s="2" t="s">
        <v>48</v>
      </c>
      <c r="V78" s="2" t="s">
        <v>49</v>
      </c>
      <c r="W78" s="2" t="s">
        <v>168</v>
      </c>
      <c r="X78" s="2" t="s">
        <v>71</v>
      </c>
      <c r="Y78" s="2"/>
      <c r="Z78" s="2" t="s">
        <v>52</v>
      </c>
      <c r="AA78" s="2" t="s">
        <v>72</v>
      </c>
      <c r="AB78" s="2"/>
      <c r="AC78" s="2" t="s">
        <v>54</v>
      </c>
      <c r="AD78" s="2" t="s">
        <v>55</v>
      </c>
      <c r="AE78" s="2"/>
      <c r="AF78" s="2"/>
      <c r="AG78" s="2" t="s">
        <v>56</v>
      </c>
      <c r="AH78" s="2" t="s">
        <v>89</v>
      </c>
      <c r="AI78" s="2" t="s">
        <v>695</v>
      </c>
      <c r="AJ78" s="2" t="s">
        <v>696</v>
      </c>
    </row>
    <row r="79" spans="1:36" x14ac:dyDescent="0.3">
      <c r="A79" s="2" t="str">
        <f>HYPERLINK("https://hsdes.intel.com/resource/14013186701","14013186701")</f>
        <v>14013186701</v>
      </c>
      <c r="B79" s="2" t="s">
        <v>697</v>
      </c>
      <c r="C79" s="15" t="s">
        <v>1867</v>
      </c>
      <c r="D79" s="2"/>
      <c r="E79" s="2"/>
      <c r="F79" s="8" t="s">
        <v>698</v>
      </c>
      <c r="G79" s="2" t="s">
        <v>36</v>
      </c>
      <c r="H79" s="2" t="s">
        <v>37</v>
      </c>
      <c r="I79" s="2" t="s">
        <v>38</v>
      </c>
      <c r="J79" s="2" t="s">
        <v>353</v>
      </c>
      <c r="K79" s="2" t="s">
        <v>699</v>
      </c>
      <c r="L79" s="2" t="s">
        <v>355</v>
      </c>
      <c r="M79" s="2" t="s">
        <v>700</v>
      </c>
      <c r="N79" s="2" t="s">
        <v>701</v>
      </c>
      <c r="O79" s="2" t="s">
        <v>702</v>
      </c>
      <c r="P79" s="2" t="s">
        <v>699</v>
      </c>
      <c r="Q79" s="2" t="s">
        <v>703</v>
      </c>
      <c r="R79" s="2"/>
      <c r="S79" s="2" t="s">
        <v>359</v>
      </c>
      <c r="T79" s="2" t="s">
        <v>704</v>
      </c>
      <c r="U79" s="2" t="s">
        <v>48</v>
      </c>
      <c r="V79" s="2" t="s">
        <v>49</v>
      </c>
      <c r="W79" s="2" t="s">
        <v>50</v>
      </c>
      <c r="X79" s="2" t="s">
        <v>261</v>
      </c>
      <c r="Y79" s="2"/>
      <c r="Z79" s="2" t="s">
        <v>52</v>
      </c>
      <c r="AA79" s="2" t="s">
        <v>53</v>
      </c>
      <c r="AB79" s="2"/>
      <c r="AC79" s="2" t="s">
        <v>54</v>
      </c>
      <c r="AD79" s="2" t="s">
        <v>55</v>
      </c>
      <c r="AE79" s="2"/>
      <c r="AF79" s="2"/>
      <c r="AG79" s="2" t="s">
        <v>56</v>
      </c>
      <c r="AH79" s="2" t="s">
        <v>89</v>
      </c>
      <c r="AI79" s="2" t="s">
        <v>705</v>
      </c>
      <c r="AJ79" s="2" t="s">
        <v>706</v>
      </c>
    </row>
    <row r="80" spans="1:36" x14ac:dyDescent="0.3">
      <c r="A80" s="2" t="str">
        <f>HYPERLINK("https://hsdes.intel.com/resource/14013186703","14013186703")</f>
        <v>14013186703</v>
      </c>
      <c r="B80" s="2" t="s">
        <v>707</v>
      </c>
      <c r="C80" s="3" t="s">
        <v>35</v>
      </c>
      <c r="D80" s="2" t="s">
        <v>77</v>
      </c>
      <c r="E80" s="4"/>
      <c r="F80" s="2"/>
      <c r="G80" s="2" t="s">
        <v>36</v>
      </c>
      <c r="H80" s="2" t="s">
        <v>37</v>
      </c>
      <c r="I80" s="2" t="s">
        <v>38</v>
      </c>
      <c r="J80" s="2" t="s">
        <v>708</v>
      </c>
      <c r="K80" s="2" t="s">
        <v>709</v>
      </c>
      <c r="L80" s="2" t="s">
        <v>355</v>
      </c>
      <c r="M80" s="2" t="s">
        <v>710</v>
      </c>
      <c r="N80" s="2" t="s">
        <v>701</v>
      </c>
      <c r="O80" s="2" t="s">
        <v>711</v>
      </c>
      <c r="P80" s="2" t="s">
        <v>709</v>
      </c>
      <c r="Q80" s="2" t="s">
        <v>44</v>
      </c>
      <c r="R80" s="2"/>
      <c r="S80" s="2" t="s">
        <v>359</v>
      </c>
      <c r="T80" s="2" t="s">
        <v>712</v>
      </c>
      <c r="U80" s="2" t="s">
        <v>48</v>
      </c>
      <c r="V80" s="2" t="s">
        <v>49</v>
      </c>
      <c r="W80" s="2" t="s">
        <v>115</v>
      </c>
      <c r="X80" s="2" t="s">
        <v>116</v>
      </c>
      <c r="Y80" s="2"/>
      <c r="Z80" s="2" t="s">
        <v>52</v>
      </c>
      <c r="AA80" s="2" t="s">
        <v>53</v>
      </c>
      <c r="AB80" s="2"/>
      <c r="AC80" s="2" t="s">
        <v>54</v>
      </c>
      <c r="AD80" s="2" t="s">
        <v>55</v>
      </c>
      <c r="AE80" s="2"/>
      <c r="AF80" s="2"/>
      <c r="AG80" s="2" t="s">
        <v>56</v>
      </c>
      <c r="AH80" s="2" t="s">
        <v>89</v>
      </c>
      <c r="AI80" s="2" t="s">
        <v>713</v>
      </c>
      <c r="AJ80" s="2" t="s">
        <v>714</v>
      </c>
    </row>
    <row r="81" spans="1:36" x14ac:dyDescent="0.3">
      <c r="A81" s="2" t="str">
        <f>HYPERLINK("https://hsdes.intel.com/resource/14013186710","14013186710")</f>
        <v>14013186710</v>
      </c>
      <c r="B81" s="2" t="s">
        <v>715</v>
      </c>
      <c r="C81" s="3" t="s">
        <v>35</v>
      </c>
      <c r="D81" s="2" t="s">
        <v>77</v>
      </c>
      <c r="E81" s="2"/>
      <c r="F81" s="2"/>
      <c r="G81" s="2" t="s">
        <v>61</v>
      </c>
      <c r="H81" s="2" t="s">
        <v>37</v>
      </c>
      <c r="I81" s="2" t="s">
        <v>38</v>
      </c>
      <c r="J81" s="2" t="s">
        <v>307</v>
      </c>
      <c r="K81" s="2" t="s">
        <v>716</v>
      </c>
      <c r="L81" s="2" t="s">
        <v>64</v>
      </c>
      <c r="M81" s="2" t="s">
        <v>717</v>
      </c>
      <c r="N81" s="2" t="s">
        <v>310</v>
      </c>
      <c r="O81" s="2" t="s">
        <v>718</v>
      </c>
      <c r="P81" s="2" t="s">
        <v>716</v>
      </c>
      <c r="Q81" s="2" t="s">
        <v>44</v>
      </c>
      <c r="R81" s="2" t="s">
        <v>45</v>
      </c>
      <c r="S81" s="2" t="s">
        <v>68</v>
      </c>
      <c r="T81" s="2" t="s">
        <v>592</v>
      </c>
      <c r="U81" s="2" t="s">
        <v>48</v>
      </c>
      <c r="V81" s="2" t="s">
        <v>179</v>
      </c>
      <c r="W81" s="2" t="s">
        <v>115</v>
      </c>
      <c r="X81" s="2" t="s">
        <v>88</v>
      </c>
      <c r="Y81" s="2"/>
      <c r="Z81" s="2" t="s">
        <v>52</v>
      </c>
      <c r="AA81" s="2" t="s">
        <v>72</v>
      </c>
      <c r="AB81" s="2"/>
      <c r="AC81" s="2" t="s">
        <v>54</v>
      </c>
      <c r="AD81" s="2" t="s">
        <v>55</v>
      </c>
      <c r="AE81" s="2"/>
      <c r="AF81" s="2"/>
      <c r="AG81" s="2" t="s">
        <v>593</v>
      </c>
      <c r="AH81" s="2" t="s">
        <v>89</v>
      </c>
      <c r="AI81" s="2" t="s">
        <v>719</v>
      </c>
      <c r="AJ81" s="2" t="s">
        <v>720</v>
      </c>
    </row>
    <row r="82" spans="1:36" x14ac:dyDescent="0.3">
      <c r="A82" s="2" t="str">
        <f>HYPERLINK("https://hsdes.intel.com/resource/14013186711","14013186711")</f>
        <v>14013186711</v>
      </c>
      <c r="B82" s="2" t="s">
        <v>721</v>
      </c>
      <c r="C82" s="3" t="s">
        <v>35</v>
      </c>
      <c r="D82" s="2" t="s">
        <v>77</v>
      </c>
      <c r="E82" s="2"/>
      <c r="F82" s="2"/>
      <c r="G82" s="2" t="s">
        <v>36</v>
      </c>
      <c r="H82" s="2" t="s">
        <v>37</v>
      </c>
      <c r="I82" s="2" t="s">
        <v>38</v>
      </c>
      <c r="J82" s="2" t="s">
        <v>307</v>
      </c>
      <c r="K82" s="2" t="s">
        <v>722</v>
      </c>
      <c r="L82" s="2" t="s">
        <v>64</v>
      </c>
      <c r="M82" s="2" t="s">
        <v>723</v>
      </c>
      <c r="N82" s="2" t="s">
        <v>724</v>
      </c>
      <c r="O82" s="2" t="s">
        <v>725</v>
      </c>
      <c r="P82" s="2" t="s">
        <v>722</v>
      </c>
      <c r="Q82" s="2" t="s">
        <v>44</v>
      </c>
      <c r="R82" s="2" t="s">
        <v>45</v>
      </c>
      <c r="S82" s="2" t="s">
        <v>68</v>
      </c>
      <c r="T82" s="2" t="s">
        <v>592</v>
      </c>
      <c r="U82" s="2" t="s">
        <v>48</v>
      </c>
      <c r="V82" s="2" t="s">
        <v>179</v>
      </c>
      <c r="W82" s="2" t="s">
        <v>115</v>
      </c>
      <c r="X82" s="2" t="s">
        <v>116</v>
      </c>
      <c r="Y82" s="2"/>
      <c r="Z82" s="2" t="s">
        <v>52</v>
      </c>
      <c r="AA82" s="2" t="s">
        <v>53</v>
      </c>
      <c r="AB82" s="2"/>
      <c r="AC82" s="2" t="s">
        <v>54</v>
      </c>
      <c r="AD82" s="2" t="s">
        <v>55</v>
      </c>
      <c r="AE82" s="2"/>
      <c r="AF82" s="2"/>
      <c r="AG82" s="2" t="s">
        <v>593</v>
      </c>
      <c r="AH82" s="2" t="s">
        <v>89</v>
      </c>
      <c r="AI82" s="2" t="s">
        <v>726</v>
      </c>
      <c r="AJ82" s="2" t="s">
        <v>727</v>
      </c>
    </row>
    <row r="83" spans="1:36" x14ac:dyDescent="0.3">
      <c r="A83" s="2" t="str">
        <f>HYPERLINK("https://hsdes.intel.com/resource/14013186712","14013186712")</f>
        <v>14013186712</v>
      </c>
      <c r="B83" s="2" t="s">
        <v>728</v>
      </c>
      <c r="C83" s="3" t="s">
        <v>35</v>
      </c>
      <c r="D83" s="2" t="s">
        <v>77</v>
      </c>
      <c r="E83" s="2"/>
      <c r="F83" s="2"/>
      <c r="G83" s="2" t="s">
        <v>61</v>
      </c>
      <c r="H83" s="2" t="s">
        <v>37</v>
      </c>
      <c r="I83" s="2" t="s">
        <v>38</v>
      </c>
      <c r="J83" s="2" t="s">
        <v>62</v>
      </c>
      <c r="K83" s="2" t="s">
        <v>729</v>
      </c>
      <c r="L83" s="2" t="s">
        <v>64</v>
      </c>
      <c r="M83" s="2" t="s">
        <v>730</v>
      </c>
      <c r="N83" s="2" t="s">
        <v>310</v>
      </c>
      <c r="O83" s="2" t="s">
        <v>725</v>
      </c>
      <c r="P83" s="2" t="s">
        <v>729</v>
      </c>
      <c r="Q83" s="2" t="s">
        <v>44</v>
      </c>
      <c r="R83" s="2" t="s">
        <v>45</v>
      </c>
      <c r="S83" s="2" t="s">
        <v>68</v>
      </c>
      <c r="T83" s="2" t="s">
        <v>592</v>
      </c>
      <c r="U83" s="2" t="s">
        <v>48</v>
      </c>
      <c r="V83" s="2" t="s">
        <v>179</v>
      </c>
      <c r="W83" s="2" t="s">
        <v>731</v>
      </c>
      <c r="X83" s="2" t="s">
        <v>243</v>
      </c>
      <c r="Y83" s="2"/>
      <c r="Z83" s="2" t="s">
        <v>52</v>
      </c>
      <c r="AA83" s="2" t="s">
        <v>72</v>
      </c>
      <c r="AB83" s="2"/>
      <c r="AC83" s="2" t="s">
        <v>54</v>
      </c>
      <c r="AD83" s="2" t="s">
        <v>55</v>
      </c>
      <c r="AE83" s="2"/>
      <c r="AF83" s="2"/>
      <c r="AG83" s="2" t="s">
        <v>593</v>
      </c>
      <c r="AH83" s="2" t="s">
        <v>89</v>
      </c>
      <c r="AI83" s="2" t="s">
        <v>728</v>
      </c>
      <c r="AJ83" s="2" t="s">
        <v>732</v>
      </c>
    </row>
    <row r="84" spans="1:36" x14ac:dyDescent="0.3">
      <c r="A84" s="2" t="str">
        <f>HYPERLINK("https://hsdes.intel.com/resource/14013186737","14013186737")</f>
        <v>14013186737</v>
      </c>
      <c r="B84" s="2" t="s">
        <v>733</v>
      </c>
      <c r="C84" s="3" t="s">
        <v>35</v>
      </c>
      <c r="D84" s="2"/>
      <c r="E84" s="4"/>
      <c r="F84" s="2"/>
      <c r="G84" s="2" t="s">
        <v>36</v>
      </c>
      <c r="H84" s="2" t="s">
        <v>37</v>
      </c>
      <c r="I84" s="2" t="s">
        <v>38</v>
      </c>
      <c r="J84" s="2" t="s">
        <v>353</v>
      </c>
      <c r="K84" s="2" t="s">
        <v>734</v>
      </c>
      <c r="L84" s="2" t="s">
        <v>64</v>
      </c>
      <c r="M84" s="2" t="s">
        <v>735</v>
      </c>
      <c r="N84" s="2" t="s">
        <v>736</v>
      </c>
      <c r="O84" s="2" t="s">
        <v>737</v>
      </c>
      <c r="P84" s="2" t="s">
        <v>734</v>
      </c>
      <c r="Q84" s="2" t="s">
        <v>44</v>
      </c>
      <c r="R84" s="2" t="s">
        <v>45</v>
      </c>
      <c r="S84" s="2" t="s">
        <v>68</v>
      </c>
      <c r="T84" s="2" t="s">
        <v>738</v>
      </c>
      <c r="U84" s="2" t="s">
        <v>48</v>
      </c>
      <c r="V84" s="2" t="s">
        <v>336</v>
      </c>
      <c r="W84" s="2" t="s">
        <v>260</v>
      </c>
      <c r="X84" s="2" t="s">
        <v>261</v>
      </c>
      <c r="Y84" s="2"/>
      <c r="Z84" s="2" t="s">
        <v>52</v>
      </c>
      <c r="AA84" s="2" t="s">
        <v>739</v>
      </c>
      <c r="AB84" s="2"/>
      <c r="AC84" s="2" t="s">
        <v>54</v>
      </c>
      <c r="AD84" s="2" t="s">
        <v>55</v>
      </c>
      <c r="AE84" s="2"/>
      <c r="AF84" s="2"/>
      <c r="AG84" s="2" t="s">
        <v>56</v>
      </c>
      <c r="AH84" s="2" t="s">
        <v>89</v>
      </c>
      <c r="AI84" s="2" t="s">
        <v>740</v>
      </c>
      <c r="AJ84" s="2" t="s">
        <v>741</v>
      </c>
    </row>
    <row r="85" spans="1:36" x14ac:dyDescent="0.3">
      <c r="A85" s="6" t="str">
        <f>HYPERLINK("https://hsdes.intel.com/resource/14013186766","14013186766")</f>
        <v>14013186766</v>
      </c>
      <c r="B85" s="2" t="s">
        <v>742</v>
      </c>
      <c r="C85" s="3" t="s">
        <v>35</v>
      </c>
      <c r="D85" s="2" t="s">
        <v>1866</v>
      </c>
      <c r="E85" s="4"/>
      <c r="F85" s="2"/>
      <c r="G85" s="2" t="s">
        <v>36</v>
      </c>
      <c r="H85" s="2" t="s">
        <v>37</v>
      </c>
      <c r="I85" s="2" t="s">
        <v>38</v>
      </c>
      <c r="J85" s="2" t="s">
        <v>353</v>
      </c>
      <c r="K85" s="2" t="s">
        <v>743</v>
      </c>
      <c r="L85" s="2" t="s">
        <v>377</v>
      </c>
      <c r="M85" s="2" t="s">
        <v>744</v>
      </c>
      <c r="N85" s="2" t="s">
        <v>745</v>
      </c>
      <c r="O85" s="2" t="s">
        <v>746</v>
      </c>
      <c r="P85" s="2" t="s">
        <v>743</v>
      </c>
      <c r="Q85" s="2" t="s">
        <v>84</v>
      </c>
      <c r="R85" s="2"/>
      <c r="S85" s="2" t="s">
        <v>359</v>
      </c>
      <c r="T85" s="2" t="s">
        <v>747</v>
      </c>
      <c r="U85" s="2" t="s">
        <v>48</v>
      </c>
      <c r="V85" s="2" t="s">
        <v>336</v>
      </c>
      <c r="W85" s="2" t="s">
        <v>748</v>
      </c>
      <c r="X85" s="2" t="s">
        <v>338</v>
      </c>
      <c r="Y85" s="2"/>
      <c r="Z85" s="2" t="s">
        <v>52</v>
      </c>
      <c r="AA85" s="2" t="s">
        <v>53</v>
      </c>
      <c r="AB85" s="2"/>
      <c r="AC85" s="2" t="s">
        <v>54</v>
      </c>
      <c r="AD85" s="2" t="s">
        <v>55</v>
      </c>
      <c r="AE85" s="2"/>
      <c r="AF85" s="2"/>
      <c r="AG85" s="2" t="s">
        <v>56</v>
      </c>
      <c r="AH85" s="2" t="s">
        <v>89</v>
      </c>
      <c r="AI85" s="2" t="s">
        <v>749</v>
      </c>
      <c r="AJ85" s="2" t="s">
        <v>750</v>
      </c>
    </row>
    <row r="86" spans="1:36" x14ac:dyDescent="0.3">
      <c r="A86" s="2" t="str">
        <f>HYPERLINK("https://hsdes.intel.com/resource/14013186773","14013186773")</f>
        <v>14013186773</v>
      </c>
      <c r="B86" s="2" t="s">
        <v>751</v>
      </c>
      <c r="C86" s="3" t="s">
        <v>35</v>
      </c>
      <c r="D86" s="2" t="s">
        <v>77</v>
      </c>
      <c r="E86" s="2"/>
      <c r="F86" s="2"/>
      <c r="G86" s="2" t="s">
        <v>36</v>
      </c>
      <c r="H86" s="2" t="s">
        <v>37</v>
      </c>
      <c r="I86" s="2" t="s">
        <v>38</v>
      </c>
      <c r="J86" s="2" t="s">
        <v>109</v>
      </c>
      <c r="K86" s="2" t="s">
        <v>752</v>
      </c>
      <c r="L86" s="2" t="s">
        <v>605</v>
      </c>
      <c r="M86" s="2" t="s">
        <v>753</v>
      </c>
      <c r="N86" s="2" t="s">
        <v>754</v>
      </c>
      <c r="O86" s="2" t="s">
        <v>755</v>
      </c>
      <c r="P86" s="2" t="s">
        <v>752</v>
      </c>
      <c r="Q86" s="2" t="s">
        <v>84</v>
      </c>
      <c r="R86" s="2" t="s">
        <v>156</v>
      </c>
      <c r="S86" s="2" t="s">
        <v>157</v>
      </c>
      <c r="T86" s="2" t="s">
        <v>756</v>
      </c>
      <c r="U86" s="2" t="s">
        <v>48</v>
      </c>
      <c r="V86" s="2" t="s">
        <v>179</v>
      </c>
      <c r="W86" s="2" t="s">
        <v>180</v>
      </c>
      <c r="X86" s="2" t="s">
        <v>139</v>
      </c>
      <c r="Y86" s="2"/>
      <c r="Z86" s="2" t="s">
        <v>52</v>
      </c>
      <c r="AA86" s="2" t="s">
        <v>303</v>
      </c>
      <c r="AB86" s="2"/>
      <c r="AC86" s="2" t="s">
        <v>54</v>
      </c>
      <c r="AD86" s="2" t="s">
        <v>55</v>
      </c>
      <c r="AE86" s="2"/>
      <c r="AF86" s="2"/>
      <c r="AG86" s="2" t="s">
        <v>56</v>
      </c>
      <c r="AH86" s="2" t="s">
        <v>89</v>
      </c>
      <c r="AI86" s="2" t="s">
        <v>757</v>
      </c>
      <c r="AJ86" s="2" t="s">
        <v>758</v>
      </c>
    </row>
    <row r="87" spans="1:36" x14ac:dyDescent="0.3">
      <c r="A87" s="6" t="str">
        <f>HYPERLINK("https://hsdes.intel.com/resource/14013187157","14013187157")</f>
        <v>14013187157</v>
      </c>
      <c r="B87" s="2" t="s">
        <v>759</v>
      </c>
      <c r="C87" s="3" t="s">
        <v>35</v>
      </c>
      <c r="D87" s="2" t="s">
        <v>77</v>
      </c>
      <c r="E87" s="2"/>
      <c r="F87" s="2"/>
      <c r="G87" s="2" t="s">
        <v>36</v>
      </c>
      <c r="H87" s="2" t="s">
        <v>37</v>
      </c>
      <c r="I87" s="2" t="s">
        <v>38</v>
      </c>
      <c r="J87" s="2" t="s">
        <v>150</v>
      </c>
      <c r="K87" s="2" t="s">
        <v>760</v>
      </c>
      <c r="L87" s="2" t="s">
        <v>152</v>
      </c>
      <c r="M87" s="2" t="s">
        <v>761</v>
      </c>
      <c r="N87" s="2" t="s">
        <v>762</v>
      </c>
      <c r="O87" s="2" t="s">
        <v>763</v>
      </c>
      <c r="P87" s="2" t="s">
        <v>760</v>
      </c>
      <c r="Q87" s="2" t="s">
        <v>84</v>
      </c>
      <c r="R87" s="2" t="s">
        <v>156</v>
      </c>
      <c r="S87" s="2" t="s">
        <v>157</v>
      </c>
      <c r="T87" s="2" t="s">
        <v>764</v>
      </c>
      <c r="U87" s="2" t="s">
        <v>48</v>
      </c>
      <c r="V87" s="2" t="s">
        <v>49</v>
      </c>
      <c r="W87" s="2" t="s">
        <v>458</v>
      </c>
      <c r="X87" s="2" t="s">
        <v>139</v>
      </c>
      <c r="Y87" s="2"/>
      <c r="Z87" s="2" t="s">
        <v>52</v>
      </c>
      <c r="AA87" s="2" t="s">
        <v>53</v>
      </c>
      <c r="AB87" s="2"/>
      <c r="AC87" s="2" t="s">
        <v>181</v>
      </c>
      <c r="AD87" s="2" t="s">
        <v>55</v>
      </c>
      <c r="AE87" s="2"/>
      <c r="AF87" s="2"/>
      <c r="AG87" s="2" t="s">
        <v>56</v>
      </c>
      <c r="AH87" s="2" t="s">
        <v>89</v>
      </c>
      <c r="AI87" s="2" t="s">
        <v>765</v>
      </c>
      <c r="AJ87" s="2" t="s">
        <v>766</v>
      </c>
    </row>
    <row r="88" spans="1:36" x14ac:dyDescent="0.3">
      <c r="A88" s="2" t="str">
        <f>HYPERLINK("https://hsdes.intel.com/resource/14013186784","14013186784")</f>
        <v>14013186784</v>
      </c>
      <c r="B88" s="2" t="s">
        <v>767</v>
      </c>
      <c r="C88" s="3" t="s">
        <v>35</v>
      </c>
      <c r="D88" s="2" t="s">
        <v>1870</v>
      </c>
      <c r="E88" s="4"/>
      <c r="F88" s="7" t="s">
        <v>768</v>
      </c>
      <c r="G88" s="2" t="s">
        <v>36</v>
      </c>
      <c r="H88" s="2" t="s">
        <v>37</v>
      </c>
      <c r="I88" s="2" t="s">
        <v>38</v>
      </c>
      <c r="J88" s="2" t="s">
        <v>342</v>
      </c>
      <c r="K88" s="2" t="s">
        <v>769</v>
      </c>
      <c r="L88" s="2" t="s">
        <v>436</v>
      </c>
      <c r="M88" s="2" t="s">
        <v>770</v>
      </c>
      <c r="N88" s="2" t="s">
        <v>771</v>
      </c>
      <c r="O88" s="2" t="s">
        <v>772</v>
      </c>
      <c r="P88" s="2" t="s">
        <v>769</v>
      </c>
      <c r="Q88" s="2" t="s">
        <v>84</v>
      </c>
      <c r="R88" s="2"/>
      <c r="S88" s="2" t="s">
        <v>359</v>
      </c>
      <c r="T88" s="2" t="s">
        <v>773</v>
      </c>
      <c r="U88" s="2" t="s">
        <v>48</v>
      </c>
      <c r="V88" s="2" t="s">
        <v>336</v>
      </c>
      <c r="W88" s="2" t="s">
        <v>361</v>
      </c>
      <c r="X88" s="2" t="s">
        <v>362</v>
      </c>
      <c r="Y88" s="2"/>
      <c r="Z88" s="2" t="s">
        <v>52</v>
      </c>
      <c r="AA88" s="2" t="s">
        <v>53</v>
      </c>
      <c r="AB88" s="2"/>
      <c r="AC88" s="2" t="s">
        <v>390</v>
      </c>
      <c r="AD88" s="2" t="s">
        <v>55</v>
      </c>
      <c r="AE88" s="2"/>
      <c r="AF88" s="2"/>
      <c r="AG88" s="2" t="s">
        <v>56</v>
      </c>
      <c r="AH88" s="2" t="s">
        <v>89</v>
      </c>
      <c r="AI88" s="2" t="s">
        <v>774</v>
      </c>
      <c r="AJ88" s="2" t="s">
        <v>775</v>
      </c>
    </row>
    <row r="89" spans="1:36" x14ac:dyDescent="0.3">
      <c r="A89" s="2" t="str">
        <f>HYPERLINK("https://hsdes.intel.com/resource/14013186798","14013186798")</f>
        <v>14013186798</v>
      </c>
      <c r="B89" s="2" t="s">
        <v>776</v>
      </c>
      <c r="C89" s="3" t="s">
        <v>35</v>
      </c>
      <c r="D89" s="2" t="s">
        <v>77</v>
      </c>
      <c r="E89" s="2"/>
      <c r="F89" s="2"/>
      <c r="G89" s="2" t="s">
        <v>61</v>
      </c>
      <c r="H89" s="2" t="s">
        <v>37</v>
      </c>
      <c r="I89" s="2" t="s">
        <v>38</v>
      </c>
      <c r="J89" s="2" t="s">
        <v>39</v>
      </c>
      <c r="K89" s="2" t="s">
        <v>777</v>
      </c>
      <c r="L89" s="2" t="s">
        <v>41</v>
      </c>
      <c r="M89" s="2" t="s">
        <v>778</v>
      </c>
      <c r="N89" s="2" t="s">
        <v>42</v>
      </c>
      <c r="O89" s="2" t="s">
        <v>779</v>
      </c>
      <c r="P89" s="2" t="s">
        <v>777</v>
      </c>
      <c r="Q89" s="2" t="s">
        <v>44</v>
      </c>
      <c r="R89" s="2" t="s">
        <v>45</v>
      </c>
      <c r="S89" s="2" t="s">
        <v>46</v>
      </c>
      <c r="T89" s="2" t="s">
        <v>780</v>
      </c>
      <c r="U89" s="2" t="s">
        <v>48</v>
      </c>
      <c r="V89" s="2" t="s">
        <v>781</v>
      </c>
      <c r="W89" s="2" t="s">
        <v>243</v>
      </c>
      <c r="X89" s="2" t="s">
        <v>243</v>
      </c>
      <c r="Y89" s="2"/>
      <c r="Z89" s="2" t="s">
        <v>52</v>
      </c>
      <c r="AA89" s="2" t="s">
        <v>72</v>
      </c>
      <c r="AB89" s="2"/>
      <c r="AC89" s="2" t="s">
        <v>54</v>
      </c>
      <c r="AD89" s="2" t="s">
        <v>55</v>
      </c>
      <c r="AE89" s="2"/>
      <c r="AF89" s="2"/>
      <c r="AG89" s="2" t="s">
        <v>56</v>
      </c>
      <c r="AH89" s="2" t="s">
        <v>663</v>
      </c>
      <c r="AI89" s="2" t="s">
        <v>782</v>
      </c>
      <c r="AJ89" s="2" t="s">
        <v>783</v>
      </c>
    </row>
    <row r="90" spans="1:36" x14ac:dyDescent="0.3">
      <c r="A90" s="2" t="str">
        <f>HYPERLINK("https://hsdes.intel.com/resource/14013186812","14013186812")</f>
        <v>14013186812</v>
      </c>
      <c r="B90" s="2" t="s">
        <v>784</v>
      </c>
      <c r="C90" s="3" t="s">
        <v>35</v>
      </c>
      <c r="D90" s="2" t="s">
        <v>77</v>
      </c>
      <c r="E90" s="2"/>
      <c r="F90" s="2"/>
      <c r="G90" s="2" t="s">
        <v>61</v>
      </c>
      <c r="H90" s="2" t="s">
        <v>37</v>
      </c>
      <c r="I90" s="2" t="s">
        <v>38</v>
      </c>
      <c r="J90" s="2" t="s">
        <v>150</v>
      </c>
      <c r="K90" s="2" t="s">
        <v>785</v>
      </c>
      <c r="L90" s="2" t="s">
        <v>152</v>
      </c>
      <c r="M90" s="2" t="s">
        <v>786</v>
      </c>
      <c r="N90" s="2" t="s">
        <v>787</v>
      </c>
      <c r="O90" s="2" t="s">
        <v>788</v>
      </c>
      <c r="P90" s="2" t="s">
        <v>785</v>
      </c>
      <c r="Q90" s="2" t="s">
        <v>84</v>
      </c>
      <c r="R90" s="2" t="s">
        <v>156</v>
      </c>
      <c r="S90" s="2" t="s">
        <v>157</v>
      </c>
      <c r="T90" s="2" t="s">
        <v>789</v>
      </c>
      <c r="U90" s="2" t="s">
        <v>48</v>
      </c>
      <c r="V90" s="2" t="s">
        <v>179</v>
      </c>
      <c r="W90" s="2" t="s">
        <v>168</v>
      </c>
      <c r="X90" s="2" t="s">
        <v>71</v>
      </c>
      <c r="Y90" s="2"/>
      <c r="Z90" s="2" t="s">
        <v>52</v>
      </c>
      <c r="AA90" s="2" t="s">
        <v>72</v>
      </c>
      <c r="AB90" s="2"/>
      <c r="AC90" s="2" t="s">
        <v>54</v>
      </c>
      <c r="AD90" s="2" t="s">
        <v>55</v>
      </c>
      <c r="AE90" s="2"/>
      <c r="AF90" s="2"/>
      <c r="AG90" s="2" t="s">
        <v>56</v>
      </c>
      <c r="AH90" s="2" t="s">
        <v>89</v>
      </c>
      <c r="AI90" s="2" t="s">
        <v>790</v>
      </c>
      <c r="AJ90" s="2" t="s">
        <v>791</v>
      </c>
    </row>
    <row r="91" spans="1:36" x14ac:dyDescent="0.3">
      <c r="A91" s="2" t="str">
        <f>HYPERLINK("https://hsdes.intel.com/resource/14013187734","14013187734")</f>
        <v>14013187734</v>
      </c>
      <c r="B91" s="2" t="s">
        <v>792</v>
      </c>
      <c r="C91" s="3" t="s">
        <v>35</v>
      </c>
      <c r="D91" s="2" t="s">
        <v>77</v>
      </c>
      <c r="E91" s="4"/>
      <c r="F91" s="2"/>
      <c r="G91" s="2" t="s">
        <v>36</v>
      </c>
      <c r="H91" s="2" t="s">
        <v>37</v>
      </c>
      <c r="I91" s="2" t="s">
        <v>38</v>
      </c>
      <c r="J91" s="2" t="s">
        <v>307</v>
      </c>
      <c r="K91" s="2" t="s">
        <v>793</v>
      </c>
      <c r="L91" s="2" t="s">
        <v>436</v>
      </c>
      <c r="M91" s="2" t="s">
        <v>794</v>
      </c>
      <c r="N91" s="2" t="s">
        <v>795</v>
      </c>
      <c r="O91" s="2" t="s">
        <v>796</v>
      </c>
      <c r="P91" s="2" t="s">
        <v>793</v>
      </c>
      <c r="Q91" s="2" t="s">
        <v>84</v>
      </c>
      <c r="R91" s="2"/>
      <c r="S91" s="2" t="s">
        <v>359</v>
      </c>
      <c r="T91" s="2" t="s">
        <v>797</v>
      </c>
      <c r="U91" s="2" t="s">
        <v>48</v>
      </c>
      <c r="V91" s="2" t="s">
        <v>179</v>
      </c>
      <c r="W91" s="2" t="s">
        <v>361</v>
      </c>
      <c r="X91" s="2" t="s">
        <v>362</v>
      </c>
      <c r="Y91" s="2"/>
      <c r="Z91" s="2" t="s">
        <v>52</v>
      </c>
      <c r="AA91" s="2" t="s">
        <v>53</v>
      </c>
      <c r="AB91" s="2"/>
      <c r="AC91" s="2" t="s">
        <v>181</v>
      </c>
      <c r="AD91" s="2" t="s">
        <v>55</v>
      </c>
      <c r="AE91" s="2"/>
      <c r="AF91" s="2"/>
      <c r="AG91" s="2" t="s">
        <v>56</v>
      </c>
      <c r="AH91" s="2" t="s">
        <v>89</v>
      </c>
      <c r="AI91" s="2" t="s">
        <v>798</v>
      </c>
      <c r="AJ91" s="2" t="s">
        <v>799</v>
      </c>
    </row>
    <row r="92" spans="1:36" x14ac:dyDescent="0.3">
      <c r="A92" s="2" t="str">
        <f>HYPERLINK("https://hsdes.intel.com/resource/14013186827","14013186827")</f>
        <v>14013186827</v>
      </c>
      <c r="B92" s="2" t="s">
        <v>800</v>
      </c>
      <c r="C92" s="3" t="s">
        <v>35</v>
      </c>
      <c r="D92" s="2" t="s">
        <v>77</v>
      </c>
      <c r="E92" s="2"/>
      <c r="F92" s="2"/>
      <c r="G92" s="2" t="s">
        <v>61</v>
      </c>
      <c r="H92" s="2" t="s">
        <v>37</v>
      </c>
      <c r="I92" s="2" t="s">
        <v>38</v>
      </c>
      <c r="J92" s="2" t="s">
        <v>150</v>
      </c>
      <c r="K92" s="2" t="s">
        <v>801</v>
      </c>
      <c r="L92" s="2" t="s">
        <v>152</v>
      </c>
      <c r="M92" s="2" t="s">
        <v>802</v>
      </c>
      <c r="N92" s="2" t="s">
        <v>803</v>
      </c>
      <c r="O92" s="2" t="s">
        <v>804</v>
      </c>
      <c r="P92" s="2" t="s">
        <v>801</v>
      </c>
      <c r="Q92" s="2" t="s">
        <v>44</v>
      </c>
      <c r="R92" s="2" t="s">
        <v>156</v>
      </c>
      <c r="S92" s="2" t="s">
        <v>157</v>
      </c>
      <c r="T92" s="2" t="s">
        <v>805</v>
      </c>
      <c r="U92" s="2" t="s">
        <v>48</v>
      </c>
      <c r="V92" s="2" t="s">
        <v>49</v>
      </c>
      <c r="W92" s="2" t="s">
        <v>159</v>
      </c>
      <c r="X92" s="2" t="s">
        <v>88</v>
      </c>
      <c r="Y92" s="2"/>
      <c r="Z92" s="2" t="s">
        <v>52</v>
      </c>
      <c r="AA92" s="2" t="s">
        <v>72</v>
      </c>
      <c r="AB92" s="2"/>
      <c r="AC92" s="2" t="s">
        <v>54</v>
      </c>
      <c r="AD92" s="2" t="s">
        <v>55</v>
      </c>
      <c r="AE92" s="2"/>
      <c r="AF92" s="2"/>
      <c r="AG92" s="2" t="s">
        <v>56</v>
      </c>
      <c r="AH92" s="2" t="s">
        <v>89</v>
      </c>
      <c r="AI92" s="2" t="s">
        <v>806</v>
      </c>
      <c r="AJ92" s="2" t="s">
        <v>807</v>
      </c>
    </row>
    <row r="93" spans="1:36" x14ac:dyDescent="0.3">
      <c r="A93" s="2" t="str">
        <f>HYPERLINK("https://hsdes.intel.com/resource/14013187035","14013187035")</f>
        <v>14013187035</v>
      </c>
      <c r="B93" s="2" t="s">
        <v>808</v>
      </c>
      <c r="C93" s="3" t="s">
        <v>35</v>
      </c>
      <c r="D93" s="2" t="s">
        <v>1871</v>
      </c>
      <c r="E93" s="2"/>
      <c r="F93" s="2" t="s">
        <v>1872</v>
      </c>
      <c r="G93" s="2" t="s">
        <v>61</v>
      </c>
      <c r="H93" s="2" t="s">
        <v>37</v>
      </c>
      <c r="I93" s="2" t="s">
        <v>38</v>
      </c>
      <c r="J93" s="2" t="s">
        <v>172</v>
      </c>
      <c r="K93" s="2" t="s">
        <v>809</v>
      </c>
      <c r="L93" s="2" t="s">
        <v>174</v>
      </c>
      <c r="M93" s="2" t="s">
        <v>810</v>
      </c>
      <c r="N93" s="2" t="s">
        <v>811</v>
      </c>
      <c r="O93" s="2" t="s">
        <v>812</v>
      </c>
      <c r="P93" s="2" t="s">
        <v>809</v>
      </c>
      <c r="Q93" s="2" t="s">
        <v>84</v>
      </c>
      <c r="R93" s="2"/>
      <c r="S93" s="2" t="s">
        <v>85</v>
      </c>
      <c r="T93" s="2" t="s">
        <v>813</v>
      </c>
      <c r="U93" s="2" t="s">
        <v>48</v>
      </c>
      <c r="V93" s="2" t="s">
        <v>49</v>
      </c>
      <c r="W93" s="2" t="s">
        <v>191</v>
      </c>
      <c r="X93" s="2" t="s">
        <v>71</v>
      </c>
      <c r="Y93" s="2"/>
      <c r="Z93" s="2" t="s">
        <v>52</v>
      </c>
      <c r="AA93" s="2" t="s">
        <v>72</v>
      </c>
      <c r="AB93" s="2"/>
      <c r="AC93" s="2" t="s">
        <v>54</v>
      </c>
      <c r="AD93" s="2" t="s">
        <v>55</v>
      </c>
      <c r="AE93" s="2"/>
      <c r="AF93" s="2"/>
      <c r="AG93" s="2" t="s">
        <v>56</v>
      </c>
      <c r="AH93" s="2" t="s">
        <v>89</v>
      </c>
      <c r="AI93" s="2" t="s">
        <v>814</v>
      </c>
      <c r="AJ93" s="2" t="s">
        <v>815</v>
      </c>
    </row>
    <row r="94" spans="1:36" x14ac:dyDescent="0.3">
      <c r="A94" s="2" t="str">
        <f>HYPERLINK("https://hsdes.intel.com/resource/14013187036","14013187036")</f>
        <v>14013187036</v>
      </c>
      <c r="B94" s="2" t="s">
        <v>816</v>
      </c>
      <c r="C94" s="3" t="s">
        <v>35</v>
      </c>
      <c r="D94" s="2" t="s">
        <v>1866</v>
      </c>
      <c r="E94" s="2"/>
      <c r="F94" s="2"/>
      <c r="G94" s="2" t="s">
        <v>61</v>
      </c>
      <c r="H94" s="2" t="s">
        <v>37</v>
      </c>
      <c r="I94" s="2" t="s">
        <v>38</v>
      </c>
      <c r="J94" s="2" t="s">
        <v>172</v>
      </c>
      <c r="K94" s="2" t="s">
        <v>817</v>
      </c>
      <c r="L94" s="2" t="s">
        <v>174</v>
      </c>
      <c r="M94" s="2" t="s">
        <v>818</v>
      </c>
      <c r="N94" s="2" t="s">
        <v>819</v>
      </c>
      <c r="O94" s="2" t="s">
        <v>820</v>
      </c>
      <c r="P94" s="2" t="s">
        <v>817</v>
      </c>
      <c r="Q94" s="2" t="s">
        <v>84</v>
      </c>
      <c r="R94" s="2"/>
      <c r="S94" s="2" t="s">
        <v>85</v>
      </c>
      <c r="T94" s="2" t="s">
        <v>821</v>
      </c>
      <c r="U94" s="2" t="s">
        <v>48</v>
      </c>
      <c r="V94" s="2" t="s">
        <v>49</v>
      </c>
      <c r="W94" s="2" t="s">
        <v>191</v>
      </c>
      <c r="X94" s="2" t="s">
        <v>71</v>
      </c>
      <c r="Y94" s="2"/>
      <c r="Z94" s="2" t="s">
        <v>52</v>
      </c>
      <c r="AA94" s="2" t="s">
        <v>72</v>
      </c>
      <c r="AB94" s="2"/>
      <c r="AC94" s="2" t="s">
        <v>54</v>
      </c>
      <c r="AD94" s="2" t="s">
        <v>55</v>
      </c>
      <c r="AE94" s="2"/>
      <c r="AF94" s="2"/>
      <c r="AG94" s="2" t="s">
        <v>56</v>
      </c>
      <c r="AH94" s="2" t="s">
        <v>89</v>
      </c>
      <c r="AI94" s="2" t="s">
        <v>822</v>
      </c>
      <c r="AJ94" s="2" t="s">
        <v>823</v>
      </c>
    </row>
    <row r="95" spans="1:36" x14ac:dyDescent="0.3">
      <c r="A95" s="2" t="str">
        <f>HYPERLINK("https://hsdes.intel.com/resource/14013187040","14013187040")</f>
        <v>14013187040</v>
      </c>
      <c r="B95" s="2" t="s">
        <v>824</v>
      </c>
      <c r="C95" s="3" t="s">
        <v>35</v>
      </c>
      <c r="D95" s="2" t="s">
        <v>77</v>
      </c>
      <c r="E95" s="2"/>
      <c r="F95" s="2"/>
      <c r="G95" s="2" t="s">
        <v>61</v>
      </c>
      <c r="H95" s="2" t="s">
        <v>37</v>
      </c>
      <c r="I95" s="2" t="s">
        <v>38</v>
      </c>
      <c r="J95" s="2" t="s">
        <v>150</v>
      </c>
      <c r="K95" s="2" t="s">
        <v>825</v>
      </c>
      <c r="L95" s="2" t="s">
        <v>152</v>
      </c>
      <c r="M95" s="2" t="s">
        <v>826</v>
      </c>
      <c r="N95" s="2" t="s">
        <v>465</v>
      </c>
      <c r="O95" s="2" t="s">
        <v>827</v>
      </c>
      <c r="P95" s="2" t="s">
        <v>825</v>
      </c>
      <c r="Q95" s="2" t="s">
        <v>84</v>
      </c>
      <c r="R95" s="2" t="s">
        <v>156</v>
      </c>
      <c r="S95" s="2" t="s">
        <v>157</v>
      </c>
      <c r="T95" s="2" t="s">
        <v>828</v>
      </c>
      <c r="U95" s="2" t="s">
        <v>48</v>
      </c>
      <c r="V95" s="2" t="s">
        <v>49</v>
      </c>
      <c r="W95" s="2" t="s">
        <v>168</v>
      </c>
      <c r="X95" s="2" t="s">
        <v>71</v>
      </c>
      <c r="Y95" s="2"/>
      <c r="Z95" s="2" t="s">
        <v>52</v>
      </c>
      <c r="AA95" s="2" t="s">
        <v>72</v>
      </c>
      <c r="AB95" s="2"/>
      <c r="AC95" s="2" t="s">
        <v>54</v>
      </c>
      <c r="AD95" s="2" t="s">
        <v>55</v>
      </c>
      <c r="AE95" s="2"/>
      <c r="AF95" s="2"/>
      <c r="AG95" s="2" t="s">
        <v>56</v>
      </c>
      <c r="AH95" s="2" t="s">
        <v>89</v>
      </c>
      <c r="AI95" s="2" t="s">
        <v>829</v>
      </c>
      <c r="AJ95" s="2" t="s">
        <v>830</v>
      </c>
    </row>
    <row r="96" spans="1:36" x14ac:dyDescent="0.3">
      <c r="A96" s="2" t="str">
        <f>HYPERLINK("https://hsdes.intel.com/resource/14013187042","14013187042")</f>
        <v>14013187042</v>
      </c>
      <c r="B96" s="2" t="s">
        <v>831</v>
      </c>
      <c r="C96" s="3" t="s">
        <v>35</v>
      </c>
      <c r="D96" s="2" t="s">
        <v>77</v>
      </c>
      <c r="E96" s="4"/>
      <c r="F96" s="2"/>
      <c r="G96" s="2" t="s">
        <v>36</v>
      </c>
      <c r="H96" s="2" t="s">
        <v>265</v>
      </c>
      <c r="I96" s="2" t="s">
        <v>38</v>
      </c>
      <c r="J96" s="2" t="s">
        <v>832</v>
      </c>
      <c r="K96" s="2" t="s">
        <v>833</v>
      </c>
      <c r="L96" s="2" t="s">
        <v>152</v>
      </c>
      <c r="M96" s="2" t="s">
        <v>834</v>
      </c>
      <c r="N96" s="2" t="s">
        <v>465</v>
      </c>
      <c r="O96" s="2" t="s">
        <v>835</v>
      </c>
      <c r="P96" s="2" t="s">
        <v>833</v>
      </c>
      <c r="Q96" s="2" t="s">
        <v>84</v>
      </c>
      <c r="R96" s="2"/>
      <c r="S96" s="2" t="s">
        <v>359</v>
      </c>
      <c r="T96" s="2" t="s">
        <v>831</v>
      </c>
      <c r="U96" s="2" t="s">
        <v>48</v>
      </c>
      <c r="V96" s="2" t="s">
        <v>49</v>
      </c>
      <c r="W96" s="2" t="s">
        <v>836</v>
      </c>
      <c r="X96" s="2" t="s">
        <v>837</v>
      </c>
      <c r="Y96" s="2"/>
      <c r="Z96" s="2" t="s">
        <v>52</v>
      </c>
      <c r="AA96" s="2" t="s">
        <v>53</v>
      </c>
      <c r="AB96" s="2"/>
      <c r="AC96" s="2" t="s">
        <v>54</v>
      </c>
      <c r="AD96" s="2" t="s">
        <v>55</v>
      </c>
      <c r="AE96" s="2"/>
      <c r="AF96" s="2"/>
      <c r="AG96" s="2" t="s">
        <v>56</v>
      </c>
      <c r="AH96" s="2" t="s">
        <v>89</v>
      </c>
      <c r="AI96" s="2" t="s">
        <v>838</v>
      </c>
      <c r="AJ96" s="2" t="s">
        <v>839</v>
      </c>
    </row>
    <row r="97" spans="1:36" x14ac:dyDescent="0.3">
      <c r="A97" s="2" t="str">
        <f>HYPERLINK("https://hsdes.intel.com/resource/14013187045","14013187045")</f>
        <v>14013187045</v>
      </c>
      <c r="B97" s="2" t="s">
        <v>840</v>
      </c>
      <c r="C97" s="3" t="s">
        <v>35</v>
      </c>
      <c r="D97" s="2" t="s">
        <v>77</v>
      </c>
      <c r="E97" s="2"/>
      <c r="F97" s="2"/>
      <c r="G97" s="2" t="s">
        <v>61</v>
      </c>
      <c r="H97" s="2" t="s">
        <v>37</v>
      </c>
      <c r="I97" s="2" t="s">
        <v>38</v>
      </c>
      <c r="J97" s="2" t="s">
        <v>150</v>
      </c>
      <c r="K97" s="2" t="s">
        <v>841</v>
      </c>
      <c r="L97" s="2" t="s">
        <v>152</v>
      </c>
      <c r="M97" s="2" t="s">
        <v>842</v>
      </c>
      <c r="N97" s="2" t="s">
        <v>465</v>
      </c>
      <c r="O97" s="2" t="s">
        <v>843</v>
      </c>
      <c r="P97" s="2" t="s">
        <v>841</v>
      </c>
      <c r="Q97" s="2" t="s">
        <v>84</v>
      </c>
      <c r="R97" s="2" t="s">
        <v>156</v>
      </c>
      <c r="S97" s="2" t="s">
        <v>157</v>
      </c>
      <c r="T97" s="2" t="s">
        <v>844</v>
      </c>
      <c r="U97" s="2" t="s">
        <v>48</v>
      </c>
      <c r="V97" s="2" t="s">
        <v>49</v>
      </c>
      <c r="W97" s="2" t="s">
        <v>168</v>
      </c>
      <c r="X97" s="2" t="s">
        <v>71</v>
      </c>
      <c r="Y97" s="2"/>
      <c r="Z97" s="2" t="s">
        <v>52</v>
      </c>
      <c r="AA97" s="2" t="s">
        <v>72</v>
      </c>
      <c r="AB97" s="2"/>
      <c r="AC97" s="2" t="s">
        <v>54</v>
      </c>
      <c r="AD97" s="2" t="s">
        <v>55</v>
      </c>
      <c r="AE97" s="2"/>
      <c r="AF97" s="2"/>
      <c r="AG97" s="2" t="s">
        <v>56</v>
      </c>
      <c r="AH97" s="2" t="s">
        <v>89</v>
      </c>
      <c r="AI97" s="2" t="s">
        <v>845</v>
      </c>
      <c r="AJ97" s="2" t="s">
        <v>846</v>
      </c>
    </row>
    <row r="98" spans="1:36" x14ac:dyDescent="0.3">
      <c r="A98" s="2" t="str">
        <f>HYPERLINK("https://hsdes.intel.com/resource/14013187055","14013187055")</f>
        <v>14013187055</v>
      </c>
      <c r="B98" s="2" t="s">
        <v>847</v>
      </c>
      <c r="C98" s="3" t="s">
        <v>35</v>
      </c>
      <c r="D98" s="2" t="s">
        <v>77</v>
      </c>
      <c r="E98" s="2"/>
      <c r="F98" s="2"/>
      <c r="G98" s="2" t="s">
        <v>61</v>
      </c>
      <c r="H98" s="2" t="s">
        <v>37</v>
      </c>
      <c r="I98" s="2" t="s">
        <v>38</v>
      </c>
      <c r="J98" s="2" t="s">
        <v>93</v>
      </c>
      <c r="K98" s="2" t="s">
        <v>848</v>
      </c>
      <c r="L98" s="2" t="s">
        <v>80</v>
      </c>
      <c r="M98" s="2" t="s">
        <v>849</v>
      </c>
      <c r="N98" s="2" t="s">
        <v>850</v>
      </c>
      <c r="O98" s="2" t="s">
        <v>851</v>
      </c>
      <c r="P98" s="2" t="s">
        <v>848</v>
      </c>
      <c r="Q98" s="2" t="s">
        <v>84</v>
      </c>
      <c r="R98" s="2"/>
      <c r="S98" s="2" t="s">
        <v>85</v>
      </c>
      <c r="T98" s="2" t="s">
        <v>852</v>
      </c>
      <c r="U98" s="2" t="s">
        <v>48</v>
      </c>
      <c r="V98" s="2" t="s">
        <v>49</v>
      </c>
      <c r="W98" s="2" t="s">
        <v>242</v>
      </c>
      <c r="X98" s="2" t="s">
        <v>243</v>
      </c>
      <c r="Y98" s="2"/>
      <c r="Z98" s="2" t="s">
        <v>52</v>
      </c>
      <c r="AA98" s="2" t="s">
        <v>72</v>
      </c>
      <c r="AB98" s="2"/>
      <c r="AC98" s="2" t="s">
        <v>54</v>
      </c>
      <c r="AD98" s="2" t="s">
        <v>55</v>
      </c>
      <c r="AE98" s="2"/>
      <c r="AF98" s="2"/>
      <c r="AG98" s="2" t="s">
        <v>56</v>
      </c>
      <c r="AH98" s="2" t="s">
        <v>89</v>
      </c>
      <c r="AI98" s="2" t="s">
        <v>847</v>
      </c>
      <c r="AJ98" s="2" t="s">
        <v>853</v>
      </c>
    </row>
    <row r="99" spans="1:36" x14ac:dyDescent="0.3">
      <c r="A99" s="2" t="str">
        <f>HYPERLINK("https://hsdes.intel.com/resource/14013187068","14013187068")</f>
        <v>14013187068</v>
      </c>
      <c r="B99" s="2" t="s">
        <v>854</v>
      </c>
      <c r="C99" s="3" t="s">
        <v>35</v>
      </c>
      <c r="D99" s="2" t="s">
        <v>77</v>
      </c>
      <c r="E99" s="2"/>
      <c r="F99" s="2"/>
      <c r="G99" s="2" t="s">
        <v>61</v>
      </c>
      <c r="H99" s="2" t="s">
        <v>37</v>
      </c>
      <c r="I99" s="2" t="s">
        <v>38</v>
      </c>
      <c r="J99" s="2" t="s">
        <v>150</v>
      </c>
      <c r="K99" s="2" t="s">
        <v>855</v>
      </c>
      <c r="L99" s="2" t="s">
        <v>152</v>
      </c>
      <c r="M99" s="2" t="s">
        <v>856</v>
      </c>
      <c r="N99" s="2" t="s">
        <v>465</v>
      </c>
      <c r="O99" s="2" t="s">
        <v>857</v>
      </c>
      <c r="P99" s="2" t="s">
        <v>855</v>
      </c>
      <c r="Q99" s="2" t="s">
        <v>84</v>
      </c>
      <c r="R99" s="2" t="s">
        <v>156</v>
      </c>
      <c r="S99" s="2" t="s">
        <v>157</v>
      </c>
      <c r="T99" s="2" t="s">
        <v>858</v>
      </c>
      <c r="U99" s="2" t="s">
        <v>48</v>
      </c>
      <c r="V99" s="2" t="s">
        <v>179</v>
      </c>
      <c r="W99" s="2" t="s">
        <v>361</v>
      </c>
      <c r="X99" s="2" t="s">
        <v>362</v>
      </c>
      <c r="Y99" s="2"/>
      <c r="Z99" s="2" t="s">
        <v>52</v>
      </c>
      <c r="AA99" s="2" t="s">
        <v>72</v>
      </c>
      <c r="AB99" s="2"/>
      <c r="AC99" s="2" t="s">
        <v>54</v>
      </c>
      <c r="AD99" s="2" t="s">
        <v>55</v>
      </c>
      <c r="AE99" s="2"/>
      <c r="AF99" s="2"/>
      <c r="AG99" s="2" t="s">
        <v>56</v>
      </c>
      <c r="AH99" s="2" t="s">
        <v>89</v>
      </c>
      <c r="AI99" s="2" t="s">
        <v>859</v>
      </c>
      <c r="AJ99" s="2" t="s">
        <v>860</v>
      </c>
    </row>
    <row r="100" spans="1:36" x14ac:dyDescent="0.3">
      <c r="A100" s="2" t="str">
        <f>HYPERLINK("https://hsdes.intel.com/resource/14013187098","14013187098")</f>
        <v>14013187098</v>
      </c>
      <c r="B100" s="2" t="s">
        <v>861</v>
      </c>
      <c r="C100" s="3" t="s">
        <v>35</v>
      </c>
      <c r="D100" s="2" t="s">
        <v>77</v>
      </c>
      <c r="E100" s="2"/>
      <c r="F100" s="2"/>
      <c r="G100" s="2" t="s">
        <v>36</v>
      </c>
      <c r="H100" s="2" t="s">
        <v>37</v>
      </c>
      <c r="I100" s="2" t="s">
        <v>38</v>
      </c>
      <c r="J100" s="2" t="s">
        <v>342</v>
      </c>
      <c r="K100" s="2" t="s">
        <v>862</v>
      </c>
      <c r="L100" s="2" t="s">
        <v>323</v>
      </c>
      <c r="M100" s="2" t="s">
        <v>863</v>
      </c>
      <c r="N100" s="2" t="s">
        <v>864</v>
      </c>
      <c r="O100" s="2" t="s">
        <v>865</v>
      </c>
      <c r="P100" s="2" t="s">
        <v>862</v>
      </c>
      <c r="Q100" s="2" t="s">
        <v>84</v>
      </c>
      <c r="R100" s="2"/>
      <c r="S100" s="2" t="s">
        <v>327</v>
      </c>
      <c r="T100" s="2" t="s">
        <v>866</v>
      </c>
      <c r="U100" s="2" t="s">
        <v>48</v>
      </c>
      <c r="V100" s="2" t="s">
        <v>49</v>
      </c>
      <c r="W100" s="2" t="s">
        <v>458</v>
      </c>
      <c r="X100" s="2" t="s">
        <v>139</v>
      </c>
      <c r="Y100" s="2"/>
      <c r="Z100" s="2" t="s">
        <v>52</v>
      </c>
      <c r="AA100" s="2" t="s">
        <v>53</v>
      </c>
      <c r="AB100" s="2"/>
      <c r="AC100" s="2" t="s">
        <v>54</v>
      </c>
      <c r="AD100" s="2" t="s">
        <v>55</v>
      </c>
      <c r="AE100" s="2"/>
      <c r="AF100" s="2"/>
      <c r="AG100" s="2" t="s">
        <v>56</v>
      </c>
      <c r="AH100" s="2" t="s">
        <v>89</v>
      </c>
      <c r="AI100" s="2" t="s">
        <v>867</v>
      </c>
      <c r="AJ100" s="2" t="s">
        <v>868</v>
      </c>
    </row>
    <row r="101" spans="1:36" x14ac:dyDescent="0.3">
      <c r="A101" s="2" t="str">
        <f>HYPERLINK("https://hsdes.intel.com/resource/14013187104","14013187104")</f>
        <v>14013187104</v>
      </c>
      <c r="B101" s="2" t="s">
        <v>869</v>
      </c>
      <c r="C101" s="3" t="s">
        <v>35</v>
      </c>
      <c r="D101" s="2" t="s">
        <v>77</v>
      </c>
      <c r="E101" s="2"/>
      <c r="F101" s="2"/>
      <c r="G101" s="2" t="s">
        <v>36</v>
      </c>
      <c r="H101" s="2" t="s">
        <v>37</v>
      </c>
      <c r="I101" s="2" t="s">
        <v>38</v>
      </c>
      <c r="J101" s="2" t="s">
        <v>353</v>
      </c>
      <c r="K101" s="2" t="s">
        <v>870</v>
      </c>
      <c r="L101" s="2" t="s">
        <v>355</v>
      </c>
      <c r="M101" s="2" t="s">
        <v>871</v>
      </c>
      <c r="N101" s="2" t="s">
        <v>872</v>
      </c>
      <c r="O101" s="2" t="s">
        <v>873</v>
      </c>
      <c r="P101" s="2" t="s">
        <v>870</v>
      </c>
      <c r="Q101" s="2" t="s">
        <v>84</v>
      </c>
      <c r="R101" s="2"/>
      <c r="S101" s="2" t="s">
        <v>359</v>
      </c>
      <c r="T101" s="2" t="s">
        <v>874</v>
      </c>
      <c r="U101" s="2" t="s">
        <v>48</v>
      </c>
      <c r="V101" s="2" t="s">
        <v>179</v>
      </c>
      <c r="W101" s="2" t="s">
        <v>361</v>
      </c>
      <c r="X101" s="2" t="s">
        <v>362</v>
      </c>
      <c r="Y101" s="2"/>
      <c r="Z101" s="2" t="s">
        <v>52</v>
      </c>
      <c r="AA101" s="2" t="s">
        <v>53</v>
      </c>
      <c r="AB101" s="2"/>
      <c r="AC101" s="2" t="s">
        <v>54</v>
      </c>
      <c r="AD101" s="2" t="s">
        <v>55</v>
      </c>
      <c r="AE101" s="2"/>
      <c r="AF101" s="2"/>
      <c r="AG101" s="2" t="s">
        <v>56</v>
      </c>
      <c r="AH101" s="2" t="s">
        <v>89</v>
      </c>
      <c r="AI101" s="2" t="s">
        <v>875</v>
      </c>
      <c r="AJ101" s="2" t="s">
        <v>876</v>
      </c>
    </row>
    <row r="102" spans="1:36" x14ac:dyDescent="0.3">
      <c r="A102" s="2" t="str">
        <f>HYPERLINK("https://hsdes.intel.com/resource/14013187110","14013187110")</f>
        <v>14013187110</v>
      </c>
      <c r="B102" s="2" t="s">
        <v>877</v>
      </c>
      <c r="C102" s="3" t="s">
        <v>35</v>
      </c>
      <c r="D102" s="2" t="s">
        <v>77</v>
      </c>
      <c r="E102" s="2"/>
      <c r="F102" s="2"/>
      <c r="G102" s="2" t="s">
        <v>36</v>
      </c>
      <c r="H102" s="2" t="s">
        <v>37</v>
      </c>
      <c r="I102" s="2" t="s">
        <v>38</v>
      </c>
      <c r="J102" s="2" t="s">
        <v>307</v>
      </c>
      <c r="K102" s="2" t="s">
        <v>878</v>
      </c>
      <c r="L102" s="2" t="s">
        <v>64</v>
      </c>
      <c r="M102" s="2" t="s">
        <v>879</v>
      </c>
      <c r="N102" s="2" t="s">
        <v>880</v>
      </c>
      <c r="O102" s="2" t="s">
        <v>881</v>
      </c>
      <c r="P102" s="2" t="s">
        <v>878</v>
      </c>
      <c r="Q102" s="2" t="s">
        <v>44</v>
      </c>
      <c r="R102" s="2" t="s">
        <v>45</v>
      </c>
      <c r="S102" s="2" t="s">
        <v>68</v>
      </c>
      <c r="T102" s="2" t="s">
        <v>592</v>
      </c>
      <c r="U102" s="2" t="s">
        <v>48</v>
      </c>
      <c r="V102" s="2" t="s">
        <v>49</v>
      </c>
      <c r="W102" s="2" t="s">
        <v>458</v>
      </c>
      <c r="X102" s="2" t="s">
        <v>139</v>
      </c>
      <c r="Y102" s="2"/>
      <c r="Z102" s="2" t="s">
        <v>52</v>
      </c>
      <c r="AA102" s="2" t="s">
        <v>739</v>
      </c>
      <c r="AB102" s="2"/>
      <c r="AC102" s="2" t="s">
        <v>54</v>
      </c>
      <c r="AD102" s="2" t="s">
        <v>55</v>
      </c>
      <c r="AE102" s="2"/>
      <c r="AF102" s="2"/>
      <c r="AG102" s="2" t="s">
        <v>593</v>
      </c>
      <c r="AH102" s="2" t="s">
        <v>89</v>
      </c>
      <c r="AI102" s="2" t="s">
        <v>882</v>
      </c>
      <c r="AJ102" s="2" t="s">
        <v>883</v>
      </c>
    </row>
    <row r="103" spans="1:36" x14ac:dyDescent="0.3">
      <c r="A103" s="2" t="str">
        <f>HYPERLINK("https://hsdes.intel.com/resource/14013187112","14013187112")</f>
        <v>14013187112</v>
      </c>
      <c r="B103" s="2" t="s">
        <v>884</v>
      </c>
      <c r="C103" s="3" t="s">
        <v>35</v>
      </c>
      <c r="D103" s="2" t="s">
        <v>77</v>
      </c>
      <c r="E103" s="2"/>
      <c r="F103" s="2"/>
      <c r="G103" s="2" t="s">
        <v>61</v>
      </c>
      <c r="H103" s="2" t="s">
        <v>37</v>
      </c>
      <c r="I103" s="2" t="s">
        <v>38</v>
      </c>
      <c r="J103" s="2" t="s">
        <v>307</v>
      </c>
      <c r="K103" s="2" t="s">
        <v>885</v>
      </c>
      <c r="L103" s="2" t="s">
        <v>64</v>
      </c>
      <c r="M103" s="2" t="s">
        <v>886</v>
      </c>
      <c r="N103" s="2" t="s">
        <v>887</v>
      </c>
      <c r="O103" s="2" t="s">
        <v>888</v>
      </c>
      <c r="P103" s="2" t="s">
        <v>885</v>
      </c>
      <c r="Q103" s="2" t="s">
        <v>44</v>
      </c>
      <c r="R103" s="2" t="s">
        <v>45</v>
      </c>
      <c r="S103" s="2" t="s">
        <v>68</v>
      </c>
      <c r="T103" s="2" t="s">
        <v>889</v>
      </c>
      <c r="U103" s="2" t="s">
        <v>48</v>
      </c>
      <c r="V103" s="2" t="s">
        <v>49</v>
      </c>
      <c r="W103" s="2" t="s">
        <v>890</v>
      </c>
      <c r="X103" s="2" t="s">
        <v>88</v>
      </c>
      <c r="Y103" s="2"/>
      <c r="Z103" s="2" t="s">
        <v>52</v>
      </c>
      <c r="AA103" s="2" t="s">
        <v>72</v>
      </c>
      <c r="AB103" s="2"/>
      <c r="AC103" s="2" t="s">
        <v>54</v>
      </c>
      <c r="AD103" s="2" t="s">
        <v>55</v>
      </c>
      <c r="AE103" s="2"/>
      <c r="AF103" s="2"/>
      <c r="AG103" s="2" t="s">
        <v>593</v>
      </c>
      <c r="AH103" s="2" t="s">
        <v>594</v>
      </c>
      <c r="AI103" s="2" t="s">
        <v>882</v>
      </c>
      <c r="AJ103" s="2" t="s">
        <v>891</v>
      </c>
    </row>
    <row r="104" spans="1:36" x14ac:dyDescent="0.3">
      <c r="A104" s="2" t="str">
        <f>HYPERLINK("https://hsdes.intel.com/resource/14013187114","14013187114")</f>
        <v>14013187114</v>
      </c>
      <c r="B104" s="2" t="s">
        <v>892</v>
      </c>
      <c r="C104" s="3" t="s">
        <v>35</v>
      </c>
      <c r="D104" s="2" t="s">
        <v>77</v>
      </c>
      <c r="E104" s="2"/>
      <c r="F104" s="2"/>
      <c r="G104" s="2" t="s">
        <v>61</v>
      </c>
      <c r="H104" s="2" t="s">
        <v>37</v>
      </c>
      <c r="I104" s="2" t="s">
        <v>38</v>
      </c>
      <c r="J104" s="2" t="s">
        <v>307</v>
      </c>
      <c r="K104" s="2" t="s">
        <v>893</v>
      </c>
      <c r="L104" s="2" t="s">
        <v>64</v>
      </c>
      <c r="M104" s="2" t="s">
        <v>894</v>
      </c>
      <c r="N104" s="2" t="s">
        <v>310</v>
      </c>
      <c r="O104" s="2" t="s">
        <v>895</v>
      </c>
      <c r="P104" s="2" t="s">
        <v>893</v>
      </c>
      <c r="Q104" s="2" t="s">
        <v>44</v>
      </c>
      <c r="R104" s="2" t="s">
        <v>45</v>
      </c>
      <c r="S104" s="2" t="s">
        <v>68</v>
      </c>
      <c r="T104" s="2" t="s">
        <v>896</v>
      </c>
      <c r="U104" s="2" t="s">
        <v>48</v>
      </c>
      <c r="V104" s="2" t="s">
        <v>49</v>
      </c>
      <c r="W104" s="2" t="s">
        <v>890</v>
      </c>
      <c r="X104" s="2" t="s">
        <v>88</v>
      </c>
      <c r="Y104" s="2"/>
      <c r="Z104" s="2" t="s">
        <v>52</v>
      </c>
      <c r="AA104" s="2" t="s">
        <v>72</v>
      </c>
      <c r="AB104" s="2"/>
      <c r="AC104" s="2" t="s">
        <v>54</v>
      </c>
      <c r="AD104" s="2" t="s">
        <v>55</v>
      </c>
      <c r="AE104" s="2"/>
      <c r="AF104" s="2"/>
      <c r="AG104" s="2" t="s">
        <v>593</v>
      </c>
      <c r="AH104" s="2" t="s">
        <v>594</v>
      </c>
      <c r="AI104" s="2" t="s">
        <v>882</v>
      </c>
      <c r="AJ104" s="2" t="s">
        <v>897</v>
      </c>
    </row>
    <row r="105" spans="1:36" x14ac:dyDescent="0.3">
      <c r="A105" s="2" t="str">
        <f>HYPERLINK("https://hsdes.intel.com/resource/14013187115","14013187115")</f>
        <v>14013187115</v>
      </c>
      <c r="B105" s="2" t="s">
        <v>898</v>
      </c>
      <c r="C105" s="3" t="s">
        <v>35</v>
      </c>
      <c r="D105" s="2" t="s">
        <v>77</v>
      </c>
      <c r="E105" s="2"/>
      <c r="F105" s="2"/>
      <c r="G105" s="2" t="s">
        <v>61</v>
      </c>
      <c r="H105" s="2" t="s">
        <v>37</v>
      </c>
      <c r="I105" s="2" t="s">
        <v>38</v>
      </c>
      <c r="J105" s="2" t="s">
        <v>307</v>
      </c>
      <c r="K105" s="2" t="s">
        <v>899</v>
      </c>
      <c r="L105" s="2" t="s">
        <v>64</v>
      </c>
      <c r="M105" s="2" t="s">
        <v>900</v>
      </c>
      <c r="N105" s="2" t="s">
        <v>310</v>
      </c>
      <c r="O105" s="2" t="s">
        <v>901</v>
      </c>
      <c r="P105" s="2" t="s">
        <v>899</v>
      </c>
      <c r="Q105" s="2" t="s">
        <v>44</v>
      </c>
      <c r="R105" s="2" t="s">
        <v>45</v>
      </c>
      <c r="S105" s="2" t="s">
        <v>68</v>
      </c>
      <c r="T105" s="2" t="s">
        <v>902</v>
      </c>
      <c r="U105" s="2" t="s">
        <v>48</v>
      </c>
      <c r="V105" s="2" t="s">
        <v>49</v>
      </c>
      <c r="W105" s="2" t="s">
        <v>890</v>
      </c>
      <c r="X105" s="2" t="s">
        <v>88</v>
      </c>
      <c r="Y105" s="2"/>
      <c r="Z105" s="2" t="s">
        <v>52</v>
      </c>
      <c r="AA105" s="2" t="s">
        <v>72</v>
      </c>
      <c r="AB105" s="2"/>
      <c r="AC105" s="2" t="s">
        <v>54</v>
      </c>
      <c r="AD105" s="2" t="s">
        <v>55</v>
      </c>
      <c r="AE105" s="2"/>
      <c r="AF105" s="2"/>
      <c r="AG105" s="2" t="s">
        <v>593</v>
      </c>
      <c r="AH105" s="2" t="s">
        <v>594</v>
      </c>
      <c r="AI105" s="2" t="s">
        <v>882</v>
      </c>
      <c r="AJ105" s="2" t="s">
        <v>903</v>
      </c>
    </row>
    <row r="106" spans="1:36" x14ac:dyDescent="0.3">
      <c r="A106" s="2" t="str">
        <f>HYPERLINK("https://hsdes.intel.com/resource/14013187116","14013187116")</f>
        <v>14013187116</v>
      </c>
      <c r="B106" s="2" t="s">
        <v>904</v>
      </c>
      <c r="C106" s="3" t="s">
        <v>35</v>
      </c>
      <c r="D106" s="2" t="s">
        <v>77</v>
      </c>
      <c r="E106" s="2"/>
      <c r="F106" s="2"/>
      <c r="G106" s="2" t="s">
        <v>36</v>
      </c>
      <c r="H106" s="2" t="s">
        <v>37</v>
      </c>
      <c r="I106" s="2" t="s">
        <v>38</v>
      </c>
      <c r="J106" s="2" t="s">
        <v>307</v>
      </c>
      <c r="K106" s="2" t="s">
        <v>905</v>
      </c>
      <c r="L106" s="2" t="s">
        <v>64</v>
      </c>
      <c r="M106" s="2" t="s">
        <v>906</v>
      </c>
      <c r="N106" s="2" t="s">
        <v>724</v>
      </c>
      <c r="O106" s="2" t="s">
        <v>907</v>
      </c>
      <c r="P106" s="2" t="s">
        <v>905</v>
      </c>
      <c r="Q106" s="2" t="s">
        <v>44</v>
      </c>
      <c r="R106" s="2" t="s">
        <v>45</v>
      </c>
      <c r="S106" s="2" t="s">
        <v>68</v>
      </c>
      <c r="T106" s="2" t="s">
        <v>908</v>
      </c>
      <c r="U106" s="2" t="s">
        <v>48</v>
      </c>
      <c r="V106" s="2" t="s">
        <v>49</v>
      </c>
      <c r="W106" s="2" t="s">
        <v>458</v>
      </c>
      <c r="X106" s="2" t="s">
        <v>139</v>
      </c>
      <c r="Y106" s="2"/>
      <c r="Z106" s="2" t="s">
        <v>52</v>
      </c>
      <c r="AA106" s="2" t="s">
        <v>739</v>
      </c>
      <c r="AB106" s="2"/>
      <c r="AC106" s="2" t="s">
        <v>54</v>
      </c>
      <c r="AD106" s="2" t="s">
        <v>55</v>
      </c>
      <c r="AE106" s="2"/>
      <c r="AF106" s="2"/>
      <c r="AG106" s="2" t="s">
        <v>593</v>
      </c>
      <c r="AH106" s="2" t="s">
        <v>89</v>
      </c>
      <c r="AI106" s="2" t="s">
        <v>882</v>
      </c>
      <c r="AJ106" s="2" t="s">
        <v>909</v>
      </c>
    </row>
    <row r="107" spans="1:36" x14ac:dyDescent="0.3">
      <c r="A107" s="2" t="str">
        <f>HYPERLINK("https://hsdes.intel.com/resource/14013187118","14013187118")</f>
        <v>14013187118</v>
      </c>
      <c r="B107" s="2" t="s">
        <v>910</v>
      </c>
      <c r="C107" s="3" t="s">
        <v>35</v>
      </c>
      <c r="D107" s="2" t="s">
        <v>77</v>
      </c>
      <c r="E107" s="2"/>
      <c r="F107" s="2"/>
      <c r="G107" s="2" t="s">
        <v>36</v>
      </c>
      <c r="H107" s="2" t="s">
        <v>37</v>
      </c>
      <c r="I107" s="2" t="s">
        <v>38</v>
      </c>
      <c r="J107" s="2" t="s">
        <v>307</v>
      </c>
      <c r="K107" s="2" t="s">
        <v>911</v>
      </c>
      <c r="L107" s="2" t="s">
        <v>64</v>
      </c>
      <c r="M107" s="2" t="s">
        <v>912</v>
      </c>
      <c r="N107" s="2" t="s">
        <v>724</v>
      </c>
      <c r="O107" s="2" t="s">
        <v>913</v>
      </c>
      <c r="P107" s="2" t="s">
        <v>911</v>
      </c>
      <c r="Q107" s="2" t="s">
        <v>44</v>
      </c>
      <c r="R107" s="2" t="s">
        <v>45</v>
      </c>
      <c r="S107" s="2" t="s">
        <v>68</v>
      </c>
      <c r="T107" s="2" t="s">
        <v>889</v>
      </c>
      <c r="U107" s="2" t="s">
        <v>48</v>
      </c>
      <c r="V107" s="2" t="s">
        <v>49</v>
      </c>
      <c r="W107" s="2" t="s">
        <v>88</v>
      </c>
      <c r="X107" s="2" t="s">
        <v>88</v>
      </c>
      <c r="Y107" s="2"/>
      <c r="Z107" s="2" t="s">
        <v>52</v>
      </c>
      <c r="AA107" s="2" t="s">
        <v>739</v>
      </c>
      <c r="AB107" s="2"/>
      <c r="AC107" s="2" t="s">
        <v>181</v>
      </c>
      <c r="AD107" s="2" t="s">
        <v>55</v>
      </c>
      <c r="AE107" s="2"/>
      <c r="AF107" s="2"/>
      <c r="AG107" s="2" t="s">
        <v>593</v>
      </c>
      <c r="AH107" s="2" t="s">
        <v>89</v>
      </c>
      <c r="AI107" s="2" t="s">
        <v>882</v>
      </c>
      <c r="AJ107" s="2" t="s">
        <v>914</v>
      </c>
    </row>
    <row r="108" spans="1:36" x14ac:dyDescent="0.3">
      <c r="A108" s="2" t="str">
        <f>HYPERLINK("https://hsdes.intel.com/resource/14013187119","14013187119")</f>
        <v>14013187119</v>
      </c>
      <c r="B108" s="2" t="s">
        <v>915</v>
      </c>
      <c r="C108" s="3" t="s">
        <v>35</v>
      </c>
      <c r="D108" s="2" t="s">
        <v>77</v>
      </c>
      <c r="E108" s="2"/>
      <c r="F108" s="2"/>
      <c r="G108" s="2" t="s">
        <v>36</v>
      </c>
      <c r="H108" s="2" t="s">
        <v>37</v>
      </c>
      <c r="I108" s="2" t="s">
        <v>38</v>
      </c>
      <c r="J108" s="2" t="s">
        <v>307</v>
      </c>
      <c r="K108" s="2" t="s">
        <v>916</v>
      </c>
      <c r="L108" s="2" t="s">
        <v>64</v>
      </c>
      <c r="M108" s="2" t="s">
        <v>917</v>
      </c>
      <c r="N108" s="2" t="s">
        <v>724</v>
      </c>
      <c r="O108" s="2" t="s">
        <v>918</v>
      </c>
      <c r="P108" s="2" t="s">
        <v>916</v>
      </c>
      <c r="Q108" s="2" t="s">
        <v>44</v>
      </c>
      <c r="R108" s="2" t="s">
        <v>45</v>
      </c>
      <c r="S108" s="2" t="s">
        <v>68</v>
      </c>
      <c r="T108" s="2" t="s">
        <v>919</v>
      </c>
      <c r="U108" s="2" t="s">
        <v>48</v>
      </c>
      <c r="V108" s="2" t="s">
        <v>49</v>
      </c>
      <c r="W108" s="2" t="s">
        <v>88</v>
      </c>
      <c r="X108" s="2" t="s">
        <v>71</v>
      </c>
      <c r="Y108" s="2"/>
      <c r="Z108" s="2" t="s">
        <v>52</v>
      </c>
      <c r="AA108" s="2" t="s">
        <v>739</v>
      </c>
      <c r="AB108" s="2"/>
      <c r="AC108" s="2" t="s">
        <v>181</v>
      </c>
      <c r="AD108" s="2" t="s">
        <v>55</v>
      </c>
      <c r="AE108" s="2"/>
      <c r="AF108" s="2"/>
      <c r="AG108" s="2" t="s">
        <v>593</v>
      </c>
      <c r="AH108" s="2" t="s">
        <v>89</v>
      </c>
      <c r="AI108" s="2" t="s">
        <v>882</v>
      </c>
      <c r="AJ108" s="2" t="s">
        <v>920</v>
      </c>
    </row>
    <row r="109" spans="1:36" x14ac:dyDescent="0.3">
      <c r="A109" s="2" t="str">
        <f>HYPERLINK("https://hsdes.intel.com/resource/14013187124","14013187124")</f>
        <v>14013187124</v>
      </c>
      <c r="B109" s="2" t="s">
        <v>921</v>
      </c>
      <c r="C109" s="3" t="s">
        <v>35</v>
      </c>
      <c r="D109" s="2" t="s">
        <v>77</v>
      </c>
      <c r="E109" s="2"/>
      <c r="F109" s="2"/>
      <c r="G109" s="2" t="s">
        <v>36</v>
      </c>
      <c r="H109" s="2" t="s">
        <v>37</v>
      </c>
      <c r="I109" s="2" t="s">
        <v>38</v>
      </c>
      <c r="J109" s="2" t="s">
        <v>307</v>
      </c>
      <c r="K109" s="2" t="s">
        <v>922</v>
      </c>
      <c r="L109" s="2" t="s">
        <v>64</v>
      </c>
      <c r="M109" s="2" t="s">
        <v>923</v>
      </c>
      <c r="N109" s="2" t="s">
        <v>724</v>
      </c>
      <c r="O109" s="2" t="s">
        <v>924</v>
      </c>
      <c r="P109" s="2" t="s">
        <v>922</v>
      </c>
      <c r="Q109" s="2" t="s">
        <v>44</v>
      </c>
      <c r="R109" s="2" t="s">
        <v>45</v>
      </c>
      <c r="S109" s="2" t="s">
        <v>68</v>
      </c>
      <c r="T109" s="2" t="s">
        <v>925</v>
      </c>
      <c r="U109" s="2" t="s">
        <v>48</v>
      </c>
      <c r="V109" s="2" t="s">
        <v>49</v>
      </c>
      <c r="W109" s="2" t="s">
        <v>88</v>
      </c>
      <c r="X109" s="2" t="s">
        <v>88</v>
      </c>
      <c r="Y109" s="2"/>
      <c r="Z109" s="2" t="s">
        <v>52</v>
      </c>
      <c r="AA109" s="2" t="s">
        <v>739</v>
      </c>
      <c r="AB109" s="2"/>
      <c r="AC109" s="2" t="s">
        <v>181</v>
      </c>
      <c r="AD109" s="2" t="s">
        <v>55</v>
      </c>
      <c r="AE109" s="2"/>
      <c r="AF109" s="2"/>
      <c r="AG109" s="2" t="s">
        <v>593</v>
      </c>
      <c r="AH109" s="2" t="s">
        <v>89</v>
      </c>
      <c r="AI109" s="2" t="s">
        <v>882</v>
      </c>
      <c r="AJ109" s="2" t="s">
        <v>914</v>
      </c>
    </row>
    <row r="110" spans="1:36" x14ac:dyDescent="0.3">
      <c r="A110" s="2" t="str">
        <f>HYPERLINK("https://hsdes.intel.com/resource/14013187722","14013187722")</f>
        <v>14013187722</v>
      </c>
      <c r="B110" s="2" t="s">
        <v>926</v>
      </c>
      <c r="C110" s="3" t="s">
        <v>35</v>
      </c>
      <c r="D110" s="2" t="s">
        <v>77</v>
      </c>
      <c r="E110" s="2"/>
      <c r="F110" s="2"/>
      <c r="G110" s="2" t="s">
        <v>61</v>
      </c>
      <c r="H110" s="2" t="s">
        <v>37</v>
      </c>
      <c r="I110" s="2" t="s">
        <v>38</v>
      </c>
      <c r="J110" s="2" t="s">
        <v>927</v>
      </c>
      <c r="K110" s="2" t="s">
        <v>928</v>
      </c>
      <c r="L110" s="2" t="s">
        <v>405</v>
      </c>
      <c r="M110" s="2" t="s">
        <v>929</v>
      </c>
      <c r="N110" s="2" t="s">
        <v>930</v>
      </c>
      <c r="O110" s="2" t="s">
        <v>931</v>
      </c>
      <c r="P110" s="2" t="s">
        <v>928</v>
      </c>
      <c r="Q110" s="2" t="s">
        <v>44</v>
      </c>
      <c r="R110" s="2"/>
      <c r="S110" s="2" t="s">
        <v>46</v>
      </c>
      <c r="T110" s="2" t="s">
        <v>932</v>
      </c>
      <c r="U110" s="2" t="s">
        <v>48</v>
      </c>
      <c r="V110" s="2" t="s">
        <v>179</v>
      </c>
      <c r="W110" s="2" t="s">
        <v>933</v>
      </c>
      <c r="X110" s="2" t="s">
        <v>934</v>
      </c>
      <c r="Y110" s="2"/>
      <c r="Z110" s="2" t="s">
        <v>52</v>
      </c>
      <c r="AA110" s="2" t="s">
        <v>72</v>
      </c>
      <c r="AB110" s="2"/>
      <c r="AC110" s="2" t="s">
        <v>54</v>
      </c>
      <c r="AD110" s="2" t="s">
        <v>55</v>
      </c>
      <c r="AE110" s="2"/>
      <c r="AF110" s="2"/>
      <c r="AG110" s="2" t="s">
        <v>56</v>
      </c>
      <c r="AH110" s="2" t="s">
        <v>459</v>
      </c>
      <c r="AI110" s="2" t="s">
        <v>935</v>
      </c>
      <c r="AJ110" s="2" t="s">
        <v>936</v>
      </c>
    </row>
    <row r="111" spans="1:36" x14ac:dyDescent="0.3">
      <c r="A111" s="2" t="str">
        <f>HYPERLINK("https://hsdes.intel.com/resource/14013187152","14013187152")</f>
        <v>14013187152</v>
      </c>
      <c r="B111" s="2" t="s">
        <v>937</v>
      </c>
      <c r="C111" s="3" t="s">
        <v>35</v>
      </c>
      <c r="D111" s="2" t="s">
        <v>77</v>
      </c>
      <c r="E111" s="4"/>
      <c r="F111" s="2"/>
      <c r="G111" s="2" t="s">
        <v>61</v>
      </c>
      <c r="H111" s="2" t="s">
        <v>37</v>
      </c>
      <c r="I111" s="2" t="s">
        <v>38</v>
      </c>
      <c r="J111" s="2" t="s">
        <v>353</v>
      </c>
      <c r="K111" s="2" t="s">
        <v>938</v>
      </c>
      <c r="L111" s="2" t="s">
        <v>64</v>
      </c>
      <c r="M111" s="2" t="s">
        <v>939</v>
      </c>
      <c r="N111" s="2" t="s">
        <v>940</v>
      </c>
      <c r="O111" s="2" t="s">
        <v>941</v>
      </c>
      <c r="P111" s="2" t="s">
        <v>938</v>
      </c>
      <c r="Q111" s="2" t="s">
        <v>44</v>
      </c>
      <c r="R111" s="2" t="s">
        <v>45</v>
      </c>
      <c r="S111" s="2" t="s">
        <v>68</v>
      </c>
      <c r="T111" s="2" t="s">
        <v>942</v>
      </c>
      <c r="U111" s="2" t="s">
        <v>48</v>
      </c>
      <c r="V111" s="2" t="s">
        <v>179</v>
      </c>
      <c r="W111" s="2" t="s">
        <v>168</v>
      </c>
      <c r="X111" s="2" t="s">
        <v>71</v>
      </c>
      <c r="Y111" s="2"/>
      <c r="Z111" s="2" t="s">
        <v>52</v>
      </c>
      <c r="AA111" s="2" t="s">
        <v>72</v>
      </c>
      <c r="AB111" s="2"/>
      <c r="AC111" s="2" t="s">
        <v>54</v>
      </c>
      <c r="AD111" s="2" t="s">
        <v>55</v>
      </c>
      <c r="AE111" s="2"/>
      <c r="AF111" s="2"/>
      <c r="AG111" s="2" t="s">
        <v>593</v>
      </c>
      <c r="AH111" s="2" t="s">
        <v>89</v>
      </c>
      <c r="AI111" s="2" t="s">
        <v>943</v>
      </c>
      <c r="AJ111" s="2" t="s">
        <v>944</v>
      </c>
    </row>
    <row r="112" spans="1:36" x14ac:dyDescent="0.3">
      <c r="A112" s="2" t="str">
        <f>HYPERLINK("https://hsdes.intel.com/resource/14013186321","14013186321")</f>
        <v>14013186321</v>
      </c>
      <c r="B112" s="2" t="s">
        <v>945</v>
      </c>
      <c r="C112" s="3" t="s">
        <v>35</v>
      </c>
      <c r="D112" s="2" t="s">
        <v>1866</v>
      </c>
      <c r="E112" s="4"/>
      <c r="F112" s="2"/>
      <c r="G112" s="2" t="s">
        <v>61</v>
      </c>
      <c r="H112" s="2" t="s">
        <v>37</v>
      </c>
      <c r="I112" s="2" t="s">
        <v>38</v>
      </c>
      <c r="J112" s="2" t="s">
        <v>150</v>
      </c>
      <c r="K112" s="2" t="s">
        <v>946</v>
      </c>
      <c r="L112" s="2" t="s">
        <v>152</v>
      </c>
      <c r="M112" s="2" t="s">
        <v>947</v>
      </c>
      <c r="N112" s="2" t="s">
        <v>948</v>
      </c>
      <c r="O112" s="2" t="s">
        <v>949</v>
      </c>
      <c r="P112" s="2" t="s">
        <v>946</v>
      </c>
      <c r="Q112" s="2" t="s">
        <v>84</v>
      </c>
      <c r="R112" s="2" t="s">
        <v>156</v>
      </c>
      <c r="S112" s="2" t="s">
        <v>157</v>
      </c>
      <c r="T112" s="2" t="s">
        <v>950</v>
      </c>
      <c r="U112" s="2" t="s">
        <v>48</v>
      </c>
      <c r="V112" s="2" t="s">
        <v>179</v>
      </c>
      <c r="W112" s="2" t="s">
        <v>168</v>
      </c>
      <c r="X112" s="2" t="s">
        <v>71</v>
      </c>
      <c r="Y112" s="2"/>
      <c r="Z112" s="2" t="s">
        <v>52</v>
      </c>
      <c r="AA112" s="2" t="s">
        <v>72</v>
      </c>
      <c r="AB112" s="2"/>
      <c r="AC112" s="2" t="s">
        <v>54</v>
      </c>
      <c r="AD112" s="2" t="s">
        <v>55</v>
      </c>
      <c r="AE112" s="2"/>
      <c r="AF112" s="2"/>
      <c r="AG112" s="2" t="s">
        <v>56</v>
      </c>
      <c r="AH112" s="2" t="s">
        <v>89</v>
      </c>
      <c r="AI112" s="2" t="s">
        <v>951</v>
      </c>
      <c r="AJ112" s="2" t="s">
        <v>952</v>
      </c>
    </row>
    <row r="113" spans="1:36" x14ac:dyDescent="0.3">
      <c r="A113" s="2" t="str">
        <f>HYPERLINK("https://hsdes.intel.com/resource/14013185928","14013185928")</f>
        <v>14013185928</v>
      </c>
      <c r="B113" s="2" t="s">
        <v>953</v>
      </c>
      <c r="C113" s="3" t="s">
        <v>35</v>
      </c>
      <c r="D113" s="2" t="s">
        <v>77</v>
      </c>
      <c r="E113" s="2"/>
      <c r="F113" s="2"/>
      <c r="G113" s="2" t="s">
        <v>61</v>
      </c>
      <c r="H113" s="2" t="s">
        <v>37</v>
      </c>
      <c r="I113" s="2" t="s">
        <v>38</v>
      </c>
      <c r="J113" s="2" t="s">
        <v>93</v>
      </c>
      <c r="K113" s="2" t="s">
        <v>954</v>
      </c>
      <c r="L113" s="2" t="s">
        <v>80</v>
      </c>
      <c r="M113" s="2" t="s">
        <v>955</v>
      </c>
      <c r="N113" s="2" t="s">
        <v>956</v>
      </c>
      <c r="O113" s="2" t="s">
        <v>957</v>
      </c>
      <c r="P113" s="2" t="s">
        <v>954</v>
      </c>
      <c r="Q113" s="2" t="s">
        <v>84</v>
      </c>
      <c r="R113" s="2"/>
      <c r="S113" s="2" t="s">
        <v>85</v>
      </c>
      <c r="T113" s="2" t="s">
        <v>958</v>
      </c>
      <c r="U113" s="2" t="s">
        <v>48</v>
      </c>
      <c r="V113" s="2" t="s">
        <v>49</v>
      </c>
      <c r="W113" s="2" t="s">
        <v>87</v>
      </c>
      <c r="X113" s="2" t="s">
        <v>88</v>
      </c>
      <c r="Y113" s="2"/>
      <c r="Z113" s="2" t="s">
        <v>52</v>
      </c>
      <c r="AA113" s="2" t="s">
        <v>72</v>
      </c>
      <c r="AB113" s="2"/>
      <c r="AC113" s="2" t="s">
        <v>54</v>
      </c>
      <c r="AD113" s="2" t="s">
        <v>55</v>
      </c>
      <c r="AE113" s="2"/>
      <c r="AF113" s="2"/>
      <c r="AG113" s="2" t="s">
        <v>56</v>
      </c>
      <c r="AH113" s="2" t="s">
        <v>89</v>
      </c>
      <c r="AI113" s="2" t="s">
        <v>959</v>
      </c>
      <c r="AJ113" s="2" t="s">
        <v>960</v>
      </c>
    </row>
    <row r="114" spans="1:36" x14ac:dyDescent="0.3">
      <c r="A114" s="2" t="str">
        <f>HYPERLINK("https://hsdes.intel.com/resource/14013187379","14013187379")</f>
        <v>14013187379</v>
      </c>
      <c r="B114" s="2" t="s">
        <v>961</v>
      </c>
      <c r="C114" s="3" t="s">
        <v>35</v>
      </c>
      <c r="D114" s="2" t="s">
        <v>77</v>
      </c>
      <c r="E114" s="2"/>
      <c r="F114" s="2"/>
      <c r="G114" s="2" t="s">
        <v>61</v>
      </c>
      <c r="H114" s="2" t="s">
        <v>37</v>
      </c>
      <c r="I114" s="2" t="s">
        <v>38</v>
      </c>
      <c r="J114" s="2" t="s">
        <v>962</v>
      </c>
      <c r="K114" s="2" t="s">
        <v>963</v>
      </c>
      <c r="L114" s="2" t="s">
        <v>152</v>
      </c>
      <c r="M114" s="2" t="s">
        <v>964</v>
      </c>
      <c r="N114" s="2" t="s">
        <v>965</v>
      </c>
      <c r="O114" s="2" t="s">
        <v>966</v>
      </c>
      <c r="P114" s="2" t="s">
        <v>963</v>
      </c>
      <c r="Q114" s="2" t="s">
        <v>44</v>
      </c>
      <c r="R114" s="2"/>
      <c r="S114" s="2" t="s">
        <v>85</v>
      </c>
      <c r="T114" s="2" t="s">
        <v>967</v>
      </c>
      <c r="U114" s="2" t="s">
        <v>48</v>
      </c>
      <c r="V114" s="2" t="s">
        <v>49</v>
      </c>
      <c r="W114" s="2" t="s">
        <v>458</v>
      </c>
      <c r="X114" s="2" t="s">
        <v>71</v>
      </c>
      <c r="Y114" s="2"/>
      <c r="Z114" s="2" t="s">
        <v>52</v>
      </c>
      <c r="AA114" s="2" t="s">
        <v>72</v>
      </c>
      <c r="AB114" s="2"/>
      <c r="AC114" s="2" t="s">
        <v>54</v>
      </c>
      <c r="AD114" s="2" t="s">
        <v>55</v>
      </c>
      <c r="AE114" s="2"/>
      <c r="AF114" s="2"/>
      <c r="AG114" s="2" t="s">
        <v>56</v>
      </c>
      <c r="AH114" s="2" t="s">
        <v>968</v>
      </c>
      <c r="AI114" s="2" t="s">
        <v>969</v>
      </c>
      <c r="AJ114" s="2" t="s">
        <v>970</v>
      </c>
    </row>
    <row r="115" spans="1:36" x14ac:dyDescent="0.3">
      <c r="A115" s="2" t="str">
        <f>HYPERLINK("https://hsdes.intel.com/resource/14013187163","14013187163")</f>
        <v>14013187163</v>
      </c>
      <c r="B115" s="2" t="s">
        <v>971</v>
      </c>
      <c r="C115" s="3" t="s">
        <v>35</v>
      </c>
      <c r="D115" s="2" t="s">
        <v>77</v>
      </c>
      <c r="E115" s="2"/>
      <c r="F115" s="2"/>
      <c r="G115" s="2" t="s">
        <v>61</v>
      </c>
      <c r="H115" s="2" t="s">
        <v>37</v>
      </c>
      <c r="I115" s="2" t="s">
        <v>38</v>
      </c>
      <c r="J115" s="2" t="s">
        <v>150</v>
      </c>
      <c r="K115" s="2" t="s">
        <v>972</v>
      </c>
      <c r="L115" s="2" t="s">
        <v>152</v>
      </c>
      <c r="M115" s="2" t="s">
        <v>973</v>
      </c>
      <c r="N115" s="2" t="s">
        <v>465</v>
      </c>
      <c r="O115" s="2" t="s">
        <v>974</v>
      </c>
      <c r="P115" s="2" t="s">
        <v>972</v>
      </c>
      <c r="Q115" s="2" t="s">
        <v>84</v>
      </c>
      <c r="R115" s="2" t="s">
        <v>156</v>
      </c>
      <c r="S115" s="2" t="s">
        <v>157</v>
      </c>
      <c r="T115" s="2" t="s">
        <v>975</v>
      </c>
      <c r="U115" s="2" t="s">
        <v>48</v>
      </c>
      <c r="V115" s="2" t="s">
        <v>179</v>
      </c>
      <c r="W115" s="2" t="s">
        <v>168</v>
      </c>
      <c r="X115" s="2" t="s">
        <v>71</v>
      </c>
      <c r="Y115" s="2"/>
      <c r="Z115" s="2" t="s">
        <v>52</v>
      </c>
      <c r="AA115" s="2" t="s">
        <v>72</v>
      </c>
      <c r="AB115" s="2"/>
      <c r="AC115" s="2" t="s">
        <v>54</v>
      </c>
      <c r="AD115" s="2" t="s">
        <v>55</v>
      </c>
      <c r="AE115" s="2"/>
      <c r="AF115" s="2"/>
      <c r="AG115" s="2" t="s">
        <v>56</v>
      </c>
      <c r="AH115" s="2" t="s">
        <v>89</v>
      </c>
      <c r="AI115" s="2" t="s">
        <v>976</v>
      </c>
      <c r="AJ115" s="2" t="s">
        <v>977</v>
      </c>
    </row>
    <row r="116" spans="1:36" x14ac:dyDescent="0.3">
      <c r="A116" s="2" t="str">
        <f>HYPERLINK("https://hsdes.intel.com/resource/14013187167","14013187167")</f>
        <v>14013187167</v>
      </c>
      <c r="B116" s="2" t="s">
        <v>978</v>
      </c>
      <c r="C116" s="3" t="s">
        <v>35</v>
      </c>
      <c r="D116" s="2" t="s">
        <v>1866</v>
      </c>
      <c r="E116" s="4"/>
      <c r="F116" s="2" t="s">
        <v>979</v>
      </c>
      <c r="G116" s="2" t="s">
        <v>61</v>
      </c>
      <c r="H116" s="2" t="s">
        <v>37</v>
      </c>
      <c r="I116" s="2" t="s">
        <v>38</v>
      </c>
      <c r="J116" s="2" t="s">
        <v>342</v>
      </c>
      <c r="K116" s="2" t="s">
        <v>980</v>
      </c>
      <c r="L116" s="2" t="s">
        <v>323</v>
      </c>
      <c r="M116" s="2" t="s">
        <v>981</v>
      </c>
      <c r="N116" s="2" t="s">
        <v>345</v>
      </c>
      <c r="O116" s="2" t="s">
        <v>982</v>
      </c>
      <c r="P116" s="2" t="s">
        <v>980</v>
      </c>
      <c r="Q116" s="2" t="s">
        <v>84</v>
      </c>
      <c r="R116" s="2"/>
      <c r="S116" s="2" t="s">
        <v>327</v>
      </c>
      <c r="T116" s="2" t="s">
        <v>983</v>
      </c>
      <c r="U116" s="2" t="s">
        <v>48</v>
      </c>
      <c r="V116" s="2" t="s">
        <v>179</v>
      </c>
      <c r="W116" s="2" t="s">
        <v>168</v>
      </c>
      <c r="X116" s="2" t="s">
        <v>71</v>
      </c>
      <c r="Y116" s="2"/>
      <c r="Z116" s="2" t="s">
        <v>52</v>
      </c>
      <c r="AA116" s="2" t="s">
        <v>72</v>
      </c>
      <c r="AB116" s="2"/>
      <c r="AC116" s="2" t="s">
        <v>54</v>
      </c>
      <c r="AD116" s="2" t="s">
        <v>55</v>
      </c>
      <c r="AE116" s="2"/>
      <c r="AF116" s="2"/>
      <c r="AG116" s="2" t="s">
        <v>56</v>
      </c>
      <c r="AH116" s="2" t="s">
        <v>89</v>
      </c>
      <c r="AI116" s="2" t="s">
        <v>984</v>
      </c>
      <c r="AJ116" s="2" t="s">
        <v>985</v>
      </c>
    </row>
    <row r="117" spans="1:36" x14ac:dyDescent="0.3">
      <c r="A117" s="2" t="str">
        <f>HYPERLINK("https://hsdes.intel.com/resource/14013187171","14013187171")</f>
        <v>14013187171</v>
      </c>
      <c r="B117" s="2" t="s">
        <v>986</v>
      </c>
      <c r="C117" s="3" t="s">
        <v>35</v>
      </c>
      <c r="D117" s="2" t="s">
        <v>1866</v>
      </c>
      <c r="E117" s="4"/>
      <c r="F117" s="2"/>
      <c r="G117" s="2" t="s">
        <v>36</v>
      </c>
      <c r="H117" s="2" t="s">
        <v>37</v>
      </c>
      <c r="I117" s="2" t="s">
        <v>38</v>
      </c>
      <c r="J117" s="2" t="s">
        <v>342</v>
      </c>
      <c r="K117" s="2" t="s">
        <v>987</v>
      </c>
      <c r="L117" s="2" t="s">
        <v>323</v>
      </c>
      <c r="M117" s="2" t="s">
        <v>988</v>
      </c>
      <c r="N117" s="2" t="s">
        <v>989</v>
      </c>
      <c r="O117" s="2" t="s">
        <v>990</v>
      </c>
      <c r="P117" s="2" t="s">
        <v>987</v>
      </c>
      <c r="Q117" s="2" t="s">
        <v>84</v>
      </c>
      <c r="R117" s="2"/>
      <c r="S117" s="2" t="s">
        <v>327</v>
      </c>
      <c r="T117" s="2" t="s">
        <v>991</v>
      </c>
      <c r="U117" s="2" t="s">
        <v>48</v>
      </c>
      <c r="V117" s="2" t="s">
        <v>179</v>
      </c>
      <c r="W117" s="2" t="s">
        <v>458</v>
      </c>
      <c r="X117" s="2" t="s">
        <v>139</v>
      </c>
      <c r="Y117" s="2"/>
      <c r="Z117" s="2" t="s">
        <v>52</v>
      </c>
      <c r="AA117" s="2" t="s">
        <v>53</v>
      </c>
      <c r="AB117" s="2"/>
      <c r="AC117" s="2" t="s">
        <v>181</v>
      </c>
      <c r="AD117" s="2" t="s">
        <v>55</v>
      </c>
      <c r="AE117" s="2"/>
      <c r="AF117" s="2"/>
      <c r="AG117" s="2" t="s">
        <v>56</v>
      </c>
      <c r="AH117" s="2" t="s">
        <v>89</v>
      </c>
      <c r="AI117" s="2" t="s">
        <v>992</v>
      </c>
      <c r="AJ117" s="2" t="s">
        <v>993</v>
      </c>
    </row>
    <row r="118" spans="1:36" x14ac:dyDescent="0.3">
      <c r="A118" s="2" t="str">
        <f>HYPERLINK("https://hsdes.intel.com/resource/14013187178","14013187178")</f>
        <v>14013187178</v>
      </c>
      <c r="B118" s="2" t="s">
        <v>994</v>
      </c>
      <c r="C118" s="3" t="s">
        <v>35</v>
      </c>
      <c r="D118" s="2" t="s">
        <v>1866</v>
      </c>
      <c r="E118" s="4"/>
      <c r="F118" s="2"/>
      <c r="G118" s="2" t="s">
        <v>36</v>
      </c>
      <c r="H118" s="2" t="s">
        <v>37</v>
      </c>
      <c r="I118" s="2" t="s">
        <v>38</v>
      </c>
      <c r="J118" s="2" t="s">
        <v>342</v>
      </c>
      <c r="K118" s="2" t="s">
        <v>995</v>
      </c>
      <c r="L118" s="2" t="s">
        <v>323</v>
      </c>
      <c r="M118" s="2" t="s">
        <v>996</v>
      </c>
      <c r="N118" s="2" t="s">
        <v>345</v>
      </c>
      <c r="O118" s="2" t="s">
        <v>997</v>
      </c>
      <c r="P118" s="2" t="s">
        <v>995</v>
      </c>
      <c r="Q118" s="2" t="s">
        <v>84</v>
      </c>
      <c r="R118" s="2"/>
      <c r="S118" s="2" t="s">
        <v>327</v>
      </c>
      <c r="T118" s="2" t="s">
        <v>998</v>
      </c>
      <c r="U118" s="2" t="s">
        <v>48</v>
      </c>
      <c r="V118" s="2" t="s">
        <v>49</v>
      </c>
      <c r="W118" s="2" t="s">
        <v>168</v>
      </c>
      <c r="X118" s="2" t="s">
        <v>71</v>
      </c>
      <c r="Y118" s="2"/>
      <c r="Z118" s="2" t="s">
        <v>52</v>
      </c>
      <c r="AA118" s="2" t="s">
        <v>53</v>
      </c>
      <c r="AB118" s="2"/>
      <c r="AC118" s="2" t="s">
        <v>54</v>
      </c>
      <c r="AD118" s="2" t="s">
        <v>55</v>
      </c>
      <c r="AE118" s="2"/>
      <c r="AF118" s="2"/>
      <c r="AG118" s="2" t="s">
        <v>56</v>
      </c>
      <c r="AH118" s="2" t="s">
        <v>89</v>
      </c>
      <c r="AI118" s="2" t="s">
        <v>992</v>
      </c>
      <c r="AJ118" s="2" t="s">
        <v>999</v>
      </c>
    </row>
    <row r="119" spans="1:36" x14ac:dyDescent="0.3">
      <c r="A119" s="2" t="str">
        <f>HYPERLINK("https://hsdes.intel.com/resource/14013187179","14013187179")</f>
        <v>14013187179</v>
      </c>
      <c r="B119" s="2" t="s">
        <v>1000</v>
      </c>
      <c r="C119" s="3" t="s">
        <v>35</v>
      </c>
      <c r="D119" s="2" t="s">
        <v>1866</v>
      </c>
      <c r="E119" s="4"/>
      <c r="F119" s="2"/>
      <c r="G119" s="2" t="s">
        <v>36</v>
      </c>
      <c r="H119" s="2" t="s">
        <v>37</v>
      </c>
      <c r="I119" s="2" t="s">
        <v>38</v>
      </c>
      <c r="J119" s="2" t="s">
        <v>342</v>
      </c>
      <c r="K119" s="2" t="s">
        <v>1001</v>
      </c>
      <c r="L119" s="2" t="s">
        <v>323</v>
      </c>
      <c r="M119" s="2" t="s">
        <v>988</v>
      </c>
      <c r="N119" s="2" t="s">
        <v>989</v>
      </c>
      <c r="O119" s="2" t="s">
        <v>990</v>
      </c>
      <c r="P119" s="2" t="s">
        <v>1001</v>
      </c>
      <c r="Q119" s="2" t="s">
        <v>84</v>
      </c>
      <c r="R119" s="2"/>
      <c r="S119" s="2" t="s">
        <v>327</v>
      </c>
      <c r="T119" s="2" t="s">
        <v>1002</v>
      </c>
      <c r="U119" s="2" t="s">
        <v>48</v>
      </c>
      <c r="V119" s="2" t="s">
        <v>179</v>
      </c>
      <c r="W119" s="2" t="s">
        <v>458</v>
      </c>
      <c r="X119" s="2" t="s">
        <v>139</v>
      </c>
      <c r="Y119" s="2"/>
      <c r="Z119" s="2" t="s">
        <v>52</v>
      </c>
      <c r="AA119" s="2" t="s">
        <v>53</v>
      </c>
      <c r="AB119" s="2"/>
      <c r="AC119" s="2" t="s">
        <v>54</v>
      </c>
      <c r="AD119" s="2" t="s">
        <v>55</v>
      </c>
      <c r="AE119" s="2"/>
      <c r="AF119" s="2"/>
      <c r="AG119" s="2" t="s">
        <v>56</v>
      </c>
      <c r="AH119" s="2" t="s">
        <v>89</v>
      </c>
      <c r="AI119" s="2" t="s">
        <v>992</v>
      </c>
      <c r="AJ119" s="2" t="s">
        <v>1003</v>
      </c>
    </row>
    <row r="120" spans="1:36" x14ac:dyDescent="0.3">
      <c r="A120" s="2" t="str">
        <f>HYPERLINK("https://hsdes.intel.com/resource/14013187189","14013187189")</f>
        <v>14013187189</v>
      </c>
      <c r="B120" s="2" t="s">
        <v>1004</v>
      </c>
      <c r="C120" s="3" t="s">
        <v>35</v>
      </c>
      <c r="D120" s="2" t="s">
        <v>77</v>
      </c>
      <c r="E120" s="4"/>
      <c r="F120" s="2" t="s">
        <v>1005</v>
      </c>
      <c r="G120" s="2" t="s">
        <v>61</v>
      </c>
      <c r="H120" s="2" t="s">
        <v>37</v>
      </c>
      <c r="I120" s="2" t="s">
        <v>38</v>
      </c>
      <c r="J120" s="2" t="s">
        <v>222</v>
      </c>
      <c r="K120" s="2" t="s">
        <v>1006</v>
      </c>
      <c r="L120" s="2" t="s">
        <v>64</v>
      </c>
      <c r="M120" s="2" t="s">
        <v>1007</v>
      </c>
      <c r="N120" s="2" t="s">
        <v>1008</v>
      </c>
      <c r="O120" s="2" t="s">
        <v>1009</v>
      </c>
      <c r="P120" s="2" t="s">
        <v>1006</v>
      </c>
      <c r="Q120" s="2" t="s">
        <v>44</v>
      </c>
      <c r="R120" s="2" t="s">
        <v>45</v>
      </c>
      <c r="S120" s="2" t="s">
        <v>68</v>
      </c>
      <c r="T120" s="2" t="s">
        <v>1010</v>
      </c>
      <c r="U120" s="2" t="s">
        <v>48</v>
      </c>
      <c r="V120" s="2" t="s">
        <v>49</v>
      </c>
      <c r="W120" s="2" t="s">
        <v>70</v>
      </c>
      <c r="X120" s="2" t="s">
        <v>71</v>
      </c>
      <c r="Y120" s="2"/>
      <c r="Z120" s="2" t="s">
        <v>52</v>
      </c>
      <c r="AA120" s="2" t="s">
        <v>72</v>
      </c>
      <c r="AB120" s="2"/>
      <c r="AC120" s="2" t="s">
        <v>54</v>
      </c>
      <c r="AD120" s="2" t="s">
        <v>55</v>
      </c>
      <c r="AE120" s="2"/>
      <c r="AF120" s="2"/>
      <c r="AG120" s="2" t="s">
        <v>56</v>
      </c>
      <c r="AH120" s="2" t="s">
        <v>89</v>
      </c>
      <c r="AI120" s="2" t="s">
        <v>1011</v>
      </c>
      <c r="AJ120" s="2" t="s">
        <v>1012</v>
      </c>
    </row>
    <row r="121" spans="1:36" x14ac:dyDescent="0.3">
      <c r="A121" s="2" t="str">
        <f>HYPERLINK("https://hsdes.intel.com/resource/14013187190","14013187190")</f>
        <v>14013187190</v>
      </c>
      <c r="B121" s="2" t="s">
        <v>1013</v>
      </c>
      <c r="C121" s="3" t="s">
        <v>35</v>
      </c>
      <c r="D121" s="2" t="s">
        <v>1866</v>
      </c>
      <c r="E121" s="2"/>
      <c r="F121" s="2"/>
      <c r="G121" s="2" t="s">
        <v>61</v>
      </c>
      <c r="H121" s="2" t="s">
        <v>37</v>
      </c>
      <c r="I121" s="2" t="s">
        <v>38</v>
      </c>
      <c r="J121" s="2" t="s">
        <v>342</v>
      </c>
      <c r="K121" s="2" t="s">
        <v>1014</v>
      </c>
      <c r="L121" s="2" t="s">
        <v>323</v>
      </c>
      <c r="M121" s="2" t="s">
        <v>1015</v>
      </c>
      <c r="N121" s="2" t="s">
        <v>1016</v>
      </c>
      <c r="O121" s="2" t="s">
        <v>1017</v>
      </c>
      <c r="P121" s="2" t="s">
        <v>1014</v>
      </c>
      <c r="Q121" s="2" t="s">
        <v>84</v>
      </c>
      <c r="R121" s="2"/>
      <c r="S121" s="2" t="s">
        <v>327</v>
      </c>
      <c r="T121" s="2" t="s">
        <v>1018</v>
      </c>
      <c r="U121" s="2" t="s">
        <v>48</v>
      </c>
      <c r="V121" s="2" t="s">
        <v>49</v>
      </c>
      <c r="W121" s="2" t="s">
        <v>168</v>
      </c>
      <c r="X121" s="2" t="s">
        <v>71</v>
      </c>
      <c r="Y121" s="2"/>
      <c r="Z121" s="2" t="s">
        <v>52</v>
      </c>
      <c r="AA121" s="2" t="s">
        <v>72</v>
      </c>
      <c r="AB121" s="2"/>
      <c r="AC121" s="2" t="s">
        <v>54</v>
      </c>
      <c r="AD121" s="2" t="s">
        <v>55</v>
      </c>
      <c r="AE121" s="2"/>
      <c r="AF121" s="2"/>
      <c r="AG121" s="2" t="s">
        <v>56</v>
      </c>
      <c r="AH121" s="2" t="s">
        <v>89</v>
      </c>
      <c r="AI121" s="2" t="s">
        <v>1019</v>
      </c>
      <c r="AJ121" s="2" t="s">
        <v>1020</v>
      </c>
    </row>
    <row r="122" spans="1:36" x14ac:dyDescent="0.3">
      <c r="A122" s="2" t="str">
        <f>HYPERLINK("https://hsdes.intel.com/resource/14013187192","14013187192")</f>
        <v>14013187192</v>
      </c>
      <c r="B122" s="2" t="s">
        <v>1021</v>
      </c>
      <c r="C122" s="3" t="s">
        <v>35</v>
      </c>
      <c r="D122" s="2" t="s">
        <v>1866</v>
      </c>
      <c r="E122" s="2"/>
      <c r="F122" s="2"/>
      <c r="G122" s="2" t="s">
        <v>61</v>
      </c>
      <c r="H122" s="2" t="s">
        <v>37</v>
      </c>
      <c r="I122" s="2" t="s">
        <v>38</v>
      </c>
      <c r="J122" s="2" t="s">
        <v>342</v>
      </c>
      <c r="K122" s="2" t="s">
        <v>1022</v>
      </c>
      <c r="L122" s="2" t="s">
        <v>323</v>
      </c>
      <c r="M122" s="2" t="s">
        <v>1023</v>
      </c>
      <c r="N122" s="2" t="s">
        <v>1016</v>
      </c>
      <c r="O122" s="2" t="s">
        <v>1024</v>
      </c>
      <c r="P122" s="2" t="s">
        <v>1022</v>
      </c>
      <c r="Q122" s="2" t="s">
        <v>44</v>
      </c>
      <c r="R122" s="2"/>
      <c r="S122" s="2" t="s">
        <v>327</v>
      </c>
      <c r="T122" s="2" t="s">
        <v>1025</v>
      </c>
      <c r="U122" s="2" t="s">
        <v>48</v>
      </c>
      <c r="V122" s="2" t="s">
        <v>49</v>
      </c>
      <c r="W122" s="2" t="s">
        <v>168</v>
      </c>
      <c r="X122" s="2" t="s">
        <v>71</v>
      </c>
      <c r="Y122" s="2"/>
      <c r="Z122" s="2" t="s">
        <v>52</v>
      </c>
      <c r="AA122" s="2" t="s">
        <v>72</v>
      </c>
      <c r="AB122" s="2"/>
      <c r="AC122" s="2" t="s">
        <v>54</v>
      </c>
      <c r="AD122" s="2" t="s">
        <v>55</v>
      </c>
      <c r="AE122" s="2"/>
      <c r="AF122" s="2"/>
      <c r="AG122" s="2" t="s">
        <v>56</v>
      </c>
      <c r="AH122" s="2" t="s">
        <v>89</v>
      </c>
      <c r="AI122" s="2" t="s">
        <v>1019</v>
      </c>
      <c r="AJ122" s="2" t="s">
        <v>1026</v>
      </c>
    </row>
    <row r="123" spans="1:36" x14ac:dyDescent="0.3">
      <c r="A123" s="6" t="str">
        <f>HYPERLINK("https://hsdes.intel.com/resource/14013187193","14013187193")</f>
        <v>14013187193</v>
      </c>
      <c r="B123" s="2" t="s">
        <v>1027</v>
      </c>
      <c r="C123" s="3" t="s">
        <v>35</v>
      </c>
      <c r="D123" s="2" t="s">
        <v>1866</v>
      </c>
      <c r="E123" s="2"/>
      <c r="F123" s="2"/>
      <c r="G123" s="2" t="s">
        <v>36</v>
      </c>
      <c r="H123" s="2" t="s">
        <v>37</v>
      </c>
      <c r="I123" s="2" t="s">
        <v>38</v>
      </c>
      <c r="J123" s="2" t="s">
        <v>342</v>
      </c>
      <c r="K123" s="2" t="s">
        <v>1028</v>
      </c>
      <c r="L123" s="2" t="s">
        <v>323</v>
      </c>
      <c r="M123" s="2" t="s">
        <v>1029</v>
      </c>
      <c r="N123" s="2" t="s">
        <v>1030</v>
      </c>
      <c r="O123" s="2" t="s">
        <v>1031</v>
      </c>
      <c r="P123" s="2" t="s">
        <v>1028</v>
      </c>
      <c r="Q123" s="2" t="s">
        <v>84</v>
      </c>
      <c r="R123" s="2"/>
      <c r="S123" s="2" t="s">
        <v>327</v>
      </c>
      <c r="T123" s="2" t="s">
        <v>1032</v>
      </c>
      <c r="U123" s="2" t="s">
        <v>48</v>
      </c>
      <c r="V123" s="2" t="s">
        <v>49</v>
      </c>
      <c r="W123" s="2" t="s">
        <v>458</v>
      </c>
      <c r="X123" s="2" t="s">
        <v>139</v>
      </c>
      <c r="Y123" s="2"/>
      <c r="Z123" s="2" t="s">
        <v>52</v>
      </c>
      <c r="AA123" s="2" t="s">
        <v>53</v>
      </c>
      <c r="AB123" s="2"/>
      <c r="AC123" s="2" t="s">
        <v>54</v>
      </c>
      <c r="AD123" s="2" t="s">
        <v>55</v>
      </c>
      <c r="AE123" s="2"/>
      <c r="AF123" s="2"/>
      <c r="AG123" s="2" t="s">
        <v>56</v>
      </c>
      <c r="AH123" s="2" t="s">
        <v>89</v>
      </c>
      <c r="AI123" s="2" t="s">
        <v>1033</v>
      </c>
      <c r="AJ123" s="2" t="s">
        <v>1034</v>
      </c>
    </row>
    <row r="124" spans="1:36" x14ac:dyDescent="0.3">
      <c r="A124" s="2" t="str">
        <f>HYPERLINK("https://hsdes.intel.com/resource/14013187194","14013187194")</f>
        <v>14013187194</v>
      </c>
      <c r="B124" s="2" t="s">
        <v>1035</v>
      </c>
      <c r="C124" s="3" t="s">
        <v>35</v>
      </c>
      <c r="D124" s="2" t="s">
        <v>1866</v>
      </c>
      <c r="E124" s="2"/>
      <c r="F124" s="2"/>
      <c r="G124" s="2" t="s">
        <v>36</v>
      </c>
      <c r="H124" s="2" t="s">
        <v>37</v>
      </c>
      <c r="I124" s="2" t="s">
        <v>38</v>
      </c>
      <c r="J124" s="2" t="s">
        <v>342</v>
      </c>
      <c r="K124" s="2" t="s">
        <v>1036</v>
      </c>
      <c r="L124" s="2" t="s">
        <v>323</v>
      </c>
      <c r="M124" s="2" t="s">
        <v>1037</v>
      </c>
      <c r="N124" s="2" t="s">
        <v>1038</v>
      </c>
      <c r="O124" s="2" t="s">
        <v>1039</v>
      </c>
      <c r="P124" s="2" t="s">
        <v>1036</v>
      </c>
      <c r="Q124" s="2" t="s">
        <v>84</v>
      </c>
      <c r="R124" s="2"/>
      <c r="S124" s="2" t="s">
        <v>327</v>
      </c>
      <c r="T124" s="2" t="s">
        <v>1040</v>
      </c>
      <c r="U124" s="2" t="s">
        <v>48</v>
      </c>
      <c r="V124" s="2" t="s">
        <v>49</v>
      </c>
      <c r="W124" s="2" t="s">
        <v>458</v>
      </c>
      <c r="X124" s="2" t="s">
        <v>139</v>
      </c>
      <c r="Y124" s="2"/>
      <c r="Z124" s="2" t="s">
        <v>52</v>
      </c>
      <c r="AA124" s="2" t="s">
        <v>53</v>
      </c>
      <c r="AB124" s="2"/>
      <c r="AC124" s="2" t="s">
        <v>54</v>
      </c>
      <c r="AD124" s="2" t="s">
        <v>55</v>
      </c>
      <c r="AE124" s="2"/>
      <c r="AF124" s="2"/>
      <c r="AG124" s="2" t="s">
        <v>56</v>
      </c>
      <c r="AH124" s="2" t="s">
        <v>89</v>
      </c>
      <c r="AI124" s="2" t="s">
        <v>1033</v>
      </c>
      <c r="AJ124" s="2" t="s">
        <v>1041</v>
      </c>
    </row>
    <row r="125" spans="1:36" x14ac:dyDescent="0.3">
      <c r="A125" s="2" t="str">
        <f>HYPERLINK("https://hsdes.intel.com/resource/14013187195","14013187195")</f>
        <v>14013187195</v>
      </c>
      <c r="B125" s="2" t="s">
        <v>1042</v>
      </c>
      <c r="C125" s="3" t="s">
        <v>35</v>
      </c>
      <c r="D125" s="2" t="s">
        <v>77</v>
      </c>
      <c r="E125" s="4"/>
      <c r="F125" s="2" t="s">
        <v>1043</v>
      </c>
      <c r="G125" s="2" t="s">
        <v>61</v>
      </c>
      <c r="H125" s="2" t="s">
        <v>37</v>
      </c>
      <c r="I125" s="2" t="s">
        <v>38</v>
      </c>
      <c r="J125" s="2" t="s">
        <v>307</v>
      </c>
      <c r="K125" s="2" t="s">
        <v>1044</v>
      </c>
      <c r="L125" s="2" t="s">
        <v>64</v>
      </c>
      <c r="M125" s="2" t="s">
        <v>1045</v>
      </c>
      <c r="N125" s="2" t="s">
        <v>1046</v>
      </c>
      <c r="O125" s="2" t="s">
        <v>1047</v>
      </c>
      <c r="P125" s="2" t="s">
        <v>1044</v>
      </c>
      <c r="Q125" s="2" t="s">
        <v>44</v>
      </c>
      <c r="R125" s="2" t="s">
        <v>45</v>
      </c>
      <c r="S125" s="2" t="s">
        <v>68</v>
      </c>
      <c r="T125" s="2" t="s">
        <v>1048</v>
      </c>
      <c r="U125" s="2" t="s">
        <v>48</v>
      </c>
      <c r="V125" s="2" t="s">
        <v>49</v>
      </c>
      <c r="W125" s="2" t="s">
        <v>70</v>
      </c>
      <c r="X125" s="2" t="s">
        <v>71</v>
      </c>
      <c r="Y125" s="2"/>
      <c r="Z125" s="2" t="s">
        <v>52</v>
      </c>
      <c r="AA125" s="2" t="s">
        <v>72</v>
      </c>
      <c r="AB125" s="2"/>
      <c r="AC125" s="2" t="s">
        <v>54</v>
      </c>
      <c r="AD125" s="2" t="s">
        <v>55</v>
      </c>
      <c r="AE125" s="2"/>
      <c r="AF125" s="2"/>
      <c r="AG125" s="2" t="s">
        <v>56</v>
      </c>
      <c r="AH125" s="2" t="s">
        <v>89</v>
      </c>
      <c r="AI125" s="2" t="s">
        <v>1049</v>
      </c>
      <c r="AJ125" s="2" t="s">
        <v>1050</v>
      </c>
    </row>
    <row r="126" spans="1:36" x14ac:dyDescent="0.3">
      <c r="A126" s="2" t="str">
        <f>HYPERLINK("https://hsdes.intel.com/resource/14013187197","14013187197")</f>
        <v>14013187197</v>
      </c>
      <c r="B126" s="2" t="s">
        <v>1051</v>
      </c>
      <c r="C126" s="3" t="s">
        <v>35</v>
      </c>
      <c r="D126" s="2" t="s">
        <v>77</v>
      </c>
      <c r="E126" s="4"/>
      <c r="F126" s="2" t="s">
        <v>1043</v>
      </c>
      <c r="G126" s="2" t="s">
        <v>36</v>
      </c>
      <c r="H126" s="2" t="s">
        <v>37</v>
      </c>
      <c r="I126" s="2" t="s">
        <v>38</v>
      </c>
      <c r="J126" s="2" t="s">
        <v>222</v>
      </c>
      <c r="K126" s="2" t="s">
        <v>1052</v>
      </c>
      <c r="L126" s="2" t="s">
        <v>64</v>
      </c>
      <c r="M126" s="2" t="s">
        <v>1053</v>
      </c>
      <c r="N126" s="2" t="s">
        <v>257</v>
      </c>
      <c r="O126" s="2" t="s">
        <v>1054</v>
      </c>
      <c r="P126" s="2" t="s">
        <v>1052</v>
      </c>
      <c r="Q126" s="2" t="s">
        <v>44</v>
      </c>
      <c r="R126" s="2" t="s">
        <v>45</v>
      </c>
      <c r="S126" s="2" t="s">
        <v>68</v>
      </c>
      <c r="T126" s="2" t="s">
        <v>1055</v>
      </c>
      <c r="U126" s="2" t="s">
        <v>48</v>
      </c>
      <c r="V126" s="2" t="s">
        <v>179</v>
      </c>
      <c r="W126" s="2" t="s">
        <v>180</v>
      </c>
      <c r="X126" s="2" t="s">
        <v>139</v>
      </c>
      <c r="Y126" s="2"/>
      <c r="Z126" s="2" t="s">
        <v>52</v>
      </c>
      <c r="AA126" s="2" t="s">
        <v>53</v>
      </c>
      <c r="AB126" s="2"/>
      <c r="AC126" s="2" t="s">
        <v>54</v>
      </c>
      <c r="AD126" s="2" t="s">
        <v>55</v>
      </c>
      <c r="AE126" s="2"/>
      <c r="AF126" s="2"/>
      <c r="AG126" s="2" t="s">
        <v>56</v>
      </c>
      <c r="AH126" s="2" t="s">
        <v>89</v>
      </c>
      <c r="AI126" s="2" t="s">
        <v>1056</v>
      </c>
      <c r="AJ126" s="2" t="s">
        <v>1057</v>
      </c>
    </row>
    <row r="127" spans="1:36" x14ac:dyDescent="0.3">
      <c r="A127" s="2" t="str">
        <f>HYPERLINK("https://hsdes.intel.com/resource/14013187199","14013187199")</f>
        <v>14013187199</v>
      </c>
      <c r="B127" s="2" t="s">
        <v>1058</v>
      </c>
      <c r="C127" s="3" t="s">
        <v>35</v>
      </c>
      <c r="D127" s="2" t="s">
        <v>77</v>
      </c>
      <c r="E127" s="2"/>
      <c r="F127" s="2"/>
      <c r="G127" s="2" t="s">
        <v>61</v>
      </c>
      <c r="H127" s="2" t="s">
        <v>37</v>
      </c>
      <c r="I127" s="2" t="s">
        <v>38</v>
      </c>
      <c r="J127" s="2" t="s">
        <v>307</v>
      </c>
      <c r="K127" s="2" t="s">
        <v>1059</v>
      </c>
      <c r="L127" s="2" t="s">
        <v>64</v>
      </c>
      <c r="M127" s="2" t="s">
        <v>1060</v>
      </c>
      <c r="N127" s="2" t="s">
        <v>310</v>
      </c>
      <c r="O127" s="2" t="s">
        <v>1061</v>
      </c>
      <c r="P127" s="2" t="s">
        <v>1059</v>
      </c>
      <c r="Q127" s="2" t="s">
        <v>44</v>
      </c>
      <c r="R127" s="2" t="s">
        <v>45</v>
      </c>
      <c r="S127" s="2" t="s">
        <v>68</v>
      </c>
      <c r="T127" s="2" t="s">
        <v>1058</v>
      </c>
      <c r="U127" s="2" t="s">
        <v>48</v>
      </c>
      <c r="V127" s="2" t="s">
        <v>49</v>
      </c>
      <c r="W127" s="2" t="s">
        <v>1062</v>
      </c>
      <c r="X127" s="2" t="s">
        <v>243</v>
      </c>
      <c r="Y127" s="2"/>
      <c r="Z127" s="2" t="s">
        <v>52</v>
      </c>
      <c r="AA127" s="2" t="s">
        <v>72</v>
      </c>
      <c r="AB127" s="2"/>
      <c r="AC127" s="2" t="s">
        <v>54</v>
      </c>
      <c r="AD127" s="2" t="s">
        <v>55</v>
      </c>
      <c r="AE127" s="2"/>
      <c r="AF127" s="2"/>
      <c r="AG127" s="2" t="s">
        <v>593</v>
      </c>
      <c r="AH127" s="2" t="s">
        <v>89</v>
      </c>
      <c r="AI127" s="2" t="s">
        <v>1033</v>
      </c>
      <c r="AJ127" s="2" t="s">
        <v>1063</v>
      </c>
    </row>
    <row r="128" spans="1:36" x14ac:dyDescent="0.3">
      <c r="A128" s="2" t="str">
        <f>HYPERLINK("https://hsdes.intel.com/resource/14013187200","14013187200")</f>
        <v>14013187200</v>
      </c>
      <c r="B128" s="2" t="s">
        <v>1064</v>
      </c>
      <c r="C128" s="3" t="s">
        <v>35</v>
      </c>
      <c r="D128" s="2" t="s">
        <v>77</v>
      </c>
      <c r="E128" s="2"/>
      <c r="F128" s="2"/>
      <c r="G128" s="2" t="s">
        <v>36</v>
      </c>
      <c r="H128" s="2" t="s">
        <v>37</v>
      </c>
      <c r="I128" s="2" t="s">
        <v>38</v>
      </c>
      <c r="J128" s="2" t="s">
        <v>307</v>
      </c>
      <c r="K128" s="2" t="s">
        <v>1065</v>
      </c>
      <c r="L128" s="2" t="s">
        <v>64</v>
      </c>
      <c r="M128" s="2" t="s">
        <v>1066</v>
      </c>
      <c r="N128" s="2" t="s">
        <v>1067</v>
      </c>
      <c r="O128" s="2" t="s">
        <v>1061</v>
      </c>
      <c r="P128" s="2" t="s">
        <v>1065</v>
      </c>
      <c r="Q128" s="2" t="s">
        <v>44</v>
      </c>
      <c r="R128" s="2" t="s">
        <v>45</v>
      </c>
      <c r="S128" s="2" t="s">
        <v>68</v>
      </c>
      <c r="T128" s="2" t="s">
        <v>1068</v>
      </c>
      <c r="U128" s="2" t="s">
        <v>48</v>
      </c>
      <c r="V128" s="2" t="s">
        <v>49</v>
      </c>
      <c r="W128" s="2" t="s">
        <v>50</v>
      </c>
      <c r="X128" s="2" t="s">
        <v>51</v>
      </c>
      <c r="Y128" s="2"/>
      <c r="Z128" s="2" t="s">
        <v>52</v>
      </c>
      <c r="AA128" s="2" t="s">
        <v>739</v>
      </c>
      <c r="AB128" s="2"/>
      <c r="AC128" s="2" t="s">
        <v>54</v>
      </c>
      <c r="AD128" s="2" t="s">
        <v>55</v>
      </c>
      <c r="AE128" s="2"/>
      <c r="AF128" s="2"/>
      <c r="AG128" s="2" t="s">
        <v>593</v>
      </c>
      <c r="AH128" s="2" t="s">
        <v>89</v>
      </c>
      <c r="AI128" s="2" t="s">
        <v>1033</v>
      </c>
      <c r="AJ128" s="2" t="s">
        <v>1069</v>
      </c>
    </row>
    <row r="129" spans="1:36" x14ac:dyDescent="0.3">
      <c r="A129" s="2" t="str">
        <f>HYPERLINK("https://hsdes.intel.com/resource/14013187203","14013187203")</f>
        <v>14013187203</v>
      </c>
      <c r="B129" s="2" t="s">
        <v>1070</v>
      </c>
      <c r="C129" s="3" t="s">
        <v>35</v>
      </c>
      <c r="D129" s="2" t="s">
        <v>1866</v>
      </c>
      <c r="E129" s="2"/>
      <c r="F129" s="2"/>
      <c r="G129" s="2" t="s">
        <v>61</v>
      </c>
      <c r="H129" s="2" t="s">
        <v>37</v>
      </c>
      <c r="I129" s="2" t="s">
        <v>38</v>
      </c>
      <c r="J129" s="2" t="s">
        <v>342</v>
      </c>
      <c r="K129" s="2" t="s">
        <v>1071</v>
      </c>
      <c r="L129" s="2" t="s">
        <v>323</v>
      </c>
      <c r="M129" s="2" t="s">
        <v>1072</v>
      </c>
      <c r="N129" s="2" t="s">
        <v>1073</v>
      </c>
      <c r="O129" s="2" t="s">
        <v>1074</v>
      </c>
      <c r="P129" s="2" t="s">
        <v>1071</v>
      </c>
      <c r="Q129" s="2" t="s">
        <v>84</v>
      </c>
      <c r="R129" s="2"/>
      <c r="S129" s="2" t="s">
        <v>327</v>
      </c>
      <c r="T129" s="2" t="s">
        <v>1075</v>
      </c>
      <c r="U129" s="2" t="s">
        <v>48</v>
      </c>
      <c r="V129" s="2" t="s">
        <v>49</v>
      </c>
      <c r="W129" s="2" t="s">
        <v>168</v>
      </c>
      <c r="X129" s="2" t="s">
        <v>71</v>
      </c>
      <c r="Y129" s="2"/>
      <c r="Z129" s="2" t="s">
        <v>52</v>
      </c>
      <c r="AA129" s="2" t="s">
        <v>72</v>
      </c>
      <c r="AB129" s="2"/>
      <c r="AC129" s="2" t="s">
        <v>54</v>
      </c>
      <c r="AD129" s="2" t="s">
        <v>55</v>
      </c>
      <c r="AE129" s="2"/>
      <c r="AF129" s="2"/>
      <c r="AG129" s="2" t="s">
        <v>56</v>
      </c>
      <c r="AH129" s="2" t="s">
        <v>89</v>
      </c>
      <c r="AI129" s="2" t="s">
        <v>1019</v>
      </c>
      <c r="AJ129" s="2" t="s">
        <v>1076</v>
      </c>
    </row>
    <row r="130" spans="1:36" x14ac:dyDescent="0.3">
      <c r="A130" s="2" t="str">
        <f>HYPERLINK("https://hsdes.intel.com/resource/14013187204","14013187204")</f>
        <v>14013187204</v>
      </c>
      <c r="B130" s="2" t="s">
        <v>1077</v>
      </c>
      <c r="C130" s="3" t="s">
        <v>35</v>
      </c>
      <c r="D130" s="2" t="s">
        <v>1866</v>
      </c>
      <c r="E130" s="2"/>
      <c r="F130" s="2"/>
      <c r="G130" s="2" t="s">
        <v>36</v>
      </c>
      <c r="H130" s="2" t="s">
        <v>37</v>
      </c>
      <c r="I130" s="2" t="s">
        <v>38</v>
      </c>
      <c r="J130" s="2" t="s">
        <v>342</v>
      </c>
      <c r="K130" s="2" t="s">
        <v>1078</v>
      </c>
      <c r="L130" s="2" t="s">
        <v>323</v>
      </c>
      <c r="M130" s="2" t="s">
        <v>1079</v>
      </c>
      <c r="N130" s="2" t="s">
        <v>1030</v>
      </c>
      <c r="O130" s="2" t="s">
        <v>1080</v>
      </c>
      <c r="P130" s="2" t="s">
        <v>1078</v>
      </c>
      <c r="Q130" s="2" t="s">
        <v>84</v>
      </c>
      <c r="R130" s="2"/>
      <c r="S130" s="2" t="s">
        <v>327</v>
      </c>
      <c r="T130" s="2" t="s">
        <v>1081</v>
      </c>
      <c r="U130" s="2" t="s">
        <v>48</v>
      </c>
      <c r="V130" s="2" t="s">
        <v>179</v>
      </c>
      <c r="W130" s="2" t="s">
        <v>458</v>
      </c>
      <c r="X130" s="2" t="s">
        <v>139</v>
      </c>
      <c r="Y130" s="2"/>
      <c r="Z130" s="2" t="s">
        <v>52</v>
      </c>
      <c r="AA130" s="2" t="s">
        <v>53</v>
      </c>
      <c r="AB130" s="2"/>
      <c r="AC130" s="2" t="s">
        <v>54</v>
      </c>
      <c r="AD130" s="2" t="s">
        <v>55</v>
      </c>
      <c r="AE130" s="2"/>
      <c r="AF130" s="2"/>
      <c r="AG130" s="2" t="s">
        <v>56</v>
      </c>
      <c r="AH130" s="2" t="s">
        <v>89</v>
      </c>
      <c r="AI130" s="2" t="s">
        <v>1019</v>
      </c>
      <c r="AJ130" s="2" t="s">
        <v>1082</v>
      </c>
    </row>
    <row r="131" spans="1:36" x14ac:dyDescent="0.3">
      <c r="A131" s="6" t="str">
        <f>HYPERLINK("https://hsdes.intel.com/resource/14013187207","14013187207")</f>
        <v>14013187207</v>
      </c>
      <c r="B131" s="2" t="s">
        <v>1083</v>
      </c>
      <c r="C131" s="3" t="s">
        <v>35</v>
      </c>
      <c r="D131" s="2" t="s">
        <v>1866</v>
      </c>
      <c r="E131" s="2"/>
      <c r="F131" s="2"/>
      <c r="G131" s="2" t="s">
        <v>36</v>
      </c>
      <c r="H131" s="2" t="s">
        <v>37</v>
      </c>
      <c r="I131" s="2" t="s">
        <v>38</v>
      </c>
      <c r="J131" s="2" t="s">
        <v>342</v>
      </c>
      <c r="K131" s="2" t="s">
        <v>1084</v>
      </c>
      <c r="L131" s="2" t="s">
        <v>323</v>
      </c>
      <c r="M131" s="2" t="s">
        <v>1085</v>
      </c>
      <c r="N131" s="2" t="s">
        <v>1086</v>
      </c>
      <c r="O131" s="2" t="s">
        <v>1087</v>
      </c>
      <c r="P131" s="2" t="s">
        <v>1084</v>
      </c>
      <c r="Q131" s="2" t="s">
        <v>84</v>
      </c>
      <c r="R131" s="2"/>
      <c r="S131" s="2" t="s">
        <v>327</v>
      </c>
      <c r="T131" s="2" t="s">
        <v>1088</v>
      </c>
      <c r="U131" s="2" t="s">
        <v>48</v>
      </c>
      <c r="V131" s="2" t="s">
        <v>179</v>
      </c>
      <c r="W131" s="2" t="s">
        <v>458</v>
      </c>
      <c r="X131" s="2" t="s">
        <v>139</v>
      </c>
      <c r="Y131" s="2"/>
      <c r="Z131" s="2" t="s">
        <v>52</v>
      </c>
      <c r="AA131" s="2" t="s">
        <v>53</v>
      </c>
      <c r="AB131" s="2"/>
      <c r="AC131" s="2" t="s">
        <v>54</v>
      </c>
      <c r="AD131" s="2" t="s">
        <v>55</v>
      </c>
      <c r="AE131" s="2"/>
      <c r="AF131" s="2"/>
      <c r="AG131" s="2" t="s">
        <v>56</v>
      </c>
      <c r="AH131" s="2" t="s">
        <v>89</v>
      </c>
      <c r="AI131" s="2" t="s">
        <v>1019</v>
      </c>
      <c r="AJ131" s="2" t="s">
        <v>1089</v>
      </c>
    </row>
    <row r="132" spans="1:36" x14ac:dyDescent="0.3">
      <c r="A132" s="6" t="str">
        <f>HYPERLINK("https://hsdes.intel.com/resource/14013187213","14013187213")</f>
        <v>14013187213</v>
      </c>
      <c r="B132" s="2" t="s">
        <v>1090</v>
      </c>
      <c r="C132" s="3" t="s">
        <v>35</v>
      </c>
      <c r="D132" s="2" t="s">
        <v>1866</v>
      </c>
      <c r="E132" s="2"/>
      <c r="F132" s="2"/>
      <c r="G132" s="2" t="s">
        <v>36</v>
      </c>
      <c r="H132" s="2" t="s">
        <v>37</v>
      </c>
      <c r="I132" s="2" t="s">
        <v>38</v>
      </c>
      <c r="J132" s="2" t="s">
        <v>342</v>
      </c>
      <c r="K132" s="2" t="s">
        <v>1091</v>
      </c>
      <c r="L132" s="2" t="s">
        <v>323</v>
      </c>
      <c r="M132" s="2" t="s">
        <v>1092</v>
      </c>
      <c r="N132" s="2" t="s">
        <v>1038</v>
      </c>
      <c r="O132" s="2" t="s">
        <v>1093</v>
      </c>
      <c r="P132" s="2" t="s">
        <v>1091</v>
      </c>
      <c r="Q132" s="2" t="s">
        <v>84</v>
      </c>
      <c r="R132" s="2"/>
      <c r="S132" s="2" t="s">
        <v>327</v>
      </c>
      <c r="T132" s="2" t="s">
        <v>1094</v>
      </c>
      <c r="U132" s="2" t="s">
        <v>48</v>
      </c>
      <c r="V132" s="2" t="s">
        <v>179</v>
      </c>
      <c r="W132" s="2" t="s">
        <v>292</v>
      </c>
      <c r="X132" s="2" t="s">
        <v>261</v>
      </c>
      <c r="Y132" s="2"/>
      <c r="Z132" s="2" t="s">
        <v>52</v>
      </c>
      <c r="AA132" s="2" t="s">
        <v>53</v>
      </c>
      <c r="AB132" s="2"/>
      <c r="AC132" s="2" t="s">
        <v>54</v>
      </c>
      <c r="AD132" s="2" t="s">
        <v>55</v>
      </c>
      <c r="AE132" s="2"/>
      <c r="AF132" s="2"/>
      <c r="AG132" s="2" t="s">
        <v>56</v>
      </c>
      <c r="AH132" s="2" t="s">
        <v>89</v>
      </c>
      <c r="AI132" s="2" t="s">
        <v>1095</v>
      </c>
      <c r="AJ132" s="2" t="s">
        <v>1096</v>
      </c>
    </row>
    <row r="133" spans="1:36" x14ac:dyDescent="0.3">
      <c r="A133" s="2" t="str">
        <f>HYPERLINK("https://hsdes.intel.com/resource/14013186480","14013186480")</f>
        <v>14013186480</v>
      </c>
      <c r="B133" s="2" t="s">
        <v>1097</v>
      </c>
      <c r="C133" s="3" t="s">
        <v>35</v>
      </c>
      <c r="D133" s="2" t="s">
        <v>1866</v>
      </c>
      <c r="E133" s="4"/>
      <c r="F133" s="2"/>
      <c r="G133" s="2" t="s">
        <v>36</v>
      </c>
      <c r="H133" s="2" t="s">
        <v>37</v>
      </c>
      <c r="I133" s="2" t="s">
        <v>38</v>
      </c>
      <c r="J133" s="2" t="s">
        <v>1098</v>
      </c>
      <c r="K133" s="2" t="s">
        <v>1099</v>
      </c>
      <c r="L133" s="2" t="s">
        <v>41</v>
      </c>
      <c r="M133" s="2" t="s">
        <v>1100</v>
      </c>
      <c r="N133" s="2" t="s">
        <v>1101</v>
      </c>
      <c r="O133" s="2" t="s">
        <v>1102</v>
      </c>
      <c r="P133" s="2" t="s">
        <v>1099</v>
      </c>
      <c r="Q133" s="2" t="s">
        <v>44</v>
      </c>
      <c r="R133" s="2" t="s">
        <v>45</v>
      </c>
      <c r="S133" s="2" t="s">
        <v>46</v>
      </c>
      <c r="T133" s="2" t="s">
        <v>1103</v>
      </c>
      <c r="U133" s="2" t="s">
        <v>48</v>
      </c>
      <c r="V133" s="2" t="s">
        <v>49</v>
      </c>
      <c r="W133" s="2" t="s">
        <v>1104</v>
      </c>
      <c r="X133" s="2" t="s">
        <v>1105</v>
      </c>
      <c r="Y133" s="2"/>
      <c r="Z133" s="2" t="s">
        <v>52</v>
      </c>
      <c r="AA133" s="2" t="s">
        <v>53</v>
      </c>
      <c r="AB133" s="2"/>
      <c r="AC133" s="2" t="s">
        <v>54</v>
      </c>
      <c r="AD133" s="2" t="s">
        <v>55</v>
      </c>
      <c r="AE133" s="2"/>
      <c r="AF133" s="2"/>
      <c r="AG133" s="2" t="s">
        <v>56</v>
      </c>
      <c r="AH133" s="2" t="s">
        <v>57</v>
      </c>
      <c r="AI133" s="2" t="s">
        <v>1106</v>
      </c>
      <c r="AJ133" s="2" t="s">
        <v>1107</v>
      </c>
    </row>
    <row r="134" spans="1:36" x14ac:dyDescent="0.3">
      <c r="A134" s="2" t="str">
        <f>HYPERLINK("https://hsdes.intel.com/resource/14013187501","14013187501")</f>
        <v>14013187501</v>
      </c>
      <c r="B134" s="2" t="s">
        <v>1108</v>
      </c>
      <c r="C134" s="3" t="s">
        <v>35</v>
      </c>
      <c r="D134" s="2" t="s">
        <v>1866</v>
      </c>
      <c r="E134" s="4"/>
      <c r="F134" s="2"/>
      <c r="G134" s="2" t="s">
        <v>36</v>
      </c>
      <c r="H134" s="2" t="s">
        <v>37</v>
      </c>
      <c r="I134" s="2" t="s">
        <v>38</v>
      </c>
      <c r="J134" s="2" t="s">
        <v>39</v>
      </c>
      <c r="K134" s="2" t="s">
        <v>1109</v>
      </c>
      <c r="L134" s="2" t="s">
        <v>41</v>
      </c>
      <c r="M134" s="2" t="s">
        <v>1110</v>
      </c>
      <c r="N134" s="2" t="s">
        <v>1111</v>
      </c>
      <c r="O134" s="2" t="s">
        <v>1112</v>
      </c>
      <c r="P134" s="2" t="s">
        <v>1109</v>
      </c>
      <c r="Q134" s="2" t="s">
        <v>44</v>
      </c>
      <c r="R134" s="2" t="s">
        <v>45</v>
      </c>
      <c r="S134" s="2" t="s">
        <v>46</v>
      </c>
      <c r="T134" s="2" t="s">
        <v>1113</v>
      </c>
      <c r="U134" s="2" t="s">
        <v>48</v>
      </c>
      <c r="V134" s="2" t="s">
        <v>179</v>
      </c>
      <c r="W134" s="2" t="s">
        <v>115</v>
      </c>
      <c r="X134" s="2" t="s">
        <v>116</v>
      </c>
      <c r="Y134" s="2"/>
      <c r="Z134" s="2" t="s">
        <v>52</v>
      </c>
      <c r="AA134" s="2" t="s">
        <v>53</v>
      </c>
      <c r="AB134" s="2"/>
      <c r="AC134" s="2" t="s">
        <v>54</v>
      </c>
      <c r="AD134" s="2" t="s">
        <v>55</v>
      </c>
      <c r="AE134" s="2"/>
      <c r="AF134" s="2"/>
      <c r="AG134" s="2" t="s">
        <v>56</v>
      </c>
      <c r="AH134" s="2" t="s">
        <v>89</v>
      </c>
      <c r="AI134" s="2" t="s">
        <v>1114</v>
      </c>
      <c r="AJ134" s="2" t="s">
        <v>1115</v>
      </c>
    </row>
    <row r="135" spans="1:36" x14ac:dyDescent="0.3">
      <c r="A135" s="2" t="str">
        <f>HYPERLINK("https://hsdes.intel.com/resource/14013187575","14013187575")</f>
        <v>14013187575</v>
      </c>
      <c r="B135" s="2" t="s">
        <v>1116</v>
      </c>
      <c r="C135" s="3" t="s">
        <v>35</v>
      </c>
      <c r="D135" s="2" t="s">
        <v>77</v>
      </c>
      <c r="E135" s="4"/>
      <c r="F135" s="2" t="s">
        <v>1043</v>
      </c>
      <c r="G135" s="2" t="s">
        <v>36</v>
      </c>
      <c r="H135" s="2" t="s">
        <v>37</v>
      </c>
      <c r="I135" s="2" t="s">
        <v>38</v>
      </c>
      <c r="J135" s="2" t="s">
        <v>62</v>
      </c>
      <c r="K135" s="2" t="s">
        <v>1117</v>
      </c>
      <c r="L135" s="2" t="s">
        <v>64</v>
      </c>
      <c r="M135" s="2" t="s">
        <v>1118</v>
      </c>
      <c r="N135" s="2" t="s">
        <v>1119</v>
      </c>
      <c r="O135" s="2" t="s">
        <v>1120</v>
      </c>
      <c r="P135" s="2" t="s">
        <v>1117</v>
      </c>
      <c r="Q135" s="2" t="s">
        <v>44</v>
      </c>
      <c r="R135" s="2" t="s">
        <v>45</v>
      </c>
      <c r="S135" s="2" t="s">
        <v>68</v>
      </c>
      <c r="T135" s="2" t="s">
        <v>1055</v>
      </c>
      <c r="U135" s="2" t="s">
        <v>48</v>
      </c>
      <c r="V135" s="2" t="s">
        <v>179</v>
      </c>
      <c r="W135" s="2" t="s">
        <v>260</v>
      </c>
      <c r="X135" s="2" t="s">
        <v>261</v>
      </c>
      <c r="Y135" s="2"/>
      <c r="Z135" s="2" t="s">
        <v>52</v>
      </c>
      <c r="AA135" s="2" t="s">
        <v>53</v>
      </c>
      <c r="AB135" s="2"/>
      <c r="AC135" s="2" t="s">
        <v>54</v>
      </c>
      <c r="AD135" s="2" t="s">
        <v>55</v>
      </c>
      <c r="AE135" s="2"/>
      <c r="AF135" s="2"/>
      <c r="AG135" s="2" t="s">
        <v>56</v>
      </c>
      <c r="AH135" s="2" t="s">
        <v>89</v>
      </c>
      <c r="AI135" s="2" t="s">
        <v>1121</v>
      </c>
      <c r="AJ135" s="2" t="s">
        <v>1122</v>
      </c>
    </row>
    <row r="136" spans="1:36" x14ac:dyDescent="0.3">
      <c r="A136" s="2" t="str">
        <f>HYPERLINK("https://hsdes.intel.com/resource/14013187300","14013187300")</f>
        <v>14013187300</v>
      </c>
      <c r="B136" s="2" t="s">
        <v>1123</v>
      </c>
      <c r="C136" s="3" t="s">
        <v>35</v>
      </c>
      <c r="D136" s="2" t="s">
        <v>1866</v>
      </c>
      <c r="E136" s="4"/>
      <c r="F136" s="2"/>
      <c r="G136" s="2" t="s">
        <v>61</v>
      </c>
      <c r="H136" s="2" t="s">
        <v>37</v>
      </c>
      <c r="I136" s="2" t="s">
        <v>38</v>
      </c>
      <c r="J136" s="2" t="s">
        <v>1124</v>
      </c>
      <c r="K136" s="2" t="s">
        <v>1125</v>
      </c>
      <c r="L136" s="2" t="s">
        <v>64</v>
      </c>
      <c r="M136" s="2" t="s">
        <v>1126</v>
      </c>
      <c r="N136" s="2" t="s">
        <v>66</v>
      </c>
      <c r="O136" s="2" t="s">
        <v>1127</v>
      </c>
      <c r="P136" s="2" t="s">
        <v>1125</v>
      </c>
      <c r="Q136" s="2" t="s">
        <v>44</v>
      </c>
      <c r="R136" s="2" t="s">
        <v>45</v>
      </c>
      <c r="S136" s="2" t="s">
        <v>68</v>
      </c>
      <c r="T136" s="2" t="s">
        <v>1128</v>
      </c>
      <c r="U136" s="2" t="s">
        <v>48</v>
      </c>
      <c r="V136" s="2" t="s">
        <v>49</v>
      </c>
      <c r="W136" s="2" t="s">
        <v>70</v>
      </c>
      <c r="X136" s="2" t="s">
        <v>71</v>
      </c>
      <c r="Y136" s="2"/>
      <c r="Z136" s="2" t="s">
        <v>52</v>
      </c>
      <c r="AA136" s="2" t="s">
        <v>72</v>
      </c>
      <c r="AB136" s="2"/>
      <c r="AC136" s="2" t="s">
        <v>54</v>
      </c>
      <c r="AD136" s="2" t="s">
        <v>55</v>
      </c>
      <c r="AE136" s="2"/>
      <c r="AF136" s="2"/>
      <c r="AG136" s="2" t="s">
        <v>56</v>
      </c>
      <c r="AH136" s="2" t="s">
        <v>89</v>
      </c>
      <c r="AI136" s="2" t="s">
        <v>1129</v>
      </c>
      <c r="AJ136" s="2" t="s">
        <v>1130</v>
      </c>
    </row>
    <row r="137" spans="1:36" x14ac:dyDescent="0.3">
      <c r="A137" s="2" t="str">
        <f>HYPERLINK("https://hsdes.intel.com/resource/14013187642","14013187642")</f>
        <v>14013187642</v>
      </c>
      <c r="B137" s="2" t="s">
        <v>1131</v>
      </c>
      <c r="C137" s="3" t="s">
        <v>35</v>
      </c>
      <c r="D137" s="2" t="s">
        <v>1866</v>
      </c>
      <c r="E137" s="4"/>
      <c r="F137" s="2"/>
      <c r="G137" s="2" t="s">
        <v>61</v>
      </c>
      <c r="H137" s="2" t="s">
        <v>37</v>
      </c>
      <c r="I137" s="2" t="s">
        <v>38</v>
      </c>
      <c r="J137" s="2" t="s">
        <v>1132</v>
      </c>
      <c r="K137" s="2" t="s">
        <v>1133</v>
      </c>
      <c r="L137" s="2" t="s">
        <v>64</v>
      </c>
      <c r="M137" s="2" t="s">
        <v>1134</v>
      </c>
      <c r="N137" s="2" t="s">
        <v>1119</v>
      </c>
      <c r="O137" s="2" t="s">
        <v>1135</v>
      </c>
      <c r="P137" s="2" t="s">
        <v>1133</v>
      </c>
      <c r="Q137" s="2" t="s">
        <v>44</v>
      </c>
      <c r="R137" s="2" t="s">
        <v>45</v>
      </c>
      <c r="S137" s="2" t="s">
        <v>68</v>
      </c>
      <c r="T137" s="2" t="s">
        <v>1136</v>
      </c>
      <c r="U137" s="2" t="s">
        <v>48</v>
      </c>
      <c r="V137" s="2" t="s">
        <v>49</v>
      </c>
      <c r="W137" s="2" t="s">
        <v>410</v>
      </c>
      <c r="X137" s="2" t="s">
        <v>362</v>
      </c>
      <c r="Y137" s="2"/>
      <c r="Z137" s="2" t="s">
        <v>52</v>
      </c>
      <c r="AA137" s="2" t="s">
        <v>72</v>
      </c>
      <c r="AB137" s="2"/>
      <c r="AC137" s="2" t="s">
        <v>54</v>
      </c>
      <c r="AD137" s="2" t="s">
        <v>55</v>
      </c>
      <c r="AE137" s="2"/>
      <c r="AF137" s="2"/>
      <c r="AG137" s="2" t="s">
        <v>56</v>
      </c>
      <c r="AH137" s="2" t="s">
        <v>89</v>
      </c>
      <c r="AI137" s="2" t="s">
        <v>1129</v>
      </c>
      <c r="AJ137" s="2" t="s">
        <v>1137</v>
      </c>
    </row>
    <row r="138" spans="1:36" x14ac:dyDescent="0.3">
      <c r="A138" s="2" t="str">
        <f>HYPERLINK("https://hsdes.intel.com/resource/14013187302","14013187302")</f>
        <v>14013187302</v>
      </c>
      <c r="B138" s="2" t="s">
        <v>1138</v>
      </c>
      <c r="C138" s="3" t="s">
        <v>35</v>
      </c>
      <c r="D138" s="2" t="s">
        <v>1866</v>
      </c>
      <c r="E138" s="4"/>
      <c r="F138" s="2"/>
      <c r="G138" s="2" t="s">
        <v>36</v>
      </c>
      <c r="H138" s="2" t="s">
        <v>37</v>
      </c>
      <c r="I138" s="2" t="s">
        <v>38</v>
      </c>
      <c r="J138" s="2" t="s">
        <v>222</v>
      </c>
      <c r="K138" s="2" t="s">
        <v>1139</v>
      </c>
      <c r="L138" s="2" t="s">
        <v>64</v>
      </c>
      <c r="M138" s="2" t="s">
        <v>1140</v>
      </c>
      <c r="N138" s="2" t="s">
        <v>257</v>
      </c>
      <c r="O138" s="2" t="s">
        <v>1141</v>
      </c>
      <c r="P138" s="2" t="s">
        <v>1139</v>
      </c>
      <c r="Q138" s="2" t="s">
        <v>44</v>
      </c>
      <c r="R138" s="2" t="s">
        <v>45</v>
      </c>
      <c r="S138" s="2" t="s">
        <v>68</v>
      </c>
      <c r="T138" s="2" t="s">
        <v>1136</v>
      </c>
      <c r="U138" s="2" t="s">
        <v>48</v>
      </c>
      <c r="V138" s="2" t="s">
        <v>49</v>
      </c>
      <c r="W138" s="2" t="s">
        <v>410</v>
      </c>
      <c r="X138" s="2" t="s">
        <v>362</v>
      </c>
      <c r="Y138" s="2"/>
      <c r="Z138" s="2" t="s">
        <v>52</v>
      </c>
      <c r="AA138" s="2" t="s">
        <v>53</v>
      </c>
      <c r="AB138" s="2"/>
      <c r="AC138" s="2" t="s">
        <v>54</v>
      </c>
      <c r="AD138" s="2" t="s">
        <v>55</v>
      </c>
      <c r="AE138" s="2"/>
      <c r="AF138" s="2"/>
      <c r="AG138" s="2" t="s">
        <v>56</v>
      </c>
      <c r="AH138" s="2" t="s">
        <v>89</v>
      </c>
      <c r="AI138" s="2" t="s">
        <v>1142</v>
      </c>
      <c r="AJ138" s="2" t="s">
        <v>1143</v>
      </c>
    </row>
    <row r="139" spans="1:36" x14ac:dyDescent="0.3">
      <c r="A139" s="2" t="str">
        <f>HYPERLINK("https://hsdes.intel.com/resource/14013186700","14013186700")</f>
        <v>14013186700</v>
      </c>
      <c r="B139" s="2" t="s">
        <v>1144</v>
      </c>
      <c r="C139" s="3" t="s">
        <v>35</v>
      </c>
      <c r="D139" s="2" t="s">
        <v>77</v>
      </c>
      <c r="E139" s="4"/>
      <c r="F139" s="2"/>
      <c r="G139" s="2" t="s">
        <v>36</v>
      </c>
      <c r="H139" s="2" t="s">
        <v>37</v>
      </c>
      <c r="I139" s="2" t="s">
        <v>38</v>
      </c>
      <c r="J139" s="2" t="s">
        <v>307</v>
      </c>
      <c r="K139" s="2" t="s">
        <v>1145</v>
      </c>
      <c r="L139" s="2" t="s">
        <v>1146</v>
      </c>
      <c r="M139" s="2" t="s">
        <v>1147</v>
      </c>
      <c r="N139" s="2" t="s">
        <v>1148</v>
      </c>
      <c r="O139" s="2" t="s">
        <v>702</v>
      </c>
      <c r="P139" s="2" t="s">
        <v>1145</v>
      </c>
      <c r="Q139" s="2" t="s">
        <v>44</v>
      </c>
      <c r="R139" s="2"/>
      <c r="S139" s="2" t="s">
        <v>327</v>
      </c>
      <c r="T139" s="2" t="s">
        <v>1149</v>
      </c>
      <c r="U139" s="2" t="s">
        <v>48</v>
      </c>
      <c r="V139" s="2" t="s">
        <v>49</v>
      </c>
      <c r="W139" s="2" t="s">
        <v>292</v>
      </c>
      <c r="X139" s="2" t="s">
        <v>261</v>
      </c>
      <c r="Y139" s="2"/>
      <c r="Z139" s="2" t="s">
        <v>52</v>
      </c>
      <c r="AA139" s="2" t="s">
        <v>53</v>
      </c>
      <c r="AB139" s="2"/>
      <c r="AC139" s="2" t="s">
        <v>54</v>
      </c>
      <c r="AD139" s="2" t="s">
        <v>55</v>
      </c>
      <c r="AE139" s="2"/>
      <c r="AF139" s="2"/>
      <c r="AG139" s="2" t="s">
        <v>56</v>
      </c>
      <c r="AH139" s="2" t="s">
        <v>1150</v>
      </c>
      <c r="AI139" s="2" t="s">
        <v>1151</v>
      </c>
      <c r="AJ139" s="2" t="s">
        <v>1152</v>
      </c>
    </row>
    <row r="140" spans="1:36" x14ac:dyDescent="0.3">
      <c r="A140" s="2" t="str">
        <f>HYPERLINK("https://hsdes.intel.com/resource/14013186089","14013186089")</f>
        <v>14013186089</v>
      </c>
      <c r="B140" s="2" t="s">
        <v>1153</v>
      </c>
      <c r="C140" s="3" t="s">
        <v>35</v>
      </c>
      <c r="D140" s="2" t="s">
        <v>77</v>
      </c>
      <c r="E140" s="4"/>
      <c r="F140" s="2"/>
      <c r="G140" s="2" t="s">
        <v>61</v>
      </c>
      <c r="H140" s="2" t="s">
        <v>265</v>
      </c>
      <c r="I140" s="2" t="s">
        <v>38</v>
      </c>
      <c r="J140" s="2" t="s">
        <v>832</v>
      </c>
      <c r="K140" s="2" t="s">
        <v>1154</v>
      </c>
      <c r="L140" s="2" t="s">
        <v>355</v>
      </c>
      <c r="M140" s="2" t="s">
        <v>1155</v>
      </c>
      <c r="N140" s="2" t="s">
        <v>1156</v>
      </c>
      <c r="O140" s="2" t="s">
        <v>1157</v>
      </c>
      <c r="P140" s="2" t="s">
        <v>1154</v>
      </c>
      <c r="Q140" s="2" t="s">
        <v>84</v>
      </c>
      <c r="R140" s="2"/>
      <c r="S140" s="2" t="s">
        <v>68</v>
      </c>
      <c r="T140" s="2" t="s">
        <v>1158</v>
      </c>
      <c r="U140" s="2" t="s">
        <v>48</v>
      </c>
      <c r="V140" s="2" t="s">
        <v>179</v>
      </c>
      <c r="W140" s="2" t="s">
        <v>400</v>
      </c>
      <c r="X140" s="2" t="s">
        <v>1159</v>
      </c>
      <c r="Y140" s="2"/>
      <c r="Z140" s="2" t="s">
        <v>52</v>
      </c>
      <c r="AA140" s="2" t="s">
        <v>72</v>
      </c>
      <c r="AB140" s="2"/>
      <c r="AC140" s="2" t="s">
        <v>54</v>
      </c>
      <c r="AD140" s="2" t="s">
        <v>55</v>
      </c>
      <c r="AE140" s="2"/>
      <c r="AF140" s="2"/>
      <c r="AG140" s="2" t="s">
        <v>56</v>
      </c>
      <c r="AH140" s="2" t="s">
        <v>89</v>
      </c>
      <c r="AI140" s="2" t="s">
        <v>1160</v>
      </c>
      <c r="AJ140" s="2" t="s">
        <v>1161</v>
      </c>
    </row>
    <row r="141" spans="1:36" x14ac:dyDescent="0.3">
      <c r="A141" s="2" t="str">
        <f>HYPERLINK("https://hsdes.intel.com/resource/14013186815","14013186815")</f>
        <v>14013186815</v>
      </c>
      <c r="B141" s="2" t="s">
        <v>1162</v>
      </c>
      <c r="C141" s="3" t="s">
        <v>35</v>
      </c>
      <c r="D141" s="2" t="s">
        <v>1866</v>
      </c>
      <c r="E141" s="2"/>
      <c r="F141" s="2"/>
      <c r="G141" s="2" t="s">
        <v>36</v>
      </c>
      <c r="H141" s="2" t="s">
        <v>37</v>
      </c>
      <c r="I141" s="2" t="s">
        <v>38</v>
      </c>
      <c r="J141" s="2" t="s">
        <v>150</v>
      </c>
      <c r="K141" s="2" t="s">
        <v>1163</v>
      </c>
      <c r="L141" s="2" t="s">
        <v>152</v>
      </c>
      <c r="M141" s="2" t="s">
        <v>1164</v>
      </c>
      <c r="N141" s="2" t="s">
        <v>1165</v>
      </c>
      <c r="O141" s="2" t="s">
        <v>1166</v>
      </c>
      <c r="P141" s="2" t="s">
        <v>1163</v>
      </c>
      <c r="Q141" s="2" t="s">
        <v>84</v>
      </c>
      <c r="R141" s="2" t="s">
        <v>156</v>
      </c>
      <c r="S141" s="2" t="s">
        <v>157</v>
      </c>
      <c r="T141" s="2" t="s">
        <v>1167</v>
      </c>
      <c r="U141" s="2" t="s">
        <v>48</v>
      </c>
      <c r="V141" s="2" t="s">
        <v>179</v>
      </c>
      <c r="W141" s="2" t="s">
        <v>458</v>
      </c>
      <c r="X141" s="2" t="s">
        <v>139</v>
      </c>
      <c r="Y141" s="2"/>
      <c r="Z141" s="2" t="s">
        <v>52</v>
      </c>
      <c r="AA141" s="2" t="s">
        <v>53</v>
      </c>
      <c r="AB141" s="2"/>
      <c r="AC141" s="2" t="s">
        <v>54</v>
      </c>
      <c r="AD141" s="2" t="s">
        <v>55</v>
      </c>
      <c r="AE141" s="2"/>
      <c r="AF141" s="2"/>
      <c r="AG141" s="2" t="s">
        <v>56</v>
      </c>
      <c r="AH141" s="2" t="s">
        <v>89</v>
      </c>
      <c r="AI141" s="2" t="s">
        <v>1168</v>
      </c>
      <c r="AJ141" s="2" t="s">
        <v>1169</v>
      </c>
    </row>
    <row r="142" spans="1:36" x14ac:dyDescent="0.3">
      <c r="A142" s="2" t="str">
        <f>HYPERLINK("https://hsdes.intel.com/resource/14013186345","14013186345")</f>
        <v>14013186345</v>
      </c>
      <c r="B142" s="2" t="s">
        <v>1170</v>
      </c>
      <c r="C142" s="3" t="s">
        <v>35</v>
      </c>
      <c r="D142" s="2" t="s">
        <v>77</v>
      </c>
      <c r="E142" s="4"/>
      <c r="F142" s="2"/>
      <c r="G142" s="2" t="s">
        <v>61</v>
      </c>
      <c r="H142" s="2" t="s">
        <v>37</v>
      </c>
      <c r="I142" s="2" t="s">
        <v>38</v>
      </c>
      <c r="J142" s="2" t="s">
        <v>150</v>
      </c>
      <c r="K142" s="2" t="s">
        <v>1171</v>
      </c>
      <c r="L142" s="2" t="s">
        <v>152</v>
      </c>
      <c r="M142" s="2" t="s">
        <v>1172</v>
      </c>
      <c r="N142" s="2" t="s">
        <v>1173</v>
      </c>
      <c r="O142" s="2" t="s">
        <v>1174</v>
      </c>
      <c r="P142" s="2" t="s">
        <v>1171</v>
      </c>
      <c r="Q142" s="2" t="s">
        <v>84</v>
      </c>
      <c r="R142" s="2" t="s">
        <v>156</v>
      </c>
      <c r="S142" s="2" t="s">
        <v>157</v>
      </c>
      <c r="T142" s="2" t="s">
        <v>1175</v>
      </c>
      <c r="U142" s="2" t="s">
        <v>48</v>
      </c>
      <c r="V142" s="2" t="s">
        <v>179</v>
      </c>
      <c r="W142" s="2" t="s">
        <v>1176</v>
      </c>
      <c r="X142" s="2" t="s">
        <v>243</v>
      </c>
      <c r="Y142" s="2"/>
      <c r="Z142" s="2" t="s">
        <v>52</v>
      </c>
      <c r="AA142" s="2" t="s">
        <v>72</v>
      </c>
      <c r="AB142" s="2"/>
      <c r="AC142" s="2" t="s">
        <v>181</v>
      </c>
      <c r="AD142" s="2" t="s">
        <v>55</v>
      </c>
      <c r="AE142" s="2"/>
      <c r="AF142" s="2"/>
      <c r="AG142" s="2" t="s">
        <v>56</v>
      </c>
      <c r="AH142" s="2" t="s">
        <v>89</v>
      </c>
      <c r="AI142" s="2" t="s">
        <v>1177</v>
      </c>
      <c r="AJ142" s="2" t="s">
        <v>1178</v>
      </c>
    </row>
    <row r="143" spans="1:36" x14ac:dyDescent="0.3">
      <c r="A143" s="2" t="str">
        <f>HYPERLINK("https://hsdes.intel.com/resource/14013186497","14013186497")</f>
        <v>14013186497</v>
      </c>
      <c r="B143" s="2" t="s">
        <v>1179</v>
      </c>
      <c r="C143" s="3" t="s">
        <v>35</v>
      </c>
      <c r="D143" s="2" t="s">
        <v>77</v>
      </c>
      <c r="E143" s="2"/>
      <c r="F143" s="2"/>
      <c r="G143" s="2" t="s">
        <v>61</v>
      </c>
      <c r="H143" s="2" t="s">
        <v>37</v>
      </c>
      <c r="I143" s="2" t="s">
        <v>38</v>
      </c>
      <c r="J143" s="2" t="s">
        <v>962</v>
      </c>
      <c r="K143" s="2" t="s">
        <v>1180</v>
      </c>
      <c r="L143" s="2" t="s">
        <v>80</v>
      </c>
      <c r="M143" s="2" t="s">
        <v>1181</v>
      </c>
      <c r="N143" s="2" t="s">
        <v>1182</v>
      </c>
      <c r="O143" s="2" t="s">
        <v>1183</v>
      </c>
      <c r="P143" s="2" t="s">
        <v>1180</v>
      </c>
      <c r="Q143" s="2" t="s">
        <v>84</v>
      </c>
      <c r="R143" s="2"/>
      <c r="S143" s="2" t="s">
        <v>85</v>
      </c>
      <c r="T143" s="2" t="s">
        <v>1184</v>
      </c>
      <c r="U143" s="2" t="s">
        <v>48</v>
      </c>
      <c r="V143" s="2" t="s">
        <v>49</v>
      </c>
      <c r="W143" s="2" t="s">
        <v>87</v>
      </c>
      <c r="X143" s="2" t="s">
        <v>88</v>
      </c>
      <c r="Y143" s="2"/>
      <c r="Z143" s="2" t="s">
        <v>52</v>
      </c>
      <c r="AA143" s="2" t="s">
        <v>72</v>
      </c>
      <c r="AB143" s="2"/>
      <c r="AC143" s="2" t="s">
        <v>181</v>
      </c>
      <c r="AD143" s="2" t="s">
        <v>55</v>
      </c>
      <c r="AE143" s="2"/>
      <c r="AF143" s="2"/>
      <c r="AG143" s="2" t="s">
        <v>56</v>
      </c>
      <c r="AH143" s="2" t="s">
        <v>89</v>
      </c>
      <c r="AI143" s="2" t="s">
        <v>1185</v>
      </c>
      <c r="AJ143" s="2" t="s">
        <v>1186</v>
      </c>
    </row>
    <row r="144" spans="1:36" x14ac:dyDescent="0.3">
      <c r="A144" s="2" t="str">
        <f>HYPERLINK("https://hsdes.intel.com/resource/14013187237","14013187237")</f>
        <v>14013187237</v>
      </c>
      <c r="B144" s="2" t="s">
        <v>1187</v>
      </c>
      <c r="C144" s="3" t="s">
        <v>35</v>
      </c>
      <c r="D144" s="2" t="s">
        <v>77</v>
      </c>
      <c r="E144" s="4"/>
      <c r="F144" s="2"/>
      <c r="G144" s="2" t="s">
        <v>61</v>
      </c>
      <c r="H144" s="2" t="s">
        <v>37</v>
      </c>
      <c r="I144" s="2" t="s">
        <v>38</v>
      </c>
      <c r="J144" s="2" t="s">
        <v>150</v>
      </c>
      <c r="K144" s="2" t="s">
        <v>1188</v>
      </c>
      <c r="L144" s="2" t="s">
        <v>152</v>
      </c>
      <c r="M144" s="2" t="s">
        <v>1189</v>
      </c>
      <c r="N144" s="2" t="s">
        <v>465</v>
      </c>
      <c r="O144" s="2" t="s">
        <v>1190</v>
      </c>
      <c r="P144" s="2" t="s">
        <v>1188</v>
      </c>
      <c r="Q144" s="2" t="s">
        <v>84</v>
      </c>
      <c r="R144" s="2" t="s">
        <v>156</v>
      </c>
      <c r="S144" s="2" t="s">
        <v>157</v>
      </c>
      <c r="T144" s="2" t="s">
        <v>1191</v>
      </c>
      <c r="U144" s="2" t="s">
        <v>48</v>
      </c>
      <c r="V144" s="2" t="s">
        <v>49</v>
      </c>
      <c r="W144" s="2" t="s">
        <v>139</v>
      </c>
      <c r="X144" s="2" t="s">
        <v>71</v>
      </c>
      <c r="Y144" s="2"/>
      <c r="Z144" s="2" t="s">
        <v>52</v>
      </c>
      <c r="AA144" s="2" t="s">
        <v>72</v>
      </c>
      <c r="AB144" s="2"/>
      <c r="AC144" s="2" t="s">
        <v>54</v>
      </c>
      <c r="AD144" s="2" t="s">
        <v>55</v>
      </c>
      <c r="AE144" s="2"/>
      <c r="AF144" s="2"/>
      <c r="AG144" s="2" t="s">
        <v>56</v>
      </c>
      <c r="AH144" s="2" t="s">
        <v>89</v>
      </c>
      <c r="AI144" s="2" t="s">
        <v>1192</v>
      </c>
      <c r="AJ144" s="2" t="s">
        <v>1193</v>
      </c>
    </row>
    <row r="145" spans="1:36" x14ac:dyDescent="0.3">
      <c r="A145" s="2" t="str">
        <f>HYPERLINK("https://hsdes.intel.com/resource/14013187239","14013187239")</f>
        <v>14013187239</v>
      </c>
      <c r="B145" s="2" t="s">
        <v>1194</v>
      </c>
      <c r="C145" s="3" t="s">
        <v>35</v>
      </c>
      <c r="D145" s="2" t="s">
        <v>77</v>
      </c>
      <c r="E145" s="2"/>
      <c r="F145" s="2"/>
      <c r="G145" s="2" t="s">
        <v>61</v>
      </c>
      <c r="H145" s="2" t="s">
        <v>37</v>
      </c>
      <c r="I145" s="2" t="s">
        <v>38</v>
      </c>
      <c r="J145" s="2" t="s">
        <v>150</v>
      </c>
      <c r="K145" s="2" t="s">
        <v>1195</v>
      </c>
      <c r="L145" s="2" t="s">
        <v>152</v>
      </c>
      <c r="M145" s="2" t="s">
        <v>1196</v>
      </c>
      <c r="N145" s="2" t="s">
        <v>465</v>
      </c>
      <c r="O145" s="2" t="s">
        <v>1197</v>
      </c>
      <c r="P145" s="2" t="s">
        <v>1195</v>
      </c>
      <c r="Q145" s="2" t="s">
        <v>84</v>
      </c>
      <c r="R145" s="2" t="s">
        <v>156</v>
      </c>
      <c r="S145" s="2" t="s">
        <v>157</v>
      </c>
      <c r="T145" s="2" t="s">
        <v>1198</v>
      </c>
      <c r="U145" s="2" t="s">
        <v>48</v>
      </c>
      <c r="V145" s="2" t="s">
        <v>49</v>
      </c>
      <c r="W145" s="2" t="s">
        <v>139</v>
      </c>
      <c r="X145" s="2" t="s">
        <v>71</v>
      </c>
      <c r="Y145" s="2"/>
      <c r="Z145" s="2" t="s">
        <v>52</v>
      </c>
      <c r="AA145" s="2" t="s">
        <v>72</v>
      </c>
      <c r="AB145" s="2"/>
      <c r="AC145" s="2" t="s">
        <v>54</v>
      </c>
      <c r="AD145" s="2" t="s">
        <v>55</v>
      </c>
      <c r="AE145" s="2"/>
      <c r="AF145" s="2"/>
      <c r="AG145" s="2" t="s">
        <v>56</v>
      </c>
      <c r="AH145" s="2" t="s">
        <v>89</v>
      </c>
      <c r="AI145" s="2" t="s">
        <v>1199</v>
      </c>
      <c r="AJ145" s="2" t="s">
        <v>1200</v>
      </c>
    </row>
    <row r="146" spans="1:36" x14ac:dyDescent="0.3">
      <c r="A146" s="2" t="str">
        <f>HYPERLINK("https://hsdes.intel.com/resource/14013187240","14013187240")</f>
        <v>14013187240</v>
      </c>
      <c r="B146" s="2" t="s">
        <v>1201</v>
      </c>
      <c r="C146" s="3" t="s">
        <v>35</v>
      </c>
      <c r="D146" s="2" t="s">
        <v>77</v>
      </c>
      <c r="E146" s="2"/>
      <c r="F146" s="2"/>
      <c r="G146" s="2" t="s">
        <v>61</v>
      </c>
      <c r="H146" s="2" t="s">
        <v>37</v>
      </c>
      <c r="I146" s="2" t="s">
        <v>38</v>
      </c>
      <c r="J146" s="2" t="s">
        <v>150</v>
      </c>
      <c r="K146" s="2" t="s">
        <v>1202</v>
      </c>
      <c r="L146" s="2" t="s">
        <v>152</v>
      </c>
      <c r="M146" s="2" t="s">
        <v>1203</v>
      </c>
      <c r="N146" s="2" t="s">
        <v>96</v>
      </c>
      <c r="O146" s="2" t="s">
        <v>1204</v>
      </c>
      <c r="P146" s="2" t="s">
        <v>1202</v>
      </c>
      <c r="Q146" s="2" t="s">
        <v>84</v>
      </c>
      <c r="R146" s="2" t="s">
        <v>156</v>
      </c>
      <c r="S146" s="2" t="s">
        <v>157</v>
      </c>
      <c r="T146" s="2" t="s">
        <v>1205</v>
      </c>
      <c r="U146" s="2" t="s">
        <v>48</v>
      </c>
      <c r="V146" s="2" t="s">
        <v>49</v>
      </c>
      <c r="W146" s="2" t="s">
        <v>87</v>
      </c>
      <c r="X146" s="2" t="s">
        <v>88</v>
      </c>
      <c r="Y146" s="2"/>
      <c r="Z146" s="2" t="s">
        <v>52</v>
      </c>
      <c r="AA146" s="2" t="s">
        <v>72</v>
      </c>
      <c r="AB146" s="2"/>
      <c r="AC146" s="2" t="s">
        <v>54</v>
      </c>
      <c r="AD146" s="2" t="s">
        <v>55</v>
      </c>
      <c r="AE146" s="2"/>
      <c r="AF146" s="2"/>
      <c r="AG146" s="2" t="s">
        <v>56</v>
      </c>
      <c r="AH146" s="2" t="s">
        <v>89</v>
      </c>
      <c r="AI146" s="2" t="s">
        <v>1206</v>
      </c>
      <c r="AJ146" s="2" t="s">
        <v>1207</v>
      </c>
    </row>
    <row r="147" spans="1:36" x14ac:dyDescent="0.3">
      <c r="A147" s="2" t="str">
        <f>HYPERLINK("https://hsdes.intel.com/resource/14013187242","14013187242")</f>
        <v>14013187242</v>
      </c>
      <c r="B147" s="2" t="s">
        <v>1208</v>
      </c>
      <c r="C147" s="3" t="s">
        <v>35</v>
      </c>
      <c r="D147" s="2" t="s">
        <v>77</v>
      </c>
      <c r="E147" s="4"/>
      <c r="F147" s="2"/>
      <c r="G147" s="2" t="s">
        <v>61</v>
      </c>
      <c r="H147" s="2" t="s">
        <v>37</v>
      </c>
      <c r="I147" s="2" t="s">
        <v>38</v>
      </c>
      <c r="J147" s="2" t="s">
        <v>39</v>
      </c>
      <c r="K147" s="2" t="s">
        <v>1209</v>
      </c>
      <c r="L147" s="2" t="s">
        <v>41</v>
      </c>
      <c r="M147" s="2" t="s">
        <v>1210</v>
      </c>
      <c r="N147" s="2" t="s">
        <v>42</v>
      </c>
      <c r="O147" s="2" t="s">
        <v>1211</v>
      </c>
      <c r="P147" s="2" t="s">
        <v>1209</v>
      </c>
      <c r="Q147" s="2" t="s">
        <v>44</v>
      </c>
      <c r="R147" s="2" t="s">
        <v>45</v>
      </c>
      <c r="S147" s="2" t="s">
        <v>46</v>
      </c>
      <c r="T147" s="2" t="s">
        <v>1212</v>
      </c>
      <c r="U147" s="2" t="s">
        <v>48</v>
      </c>
      <c r="V147" s="2" t="s">
        <v>49</v>
      </c>
      <c r="W147" s="2" t="s">
        <v>242</v>
      </c>
      <c r="X147" s="2" t="s">
        <v>243</v>
      </c>
      <c r="Y147" s="2"/>
      <c r="Z147" s="2" t="s">
        <v>52</v>
      </c>
      <c r="AA147" s="2" t="s">
        <v>72</v>
      </c>
      <c r="AB147" s="2"/>
      <c r="AC147" s="2" t="s">
        <v>54</v>
      </c>
      <c r="AD147" s="2" t="s">
        <v>55</v>
      </c>
      <c r="AE147" s="2"/>
      <c r="AF147" s="2"/>
      <c r="AG147" s="2" t="s">
        <v>56</v>
      </c>
      <c r="AH147" s="2" t="s">
        <v>57</v>
      </c>
      <c r="AI147" s="2" t="s">
        <v>1213</v>
      </c>
      <c r="AJ147" s="2" t="s">
        <v>1214</v>
      </c>
    </row>
    <row r="148" spans="1:36" x14ac:dyDescent="0.3">
      <c r="A148" s="2" t="str">
        <f>HYPERLINK("https://hsdes.intel.com/resource/14013187243","14013187243")</f>
        <v>14013187243</v>
      </c>
      <c r="B148" s="2" t="s">
        <v>1215</v>
      </c>
      <c r="C148" s="3" t="s">
        <v>35</v>
      </c>
      <c r="D148" s="2" t="s">
        <v>77</v>
      </c>
      <c r="E148" s="4"/>
      <c r="F148" s="2"/>
      <c r="G148" s="2" t="s">
        <v>36</v>
      </c>
      <c r="H148" s="2" t="s">
        <v>37</v>
      </c>
      <c r="I148" s="2" t="s">
        <v>38</v>
      </c>
      <c r="J148" s="2" t="s">
        <v>39</v>
      </c>
      <c r="K148" s="2" t="s">
        <v>1216</v>
      </c>
      <c r="L148" s="2" t="s">
        <v>41</v>
      </c>
      <c r="M148" s="2" t="s">
        <v>1217</v>
      </c>
      <c r="N148" s="2" t="s">
        <v>1218</v>
      </c>
      <c r="O148" s="2" t="s">
        <v>1219</v>
      </c>
      <c r="P148" s="2" t="s">
        <v>1216</v>
      </c>
      <c r="Q148" s="2" t="s">
        <v>44</v>
      </c>
      <c r="R148" s="2" t="s">
        <v>45</v>
      </c>
      <c r="S148" s="2" t="s">
        <v>46</v>
      </c>
      <c r="T148" s="2" t="s">
        <v>1220</v>
      </c>
      <c r="U148" s="2" t="s">
        <v>48</v>
      </c>
      <c r="V148" s="2" t="s">
        <v>179</v>
      </c>
      <c r="W148" s="2" t="s">
        <v>50</v>
      </c>
      <c r="X148" s="2" t="s">
        <v>51</v>
      </c>
      <c r="Y148" s="2"/>
      <c r="Z148" s="2" t="s">
        <v>52</v>
      </c>
      <c r="AA148" s="2" t="s">
        <v>53</v>
      </c>
      <c r="AB148" s="2"/>
      <c r="AC148" s="2" t="s">
        <v>54</v>
      </c>
      <c r="AD148" s="2" t="s">
        <v>55</v>
      </c>
      <c r="AE148" s="2"/>
      <c r="AF148" s="2"/>
      <c r="AG148" s="2" t="s">
        <v>56</v>
      </c>
      <c r="AH148" s="2" t="s">
        <v>57</v>
      </c>
      <c r="AI148" s="2" t="s">
        <v>1213</v>
      </c>
      <c r="AJ148" s="2" t="s">
        <v>1221</v>
      </c>
    </row>
    <row r="149" spans="1:36" x14ac:dyDescent="0.3">
      <c r="A149" s="2" t="str">
        <f>HYPERLINK("https://hsdes.intel.com/resource/14013187244","14013187244")</f>
        <v>14013187244</v>
      </c>
      <c r="B149" s="2" t="s">
        <v>1222</v>
      </c>
      <c r="C149" s="3" t="s">
        <v>35</v>
      </c>
      <c r="D149" s="2" t="s">
        <v>77</v>
      </c>
      <c r="E149" s="4"/>
      <c r="F149" s="2"/>
      <c r="G149" s="2" t="s">
        <v>36</v>
      </c>
      <c r="H149" s="2" t="s">
        <v>37</v>
      </c>
      <c r="I149" s="2" t="s">
        <v>38</v>
      </c>
      <c r="J149" s="2" t="s">
        <v>39</v>
      </c>
      <c r="K149" s="2" t="s">
        <v>1223</v>
      </c>
      <c r="L149" s="2" t="s">
        <v>41</v>
      </c>
      <c r="M149" s="2" t="s">
        <v>1210</v>
      </c>
      <c r="N149" s="2" t="s">
        <v>42</v>
      </c>
      <c r="O149" s="2" t="s">
        <v>1224</v>
      </c>
      <c r="P149" s="2" t="s">
        <v>1223</v>
      </c>
      <c r="Q149" s="2" t="s">
        <v>44</v>
      </c>
      <c r="R149" s="2" t="s">
        <v>45</v>
      </c>
      <c r="S149" s="2" t="s">
        <v>46</v>
      </c>
      <c r="T149" s="2" t="s">
        <v>1225</v>
      </c>
      <c r="U149" s="2" t="s">
        <v>48</v>
      </c>
      <c r="V149" s="2" t="s">
        <v>179</v>
      </c>
      <c r="W149" s="2" t="s">
        <v>50</v>
      </c>
      <c r="X149" s="2" t="s">
        <v>51</v>
      </c>
      <c r="Y149" s="2"/>
      <c r="Z149" s="2" t="s">
        <v>52</v>
      </c>
      <c r="AA149" s="2" t="s">
        <v>53</v>
      </c>
      <c r="AB149" s="2"/>
      <c r="AC149" s="2" t="s">
        <v>54</v>
      </c>
      <c r="AD149" s="2" t="s">
        <v>55</v>
      </c>
      <c r="AE149" s="2"/>
      <c r="AF149" s="2"/>
      <c r="AG149" s="2" t="s">
        <v>56</v>
      </c>
      <c r="AH149" s="2" t="s">
        <v>57</v>
      </c>
      <c r="AI149" s="2" t="s">
        <v>1226</v>
      </c>
      <c r="AJ149" s="2" t="s">
        <v>1227</v>
      </c>
    </row>
    <row r="150" spans="1:36" x14ac:dyDescent="0.3">
      <c r="A150" s="2" t="str">
        <f>HYPERLINK("https://hsdes.intel.com/resource/14013187246","14013187246")</f>
        <v>14013187246</v>
      </c>
      <c r="B150" s="2" t="s">
        <v>1228</v>
      </c>
      <c r="C150" s="3" t="s">
        <v>35</v>
      </c>
      <c r="D150" s="2" t="s">
        <v>77</v>
      </c>
      <c r="E150" s="4"/>
      <c r="F150" s="2"/>
      <c r="G150" s="2" t="s">
        <v>36</v>
      </c>
      <c r="H150" s="2" t="s">
        <v>37</v>
      </c>
      <c r="I150" s="2" t="s">
        <v>38</v>
      </c>
      <c r="J150" s="2" t="s">
        <v>39</v>
      </c>
      <c r="K150" s="2" t="s">
        <v>1229</v>
      </c>
      <c r="L150" s="2" t="s">
        <v>41</v>
      </c>
      <c r="M150" s="2" t="s">
        <v>1217</v>
      </c>
      <c r="N150" s="2" t="s">
        <v>1218</v>
      </c>
      <c r="O150" s="2" t="s">
        <v>1219</v>
      </c>
      <c r="P150" s="2" t="s">
        <v>1229</v>
      </c>
      <c r="Q150" s="2" t="s">
        <v>44</v>
      </c>
      <c r="R150" s="2" t="s">
        <v>45</v>
      </c>
      <c r="S150" s="2" t="s">
        <v>46</v>
      </c>
      <c r="T150" s="2" t="s">
        <v>1230</v>
      </c>
      <c r="U150" s="2" t="s">
        <v>48</v>
      </c>
      <c r="V150" s="2" t="s">
        <v>179</v>
      </c>
      <c r="W150" s="2" t="s">
        <v>50</v>
      </c>
      <c r="X150" s="2" t="s">
        <v>51</v>
      </c>
      <c r="Y150" s="2"/>
      <c r="Z150" s="2" t="s">
        <v>52</v>
      </c>
      <c r="AA150" s="2" t="s">
        <v>53</v>
      </c>
      <c r="AB150" s="2"/>
      <c r="AC150" s="2" t="s">
        <v>54</v>
      </c>
      <c r="AD150" s="2" t="s">
        <v>55</v>
      </c>
      <c r="AE150" s="2"/>
      <c r="AF150" s="2"/>
      <c r="AG150" s="2" t="s">
        <v>56</v>
      </c>
      <c r="AH150" s="2" t="s">
        <v>57</v>
      </c>
      <c r="AI150" s="2" t="s">
        <v>1213</v>
      </c>
      <c r="AJ150" s="2" t="s">
        <v>1231</v>
      </c>
    </row>
    <row r="151" spans="1:36" x14ac:dyDescent="0.3">
      <c r="A151" s="2" t="str">
        <f>HYPERLINK("https://hsdes.intel.com/resource/14013187256","14013187256")</f>
        <v>14013187256</v>
      </c>
      <c r="B151" s="2" t="s">
        <v>1232</v>
      </c>
      <c r="C151" s="3" t="s">
        <v>35</v>
      </c>
      <c r="D151" s="2" t="s">
        <v>77</v>
      </c>
      <c r="E151" s="4"/>
      <c r="F151" s="2"/>
      <c r="G151" s="2" t="s">
        <v>61</v>
      </c>
      <c r="H151" s="2" t="s">
        <v>37</v>
      </c>
      <c r="I151" s="2" t="s">
        <v>38</v>
      </c>
      <c r="J151" s="2" t="s">
        <v>39</v>
      </c>
      <c r="K151" s="2" t="s">
        <v>1233</v>
      </c>
      <c r="L151" s="2" t="s">
        <v>41</v>
      </c>
      <c r="M151" s="2" t="s">
        <v>1234</v>
      </c>
      <c r="N151" s="2" t="s">
        <v>42</v>
      </c>
      <c r="O151" s="2" t="s">
        <v>1235</v>
      </c>
      <c r="P151" s="2" t="s">
        <v>1233</v>
      </c>
      <c r="Q151" s="2" t="s">
        <v>44</v>
      </c>
      <c r="R151" s="2" t="s">
        <v>45</v>
      </c>
      <c r="S151" s="2" t="s">
        <v>46</v>
      </c>
      <c r="T151" s="2" t="s">
        <v>1236</v>
      </c>
      <c r="U151" s="2" t="s">
        <v>48</v>
      </c>
      <c r="V151" s="2" t="s">
        <v>179</v>
      </c>
      <c r="W151" s="2" t="s">
        <v>242</v>
      </c>
      <c r="X151" s="2" t="s">
        <v>243</v>
      </c>
      <c r="Y151" s="2"/>
      <c r="Z151" s="2" t="s">
        <v>52</v>
      </c>
      <c r="AA151" s="2" t="s">
        <v>72</v>
      </c>
      <c r="AB151" s="2"/>
      <c r="AC151" s="2" t="s">
        <v>54</v>
      </c>
      <c r="AD151" s="2" t="s">
        <v>55</v>
      </c>
      <c r="AE151" s="2"/>
      <c r="AF151" s="2"/>
      <c r="AG151" s="2" t="s">
        <v>56</v>
      </c>
      <c r="AH151" s="2" t="s">
        <v>57</v>
      </c>
      <c r="AI151" s="2" t="s">
        <v>1237</v>
      </c>
      <c r="AJ151" s="2" t="s">
        <v>1238</v>
      </c>
    </row>
    <row r="152" spans="1:36" x14ac:dyDescent="0.3">
      <c r="A152" s="2" t="str">
        <f>HYPERLINK("https://hsdes.intel.com/resource/14013187259","14013187259")</f>
        <v>14013187259</v>
      </c>
      <c r="B152" s="2" t="s">
        <v>1239</v>
      </c>
      <c r="C152" s="3" t="s">
        <v>35</v>
      </c>
      <c r="D152" s="2" t="s">
        <v>77</v>
      </c>
      <c r="E152" s="4"/>
      <c r="F152" s="2"/>
      <c r="G152" s="2" t="s">
        <v>36</v>
      </c>
      <c r="H152" s="2" t="s">
        <v>37</v>
      </c>
      <c r="I152" s="2" t="s">
        <v>38</v>
      </c>
      <c r="J152" s="2" t="s">
        <v>39</v>
      </c>
      <c r="K152" s="2" t="s">
        <v>1240</v>
      </c>
      <c r="L152" s="2" t="s">
        <v>41</v>
      </c>
      <c r="M152" s="2" t="s">
        <v>1241</v>
      </c>
      <c r="N152" s="2" t="s">
        <v>1218</v>
      </c>
      <c r="O152" s="2" t="s">
        <v>1242</v>
      </c>
      <c r="P152" s="2" t="s">
        <v>1240</v>
      </c>
      <c r="Q152" s="2" t="s">
        <v>44</v>
      </c>
      <c r="R152" s="2" t="s">
        <v>45</v>
      </c>
      <c r="S152" s="2" t="s">
        <v>46</v>
      </c>
      <c r="T152" s="2" t="s">
        <v>1243</v>
      </c>
      <c r="U152" s="2" t="s">
        <v>48</v>
      </c>
      <c r="V152" s="2" t="s">
        <v>179</v>
      </c>
      <c r="W152" s="2" t="s">
        <v>50</v>
      </c>
      <c r="X152" s="2" t="s">
        <v>51</v>
      </c>
      <c r="Y152" s="2"/>
      <c r="Z152" s="2" t="s">
        <v>52</v>
      </c>
      <c r="AA152" s="2" t="s">
        <v>53</v>
      </c>
      <c r="AB152" s="2"/>
      <c r="AC152" s="2" t="s">
        <v>54</v>
      </c>
      <c r="AD152" s="2" t="s">
        <v>55</v>
      </c>
      <c r="AE152" s="2"/>
      <c r="AF152" s="2"/>
      <c r="AG152" s="2" t="s">
        <v>56</v>
      </c>
      <c r="AH152" s="2" t="s">
        <v>57</v>
      </c>
      <c r="AI152" s="2" t="s">
        <v>1244</v>
      </c>
      <c r="AJ152" s="2" t="s">
        <v>1245</v>
      </c>
    </row>
    <row r="153" spans="1:36" x14ac:dyDescent="0.3">
      <c r="A153" s="2" t="str">
        <f>HYPERLINK("https://hsdes.intel.com/resource/14013187261","14013187261")</f>
        <v>14013187261</v>
      </c>
      <c r="B153" s="2" t="s">
        <v>1246</v>
      </c>
      <c r="C153" s="3" t="s">
        <v>35</v>
      </c>
      <c r="D153" s="2" t="s">
        <v>77</v>
      </c>
      <c r="E153" s="4"/>
      <c r="F153" s="2"/>
      <c r="G153" s="2" t="s">
        <v>36</v>
      </c>
      <c r="H153" s="2" t="s">
        <v>37</v>
      </c>
      <c r="I153" s="2" t="s">
        <v>38</v>
      </c>
      <c r="J153" s="2" t="s">
        <v>39</v>
      </c>
      <c r="K153" s="2" t="s">
        <v>1247</v>
      </c>
      <c r="L153" s="2" t="s">
        <v>41</v>
      </c>
      <c r="M153" s="2" t="s">
        <v>1248</v>
      </c>
      <c r="N153" s="2" t="s">
        <v>42</v>
      </c>
      <c r="O153" s="2" t="s">
        <v>1249</v>
      </c>
      <c r="P153" s="2" t="s">
        <v>1247</v>
      </c>
      <c r="Q153" s="2" t="s">
        <v>44</v>
      </c>
      <c r="R153" s="2" t="s">
        <v>45</v>
      </c>
      <c r="S153" s="2" t="s">
        <v>46</v>
      </c>
      <c r="T153" s="2" t="s">
        <v>1250</v>
      </c>
      <c r="U153" s="2" t="s">
        <v>48</v>
      </c>
      <c r="V153" s="2" t="s">
        <v>179</v>
      </c>
      <c r="W153" s="2" t="s">
        <v>50</v>
      </c>
      <c r="X153" s="2" t="s">
        <v>51</v>
      </c>
      <c r="Y153" s="2"/>
      <c r="Z153" s="2" t="s">
        <v>52</v>
      </c>
      <c r="AA153" s="2" t="s">
        <v>53</v>
      </c>
      <c r="AB153" s="2"/>
      <c r="AC153" s="2" t="s">
        <v>54</v>
      </c>
      <c r="AD153" s="2" t="s">
        <v>55</v>
      </c>
      <c r="AE153" s="2"/>
      <c r="AF153" s="2"/>
      <c r="AG153" s="2" t="s">
        <v>56</v>
      </c>
      <c r="AH153" s="2" t="s">
        <v>57</v>
      </c>
      <c r="AI153" s="2" t="s">
        <v>782</v>
      </c>
      <c r="AJ153" s="2" t="s">
        <v>1251</v>
      </c>
    </row>
    <row r="154" spans="1:36" x14ac:dyDescent="0.3">
      <c r="A154" s="2" t="str">
        <f>HYPERLINK("https://hsdes.intel.com/resource/14013187262","14013187262")</f>
        <v>14013187262</v>
      </c>
      <c r="B154" s="2" t="s">
        <v>1252</v>
      </c>
      <c r="C154" s="3" t="s">
        <v>35</v>
      </c>
      <c r="D154" s="2" t="s">
        <v>77</v>
      </c>
      <c r="E154" s="4"/>
      <c r="F154" s="2"/>
      <c r="G154" s="2" t="s">
        <v>36</v>
      </c>
      <c r="H154" s="2" t="s">
        <v>37</v>
      </c>
      <c r="I154" s="2" t="s">
        <v>38</v>
      </c>
      <c r="J154" s="2" t="s">
        <v>39</v>
      </c>
      <c r="K154" s="2" t="s">
        <v>1253</v>
      </c>
      <c r="L154" s="2" t="s">
        <v>41</v>
      </c>
      <c r="M154" s="2" t="s">
        <v>1254</v>
      </c>
      <c r="N154" s="2" t="s">
        <v>1218</v>
      </c>
      <c r="O154" s="2" t="s">
        <v>1242</v>
      </c>
      <c r="P154" s="2" t="s">
        <v>1253</v>
      </c>
      <c r="Q154" s="2" t="s">
        <v>44</v>
      </c>
      <c r="R154" s="2" t="s">
        <v>45</v>
      </c>
      <c r="S154" s="2" t="s">
        <v>46</v>
      </c>
      <c r="T154" s="2" t="s">
        <v>1255</v>
      </c>
      <c r="U154" s="2" t="s">
        <v>48</v>
      </c>
      <c r="V154" s="2" t="s">
        <v>179</v>
      </c>
      <c r="W154" s="2" t="s">
        <v>50</v>
      </c>
      <c r="X154" s="2" t="s">
        <v>51</v>
      </c>
      <c r="Y154" s="2"/>
      <c r="Z154" s="2" t="s">
        <v>52</v>
      </c>
      <c r="AA154" s="2" t="s">
        <v>53</v>
      </c>
      <c r="AB154" s="2"/>
      <c r="AC154" s="2" t="s">
        <v>54</v>
      </c>
      <c r="AD154" s="2" t="s">
        <v>55</v>
      </c>
      <c r="AE154" s="2"/>
      <c r="AF154" s="2"/>
      <c r="AG154" s="2" t="s">
        <v>56</v>
      </c>
      <c r="AH154" s="2" t="s">
        <v>57</v>
      </c>
      <c r="AI154" s="2" t="s">
        <v>1256</v>
      </c>
      <c r="AJ154" s="2" t="s">
        <v>1257</v>
      </c>
    </row>
    <row r="155" spans="1:36" x14ac:dyDescent="0.3">
      <c r="A155" s="2" t="str">
        <f>HYPERLINK("https://hsdes.intel.com/resource/14013187268","14013187268")</f>
        <v>14013187268</v>
      </c>
      <c r="B155" s="2" t="s">
        <v>1258</v>
      </c>
      <c r="C155" s="3" t="s">
        <v>35</v>
      </c>
      <c r="D155" s="2" t="s">
        <v>77</v>
      </c>
      <c r="E155" s="4"/>
      <c r="F155" s="2"/>
      <c r="G155" s="2" t="s">
        <v>36</v>
      </c>
      <c r="H155" s="2" t="s">
        <v>37</v>
      </c>
      <c r="I155" s="2" t="s">
        <v>38</v>
      </c>
      <c r="J155" s="2" t="s">
        <v>39</v>
      </c>
      <c r="K155" s="2" t="s">
        <v>1259</v>
      </c>
      <c r="L155" s="2" t="s">
        <v>41</v>
      </c>
      <c r="M155" s="2" t="s">
        <v>1260</v>
      </c>
      <c r="N155" s="2" t="s">
        <v>1218</v>
      </c>
      <c r="O155" s="2" t="s">
        <v>1261</v>
      </c>
      <c r="P155" s="2" t="s">
        <v>1259</v>
      </c>
      <c r="Q155" s="2" t="s">
        <v>44</v>
      </c>
      <c r="R155" s="2" t="s">
        <v>45</v>
      </c>
      <c r="S155" s="2" t="s">
        <v>46</v>
      </c>
      <c r="T155" s="2" t="s">
        <v>1262</v>
      </c>
      <c r="U155" s="2" t="s">
        <v>48</v>
      </c>
      <c r="V155" s="2" t="s">
        <v>179</v>
      </c>
      <c r="W155" s="2" t="s">
        <v>50</v>
      </c>
      <c r="X155" s="2" t="s">
        <v>51</v>
      </c>
      <c r="Y155" s="2"/>
      <c r="Z155" s="2" t="s">
        <v>52</v>
      </c>
      <c r="AA155" s="2" t="s">
        <v>53</v>
      </c>
      <c r="AB155" s="2"/>
      <c r="AC155" s="2" t="s">
        <v>54</v>
      </c>
      <c r="AD155" s="2" t="s">
        <v>55</v>
      </c>
      <c r="AE155" s="2"/>
      <c r="AF155" s="2"/>
      <c r="AG155" s="2" t="s">
        <v>56</v>
      </c>
      <c r="AH155" s="2" t="s">
        <v>57</v>
      </c>
      <c r="AI155" s="2" t="s">
        <v>1244</v>
      </c>
      <c r="AJ155" s="2" t="s">
        <v>1263</v>
      </c>
    </row>
    <row r="156" spans="1:36" x14ac:dyDescent="0.3">
      <c r="A156" s="2" t="str">
        <f>HYPERLINK("https://hsdes.intel.com/resource/14013187272","14013187272")</f>
        <v>14013187272</v>
      </c>
      <c r="B156" s="2" t="s">
        <v>1264</v>
      </c>
      <c r="C156" s="3" t="s">
        <v>35</v>
      </c>
      <c r="D156" s="2" t="s">
        <v>77</v>
      </c>
      <c r="E156" s="4"/>
      <c r="F156" s="2"/>
      <c r="G156" s="2" t="s">
        <v>36</v>
      </c>
      <c r="H156" s="2" t="s">
        <v>37</v>
      </c>
      <c r="I156" s="2" t="s">
        <v>38</v>
      </c>
      <c r="J156" s="2" t="s">
        <v>39</v>
      </c>
      <c r="K156" s="2" t="s">
        <v>1265</v>
      </c>
      <c r="L156" s="2" t="s">
        <v>41</v>
      </c>
      <c r="M156" s="2" t="s">
        <v>1266</v>
      </c>
      <c r="N156" s="2" t="s">
        <v>42</v>
      </c>
      <c r="O156" s="2" t="s">
        <v>1267</v>
      </c>
      <c r="P156" s="2" t="s">
        <v>1265</v>
      </c>
      <c r="Q156" s="2" t="s">
        <v>44</v>
      </c>
      <c r="R156" s="2" t="s">
        <v>45</v>
      </c>
      <c r="S156" s="2" t="s">
        <v>46</v>
      </c>
      <c r="T156" s="2" t="s">
        <v>1268</v>
      </c>
      <c r="U156" s="2" t="s">
        <v>48</v>
      </c>
      <c r="V156" s="2" t="s">
        <v>179</v>
      </c>
      <c r="W156" s="2" t="s">
        <v>50</v>
      </c>
      <c r="X156" s="2" t="s">
        <v>51</v>
      </c>
      <c r="Y156" s="2"/>
      <c r="Z156" s="2" t="s">
        <v>52</v>
      </c>
      <c r="AA156" s="2" t="s">
        <v>53</v>
      </c>
      <c r="AB156" s="2"/>
      <c r="AC156" s="2" t="s">
        <v>54</v>
      </c>
      <c r="AD156" s="2" t="s">
        <v>55</v>
      </c>
      <c r="AE156" s="2"/>
      <c r="AF156" s="2"/>
      <c r="AG156" s="2" t="s">
        <v>56</v>
      </c>
      <c r="AH156" s="2" t="s">
        <v>57</v>
      </c>
      <c r="AI156" s="2" t="s">
        <v>782</v>
      </c>
      <c r="AJ156" s="2" t="s">
        <v>1269</v>
      </c>
    </row>
    <row r="157" spans="1:36" x14ac:dyDescent="0.3">
      <c r="A157" s="2" t="str">
        <f>HYPERLINK("https://hsdes.intel.com/resource/14013187274","14013187274")</f>
        <v>14013187274</v>
      </c>
      <c r="B157" s="2" t="s">
        <v>1270</v>
      </c>
      <c r="C157" s="3" t="s">
        <v>35</v>
      </c>
      <c r="D157" s="2" t="s">
        <v>77</v>
      </c>
      <c r="E157" s="4"/>
      <c r="F157" s="2"/>
      <c r="G157" s="2" t="s">
        <v>36</v>
      </c>
      <c r="H157" s="2" t="s">
        <v>37</v>
      </c>
      <c r="I157" s="2" t="s">
        <v>38</v>
      </c>
      <c r="J157" s="2" t="s">
        <v>39</v>
      </c>
      <c r="K157" s="2" t="s">
        <v>1271</v>
      </c>
      <c r="L157" s="2" t="s">
        <v>41</v>
      </c>
      <c r="M157" s="2" t="s">
        <v>1260</v>
      </c>
      <c r="N157" s="2" t="s">
        <v>1218</v>
      </c>
      <c r="O157" s="2" t="s">
        <v>1261</v>
      </c>
      <c r="P157" s="2" t="s">
        <v>1271</v>
      </c>
      <c r="Q157" s="2" t="s">
        <v>44</v>
      </c>
      <c r="R157" s="2" t="s">
        <v>45</v>
      </c>
      <c r="S157" s="2" t="s">
        <v>46</v>
      </c>
      <c r="T157" s="2" t="s">
        <v>1272</v>
      </c>
      <c r="U157" s="2" t="s">
        <v>48</v>
      </c>
      <c r="V157" s="2" t="s">
        <v>179</v>
      </c>
      <c r="W157" s="2" t="s">
        <v>50</v>
      </c>
      <c r="X157" s="2" t="s">
        <v>51</v>
      </c>
      <c r="Y157" s="2"/>
      <c r="Z157" s="2" t="s">
        <v>52</v>
      </c>
      <c r="AA157" s="2" t="s">
        <v>53</v>
      </c>
      <c r="AB157" s="2"/>
      <c r="AC157" s="2" t="s">
        <v>54</v>
      </c>
      <c r="AD157" s="2" t="s">
        <v>55</v>
      </c>
      <c r="AE157" s="2"/>
      <c r="AF157" s="2"/>
      <c r="AG157" s="2" t="s">
        <v>56</v>
      </c>
      <c r="AH157" s="2" t="s">
        <v>57</v>
      </c>
      <c r="AI157" s="2" t="s">
        <v>1273</v>
      </c>
      <c r="AJ157" s="2" t="s">
        <v>1274</v>
      </c>
    </row>
    <row r="158" spans="1:36" x14ac:dyDescent="0.3">
      <c r="A158" s="2" t="str">
        <f>HYPERLINK("https://hsdes.intel.com/resource/14013187276","14013187276")</f>
        <v>14013187276</v>
      </c>
      <c r="B158" s="2" t="s">
        <v>1275</v>
      </c>
      <c r="C158" s="3" t="s">
        <v>35</v>
      </c>
      <c r="D158" s="2" t="s">
        <v>77</v>
      </c>
      <c r="E158" s="4"/>
      <c r="F158" s="2"/>
      <c r="G158" s="2" t="s">
        <v>36</v>
      </c>
      <c r="H158" s="2" t="s">
        <v>37</v>
      </c>
      <c r="I158" s="2" t="s">
        <v>38</v>
      </c>
      <c r="J158" s="2" t="s">
        <v>1098</v>
      </c>
      <c r="K158" s="2" t="s">
        <v>1276</v>
      </c>
      <c r="L158" s="2" t="s">
        <v>41</v>
      </c>
      <c r="M158" s="2" t="s">
        <v>1277</v>
      </c>
      <c r="N158" s="2" t="s">
        <v>42</v>
      </c>
      <c r="O158" s="2" t="s">
        <v>1278</v>
      </c>
      <c r="P158" s="2" t="s">
        <v>1276</v>
      </c>
      <c r="Q158" s="2" t="s">
        <v>44</v>
      </c>
      <c r="R158" s="2" t="s">
        <v>45</v>
      </c>
      <c r="S158" s="2" t="s">
        <v>46</v>
      </c>
      <c r="T158" s="2" t="s">
        <v>1279</v>
      </c>
      <c r="U158" s="2" t="s">
        <v>48</v>
      </c>
      <c r="V158" s="2" t="s">
        <v>49</v>
      </c>
      <c r="W158" s="2" t="s">
        <v>1280</v>
      </c>
      <c r="X158" s="2" t="s">
        <v>1281</v>
      </c>
      <c r="Y158" s="2"/>
      <c r="Z158" s="2" t="s">
        <v>52</v>
      </c>
      <c r="AA158" s="2" t="s">
        <v>53</v>
      </c>
      <c r="AB158" s="2"/>
      <c r="AC158" s="2" t="s">
        <v>54</v>
      </c>
      <c r="AD158" s="2" t="s">
        <v>55</v>
      </c>
      <c r="AE158" s="2"/>
      <c r="AF158" s="2"/>
      <c r="AG158" s="2" t="s">
        <v>56</v>
      </c>
      <c r="AH158" s="2" t="s">
        <v>57</v>
      </c>
      <c r="AI158" s="2" t="s">
        <v>1237</v>
      </c>
      <c r="AJ158" s="2" t="s">
        <v>1282</v>
      </c>
    </row>
    <row r="159" spans="1:36" x14ac:dyDescent="0.3">
      <c r="A159" s="2" t="str">
        <f>HYPERLINK("https://hsdes.intel.com/resource/14013187280","14013187280")</f>
        <v>14013187280</v>
      </c>
      <c r="B159" s="2" t="s">
        <v>1283</v>
      </c>
      <c r="C159" s="3" t="s">
        <v>35</v>
      </c>
      <c r="D159" s="2" t="s">
        <v>77</v>
      </c>
      <c r="E159" s="4"/>
      <c r="F159" s="2"/>
      <c r="G159" s="2" t="s">
        <v>61</v>
      </c>
      <c r="H159" s="2" t="s">
        <v>37</v>
      </c>
      <c r="I159" s="2" t="s">
        <v>38</v>
      </c>
      <c r="J159" s="2" t="s">
        <v>39</v>
      </c>
      <c r="K159" s="2" t="s">
        <v>1284</v>
      </c>
      <c r="L159" s="2" t="s">
        <v>41</v>
      </c>
      <c r="M159" s="2" t="s">
        <v>1285</v>
      </c>
      <c r="N159" s="2" t="s">
        <v>1218</v>
      </c>
      <c r="O159" s="2" t="s">
        <v>1286</v>
      </c>
      <c r="P159" s="2" t="s">
        <v>1284</v>
      </c>
      <c r="Q159" s="2" t="s">
        <v>44</v>
      </c>
      <c r="R159" s="2" t="s">
        <v>45</v>
      </c>
      <c r="S159" s="2" t="s">
        <v>46</v>
      </c>
      <c r="T159" s="2" t="s">
        <v>1287</v>
      </c>
      <c r="U159" s="2" t="s">
        <v>48</v>
      </c>
      <c r="V159" s="2" t="s">
        <v>179</v>
      </c>
      <c r="W159" s="2" t="s">
        <v>139</v>
      </c>
      <c r="X159" s="2" t="s">
        <v>71</v>
      </c>
      <c r="Y159" s="2"/>
      <c r="Z159" s="2" t="s">
        <v>52</v>
      </c>
      <c r="AA159" s="2" t="s">
        <v>72</v>
      </c>
      <c r="AB159" s="2"/>
      <c r="AC159" s="2" t="s">
        <v>54</v>
      </c>
      <c r="AD159" s="2" t="s">
        <v>55</v>
      </c>
      <c r="AE159" s="2"/>
      <c r="AF159" s="2"/>
      <c r="AG159" s="2" t="s">
        <v>56</v>
      </c>
      <c r="AH159" s="2" t="s">
        <v>57</v>
      </c>
      <c r="AI159" s="2" t="s">
        <v>1288</v>
      </c>
      <c r="AJ159" s="2" t="s">
        <v>1289</v>
      </c>
    </row>
    <row r="160" spans="1:36" x14ac:dyDescent="0.3">
      <c r="A160" s="2" t="str">
        <f>HYPERLINK("https://hsdes.intel.com/resource/14013187284","14013187284")</f>
        <v>14013187284</v>
      </c>
      <c r="B160" s="2" t="s">
        <v>1290</v>
      </c>
      <c r="C160" s="3" t="s">
        <v>35</v>
      </c>
      <c r="D160" s="2" t="s">
        <v>77</v>
      </c>
      <c r="E160" s="4"/>
      <c r="F160" s="2"/>
      <c r="G160" s="2" t="s">
        <v>36</v>
      </c>
      <c r="H160" s="2" t="s">
        <v>37</v>
      </c>
      <c r="I160" s="2" t="s">
        <v>38</v>
      </c>
      <c r="J160" s="2" t="s">
        <v>39</v>
      </c>
      <c r="K160" s="2" t="s">
        <v>1291</v>
      </c>
      <c r="L160" s="2" t="s">
        <v>41</v>
      </c>
      <c r="M160" s="2" t="s">
        <v>1292</v>
      </c>
      <c r="N160" s="2" t="s">
        <v>42</v>
      </c>
      <c r="O160" s="2" t="s">
        <v>1293</v>
      </c>
      <c r="P160" s="2" t="s">
        <v>1291</v>
      </c>
      <c r="Q160" s="2" t="s">
        <v>44</v>
      </c>
      <c r="R160" s="2" t="s">
        <v>45</v>
      </c>
      <c r="S160" s="2" t="s">
        <v>46</v>
      </c>
      <c r="T160" s="2" t="s">
        <v>1294</v>
      </c>
      <c r="U160" s="2" t="s">
        <v>48</v>
      </c>
      <c r="V160" s="2" t="s">
        <v>179</v>
      </c>
      <c r="W160" s="2" t="s">
        <v>458</v>
      </c>
      <c r="X160" s="2" t="s">
        <v>139</v>
      </c>
      <c r="Y160" s="2"/>
      <c r="Z160" s="2" t="s">
        <v>52</v>
      </c>
      <c r="AA160" s="2" t="s">
        <v>53</v>
      </c>
      <c r="AB160" s="2"/>
      <c r="AC160" s="2" t="s">
        <v>54</v>
      </c>
      <c r="AD160" s="2" t="s">
        <v>55</v>
      </c>
      <c r="AE160" s="2"/>
      <c r="AF160" s="2"/>
      <c r="AG160" s="2" t="s">
        <v>56</v>
      </c>
      <c r="AH160" s="2" t="s">
        <v>57</v>
      </c>
      <c r="AI160" s="2" t="s">
        <v>782</v>
      </c>
      <c r="AJ160" s="2" t="s">
        <v>1295</v>
      </c>
    </row>
    <row r="161" spans="1:36" x14ac:dyDescent="0.3">
      <c r="A161" s="2" t="str">
        <f>HYPERLINK("https://hsdes.intel.com/resource/14013187288","14013187288")</f>
        <v>14013187288</v>
      </c>
      <c r="B161" s="2" t="s">
        <v>1296</v>
      </c>
      <c r="C161" s="3" t="s">
        <v>35</v>
      </c>
      <c r="D161" s="2" t="s">
        <v>77</v>
      </c>
      <c r="E161" s="4"/>
      <c r="F161" s="2"/>
      <c r="G161" s="2" t="s">
        <v>36</v>
      </c>
      <c r="H161" s="2" t="s">
        <v>37</v>
      </c>
      <c r="I161" s="2" t="s">
        <v>38</v>
      </c>
      <c r="J161" s="2" t="s">
        <v>39</v>
      </c>
      <c r="K161" s="2" t="s">
        <v>1297</v>
      </c>
      <c r="L161" s="2" t="s">
        <v>41</v>
      </c>
      <c r="M161" s="2" t="s">
        <v>1298</v>
      </c>
      <c r="N161" s="2" t="s">
        <v>1218</v>
      </c>
      <c r="O161" s="2" t="s">
        <v>1299</v>
      </c>
      <c r="P161" s="2" t="s">
        <v>1297</v>
      </c>
      <c r="Q161" s="2" t="s">
        <v>44</v>
      </c>
      <c r="R161" s="2" t="s">
        <v>45</v>
      </c>
      <c r="S161" s="2" t="s">
        <v>46</v>
      </c>
      <c r="T161" s="2" t="s">
        <v>1300</v>
      </c>
      <c r="U161" s="2" t="s">
        <v>48</v>
      </c>
      <c r="V161" s="2" t="s">
        <v>179</v>
      </c>
      <c r="W161" s="2" t="s">
        <v>458</v>
      </c>
      <c r="X161" s="2" t="s">
        <v>139</v>
      </c>
      <c r="Y161" s="2"/>
      <c r="Z161" s="2" t="s">
        <v>52</v>
      </c>
      <c r="AA161" s="2" t="s">
        <v>53</v>
      </c>
      <c r="AB161" s="2"/>
      <c r="AC161" s="2" t="s">
        <v>54</v>
      </c>
      <c r="AD161" s="2" t="s">
        <v>55</v>
      </c>
      <c r="AE161" s="2"/>
      <c r="AF161" s="2"/>
      <c r="AG161" s="2" t="s">
        <v>56</v>
      </c>
      <c r="AH161" s="2" t="s">
        <v>57</v>
      </c>
      <c r="AI161" s="2" t="s">
        <v>1301</v>
      </c>
      <c r="AJ161" s="2" t="s">
        <v>1302</v>
      </c>
    </row>
    <row r="162" spans="1:36" x14ac:dyDescent="0.3">
      <c r="A162" s="2" t="str">
        <f>HYPERLINK("https://hsdes.intel.com/resource/14013187298","14013187298")</f>
        <v>14013187298</v>
      </c>
      <c r="B162" s="2" t="s">
        <v>1303</v>
      </c>
      <c r="C162" s="3" t="s">
        <v>35</v>
      </c>
      <c r="D162" s="2" t="s">
        <v>77</v>
      </c>
      <c r="E162" s="2"/>
      <c r="F162" s="2"/>
      <c r="G162" s="2" t="s">
        <v>61</v>
      </c>
      <c r="H162" s="2" t="s">
        <v>37</v>
      </c>
      <c r="I162" s="2" t="s">
        <v>38</v>
      </c>
      <c r="J162" s="2" t="s">
        <v>307</v>
      </c>
      <c r="K162" s="2" t="s">
        <v>1304</v>
      </c>
      <c r="L162" s="2" t="s">
        <v>64</v>
      </c>
      <c r="M162" s="2" t="s">
        <v>1305</v>
      </c>
      <c r="N162" s="2" t="s">
        <v>310</v>
      </c>
      <c r="O162" s="2" t="s">
        <v>1306</v>
      </c>
      <c r="P162" s="2" t="s">
        <v>1304</v>
      </c>
      <c r="Q162" s="2" t="s">
        <v>44</v>
      </c>
      <c r="R162" s="2" t="s">
        <v>45</v>
      </c>
      <c r="S162" s="2" t="s">
        <v>68</v>
      </c>
      <c r="T162" s="2" t="s">
        <v>1307</v>
      </c>
      <c r="U162" s="2" t="s">
        <v>48</v>
      </c>
      <c r="V162" s="2" t="s">
        <v>49</v>
      </c>
      <c r="W162" s="2" t="s">
        <v>1062</v>
      </c>
      <c r="X162" s="2" t="s">
        <v>243</v>
      </c>
      <c r="Y162" s="2"/>
      <c r="Z162" s="2" t="s">
        <v>52</v>
      </c>
      <c r="AA162" s="2" t="s">
        <v>72</v>
      </c>
      <c r="AB162" s="2"/>
      <c r="AC162" s="2" t="s">
        <v>54</v>
      </c>
      <c r="AD162" s="2" t="s">
        <v>55</v>
      </c>
      <c r="AE162" s="2"/>
      <c r="AF162" s="2"/>
      <c r="AG162" s="2" t="s">
        <v>56</v>
      </c>
      <c r="AH162" s="2" t="s">
        <v>89</v>
      </c>
      <c r="AI162" s="2" t="s">
        <v>1308</v>
      </c>
      <c r="AJ162" s="2" t="s">
        <v>1309</v>
      </c>
    </row>
    <row r="163" spans="1:36" x14ac:dyDescent="0.3">
      <c r="A163" s="2" t="str">
        <f>HYPERLINK("https://hsdes.intel.com/resource/14013187299","14013187299")</f>
        <v>14013187299</v>
      </c>
      <c r="B163" s="2" t="s">
        <v>1310</v>
      </c>
      <c r="C163" s="3" t="s">
        <v>35</v>
      </c>
      <c r="D163" s="2" t="s">
        <v>77</v>
      </c>
      <c r="E163" s="2"/>
      <c r="F163" s="2"/>
      <c r="G163" s="2" t="s">
        <v>36</v>
      </c>
      <c r="H163" s="2" t="s">
        <v>37</v>
      </c>
      <c r="I163" s="2" t="s">
        <v>38</v>
      </c>
      <c r="J163" s="2" t="s">
        <v>307</v>
      </c>
      <c r="K163" s="2" t="s">
        <v>1311</v>
      </c>
      <c r="L163" s="2" t="s">
        <v>64</v>
      </c>
      <c r="M163" s="2" t="s">
        <v>1312</v>
      </c>
      <c r="N163" s="2" t="s">
        <v>724</v>
      </c>
      <c r="O163" s="2" t="s">
        <v>1306</v>
      </c>
      <c r="P163" s="2" t="s">
        <v>1311</v>
      </c>
      <c r="Q163" s="2" t="s">
        <v>44</v>
      </c>
      <c r="R163" s="2" t="s">
        <v>45</v>
      </c>
      <c r="S163" s="2" t="s">
        <v>68</v>
      </c>
      <c r="T163" s="2" t="s">
        <v>1313</v>
      </c>
      <c r="U163" s="2" t="s">
        <v>48</v>
      </c>
      <c r="V163" s="2" t="s">
        <v>179</v>
      </c>
      <c r="W163" s="2" t="s">
        <v>50</v>
      </c>
      <c r="X163" s="2" t="s">
        <v>51</v>
      </c>
      <c r="Y163" s="2"/>
      <c r="Z163" s="2" t="s">
        <v>52</v>
      </c>
      <c r="AA163" s="2" t="s">
        <v>739</v>
      </c>
      <c r="AB163" s="2"/>
      <c r="AC163" s="2" t="s">
        <v>54</v>
      </c>
      <c r="AD163" s="2" t="s">
        <v>55</v>
      </c>
      <c r="AE163" s="2"/>
      <c r="AF163" s="2"/>
      <c r="AG163" s="2" t="s">
        <v>56</v>
      </c>
      <c r="AH163" s="2" t="s">
        <v>89</v>
      </c>
      <c r="AI163" s="2" t="s">
        <v>1314</v>
      </c>
      <c r="AJ163" s="2" t="s">
        <v>1315</v>
      </c>
    </row>
    <row r="164" spans="1:36" x14ac:dyDescent="0.3">
      <c r="A164" s="2" t="str">
        <f>HYPERLINK("https://hsdes.intel.com/resource/14013187797","14013187797")</f>
        <v>14013187797</v>
      </c>
      <c r="B164" s="2" t="s">
        <v>1316</v>
      </c>
      <c r="C164" s="3" t="s">
        <v>35</v>
      </c>
      <c r="D164" s="2" t="s">
        <v>77</v>
      </c>
      <c r="E164" s="2"/>
      <c r="F164" s="2"/>
      <c r="G164" s="2" t="s">
        <v>36</v>
      </c>
      <c r="H164" s="2" t="s">
        <v>37</v>
      </c>
      <c r="I164" s="2" t="s">
        <v>38</v>
      </c>
      <c r="J164" s="2" t="s">
        <v>109</v>
      </c>
      <c r="K164" s="2" t="s">
        <v>1317</v>
      </c>
      <c r="L164" s="2" t="s">
        <v>80</v>
      </c>
      <c r="M164" s="2" t="s">
        <v>1318</v>
      </c>
      <c r="N164" s="2" t="s">
        <v>1319</v>
      </c>
      <c r="O164" s="2" t="s">
        <v>1320</v>
      </c>
      <c r="P164" s="2" t="s">
        <v>1317</v>
      </c>
      <c r="Q164" s="2" t="s">
        <v>84</v>
      </c>
      <c r="R164" s="2"/>
      <c r="S164" s="2" t="s">
        <v>85</v>
      </c>
      <c r="T164" s="2" t="s">
        <v>1321</v>
      </c>
      <c r="U164" s="2" t="s">
        <v>48</v>
      </c>
      <c r="V164" s="2" t="s">
        <v>49</v>
      </c>
      <c r="W164" s="2" t="s">
        <v>115</v>
      </c>
      <c r="X164" s="2" t="s">
        <v>116</v>
      </c>
      <c r="Y164" s="2"/>
      <c r="Z164" s="2" t="s">
        <v>52</v>
      </c>
      <c r="AA164" s="2" t="s">
        <v>53</v>
      </c>
      <c r="AB164" s="2"/>
      <c r="AC164" s="2" t="s">
        <v>54</v>
      </c>
      <c r="AD164" s="2" t="s">
        <v>55</v>
      </c>
      <c r="AE164" s="2"/>
      <c r="AF164" s="2"/>
      <c r="AG164" s="2" t="s">
        <v>56</v>
      </c>
      <c r="AH164" s="2" t="s">
        <v>89</v>
      </c>
      <c r="AI164" s="2" t="s">
        <v>1322</v>
      </c>
      <c r="AJ164" s="2" t="s">
        <v>1323</v>
      </c>
    </row>
    <row r="165" spans="1:36" x14ac:dyDescent="0.3">
      <c r="A165" s="2" t="str">
        <f>HYPERLINK("https://hsdes.intel.com/resource/14013173234","14013173234")</f>
        <v>14013173234</v>
      </c>
      <c r="B165" s="2" t="s">
        <v>1324</v>
      </c>
      <c r="C165" s="3" t="s">
        <v>35</v>
      </c>
      <c r="D165" s="2" t="s">
        <v>1866</v>
      </c>
      <c r="E165" s="2"/>
      <c r="F165" s="2"/>
      <c r="G165" s="2" t="s">
        <v>36</v>
      </c>
      <c r="H165" s="2" t="s">
        <v>265</v>
      </c>
      <c r="I165" s="2" t="s">
        <v>38</v>
      </c>
      <c r="J165" s="2" t="s">
        <v>1325</v>
      </c>
      <c r="K165" s="2" t="s">
        <v>1326</v>
      </c>
      <c r="L165" s="2" t="s">
        <v>80</v>
      </c>
      <c r="M165" s="2" t="s">
        <v>1327</v>
      </c>
      <c r="N165" s="2" t="s">
        <v>1328</v>
      </c>
      <c r="O165" s="2" t="s">
        <v>1329</v>
      </c>
      <c r="P165" s="2" t="s">
        <v>1326</v>
      </c>
      <c r="Q165" s="2" t="s">
        <v>84</v>
      </c>
      <c r="R165" s="2"/>
      <c r="S165" s="2" t="s">
        <v>85</v>
      </c>
      <c r="T165" s="2" t="s">
        <v>1330</v>
      </c>
      <c r="U165" s="2" t="s">
        <v>1331</v>
      </c>
      <c r="V165" s="2" t="s">
        <v>781</v>
      </c>
      <c r="W165" s="2" t="s">
        <v>1332</v>
      </c>
      <c r="X165" s="2" t="s">
        <v>1333</v>
      </c>
      <c r="Y165" s="2"/>
      <c r="Z165" s="2" t="s">
        <v>52</v>
      </c>
      <c r="AA165" s="2" t="s">
        <v>53</v>
      </c>
      <c r="AB165" s="2"/>
      <c r="AC165" s="2" t="s">
        <v>54</v>
      </c>
      <c r="AD165" s="2" t="s">
        <v>55</v>
      </c>
      <c r="AE165" s="2"/>
      <c r="AF165" s="2"/>
      <c r="AG165" s="2" t="s">
        <v>56</v>
      </c>
      <c r="AH165" s="2" t="s">
        <v>89</v>
      </c>
      <c r="AI165" s="2" t="s">
        <v>1334</v>
      </c>
      <c r="AJ165" s="2" t="s">
        <v>1335</v>
      </c>
    </row>
    <row r="166" spans="1:36" x14ac:dyDescent="0.3">
      <c r="A166" s="2" t="str">
        <f>HYPERLINK("https://hsdes.intel.com/resource/14013187326","14013187326")</f>
        <v>14013187326</v>
      </c>
      <c r="B166" s="2" t="s">
        <v>1336</v>
      </c>
      <c r="C166" s="3" t="s">
        <v>35</v>
      </c>
      <c r="D166" s="2" t="s">
        <v>77</v>
      </c>
      <c r="E166" s="2"/>
      <c r="F166" s="2"/>
      <c r="G166" s="2" t="s">
        <v>36</v>
      </c>
      <c r="H166" s="2" t="s">
        <v>37</v>
      </c>
      <c r="I166" s="2" t="s">
        <v>38</v>
      </c>
      <c r="J166" s="2" t="s">
        <v>307</v>
      </c>
      <c r="K166" s="2" t="s">
        <v>1337</v>
      </c>
      <c r="L166" s="2" t="s">
        <v>64</v>
      </c>
      <c r="M166" s="2" t="s">
        <v>1338</v>
      </c>
      <c r="N166" s="2" t="s">
        <v>257</v>
      </c>
      <c r="O166" s="2" t="s">
        <v>1339</v>
      </c>
      <c r="P166" s="2" t="s">
        <v>1337</v>
      </c>
      <c r="Q166" s="2" t="s">
        <v>44</v>
      </c>
      <c r="R166" s="2" t="s">
        <v>45</v>
      </c>
      <c r="S166" s="2" t="s">
        <v>68</v>
      </c>
      <c r="T166" s="2" t="s">
        <v>1340</v>
      </c>
      <c r="U166" s="2" t="s">
        <v>48</v>
      </c>
      <c r="V166" s="2" t="s">
        <v>49</v>
      </c>
      <c r="W166" s="2" t="s">
        <v>180</v>
      </c>
      <c r="X166" s="2" t="s">
        <v>139</v>
      </c>
      <c r="Y166" s="2"/>
      <c r="Z166" s="2" t="s">
        <v>52</v>
      </c>
      <c r="AA166" s="2" t="s">
        <v>739</v>
      </c>
      <c r="AB166" s="2"/>
      <c r="AC166" s="2" t="s">
        <v>390</v>
      </c>
      <c r="AD166" s="2" t="s">
        <v>55</v>
      </c>
      <c r="AE166" s="2"/>
      <c r="AF166" s="2"/>
      <c r="AG166" s="2" t="s">
        <v>56</v>
      </c>
      <c r="AH166" s="2" t="s">
        <v>89</v>
      </c>
      <c r="AI166" s="2" t="s">
        <v>1341</v>
      </c>
      <c r="AJ166" s="2" t="s">
        <v>1342</v>
      </c>
    </row>
    <row r="167" spans="1:36" x14ac:dyDescent="0.3">
      <c r="A167" s="6" t="str">
        <f>HYPERLINK("https://hsdes.intel.com/resource/14013187327","14013187327")</f>
        <v>14013187327</v>
      </c>
      <c r="B167" s="2" t="s">
        <v>1343</v>
      </c>
      <c r="C167" s="3" t="s">
        <v>35</v>
      </c>
      <c r="D167" s="2" t="s">
        <v>1866</v>
      </c>
      <c r="E167" s="4"/>
      <c r="F167" s="2" t="s">
        <v>1043</v>
      </c>
      <c r="G167" s="2" t="s">
        <v>61</v>
      </c>
      <c r="H167" s="2" t="s">
        <v>37</v>
      </c>
      <c r="I167" s="2" t="s">
        <v>38</v>
      </c>
      <c r="J167" s="2" t="s">
        <v>1124</v>
      </c>
      <c r="K167" s="2" t="s">
        <v>1344</v>
      </c>
      <c r="L167" s="2" t="s">
        <v>64</v>
      </c>
      <c r="M167" s="2" t="s">
        <v>1345</v>
      </c>
      <c r="N167" s="2" t="s">
        <v>1346</v>
      </c>
      <c r="O167" s="2" t="s">
        <v>1347</v>
      </c>
      <c r="P167" s="2" t="s">
        <v>1344</v>
      </c>
      <c r="Q167" s="2" t="s">
        <v>44</v>
      </c>
      <c r="R167" s="2" t="s">
        <v>45</v>
      </c>
      <c r="S167" s="2" t="s">
        <v>68</v>
      </c>
      <c r="T167" s="2" t="s">
        <v>1348</v>
      </c>
      <c r="U167" s="2" t="s">
        <v>48</v>
      </c>
      <c r="V167" s="2" t="s">
        <v>49</v>
      </c>
      <c r="W167" s="2" t="s">
        <v>410</v>
      </c>
      <c r="X167" s="2" t="s">
        <v>362</v>
      </c>
      <c r="Y167" s="2"/>
      <c r="Z167" s="2" t="s">
        <v>52</v>
      </c>
      <c r="AA167" s="2" t="s">
        <v>72</v>
      </c>
      <c r="AB167" s="2"/>
      <c r="AC167" s="2" t="s">
        <v>54</v>
      </c>
      <c r="AD167" s="2" t="s">
        <v>55</v>
      </c>
      <c r="AE167" s="2"/>
      <c r="AF167" s="2"/>
      <c r="AG167" s="2" t="s">
        <v>56</v>
      </c>
      <c r="AH167" s="2" t="s">
        <v>89</v>
      </c>
      <c r="AI167" s="2" t="s">
        <v>1349</v>
      </c>
      <c r="AJ167" s="2" t="s">
        <v>1350</v>
      </c>
    </row>
    <row r="168" spans="1:36" x14ac:dyDescent="0.3">
      <c r="A168" s="2" t="str">
        <f>HYPERLINK("https://hsdes.intel.com/resource/14013187330","14013187330")</f>
        <v>14013187330</v>
      </c>
      <c r="B168" s="2" t="s">
        <v>1351</v>
      </c>
      <c r="C168" s="3" t="s">
        <v>35</v>
      </c>
      <c r="D168" s="2" t="s">
        <v>77</v>
      </c>
      <c r="E168" s="2"/>
      <c r="F168" s="2"/>
      <c r="G168" s="2" t="s">
        <v>61</v>
      </c>
      <c r="H168" s="2" t="s">
        <v>37</v>
      </c>
      <c r="I168" s="2" t="s">
        <v>38</v>
      </c>
      <c r="J168" s="2" t="s">
        <v>1352</v>
      </c>
      <c r="K168" s="2" t="s">
        <v>1353</v>
      </c>
      <c r="L168" s="2" t="s">
        <v>64</v>
      </c>
      <c r="M168" s="2" t="s">
        <v>1354</v>
      </c>
      <c r="N168" s="2" t="s">
        <v>1355</v>
      </c>
      <c r="O168" s="2" t="s">
        <v>1356</v>
      </c>
      <c r="P168" s="2" t="s">
        <v>1353</v>
      </c>
      <c r="Q168" s="2" t="s">
        <v>44</v>
      </c>
      <c r="R168" s="2" t="s">
        <v>45</v>
      </c>
      <c r="S168" s="2" t="s">
        <v>359</v>
      </c>
      <c r="T168" s="2" t="s">
        <v>1357</v>
      </c>
      <c r="U168" s="2" t="s">
        <v>48</v>
      </c>
      <c r="V168" s="2" t="s">
        <v>49</v>
      </c>
      <c r="W168" s="2" t="s">
        <v>168</v>
      </c>
      <c r="X168" s="2" t="s">
        <v>71</v>
      </c>
      <c r="Y168" s="2"/>
      <c r="Z168" s="2" t="s">
        <v>52</v>
      </c>
      <c r="AA168" s="2" t="s">
        <v>72</v>
      </c>
      <c r="AB168" s="2"/>
      <c r="AC168" s="2" t="s">
        <v>54</v>
      </c>
      <c r="AD168" s="2" t="s">
        <v>55</v>
      </c>
      <c r="AE168" s="2"/>
      <c r="AF168" s="2"/>
      <c r="AG168" s="2" t="s">
        <v>56</v>
      </c>
      <c r="AH168" s="2" t="s">
        <v>89</v>
      </c>
      <c r="AI168" s="2" t="s">
        <v>1358</v>
      </c>
      <c r="AJ168" s="2" t="s">
        <v>1359</v>
      </c>
    </row>
    <row r="169" spans="1:36" x14ac:dyDescent="0.3">
      <c r="A169" s="2" t="str">
        <f>HYPERLINK("https://hsdes.intel.com/resource/14013187331","14013187331")</f>
        <v>14013187331</v>
      </c>
      <c r="B169" s="2" t="s">
        <v>1360</v>
      </c>
      <c r="C169" s="3" t="s">
        <v>35</v>
      </c>
      <c r="D169" s="2" t="s">
        <v>77</v>
      </c>
      <c r="E169" s="2"/>
      <c r="F169" s="2"/>
      <c r="G169" s="2" t="s">
        <v>36</v>
      </c>
      <c r="H169" s="2" t="s">
        <v>37</v>
      </c>
      <c r="I169" s="2" t="s">
        <v>38</v>
      </c>
      <c r="J169" s="2" t="s">
        <v>62</v>
      </c>
      <c r="K169" s="2" t="s">
        <v>1361</v>
      </c>
      <c r="L169" s="2" t="s">
        <v>64</v>
      </c>
      <c r="M169" s="2" t="s">
        <v>1362</v>
      </c>
      <c r="N169" s="2" t="s">
        <v>1363</v>
      </c>
      <c r="O169" s="2" t="s">
        <v>1364</v>
      </c>
      <c r="P169" s="2" t="s">
        <v>1361</v>
      </c>
      <c r="Q169" s="2" t="s">
        <v>44</v>
      </c>
      <c r="R169" s="2" t="s">
        <v>45</v>
      </c>
      <c r="S169" s="2" t="s">
        <v>359</v>
      </c>
      <c r="T169" s="2" t="s">
        <v>1365</v>
      </c>
      <c r="U169" s="2" t="s">
        <v>48</v>
      </c>
      <c r="V169" s="2" t="s">
        <v>179</v>
      </c>
      <c r="W169" s="2" t="s">
        <v>292</v>
      </c>
      <c r="X169" s="2" t="s">
        <v>261</v>
      </c>
      <c r="Y169" s="2"/>
      <c r="Z169" s="2" t="s">
        <v>52</v>
      </c>
      <c r="AA169" s="2" t="s">
        <v>53</v>
      </c>
      <c r="AB169" s="2"/>
      <c r="AC169" s="2" t="s">
        <v>54</v>
      </c>
      <c r="AD169" s="2" t="s">
        <v>55</v>
      </c>
      <c r="AE169" s="2"/>
      <c r="AF169" s="2"/>
      <c r="AG169" s="2" t="s">
        <v>56</v>
      </c>
      <c r="AH169" s="2" t="s">
        <v>89</v>
      </c>
      <c r="AI169" s="2" t="s">
        <v>1366</v>
      </c>
      <c r="AJ169" s="2" t="s">
        <v>1367</v>
      </c>
    </row>
    <row r="170" spans="1:36" x14ac:dyDescent="0.3">
      <c r="A170" s="2" t="str">
        <f>HYPERLINK("https://hsdes.intel.com/resource/14013187334","14013187334")</f>
        <v>14013187334</v>
      </c>
      <c r="B170" s="2" t="s">
        <v>1368</v>
      </c>
      <c r="C170" s="3" t="s">
        <v>35</v>
      </c>
      <c r="D170" s="2" t="s">
        <v>77</v>
      </c>
      <c r="E170" s="2"/>
      <c r="F170" s="2"/>
      <c r="G170" s="2" t="s">
        <v>36</v>
      </c>
      <c r="H170" s="2" t="s">
        <v>37</v>
      </c>
      <c r="I170" s="2" t="s">
        <v>38</v>
      </c>
      <c r="J170" s="2" t="s">
        <v>353</v>
      </c>
      <c r="K170" s="2" t="s">
        <v>1369</v>
      </c>
      <c r="L170" s="2" t="s">
        <v>355</v>
      </c>
      <c r="M170" s="2" t="s">
        <v>1370</v>
      </c>
      <c r="N170" s="2" t="s">
        <v>872</v>
      </c>
      <c r="O170" s="2" t="s">
        <v>1371</v>
      </c>
      <c r="P170" s="2" t="s">
        <v>1369</v>
      </c>
      <c r="Q170" s="2" t="s">
        <v>84</v>
      </c>
      <c r="R170" s="2"/>
      <c r="S170" s="2" t="s">
        <v>359</v>
      </c>
      <c r="T170" s="2" t="s">
        <v>1372</v>
      </c>
      <c r="U170" s="2" t="s">
        <v>48</v>
      </c>
      <c r="V170" s="2" t="s">
        <v>49</v>
      </c>
      <c r="W170" s="2" t="s">
        <v>168</v>
      </c>
      <c r="X170" s="2" t="s">
        <v>71</v>
      </c>
      <c r="Y170" s="2"/>
      <c r="Z170" s="2" t="s">
        <v>52</v>
      </c>
      <c r="AA170" s="2" t="s">
        <v>53</v>
      </c>
      <c r="AB170" s="2"/>
      <c r="AC170" s="2" t="s">
        <v>54</v>
      </c>
      <c r="AD170" s="2" t="s">
        <v>55</v>
      </c>
      <c r="AE170" s="2"/>
      <c r="AF170" s="2"/>
      <c r="AG170" s="2" t="s">
        <v>56</v>
      </c>
      <c r="AH170" s="2" t="s">
        <v>89</v>
      </c>
      <c r="AI170" s="2" t="s">
        <v>1373</v>
      </c>
      <c r="AJ170" s="2" t="s">
        <v>1374</v>
      </c>
    </row>
    <row r="171" spans="1:36" x14ac:dyDescent="0.3">
      <c r="A171" s="2" t="str">
        <f>HYPERLINK("https://hsdes.intel.com/resource/14013187338","14013187338")</f>
        <v>14013187338</v>
      </c>
      <c r="B171" s="2" t="s">
        <v>1375</v>
      </c>
      <c r="C171" s="3" t="s">
        <v>35</v>
      </c>
      <c r="D171" s="2" t="s">
        <v>77</v>
      </c>
      <c r="E171" s="2"/>
      <c r="F171" s="2"/>
      <c r="G171" s="2" t="s">
        <v>61</v>
      </c>
      <c r="H171" s="2" t="s">
        <v>37</v>
      </c>
      <c r="I171" s="2" t="s">
        <v>38</v>
      </c>
      <c r="J171" s="2" t="s">
        <v>307</v>
      </c>
      <c r="K171" s="2" t="s">
        <v>1376</v>
      </c>
      <c r="L171" s="2" t="s">
        <v>64</v>
      </c>
      <c r="M171" s="2" t="s">
        <v>1377</v>
      </c>
      <c r="N171" s="2" t="s">
        <v>310</v>
      </c>
      <c r="O171" s="2" t="s">
        <v>1378</v>
      </c>
      <c r="P171" s="2" t="s">
        <v>1376</v>
      </c>
      <c r="Q171" s="2" t="s">
        <v>44</v>
      </c>
      <c r="R171" s="2" t="s">
        <v>45</v>
      </c>
      <c r="S171" s="2" t="s">
        <v>68</v>
      </c>
      <c r="T171" s="2" t="s">
        <v>1379</v>
      </c>
      <c r="U171" s="2" t="s">
        <v>48</v>
      </c>
      <c r="V171" s="2" t="s">
        <v>49</v>
      </c>
      <c r="W171" s="2" t="s">
        <v>410</v>
      </c>
      <c r="X171" s="2" t="s">
        <v>243</v>
      </c>
      <c r="Y171" s="2"/>
      <c r="Z171" s="2" t="s">
        <v>52</v>
      </c>
      <c r="AA171" s="2" t="s">
        <v>72</v>
      </c>
      <c r="AB171" s="2"/>
      <c r="AC171" s="2" t="s">
        <v>54</v>
      </c>
      <c r="AD171" s="2" t="s">
        <v>55</v>
      </c>
      <c r="AE171" s="2"/>
      <c r="AF171" s="2"/>
      <c r="AG171" s="2" t="s">
        <v>56</v>
      </c>
      <c r="AH171" s="2" t="s">
        <v>89</v>
      </c>
      <c r="AI171" s="2" t="s">
        <v>1380</v>
      </c>
      <c r="AJ171" s="2" t="s">
        <v>1381</v>
      </c>
    </row>
    <row r="172" spans="1:36" x14ac:dyDescent="0.3">
      <c r="A172" s="2" t="str">
        <f>HYPERLINK("https://hsdes.intel.com/resource/14013187339","14013187339")</f>
        <v>14013187339</v>
      </c>
      <c r="B172" s="2" t="s">
        <v>1382</v>
      </c>
      <c r="C172" s="3" t="s">
        <v>35</v>
      </c>
      <c r="D172" s="2" t="s">
        <v>77</v>
      </c>
      <c r="E172" s="4"/>
      <c r="F172" s="2"/>
      <c r="G172" s="2" t="s">
        <v>61</v>
      </c>
      <c r="H172" s="2" t="s">
        <v>37</v>
      </c>
      <c r="I172" s="2" t="s">
        <v>38</v>
      </c>
      <c r="J172" s="2" t="s">
        <v>307</v>
      </c>
      <c r="K172" s="2" t="s">
        <v>1383</v>
      </c>
      <c r="L172" s="2" t="s">
        <v>64</v>
      </c>
      <c r="M172" s="2" t="s">
        <v>1384</v>
      </c>
      <c r="N172" s="2" t="s">
        <v>1385</v>
      </c>
      <c r="O172" s="2" t="s">
        <v>1386</v>
      </c>
      <c r="P172" s="2" t="s">
        <v>1383</v>
      </c>
      <c r="Q172" s="2" t="s">
        <v>44</v>
      </c>
      <c r="R172" s="2" t="s">
        <v>45</v>
      </c>
      <c r="S172" s="2" t="s">
        <v>68</v>
      </c>
      <c r="T172" s="2" t="s">
        <v>1387</v>
      </c>
      <c r="U172" s="2" t="s">
        <v>48</v>
      </c>
      <c r="V172" s="2" t="s">
        <v>179</v>
      </c>
      <c r="W172" s="2" t="s">
        <v>70</v>
      </c>
      <c r="X172" s="2" t="s">
        <v>71</v>
      </c>
      <c r="Y172" s="2"/>
      <c r="Z172" s="2" t="s">
        <v>52</v>
      </c>
      <c r="AA172" s="2" t="s">
        <v>72</v>
      </c>
      <c r="AB172" s="2"/>
      <c r="AC172" s="2" t="s">
        <v>54</v>
      </c>
      <c r="AD172" s="2" t="s">
        <v>55</v>
      </c>
      <c r="AE172" s="2"/>
      <c r="AF172" s="2"/>
      <c r="AG172" s="2" t="s">
        <v>56</v>
      </c>
      <c r="AH172" s="2" t="s">
        <v>89</v>
      </c>
      <c r="AI172" s="2" t="s">
        <v>1388</v>
      </c>
      <c r="AJ172" s="2" t="s">
        <v>1389</v>
      </c>
    </row>
    <row r="173" spans="1:36" x14ac:dyDescent="0.3">
      <c r="A173" s="6" t="str">
        <f>HYPERLINK("https://hsdes.intel.com/resource/14013187363","14013187363")</f>
        <v>14013187363</v>
      </c>
      <c r="B173" s="2" t="s">
        <v>1390</v>
      </c>
      <c r="C173" s="3" t="s">
        <v>35</v>
      </c>
      <c r="D173" s="2" t="s">
        <v>77</v>
      </c>
      <c r="E173" s="2"/>
      <c r="F173" s="2"/>
      <c r="G173" s="2" t="s">
        <v>61</v>
      </c>
      <c r="H173" s="2" t="s">
        <v>37</v>
      </c>
      <c r="I173" s="2" t="s">
        <v>38</v>
      </c>
      <c r="J173" s="2" t="s">
        <v>150</v>
      </c>
      <c r="K173" s="2" t="s">
        <v>1391</v>
      </c>
      <c r="L173" s="2" t="s">
        <v>152</v>
      </c>
      <c r="M173" s="2" t="s">
        <v>1392</v>
      </c>
      <c r="N173" s="2" t="s">
        <v>634</v>
      </c>
      <c r="O173" s="2" t="s">
        <v>1393</v>
      </c>
      <c r="P173" s="2" t="s">
        <v>1391</v>
      </c>
      <c r="Q173" s="2" t="s">
        <v>84</v>
      </c>
      <c r="R173" s="2" t="s">
        <v>156</v>
      </c>
      <c r="S173" s="2" t="s">
        <v>157</v>
      </c>
      <c r="T173" s="2" t="s">
        <v>1394</v>
      </c>
      <c r="U173" s="2" t="s">
        <v>48</v>
      </c>
      <c r="V173" s="2" t="s">
        <v>49</v>
      </c>
      <c r="W173" s="2" t="s">
        <v>168</v>
      </c>
      <c r="X173" s="2" t="s">
        <v>71</v>
      </c>
      <c r="Y173" s="2"/>
      <c r="Z173" s="2" t="s">
        <v>52</v>
      </c>
      <c r="AA173" s="2" t="s">
        <v>72</v>
      </c>
      <c r="AB173" s="2"/>
      <c r="AC173" s="2" t="s">
        <v>54</v>
      </c>
      <c r="AD173" s="2" t="s">
        <v>55</v>
      </c>
      <c r="AE173" s="2"/>
      <c r="AF173" s="2"/>
      <c r="AG173" s="2" t="s">
        <v>56</v>
      </c>
      <c r="AH173" s="2" t="s">
        <v>89</v>
      </c>
      <c r="AI173" s="2" t="s">
        <v>1395</v>
      </c>
      <c r="AJ173" s="2" t="s">
        <v>1396</v>
      </c>
    </row>
    <row r="174" spans="1:36" x14ac:dyDescent="0.3">
      <c r="A174" s="2" t="str">
        <f>HYPERLINK("https://hsdes.intel.com/resource/14013187377","14013187377")</f>
        <v>14013187377</v>
      </c>
      <c r="B174" s="2" t="s">
        <v>1397</v>
      </c>
      <c r="C174" s="3" t="s">
        <v>35</v>
      </c>
      <c r="D174" s="2" t="s">
        <v>77</v>
      </c>
      <c r="E174" s="4"/>
      <c r="F174" s="2"/>
      <c r="G174" s="2" t="s">
        <v>61</v>
      </c>
      <c r="H174" s="2" t="s">
        <v>37</v>
      </c>
      <c r="I174" s="2" t="s">
        <v>38</v>
      </c>
      <c r="J174" s="2" t="s">
        <v>39</v>
      </c>
      <c r="K174" s="2" t="s">
        <v>1398</v>
      </c>
      <c r="L174" s="2" t="s">
        <v>41</v>
      </c>
      <c r="M174" s="2" t="s">
        <v>1399</v>
      </c>
      <c r="N174" s="2" t="s">
        <v>369</v>
      </c>
      <c r="O174" s="2" t="s">
        <v>1400</v>
      </c>
      <c r="P174" s="2" t="s">
        <v>1398</v>
      </c>
      <c r="Q174" s="2" t="s">
        <v>44</v>
      </c>
      <c r="R174" s="2" t="s">
        <v>45</v>
      </c>
      <c r="S174" s="2" t="s">
        <v>46</v>
      </c>
      <c r="T174" s="2" t="s">
        <v>1401</v>
      </c>
      <c r="U174" s="2" t="s">
        <v>48</v>
      </c>
      <c r="V174" s="2" t="s">
        <v>49</v>
      </c>
      <c r="W174" s="2" t="s">
        <v>168</v>
      </c>
      <c r="X174" s="2" t="s">
        <v>71</v>
      </c>
      <c r="Y174" s="2"/>
      <c r="Z174" s="2" t="s">
        <v>52</v>
      </c>
      <c r="AA174" s="2" t="s">
        <v>72</v>
      </c>
      <c r="AB174" s="2"/>
      <c r="AC174" s="2" t="s">
        <v>54</v>
      </c>
      <c r="AD174" s="2" t="s">
        <v>55</v>
      </c>
      <c r="AE174" s="2"/>
      <c r="AF174" s="2"/>
      <c r="AG174" s="2" t="s">
        <v>56</v>
      </c>
      <c r="AH174" s="2" t="s">
        <v>89</v>
      </c>
      <c r="AI174" s="2" t="s">
        <v>1402</v>
      </c>
      <c r="AJ174" s="2" t="s">
        <v>1403</v>
      </c>
    </row>
    <row r="175" spans="1:36" x14ac:dyDescent="0.3">
      <c r="A175" s="2" t="str">
        <f>HYPERLINK("https://hsdes.intel.com/resource/14013173236","14013173236")</f>
        <v>14013173236</v>
      </c>
      <c r="B175" s="2" t="s">
        <v>1404</v>
      </c>
      <c r="C175" s="3" t="s">
        <v>35</v>
      </c>
      <c r="D175" s="2" t="s">
        <v>77</v>
      </c>
      <c r="E175" s="4"/>
      <c r="F175" s="2"/>
      <c r="G175" s="2" t="s">
        <v>36</v>
      </c>
      <c r="H175" s="2" t="s">
        <v>265</v>
      </c>
      <c r="I175" s="2" t="s">
        <v>38</v>
      </c>
      <c r="J175" s="2" t="s">
        <v>1405</v>
      </c>
      <c r="K175" s="2" t="s">
        <v>1406</v>
      </c>
      <c r="L175" s="2" t="s">
        <v>80</v>
      </c>
      <c r="M175" s="2" t="s">
        <v>1327</v>
      </c>
      <c r="N175" s="2" t="s">
        <v>1328</v>
      </c>
      <c r="O175" s="2" t="s">
        <v>1407</v>
      </c>
      <c r="P175" s="2" t="s">
        <v>1406</v>
      </c>
      <c r="Q175" s="2" t="s">
        <v>84</v>
      </c>
      <c r="R175" s="2"/>
      <c r="S175" s="2" t="s">
        <v>85</v>
      </c>
      <c r="T175" s="2" t="s">
        <v>1408</v>
      </c>
      <c r="U175" s="2" t="s">
        <v>1331</v>
      </c>
      <c r="V175" s="2" t="s">
        <v>179</v>
      </c>
      <c r="W175" s="2" t="s">
        <v>1409</v>
      </c>
      <c r="X175" s="2" t="s">
        <v>1410</v>
      </c>
      <c r="Y175" s="2"/>
      <c r="Z175" s="2" t="s">
        <v>52</v>
      </c>
      <c r="AA175" s="2" t="s">
        <v>53</v>
      </c>
      <c r="AB175" s="2"/>
      <c r="AC175" s="2" t="s">
        <v>181</v>
      </c>
      <c r="AD175" s="2" t="s">
        <v>55</v>
      </c>
      <c r="AE175" s="2"/>
      <c r="AF175" s="2"/>
      <c r="AG175" s="2" t="s">
        <v>56</v>
      </c>
      <c r="AH175" s="2" t="s">
        <v>1411</v>
      </c>
      <c r="AI175" s="2" t="s">
        <v>1412</v>
      </c>
      <c r="AJ175" s="2" t="s">
        <v>1413</v>
      </c>
    </row>
    <row r="176" spans="1:36" x14ac:dyDescent="0.3">
      <c r="A176" s="2" t="str">
        <f>HYPERLINK("https://hsdes.intel.com/resource/14013187382","14013187382")</f>
        <v>14013187382</v>
      </c>
      <c r="B176" s="2" t="s">
        <v>1414</v>
      </c>
      <c r="C176" s="3" t="s">
        <v>35</v>
      </c>
      <c r="D176" s="2" t="s">
        <v>77</v>
      </c>
      <c r="E176" s="2"/>
      <c r="F176" s="2"/>
      <c r="G176" s="2" t="s">
        <v>61</v>
      </c>
      <c r="H176" s="2" t="s">
        <v>37</v>
      </c>
      <c r="I176" s="2" t="s">
        <v>38</v>
      </c>
      <c r="J176" s="2" t="s">
        <v>150</v>
      </c>
      <c r="K176" s="2" t="s">
        <v>1415</v>
      </c>
      <c r="L176" s="2" t="s">
        <v>152</v>
      </c>
      <c r="M176" s="2" t="s">
        <v>1416</v>
      </c>
      <c r="N176" s="2" t="s">
        <v>465</v>
      </c>
      <c r="O176" s="2" t="s">
        <v>1417</v>
      </c>
      <c r="P176" s="2" t="s">
        <v>1415</v>
      </c>
      <c r="Q176" s="2" t="s">
        <v>84</v>
      </c>
      <c r="R176" s="2" t="s">
        <v>156</v>
      </c>
      <c r="S176" s="2" t="s">
        <v>157</v>
      </c>
      <c r="T176" s="2" t="s">
        <v>1418</v>
      </c>
      <c r="U176" s="2" t="s">
        <v>48</v>
      </c>
      <c r="V176" s="2" t="s">
        <v>49</v>
      </c>
      <c r="W176" s="2" t="s">
        <v>168</v>
      </c>
      <c r="X176" s="2" t="s">
        <v>71</v>
      </c>
      <c r="Y176" s="2"/>
      <c r="Z176" s="2" t="s">
        <v>52</v>
      </c>
      <c r="AA176" s="2" t="s">
        <v>72</v>
      </c>
      <c r="AB176" s="2"/>
      <c r="AC176" s="2" t="s">
        <v>54</v>
      </c>
      <c r="AD176" s="2" t="s">
        <v>55</v>
      </c>
      <c r="AE176" s="2"/>
      <c r="AF176" s="2"/>
      <c r="AG176" s="2" t="s">
        <v>56</v>
      </c>
      <c r="AH176" s="2" t="s">
        <v>89</v>
      </c>
      <c r="AI176" s="2" t="s">
        <v>1419</v>
      </c>
      <c r="AJ176" s="2" t="s">
        <v>1420</v>
      </c>
    </row>
    <row r="177" spans="1:36" x14ac:dyDescent="0.3">
      <c r="A177" s="2" t="str">
        <f>HYPERLINK("https://hsdes.intel.com/resource/14013187391","14013187391")</f>
        <v>14013187391</v>
      </c>
      <c r="B177" s="2" t="s">
        <v>1421</v>
      </c>
      <c r="C177" s="3" t="s">
        <v>35</v>
      </c>
      <c r="D177" s="2" t="s">
        <v>77</v>
      </c>
      <c r="E177" s="2"/>
      <c r="F177" s="2"/>
      <c r="G177" s="2" t="s">
        <v>36</v>
      </c>
      <c r="H177" s="2" t="s">
        <v>37</v>
      </c>
      <c r="I177" s="2" t="s">
        <v>38</v>
      </c>
      <c r="J177" s="2" t="s">
        <v>353</v>
      </c>
      <c r="K177" s="2" t="s">
        <v>1422</v>
      </c>
      <c r="L177" s="2" t="s">
        <v>377</v>
      </c>
      <c r="M177" s="2" t="s">
        <v>1423</v>
      </c>
      <c r="N177" s="2" t="s">
        <v>872</v>
      </c>
      <c r="O177" s="2" t="s">
        <v>1424</v>
      </c>
      <c r="P177" s="2" t="s">
        <v>1422</v>
      </c>
      <c r="Q177" s="2" t="s">
        <v>84</v>
      </c>
      <c r="R177" s="2"/>
      <c r="S177" s="2" t="s">
        <v>359</v>
      </c>
      <c r="T177" s="2" t="s">
        <v>1425</v>
      </c>
      <c r="U177" s="2" t="s">
        <v>48</v>
      </c>
      <c r="V177" s="2" t="s">
        <v>49</v>
      </c>
      <c r="W177" s="2" t="s">
        <v>168</v>
      </c>
      <c r="X177" s="2" t="s">
        <v>71</v>
      </c>
      <c r="Y177" s="2"/>
      <c r="Z177" s="2" t="s">
        <v>52</v>
      </c>
      <c r="AA177" s="2" t="s">
        <v>53</v>
      </c>
      <c r="AB177" s="2"/>
      <c r="AC177" s="2" t="s">
        <v>54</v>
      </c>
      <c r="AD177" s="2" t="s">
        <v>55</v>
      </c>
      <c r="AE177" s="2"/>
      <c r="AF177" s="2"/>
      <c r="AG177" s="2" t="s">
        <v>56</v>
      </c>
      <c r="AH177" s="2" t="s">
        <v>89</v>
      </c>
      <c r="AI177" s="2" t="s">
        <v>1426</v>
      </c>
      <c r="AJ177" s="2" t="s">
        <v>1427</v>
      </c>
    </row>
    <row r="178" spans="1:36" x14ac:dyDescent="0.3">
      <c r="A178" s="2" t="str">
        <f>HYPERLINK("https://hsdes.intel.com/resource/14013186569","14013186569")</f>
        <v>14013186569</v>
      </c>
      <c r="B178" s="2" t="s">
        <v>1428</v>
      </c>
      <c r="C178" s="3" t="s">
        <v>35</v>
      </c>
      <c r="D178" s="2" t="s">
        <v>1866</v>
      </c>
      <c r="E178" s="4"/>
      <c r="F178" s="2"/>
      <c r="G178" s="2" t="s">
        <v>61</v>
      </c>
      <c r="H178" s="2" t="s">
        <v>37</v>
      </c>
      <c r="I178" s="2" t="s">
        <v>38</v>
      </c>
      <c r="J178" s="2" t="s">
        <v>39</v>
      </c>
      <c r="K178" s="2" t="s">
        <v>1429</v>
      </c>
      <c r="L178" s="2" t="s">
        <v>41</v>
      </c>
      <c r="M178" s="2" t="s">
        <v>1430</v>
      </c>
      <c r="N178" s="2" t="s">
        <v>42</v>
      </c>
      <c r="O178" s="2" t="s">
        <v>1431</v>
      </c>
      <c r="P178" s="2" t="s">
        <v>1429</v>
      </c>
      <c r="Q178" s="2" t="s">
        <v>44</v>
      </c>
      <c r="R178" s="2" t="s">
        <v>45</v>
      </c>
      <c r="S178" s="2" t="s">
        <v>46</v>
      </c>
      <c r="T178" s="2" t="s">
        <v>1432</v>
      </c>
      <c r="U178" s="2" t="s">
        <v>48</v>
      </c>
      <c r="V178" s="2" t="s">
        <v>49</v>
      </c>
      <c r="W178" s="2" t="s">
        <v>261</v>
      </c>
      <c r="X178" s="2" t="s">
        <v>362</v>
      </c>
      <c r="Y178" s="2"/>
      <c r="Z178" s="2" t="s">
        <v>52</v>
      </c>
      <c r="AA178" s="2" t="s">
        <v>72</v>
      </c>
      <c r="AB178" s="2"/>
      <c r="AC178" s="2" t="s">
        <v>181</v>
      </c>
      <c r="AD178" s="2" t="s">
        <v>55</v>
      </c>
      <c r="AE178" s="2"/>
      <c r="AF178" s="2"/>
      <c r="AG178" s="2" t="s">
        <v>56</v>
      </c>
      <c r="AH178" s="2" t="s">
        <v>89</v>
      </c>
      <c r="AI178" s="2" t="s">
        <v>1433</v>
      </c>
      <c r="AJ178" s="2" t="s">
        <v>1434</v>
      </c>
    </row>
    <row r="179" spans="1:36" x14ac:dyDescent="0.3">
      <c r="A179" s="2" t="str">
        <f>HYPERLINK("https://hsdes.intel.com/resource/14013187458","14013187458")</f>
        <v>14013187458</v>
      </c>
      <c r="B179" s="2" t="s">
        <v>1435</v>
      </c>
      <c r="C179" s="3" t="s">
        <v>35</v>
      </c>
      <c r="D179" s="2" t="s">
        <v>77</v>
      </c>
      <c r="E179" s="4"/>
      <c r="F179" s="2"/>
      <c r="G179" s="2" t="s">
        <v>36</v>
      </c>
      <c r="H179" s="2" t="s">
        <v>37</v>
      </c>
      <c r="I179" s="2" t="s">
        <v>38</v>
      </c>
      <c r="J179" s="2" t="s">
        <v>39</v>
      </c>
      <c r="K179" s="2" t="s">
        <v>1436</v>
      </c>
      <c r="L179" s="2" t="s">
        <v>41</v>
      </c>
      <c r="M179" s="2" t="s">
        <v>1437</v>
      </c>
      <c r="N179" s="2" t="s">
        <v>1218</v>
      </c>
      <c r="O179" s="2" t="s">
        <v>1438</v>
      </c>
      <c r="P179" s="2" t="s">
        <v>1436</v>
      </c>
      <c r="Q179" s="2" t="s">
        <v>44</v>
      </c>
      <c r="R179" s="2" t="s">
        <v>45</v>
      </c>
      <c r="S179" s="2" t="s">
        <v>46</v>
      </c>
      <c r="T179" s="2" t="s">
        <v>1439</v>
      </c>
      <c r="U179" s="2" t="s">
        <v>48</v>
      </c>
      <c r="V179" s="2" t="s">
        <v>179</v>
      </c>
      <c r="W179" s="2" t="s">
        <v>50</v>
      </c>
      <c r="X179" s="2" t="s">
        <v>51</v>
      </c>
      <c r="Y179" s="2"/>
      <c r="Z179" s="2" t="s">
        <v>52</v>
      </c>
      <c r="AA179" s="2" t="s">
        <v>53</v>
      </c>
      <c r="AB179" s="2"/>
      <c r="AC179" s="2" t="s">
        <v>54</v>
      </c>
      <c r="AD179" s="2" t="s">
        <v>55</v>
      </c>
      <c r="AE179" s="2"/>
      <c r="AF179" s="2"/>
      <c r="AG179" s="2" t="s">
        <v>56</v>
      </c>
      <c r="AH179" s="2" t="s">
        <v>57</v>
      </c>
      <c r="AI179" s="2" t="s">
        <v>1440</v>
      </c>
      <c r="AJ179" s="2" t="s">
        <v>1441</v>
      </c>
    </row>
    <row r="180" spans="1:36" x14ac:dyDescent="0.3">
      <c r="A180" s="2" t="str">
        <f>HYPERLINK("https://hsdes.intel.com/resource/14013187459","14013187459")</f>
        <v>14013187459</v>
      </c>
      <c r="B180" s="2" t="s">
        <v>1442</v>
      </c>
      <c r="C180" s="3" t="s">
        <v>35</v>
      </c>
      <c r="D180" s="2" t="s">
        <v>77</v>
      </c>
      <c r="E180" s="4"/>
      <c r="F180" s="2"/>
      <c r="G180" s="2" t="s">
        <v>36</v>
      </c>
      <c r="H180" s="2" t="s">
        <v>37</v>
      </c>
      <c r="I180" s="2" t="s">
        <v>38</v>
      </c>
      <c r="J180" s="2" t="s">
        <v>39</v>
      </c>
      <c r="K180" s="2" t="s">
        <v>1443</v>
      </c>
      <c r="L180" s="2" t="s">
        <v>41</v>
      </c>
      <c r="M180" s="2" t="s">
        <v>1444</v>
      </c>
      <c r="N180" s="2" t="s">
        <v>42</v>
      </c>
      <c r="O180" s="2" t="s">
        <v>1445</v>
      </c>
      <c r="P180" s="2" t="s">
        <v>1443</v>
      </c>
      <c r="Q180" s="2" t="s">
        <v>44</v>
      </c>
      <c r="R180" s="2" t="s">
        <v>45</v>
      </c>
      <c r="S180" s="2" t="s">
        <v>46</v>
      </c>
      <c r="T180" s="2" t="s">
        <v>1225</v>
      </c>
      <c r="U180" s="2" t="s">
        <v>48</v>
      </c>
      <c r="V180" s="2" t="s">
        <v>179</v>
      </c>
      <c r="W180" s="2" t="s">
        <v>243</v>
      </c>
      <c r="X180" s="2" t="s">
        <v>243</v>
      </c>
      <c r="Y180" s="2"/>
      <c r="Z180" s="2" t="s">
        <v>52</v>
      </c>
      <c r="AA180" s="2" t="s">
        <v>53</v>
      </c>
      <c r="AB180" s="2"/>
      <c r="AC180" s="2" t="s">
        <v>54</v>
      </c>
      <c r="AD180" s="2" t="s">
        <v>55</v>
      </c>
      <c r="AE180" s="2"/>
      <c r="AF180" s="2"/>
      <c r="AG180" s="2" t="s">
        <v>56</v>
      </c>
      <c r="AH180" s="2" t="s">
        <v>57</v>
      </c>
      <c r="AI180" s="2" t="s">
        <v>1446</v>
      </c>
      <c r="AJ180" s="2" t="s">
        <v>1447</v>
      </c>
    </row>
    <row r="181" spans="1:36" x14ac:dyDescent="0.3">
      <c r="A181" s="2" t="str">
        <f>HYPERLINK("https://hsdes.intel.com/resource/14013187460","14013187460")</f>
        <v>14013187460</v>
      </c>
      <c r="B181" s="2" t="s">
        <v>1448</v>
      </c>
      <c r="C181" s="3" t="s">
        <v>35</v>
      </c>
      <c r="D181" s="2" t="s">
        <v>77</v>
      </c>
      <c r="E181" s="4"/>
      <c r="F181" s="2"/>
      <c r="G181" s="2" t="s">
        <v>36</v>
      </c>
      <c r="H181" s="2" t="s">
        <v>37</v>
      </c>
      <c r="I181" s="2" t="s">
        <v>38</v>
      </c>
      <c r="J181" s="2" t="s">
        <v>39</v>
      </c>
      <c r="K181" s="2" t="s">
        <v>1449</v>
      </c>
      <c r="L181" s="2" t="s">
        <v>41</v>
      </c>
      <c r="M181" s="2" t="s">
        <v>1450</v>
      </c>
      <c r="N181" s="2" t="s">
        <v>1218</v>
      </c>
      <c r="O181" s="2" t="s">
        <v>1451</v>
      </c>
      <c r="P181" s="2" t="s">
        <v>1449</v>
      </c>
      <c r="Q181" s="2" t="s">
        <v>44</v>
      </c>
      <c r="R181" s="2" t="s">
        <v>45</v>
      </c>
      <c r="S181" s="2" t="s">
        <v>46</v>
      </c>
      <c r="T181" s="2" t="s">
        <v>1452</v>
      </c>
      <c r="U181" s="2" t="s">
        <v>48</v>
      </c>
      <c r="V181" s="2" t="s">
        <v>179</v>
      </c>
      <c r="W181" s="2" t="s">
        <v>243</v>
      </c>
      <c r="X181" s="2" t="s">
        <v>243</v>
      </c>
      <c r="Y181" s="2"/>
      <c r="Z181" s="2" t="s">
        <v>52</v>
      </c>
      <c r="AA181" s="2" t="s">
        <v>53</v>
      </c>
      <c r="AB181" s="2"/>
      <c r="AC181" s="2" t="s">
        <v>54</v>
      </c>
      <c r="AD181" s="2" t="s">
        <v>55</v>
      </c>
      <c r="AE181" s="2"/>
      <c r="AF181" s="2"/>
      <c r="AG181" s="2" t="s">
        <v>56</v>
      </c>
      <c r="AH181" s="2" t="s">
        <v>57</v>
      </c>
      <c r="AI181" s="2" t="s">
        <v>1453</v>
      </c>
      <c r="AJ181" s="2" t="s">
        <v>1454</v>
      </c>
    </row>
    <row r="182" spans="1:36" x14ac:dyDescent="0.3">
      <c r="A182" s="2" t="str">
        <f>HYPERLINK("https://hsdes.intel.com/resource/14013186596","14013186596")</f>
        <v>14013186596</v>
      </c>
      <c r="B182" s="2" t="s">
        <v>1455</v>
      </c>
      <c r="C182" s="3" t="s">
        <v>35</v>
      </c>
      <c r="D182" s="2" t="s">
        <v>77</v>
      </c>
      <c r="E182" s="2"/>
      <c r="F182" s="2"/>
      <c r="G182" s="2" t="s">
        <v>61</v>
      </c>
      <c r="H182" s="2" t="s">
        <v>37</v>
      </c>
      <c r="I182" s="2" t="s">
        <v>38</v>
      </c>
      <c r="J182" s="2" t="s">
        <v>150</v>
      </c>
      <c r="K182" s="2" t="s">
        <v>1456</v>
      </c>
      <c r="L182" s="2" t="s">
        <v>152</v>
      </c>
      <c r="M182" s="2" t="s">
        <v>1457</v>
      </c>
      <c r="N182" s="2" t="s">
        <v>1458</v>
      </c>
      <c r="O182" s="2" t="s">
        <v>1459</v>
      </c>
      <c r="P182" s="2" t="s">
        <v>1456</v>
      </c>
      <c r="Q182" s="2" t="s">
        <v>84</v>
      </c>
      <c r="R182" s="2" t="s">
        <v>156</v>
      </c>
      <c r="S182" s="2" t="s">
        <v>157</v>
      </c>
      <c r="T182" s="2" t="s">
        <v>1460</v>
      </c>
      <c r="U182" s="2" t="s">
        <v>48</v>
      </c>
      <c r="V182" s="2" t="s">
        <v>781</v>
      </c>
      <c r="W182" s="2" t="s">
        <v>159</v>
      </c>
      <c r="X182" s="2" t="s">
        <v>88</v>
      </c>
      <c r="Y182" s="2"/>
      <c r="Z182" s="2" t="s">
        <v>52</v>
      </c>
      <c r="AA182" s="2" t="s">
        <v>72</v>
      </c>
      <c r="AB182" s="2"/>
      <c r="AC182" s="2" t="s">
        <v>54</v>
      </c>
      <c r="AD182" s="2" t="s">
        <v>55</v>
      </c>
      <c r="AE182" s="2"/>
      <c r="AF182" s="2"/>
      <c r="AG182" s="2" t="s">
        <v>56</v>
      </c>
      <c r="AH182" s="2" t="s">
        <v>89</v>
      </c>
      <c r="AI182" s="2" t="s">
        <v>1461</v>
      </c>
      <c r="AJ182" s="2" t="s">
        <v>1462</v>
      </c>
    </row>
    <row r="183" spans="1:36" x14ac:dyDescent="0.3">
      <c r="A183" s="2" t="str">
        <f>HYPERLINK("https://hsdes.intel.com/resource/14013187517","14013187517")</f>
        <v>14013187517</v>
      </c>
      <c r="B183" s="2" t="s">
        <v>1463</v>
      </c>
      <c r="C183" s="3" t="s">
        <v>35</v>
      </c>
      <c r="D183" s="2" t="s">
        <v>77</v>
      </c>
      <c r="E183" s="2"/>
      <c r="F183" s="2"/>
      <c r="G183" s="2" t="s">
        <v>36</v>
      </c>
      <c r="H183" s="2" t="s">
        <v>37</v>
      </c>
      <c r="I183" s="2" t="s">
        <v>38</v>
      </c>
      <c r="J183" s="2" t="s">
        <v>307</v>
      </c>
      <c r="K183" s="2" t="s">
        <v>1464</v>
      </c>
      <c r="L183" s="2" t="s">
        <v>355</v>
      </c>
      <c r="M183" s="2" t="s">
        <v>1465</v>
      </c>
      <c r="N183" s="2" t="s">
        <v>165</v>
      </c>
      <c r="O183" s="2" t="s">
        <v>1466</v>
      </c>
      <c r="P183" s="2" t="s">
        <v>1464</v>
      </c>
      <c r="Q183" s="2" t="s">
        <v>84</v>
      </c>
      <c r="R183" s="2"/>
      <c r="S183" s="2" t="s">
        <v>359</v>
      </c>
      <c r="T183" s="2" t="s">
        <v>1467</v>
      </c>
      <c r="U183" s="2" t="s">
        <v>48</v>
      </c>
      <c r="V183" s="2" t="s">
        <v>49</v>
      </c>
      <c r="W183" s="2" t="s">
        <v>168</v>
      </c>
      <c r="X183" s="2" t="s">
        <v>71</v>
      </c>
      <c r="Y183" s="2"/>
      <c r="Z183" s="2" t="s">
        <v>52</v>
      </c>
      <c r="AA183" s="2" t="s">
        <v>53</v>
      </c>
      <c r="AB183" s="2"/>
      <c r="AC183" s="2" t="s">
        <v>54</v>
      </c>
      <c r="AD183" s="2" t="s">
        <v>55</v>
      </c>
      <c r="AE183" s="2"/>
      <c r="AF183" s="2"/>
      <c r="AG183" s="2" t="s">
        <v>56</v>
      </c>
      <c r="AH183" s="2" t="s">
        <v>89</v>
      </c>
      <c r="AI183" s="2" t="s">
        <v>875</v>
      </c>
      <c r="AJ183" s="2" t="s">
        <v>1468</v>
      </c>
    </row>
    <row r="184" spans="1:36" x14ac:dyDescent="0.3">
      <c r="A184" s="2" t="str">
        <f>HYPERLINK("https://hsdes.intel.com/resource/14013187530","14013187530")</f>
        <v>14013187530</v>
      </c>
      <c r="B184" s="2" t="s">
        <v>1469</v>
      </c>
      <c r="C184" s="3" t="s">
        <v>35</v>
      </c>
      <c r="D184" s="2" t="s">
        <v>77</v>
      </c>
      <c r="E184" s="2"/>
      <c r="F184" s="2"/>
      <c r="G184" s="2" t="s">
        <v>61</v>
      </c>
      <c r="H184" s="2" t="s">
        <v>37</v>
      </c>
      <c r="I184" s="2" t="s">
        <v>38</v>
      </c>
      <c r="J184" s="2" t="s">
        <v>62</v>
      </c>
      <c r="K184" s="2" t="s">
        <v>1470</v>
      </c>
      <c r="L184" s="2" t="s">
        <v>64</v>
      </c>
      <c r="M184" s="2" t="s">
        <v>1471</v>
      </c>
      <c r="N184" s="2" t="s">
        <v>1472</v>
      </c>
      <c r="O184" s="2" t="s">
        <v>1473</v>
      </c>
      <c r="P184" s="2" t="s">
        <v>1470</v>
      </c>
      <c r="Q184" s="2" t="s">
        <v>44</v>
      </c>
      <c r="R184" s="2" t="s">
        <v>45</v>
      </c>
      <c r="S184" s="2" t="s">
        <v>68</v>
      </c>
      <c r="T184" s="2" t="s">
        <v>1474</v>
      </c>
      <c r="U184" s="2" t="s">
        <v>48</v>
      </c>
      <c r="V184" s="2" t="s">
        <v>49</v>
      </c>
      <c r="W184" s="2" t="s">
        <v>410</v>
      </c>
      <c r="X184" s="2" t="s">
        <v>243</v>
      </c>
      <c r="Y184" s="2"/>
      <c r="Z184" s="2" t="s">
        <v>52</v>
      </c>
      <c r="AA184" s="2" t="s">
        <v>72</v>
      </c>
      <c r="AB184" s="2"/>
      <c r="AC184" s="2" t="s">
        <v>54</v>
      </c>
      <c r="AD184" s="2" t="s">
        <v>55</v>
      </c>
      <c r="AE184" s="2"/>
      <c r="AF184" s="2"/>
      <c r="AG184" s="2" t="s">
        <v>593</v>
      </c>
      <c r="AH184" s="2" t="s">
        <v>89</v>
      </c>
      <c r="AI184" s="2" t="s">
        <v>882</v>
      </c>
      <c r="AJ184" s="2" t="s">
        <v>1475</v>
      </c>
    </row>
    <row r="185" spans="1:36" x14ac:dyDescent="0.3">
      <c r="A185" s="2" t="str">
        <f>HYPERLINK("https://hsdes.intel.com/resource/14013187534","14013187534")</f>
        <v>14013187534</v>
      </c>
      <c r="B185" s="2" t="s">
        <v>1476</v>
      </c>
      <c r="C185" s="3" t="s">
        <v>35</v>
      </c>
      <c r="D185" s="2" t="s">
        <v>77</v>
      </c>
      <c r="E185" s="2"/>
      <c r="F185" s="2"/>
      <c r="G185" s="2" t="s">
        <v>61</v>
      </c>
      <c r="H185" s="2" t="s">
        <v>37</v>
      </c>
      <c r="I185" s="2" t="s">
        <v>38</v>
      </c>
      <c r="J185" s="2" t="s">
        <v>62</v>
      </c>
      <c r="K185" s="2" t="s">
        <v>1477</v>
      </c>
      <c r="L185" s="2" t="s">
        <v>64</v>
      </c>
      <c r="M185" s="2" t="s">
        <v>1478</v>
      </c>
      <c r="N185" s="2" t="s">
        <v>1472</v>
      </c>
      <c r="O185" s="2" t="s">
        <v>1479</v>
      </c>
      <c r="P185" s="2" t="s">
        <v>1477</v>
      </c>
      <c r="Q185" s="2" t="s">
        <v>44</v>
      </c>
      <c r="R185" s="2" t="s">
        <v>45</v>
      </c>
      <c r="S185" s="2" t="s">
        <v>68</v>
      </c>
      <c r="T185" s="2" t="s">
        <v>889</v>
      </c>
      <c r="U185" s="2" t="s">
        <v>48</v>
      </c>
      <c r="V185" s="2" t="s">
        <v>49</v>
      </c>
      <c r="W185" s="2" t="s">
        <v>361</v>
      </c>
      <c r="X185" s="2" t="s">
        <v>243</v>
      </c>
      <c r="Y185" s="2"/>
      <c r="Z185" s="2" t="s">
        <v>52</v>
      </c>
      <c r="AA185" s="2" t="s">
        <v>72</v>
      </c>
      <c r="AB185" s="2"/>
      <c r="AC185" s="2" t="s">
        <v>54</v>
      </c>
      <c r="AD185" s="2" t="s">
        <v>55</v>
      </c>
      <c r="AE185" s="2"/>
      <c r="AF185" s="2"/>
      <c r="AG185" s="2" t="s">
        <v>593</v>
      </c>
      <c r="AH185" s="2" t="s">
        <v>89</v>
      </c>
      <c r="AI185" s="2" t="s">
        <v>882</v>
      </c>
      <c r="AJ185" s="2" t="s">
        <v>1480</v>
      </c>
    </row>
    <row r="186" spans="1:36" x14ac:dyDescent="0.3">
      <c r="A186" s="2" t="str">
        <f>HYPERLINK("https://hsdes.intel.com/resource/14013187536","14013187536")</f>
        <v>14013187536</v>
      </c>
      <c r="B186" s="2" t="s">
        <v>1481</v>
      </c>
      <c r="C186" s="3" t="s">
        <v>35</v>
      </c>
      <c r="D186" s="2" t="s">
        <v>77</v>
      </c>
      <c r="E186" s="2"/>
      <c r="F186" s="2"/>
      <c r="G186" s="2" t="s">
        <v>61</v>
      </c>
      <c r="H186" s="2" t="s">
        <v>37</v>
      </c>
      <c r="I186" s="2" t="s">
        <v>38</v>
      </c>
      <c r="J186" s="2" t="s">
        <v>62</v>
      </c>
      <c r="K186" s="2" t="s">
        <v>1482</v>
      </c>
      <c r="L186" s="2" t="s">
        <v>64</v>
      </c>
      <c r="M186" s="2" t="s">
        <v>1471</v>
      </c>
      <c r="N186" s="2" t="s">
        <v>1472</v>
      </c>
      <c r="O186" s="2" t="s">
        <v>918</v>
      </c>
      <c r="P186" s="2" t="s">
        <v>1482</v>
      </c>
      <c r="Q186" s="2" t="s">
        <v>44</v>
      </c>
      <c r="R186" s="2" t="s">
        <v>45</v>
      </c>
      <c r="S186" s="2" t="s">
        <v>68</v>
      </c>
      <c r="T186" s="2" t="s">
        <v>1483</v>
      </c>
      <c r="U186" s="2" t="s">
        <v>48</v>
      </c>
      <c r="V186" s="2" t="s">
        <v>49</v>
      </c>
      <c r="W186" s="2" t="s">
        <v>410</v>
      </c>
      <c r="X186" s="2" t="s">
        <v>243</v>
      </c>
      <c r="Y186" s="2"/>
      <c r="Z186" s="2" t="s">
        <v>52</v>
      </c>
      <c r="AA186" s="2" t="s">
        <v>72</v>
      </c>
      <c r="AB186" s="2"/>
      <c r="AC186" s="2" t="s">
        <v>181</v>
      </c>
      <c r="AD186" s="2" t="s">
        <v>55</v>
      </c>
      <c r="AE186" s="2"/>
      <c r="AF186" s="2"/>
      <c r="AG186" s="2" t="s">
        <v>593</v>
      </c>
      <c r="AH186" s="2" t="s">
        <v>89</v>
      </c>
      <c r="AI186" s="2" t="s">
        <v>882</v>
      </c>
      <c r="AJ186" s="2" t="s">
        <v>1484</v>
      </c>
    </row>
    <row r="187" spans="1:36" x14ac:dyDescent="0.3">
      <c r="A187" s="2" t="str">
        <f>HYPERLINK("https://hsdes.intel.com/resource/14013187538","14013187538")</f>
        <v>14013187538</v>
      </c>
      <c r="B187" s="2" t="s">
        <v>1485</v>
      </c>
      <c r="C187" s="3" t="s">
        <v>35</v>
      </c>
      <c r="D187" s="2" t="s">
        <v>77</v>
      </c>
      <c r="E187" s="2"/>
      <c r="F187" s="2"/>
      <c r="G187" s="2" t="s">
        <v>61</v>
      </c>
      <c r="H187" s="2" t="s">
        <v>37</v>
      </c>
      <c r="I187" s="2" t="s">
        <v>38</v>
      </c>
      <c r="J187" s="2" t="s">
        <v>62</v>
      </c>
      <c r="K187" s="2" t="s">
        <v>1486</v>
      </c>
      <c r="L187" s="2" t="s">
        <v>64</v>
      </c>
      <c r="M187" s="2" t="s">
        <v>1478</v>
      </c>
      <c r="N187" s="2" t="s">
        <v>1472</v>
      </c>
      <c r="O187" s="2" t="s">
        <v>924</v>
      </c>
      <c r="P187" s="2" t="s">
        <v>1486</v>
      </c>
      <c r="Q187" s="2" t="s">
        <v>44</v>
      </c>
      <c r="R187" s="2" t="s">
        <v>45</v>
      </c>
      <c r="S187" s="2" t="s">
        <v>68</v>
      </c>
      <c r="T187" s="2" t="s">
        <v>1487</v>
      </c>
      <c r="U187" s="2" t="s">
        <v>48</v>
      </c>
      <c r="V187" s="2" t="s">
        <v>49</v>
      </c>
      <c r="W187" s="2" t="s">
        <v>361</v>
      </c>
      <c r="X187" s="2" t="s">
        <v>243</v>
      </c>
      <c r="Y187" s="2"/>
      <c r="Z187" s="2" t="s">
        <v>52</v>
      </c>
      <c r="AA187" s="2" t="s">
        <v>72</v>
      </c>
      <c r="AB187" s="2"/>
      <c r="AC187" s="2" t="s">
        <v>181</v>
      </c>
      <c r="AD187" s="2" t="s">
        <v>55</v>
      </c>
      <c r="AE187" s="2"/>
      <c r="AF187" s="2"/>
      <c r="AG187" s="2" t="s">
        <v>593</v>
      </c>
      <c r="AH187" s="2" t="s">
        <v>89</v>
      </c>
      <c r="AI187" s="2" t="s">
        <v>882</v>
      </c>
      <c r="AJ187" s="2" t="s">
        <v>1480</v>
      </c>
    </row>
    <row r="188" spans="1:36" x14ac:dyDescent="0.3">
      <c r="A188" s="2" t="str">
        <f>HYPERLINK("https://hsdes.intel.com/resource/14013187551","14013187551")</f>
        <v>14013187551</v>
      </c>
      <c r="B188" s="2" t="s">
        <v>1488</v>
      </c>
      <c r="C188" s="3" t="s">
        <v>35</v>
      </c>
      <c r="D188" s="2" t="s">
        <v>77</v>
      </c>
      <c r="E188" s="4"/>
      <c r="F188" s="2"/>
      <c r="G188" s="2" t="s">
        <v>61</v>
      </c>
      <c r="H188" s="2" t="s">
        <v>37</v>
      </c>
      <c r="I188" s="2" t="s">
        <v>38</v>
      </c>
      <c r="J188" s="2" t="s">
        <v>150</v>
      </c>
      <c r="K188" s="2" t="s">
        <v>1489</v>
      </c>
      <c r="L188" s="2" t="s">
        <v>152</v>
      </c>
      <c r="M188" s="2" t="s">
        <v>1490</v>
      </c>
      <c r="N188" s="2" t="s">
        <v>165</v>
      </c>
      <c r="O188" s="2" t="s">
        <v>1491</v>
      </c>
      <c r="P188" s="2" t="s">
        <v>1489</v>
      </c>
      <c r="Q188" s="2" t="s">
        <v>84</v>
      </c>
      <c r="R188" s="2" t="s">
        <v>156</v>
      </c>
      <c r="S188" s="2" t="s">
        <v>157</v>
      </c>
      <c r="T188" s="2" t="s">
        <v>1492</v>
      </c>
      <c r="U188" s="2" t="s">
        <v>48</v>
      </c>
      <c r="V188" s="2" t="s">
        <v>49</v>
      </c>
      <c r="W188" s="2" t="s">
        <v>168</v>
      </c>
      <c r="X188" s="2" t="s">
        <v>71</v>
      </c>
      <c r="Y188" s="2"/>
      <c r="Z188" s="2" t="s">
        <v>52</v>
      </c>
      <c r="AA188" s="2" t="s">
        <v>72</v>
      </c>
      <c r="AB188" s="2"/>
      <c r="AC188" s="2" t="s">
        <v>54</v>
      </c>
      <c r="AD188" s="2" t="s">
        <v>55</v>
      </c>
      <c r="AE188" s="2"/>
      <c r="AF188" s="2"/>
      <c r="AG188" s="2" t="s">
        <v>56</v>
      </c>
      <c r="AH188" s="2" t="s">
        <v>89</v>
      </c>
      <c r="AI188" s="2" t="s">
        <v>1493</v>
      </c>
      <c r="AJ188" s="2" t="s">
        <v>1494</v>
      </c>
    </row>
    <row r="189" spans="1:36" x14ac:dyDescent="0.3">
      <c r="A189" s="2" t="str">
        <f>HYPERLINK("https://hsdes.intel.com/resource/14013187545","14013187545")</f>
        <v>14013187545</v>
      </c>
      <c r="B189" s="2" t="s">
        <v>1495</v>
      </c>
      <c r="C189" s="3" t="s">
        <v>35</v>
      </c>
      <c r="D189" s="2" t="s">
        <v>77</v>
      </c>
      <c r="E189" s="2"/>
      <c r="F189" s="2"/>
      <c r="G189" s="2" t="s">
        <v>61</v>
      </c>
      <c r="H189" s="2" t="s">
        <v>37</v>
      </c>
      <c r="I189" s="2" t="s">
        <v>38</v>
      </c>
      <c r="J189" s="2" t="s">
        <v>962</v>
      </c>
      <c r="K189" s="2" t="s">
        <v>1496</v>
      </c>
      <c r="L189" s="2" t="s">
        <v>152</v>
      </c>
      <c r="M189" s="2" t="s">
        <v>1497</v>
      </c>
      <c r="N189" s="2" t="s">
        <v>1498</v>
      </c>
      <c r="O189" s="2" t="s">
        <v>1499</v>
      </c>
      <c r="P189" s="2" t="s">
        <v>1496</v>
      </c>
      <c r="Q189" s="2" t="s">
        <v>44</v>
      </c>
      <c r="R189" s="2"/>
      <c r="S189" s="2" t="s">
        <v>85</v>
      </c>
      <c r="T189" s="2" t="s">
        <v>1500</v>
      </c>
      <c r="U189" s="2" t="s">
        <v>48</v>
      </c>
      <c r="V189" s="2" t="s">
        <v>336</v>
      </c>
      <c r="W189" s="2" t="s">
        <v>139</v>
      </c>
      <c r="X189" s="2" t="s">
        <v>71</v>
      </c>
      <c r="Y189" s="2"/>
      <c r="Z189" s="2" t="s">
        <v>52</v>
      </c>
      <c r="AA189" s="2" t="s">
        <v>72</v>
      </c>
      <c r="AB189" s="2"/>
      <c r="AC189" s="2" t="s">
        <v>54</v>
      </c>
      <c r="AD189" s="2" t="s">
        <v>55</v>
      </c>
      <c r="AE189" s="2"/>
      <c r="AF189" s="2"/>
      <c r="AG189" s="2" t="s">
        <v>56</v>
      </c>
      <c r="AH189" s="2" t="s">
        <v>968</v>
      </c>
      <c r="AI189" s="2" t="s">
        <v>1501</v>
      </c>
      <c r="AJ189" s="2" t="s">
        <v>1502</v>
      </c>
    </row>
    <row r="190" spans="1:36" x14ac:dyDescent="0.3">
      <c r="A190" s="2" t="str">
        <f>HYPERLINK("https://hsdes.intel.com/resource/14013187162","14013187162")</f>
        <v>14013187162</v>
      </c>
      <c r="B190" s="2" t="s">
        <v>1503</v>
      </c>
      <c r="C190" s="3" t="s">
        <v>35</v>
      </c>
      <c r="D190" s="2" t="s">
        <v>77</v>
      </c>
      <c r="E190" s="2"/>
      <c r="F190" s="2"/>
      <c r="G190" s="2" t="s">
        <v>61</v>
      </c>
      <c r="H190" s="2" t="s">
        <v>37</v>
      </c>
      <c r="I190" s="2" t="s">
        <v>38</v>
      </c>
      <c r="J190" s="2" t="s">
        <v>150</v>
      </c>
      <c r="K190" s="2" t="s">
        <v>1504</v>
      </c>
      <c r="L190" s="2" t="s">
        <v>152</v>
      </c>
      <c r="M190" s="2" t="s">
        <v>1505</v>
      </c>
      <c r="N190" s="2" t="s">
        <v>465</v>
      </c>
      <c r="O190" s="2" t="s">
        <v>1506</v>
      </c>
      <c r="P190" s="2" t="s">
        <v>1504</v>
      </c>
      <c r="Q190" s="2" t="s">
        <v>84</v>
      </c>
      <c r="R190" s="2" t="s">
        <v>156</v>
      </c>
      <c r="S190" s="2" t="s">
        <v>157</v>
      </c>
      <c r="T190" s="2" t="s">
        <v>1507</v>
      </c>
      <c r="U190" s="2" t="s">
        <v>48</v>
      </c>
      <c r="V190" s="2" t="s">
        <v>179</v>
      </c>
      <c r="W190" s="2" t="s">
        <v>458</v>
      </c>
      <c r="X190" s="2" t="s">
        <v>71</v>
      </c>
      <c r="Y190" s="2"/>
      <c r="Z190" s="2" t="s">
        <v>52</v>
      </c>
      <c r="AA190" s="2" t="s">
        <v>72</v>
      </c>
      <c r="AB190" s="2"/>
      <c r="AC190" s="2" t="s">
        <v>54</v>
      </c>
      <c r="AD190" s="2" t="s">
        <v>55</v>
      </c>
      <c r="AE190" s="2"/>
      <c r="AF190" s="2"/>
      <c r="AG190" s="2" t="s">
        <v>56</v>
      </c>
      <c r="AH190" s="2" t="s">
        <v>89</v>
      </c>
      <c r="AI190" s="2" t="s">
        <v>1508</v>
      </c>
      <c r="AJ190" s="2" t="s">
        <v>1509</v>
      </c>
    </row>
    <row r="191" spans="1:36" x14ac:dyDescent="0.3">
      <c r="A191" s="2" t="str">
        <f>HYPERLINK("https://hsdes.intel.com/resource/14013185947","14013185947")</f>
        <v>14013185947</v>
      </c>
      <c r="B191" s="2" t="s">
        <v>1510</v>
      </c>
      <c r="C191" s="3" t="s">
        <v>35</v>
      </c>
      <c r="D191" s="2" t="s">
        <v>77</v>
      </c>
      <c r="E191" s="2"/>
      <c r="F191" s="2"/>
      <c r="G191" s="2" t="s">
        <v>61</v>
      </c>
      <c r="H191" s="2" t="s">
        <v>37</v>
      </c>
      <c r="I191" s="2" t="s">
        <v>38</v>
      </c>
      <c r="J191" s="2" t="s">
        <v>93</v>
      </c>
      <c r="K191" s="2" t="s">
        <v>1511</v>
      </c>
      <c r="L191" s="2" t="s">
        <v>80</v>
      </c>
      <c r="M191" s="2" t="s">
        <v>1512</v>
      </c>
      <c r="N191" s="2" t="s">
        <v>1513</v>
      </c>
      <c r="O191" s="2" t="s">
        <v>1514</v>
      </c>
      <c r="P191" s="2" t="s">
        <v>1511</v>
      </c>
      <c r="Q191" s="2" t="s">
        <v>84</v>
      </c>
      <c r="R191" s="2"/>
      <c r="S191" s="2" t="s">
        <v>85</v>
      </c>
      <c r="T191" s="2" t="s">
        <v>1515</v>
      </c>
      <c r="U191" s="2" t="s">
        <v>48</v>
      </c>
      <c r="V191" s="2" t="s">
        <v>49</v>
      </c>
      <c r="W191" s="2" t="s">
        <v>87</v>
      </c>
      <c r="X191" s="2" t="s">
        <v>88</v>
      </c>
      <c r="Y191" s="2"/>
      <c r="Z191" s="2" t="s">
        <v>52</v>
      </c>
      <c r="AA191" s="2" t="s">
        <v>72</v>
      </c>
      <c r="AB191" s="2"/>
      <c r="AC191" s="2" t="s">
        <v>390</v>
      </c>
      <c r="AD191" s="2" t="s">
        <v>55</v>
      </c>
      <c r="AE191" s="2"/>
      <c r="AF191" s="2"/>
      <c r="AG191" s="2" t="s">
        <v>56</v>
      </c>
      <c r="AH191" s="2" t="s">
        <v>89</v>
      </c>
      <c r="AI191" s="2" t="s">
        <v>1516</v>
      </c>
      <c r="AJ191" s="2" t="s">
        <v>1517</v>
      </c>
    </row>
    <row r="192" spans="1:36" x14ac:dyDescent="0.3">
      <c r="A192" s="2" t="str">
        <f>HYPERLINK("https://hsdes.intel.com/resource/14013185955","14013185955")</f>
        <v>14013185955</v>
      </c>
      <c r="B192" s="2" t="s">
        <v>1518</v>
      </c>
      <c r="C192" s="3" t="s">
        <v>35</v>
      </c>
      <c r="D192" s="2" t="s">
        <v>77</v>
      </c>
      <c r="E192" s="2"/>
      <c r="F192" s="2"/>
      <c r="G192" s="2" t="s">
        <v>61</v>
      </c>
      <c r="H192" s="2" t="s">
        <v>37</v>
      </c>
      <c r="I192" s="2" t="s">
        <v>38</v>
      </c>
      <c r="J192" s="2" t="s">
        <v>93</v>
      </c>
      <c r="K192" s="2" t="s">
        <v>1519</v>
      </c>
      <c r="L192" s="2" t="s">
        <v>80</v>
      </c>
      <c r="M192" s="2" t="s">
        <v>1520</v>
      </c>
      <c r="N192" s="2" t="s">
        <v>1521</v>
      </c>
      <c r="O192" s="2" t="s">
        <v>1522</v>
      </c>
      <c r="P192" s="2" t="s">
        <v>1519</v>
      </c>
      <c r="Q192" s="2" t="s">
        <v>84</v>
      </c>
      <c r="R192" s="2"/>
      <c r="S192" s="2" t="s">
        <v>85</v>
      </c>
      <c r="T192" s="2" t="s">
        <v>1523</v>
      </c>
      <c r="U192" s="2" t="s">
        <v>48</v>
      </c>
      <c r="V192" s="2" t="s">
        <v>49</v>
      </c>
      <c r="W192" s="2" t="s">
        <v>87</v>
      </c>
      <c r="X192" s="2" t="s">
        <v>88</v>
      </c>
      <c r="Y192" s="2"/>
      <c r="Z192" s="2" t="s">
        <v>52</v>
      </c>
      <c r="AA192" s="2" t="s">
        <v>72</v>
      </c>
      <c r="AB192" s="2"/>
      <c r="AC192" s="2" t="s">
        <v>54</v>
      </c>
      <c r="AD192" s="2" t="s">
        <v>55</v>
      </c>
      <c r="AE192" s="2"/>
      <c r="AF192" s="2"/>
      <c r="AG192" s="2" t="s">
        <v>56</v>
      </c>
      <c r="AH192" s="2" t="s">
        <v>89</v>
      </c>
      <c r="AI192" s="2" t="s">
        <v>1524</v>
      </c>
      <c r="AJ192" s="2" t="s">
        <v>1525</v>
      </c>
    </row>
    <row r="193" spans="1:36" x14ac:dyDescent="0.3">
      <c r="A193" s="2" t="str">
        <f>HYPERLINK("https://hsdes.intel.com/resource/14013187577","14013187577")</f>
        <v>14013187577</v>
      </c>
      <c r="B193" s="2" t="s">
        <v>1526</v>
      </c>
      <c r="C193" s="3" t="s">
        <v>35</v>
      </c>
      <c r="D193" s="2" t="s">
        <v>77</v>
      </c>
      <c r="E193" s="2"/>
      <c r="F193" s="2"/>
      <c r="G193" s="2" t="s">
        <v>61</v>
      </c>
      <c r="H193" s="2" t="s">
        <v>37</v>
      </c>
      <c r="I193" s="2" t="s">
        <v>38</v>
      </c>
      <c r="J193" s="2" t="s">
        <v>62</v>
      </c>
      <c r="K193" s="2" t="s">
        <v>1527</v>
      </c>
      <c r="L193" s="2" t="s">
        <v>64</v>
      </c>
      <c r="M193" s="2" t="s">
        <v>1528</v>
      </c>
      <c r="N193" s="2" t="s">
        <v>1472</v>
      </c>
      <c r="O193" s="2" t="s">
        <v>1529</v>
      </c>
      <c r="P193" s="2" t="s">
        <v>1527</v>
      </c>
      <c r="Q193" s="2" t="s">
        <v>44</v>
      </c>
      <c r="R193" s="2" t="s">
        <v>45</v>
      </c>
      <c r="S193" s="2" t="s">
        <v>68</v>
      </c>
      <c r="T193" s="2" t="s">
        <v>1068</v>
      </c>
      <c r="U193" s="2" t="s">
        <v>48</v>
      </c>
      <c r="V193" s="2" t="s">
        <v>49</v>
      </c>
      <c r="W193" s="2" t="s">
        <v>1062</v>
      </c>
      <c r="X193" s="2" t="s">
        <v>243</v>
      </c>
      <c r="Y193" s="2"/>
      <c r="Z193" s="2" t="s">
        <v>52</v>
      </c>
      <c r="AA193" s="2" t="s">
        <v>72</v>
      </c>
      <c r="AB193" s="2"/>
      <c r="AC193" s="2" t="s">
        <v>54</v>
      </c>
      <c r="AD193" s="2" t="s">
        <v>55</v>
      </c>
      <c r="AE193" s="2"/>
      <c r="AF193" s="2"/>
      <c r="AG193" s="2" t="s">
        <v>593</v>
      </c>
      <c r="AH193" s="2" t="s">
        <v>89</v>
      </c>
      <c r="AI193" s="2" t="s">
        <v>1530</v>
      </c>
      <c r="AJ193" s="2" t="s">
        <v>1531</v>
      </c>
    </row>
    <row r="194" spans="1:36" x14ac:dyDescent="0.3">
      <c r="A194" s="6" t="str">
        <f>HYPERLINK("https://hsdes.intel.com/resource/14013187591","14013187591")</f>
        <v>14013187591</v>
      </c>
      <c r="B194" s="2" t="s">
        <v>1532</v>
      </c>
      <c r="C194" s="3" t="s">
        <v>35</v>
      </c>
      <c r="D194" s="2" t="s">
        <v>1866</v>
      </c>
      <c r="E194" s="2"/>
      <c r="F194" s="2" t="s">
        <v>1533</v>
      </c>
      <c r="G194" s="2" t="s">
        <v>61</v>
      </c>
      <c r="H194" s="2" t="s">
        <v>37</v>
      </c>
      <c r="I194" s="2" t="s">
        <v>38</v>
      </c>
      <c r="J194" s="2" t="s">
        <v>172</v>
      </c>
      <c r="K194" s="2" t="s">
        <v>1534</v>
      </c>
      <c r="L194" s="2" t="s">
        <v>174</v>
      </c>
      <c r="M194" s="2" t="s">
        <v>1535</v>
      </c>
      <c r="N194" s="2" t="s">
        <v>1536</v>
      </c>
      <c r="O194" s="2" t="s">
        <v>1537</v>
      </c>
      <c r="P194" s="2" t="s">
        <v>1534</v>
      </c>
      <c r="Q194" s="2" t="s">
        <v>84</v>
      </c>
      <c r="R194" s="2"/>
      <c r="S194" s="2" t="s">
        <v>85</v>
      </c>
      <c r="T194" s="2" t="s">
        <v>1538</v>
      </c>
      <c r="U194" s="2" t="s">
        <v>48</v>
      </c>
      <c r="V194" s="2" t="s">
        <v>49</v>
      </c>
      <c r="W194" s="2" t="s">
        <v>191</v>
      </c>
      <c r="X194" s="2" t="s">
        <v>71</v>
      </c>
      <c r="Y194" s="2"/>
      <c r="Z194" s="2" t="s">
        <v>52</v>
      </c>
      <c r="AA194" s="2" t="s">
        <v>72</v>
      </c>
      <c r="AB194" s="2"/>
      <c r="AC194" s="2" t="s">
        <v>54</v>
      </c>
      <c r="AD194" s="2" t="s">
        <v>55</v>
      </c>
      <c r="AE194" s="2"/>
      <c r="AF194" s="2"/>
      <c r="AG194" s="2" t="s">
        <v>56</v>
      </c>
      <c r="AH194" s="2" t="s">
        <v>89</v>
      </c>
      <c r="AI194" s="2" t="s">
        <v>1019</v>
      </c>
      <c r="AJ194" s="2" t="s">
        <v>1539</v>
      </c>
    </row>
    <row r="195" spans="1:36" x14ac:dyDescent="0.3">
      <c r="A195" s="2" t="str">
        <f>HYPERLINK("https://hsdes.intel.com/resource/14013187540","14013187540")</f>
        <v>14013187540</v>
      </c>
      <c r="B195" s="2" t="s">
        <v>1540</v>
      </c>
      <c r="C195" s="3" t="s">
        <v>35</v>
      </c>
      <c r="D195" s="2" t="s">
        <v>77</v>
      </c>
      <c r="E195" s="4"/>
      <c r="F195" s="2"/>
      <c r="G195" s="2" t="s">
        <v>36</v>
      </c>
      <c r="H195" s="2" t="s">
        <v>37</v>
      </c>
      <c r="I195" s="2" t="s">
        <v>38</v>
      </c>
      <c r="J195" s="2" t="s">
        <v>452</v>
      </c>
      <c r="K195" s="2" t="s">
        <v>1541</v>
      </c>
      <c r="L195" s="2" t="s">
        <v>405</v>
      </c>
      <c r="M195" s="2" t="s">
        <v>1542</v>
      </c>
      <c r="N195" s="2" t="s">
        <v>1543</v>
      </c>
      <c r="O195" s="2" t="s">
        <v>1544</v>
      </c>
      <c r="P195" s="2" t="s">
        <v>1541</v>
      </c>
      <c r="Q195" s="2" t="s">
        <v>44</v>
      </c>
      <c r="R195" s="2" t="s">
        <v>45</v>
      </c>
      <c r="S195" s="2" t="s">
        <v>46</v>
      </c>
      <c r="T195" s="2" t="s">
        <v>932</v>
      </c>
      <c r="U195" s="2" t="s">
        <v>48</v>
      </c>
      <c r="V195" s="2" t="s">
        <v>179</v>
      </c>
      <c r="W195" s="2" t="s">
        <v>458</v>
      </c>
      <c r="X195" s="2" t="s">
        <v>139</v>
      </c>
      <c r="Y195" s="2"/>
      <c r="Z195" s="2" t="s">
        <v>52</v>
      </c>
      <c r="AA195" s="2" t="s">
        <v>53</v>
      </c>
      <c r="AB195" s="2"/>
      <c r="AC195" s="2" t="s">
        <v>54</v>
      </c>
      <c r="AD195" s="2" t="s">
        <v>55</v>
      </c>
      <c r="AE195" s="2"/>
      <c r="AF195" s="2"/>
      <c r="AG195" s="2" t="s">
        <v>56</v>
      </c>
      <c r="AH195" s="2" t="s">
        <v>459</v>
      </c>
      <c r="AI195" s="2" t="s">
        <v>1545</v>
      </c>
      <c r="AJ195" s="2" t="s">
        <v>1546</v>
      </c>
    </row>
    <row r="196" spans="1:36" x14ac:dyDescent="0.3">
      <c r="A196" s="2" t="str">
        <f>HYPERLINK("https://hsdes.intel.com/resource/14013186779","14013186779")</f>
        <v>14013186779</v>
      </c>
      <c r="B196" s="2" t="s">
        <v>1547</v>
      </c>
      <c r="C196" s="3" t="s">
        <v>35</v>
      </c>
      <c r="D196" s="2" t="s">
        <v>77</v>
      </c>
      <c r="E196" s="4"/>
      <c r="F196" s="2"/>
      <c r="G196" s="2" t="s">
        <v>36</v>
      </c>
      <c r="H196" s="2" t="s">
        <v>37</v>
      </c>
      <c r="I196" s="2" t="s">
        <v>38</v>
      </c>
      <c r="J196" s="2" t="s">
        <v>342</v>
      </c>
      <c r="K196" s="2" t="s">
        <v>1548</v>
      </c>
      <c r="L196" s="2" t="s">
        <v>436</v>
      </c>
      <c r="M196" s="2" t="s">
        <v>1549</v>
      </c>
      <c r="N196" s="2" t="s">
        <v>1550</v>
      </c>
      <c r="O196" s="2" t="s">
        <v>1551</v>
      </c>
      <c r="P196" s="2" t="s">
        <v>1548</v>
      </c>
      <c r="Q196" s="2" t="s">
        <v>84</v>
      </c>
      <c r="R196" s="2"/>
      <c r="S196" s="2" t="s">
        <v>359</v>
      </c>
      <c r="T196" s="2" t="s">
        <v>1552</v>
      </c>
      <c r="U196" s="2" t="s">
        <v>48</v>
      </c>
      <c r="V196" s="2" t="s">
        <v>336</v>
      </c>
      <c r="W196" s="2" t="s">
        <v>168</v>
      </c>
      <c r="X196" s="2" t="s">
        <v>71</v>
      </c>
      <c r="Y196" s="2"/>
      <c r="Z196" s="2" t="s">
        <v>52</v>
      </c>
      <c r="AA196" s="2" t="s">
        <v>53</v>
      </c>
      <c r="AB196" s="2"/>
      <c r="AC196" s="2" t="s">
        <v>54</v>
      </c>
      <c r="AD196" s="2" t="s">
        <v>55</v>
      </c>
      <c r="AE196" s="2"/>
      <c r="AF196" s="2"/>
      <c r="AG196" s="2" t="s">
        <v>56</v>
      </c>
      <c r="AH196" s="2" t="s">
        <v>1553</v>
      </c>
      <c r="AI196" s="2" t="s">
        <v>1554</v>
      </c>
      <c r="AJ196" s="2" t="s">
        <v>1555</v>
      </c>
    </row>
    <row r="197" spans="1:36" x14ac:dyDescent="0.3">
      <c r="A197" s="2" t="str">
        <f>HYPERLINK("https://hsdes.intel.com/resource/14013187640","14013187640")</f>
        <v>14013187640</v>
      </c>
      <c r="B197" s="2" t="s">
        <v>1556</v>
      </c>
      <c r="C197" s="3" t="s">
        <v>35</v>
      </c>
      <c r="D197" s="2" t="s">
        <v>77</v>
      </c>
      <c r="E197" s="2"/>
      <c r="F197" s="2"/>
      <c r="G197" s="2" t="s">
        <v>61</v>
      </c>
      <c r="H197" s="2" t="s">
        <v>37</v>
      </c>
      <c r="I197" s="2" t="s">
        <v>38</v>
      </c>
      <c r="J197" s="2" t="s">
        <v>62</v>
      </c>
      <c r="K197" s="2" t="s">
        <v>1557</v>
      </c>
      <c r="L197" s="2" t="s">
        <v>64</v>
      </c>
      <c r="M197" s="2" t="s">
        <v>1558</v>
      </c>
      <c r="N197" s="2" t="s">
        <v>1559</v>
      </c>
      <c r="O197" s="2" t="s">
        <v>1560</v>
      </c>
      <c r="P197" s="2" t="s">
        <v>1557</v>
      </c>
      <c r="Q197" s="2" t="s">
        <v>44</v>
      </c>
      <c r="R197" s="2" t="s">
        <v>45</v>
      </c>
      <c r="S197" s="2" t="s">
        <v>68</v>
      </c>
      <c r="T197" s="2" t="s">
        <v>1313</v>
      </c>
      <c r="U197" s="2" t="s">
        <v>48</v>
      </c>
      <c r="V197" s="2" t="s">
        <v>179</v>
      </c>
      <c r="W197" s="2" t="s">
        <v>1062</v>
      </c>
      <c r="X197" s="2" t="s">
        <v>243</v>
      </c>
      <c r="Y197" s="2"/>
      <c r="Z197" s="2" t="s">
        <v>52</v>
      </c>
      <c r="AA197" s="2" t="s">
        <v>72</v>
      </c>
      <c r="AB197" s="2"/>
      <c r="AC197" s="2" t="s">
        <v>54</v>
      </c>
      <c r="AD197" s="2" t="s">
        <v>55</v>
      </c>
      <c r="AE197" s="2"/>
      <c r="AF197" s="2"/>
      <c r="AG197" s="2" t="s">
        <v>56</v>
      </c>
      <c r="AH197" s="2" t="s">
        <v>89</v>
      </c>
      <c r="AI197" s="2" t="s">
        <v>1561</v>
      </c>
      <c r="AJ197" s="2" t="s">
        <v>1562</v>
      </c>
    </row>
    <row r="198" spans="1:36" x14ac:dyDescent="0.3">
      <c r="A198" s="2" t="str">
        <f>HYPERLINK("https://hsdes.intel.com/resource/14013185961","14013185961")</f>
        <v>14013185961</v>
      </c>
      <c r="B198" s="2" t="s">
        <v>1563</v>
      </c>
      <c r="C198" s="3" t="s">
        <v>35</v>
      </c>
      <c r="D198" s="2" t="s">
        <v>77</v>
      </c>
      <c r="E198" s="2"/>
      <c r="F198" s="2"/>
      <c r="G198" s="2" t="s">
        <v>61</v>
      </c>
      <c r="H198" s="2" t="s">
        <v>37</v>
      </c>
      <c r="I198" s="2" t="s">
        <v>38</v>
      </c>
      <c r="J198" s="2" t="s">
        <v>93</v>
      </c>
      <c r="K198" s="2" t="s">
        <v>1564</v>
      </c>
      <c r="L198" s="2" t="s">
        <v>80</v>
      </c>
      <c r="M198" s="2" t="s">
        <v>1565</v>
      </c>
      <c r="N198" s="2" t="s">
        <v>82</v>
      </c>
      <c r="O198" s="2" t="s">
        <v>1566</v>
      </c>
      <c r="P198" s="2" t="s">
        <v>1564</v>
      </c>
      <c r="Q198" s="2" t="s">
        <v>84</v>
      </c>
      <c r="R198" s="2"/>
      <c r="S198" s="2" t="s">
        <v>85</v>
      </c>
      <c r="T198" s="2" t="s">
        <v>1567</v>
      </c>
      <c r="U198" s="2" t="s">
        <v>48</v>
      </c>
      <c r="V198" s="2" t="s">
        <v>49</v>
      </c>
      <c r="W198" s="2" t="s">
        <v>87</v>
      </c>
      <c r="X198" s="2" t="s">
        <v>88</v>
      </c>
      <c r="Y198" s="2"/>
      <c r="Z198" s="2" t="s">
        <v>52</v>
      </c>
      <c r="AA198" s="2" t="s">
        <v>72</v>
      </c>
      <c r="AB198" s="2"/>
      <c r="AC198" s="2" t="s">
        <v>181</v>
      </c>
      <c r="AD198" s="2" t="s">
        <v>55</v>
      </c>
      <c r="AE198" s="2"/>
      <c r="AF198" s="2"/>
      <c r="AG198" s="2" t="s">
        <v>56</v>
      </c>
      <c r="AH198" s="2" t="s">
        <v>89</v>
      </c>
      <c r="AI198" s="2" t="s">
        <v>1568</v>
      </c>
      <c r="AJ198" s="2" t="s">
        <v>281</v>
      </c>
    </row>
    <row r="199" spans="1:36" x14ac:dyDescent="0.3">
      <c r="A199" s="2" t="str">
        <f>HYPERLINK("https://hsdes.intel.com/resource/14013187645","14013187645")</f>
        <v>14013187645</v>
      </c>
      <c r="B199" s="2" t="s">
        <v>1569</v>
      </c>
      <c r="C199" s="3" t="s">
        <v>35</v>
      </c>
      <c r="D199" s="2" t="s">
        <v>77</v>
      </c>
      <c r="E199" s="4"/>
      <c r="F199" s="2"/>
      <c r="G199" s="2" t="s">
        <v>61</v>
      </c>
      <c r="H199" s="2" t="s">
        <v>37</v>
      </c>
      <c r="I199" s="2" t="s">
        <v>38</v>
      </c>
      <c r="J199" s="2" t="s">
        <v>62</v>
      </c>
      <c r="K199" s="2" t="s">
        <v>1570</v>
      </c>
      <c r="L199" s="2" t="s">
        <v>64</v>
      </c>
      <c r="M199" s="2" t="s">
        <v>1571</v>
      </c>
      <c r="N199" s="2" t="s">
        <v>1572</v>
      </c>
      <c r="O199" s="2" t="s">
        <v>1573</v>
      </c>
      <c r="P199" s="2" t="s">
        <v>1570</v>
      </c>
      <c r="Q199" s="2" t="s">
        <v>44</v>
      </c>
      <c r="R199" s="2" t="s">
        <v>45</v>
      </c>
      <c r="S199" s="2" t="s">
        <v>68</v>
      </c>
      <c r="T199" s="2" t="s">
        <v>1574</v>
      </c>
      <c r="U199" s="2" t="s">
        <v>48</v>
      </c>
      <c r="V199" s="2" t="s">
        <v>49</v>
      </c>
      <c r="W199" s="2" t="s">
        <v>70</v>
      </c>
      <c r="X199" s="2" t="s">
        <v>71</v>
      </c>
      <c r="Y199" s="2"/>
      <c r="Z199" s="2" t="s">
        <v>52</v>
      </c>
      <c r="AA199" s="2" t="s">
        <v>72</v>
      </c>
      <c r="AB199" s="2"/>
      <c r="AC199" s="2" t="s">
        <v>54</v>
      </c>
      <c r="AD199" s="2" t="s">
        <v>55</v>
      </c>
      <c r="AE199" s="2"/>
      <c r="AF199" s="2"/>
      <c r="AG199" s="2" t="s">
        <v>56</v>
      </c>
      <c r="AH199" s="2" t="s">
        <v>89</v>
      </c>
      <c r="AI199" s="2" t="s">
        <v>1575</v>
      </c>
      <c r="AJ199" s="2" t="s">
        <v>1576</v>
      </c>
    </row>
    <row r="200" spans="1:36" x14ac:dyDescent="0.3">
      <c r="A200" s="2" t="str">
        <f>HYPERLINK("https://hsdes.intel.com/resource/14013187647","14013187647")</f>
        <v>14013187647</v>
      </c>
      <c r="B200" s="2" t="s">
        <v>1577</v>
      </c>
      <c r="C200" s="3" t="s">
        <v>35</v>
      </c>
      <c r="D200" s="2" t="s">
        <v>77</v>
      </c>
      <c r="E200" s="4"/>
      <c r="F200" s="2"/>
      <c r="G200" s="2" t="s">
        <v>36</v>
      </c>
      <c r="H200" s="2" t="s">
        <v>37</v>
      </c>
      <c r="I200" s="2" t="s">
        <v>38</v>
      </c>
      <c r="J200" s="2" t="s">
        <v>307</v>
      </c>
      <c r="K200" s="2" t="s">
        <v>1578</v>
      </c>
      <c r="L200" s="2" t="s">
        <v>64</v>
      </c>
      <c r="M200" s="2" t="s">
        <v>1579</v>
      </c>
      <c r="N200" s="2" t="s">
        <v>165</v>
      </c>
      <c r="O200" s="2" t="s">
        <v>1580</v>
      </c>
      <c r="P200" s="2" t="s">
        <v>1578</v>
      </c>
      <c r="Q200" s="2" t="s">
        <v>44</v>
      </c>
      <c r="R200" s="2" t="s">
        <v>45</v>
      </c>
      <c r="S200" s="2" t="s">
        <v>68</v>
      </c>
      <c r="T200" s="2" t="s">
        <v>1581</v>
      </c>
      <c r="U200" s="2" t="s">
        <v>48</v>
      </c>
      <c r="V200" s="2" t="s">
        <v>179</v>
      </c>
      <c r="W200" s="2" t="s">
        <v>260</v>
      </c>
      <c r="X200" s="2" t="s">
        <v>261</v>
      </c>
      <c r="Y200" s="2"/>
      <c r="Z200" s="2" t="s">
        <v>52</v>
      </c>
      <c r="AA200" s="2" t="s">
        <v>739</v>
      </c>
      <c r="AB200" s="2"/>
      <c r="AC200" s="2" t="s">
        <v>54</v>
      </c>
      <c r="AD200" s="2" t="s">
        <v>55</v>
      </c>
      <c r="AE200" s="2"/>
      <c r="AF200" s="2"/>
      <c r="AG200" s="2" t="s">
        <v>56</v>
      </c>
      <c r="AH200" s="2" t="s">
        <v>89</v>
      </c>
      <c r="AI200" s="2" t="s">
        <v>1358</v>
      </c>
      <c r="AJ200" s="2" t="s">
        <v>1582</v>
      </c>
    </row>
    <row r="201" spans="1:36" x14ac:dyDescent="0.3">
      <c r="A201" s="2" t="str">
        <f>HYPERLINK("https://hsdes.intel.com/resource/14013187687","14013187687")</f>
        <v>14013187687</v>
      </c>
      <c r="B201" s="2" t="s">
        <v>1583</v>
      </c>
      <c r="C201" s="3" t="s">
        <v>35</v>
      </c>
      <c r="D201" s="2" t="s">
        <v>77</v>
      </c>
      <c r="E201" s="4"/>
      <c r="F201" s="2"/>
      <c r="G201" s="2" t="s">
        <v>61</v>
      </c>
      <c r="H201" s="2" t="s">
        <v>37</v>
      </c>
      <c r="I201" s="2" t="s">
        <v>38</v>
      </c>
      <c r="J201" s="2" t="s">
        <v>342</v>
      </c>
      <c r="K201" s="2" t="s">
        <v>1584</v>
      </c>
      <c r="L201" s="2" t="s">
        <v>529</v>
      </c>
      <c r="M201" s="2" t="s">
        <v>1585</v>
      </c>
      <c r="N201" s="2" t="s">
        <v>1586</v>
      </c>
      <c r="O201" s="2" t="s">
        <v>1587</v>
      </c>
      <c r="P201" s="2" t="s">
        <v>1584</v>
      </c>
      <c r="Q201" s="2" t="s">
        <v>84</v>
      </c>
      <c r="R201" s="2"/>
      <c r="S201" s="2" t="s">
        <v>533</v>
      </c>
      <c r="T201" s="2" t="s">
        <v>1588</v>
      </c>
      <c r="U201" s="2" t="s">
        <v>48</v>
      </c>
      <c r="V201" s="2" t="s">
        <v>179</v>
      </c>
      <c r="W201" s="2" t="s">
        <v>191</v>
      </c>
      <c r="X201" s="2" t="s">
        <v>71</v>
      </c>
      <c r="Y201" s="2"/>
      <c r="Z201" s="2" t="s">
        <v>52</v>
      </c>
      <c r="AA201" s="2" t="s">
        <v>72</v>
      </c>
      <c r="AB201" s="2"/>
      <c r="AC201" s="2" t="s">
        <v>54</v>
      </c>
      <c r="AD201" s="2" t="s">
        <v>55</v>
      </c>
      <c r="AE201" s="2"/>
      <c r="AF201" s="2"/>
      <c r="AG201" s="2" t="s">
        <v>593</v>
      </c>
      <c r="AH201" s="2" t="s">
        <v>89</v>
      </c>
      <c r="AI201" s="2" t="s">
        <v>1589</v>
      </c>
      <c r="AJ201" s="2" t="s">
        <v>1590</v>
      </c>
    </row>
    <row r="202" spans="1:36" x14ac:dyDescent="0.3">
      <c r="A202" s="2" t="str">
        <f>HYPERLINK("https://hsdes.intel.com/resource/14013187689","14013187689")</f>
        <v>14013187689</v>
      </c>
      <c r="B202" s="2" t="s">
        <v>1591</v>
      </c>
      <c r="C202" s="3" t="s">
        <v>35</v>
      </c>
      <c r="D202" s="2" t="s">
        <v>77</v>
      </c>
      <c r="E202" s="4"/>
      <c r="F202" s="2"/>
      <c r="G202" s="2" t="s">
        <v>36</v>
      </c>
      <c r="H202" s="2" t="s">
        <v>37</v>
      </c>
      <c r="I202" s="2" t="s">
        <v>38</v>
      </c>
      <c r="J202" s="2" t="s">
        <v>342</v>
      </c>
      <c r="K202" s="2" t="s">
        <v>1592</v>
      </c>
      <c r="L202" s="2" t="s">
        <v>529</v>
      </c>
      <c r="M202" s="2" t="s">
        <v>1593</v>
      </c>
      <c r="N202" s="2" t="s">
        <v>1594</v>
      </c>
      <c r="O202" s="2" t="s">
        <v>1595</v>
      </c>
      <c r="P202" s="2" t="s">
        <v>1592</v>
      </c>
      <c r="Q202" s="2" t="s">
        <v>84</v>
      </c>
      <c r="R202" s="2"/>
      <c r="S202" s="2" t="s">
        <v>533</v>
      </c>
      <c r="T202" s="2" t="s">
        <v>1596</v>
      </c>
      <c r="U202" s="2" t="s">
        <v>48</v>
      </c>
      <c r="V202" s="2" t="s">
        <v>49</v>
      </c>
      <c r="W202" s="2" t="s">
        <v>180</v>
      </c>
      <c r="X202" s="2" t="s">
        <v>139</v>
      </c>
      <c r="Y202" s="2"/>
      <c r="Z202" s="2" t="s">
        <v>52</v>
      </c>
      <c r="AA202" s="2" t="s">
        <v>53</v>
      </c>
      <c r="AB202" s="2"/>
      <c r="AC202" s="2" t="s">
        <v>181</v>
      </c>
      <c r="AD202" s="2" t="s">
        <v>55</v>
      </c>
      <c r="AE202" s="2"/>
      <c r="AF202" s="2"/>
      <c r="AG202" s="2" t="s">
        <v>56</v>
      </c>
      <c r="AH202" s="2" t="s">
        <v>89</v>
      </c>
      <c r="AI202" s="2" t="s">
        <v>1597</v>
      </c>
      <c r="AJ202" s="2" t="s">
        <v>1598</v>
      </c>
    </row>
    <row r="203" spans="1:36" x14ac:dyDescent="0.3">
      <c r="A203" s="2" t="str">
        <f>HYPERLINK("https://hsdes.intel.com/resource/14013187692","14013187692")</f>
        <v>14013187692</v>
      </c>
      <c r="B203" s="2" t="s">
        <v>1599</v>
      </c>
      <c r="C203" s="3" t="s">
        <v>35</v>
      </c>
      <c r="D203" s="2" t="s">
        <v>77</v>
      </c>
      <c r="E203" s="4"/>
      <c r="F203" s="2"/>
      <c r="G203" s="2" t="s">
        <v>36</v>
      </c>
      <c r="H203" s="2" t="s">
        <v>37</v>
      </c>
      <c r="I203" s="2" t="s">
        <v>38</v>
      </c>
      <c r="J203" s="2" t="s">
        <v>342</v>
      </c>
      <c r="K203" s="2" t="s">
        <v>1600</v>
      </c>
      <c r="L203" s="2" t="s">
        <v>529</v>
      </c>
      <c r="M203" s="2" t="s">
        <v>1601</v>
      </c>
      <c r="N203" s="2" t="s">
        <v>1602</v>
      </c>
      <c r="O203" s="2" t="s">
        <v>1603</v>
      </c>
      <c r="P203" s="2" t="s">
        <v>1600</v>
      </c>
      <c r="Q203" s="2" t="s">
        <v>84</v>
      </c>
      <c r="R203" s="2"/>
      <c r="S203" s="2" t="s">
        <v>533</v>
      </c>
      <c r="T203" s="2" t="s">
        <v>1604</v>
      </c>
      <c r="U203" s="2" t="s">
        <v>48</v>
      </c>
      <c r="V203" s="2" t="s">
        <v>179</v>
      </c>
      <c r="W203" s="2" t="s">
        <v>180</v>
      </c>
      <c r="X203" s="2" t="s">
        <v>139</v>
      </c>
      <c r="Y203" s="2"/>
      <c r="Z203" s="2" t="s">
        <v>52</v>
      </c>
      <c r="AA203" s="2" t="s">
        <v>53</v>
      </c>
      <c r="AB203" s="2"/>
      <c r="AC203" s="2" t="s">
        <v>54</v>
      </c>
      <c r="AD203" s="2" t="s">
        <v>55</v>
      </c>
      <c r="AE203" s="2"/>
      <c r="AF203" s="2"/>
      <c r="AG203" s="2" t="s">
        <v>56</v>
      </c>
      <c r="AH203" s="2" t="s">
        <v>89</v>
      </c>
      <c r="AI203" s="2" t="s">
        <v>1605</v>
      </c>
      <c r="AJ203" s="2" t="s">
        <v>1606</v>
      </c>
    </row>
    <row r="204" spans="1:36" x14ac:dyDescent="0.3">
      <c r="A204" s="2" t="str">
        <f>HYPERLINK("https://hsdes.intel.com/resource/14013187693","14013187693")</f>
        <v>14013187693</v>
      </c>
      <c r="B204" s="2" t="s">
        <v>1607</v>
      </c>
      <c r="C204" s="3" t="s">
        <v>35</v>
      </c>
      <c r="D204" s="2" t="s">
        <v>77</v>
      </c>
      <c r="E204" s="4"/>
      <c r="F204" s="2"/>
      <c r="G204" s="2" t="s">
        <v>36</v>
      </c>
      <c r="H204" s="2" t="s">
        <v>37</v>
      </c>
      <c r="I204" s="2" t="s">
        <v>38</v>
      </c>
      <c r="J204" s="2" t="s">
        <v>342</v>
      </c>
      <c r="K204" s="2" t="s">
        <v>1608</v>
      </c>
      <c r="L204" s="2" t="s">
        <v>529</v>
      </c>
      <c r="M204" s="2" t="s">
        <v>1609</v>
      </c>
      <c r="N204" s="2" t="s">
        <v>1594</v>
      </c>
      <c r="O204" s="2" t="s">
        <v>1610</v>
      </c>
      <c r="P204" s="2" t="s">
        <v>1608</v>
      </c>
      <c r="Q204" s="2" t="s">
        <v>84</v>
      </c>
      <c r="R204" s="2"/>
      <c r="S204" s="2" t="s">
        <v>533</v>
      </c>
      <c r="T204" s="2" t="s">
        <v>1611</v>
      </c>
      <c r="U204" s="2" t="s">
        <v>48</v>
      </c>
      <c r="V204" s="2" t="s">
        <v>49</v>
      </c>
      <c r="W204" s="2" t="s">
        <v>180</v>
      </c>
      <c r="X204" s="2" t="s">
        <v>139</v>
      </c>
      <c r="Y204" s="2"/>
      <c r="Z204" s="2" t="s">
        <v>52</v>
      </c>
      <c r="AA204" s="2" t="s">
        <v>53</v>
      </c>
      <c r="AB204" s="2"/>
      <c r="AC204" s="2" t="s">
        <v>181</v>
      </c>
      <c r="AD204" s="2" t="s">
        <v>55</v>
      </c>
      <c r="AE204" s="2"/>
      <c r="AF204" s="2"/>
      <c r="AG204" s="2" t="s">
        <v>56</v>
      </c>
      <c r="AH204" s="2" t="s">
        <v>89</v>
      </c>
      <c r="AI204" s="2" t="s">
        <v>1612</v>
      </c>
      <c r="AJ204" s="2" t="s">
        <v>1613</v>
      </c>
    </row>
    <row r="205" spans="1:36" x14ac:dyDescent="0.3">
      <c r="A205" s="2" t="str">
        <f>HYPERLINK("https://hsdes.intel.com/resource/14013187704","14013187704")</f>
        <v>14013187704</v>
      </c>
      <c r="B205" s="2" t="s">
        <v>1614</v>
      </c>
      <c r="C205" s="3" t="s">
        <v>35</v>
      </c>
      <c r="D205" s="2" t="s">
        <v>77</v>
      </c>
      <c r="E205" s="4"/>
      <c r="F205" s="2"/>
      <c r="G205" s="2" t="s">
        <v>36</v>
      </c>
      <c r="H205" s="2" t="s">
        <v>37</v>
      </c>
      <c r="I205" s="2" t="s">
        <v>38</v>
      </c>
      <c r="J205" s="2" t="s">
        <v>342</v>
      </c>
      <c r="K205" s="2" t="s">
        <v>1615</v>
      </c>
      <c r="L205" s="2" t="s">
        <v>529</v>
      </c>
      <c r="M205" s="2" t="s">
        <v>1616</v>
      </c>
      <c r="N205" s="2" t="s">
        <v>1594</v>
      </c>
      <c r="O205" s="2" t="s">
        <v>1617</v>
      </c>
      <c r="P205" s="2" t="s">
        <v>1615</v>
      </c>
      <c r="Q205" s="2" t="s">
        <v>84</v>
      </c>
      <c r="R205" s="2"/>
      <c r="S205" s="2" t="s">
        <v>533</v>
      </c>
      <c r="T205" s="2" t="s">
        <v>1618</v>
      </c>
      <c r="U205" s="2" t="s">
        <v>48</v>
      </c>
      <c r="V205" s="2" t="s">
        <v>179</v>
      </c>
      <c r="W205" s="2" t="s">
        <v>180</v>
      </c>
      <c r="X205" s="2" t="s">
        <v>139</v>
      </c>
      <c r="Y205" s="2"/>
      <c r="Z205" s="2" t="s">
        <v>52</v>
      </c>
      <c r="AA205" s="2" t="s">
        <v>53</v>
      </c>
      <c r="AB205" s="2"/>
      <c r="AC205" s="2" t="s">
        <v>54</v>
      </c>
      <c r="AD205" s="2" t="s">
        <v>55</v>
      </c>
      <c r="AE205" s="2"/>
      <c r="AF205" s="2"/>
      <c r="AG205" s="2" t="s">
        <v>56</v>
      </c>
      <c r="AH205" s="2" t="s">
        <v>89</v>
      </c>
      <c r="AI205" s="2" t="s">
        <v>1619</v>
      </c>
      <c r="AJ205" s="2" t="s">
        <v>1620</v>
      </c>
    </row>
    <row r="206" spans="1:36" x14ac:dyDescent="0.3">
      <c r="A206" s="2" t="str">
        <f>HYPERLINK("https://hsdes.intel.com/resource/14013187707","14013187707")</f>
        <v>14013187707</v>
      </c>
      <c r="B206" s="2" t="s">
        <v>1621</v>
      </c>
      <c r="C206" s="3" t="s">
        <v>35</v>
      </c>
      <c r="D206" s="2" t="s">
        <v>77</v>
      </c>
      <c r="E206" s="4"/>
      <c r="F206" s="2"/>
      <c r="G206" s="2" t="s">
        <v>61</v>
      </c>
      <c r="H206" s="2" t="s">
        <v>37</v>
      </c>
      <c r="I206" s="2" t="s">
        <v>38</v>
      </c>
      <c r="J206" s="2" t="s">
        <v>342</v>
      </c>
      <c r="K206" s="2" t="s">
        <v>1622</v>
      </c>
      <c r="L206" s="2" t="s">
        <v>529</v>
      </c>
      <c r="M206" s="2" t="s">
        <v>1623</v>
      </c>
      <c r="N206" s="2" t="s">
        <v>1586</v>
      </c>
      <c r="O206" s="2" t="s">
        <v>1624</v>
      </c>
      <c r="P206" s="2" t="s">
        <v>1622</v>
      </c>
      <c r="Q206" s="2" t="s">
        <v>84</v>
      </c>
      <c r="R206" s="2"/>
      <c r="S206" s="2" t="s">
        <v>533</v>
      </c>
      <c r="T206" s="2" t="s">
        <v>1625</v>
      </c>
      <c r="U206" s="2" t="s">
        <v>48</v>
      </c>
      <c r="V206" s="2" t="s">
        <v>49</v>
      </c>
      <c r="W206" s="2" t="s">
        <v>191</v>
      </c>
      <c r="X206" s="2" t="s">
        <v>71</v>
      </c>
      <c r="Y206" s="2"/>
      <c r="Z206" s="2" t="s">
        <v>52</v>
      </c>
      <c r="AA206" s="2" t="s">
        <v>72</v>
      </c>
      <c r="AB206" s="2"/>
      <c r="AC206" s="2" t="s">
        <v>54</v>
      </c>
      <c r="AD206" s="2" t="s">
        <v>55</v>
      </c>
      <c r="AE206" s="2"/>
      <c r="AF206" s="2"/>
      <c r="AG206" s="2" t="s">
        <v>56</v>
      </c>
      <c r="AH206" s="2" t="s">
        <v>89</v>
      </c>
      <c r="AI206" s="2" t="s">
        <v>1626</v>
      </c>
      <c r="AJ206" s="2" t="s">
        <v>1627</v>
      </c>
    </row>
    <row r="207" spans="1:36" x14ac:dyDescent="0.3">
      <c r="A207" s="2" t="str">
        <f>HYPERLINK("https://hsdes.intel.com/resource/14013187709","14013187709")</f>
        <v>14013187709</v>
      </c>
      <c r="B207" s="2" t="s">
        <v>1628</v>
      </c>
      <c r="C207" s="3" t="s">
        <v>35</v>
      </c>
      <c r="D207" s="2" t="s">
        <v>77</v>
      </c>
      <c r="E207" s="4"/>
      <c r="F207" s="2"/>
      <c r="G207" s="2" t="s">
        <v>36</v>
      </c>
      <c r="H207" s="2" t="s">
        <v>37</v>
      </c>
      <c r="I207" s="2" t="s">
        <v>38</v>
      </c>
      <c r="J207" s="2" t="s">
        <v>342</v>
      </c>
      <c r="K207" s="2" t="s">
        <v>1629</v>
      </c>
      <c r="L207" s="2" t="s">
        <v>529</v>
      </c>
      <c r="M207" s="2" t="s">
        <v>1630</v>
      </c>
      <c r="N207" s="2" t="s">
        <v>1594</v>
      </c>
      <c r="O207" s="2" t="s">
        <v>1631</v>
      </c>
      <c r="P207" s="2" t="s">
        <v>1629</v>
      </c>
      <c r="Q207" s="2" t="s">
        <v>84</v>
      </c>
      <c r="R207" s="2"/>
      <c r="S207" s="2" t="s">
        <v>533</v>
      </c>
      <c r="T207" s="2" t="s">
        <v>1632</v>
      </c>
      <c r="U207" s="2" t="s">
        <v>48</v>
      </c>
      <c r="V207" s="2" t="s">
        <v>179</v>
      </c>
      <c r="W207" s="2" t="s">
        <v>180</v>
      </c>
      <c r="X207" s="2" t="s">
        <v>139</v>
      </c>
      <c r="Y207" s="2"/>
      <c r="Z207" s="2" t="s">
        <v>52</v>
      </c>
      <c r="AA207" s="2" t="s">
        <v>53</v>
      </c>
      <c r="AB207" s="2"/>
      <c r="AC207" s="2" t="s">
        <v>54</v>
      </c>
      <c r="AD207" s="2" t="s">
        <v>55</v>
      </c>
      <c r="AE207" s="2"/>
      <c r="AF207" s="2"/>
      <c r="AG207" s="2" t="s">
        <v>56</v>
      </c>
      <c r="AH207" s="2" t="s">
        <v>89</v>
      </c>
      <c r="AI207" s="2" t="s">
        <v>1619</v>
      </c>
      <c r="AJ207" s="2" t="s">
        <v>1633</v>
      </c>
    </row>
    <row r="208" spans="1:36" x14ac:dyDescent="0.3">
      <c r="A208" s="2" t="str">
        <f>HYPERLINK("https://hsdes.intel.com/resource/14013187713","14013187713")</f>
        <v>14013187713</v>
      </c>
      <c r="B208" s="2" t="s">
        <v>1634</v>
      </c>
      <c r="C208" s="3" t="s">
        <v>35</v>
      </c>
      <c r="D208" s="2" t="s">
        <v>1866</v>
      </c>
      <c r="E208" s="2"/>
      <c r="F208" s="2"/>
      <c r="G208" s="2" t="s">
        <v>61</v>
      </c>
      <c r="H208" s="2" t="s">
        <v>37</v>
      </c>
      <c r="I208" s="2" t="s">
        <v>38</v>
      </c>
      <c r="J208" s="2" t="s">
        <v>342</v>
      </c>
      <c r="K208" s="2" t="s">
        <v>1635</v>
      </c>
      <c r="L208" s="2" t="s">
        <v>323</v>
      </c>
      <c r="M208" s="2" t="s">
        <v>1636</v>
      </c>
      <c r="N208" s="2" t="s">
        <v>1637</v>
      </c>
      <c r="O208" s="2" t="s">
        <v>1638</v>
      </c>
      <c r="P208" s="2" t="s">
        <v>1635</v>
      </c>
      <c r="Q208" s="2" t="s">
        <v>84</v>
      </c>
      <c r="R208" s="2"/>
      <c r="S208" s="2" t="s">
        <v>327</v>
      </c>
      <c r="T208" s="2" t="s">
        <v>1639</v>
      </c>
      <c r="U208" s="2" t="s">
        <v>48</v>
      </c>
      <c r="V208" s="2" t="s">
        <v>179</v>
      </c>
      <c r="W208" s="2" t="s">
        <v>168</v>
      </c>
      <c r="X208" s="2" t="s">
        <v>71</v>
      </c>
      <c r="Y208" s="2"/>
      <c r="Z208" s="2" t="s">
        <v>52</v>
      </c>
      <c r="AA208" s="2" t="s">
        <v>72</v>
      </c>
      <c r="AB208" s="2"/>
      <c r="AC208" s="2" t="s">
        <v>54</v>
      </c>
      <c r="AD208" s="2" t="s">
        <v>55</v>
      </c>
      <c r="AE208" s="2"/>
      <c r="AF208" s="2"/>
      <c r="AG208" s="2" t="s">
        <v>56</v>
      </c>
      <c r="AH208" s="2" t="s">
        <v>89</v>
      </c>
      <c r="AI208" s="2" t="s">
        <v>1640</v>
      </c>
      <c r="AJ208" s="2" t="s">
        <v>1641</v>
      </c>
    </row>
    <row r="209" spans="1:36" x14ac:dyDescent="0.3">
      <c r="A209" s="2" t="str">
        <f>HYPERLINK("https://hsdes.intel.com/resource/14013187716","14013187716")</f>
        <v>14013187716</v>
      </c>
      <c r="B209" s="2" t="s">
        <v>1642</v>
      </c>
      <c r="C209" s="3" t="s">
        <v>35</v>
      </c>
      <c r="D209" s="2" t="s">
        <v>1866</v>
      </c>
      <c r="E209" s="2"/>
      <c r="F209" s="2"/>
      <c r="G209" s="2" t="s">
        <v>61</v>
      </c>
      <c r="H209" s="2" t="s">
        <v>37</v>
      </c>
      <c r="I209" s="2" t="s">
        <v>38</v>
      </c>
      <c r="J209" s="2" t="s">
        <v>172</v>
      </c>
      <c r="K209" s="2" t="s">
        <v>1643</v>
      </c>
      <c r="L209" s="2" t="s">
        <v>174</v>
      </c>
      <c r="M209" s="2" t="s">
        <v>1644</v>
      </c>
      <c r="N209" s="2" t="s">
        <v>1645</v>
      </c>
      <c r="O209" s="2" t="s">
        <v>1646</v>
      </c>
      <c r="P209" s="2" t="s">
        <v>1643</v>
      </c>
      <c r="Q209" s="2" t="s">
        <v>84</v>
      </c>
      <c r="R209" s="2"/>
      <c r="S209" s="2" t="s">
        <v>85</v>
      </c>
      <c r="T209" s="2" t="s">
        <v>1647</v>
      </c>
      <c r="U209" s="2" t="s">
        <v>48</v>
      </c>
      <c r="V209" s="2" t="s">
        <v>49</v>
      </c>
      <c r="W209" s="2" t="s">
        <v>191</v>
      </c>
      <c r="X209" s="2" t="s">
        <v>71</v>
      </c>
      <c r="Y209" s="2"/>
      <c r="Z209" s="2" t="s">
        <v>52</v>
      </c>
      <c r="AA209" s="2" t="s">
        <v>72</v>
      </c>
      <c r="AB209" s="2"/>
      <c r="AC209" s="2" t="s">
        <v>54</v>
      </c>
      <c r="AD209" s="2" t="s">
        <v>55</v>
      </c>
      <c r="AE209" s="2"/>
      <c r="AF209" s="2"/>
      <c r="AG209" s="2" t="s">
        <v>56</v>
      </c>
      <c r="AH209" s="2" t="s">
        <v>89</v>
      </c>
      <c r="AI209" s="2" t="s">
        <v>1648</v>
      </c>
      <c r="AJ209" s="2" t="s">
        <v>1649</v>
      </c>
    </row>
    <row r="210" spans="1:36" x14ac:dyDescent="0.3">
      <c r="A210" s="2" t="str">
        <f>HYPERLINK("https://hsdes.intel.com/resource/14013185954","14013185954")</f>
        <v>14013185954</v>
      </c>
      <c r="B210" s="2" t="s">
        <v>1650</v>
      </c>
      <c r="C210" s="3" t="s">
        <v>35</v>
      </c>
      <c r="D210" s="2" t="s">
        <v>77</v>
      </c>
      <c r="E210" s="2"/>
      <c r="F210" s="2"/>
      <c r="G210" s="2" t="s">
        <v>61</v>
      </c>
      <c r="H210" s="2" t="s">
        <v>37</v>
      </c>
      <c r="I210" s="2" t="s">
        <v>38</v>
      </c>
      <c r="J210" s="2" t="s">
        <v>93</v>
      </c>
      <c r="K210" s="2" t="s">
        <v>1651</v>
      </c>
      <c r="L210" s="2" t="s">
        <v>80</v>
      </c>
      <c r="M210" s="2" t="s">
        <v>1652</v>
      </c>
      <c r="N210" s="2" t="s">
        <v>82</v>
      </c>
      <c r="O210" s="2" t="s">
        <v>1653</v>
      </c>
      <c r="P210" s="2" t="s">
        <v>1651</v>
      </c>
      <c r="Q210" s="2" t="s">
        <v>84</v>
      </c>
      <c r="R210" s="2"/>
      <c r="S210" s="2" t="s">
        <v>85</v>
      </c>
      <c r="T210" s="2" t="s">
        <v>1654</v>
      </c>
      <c r="U210" s="2" t="s">
        <v>48</v>
      </c>
      <c r="V210" s="2" t="s">
        <v>49</v>
      </c>
      <c r="W210" s="2" t="s">
        <v>87</v>
      </c>
      <c r="X210" s="2" t="s">
        <v>88</v>
      </c>
      <c r="Y210" s="2"/>
      <c r="Z210" s="2" t="s">
        <v>52</v>
      </c>
      <c r="AA210" s="2" t="s">
        <v>72</v>
      </c>
      <c r="AB210" s="2"/>
      <c r="AC210" s="2" t="s">
        <v>181</v>
      </c>
      <c r="AD210" s="2" t="s">
        <v>55</v>
      </c>
      <c r="AE210" s="2"/>
      <c r="AF210" s="2"/>
      <c r="AG210" s="2" t="s">
        <v>56</v>
      </c>
      <c r="AH210" s="2" t="s">
        <v>89</v>
      </c>
      <c r="AI210" s="2" t="s">
        <v>1655</v>
      </c>
      <c r="AJ210" s="2" t="s">
        <v>281</v>
      </c>
    </row>
    <row r="211" spans="1:36" x14ac:dyDescent="0.3">
      <c r="A211" s="2" t="str">
        <f>HYPERLINK("https://hsdes.intel.com/resource/14013187726","14013187726")</f>
        <v>14013187726</v>
      </c>
      <c r="B211" s="2" t="s">
        <v>1656</v>
      </c>
      <c r="C211" s="3" t="s">
        <v>35</v>
      </c>
      <c r="D211" s="2" t="s">
        <v>77</v>
      </c>
      <c r="E211" s="2"/>
      <c r="F211" s="9" t="s">
        <v>1657</v>
      </c>
      <c r="G211" s="10"/>
      <c r="H211" s="10"/>
      <c r="I211" s="2" t="s">
        <v>38</v>
      </c>
      <c r="J211" s="2" t="s">
        <v>1658</v>
      </c>
      <c r="K211" s="2" t="s">
        <v>1659</v>
      </c>
      <c r="L211" s="2" t="s">
        <v>377</v>
      </c>
      <c r="M211" s="2" t="s">
        <v>1660</v>
      </c>
      <c r="N211" s="2" t="s">
        <v>1661</v>
      </c>
      <c r="O211" s="2" t="s">
        <v>1662</v>
      </c>
      <c r="P211" s="2" t="s">
        <v>1659</v>
      </c>
      <c r="Q211" s="2" t="s">
        <v>84</v>
      </c>
      <c r="R211" s="2"/>
      <c r="S211" s="2" t="s">
        <v>359</v>
      </c>
      <c r="T211" s="2" t="s">
        <v>1663</v>
      </c>
      <c r="U211" s="2" t="s">
        <v>48</v>
      </c>
      <c r="V211" s="2" t="s">
        <v>179</v>
      </c>
      <c r="W211" s="2" t="s">
        <v>292</v>
      </c>
      <c r="X211" s="2" t="s">
        <v>261</v>
      </c>
      <c r="Y211" s="2"/>
      <c r="Z211" s="2" t="s">
        <v>52</v>
      </c>
      <c r="AA211" s="2" t="s">
        <v>53</v>
      </c>
      <c r="AB211" s="2"/>
      <c r="AC211" s="2" t="s">
        <v>54</v>
      </c>
      <c r="AD211" s="2" t="s">
        <v>55</v>
      </c>
      <c r="AE211" s="2"/>
      <c r="AF211" s="2"/>
      <c r="AG211" s="2" t="s">
        <v>56</v>
      </c>
      <c r="AH211" s="2" t="s">
        <v>89</v>
      </c>
      <c r="AI211" s="2" t="s">
        <v>1664</v>
      </c>
      <c r="AJ211" s="2" t="s">
        <v>1665</v>
      </c>
    </row>
    <row r="212" spans="1:36" x14ac:dyDescent="0.3">
      <c r="A212" s="2" t="str">
        <f>HYPERLINK("https://hsdes.intel.com/resource/14013186469","14013186469")</f>
        <v>14013186469</v>
      </c>
      <c r="B212" s="2" t="s">
        <v>1666</v>
      </c>
      <c r="C212" s="3" t="s">
        <v>35</v>
      </c>
      <c r="D212" s="2" t="s">
        <v>77</v>
      </c>
      <c r="E212" s="4"/>
      <c r="F212" s="11">
        <v>16016454765</v>
      </c>
      <c r="G212" s="12" t="s">
        <v>1667</v>
      </c>
      <c r="H212" s="13" t="s">
        <v>36</v>
      </c>
      <c r="I212" s="2" t="s">
        <v>38</v>
      </c>
      <c r="J212" s="2" t="s">
        <v>39</v>
      </c>
      <c r="K212" s="2" t="s">
        <v>1668</v>
      </c>
      <c r="L212" s="2" t="s">
        <v>405</v>
      </c>
      <c r="M212" s="2" t="s">
        <v>1669</v>
      </c>
      <c r="N212" s="2" t="s">
        <v>1670</v>
      </c>
      <c r="O212" s="2" t="s">
        <v>1671</v>
      </c>
      <c r="P212" s="2" t="s">
        <v>1668</v>
      </c>
      <c r="Q212" s="2" t="s">
        <v>84</v>
      </c>
      <c r="R212" s="2"/>
      <c r="S212" s="2" t="s">
        <v>46</v>
      </c>
      <c r="T212" s="2" t="s">
        <v>1672</v>
      </c>
      <c r="U212" s="2" t="s">
        <v>48</v>
      </c>
      <c r="V212" s="2" t="s">
        <v>179</v>
      </c>
      <c r="W212" s="2" t="s">
        <v>890</v>
      </c>
      <c r="X212" s="2" t="s">
        <v>88</v>
      </c>
      <c r="Y212" s="2"/>
      <c r="Z212" s="2" t="s">
        <v>52</v>
      </c>
      <c r="AA212" s="2" t="s">
        <v>72</v>
      </c>
      <c r="AB212" s="2"/>
      <c r="AC212" s="2" t="s">
        <v>54</v>
      </c>
      <c r="AD212" s="2" t="s">
        <v>55</v>
      </c>
      <c r="AE212" s="2"/>
      <c r="AF212" s="2"/>
      <c r="AG212" s="2" t="s">
        <v>56</v>
      </c>
      <c r="AH212" s="2" t="s">
        <v>57</v>
      </c>
      <c r="AI212" s="2" t="s">
        <v>1673</v>
      </c>
      <c r="AJ212" s="2" t="s">
        <v>1674</v>
      </c>
    </row>
    <row r="213" spans="1:36" x14ac:dyDescent="0.3">
      <c r="A213" s="2" t="str">
        <f>HYPERLINK("https://hsdes.intel.com/resource/14013187748","14013187748")</f>
        <v>14013187748</v>
      </c>
      <c r="B213" s="2" t="s">
        <v>1675</v>
      </c>
      <c r="C213" s="3" t="s">
        <v>35</v>
      </c>
      <c r="D213" s="2" t="s">
        <v>1866</v>
      </c>
      <c r="E213" s="2"/>
      <c r="F213" s="11">
        <v>16015143695</v>
      </c>
      <c r="G213" s="12" t="s">
        <v>1676</v>
      </c>
      <c r="H213" s="13" t="s">
        <v>36</v>
      </c>
      <c r="I213" s="2" t="s">
        <v>38</v>
      </c>
      <c r="J213" s="2" t="s">
        <v>172</v>
      </c>
      <c r="K213" s="2" t="s">
        <v>1677</v>
      </c>
      <c r="L213" s="2" t="s">
        <v>174</v>
      </c>
      <c r="M213" s="2" t="s">
        <v>1678</v>
      </c>
      <c r="N213" s="2" t="s">
        <v>1679</v>
      </c>
      <c r="O213" s="2" t="s">
        <v>1680</v>
      </c>
      <c r="P213" s="2" t="s">
        <v>1677</v>
      </c>
      <c r="Q213" s="2" t="s">
        <v>84</v>
      </c>
      <c r="R213" s="2"/>
      <c r="S213" s="2" t="s">
        <v>85</v>
      </c>
      <c r="T213" s="2" t="s">
        <v>1681</v>
      </c>
      <c r="U213" s="2" t="s">
        <v>48</v>
      </c>
      <c r="V213" s="2" t="s">
        <v>336</v>
      </c>
      <c r="W213" s="2" t="s">
        <v>1682</v>
      </c>
      <c r="X213" s="2" t="s">
        <v>362</v>
      </c>
      <c r="Y213" s="2"/>
      <c r="Z213" s="2" t="s">
        <v>52</v>
      </c>
      <c r="AA213" s="2" t="s">
        <v>72</v>
      </c>
      <c r="AB213" s="2"/>
      <c r="AC213" s="2" t="s">
        <v>54</v>
      </c>
      <c r="AD213" s="2" t="s">
        <v>55</v>
      </c>
      <c r="AE213" s="2"/>
      <c r="AF213" s="2"/>
      <c r="AG213" s="2" t="s">
        <v>56</v>
      </c>
      <c r="AH213" s="2" t="s">
        <v>89</v>
      </c>
      <c r="AI213" s="2" t="s">
        <v>1681</v>
      </c>
      <c r="AJ213" s="2" t="s">
        <v>1683</v>
      </c>
    </row>
    <row r="214" spans="1:36" x14ac:dyDescent="0.3">
      <c r="A214" s="2" t="str">
        <f>HYPERLINK("https://hsdes.intel.com/resource/14013187149","14013187149")</f>
        <v>14013187149</v>
      </c>
      <c r="B214" s="2" t="s">
        <v>1684</v>
      </c>
      <c r="C214" s="3" t="s">
        <v>35</v>
      </c>
      <c r="D214" s="2" t="s">
        <v>77</v>
      </c>
      <c r="E214" s="4"/>
      <c r="F214" s="11">
        <v>16018414227</v>
      </c>
      <c r="G214" s="12" t="s">
        <v>1685</v>
      </c>
      <c r="H214" s="13" t="s">
        <v>36</v>
      </c>
      <c r="I214" s="2" t="s">
        <v>38</v>
      </c>
      <c r="J214" s="2" t="s">
        <v>353</v>
      </c>
      <c r="K214" s="2" t="s">
        <v>1686</v>
      </c>
      <c r="L214" s="2" t="s">
        <v>64</v>
      </c>
      <c r="M214" s="2" t="s">
        <v>1687</v>
      </c>
      <c r="N214" s="2" t="s">
        <v>1688</v>
      </c>
      <c r="O214" s="2" t="s">
        <v>1689</v>
      </c>
      <c r="P214" s="2" t="s">
        <v>1686</v>
      </c>
      <c r="Q214" s="2" t="s">
        <v>44</v>
      </c>
      <c r="R214" s="2" t="s">
        <v>45</v>
      </c>
      <c r="S214" s="2" t="s">
        <v>68</v>
      </c>
      <c r="T214" s="2" t="s">
        <v>1690</v>
      </c>
      <c r="U214" s="2" t="s">
        <v>48</v>
      </c>
      <c r="V214" s="2" t="s">
        <v>49</v>
      </c>
      <c r="W214" s="2" t="s">
        <v>168</v>
      </c>
      <c r="X214" s="2" t="s">
        <v>71</v>
      </c>
      <c r="Y214" s="2"/>
      <c r="Z214" s="2" t="s">
        <v>52</v>
      </c>
      <c r="AA214" s="2" t="s">
        <v>72</v>
      </c>
      <c r="AB214" s="2"/>
      <c r="AC214" s="2" t="s">
        <v>54</v>
      </c>
      <c r="AD214" s="2" t="s">
        <v>55</v>
      </c>
      <c r="AE214" s="2"/>
      <c r="AF214" s="2"/>
      <c r="AG214" s="2" t="s">
        <v>593</v>
      </c>
      <c r="AH214" s="2" t="s">
        <v>89</v>
      </c>
      <c r="AI214" s="2" t="s">
        <v>943</v>
      </c>
      <c r="AJ214" s="2" t="s">
        <v>1691</v>
      </c>
    </row>
    <row r="215" spans="1:36" x14ac:dyDescent="0.3">
      <c r="A215" s="2" t="str">
        <f>HYPERLINK("https://hsdes.intel.com/resource/14013187753","14013187753")</f>
        <v>14013187753</v>
      </c>
      <c r="B215" s="2" t="s">
        <v>1692</v>
      </c>
      <c r="C215" s="3" t="s">
        <v>35</v>
      </c>
      <c r="D215" s="2" t="s">
        <v>1870</v>
      </c>
      <c r="E215" s="4"/>
      <c r="F215" s="14" t="s">
        <v>768</v>
      </c>
      <c r="G215" s="2" t="s">
        <v>36</v>
      </c>
      <c r="H215" s="2" t="s">
        <v>37</v>
      </c>
      <c r="I215" s="2" t="s">
        <v>38</v>
      </c>
      <c r="J215" s="2" t="s">
        <v>342</v>
      </c>
      <c r="K215" s="2" t="s">
        <v>1693</v>
      </c>
      <c r="L215" s="2" t="s">
        <v>436</v>
      </c>
      <c r="M215" s="2" t="s">
        <v>1694</v>
      </c>
      <c r="N215" s="2" t="s">
        <v>1695</v>
      </c>
      <c r="O215" s="2" t="s">
        <v>1696</v>
      </c>
      <c r="P215" s="2" t="s">
        <v>1693</v>
      </c>
      <c r="Q215" s="2" t="s">
        <v>84</v>
      </c>
      <c r="R215" s="2"/>
      <c r="S215" s="2" t="s">
        <v>359</v>
      </c>
      <c r="T215" s="2" t="s">
        <v>1697</v>
      </c>
      <c r="U215" s="2" t="s">
        <v>48</v>
      </c>
      <c r="V215" s="2" t="s">
        <v>336</v>
      </c>
      <c r="W215" s="2" t="s">
        <v>168</v>
      </c>
      <c r="X215" s="2" t="s">
        <v>71</v>
      </c>
      <c r="Y215" s="2"/>
      <c r="Z215" s="2" t="s">
        <v>52</v>
      </c>
      <c r="AA215" s="2" t="s">
        <v>53</v>
      </c>
      <c r="AB215" s="2"/>
      <c r="AC215" s="2" t="s">
        <v>54</v>
      </c>
      <c r="AD215" s="2" t="s">
        <v>55</v>
      </c>
      <c r="AE215" s="2"/>
      <c r="AF215" s="2"/>
      <c r="AG215" s="2" t="s">
        <v>56</v>
      </c>
      <c r="AH215" s="2" t="s">
        <v>89</v>
      </c>
      <c r="AI215" s="2" t="s">
        <v>1698</v>
      </c>
      <c r="AJ215" s="2" t="s">
        <v>1699</v>
      </c>
    </row>
    <row r="216" spans="1:36" x14ac:dyDescent="0.3">
      <c r="A216" s="2" t="str">
        <f>HYPERLINK("https://hsdes.intel.com/resource/14013187760","14013187760")</f>
        <v>14013187760</v>
      </c>
      <c r="B216" s="2" t="s">
        <v>1700</v>
      </c>
      <c r="C216" s="3" t="s">
        <v>35</v>
      </c>
      <c r="D216" s="2" t="s">
        <v>1870</v>
      </c>
      <c r="E216" s="4"/>
      <c r="F216" s="14" t="s">
        <v>768</v>
      </c>
      <c r="G216" s="2" t="s">
        <v>36</v>
      </c>
      <c r="H216" s="2" t="s">
        <v>37</v>
      </c>
      <c r="I216" s="2" t="s">
        <v>38</v>
      </c>
      <c r="J216" s="2" t="s">
        <v>307</v>
      </c>
      <c r="K216" s="2" t="s">
        <v>1701</v>
      </c>
      <c r="L216" s="2" t="s">
        <v>436</v>
      </c>
      <c r="M216" s="2" t="s">
        <v>1702</v>
      </c>
      <c r="N216" s="2" t="s">
        <v>1703</v>
      </c>
      <c r="O216" s="2" t="s">
        <v>1704</v>
      </c>
      <c r="P216" s="2" t="s">
        <v>1701</v>
      </c>
      <c r="Q216" s="2" t="s">
        <v>84</v>
      </c>
      <c r="R216" s="2"/>
      <c r="S216" s="2" t="s">
        <v>359</v>
      </c>
      <c r="T216" s="2" t="s">
        <v>1705</v>
      </c>
      <c r="U216" s="2" t="s">
        <v>48</v>
      </c>
      <c r="V216" s="2" t="s">
        <v>179</v>
      </c>
      <c r="W216" s="2" t="s">
        <v>168</v>
      </c>
      <c r="X216" s="2" t="s">
        <v>71</v>
      </c>
      <c r="Y216" s="2"/>
      <c r="Z216" s="2" t="s">
        <v>52</v>
      </c>
      <c r="AA216" s="2" t="s">
        <v>53</v>
      </c>
      <c r="AB216" s="2"/>
      <c r="AC216" s="2" t="s">
        <v>181</v>
      </c>
      <c r="AD216" s="2" t="s">
        <v>55</v>
      </c>
      <c r="AE216" s="2"/>
      <c r="AF216" s="2"/>
      <c r="AG216" s="2" t="s">
        <v>56</v>
      </c>
      <c r="AH216" s="2" t="s">
        <v>89</v>
      </c>
      <c r="AI216" s="2" t="s">
        <v>1706</v>
      </c>
      <c r="AJ216" s="2" t="s">
        <v>1707</v>
      </c>
    </row>
    <row r="217" spans="1:36" x14ac:dyDescent="0.3">
      <c r="A217" s="2" t="str">
        <f>HYPERLINK("https://hsdes.intel.com/resource/14013187762","14013187762")</f>
        <v>14013187762</v>
      </c>
      <c r="B217" s="2" t="s">
        <v>1708</v>
      </c>
      <c r="C217" s="3" t="s">
        <v>35</v>
      </c>
      <c r="D217" s="2" t="s">
        <v>1870</v>
      </c>
      <c r="E217" s="4"/>
      <c r="F217" s="14" t="s">
        <v>768</v>
      </c>
      <c r="G217" s="2" t="s">
        <v>36</v>
      </c>
      <c r="H217" s="2" t="s">
        <v>37</v>
      </c>
      <c r="I217" s="2" t="s">
        <v>38</v>
      </c>
      <c r="J217" s="2" t="s">
        <v>307</v>
      </c>
      <c r="K217" s="2" t="s">
        <v>1709</v>
      </c>
      <c r="L217" s="2" t="s">
        <v>436</v>
      </c>
      <c r="M217" s="2" t="s">
        <v>1702</v>
      </c>
      <c r="N217" s="2" t="s">
        <v>1703</v>
      </c>
      <c r="O217" s="2" t="s">
        <v>1710</v>
      </c>
      <c r="P217" s="2" t="s">
        <v>1709</v>
      </c>
      <c r="Q217" s="2" t="s">
        <v>84</v>
      </c>
      <c r="R217" s="2"/>
      <c r="S217" s="2" t="s">
        <v>359</v>
      </c>
      <c r="T217" s="2" t="s">
        <v>1705</v>
      </c>
      <c r="U217" s="2" t="s">
        <v>48</v>
      </c>
      <c r="V217" s="2" t="s">
        <v>179</v>
      </c>
      <c r="W217" s="2" t="s">
        <v>458</v>
      </c>
      <c r="X217" s="2" t="s">
        <v>139</v>
      </c>
      <c r="Y217" s="2"/>
      <c r="Z217" s="2" t="s">
        <v>52</v>
      </c>
      <c r="AA217" s="2" t="s">
        <v>53</v>
      </c>
      <c r="AB217" s="2"/>
      <c r="AC217" s="2" t="s">
        <v>181</v>
      </c>
      <c r="AD217" s="2" t="s">
        <v>55</v>
      </c>
      <c r="AE217" s="2"/>
      <c r="AF217" s="2"/>
      <c r="AG217" s="2" t="s">
        <v>56</v>
      </c>
      <c r="AH217" s="2" t="s">
        <v>89</v>
      </c>
      <c r="AI217" s="2" t="s">
        <v>1711</v>
      </c>
      <c r="AJ217" s="2" t="s">
        <v>1712</v>
      </c>
    </row>
    <row r="218" spans="1:36" x14ac:dyDescent="0.3">
      <c r="A218" s="2" t="str">
        <f>HYPERLINK("https://hsdes.intel.com/resource/14013187769","14013187769")</f>
        <v>14013187769</v>
      </c>
      <c r="B218" s="2" t="s">
        <v>1713</v>
      </c>
      <c r="C218" s="3" t="s">
        <v>35</v>
      </c>
      <c r="D218" s="2" t="s">
        <v>77</v>
      </c>
      <c r="E218" s="4"/>
      <c r="F218" s="2"/>
      <c r="G218" s="2" t="s">
        <v>61</v>
      </c>
      <c r="H218" s="2" t="s">
        <v>37</v>
      </c>
      <c r="I218" s="2" t="s">
        <v>38</v>
      </c>
      <c r="J218" s="2" t="s">
        <v>150</v>
      </c>
      <c r="K218" s="2" t="s">
        <v>1714</v>
      </c>
      <c r="L218" s="2" t="s">
        <v>152</v>
      </c>
      <c r="M218" s="2" t="s">
        <v>1715</v>
      </c>
      <c r="N218" s="2" t="s">
        <v>465</v>
      </c>
      <c r="O218" s="2" t="s">
        <v>1716</v>
      </c>
      <c r="P218" s="2" t="s">
        <v>1714</v>
      </c>
      <c r="Q218" s="2" t="s">
        <v>84</v>
      </c>
      <c r="R218" s="2" t="s">
        <v>156</v>
      </c>
      <c r="S218" s="2" t="s">
        <v>157</v>
      </c>
      <c r="T218" s="2" t="s">
        <v>1717</v>
      </c>
      <c r="U218" s="2" t="s">
        <v>48</v>
      </c>
      <c r="V218" s="2" t="s">
        <v>49</v>
      </c>
      <c r="W218" s="2" t="s">
        <v>168</v>
      </c>
      <c r="X218" s="2" t="s">
        <v>132</v>
      </c>
      <c r="Y218" s="2"/>
      <c r="Z218" s="2" t="s">
        <v>52</v>
      </c>
      <c r="AA218" s="2" t="s">
        <v>72</v>
      </c>
      <c r="AB218" s="2"/>
      <c r="AC218" s="2" t="s">
        <v>54</v>
      </c>
      <c r="AD218" s="2" t="s">
        <v>55</v>
      </c>
      <c r="AE218" s="2"/>
      <c r="AF218" s="2"/>
      <c r="AG218" s="2" t="s">
        <v>56</v>
      </c>
      <c r="AH218" s="2" t="s">
        <v>89</v>
      </c>
      <c r="AI218" s="2" t="s">
        <v>1718</v>
      </c>
      <c r="AJ218" s="2" t="s">
        <v>1719</v>
      </c>
    </row>
    <row r="219" spans="1:36" x14ac:dyDescent="0.3">
      <c r="A219" s="2" t="str">
        <f>HYPERLINK("https://hsdes.intel.com/resource/14013187772","14013187772")</f>
        <v>14013187772</v>
      </c>
      <c r="B219" s="2" t="s">
        <v>1720</v>
      </c>
      <c r="C219" s="3" t="s">
        <v>35</v>
      </c>
      <c r="D219" s="2" t="s">
        <v>77</v>
      </c>
      <c r="E219" s="4"/>
      <c r="F219" s="2"/>
      <c r="G219" s="2" t="s">
        <v>61</v>
      </c>
      <c r="H219" s="2" t="s">
        <v>37</v>
      </c>
      <c r="I219" s="2" t="s">
        <v>38</v>
      </c>
      <c r="J219" s="2" t="s">
        <v>150</v>
      </c>
      <c r="K219" s="2" t="s">
        <v>1721</v>
      </c>
      <c r="L219" s="2" t="s">
        <v>152</v>
      </c>
      <c r="M219" s="2" t="s">
        <v>1722</v>
      </c>
      <c r="N219" s="2" t="s">
        <v>465</v>
      </c>
      <c r="O219" s="2" t="s">
        <v>1723</v>
      </c>
      <c r="P219" s="2" t="s">
        <v>1721</v>
      </c>
      <c r="Q219" s="2" t="s">
        <v>84</v>
      </c>
      <c r="R219" s="2" t="s">
        <v>156</v>
      </c>
      <c r="S219" s="2" t="s">
        <v>157</v>
      </c>
      <c r="T219" s="2" t="s">
        <v>1724</v>
      </c>
      <c r="U219" s="2" t="s">
        <v>48</v>
      </c>
      <c r="V219" s="2" t="s">
        <v>49</v>
      </c>
      <c r="W219" s="2" t="s">
        <v>168</v>
      </c>
      <c r="X219" s="2" t="s">
        <v>71</v>
      </c>
      <c r="Y219" s="2"/>
      <c r="Z219" s="2" t="s">
        <v>52</v>
      </c>
      <c r="AA219" s="2" t="s">
        <v>72</v>
      </c>
      <c r="AB219" s="2"/>
      <c r="AC219" s="2" t="s">
        <v>54</v>
      </c>
      <c r="AD219" s="2" t="s">
        <v>55</v>
      </c>
      <c r="AE219" s="2"/>
      <c r="AF219" s="2"/>
      <c r="AG219" s="2" t="s">
        <v>56</v>
      </c>
      <c r="AH219" s="2" t="s">
        <v>89</v>
      </c>
      <c r="AI219" s="2" t="s">
        <v>1725</v>
      </c>
      <c r="AJ219" s="2" t="s">
        <v>1726</v>
      </c>
    </row>
    <row r="220" spans="1:36" x14ac:dyDescent="0.3">
      <c r="A220" s="2" t="str">
        <f>HYPERLINK("https://hsdes.intel.com/resource/14013187779","14013187779")</f>
        <v>14013187779</v>
      </c>
      <c r="B220" s="2" t="s">
        <v>1727</v>
      </c>
      <c r="C220" s="3" t="s">
        <v>35</v>
      </c>
      <c r="D220" s="2" t="s">
        <v>77</v>
      </c>
      <c r="E220" s="2"/>
      <c r="F220" s="2"/>
      <c r="G220" s="2" t="s">
        <v>61</v>
      </c>
      <c r="H220" s="2" t="s">
        <v>37</v>
      </c>
      <c r="I220" s="2" t="s">
        <v>38</v>
      </c>
      <c r="J220" s="2" t="s">
        <v>150</v>
      </c>
      <c r="K220" s="2" t="s">
        <v>1728</v>
      </c>
      <c r="L220" s="2" t="s">
        <v>152</v>
      </c>
      <c r="M220" s="2" t="s">
        <v>1729</v>
      </c>
      <c r="N220" s="2" t="s">
        <v>465</v>
      </c>
      <c r="O220" s="2" t="s">
        <v>1730</v>
      </c>
      <c r="P220" s="2" t="s">
        <v>1728</v>
      </c>
      <c r="Q220" s="2" t="s">
        <v>84</v>
      </c>
      <c r="R220" s="2" t="s">
        <v>156</v>
      </c>
      <c r="S220" s="2" t="s">
        <v>157</v>
      </c>
      <c r="T220" s="2" t="s">
        <v>1731</v>
      </c>
      <c r="U220" s="2" t="s">
        <v>48</v>
      </c>
      <c r="V220" s="2" t="s">
        <v>49</v>
      </c>
      <c r="W220" s="2" t="s">
        <v>139</v>
      </c>
      <c r="X220" s="2" t="s">
        <v>71</v>
      </c>
      <c r="Y220" s="2"/>
      <c r="Z220" s="2" t="s">
        <v>52</v>
      </c>
      <c r="AA220" s="2" t="s">
        <v>72</v>
      </c>
      <c r="AB220" s="2"/>
      <c r="AC220" s="2" t="s">
        <v>54</v>
      </c>
      <c r="AD220" s="2" t="s">
        <v>55</v>
      </c>
      <c r="AE220" s="2"/>
      <c r="AF220" s="2"/>
      <c r="AG220" s="2" t="s">
        <v>56</v>
      </c>
      <c r="AH220" s="2" t="s">
        <v>89</v>
      </c>
      <c r="AI220" s="2" t="s">
        <v>1732</v>
      </c>
      <c r="AJ220" s="2" t="s">
        <v>1733</v>
      </c>
    </row>
    <row r="221" spans="1:36" x14ac:dyDescent="0.3">
      <c r="A221" s="2" t="str">
        <f>HYPERLINK("https://hsdes.intel.com/resource/14013187223","14013187223")</f>
        <v>14013187223</v>
      </c>
      <c r="B221" s="2" t="s">
        <v>1734</v>
      </c>
      <c r="C221" s="3" t="s">
        <v>35</v>
      </c>
      <c r="D221" s="2" t="s">
        <v>77</v>
      </c>
      <c r="E221" s="2"/>
      <c r="F221" s="2"/>
      <c r="G221" s="2" t="s">
        <v>61</v>
      </c>
      <c r="H221" s="2" t="s">
        <v>37</v>
      </c>
      <c r="I221" s="2" t="s">
        <v>38</v>
      </c>
      <c r="J221" s="2" t="s">
        <v>93</v>
      </c>
      <c r="K221" s="2" t="s">
        <v>1735</v>
      </c>
      <c r="L221" s="2" t="s">
        <v>80</v>
      </c>
      <c r="M221" s="2" t="s">
        <v>1736</v>
      </c>
      <c r="N221" s="2" t="s">
        <v>1737</v>
      </c>
      <c r="O221" s="2" t="s">
        <v>1738</v>
      </c>
      <c r="P221" s="2" t="s">
        <v>1735</v>
      </c>
      <c r="Q221" s="2" t="s">
        <v>84</v>
      </c>
      <c r="R221" s="2"/>
      <c r="S221" s="2" t="s">
        <v>85</v>
      </c>
      <c r="T221" s="2" t="s">
        <v>424</v>
      </c>
      <c r="U221" s="2" t="s">
        <v>48</v>
      </c>
      <c r="V221" s="2" t="s">
        <v>49</v>
      </c>
      <c r="W221" s="2" t="s">
        <v>87</v>
      </c>
      <c r="X221" s="2" t="s">
        <v>88</v>
      </c>
      <c r="Y221" s="2"/>
      <c r="Z221" s="2" t="s">
        <v>52</v>
      </c>
      <c r="AA221" s="2" t="s">
        <v>72</v>
      </c>
      <c r="AB221" s="2"/>
      <c r="AC221" s="2" t="s">
        <v>390</v>
      </c>
      <c r="AD221" s="2" t="s">
        <v>55</v>
      </c>
      <c r="AE221" s="2"/>
      <c r="AF221" s="2"/>
      <c r="AG221" s="2" t="s">
        <v>56</v>
      </c>
      <c r="AH221" s="2" t="s">
        <v>89</v>
      </c>
      <c r="AI221" s="2" t="s">
        <v>1739</v>
      </c>
      <c r="AJ221" s="2" t="s">
        <v>1740</v>
      </c>
    </row>
    <row r="222" spans="1:36" x14ac:dyDescent="0.3">
      <c r="A222" s="2" t="str">
        <f>HYPERLINK("https://hsdes.intel.com/resource/14013187224","14013187224")</f>
        <v>14013187224</v>
      </c>
      <c r="B222" s="2" t="s">
        <v>1741</v>
      </c>
      <c r="C222" s="3" t="s">
        <v>35</v>
      </c>
      <c r="D222" s="2" t="s">
        <v>77</v>
      </c>
      <c r="E222" s="2"/>
      <c r="F222" s="2"/>
      <c r="G222" s="2" t="s">
        <v>61</v>
      </c>
      <c r="H222" s="2" t="s">
        <v>265</v>
      </c>
      <c r="I222" s="2" t="s">
        <v>38</v>
      </c>
      <c r="J222" s="2" t="s">
        <v>93</v>
      </c>
      <c r="K222" s="2" t="s">
        <v>1742</v>
      </c>
      <c r="L222" s="2" t="s">
        <v>80</v>
      </c>
      <c r="M222" s="2" t="s">
        <v>1743</v>
      </c>
      <c r="N222" s="2" t="s">
        <v>1744</v>
      </c>
      <c r="O222" s="2" t="s">
        <v>1745</v>
      </c>
      <c r="P222" s="2" t="s">
        <v>1742</v>
      </c>
      <c r="Q222" s="2" t="s">
        <v>84</v>
      </c>
      <c r="R222" s="2"/>
      <c r="S222" s="2" t="s">
        <v>85</v>
      </c>
      <c r="T222" s="2" t="s">
        <v>270</v>
      </c>
      <c r="U222" s="2" t="s">
        <v>48</v>
      </c>
      <c r="V222" s="2" t="s">
        <v>49</v>
      </c>
      <c r="W222" s="2" t="s">
        <v>271</v>
      </c>
      <c r="X222" s="2" t="s">
        <v>272</v>
      </c>
      <c r="Y222" s="2"/>
      <c r="Z222" s="2" t="s">
        <v>52</v>
      </c>
      <c r="AA222" s="2" t="s">
        <v>72</v>
      </c>
      <c r="AB222" s="2"/>
      <c r="AC222" s="2" t="s">
        <v>390</v>
      </c>
      <c r="AD222" s="2" t="s">
        <v>55</v>
      </c>
      <c r="AE222" s="2"/>
      <c r="AF222" s="2"/>
      <c r="AG222" s="2" t="s">
        <v>56</v>
      </c>
      <c r="AH222" s="2" t="s">
        <v>89</v>
      </c>
      <c r="AI222" s="2" t="s">
        <v>1739</v>
      </c>
      <c r="AJ222" s="2" t="s">
        <v>1746</v>
      </c>
    </row>
    <row r="223" spans="1:36" x14ac:dyDescent="0.3">
      <c r="A223" s="2" t="str">
        <f>HYPERLINK("https://hsdes.intel.com/resource/14013187225","14013187225")</f>
        <v>14013187225</v>
      </c>
      <c r="B223" s="2" t="s">
        <v>1747</v>
      </c>
      <c r="C223" s="3" t="s">
        <v>35</v>
      </c>
      <c r="D223" s="2" t="s">
        <v>77</v>
      </c>
      <c r="E223" s="2"/>
      <c r="F223" s="2"/>
      <c r="G223" s="2" t="s">
        <v>36</v>
      </c>
      <c r="H223" s="2" t="s">
        <v>37</v>
      </c>
      <c r="I223" s="2" t="s">
        <v>38</v>
      </c>
      <c r="J223" s="2" t="s">
        <v>109</v>
      </c>
      <c r="K223" s="2" t="s">
        <v>1748</v>
      </c>
      <c r="L223" s="2" t="s">
        <v>80</v>
      </c>
      <c r="M223" s="2" t="s">
        <v>1749</v>
      </c>
      <c r="N223" s="2" t="s">
        <v>1750</v>
      </c>
      <c r="O223" s="2" t="s">
        <v>1751</v>
      </c>
      <c r="P223" s="2" t="s">
        <v>1748</v>
      </c>
      <c r="Q223" s="2" t="s">
        <v>84</v>
      </c>
      <c r="R223" s="2"/>
      <c r="S223" s="2" t="s">
        <v>85</v>
      </c>
      <c r="T223" s="2" t="s">
        <v>280</v>
      </c>
      <c r="U223" s="2" t="s">
        <v>48</v>
      </c>
      <c r="V223" s="2" t="s">
        <v>49</v>
      </c>
      <c r="W223" s="2" t="s">
        <v>1752</v>
      </c>
      <c r="X223" s="2" t="s">
        <v>1753</v>
      </c>
      <c r="Y223" s="2"/>
      <c r="Z223" s="2" t="s">
        <v>52</v>
      </c>
      <c r="AA223" s="2" t="s">
        <v>53</v>
      </c>
      <c r="AB223" s="2"/>
      <c r="AC223" s="2" t="s">
        <v>390</v>
      </c>
      <c r="AD223" s="2" t="s">
        <v>55</v>
      </c>
      <c r="AE223" s="2"/>
      <c r="AF223" s="2"/>
      <c r="AG223" s="2" t="s">
        <v>56</v>
      </c>
      <c r="AH223" s="2" t="s">
        <v>89</v>
      </c>
      <c r="AI223" s="2" t="s">
        <v>1739</v>
      </c>
      <c r="AJ223" s="2" t="s">
        <v>1754</v>
      </c>
    </row>
    <row r="224" spans="1:36" x14ac:dyDescent="0.3">
      <c r="A224" s="2" t="str">
        <f>HYPERLINK("https://hsdes.intel.com/resource/14013187796","14013187796")</f>
        <v>14013187796</v>
      </c>
      <c r="B224" s="2" t="s">
        <v>1755</v>
      </c>
      <c r="C224" s="3" t="s">
        <v>35</v>
      </c>
      <c r="D224" s="2" t="s">
        <v>77</v>
      </c>
      <c r="E224" s="2"/>
      <c r="F224" s="2"/>
      <c r="G224" s="2" t="s">
        <v>36</v>
      </c>
      <c r="H224" s="2" t="s">
        <v>37</v>
      </c>
      <c r="I224" s="2" t="s">
        <v>38</v>
      </c>
      <c r="J224" s="2" t="s">
        <v>307</v>
      </c>
      <c r="K224" s="2" t="s">
        <v>1756</v>
      </c>
      <c r="L224" s="2" t="s">
        <v>355</v>
      </c>
      <c r="M224" s="2" t="s">
        <v>1757</v>
      </c>
      <c r="N224" s="2" t="s">
        <v>1758</v>
      </c>
      <c r="O224" s="2" t="s">
        <v>1759</v>
      </c>
      <c r="P224" s="2" t="s">
        <v>1756</v>
      </c>
      <c r="Q224" s="2" t="s">
        <v>84</v>
      </c>
      <c r="R224" s="2"/>
      <c r="S224" s="2" t="s">
        <v>359</v>
      </c>
      <c r="T224" s="2" t="s">
        <v>1760</v>
      </c>
      <c r="U224" s="2" t="s">
        <v>48</v>
      </c>
      <c r="V224" s="2" t="s">
        <v>179</v>
      </c>
      <c r="W224" s="2" t="s">
        <v>292</v>
      </c>
      <c r="X224" s="2" t="s">
        <v>261</v>
      </c>
      <c r="Y224" s="2"/>
      <c r="Z224" s="2" t="s">
        <v>52</v>
      </c>
      <c r="AA224" s="2" t="s">
        <v>53</v>
      </c>
      <c r="AB224" s="2"/>
      <c r="AC224" s="2" t="s">
        <v>54</v>
      </c>
      <c r="AD224" s="2" t="s">
        <v>55</v>
      </c>
      <c r="AE224" s="2"/>
      <c r="AF224" s="2"/>
      <c r="AG224" s="2" t="s">
        <v>56</v>
      </c>
      <c r="AH224" s="2" t="s">
        <v>89</v>
      </c>
      <c r="AI224" s="2" t="s">
        <v>1761</v>
      </c>
      <c r="AJ224" s="2" t="s">
        <v>1762</v>
      </c>
    </row>
    <row r="225" spans="1:36" x14ac:dyDescent="0.3">
      <c r="A225" s="2" t="str">
        <f>HYPERLINK("https://hsdes.intel.com/resource/14013187800","14013187800")</f>
        <v>14013187800</v>
      </c>
      <c r="B225" s="2" t="s">
        <v>1763</v>
      </c>
      <c r="C225" s="3" t="s">
        <v>35</v>
      </c>
      <c r="D225" s="2" t="s">
        <v>77</v>
      </c>
      <c r="E225" s="4"/>
      <c r="F225" s="2" t="s">
        <v>1005</v>
      </c>
      <c r="G225" s="2" t="s">
        <v>36</v>
      </c>
      <c r="H225" s="2" t="s">
        <v>37</v>
      </c>
      <c r="I225" s="2" t="s">
        <v>38</v>
      </c>
      <c r="J225" s="2" t="s">
        <v>342</v>
      </c>
      <c r="K225" s="2" t="s">
        <v>1764</v>
      </c>
      <c r="L225" s="2" t="s">
        <v>64</v>
      </c>
      <c r="M225" s="2" t="s">
        <v>1765</v>
      </c>
      <c r="N225" s="2" t="s">
        <v>1766</v>
      </c>
      <c r="O225" s="2" t="s">
        <v>1767</v>
      </c>
      <c r="P225" s="2" t="s">
        <v>1764</v>
      </c>
      <c r="Q225" s="2" t="s">
        <v>44</v>
      </c>
      <c r="R225" s="2" t="s">
        <v>45</v>
      </c>
      <c r="S225" s="2" t="s">
        <v>68</v>
      </c>
      <c r="T225" s="2" t="s">
        <v>1768</v>
      </c>
      <c r="U225" s="2" t="s">
        <v>48</v>
      </c>
      <c r="V225" s="2" t="s">
        <v>49</v>
      </c>
      <c r="W225" s="2" t="s">
        <v>180</v>
      </c>
      <c r="X225" s="2" t="s">
        <v>139</v>
      </c>
      <c r="Y225" s="2"/>
      <c r="Z225" s="2" t="s">
        <v>52</v>
      </c>
      <c r="AA225" s="2" t="s">
        <v>53</v>
      </c>
      <c r="AB225" s="2"/>
      <c r="AC225" s="2" t="s">
        <v>181</v>
      </c>
      <c r="AD225" s="2" t="s">
        <v>55</v>
      </c>
      <c r="AE225" s="2"/>
      <c r="AF225" s="2"/>
      <c r="AG225" s="2" t="s">
        <v>56</v>
      </c>
      <c r="AH225" s="2" t="s">
        <v>89</v>
      </c>
      <c r="AI225" s="2" t="s">
        <v>1769</v>
      </c>
      <c r="AJ225" s="2" t="s">
        <v>1770</v>
      </c>
    </row>
    <row r="226" spans="1:36" x14ac:dyDescent="0.3">
      <c r="A226" s="2" t="str">
        <f>HYPERLINK("https://hsdes.intel.com/resource/14013187804","14013187804")</f>
        <v>14013187804</v>
      </c>
      <c r="B226" s="2" t="s">
        <v>1771</v>
      </c>
      <c r="C226" s="3" t="s">
        <v>35</v>
      </c>
      <c r="D226" s="2" t="s">
        <v>77</v>
      </c>
      <c r="E226" s="2"/>
      <c r="F226" s="2"/>
      <c r="G226" s="2" t="s">
        <v>36</v>
      </c>
      <c r="H226" s="2" t="s">
        <v>37</v>
      </c>
      <c r="I226" s="2" t="s">
        <v>38</v>
      </c>
      <c r="J226" s="2" t="s">
        <v>307</v>
      </c>
      <c r="K226" s="2" t="s">
        <v>1772</v>
      </c>
      <c r="L226" s="2" t="s">
        <v>436</v>
      </c>
      <c r="M226" s="2" t="s">
        <v>1773</v>
      </c>
      <c r="N226" s="2" t="s">
        <v>1774</v>
      </c>
      <c r="O226" s="2" t="s">
        <v>1775</v>
      </c>
      <c r="P226" s="2" t="s">
        <v>1772</v>
      </c>
      <c r="Q226" s="2" t="s">
        <v>84</v>
      </c>
      <c r="R226" s="2"/>
      <c r="S226" s="2" t="s">
        <v>359</v>
      </c>
      <c r="T226" s="2" t="s">
        <v>1776</v>
      </c>
      <c r="U226" s="2" t="s">
        <v>48</v>
      </c>
      <c r="V226" s="2" t="s">
        <v>179</v>
      </c>
      <c r="W226" s="2" t="s">
        <v>1062</v>
      </c>
      <c r="X226" s="2" t="s">
        <v>243</v>
      </c>
      <c r="Y226" s="2"/>
      <c r="Z226" s="2" t="s">
        <v>52</v>
      </c>
      <c r="AA226" s="2" t="s">
        <v>53</v>
      </c>
      <c r="AB226" s="2"/>
      <c r="AC226" s="2" t="s">
        <v>390</v>
      </c>
      <c r="AD226" s="2" t="s">
        <v>55</v>
      </c>
      <c r="AE226" s="2"/>
      <c r="AF226" s="2"/>
      <c r="AG226" s="2" t="s">
        <v>56</v>
      </c>
      <c r="AH226" s="2" t="s">
        <v>89</v>
      </c>
      <c r="AI226" s="2" t="s">
        <v>1777</v>
      </c>
      <c r="AJ226" s="2" t="s">
        <v>1778</v>
      </c>
    </row>
    <row r="227" spans="1:36" x14ac:dyDescent="0.3">
      <c r="A227" s="2" t="str">
        <f>HYPERLINK("https://hsdes.intel.com/resource/14013187810","14013187810")</f>
        <v>14013187810</v>
      </c>
      <c r="B227" s="2" t="s">
        <v>1779</v>
      </c>
      <c r="C227" s="3" t="s">
        <v>35</v>
      </c>
      <c r="D227" s="2" t="s">
        <v>1866</v>
      </c>
      <c r="E227" s="4"/>
      <c r="F227" s="2"/>
      <c r="G227" s="2" t="s">
        <v>36</v>
      </c>
      <c r="H227" s="2" t="s">
        <v>37</v>
      </c>
      <c r="I227" s="2" t="s">
        <v>38</v>
      </c>
      <c r="J227" s="2" t="s">
        <v>1132</v>
      </c>
      <c r="K227" s="2" t="s">
        <v>1780</v>
      </c>
      <c r="L227" s="2" t="s">
        <v>174</v>
      </c>
      <c r="M227" s="2" t="s">
        <v>1781</v>
      </c>
      <c r="N227" s="2" t="s">
        <v>1782</v>
      </c>
      <c r="O227" s="2" t="s">
        <v>1783</v>
      </c>
      <c r="P227" s="2" t="s">
        <v>1780</v>
      </c>
      <c r="Q227" s="2" t="s">
        <v>44</v>
      </c>
      <c r="R227" s="2" t="s">
        <v>45</v>
      </c>
      <c r="S227" s="2" t="s">
        <v>68</v>
      </c>
      <c r="T227" s="2" t="s">
        <v>233</v>
      </c>
      <c r="U227" s="2" t="s">
        <v>48</v>
      </c>
      <c r="V227" s="2" t="s">
        <v>49</v>
      </c>
      <c r="W227" s="2" t="s">
        <v>731</v>
      </c>
      <c r="X227" s="2" t="s">
        <v>51</v>
      </c>
      <c r="Y227" s="2"/>
      <c r="Z227" s="2" t="s">
        <v>52</v>
      </c>
      <c r="AA227" s="2" t="s">
        <v>53</v>
      </c>
      <c r="AB227" s="2"/>
      <c r="AC227" s="2" t="s">
        <v>181</v>
      </c>
      <c r="AD227" s="2" t="s">
        <v>55</v>
      </c>
      <c r="AE227" s="2"/>
      <c r="AF227" s="2"/>
      <c r="AG227" s="2" t="s">
        <v>56</v>
      </c>
      <c r="AH227" s="2" t="s">
        <v>89</v>
      </c>
      <c r="AI227" s="2" t="s">
        <v>1784</v>
      </c>
      <c r="AJ227" s="2" t="s">
        <v>1785</v>
      </c>
    </row>
    <row r="228" spans="1:36" x14ac:dyDescent="0.3">
      <c r="A228" s="2" t="str">
        <f>HYPERLINK("https://hsdes.intel.com/resource/14013187817","14013187817")</f>
        <v>14013187817</v>
      </c>
      <c r="B228" s="2" t="s">
        <v>1786</v>
      </c>
      <c r="C228" s="3" t="s">
        <v>35</v>
      </c>
      <c r="D228" s="2" t="s">
        <v>77</v>
      </c>
      <c r="E228" s="2"/>
      <c r="F228" s="2"/>
      <c r="G228" s="2" t="s">
        <v>36</v>
      </c>
      <c r="H228" s="2" t="s">
        <v>37</v>
      </c>
      <c r="I228" s="2" t="s">
        <v>38</v>
      </c>
      <c r="J228" s="2" t="s">
        <v>78</v>
      </c>
      <c r="K228" s="2" t="s">
        <v>1787</v>
      </c>
      <c r="L228" s="2" t="s">
        <v>436</v>
      </c>
      <c r="M228" s="2" t="s">
        <v>1788</v>
      </c>
      <c r="N228" s="2" t="s">
        <v>1789</v>
      </c>
      <c r="O228" s="2" t="s">
        <v>1790</v>
      </c>
      <c r="P228" s="2" t="s">
        <v>1787</v>
      </c>
      <c r="Q228" s="2" t="s">
        <v>84</v>
      </c>
      <c r="R228" s="2"/>
      <c r="S228" s="2" t="s">
        <v>359</v>
      </c>
      <c r="T228" s="2" t="s">
        <v>1791</v>
      </c>
      <c r="U228" s="2" t="s">
        <v>48</v>
      </c>
      <c r="V228" s="2" t="s">
        <v>179</v>
      </c>
      <c r="W228" s="2" t="s">
        <v>890</v>
      </c>
      <c r="X228" s="2" t="s">
        <v>88</v>
      </c>
      <c r="Y228" s="2"/>
      <c r="Z228" s="2" t="s">
        <v>52</v>
      </c>
      <c r="AA228" s="2" t="s">
        <v>53</v>
      </c>
      <c r="AB228" s="2"/>
      <c r="AC228" s="2" t="s">
        <v>181</v>
      </c>
      <c r="AD228" s="2" t="s">
        <v>55</v>
      </c>
      <c r="AE228" s="2"/>
      <c r="AF228" s="2"/>
      <c r="AG228" s="2" t="s">
        <v>56</v>
      </c>
      <c r="AH228" s="2" t="s">
        <v>89</v>
      </c>
      <c r="AI228" s="2" t="s">
        <v>1792</v>
      </c>
      <c r="AJ228" s="2" t="s">
        <v>1793</v>
      </c>
    </row>
    <row r="229" spans="1:36" x14ac:dyDescent="0.3">
      <c r="A229" s="2" t="str">
        <f>HYPERLINK("https://hsdes.intel.com/resource/14013187871","14013187871")</f>
        <v>14013187871</v>
      </c>
      <c r="B229" s="2" t="s">
        <v>1794</v>
      </c>
      <c r="C229" s="3" t="s">
        <v>35</v>
      </c>
      <c r="D229" s="2" t="s">
        <v>77</v>
      </c>
      <c r="E229" s="4"/>
      <c r="F229" s="2"/>
      <c r="G229" s="2" t="s">
        <v>61</v>
      </c>
      <c r="H229" s="2" t="s">
        <v>37</v>
      </c>
      <c r="I229" s="2" t="s">
        <v>38</v>
      </c>
      <c r="J229" s="2" t="s">
        <v>307</v>
      </c>
      <c r="K229" s="2" t="s">
        <v>1795</v>
      </c>
      <c r="L229" s="2" t="s">
        <v>1146</v>
      </c>
      <c r="M229" s="2" t="s">
        <v>1796</v>
      </c>
      <c r="N229" s="2" t="s">
        <v>1148</v>
      </c>
      <c r="O229" s="2" t="s">
        <v>1797</v>
      </c>
      <c r="P229" s="2" t="s">
        <v>1795</v>
      </c>
      <c r="Q229" s="2" t="s">
        <v>84</v>
      </c>
      <c r="R229" s="2"/>
      <c r="S229" s="2" t="s">
        <v>327</v>
      </c>
      <c r="T229" s="2" t="s">
        <v>1798</v>
      </c>
      <c r="U229" s="2" t="s">
        <v>48</v>
      </c>
      <c r="V229" s="2" t="s">
        <v>49</v>
      </c>
      <c r="W229" s="2" t="s">
        <v>168</v>
      </c>
      <c r="X229" s="2" t="s">
        <v>71</v>
      </c>
      <c r="Y229" s="2"/>
      <c r="Z229" s="2" t="s">
        <v>52</v>
      </c>
      <c r="AA229" s="2" t="s">
        <v>72</v>
      </c>
      <c r="AB229" s="2"/>
      <c r="AC229" s="2" t="s">
        <v>54</v>
      </c>
      <c r="AD229" s="2" t="s">
        <v>55</v>
      </c>
      <c r="AE229" s="2"/>
      <c r="AF229" s="2"/>
      <c r="AG229" s="2" t="s">
        <v>56</v>
      </c>
      <c r="AH229" s="2" t="s">
        <v>89</v>
      </c>
      <c r="AI229" s="2" t="s">
        <v>1799</v>
      </c>
      <c r="AJ229" s="2" t="s">
        <v>1800</v>
      </c>
    </row>
    <row r="230" spans="1:36" x14ac:dyDescent="0.3">
      <c r="A230" s="2" t="str">
        <f>HYPERLINK("https://hsdes.intel.com/resource/14013187873","14013187873")</f>
        <v>14013187873</v>
      </c>
      <c r="B230" s="2" t="s">
        <v>1801</v>
      </c>
      <c r="C230" s="3" t="s">
        <v>35</v>
      </c>
      <c r="D230" s="2" t="s">
        <v>77</v>
      </c>
      <c r="E230" s="2"/>
      <c r="F230" s="2"/>
      <c r="G230" s="2" t="s">
        <v>61</v>
      </c>
      <c r="H230" s="2" t="s">
        <v>37</v>
      </c>
      <c r="I230" s="2" t="s">
        <v>38</v>
      </c>
      <c r="J230" s="2" t="s">
        <v>307</v>
      </c>
      <c r="K230" s="2" t="s">
        <v>1802</v>
      </c>
      <c r="L230" s="2" t="s">
        <v>1146</v>
      </c>
      <c r="M230" s="2" t="s">
        <v>1796</v>
      </c>
      <c r="N230" s="2" t="s">
        <v>1148</v>
      </c>
      <c r="O230" s="2" t="s">
        <v>1803</v>
      </c>
      <c r="P230" s="2" t="s">
        <v>1802</v>
      </c>
      <c r="Q230" s="2" t="s">
        <v>84</v>
      </c>
      <c r="R230" s="2"/>
      <c r="S230" s="2" t="s">
        <v>327</v>
      </c>
      <c r="T230" s="2" t="s">
        <v>1798</v>
      </c>
      <c r="U230" s="2" t="s">
        <v>48</v>
      </c>
      <c r="V230" s="2" t="s">
        <v>49</v>
      </c>
      <c r="W230" s="2" t="s">
        <v>168</v>
      </c>
      <c r="X230" s="2" t="s">
        <v>71</v>
      </c>
      <c r="Y230" s="2"/>
      <c r="Z230" s="2" t="s">
        <v>52</v>
      </c>
      <c r="AA230" s="2" t="s">
        <v>72</v>
      </c>
      <c r="AB230" s="2"/>
      <c r="AC230" s="2" t="s">
        <v>54</v>
      </c>
      <c r="AD230" s="2" t="s">
        <v>55</v>
      </c>
      <c r="AE230" s="2"/>
      <c r="AF230" s="2"/>
      <c r="AG230" s="2" t="s">
        <v>56</v>
      </c>
      <c r="AH230" s="2" t="s">
        <v>89</v>
      </c>
      <c r="AI230" s="2" t="s">
        <v>1799</v>
      </c>
      <c r="AJ230" s="2" t="s">
        <v>1804</v>
      </c>
    </row>
    <row r="231" spans="1:36" x14ac:dyDescent="0.3">
      <c r="A231" s="2" t="str">
        <f>HYPERLINK("https://hsdes.intel.com/resource/14013187883","14013187883")</f>
        <v>14013187883</v>
      </c>
      <c r="B231" s="2" t="s">
        <v>1805</v>
      </c>
      <c r="C231" s="3" t="s">
        <v>35</v>
      </c>
      <c r="D231" s="2" t="s">
        <v>77</v>
      </c>
      <c r="E231" s="2"/>
      <c r="F231" s="2"/>
      <c r="G231" s="2" t="s">
        <v>61</v>
      </c>
      <c r="H231" s="2" t="s">
        <v>37</v>
      </c>
      <c r="I231" s="2" t="s">
        <v>38</v>
      </c>
      <c r="J231" s="2" t="s">
        <v>150</v>
      </c>
      <c r="K231" s="2" t="s">
        <v>1806</v>
      </c>
      <c r="L231" s="2" t="s">
        <v>152</v>
      </c>
      <c r="M231" s="2" t="s">
        <v>1807</v>
      </c>
      <c r="N231" s="2" t="s">
        <v>1808</v>
      </c>
      <c r="O231" s="2" t="s">
        <v>1809</v>
      </c>
      <c r="P231" s="2" t="s">
        <v>1806</v>
      </c>
      <c r="Q231" s="2" t="s">
        <v>84</v>
      </c>
      <c r="R231" s="2" t="s">
        <v>156</v>
      </c>
      <c r="S231" s="2" t="s">
        <v>157</v>
      </c>
      <c r="T231" s="2" t="s">
        <v>1810</v>
      </c>
      <c r="U231" s="2" t="s">
        <v>48</v>
      </c>
      <c r="V231" s="2" t="s">
        <v>179</v>
      </c>
      <c r="W231" s="2" t="s">
        <v>168</v>
      </c>
      <c r="X231" s="2" t="s">
        <v>71</v>
      </c>
      <c r="Y231" s="2"/>
      <c r="Z231" s="2" t="s">
        <v>52</v>
      </c>
      <c r="AA231" s="2" t="s">
        <v>72</v>
      </c>
      <c r="AB231" s="2"/>
      <c r="AC231" s="2" t="s">
        <v>54</v>
      </c>
      <c r="AD231" s="2" t="s">
        <v>55</v>
      </c>
      <c r="AE231" s="2"/>
      <c r="AF231" s="2"/>
      <c r="AG231" s="2" t="s">
        <v>56</v>
      </c>
      <c r="AH231" s="2" t="s">
        <v>89</v>
      </c>
      <c r="AI231" s="2" t="s">
        <v>1811</v>
      </c>
      <c r="AJ231" s="2" t="s">
        <v>1812</v>
      </c>
    </row>
    <row r="232" spans="1:36" x14ac:dyDescent="0.3">
      <c r="A232" s="2" t="str">
        <f>HYPERLINK("https://hsdes.intel.com/resource/14013187884","14013187884")</f>
        <v>14013187884</v>
      </c>
      <c r="B232" s="2" t="s">
        <v>1813</v>
      </c>
      <c r="C232" s="3" t="s">
        <v>35</v>
      </c>
      <c r="D232" s="2" t="s">
        <v>1866</v>
      </c>
      <c r="E232" s="2"/>
      <c r="F232" s="2"/>
      <c r="G232" s="2" t="s">
        <v>36</v>
      </c>
      <c r="H232" s="2" t="s">
        <v>37</v>
      </c>
      <c r="I232" s="2" t="s">
        <v>38</v>
      </c>
      <c r="J232" s="2" t="s">
        <v>150</v>
      </c>
      <c r="K232" s="2" t="s">
        <v>1814</v>
      </c>
      <c r="L232" s="2" t="s">
        <v>152</v>
      </c>
      <c r="M232" s="2" t="s">
        <v>1815</v>
      </c>
      <c r="N232" s="2" t="s">
        <v>1816</v>
      </c>
      <c r="O232" s="2">
        <v>1604638265</v>
      </c>
      <c r="P232" s="2" t="s">
        <v>1814</v>
      </c>
      <c r="Q232" s="2" t="s">
        <v>84</v>
      </c>
      <c r="R232" s="2" t="s">
        <v>156</v>
      </c>
      <c r="S232" s="2" t="s">
        <v>157</v>
      </c>
      <c r="T232" s="2" t="s">
        <v>1817</v>
      </c>
      <c r="U232" s="2" t="s">
        <v>48</v>
      </c>
      <c r="V232" s="2" t="s">
        <v>781</v>
      </c>
      <c r="W232" s="2" t="s">
        <v>458</v>
      </c>
      <c r="X232" s="2" t="s">
        <v>139</v>
      </c>
      <c r="Y232" s="2"/>
      <c r="Z232" s="2" t="s">
        <v>52</v>
      </c>
      <c r="AA232" s="2" t="s">
        <v>53</v>
      </c>
      <c r="AB232" s="2"/>
      <c r="AC232" s="2" t="s">
        <v>54</v>
      </c>
      <c r="AD232" s="2" t="s">
        <v>55</v>
      </c>
      <c r="AE232" s="2"/>
      <c r="AF232" s="2"/>
      <c r="AG232" s="2" t="s">
        <v>56</v>
      </c>
      <c r="AH232" s="2" t="s">
        <v>89</v>
      </c>
      <c r="AI232" s="2" t="s">
        <v>1818</v>
      </c>
      <c r="AJ232" s="2" t="s">
        <v>1819</v>
      </c>
    </row>
    <row r="233" spans="1:36" x14ac:dyDescent="0.3">
      <c r="A233" s="2" t="str">
        <f>HYPERLINK("https://hsdes.intel.com/resource/14013187885","14013187885")</f>
        <v>14013187885</v>
      </c>
      <c r="B233" s="2" t="s">
        <v>1820</v>
      </c>
      <c r="C233" s="3" t="s">
        <v>35</v>
      </c>
      <c r="D233" s="2" t="s">
        <v>1866</v>
      </c>
      <c r="E233" s="2"/>
      <c r="F233" s="2"/>
      <c r="G233" s="2" t="s">
        <v>36</v>
      </c>
      <c r="H233" s="2" t="s">
        <v>37</v>
      </c>
      <c r="I233" s="2" t="s">
        <v>38</v>
      </c>
      <c r="J233" s="2" t="s">
        <v>150</v>
      </c>
      <c r="K233" s="2" t="s">
        <v>1821</v>
      </c>
      <c r="L233" s="2" t="s">
        <v>152</v>
      </c>
      <c r="M233" s="2" t="s">
        <v>1815</v>
      </c>
      <c r="N233" s="2" t="s">
        <v>1816</v>
      </c>
      <c r="O233" s="2">
        <v>1604638265</v>
      </c>
      <c r="P233" s="2" t="s">
        <v>1821</v>
      </c>
      <c r="Q233" s="2" t="s">
        <v>84</v>
      </c>
      <c r="R233" s="2" t="s">
        <v>156</v>
      </c>
      <c r="S233" s="2" t="s">
        <v>157</v>
      </c>
      <c r="T233" s="2" t="s">
        <v>1822</v>
      </c>
      <c r="U233" s="2" t="s">
        <v>48</v>
      </c>
      <c r="V233" s="2" t="s">
        <v>179</v>
      </c>
      <c r="W233" s="2" t="s">
        <v>458</v>
      </c>
      <c r="X233" s="2" t="s">
        <v>139</v>
      </c>
      <c r="Y233" s="2"/>
      <c r="Z233" s="2" t="s">
        <v>52</v>
      </c>
      <c r="AA233" s="2" t="s">
        <v>53</v>
      </c>
      <c r="AB233" s="2"/>
      <c r="AC233" s="2" t="s">
        <v>54</v>
      </c>
      <c r="AD233" s="2" t="s">
        <v>55</v>
      </c>
      <c r="AE233" s="2"/>
      <c r="AF233" s="2"/>
      <c r="AG233" s="2" t="s">
        <v>56</v>
      </c>
      <c r="AH233" s="2" t="s">
        <v>89</v>
      </c>
      <c r="AI233" s="2" t="s">
        <v>1823</v>
      </c>
      <c r="AJ233" s="2" t="s">
        <v>1824</v>
      </c>
    </row>
    <row r="234" spans="1:36" x14ac:dyDescent="0.3">
      <c r="A234" s="2" t="str">
        <f>HYPERLINK("https://hsdes.intel.com/resource/14013187926","14013187926")</f>
        <v>14013187926</v>
      </c>
      <c r="B234" s="2" t="s">
        <v>1825</v>
      </c>
      <c r="C234" s="3" t="s">
        <v>35</v>
      </c>
      <c r="D234" s="2" t="s">
        <v>77</v>
      </c>
      <c r="E234" s="2"/>
      <c r="F234" s="2"/>
      <c r="G234" s="2" t="s">
        <v>61</v>
      </c>
      <c r="H234" s="2" t="s">
        <v>37</v>
      </c>
      <c r="I234" s="2" t="s">
        <v>38</v>
      </c>
      <c r="J234" s="2" t="s">
        <v>353</v>
      </c>
      <c r="K234" s="2" t="s">
        <v>1826</v>
      </c>
      <c r="L234" s="2" t="s">
        <v>355</v>
      </c>
      <c r="M234" s="2" t="s">
        <v>1827</v>
      </c>
      <c r="N234" s="2" t="s">
        <v>1828</v>
      </c>
      <c r="O234" s="2" t="s">
        <v>1829</v>
      </c>
      <c r="P234" s="2" t="s">
        <v>1826</v>
      </c>
      <c r="Q234" s="2" t="s">
        <v>84</v>
      </c>
      <c r="R234" s="2"/>
      <c r="S234" s="2" t="s">
        <v>359</v>
      </c>
      <c r="T234" s="2" t="s">
        <v>1830</v>
      </c>
      <c r="U234" s="2" t="s">
        <v>48</v>
      </c>
      <c r="V234" s="2" t="s">
        <v>49</v>
      </c>
      <c r="W234" s="2" t="s">
        <v>139</v>
      </c>
      <c r="X234" s="2" t="s">
        <v>71</v>
      </c>
      <c r="Y234" s="2"/>
      <c r="Z234" s="2" t="s">
        <v>52</v>
      </c>
      <c r="AA234" s="2" t="s">
        <v>72</v>
      </c>
      <c r="AB234" s="2"/>
      <c r="AC234" s="2" t="s">
        <v>390</v>
      </c>
      <c r="AD234" s="2" t="s">
        <v>55</v>
      </c>
      <c r="AE234" s="2"/>
      <c r="AF234" s="2"/>
      <c r="AG234" s="2" t="s">
        <v>56</v>
      </c>
      <c r="AH234" s="2" t="s">
        <v>89</v>
      </c>
      <c r="AI234" s="2" t="s">
        <v>1831</v>
      </c>
      <c r="AJ234" s="2" t="s">
        <v>1832</v>
      </c>
    </row>
    <row r="235" spans="1:36" x14ac:dyDescent="0.3">
      <c r="A235" s="2" t="str">
        <f>HYPERLINK("https://hsdes.intel.com/resource/14013187929","14013187929")</f>
        <v>14013187929</v>
      </c>
      <c r="B235" s="2" t="s">
        <v>1833</v>
      </c>
      <c r="C235" s="3" t="s">
        <v>35</v>
      </c>
      <c r="D235" s="2" t="s">
        <v>1868</v>
      </c>
      <c r="E235" s="4"/>
      <c r="F235" s="2"/>
      <c r="G235" s="2" t="s">
        <v>36</v>
      </c>
      <c r="H235" s="2" t="s">
        <v>37</v>
      </c>
      <c r="I235" s="2" t="s">
        <v>38</v>
      </c>
      <c r="J235" s="2" t="s">
        <v>1834</v>
      </c>
      <c r="K235" s="2" t="s">
        <v>1835</v>
      </c>
      <c r="L235" s="2" t="s">
        <v>174</v>
      </c>
      <c r="M235" s="2" t="s">
        <v>1836</v>
      </c>
      <c r="N235" s="2" t="s">
        <v>1837</v>
      </c>
      <c r="O235" s="2" t="s">
        <v>1838</v>
      </c>
      <c r="P235" s="2" t="s">
        <v>1835</v>
      </c>
      <c r="Q235" s="2" t="s">
        <v>84</v>
      </c>
      <c r="R235" s="2"/>
      <c r="S235" s="2" t="s">
        <v>85</v>
      </c>
      <c r="T235" s="2" t="s">
        <v>1839</v>
      </c>
      <c r="U235" s="2" t="s">
        <v>48</v>
      </c>
      <c r="V235" s="2" t="s">
        <v>179</v>
      </c>
      <c r="W235" s="2" t="s">
        <v>1840</v>
      </c>
      <c r="X235" s="2" t="s">
        <v>116</v>
      </c>
      <c r="Y235" s="2"/>
      <c r="Z235" s="2" t="s">
        <v>52</v>
      </c>
      <c r="AA235" s="2" t="s">
        <v>53</v>
      </c>
      <c r="AB235" s="2"/>
      <c r="AC235" s="2" t="s">
        <v>181</v>
      </c>
      <c r="AD235" s="2" t="s">
        <v>55</v>
      </c>
      <c r="AE235" s="2"/>
      <c r="AF235" s="2"/>
      <c r="AG235" s="2" t="s">
        <v>56</v>
      </c>
      <c r="AH235" s="2" t="s">
        <v>89</v>
      </c>
      <c r="AI235" s="2" t="s">
        <v>1841</v>
      </c>
      <c r="AJ235" s="2" t="s">
        <v>1842</v>
      </c>
    </row>
    <row r="236" spans="1:36" x14ac:dyDescent="0.3">
      <c r="A236" s="6" t="str">
        <f>HYPERLINK("https://hsdes.intel.com/resource/14013187934","14013187934")</f>
        <v>14013187934</v>
      </c>
      <c r="B236" s="2" t="s">
        <v>1843</v>
      </c>
      <c r="C236" s="3" t="s">
        <v>35</v>
      </c>
      <c r="D236" s="2" t="s">
        <v>1866</v>
      </c>
      <c r="E236" s="2"/>
      <c r="F236" s="2"/>
      <c r="G236" s="2" t="s">
        <v>61</v>
      </c>
      <c r="H236" s="2" t="s">
        <v>37</v>
      </c>
      <c r="I236" s="2" t="s">
        <v>38</v>
      </c>
      <c r="J236" s="2" t="s">
        <v>211</v>
      </c>
      <c r="K236" s="2" t="s">
        <v>1844</v>
      </c>
      <c r="L236" s="2" t="s">
        <v>174</v>
      </c>
      <c r="M236" s="2" t="s">
        <v>1845</v>
      </c>
      <c r="N236" s="2" t="s">
        <v>1846</v>
      </c>
      <c r="O236" s="2" t="s">
        <v>1847</v>
      </c>
      <c r="P236" s="2" t="s">
        <v>1844</v>
      </c>
      <c r="Q236" s="2" t="s">
        <v>84</v>
      </c>
      <c r="R236" s="2"/>
      <c r="S236" s="2" t="s">
        <v>85</v>
      </c>
      <c r="T236" s="2" t="s">
        <v>1848</v>
      </c>
      <c r="U236" s="2" t="s">
        <v>48</v>
      </c>
      <c r="V236" s="2" t="s">
        <v>179</v>
      </c>
      <c r="W236" s="2" t="s">
        <v>1849</v>
      </c>
      <c r="X236" s="2" t="s">
        <v>1850</v>
      </c>
      <c r="Y236" s="2"/>
      <c r="Z236" s="2" t="s">
        <v>52</v>
      </c>
      <c r="AA236" s="2" t="s">
        <v>72</v>
      </c>
      <c r="AB236" s="2"/>
      <c r="AC236" s="2" t="s">
        <v>181</v>
      </c>
      <c r="AD236" s="2" t="s">
        <v>55</v>
      </c>
      <c r="AE236" s="2"/>
      <c r="AF236" s="2"/>
      <c r="AG236" s="2" t="s">
        <v>56</v>
      </c>
      <c r="AH236" s="2" t="s">
        <v>89</v>
      </c>
      <c r="AI236" s="2" t="s">
        <v>1851</v>
      </c>
      <c r="AJ236" s="2" t="s">
        <v>1852</v>
      </c>
    </row>
    <row r="237" spans="1:36" x14ac:dyDescent="0.3">
      <c r="A237" s="2" t="str">
        <f>HYPERLINK("https://hsdes.intel.com/resource/16012378931","16012378931")</f>
        <v>16012378931</v>
      </c>
      <c r="B237" s="2" t="s">
        <v>1853</v>
      </c>
      <c r="C237" s="3" t="s">
        <v>35</v>
      </c>
      <c r="D237" s="2" t="s">
        <v>1866</v>
      </c>
      <c r="E237" s="2"/>
      <c r="F237" s="2"/>
      <c r="G237" s="2" t="s">
        <v>36</v>
      </c>
      <c r="H237" s="2" t="s">
        <v>37</v>
      </c>
      <c r="I237" s="2" t="s">
        <v>38</v>
      </c>
      <c r="J237" s="2" t="s">
        <v>150</v>
      </c>
      <c r="K237" s="2" t="s">
        <v>1854</v>
      </c>
      <c r="L237" s="2" t="s">
        <v>152</v>
      </c>
      <c r="M237" s="2" t="s">
        <v>1855</v>
      </c>
      <c r="N237" s="2" t="s">
        <v>278</v>
      </c>
      <c r="O237" s="2" t="s">
        <v>1856</v>
      </c>
      <c r="P237" s="2"/>
      <c r="Q237" s="2" t="s">
        <v>44</v>
      </c>
      <c r="R237" s="2" t="s">
        <v>156</v>
      </c>
      <c r="S237" s="2" t="s">
        <v>157</v>
      </c>
      <c r="T237" s="2" t="s">
        <v>1857</v>
      </c>
      <c r="U237" s="2" t="s">
        <v>48</v>
      </c>
      <c r="V237" s="2" t="s">
        <v>179</v>
      </c>
      <c r="W237" s="2" t="s">
        <v>50</v>
      </c>
      <c r="X237" s="2" t="s">
        <v>116</v>
      </c>
      <c r="Y237" s="2"/>
      <c r="Z237" s="2" t="s">
        <v>52</v>
      </c>
      <c r="AA237" s="2" t="s">
        <v>53</v>
      </c>
      <c r="AB237" s="2"/>
      <c r="AC237" s="2" t="s">
        <v>54</v>
      </c>
      <c r="AD237" s="2" t="s">
        <v>55</v>
      </c>
      <c r="AE237" s="2"/>
      <c r="AF237" s="2"/>
      <c r="AG237" s="2" t="s">
        <v>56</v>
      </c>
      <c r="AH237" s="2" t="s">
        <v>89</v>
      </c>
      <c r="AI237" s="2" t="s">
        <v>1858</v>
      </c>
      <c r="AJ237" s="2" t="s">
        <v>1859</v>
      </c>
    </row>
    <row r="238" spans="1:36" x14ac:dyDescent="0.3">
      <c r="A238" s="2" t="str">
        <f>HYPERLINK("https://hsdes.intel.com/resource/16013828603","16013828603")</f>
        <v>16013828603</v>
      </c>
      <c r="B238" s="2" t="s">
        <v>1860</v>
      </c>
      <c r="C238" s="5" t="s">
        <v>35</v>
      </c>
      <c r="D238" s="2" t="s">
        <v>1868</v>
      </c>
      <c r="E238" s="4"/>
      <c r="F238" s="2"/>
      <c r="G238" s="2" t="s">
        <v>36</v>
      </c>
      <c r="H238" s="2" t="s">
        <v>37</v>
      </c>
      <c r="I238" s="2" t="s">
        <v>38</v>
      </c>
      <c r="J238" s="2" t="s">
        <v>1834</v>
      </c>
      <c r="K238" s="2" t="s">
        <v>1835</v>
      </c>
      <c r="L238" s="2" t="s">
        <v>174</v>
      </c>
      <c r="M238" s="2" t="s">
        <v>1836</v>
      </c>
      <c r="N238" s="2" t="s">
        <v>1837</v>
      </c>
      <c r="O238" s="2" t="s">
        <v>1838</v>
      </c>
      <c r="P238" s="2" t="s">
        <v>1835</v>
      </c>
      <c r="Q238" s="2" t="s">
        <v>84</v>
      </c>
      <c r="R238" s="2"/>
      <c r="S238" s="2" t="s">
        <v>85</v>
      </c>
      <c r="T238" s="2" t="s">
        <v>1861</v>
      </c>
      <c r="U238" s="2" t="s">
        <v>48</v>
      </c>
      <c r="V238" s="2" t="s">
        <v>179</v>
      </c>
      <c r="W238" s="2" t="s">
        <v>1840</v>
      </c>
      <c r="X238" s="2" t="s">
        <v>116</v>
      </c>
      <c r="Y238" s="2"/>
      <c r="Z238" s="2" t="s">
        <v>52</v>
      </c>
      <c r="AA238" s="2" t="s">
        <v>53</v>
      </c>
      <c r="AB238" s="2"/>
      <c r="AC238" s="2" t="s">
        <v>54</v>
      </c>
      <c r="AD238" s="2" t="s">
        <v>55</v>
      </c>
      <c r="AE238" s="2"/>
      <c r="AF238" s="2"/>
      <c r="AG238" s="2" t="s">
        <v>56</v>
      </c>
      <c r="AH238" s="2" t="s">
        <v>89</v>
      </c>
      <c r="AI238" s="2" t="s">
        <v>1862</v>
      </c>
      <c r="AJ238" s="2" t="s">
        <v>1863</v>
      </c>
    </row>
    <row r="241" spans="2:5" x14ac:dyDescent="0.3">
      <c r="E241" s="2"/>
    </row>
    <row r="242" spans="2:5" x14ac:dyDescent="0.3">
      <c r="B242" t="s">
        <v>1864</v>
      </c>
    </row>
  </sheetData>
  <autoFilter ref="A1:AJ238" xr:uid="{50680830-B4F9-482A-A5F8-AF381FF56E89}"/>
  <customSheetViews>
    <customSheetView guid="{E42E4C7F-DEE7-4711-8663-935A59A08A71}" scale="94" filter="1" showAutoFilter="1">
      <selection activeCell="B1" sqref="B1"/>
      <pageMargins left="0.7" right="0.7" top="0.75" bottom="0.75" header="0.3" footer="0.3"/>
      <pageSetup orientation="portrait" r:id="rId1"/>
      <autoFilter ref="A1:AJ238" xr:uid="{50680830-B4F9-482A-A5F8-AF381FF56E89}">
        <filterColumn colId="2">
          <filters>
            <filter val="Passed"/>
          </filters>
        </filterColumn>
      </autoFilter>
    </customSheetView>
    <customSheetView guid="{CFABFC3B-164E-4B66-A6C1-E966B3830E04}" scale="85" filter="1" showAutoFilter="1">
      <selection activeCell="B244" sqref="B244"/>
      <pageMargins left="0.7" right="0.7" top="0.75" bottom="0.75" header="0.3" footer="0.3"/>
      <pageSetup orientation="portrait" r:id="rId2"/>
      <autoFilter ref="A1:AJ238" xr:uid="{57DBD73E-367B-4689-8E79-02E5874242B1}">
        <filterColumn colId="2">
          <filters blank="1">
            <filter val="Blocked"/>
            <filter val="Failed"/>
            <filter val="intel"/>
          </filters>
        </filterColumn>
      </autoFilter>
    </customSheetView>
    <customSheetView guid="{BB081DF5-2806-4767-8348-B651D2F0AFA9}" scale="85" filter="1" showAutoFilter="1" topLeftCell="A88">
      <selection activeCell="D227" sqref="D227"/>
      <pageMargins left="0.7" right="0.7" top="0.75" bottom="0.75" header="0.3" footer="0.3"/>
      <autoFilter ref="A1:AJ238" xr:uid="{AEB5425E-A8B1-4F28-BB18-28C660FA9DEA}">
        <filterColumn colId="2">
          <filters blank="1"/>
        </filterColumn>
      </autoFilter>
    </customSheetView>
    <customSheetView guid="{AB9EB3D3-39C8-421D-9EC7-5BCBC6B2A749}" scale="85">
      <selection activeCell="C237" sqref="C237"/>
      <pageMargins left="0.7" right="0.7" top="0.75" bottom="0.75" header="0.3" footer="0.3"/>
    </customSheetView>
    <customSheetView guid="{D762A238-03A0-4B2D-B44B-C32447F96E6D}" scale="85" filter="1" showAutoFilter="1">
      <selection activeCell="A237" sqref="A237"/>
      <pageMargins left="0.7" right="0.7" top="0.75" bottom="0.75" header="0.3" footer="0.3"/>
      <autoFilter ref="A1:AJ238" xr:uid="{FC082293-76A2-4E9B-95AE-8A970A8FD2A8}">
        <filterColumn colId="2">
          <filters blank="1"/>
        </filterColumn>
      </autoFilter>
    </customSheetView>
    <customSheetView guid="{7D694ACC-38D8-419A-B556-075B36FF901C}" scale="99" filter="1" showAutoFilter="1">
      <selection activeCell="C239" sqref="C239"/>
      <pageMargins left="0.7" right="0.7" top="0.75" bottom="0.75" header="0.3" footer="0.3"/>
      <autoFilter ref="A1:AJ238" xr:uid="{7D76CD26-D4C3-4476-BC5D-7958E87C3D1E}">
        <filterColumn colId="2">
          <filters>
            <filter val="m"/>
          </filters>
        </filterColumn>
        <filterColumn colId="3">
          <filters>
            <filter val="manikanta"/>
          </filters>
        </filterColumn>
      </autoFilter>
    </customSheetView>
    <customSheetView guid="{4FEEF0FB-E2CC-4AC4-A9AB-0D22E4A91292}" scale="94" filter="1" showAutoFilter="1">
      <selection activeCell="D244" sqref="D244"/>
      <pageMargins left="0.7" right="0.7" top="0.75" bottom="0.75" header="0.3" footer="0.3"/>
      <pageSetup orientation="portrait" r:id="rId3"/>
      <autoFilter ref="A1:AJ238" xr:uid="{B710106F-C91E-48A1-A594-7948D42DEE15}">
        <filterColumn colId="1">
          <filters>
            <filter val="Verify PCIe SD Card data transfer pre and post Sx cycle"/>
            <filter val="Verify PCIe SD Card detection after multiple cycles of plug and play media file"/>
            <filter val="Verify PCIe SD Card detection after plug and unplug in OS"/>
            <filter val="Verify SD Card data transfer connected to PCIe slot"/>
            <filter val="Verify SD Card plug and play connected to PCIe slot post Sx cycle"/>
          </filters>
        </filterColumn>
        <filterColumn colId="2">
          <filters blank="1"/>
        </filterColumn>
      </autoFilter>
    </customSheetView>
    <customSheetView guid="{1348FDD8-F857-4208-AFB3-F472C3654D1D}" scale="94" filter="1" showAutoFilter="1">
      <selection activeCell="D88" sqref="D88"/>
      <pageMargins left="0.7" right="0.7" top="0.75" bottom="0.75" header="0.3" footer="0.3"/>
      <autoFilter ref="A1:AJ238" xr:uid="{BA2D9792-5821-4088-B0E1-816B2DE1DBEB}">
        <filterColumn colId="1">
          <filters>
            <filter val="Validate concurrent support of Windbg and DbC debug trace over same Type-A port"/>
            <filter val="Validate concurrent support of Windbg and DbC debug trace over same Type-C port"/>
            <filter val="Verify OS debug support using Windbg debugging via USB3.0 debug port"/>
            <filter val="Verify OS debug support using Windbg via native serial UART"/>
          </filters>
        </filterColumn>
      </autoFilter>
    </customSheetView>
    <customSheetView guid="{F745536B-6AF3-497F-B071-39B2A64EF218}" scale="85" filter="1" showAutoFilter="1">
      <selection activeCell="B241" sqref="B241"/>
      <pageMargins left="0.7" right="0.7" top="0.75" bottom="0.75" header="0.3" footer="0.3"/>
      <pageSetup orientation="portrait" r:id="rId4"/>
      <autoFilter ref="A1:AJ238" xr:uid="{17DAB0D4-4C1A-45E6-8EBF-66AC0A62E603}">
        <filterColumn colId="2">
          <filters blank="1">
            <filter val="Blocked"/>
            <filter val="Failed"/>
            <filter val="intel"/>
          </filters>
        </filterColumn>
      </autoFilter>
    </customSheetView>
    <customSheetView guid="{E28D465D-34C3-41D2-9D3B-078E163C47FF}" scale="94" filter="1" showAutoFilter="1">
      <selection activeCell="D174" sqref="D174"/>
      <pageMargins left="0.7" right="0.7" top="0.75" bottom="0.75" header="0.3" footer="0.3"/>
      <pageSetup orientation="portrait" r:id="rId5"/>
      <autoFilter ref="A1:AJ238" xr:uid="{F8BFEA5E-AFB2-4DFB-B105-D1DB19C4DC29}">
        <filterColumn colId="2">
          <filters>
            <filter val="Passed"/>
          </filters>
        </filterColumn>
        <filterColumn colId="3">
          <filters>
            <filter val="purus"/>
          </filters>
        </filterColumn>
      </autoFilter>
    </customSheetView>
  </customSheetViews>
  <pageMargins left="0.7" right="0.7" top="0.75" bottom="0.75" header="0.3" footer="0.3"/>
  <pageSetup orientation="portrait"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Keerthi, NavyaX</dc:creator>
  <cp:lastModifiedBy>Agarwal, Naman</cp:lastModifiedBy>
  <dcterms:created xsi:type="dcterms:W3CDTF">2022-10-21T04:41:17Z</dcterms:created>
  <dcterms:modified xsi:type="dcterms:W3CDTF">2023-01-05T07:06:49Z</dcterms:modified>
</cp:coreProperties>
</file>