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139.xml" ContentType="application/vnd.openxmlformats-officedocument.spreadsheetml.revisionLog+xml"/>
  <Override PartName="/xl/revisions/revisionLog164.xml" ContentType="application/vnd.openxmlformats-officedocument.spreadsheetml.revisionLog+xml"/>
  <Override PartName="/xl/revisions/revisionLog206.xml" ContentType="application/vnd.openxmlformats-officedocument.spreadsheetml.revisionLog+xml"/>
  <Override PartName="/xl/revisions/revisionLog10.xml" ContentType="application/vnd.openxmlformats-officedocument.spreadsheetml.revisionLog+xml"/>
  <Override PartName="/xl/revisions/revisionLog66.xml" ContentType="application/vnd.openxmlformats-officedocument.spreadsheetml.revisionLog+xml"/>
  <Override PartName="/xl/revisions/revisionLog273.xml" ContentType="application/vnd.openxmlformats-officedocument.spreadsheetml.revisionLog+xml"/>
  <Override PartName="/xl/revisions/revisionLog108.xml" ContentType="application/vnd.openxmlformats-officedocument.spreadsheetml.revisionLog+xml"/>
  <Override PartName="/xl/revisions/revisionLog175.xml" ContentType="application/vnd.openxmlformats-officedocument.spreadsheetml.revisionLog+xml"/>
  <Override PartName="/xl/revisions/revisionLog217.xml" ContentType="application/vnd.openxmlformats-officedocument.spreadsheetml.revisionLog+xml"/>
  <Override PartName="/xl/revisions/revisionLog21.xml" ContentType="application/vnd.openxmlformats-officedocument.spreadsheetml.revisionLog+xml"/>
  <Override PartName="/xl/revisions/revisionLog56.xml" ContentType="application/vnd.openxmlformats-officedocument.spreadsheetml.revisionLog+xml"/>
  <Override PartName="/xl/revisions/revisionLog77.xml" ContentType="application/vnd.openxmlformats-officedocument.spreadsheetml.revisionLog+xml"/>
  <Override PartName="/xl/revisions/revisionLog242.xml" ContentType="application/vnd.openxmlformats-officedocument.spreadsheetml.revisionLog+xml"/>
  <Override PartName="/xl/revisions/revisionLog263.xml" ContentType="application/vnd.openxmlformats-officedocument.spreadsheetml.revisionLog+xml"/>
  <Override PartName="/xl/revisions/revisionLog98.xml" ContentType="application/vnd.openxmlformats-officedocument.spreadsheetml.revisionLog+xml"/>
  <Override PartName="/xl/revisions/revisionLog119.xml" ContentType="application/vnd.openxmlformats-officedocument.spreadsheetml.revisionLog+xml"/>
  <Override PartName="/xl/revisions/revisionLog130.xml" ContentType="application/vnd.openxmlformats-officedocument.spreadsheetml.revisionLog+xml"/>
  <Override PartName="/xl/revisions/revisionLog144.xml" ContentType="application/vnd.openxmlformats-officedocument.spreadsheetml.revisionLog+xml"/>
  <Override PartName="/xl/revisions/revisionLog165.xml" ContentType="application/vnd.openxmlformats-officedocument.spreadsheetml.revisionLog+xml"/>
  <Override PartName="/xl/revisions/revisionLog186.xml" ContentType="application/vnd.openxmlformats-officedocument.spreadsheetml.revisionLog+xml"/>
  <Override PartName="/xl/revisions/revisionLog207.xml" ContentType="application/vnd.openxmlformats-officedocument.spreadsheetml.revisionLog+xml"/>
  <Override PartName="/xl/revisions/revisionLog228.xml" ContentType="application/vnd.openxmlformats-officedocument.spreadsheetml.revisionLog+xml"/>
  <Override PartName="/xl/revisions/revisionLog11.xml" ContentType="application/vnd.openxmlformats-officedocument.spreadsheetml.revisionLog+xml"/>
  <Override PartName="/xl/revisions/revisionLog32.xml" ContentType="application/vnd.openxmlformats-officedocument.spreadsheetml.revisionLog+xml"/>
  <Override PartName="/xl/revisions/revisionLog46.xml" ContentType="application/vnd.openxmlformats-officedocument.spreadsheetml.revisionLog+xml"/>
  <Override PartName="/xl/revisions/revisionLog67.xml" ContentType="application/vnd.openxmlformats-officedocument.spreadsheetml.revisionLog+xml"/>
  <Override PartName="/xl/revisions/revisionLog253.xml" ContentType="application/vnd.openxmlformats-officedocument.spreadsheetml.revisionLog+xml"/>
  <Override PartName="/xl/revisions/revisionLog88.xml" ContentType="application/vnd.openxmlformats-officedocument.spreadsheetml.revisionLog+xml"/>
  <Override PartName="/xl/revisions/revisionLog109.xml" ContentType="application/vnd.openxmlformats-officedocument.spreadsheetml.revisionLog+xml"/>
  <Override PartName="/xl/revisions/revisionLog274.xml" ContentType="application/vnd.openxmlformats-officedocument.spreadsheetml.revisionLog+xml"/>
  <Override PartName="/xl/revisions/revisionLog120.xml" ContentType="application/vnd.openxmlformats-officedocument.spreadsheetml.revisionLog+xml"/>
  <Override PartName="/xl/revisions/revisionLog155.xml" ContentType="application/vnd.openxmlformats-officedocument.spreadsheetml.revisionLog+xml"/>
  <Override PartName="/xl/revisions/revisionLog176.xml" ContentType="application/vnd.openxmlformats-officedocument.spreadsheetml.revisionLog+xml"/>
  <Override PartName="/xl/revisions/revisionLog197.xml" ContentType="application/vnd.openxmlformats-officedocument.spreadsheetml.revisionLog+xml"/>
  <Override PartName="/xl/revisions/revisionLog1.xml" ContentType="application/vnd.openxmlformats-officedocument.spreadsheetml.revisionLog+xml"/>
  <Override PartName="/xl/revisions/revisionLog22.xml" ContentType="application/vnd.openxmlformats-officedocument.spreadsheetml.revisionLog+xml"/>
  <Override PartName="/xl/revisions/revisionLog57.xml" ContentType="application/vnd.openxmlformats-officedocument.spreadsheetml.revisionLog+xml"/>
  <Override PartName="/xl/revisions/revisionLog218.xml" ContentType="application/vnd.openxmlformats-officedocument.spreadsheetml.revisionLog+xml"/>
  <Override PartName="/xl/revisions/revisionLog239.xml" ContentType="application/vnd.openxmlformats-officedocument.spreadsheetml.revisionLog+xml"/>
  <Override PartName="/xl/revisions/revisionLog243.xml" ContentType="application/vnd.openxmlformats-officedocument.spreadsheetml.revisionLog+xml"/>
  <Override PartName="/xl/revisions/revisionLog78.xml" ContentType="application/vnd.openxmlformats-officedocument.spreadsheetml.revisionLog+xml"/>
  <Override PartName="/xl/revisions/revisionLog99.xml" ContentType="application/vnd.openxmlformats-officedocument.spreadsheetml.revisionLog+xml"/>
  <Override PartName="/xl/revisions/revisionLog264.xml" ContentType="application/vnd.openxmlformats-officedocument.spreadsheetml.revisionLog+xml"/>
  <Override PartName="/xl/revisions/revisionLog110.xml" ContentType="application/vnd.openxmlformats-officedocument.spreadsheetml.revisionLog+xml"/>
  <Override PartName="/xl/revisions/revisionLog131.xml" ContentType="application/vnd.openxmlformats-officedocument.spreadsheetml.revisionLog+xml"/>
  <Override PartName="/xl/revisions/revisionLog145.xml" ContentType="application/vnd.openxmlformats-officedocument.spreadsheetml.revisionLog+xml"/>
  <Override PartName="/xl/revisions/revisionLog166.xml" ContentType="application/vnd.openxmlformats-officedocument.spreadsheetml.revisionLog+xml"/>
  <Override PartName="/xl/revisions/revisionLog187.xml" ContentType="application/vnd.openxmlformats-officedocument.spreadsheetml.revisionLog+xml"/>
  <Override PartName="/xl/revisions/revisionLog208.xml" ContentType="application/vnd.openxmlformats-officedocument.spreadsheetml.revisionLog+xml"/>
  <Override PartName="/xl/revisions/revisionLog229.xml" ContentType="application/vnd.openxmlformats-officedocument.spreadsheetml.revisionLog+xml"/>
  <Override PartName="/xl/revisions/revisionLog12.xml" ContentType="application/vnd.openxmlformats-officedocument.spreadsheetml.revisionLog+xml"/>
  <Override PartName="/xl/revisions/revisionLog33.xml" ContentType="application/vnd.openxmlformats-officedocument.spreadsheetml.revisionLog+xml"/>
  <Override PartName="/xl/revisions/revisionLog47.xml" ContentType="application/vnd.openxmlformats-officedocument.spreadsheetml.revisionLog+xml"/>
  <Override PartName="/xl/revisions/revisionLog68.xml" ContentType="application/vnd.openxmlformats-officedocument.spreadsheetml.revisionLog+xml"/>
  <Override PartName="/xl/revisions/revisionLog89.xml" ContentType="application/vnd.openxmlformats-officedocument.spreadsheetml.revisionLog+xml"/>
  <Override PartName="/xl/revisions/revisionLog254.xml" ContentType="application/vnd.openxmlformats-officedocument.spreadsheetml.revisionLog+xml"/>
  <Override PartName="/xl/revisions/revisionLog275.xml" ContentType="application/vnd.openxmlformats-officedocument.spreadsheetml.revisionLog+xml"/>
  <Override PartName="/xl/revisions/revisionLog100.xml" ContentType="application/vnd.openxmlformats-officedocument.spreadsheetml.revisionLog+xml"/>
  <Override PartName="/xl/revisions/revisionLog121.xml" ContentType="application/vnd.openxmlformats-officedocument.spreadsheetml.revisionLog+xml"/>
  <Override PartName="/xl/revisions/revisionLog156.xml" ContentType="application/vnd.openxmlformats-officedocument.spreadsheetml.revisionLog+xml"/>
  <Override PartName="/xl/revisions/revisionLog177.xml" ContentType="application/vnd.openxmlformats-officedocument.spreadsheetml.revisionLog+xml"/>
  <Override PartName="/xl/revisions/revisionLog198.xml" ContentType="application/vnd.openxmlformats-officedocument.spreadsheetml.revisionLog+xml"/>
  <Override PartName="/xl/revisions/revisionLog219.xml" ContentType="application/vnd.openxmlformats-officedocument.spreadsheetml.revisionLog+xml"/>
  <Override PartName="/xl/revisions/revisionLog2.xml" ContentType="application/vnd.openxmlformats-officedocument.spreadsheetml.revisionLog+xml"/>
  <Override PartName="/xl/revisions/revisionLog23.xml" ContentType="application/vnd.openxmlformats-officedocument.spreadsheetml.revisionLog+xml"/>
  <Override PartName="/xl/revisions/revisionLog58.xml" ContentType="application/vnd.openxmlformats-officedocument.spreadsheetml.revisionLog+xml"/>
  <Override PartName="/xl/revisions/revisionLog79.xml" ContentType="application/vnd.openxmlformats-officedocument.spreadsheetml.revisionLog+xml"/>
  <Override PartName="/xl/revisions/revisionLog230.xml" ContentType="application/vnd.openxmlformats-officedocument.spreadsheetml.revisionLog+xml"/>
  <Override PartName="/xl/revisions/revisionLog244.xml" ContentType="application/vnd.openxmlformats-officedocument.spreadsheetml.revisionLog+xml"/>
  <Override PartName="/xl/revisions/revisionLog265.xml" ContentType="application/vnd.openxmlformats-officedocument.spreadsheetml.revisionLog+xml"/>
  <Override PartName="/xl/revisions/revisionLog90.xml" ContentType="application/vnd.openxmlformats-officedocument.spreadsheetml.revisionLog+xml"/>
  <Override PartName="/xl/revisions/revisionLog111.xml" ContentType="application/vnd.openxmlformats-officedocument.spreadsheetml.revisionLog+xml"/>
  <Override PartName="/xl/revisions/revisionLog132.xml" ContentType="application/vnd.openxmlformats-officedocument.spreadsheetml.revisionLog+xml"/>
  <Override PartName="/xl/revisions/revisionLog146.xml" ContentType="application/vnd.openxmlformats-officedocument.spreadsheetml.revisionLog+xml"/>
  <Override PartName="/xl/revisions/revisionLog167.xml" ContentType="application/vnd.openxmlformats-officedocument.spreadsheetml.revisionLog+xml"/>
  <Override PartName="/xl/revisions/revisionLog188.xml" ContentType="application/vnd.openxmlformats-officedocument.spreadsheetml.revisionLog+xml"/>
  <Override PartName="/xl/revisions/revisionLog209.xml" ContentType="application/vnd.openxmlformats-officedocument.spreadsheetml.revisionLog+xml"/>
  <Override PartName="/xl/revisions/revisionLog13.xml" ContentType="application/vnd.openxmlformats-officedocument.spreadsheetml.revisionLog+xml"/>
  <Override PartName="/xl/revisions/revisionLog34.xml" ContentType="application/vnd.openxmlformats-officedocument.spreadsheetml.revisionLog+xml"/>
  <Override PartName="/xl/revisions/revisionLog48.xml" ContentType="application/vnd.openxmlformats-officedocument.spreadsheetml.revisionLog+xml"/>
  <Override PartName="/xl/revisions/revisionLog69.xml" ContentType="application/vnd.openxmlformats-officedocument.spreadsheetml.revisionLog+xml"/>
  <Override PartName="/xl/revisions/revisionLog220.xml" ContentType="application/vnd.openxmlformats-officedocument.spreadsheetml.revisionLog+xml"/>
  <Override PartName="/xl/revisions/revisionLog255.xml" ContentType="application/vnd.openxmlformats-officedocument.spreadsheetml.revisionLog+xml"/>
  <Override PartName="/xl/revisions/revisionLog80.xml" ContentType="application/vnd.openxmlformats-officedocument.spreadsheetml.revisionLog+xml"/>
  <Override PartName="/xl/revisions/revisionLog101.xml" ContentType="application/vnd.openxmlformats-officedocument.spreadsheetml.revisionLog+xml"/>
  <Override PartName="/xl/revisions/revisionLog122.xml" ContentType="application/vnd.openxmlformats-officedocument.spreadsheetml.revisionLog+xml"/>
  <Override PartName="/xl/revisions/revisionLog157.xml" ContentType="application/vnd.openxmlformats-officedocument.spreadsheetml.revisionLog+xml"/>
  <Override PartName="/xl/revisions/revisionLog178.xml" ContentType="application/vnd.openxmlformats-officedocument.spreadsheetml.revisionLog+xml"/>
  <Override PartName="/xl/revisions/revisionLog199.xml" ContentType="application/vnd.openxmlformats-officedocument.spreadsheetml.revisionLog+xml"/>
  <Override PartName="/xl/revisions/revisionLog3.xml" ContentType="application/vnd.openxmlformats-officedocument.spreadsheetml.revisionLog+xml"/>
  <Override PartName="/xl/revisions/revisionLog24.xml" ContentType="application/vnd.openxmlformats-officedocument.spreadsheetml.revisionLog+xml"/>
  <Override PartName="/xl/revisions/revisionLog59.xml" ContentType="application/vnd.openxmlformats-officedocument.spreadsheetml.revisionLog+xml"/>
  <Override PartName="/xl/revisions/revisionLog210.xml" ContentType="application/vnd.openxmlformats-officedocument.spreadsheetml.revisionLog+xml"/>
  <Override PartName="/xl/revisions/revisionLog231.xml" ContentType="application/vnd.openxmlformats-officedocument.spreadsheetml.revisionLog+xml"/>
  <Override PartName="/xl/revisions/revisionLog245.xml" ContentType="application/vnd.openxmlformats-officedocument.spreadsheetml.revisionLog+xml"/>
  <Override PartName="/xl/revisions/revisionLog266.xml" ContentType="application/vnd.openxmlformats-officedocument.spreadsheetml.revisionLog+xml"/>
  <Override PartName="/xl/revisions/revisionLog70.xml" ContentType="application/vnd.openxmlformats-officedocument.spreadsheetml.revisionLog+xml"/>
  <Override PartName="/xl/revisions/revisionLog91.xml" ContentType="application/vnd.openxmlformats-officedocument.spreadsheetml.revisionLog+xml"/>
  <Override PartName="/xl/revisions/revisionLog112.xml" ContentType="application/vnd.openxmlformats-officedocument.spreadsheetml.revisionLog+xml"/>
  <Override PartName="/xl/revisions/revisionLog133.xml" ContentType="application/vnd.openxmlformats-officedocument.spreadsheetml.revisionLog+xml"/>
  <Override PartName="/xl/revisions/revisionLog147.xml" ContentType="application/vnd.openxmlformats-officedocument.spreadsheetml.revisionLog+xml"/>
  <Override PartName="/xl/revisions/revisionLog168.xml" ContentType="application/vnd.openxmlformats-officedocument.spreadsheetml.revisionLog+xml"/>
  <Override PartName="/xl/revisions/revisionLog189.xml" ContentType="application/vnd.openxmlformats-officedocument.spreadsheetml.revisionLog+xml"/>
  <Override PartName="/xl/revisions/revisionLog14.xml" ContentType="application/vnd.openxmlformats-officedocument.spreadsheetml.revisionLog+xml"/>
  <Override PartName="/xl/revisions/revisionLog35.xml" ContentType="application/vnd.openxmlformats-officedocument.spreadsheetml.revisionLog+xml"/>
  <Override PartName="/xl/revisions/revisionLog49.xml" ContentType="application/vnd.openxmlformats-officedocument.spreadsheetml.revisionLog+xml"/>
  <Override PartName="/xl/revisions/revisionLog200.xml" ContentType="application/vnd.openxmlformats-officedocument.spreadsheetml.revisionLog+xml"/>
  <Override PartName="/xl/revisions/revisionLog221.xml" ContentType="application/vnd.openxmlformats-officedocument.spreadsheetml.revisionLog+xml"/>
  <Override PartName="/xl/revisions/revisionLog256.xml" ContentType="application/vnd.openxmlformats-officedocument.spreadsheetml.revisionLog+xml"/>
  <Override PartName="/xl/revisions/revisionLog60.xml" ContentType="application/vnd.openxmlformats-officedocument.spreadsheetml.revisionLog+xml"/>
  <Override PartName="/xl/revisions/revisionLog81.xml" ContentType="application/vnd.openxmlformats-officedocument.spreadsheetml.revisionLog+xml"/>
  <Override PartName="/xl/revisions/revisionLog102.xml" ContentType="application/vnd.openxmlformats-officedocument.spreadsheetml.revisionLog+xml"/>
  <Override PartName="/xl/revisions/revisionLog123.xml" ContentType="application/vnd.openxmlformats-officedocument.spreadsheetml.revisionLog+xml"/>
  <Override PartName="/xl/revisions/revisionLog158.xml" ContentType="application/vnd.openxmlformats-officedocument.spreadsheetml.revisionLog+xml"/>
  <Override PartName="/xl/revisions/revisionLog179.xml" ContentType="application/vnd.openxmlformats-officedocument.spreadsheetml.revisionLog+xml"/>
  <Override PartName="/xl/revisions/revisionLog4.xml" ContentType="application/vnd.openxmlformats-officedocument.spreadsheetml.revisionLog+xml"/>
  <Override PartName="/xl/revisions/revisionLog25.xml" ContentType="application/vnd.openxmlformats-officedocument.spreadsheetml.revisionLog+xml"/>
  <Override PartName="/xl/revisions/revisionLog190.xml" ContentType="application/vnd.openxmlformats-officedocument.spreadsheetml.revisionLog+xml"/>
  <Override PartName="/xl/revisions/revisionLog211.xml" ContentType="application/vnd.openxmlformats-officedocument.spreadsheetml.revisionLog+xml"/>
  <Override PartName="/xl/revisions/revisionLog246.xml" ContentType="application/vnd.openxmlformats-officedocument.spreadsheetml.revisionLog+xml"/>
  <Override PartName="/xl/revisions/revisionLog50.xml" ContentType="application/vnd.openxmlformats-officedocument.spreadsheetml.revisionLog+xml"/>
  <Override PartName="/xl/revisions/revisionLog232.xml" ContentType="application/vnd.openxmlformats-officedocument.spreadsheetml.revisionLog+xml"/>
  <Override PartName="/xl/revisions/revisionLog267.xml" ContentType="application/vnd.openxmlformats-officedocument.spreadsheetml.revisionLog+xml"/>
  <Override PartName="/xl/revisions/revisionLog71.xml" ContentType="application/vnd.openxmlformats-officedocument.spreadsheetml.revisionLog+xml"/>
  <Override PartName="/xl/revisions/revisionLog92.xml" ContentType="application/vnd.openxmlformats-officedocument.spreadsheetml.revisionLog+xml"/>
  <Override PartName="/xl/revisions/revisionLog113.xml" ContentType="application/vnd.openxmlformats-officedocument.spreadsheetml.revisionLog+xml"/>
  <Override PartName="/xl/revisions/revisionLog134.xml" ContentType="application/vnd.openxmlformats-officedocument.spreadsheetml.revisionLog+xml"/>
  <Override PartName="/xl/revisions/revisionLog148.xml" ContentType="application/vnd.openxmlformats-officedocument.spreadsheetml.revisionLog+xml"/>
  <Override PartName="/xl/revisions/revisionLog169.xml" ContentType="application/vnd.openxmlformats-officedocument.spreadsheetml.revisionLog+xml"/>
  <Override PartName="/xl/revisions/revisionLog15.xml" ContentType="application/vnd.openxmlformats-officedocument.spreadsheetml.revisionLog+xml"/>
  <Override PartName="/xl/revisions/revisionLog180.xml" ContentType="application/vnd.openxmlformats-officedocument.spreadsheetml.revisionLog+xml"/>
  <Override PartName="/xl/revisions/revisionLog201.xml" ContentType="application/vnd.openxmlformats-officedocument.spreadsheetml.revisionLog+xml"/>
  <Override PartName="/xl/revisions/revisionLog36.xml" ContentType="application/vnd.openxmlformats-officedocument.spreadsheetml.revisionLog+xml"/>
  <Override PartName="/xl/revisions/revisionLog40.xml" ContentType="application/vnd.openxmlformats-officedocument.spreadsheetml.revisionLog+xml"/>
  <Override PartName="/xl/revisions/revisionLog222.xml" ContentType="application/vnd.openxmlformats-officedocument.spreadsheetml.revisionLog+xml"/>
  <Override PartName="/xl/revisions/revisionLog257.xml" ContentType="application/vnd.openxmlformats-officedocument.spreadsheetml.revisionLog+xml"/>
  <Override PartName="/xl/revisions/revisionLog61.xml" ContentType="application/vnd.openxmlformats-officedocument.spreadsheetml.revisionLog+xml"/>
  <Override PartName="/xl/revisions/revisionLog82.xml" ContentType="application/vnd.openxmlformats-officedocument.spreadsheetml.revisionLog+xml"/>
  <Override PartName="/xl/revisions/revisionLog103.xml" ContentType="application/vnd.openxmlformats-officedocument.spreadsheetml.revisionLog+xml"/>
  <Override PartName="/xl/revisions/revisionLog124.xml" ContentType="application/vnd.openxmlformats-officedocument.spreadsheetml.revisionLog+xml"/>
  <Override PartName="/xl/revisions/revisionLog159.xml" ContentType="application/vnd.openxmlformats-officedocument.spreadsheetml.revisionLog+xml"/>
  <Override PartName="/xl/revisions/revisionLog170.xml" ContentType="application/vnd.openxmlformats-officedocument.spreadsheetml.revisionLog+xml"/>
  <Override PartName="/xl/revisions/revisionLog5.xml" ContentType="application/vnd.openxmlformats-officedocument.spreadsheetml.revisionLog+xml"/>
  <Override PartName="/xl/revisions/revisionLog26.xml" ContentType="application/vnd.openxmlformats-officedocument.spreadsheetml.revisionLog+xml"/>
  <Override PartName="/xl/revisions/revisionLog191.xml" ContentType="application/vnd.openxmlformats-officedocument.spreadsheetml.revisionLog+xml"/>
  <Override PartName="/xl/revisions/revisionLog212.xml" ContentType="application/vnd.openxmlformats-officedocument.spreadsheetml.revisionLog+xml"/>
  <Override PartName="/xl/revisions/revisionLog233.xml" ContentType="application/vnd.openxmlformats-officedocument.spreadsheetml.revisionLog+xml"/>
  <Override PartName="/xl/revisions/revisionLog247.xml" ContentType="application/vnd.openxmlformats-officedocument.spreadsheetml.revisionLog+xml"/>
  <Override PartName="/xl/revisions/revisionLog268.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93.xml" ContentType="application/vnd.openxmlformats-officedocument.spreadsheetml.revisionLog+xml"/>
  <Override PartName="/xl/revisions/revisionLog114.xml" ContentType="application/vnd.openxmlformats-officedocument.spreadsheetml.revisionLog+xml"/>
  <Override PartName="/xl/revisions/revisionLog135.xml" ContentType="application/vnd.openxmlformats-officedocument.spreadsheetml.revisionLog+xml"/>
  <Override PartName="/xl/revisions/revisionLog149.xml" ContentType="application/vnd.openxmlformats-officedocument.spreadsheetml.revisionLog+xml"/>
  <Override PartName="/xl/revisions/revisionLog160.xml" ContentType="application/vnd.openxmlformats-officedocument.spreadsheetml.revisionLog+xml"/>
  <Override PartName="/xl/revisions/revisionLog16.xml" ContentType="application/vnd.openxmlformats-officedocument.spreadsheetml.revisionLog+xml"/>
  <Override PartName="/xl/revisions/revisionLog37.xml" ContentType="application/vnd.openxmlformats-officedocument.spreadsheetml.revisionLog+xml"/>
  <Override PartName="/xl/revisions/revisionLog181.xml" ContentType="application/vnd.openxmlformats-officedocument.spreadsheetml.revisionLog+xml"/>
  <Override PartName="/xl/revisions/revisionLog202.xml" ContentType="application/vnd.openxmlformats-officedocument.spreadsheetml.revisionLog+xml"/>
  <Override PartName="/xl/revisions/revisionLog223.xml" ContentType="application/vnd.openxmlformats-officedocument.spreadsheetml.revisionLog+xml"/>
  <Override PartName="/xl/revisions/revisionLog258.xml" ContentType="application/vnd.openxmlformats-officedocument.spreadsheetml.revisionLog+xml"/>
  <Override PartName="/xl/revisions/revisionLog41.xml" ContentType="application/vnd.openxmlformats-officedocument.spreadsheetml.revisionLog+xml"/>
  <Override PartName="/xl/revisions/revisionLog62.xml" ContentType="application/vnd.openxmlformats-officedocument.spreadsheetml.revisionLog+xml"/>
  <Override PartName="/xl/revisions/revisionLog83.xml" ContentType="application/vnd.openxmlformats-officedocument.spreadsheetml.revisionLog+xml"/>
  <Override PartName="/xl/revisions/revisionLog104.xml" ContentType="application/vnd.openxmlformats-officedocument.spreadsheetml.revisionLog+xml"/>
  <Override PartName="/xl/revisions/revisionLog125.xml" ContentType="application/vnd.openxmlformats-officedocument.spreadsheetml.revisionLog+xml"/>
  <Override PartName="/xl/revisions/revisionLog150.xml" ContentType="application/vnd.openxmlformats-officedocument.spreadsheetml.revisionLog+xml"/>
  <Override PartName="/xl/revisions/revisionLog6.xml" ContentType="application/vnd.openxmlformats-officedocument.spreadsheetml.revisionLog+xml"/>
  <Override PartName="/xl/revisions/revisionLog27.xml" ContentType="application/vnd.openxmlformats-officedocument.spreadsheetml.revisionLog+xml"/>
  <Override PartName="/xl/revisions/revisionLog171.xml" ContentType="application/vnd.openxmlformats-officedocument.spreadsheetml.revisionLog+xml"/>
  <Override PartName="/xl/revisions/revisionLog192.xml" ContentType="application/vnd.openxmlformats-officedocument.spreadsheetml.revisionLog+xml"/>
  <Override PartName="/xl/revisions/revisionLog213.xml" ContentType="application/vnd.openxmlformats-officedocument.spreadsheetml.revisionLog+xml"/>
  <Override PartName="/xl/revisions/revisionLog234.xml" ContentType="application/vnd.openxmlformats-officedocument.spreadsheetml.revisionLog+xml"/>
  <Override PartName="/xl/revisions/revisionLog248.xml" ContentType="application/vnd.openxmlformats-officedocument.spreadsheetml.revisionLog+xml"/>
  <Override PartName="/xl/revisions/revisionLog269.xml" ContentType="application/vnd.openxmlformats-officedocument.spreadsheetml.revisionLog+xml"/>
  <Override PartName="/xl/revisions/revisionLog52.xml" ContentType="application/vnd.openxmlformats-officedocument.spreadsheetml.revisionLog+xml"/>
  <Override PartName="/xl/revisions/revisionLog73.xml" ContentType="application/vnd.openxmlformats-officedocument.spreadsheetml.revisionLog+xml"/>
  <Override PartName="/xl/revisions/revisionLog94.xml" ContentType="application/vnd.openxmlformats-officedocument.spreadsheetml.revisionLog+xml"/>
  <Override PartName="/xl/revisions/revisionLog115.xml" ContentType="application/vnd.openxmlformats-officedocument.spreadsheetml.revisionLog+xml"/>
  <Override PartName="/xl/revisions/revisionLog136.xml" ContentType="application/vnd.openxmlformats-officedocument.spreadsheetml.revisionLog+xml"/>
  <Override PartName="/xl/revisions/revisionLog140.xml" ContentType="application/vnd.openxmlformats-officedocument.spreadsheetml.revisionLog+xml"/>
  <Override PartName="/xl/revisions/revisionLog17.xml" ContentType="application/vnd.openxmlformats-officedocument.spreadsheetml.revisionLog+xml"/>
  <Override PartName="/xl/revisions/revisionLog38.xml" ContentType="application/vnd.openxmlformats-officedocument.spreadsheetml.revisionLog+xml"/>
  <Override PartName="/xl/revisions/revisionLog161.xml" ContentType="application/vnd.openxmlformats-officedocument.spreadsheetml.revisionLog+xml"/>
  <Override PartName="/xl/revisions/revisionLog182.xml" ContentType="application/vnd.openxmlformats-officedocument.spreadsheetml.revisionLog+xml"/>
  <Override PartName="/xl/revisions/revisionLog203.xml" ContentType="application/vnd.openxmlformats-officedocument.spreadsheetml.revisionLog+xml"/>
  <Override PartName="/xl/revisions/revisionLog224.xml" ContentType="application/vnd.openxmlformats-officedocument.spreadsheetml.revisionLog+xml"/>
  <Override PartName="/xl/revisions/revisionLog259.xml" ContentType="application/vnd.openxmlformats-officedocument.spreadsheetml.revisionLog+xml"/>
  <Override PartName="/xl/revisions/revisionLog42.xml" ContentType="application/vnd.openxmlformats-officedocument.spreadsheetml.revisionLog+xml"/>
  <Override PartName="/xl/revisions/revisionLog63.xml" ContentType="application/vnd.openxmlformats-officedocument.spreadsheetml.revisionLog+xml"/>
  <Override PartName="/xl/revisions/revisionLog84.xml" ContentType="application/vnd.openxmlformats-officedocument.spreadsheetml.revisionLog+xml"/>
  <Override PartName="/xl/revisions/revisionLog270.xml" ContentType="application/vnd.openxmlformats-officedocument.spreadsheetml.revisionLog+xml"/>
  <Override PartName="/xl/revisions/revisionLog105.xml" ContentType="application/vnd.openxmlformats-officedocument.spreadsheetml.revisionLog+xml"/>
  <Override PartName="/xl/revisions/revisionLog126.xml" ContentType="application/vnd.openxmlformats-officedocument.spreadsheetml.revisionLog+xml"/>
  <Override PartName="/xl/revisions/revisionLog7.xml" ContentType="application/vnd.openxmlformats-officedocument.spreadsheetml.revisionLog+xml"/>
  <Override PartName="/xl/revisions/revisionLog28.xml" ContentType="application/vnd.openxmlformats-officedocument.spreadsheetml.revisionLog+xml"/>
  <Override PartName="/xl/revisions/revisionLog151.xml" ContentType="application/vnd.openxmlformats-officedocument.spreadsheetml.revisionLog+xml"/>
  <Override PartName="/xl/revisions/revisionLog172.xml" ContentType="application/vnd.openxmlformats-officedocument.spreadsheetml.revisionLog+xml"/>
  <Override PartName="/xl/revisions/revisionLog193.xml" ContentType="application/vnd.openxmlformats-officedocument.spreadsheetml.revisionLog+xml"/>
  <Override PartName="/xl/revisions/revisionLog214.xml" ContentType="application/vnd.openxmlformats-officedocument.spreadsheetml.revisionLog+xml"/>
  <Override PartName="/xl/revisions/revisionLog235.xml" ContentType="application/vnd.openxmlformats-officedocument.spreadsheetml.revisionLog+xml"/>
  <Override PartName="/xl/revisions/revisionLog249.xml" ContentType="application/vnd.openxmlformats-officedocument.spreadsheetml.revisionLog+xml"/>
  <Override PartName="/xl/revisions/revisionLog53.xml" ContentType="application/vnd.openxmlformats-officedocument.spreadsheetml.revisionLog+xml"/>
  <Override PartName="/xl/revisions/revisionLog74.xml" ContentType="application/vnd.openxmlformats-officedocument.spreadsheetml.revisionLog+xml"/>
  <Override PartName="/xl/revisions/revisionLog260.xml" ContentType="application/vnd.openxmlformats-officedocument.spreadsheetml.revisionLog+xml"/>
  <Override PartName="/xl/revisions/revisionLog95.xml" ContentType="application/vnd.openxmlformats-officedocument.spreadsheetml.revisionLog+xml"/>
  <Override PartName="/xl/revisions/revisionLog116.xml" ContentType="application/vnd.openxmlformats-officedocument.spreadsheetml.revisionLog+xml"/>
  <Override PartName="/xl/revisions/revisionLog137.xml" ContentType="application/vnd.openxmlformats-officedocument.spreadsheetml.revisionLog+xml"/>
  <Override PartName="/xl/revisions/revisionLog18.xml" ContentType="application/vnd.openxmlformats-officedocument.spreadsheetml.revisionLog+xml"/>
  <Override PartName="/xl/revisions/revisionLog141.xml" ContentType="application/vnd.openxmlformats-officedocument.spreadsheetml.revisionLog+xml"/>
  <Override PartName="/xl/revisions/revisionLog162.xml" ContentType="application/vnd.openxmlformats-officedocument.spreadsheetml.revisionLog+xml"/>
  <Override PartName="/xl/revisions/revisionLog183.xml" ContentType="application/vnd.openxmlformats-officedocument.spreadsheetml.revisionLog+xml"/>
  <Override PartName="/xl/revisions/revisionLog204.xml" ContentType="application/vnd.openxmlformats-officedocument.spreadsheetml.revisionLog+xml"/>
  <Override PartName="/xl/revisions/revisionLog39.xml" ContentType="application/vnd.openxmlformats-officedocument.spreadsheetml.revisionLog+xml"/>
  <Override PartName="/xl/revisions/revisionLog43.xml" ContentType="application/vnd.openxmlformats-officedocument.spreadsheetml.revisionLog+xml"/>
  <Override PartName="/xl/revisions/revisionLog225.xml" ContentType="application/vnd.openxmlformats-officedocument.spreadsheetml.revisionLog+xml"/>
  <Override PartName="/xl/revisions/revisionLog64.xml" ContentType="application/vnd.openxmlformats-officedocument.spreadsheetml.revisionLog+xml"/>
  <Override PartName="/xl/revisions/revisionLog85.xml" ContentType="application/vnd.openxmlformats-officedocument.spreadsheetml.revisionLog+xml"/>
  <Override PartName="/xl/revisions/revisionLog106.xml" ContentType="application/vnd.openxmlformats-officedocument.spreadsheetml.revisionLog+xml"/>
  <Override PartName="/xl/revisions/revisionLog127.xml" ContentType="application/vnd.openxmlformats-officedocument.spreadsheetml.revisionLog+xml"/>
  <Override PartName="/xl/revisions/revisionLog250.xml" ContentType="application/vnd.openxmlformats-officedocument.spreadsheetml.revisionLog+xml"/>
  <Override PartName="/xl/revisions/revisionLog271.xml" ContentType="application/vnd.openxmlformats-officedocument.spreadsheetml.revisionLog+xml"/>
  <Override PartName="/xl/revisions/revisionLog8.xml" ContentType="application/vnd.openxmlformats-officedocument.spreadsheetml.revisionLog+xml"/>
  <Override PartName="/xl/revisions/revisionLog152.xml" ContentType="application/vnd.openxmlformats-officedocument.spreadsheetml.revisionLog+xml"/>
  <Override PartName="/xl/revisions/revisionLog173.xml" ContentType="application/vnd.openxmlformats-officedocument.spreadsheetml.revisionLog+xml"/>
  <Override PartName="/xl/revisions/revisionLog194.xml" ContentType="application/vnd.openxmlformats-officedocument.spreadsheetml.revisionLog+xml"/>
  <Override PartName="/xl/revisions/revisionLog29.xml" ContentType="application/vnd.openxmlformats-officedocument.spreadsheetml.revisionLog+xml"/>
  <Override PartName="/xl/revisions/revisionLog215.xml" ContentType="application/vnd.openxmlformats-officedocument.spreadsheetml.revisionLog+xml"/>
  <Override PartName="/xl/revisions/revisionLog236.xml" ContentType="application/vnd.openxmlformats-officedocument.spreadsheetml.revisionLog+xml"/>
  <Override PartName="/xl/revisions/revisionLog54.xml" ContentType="application/vnd.openxmlformats-officedocument.spreadsheetml.revisionLog+xml"/>
  <Override PartName="/xl/revisions/revisionLog75.xml" ContentType="application/vnd.openxmlformats-officedocument.spreadsheetml.revisionLog+xml"/>
  <Override PartName="/xl/revisions/revisionLog96.xml" ContentType="application/vnd.openxmlformats-officedocument.spreadsheetml.revisionLog+xml"/>
  <Override PartName="/xl/revisions/revisionLog117.xml" ContentType="application/vnd.openxmlformats-officedocument.spreadsheetml.revisionLog+xml"/>
  <Override PartName="/xl/revisions/revisionLog138.xml" ContentType="application/vnd.openxmlformats-officedocument.spreadsheetml.revisionLog+xml"/>
  <Override PartName="/xl/revisions/revisionLog240.xml" ContentType="application/vnd.openxmlformats-officedocument.spreadsheetml.revisionLog+xml"/>
  <Override PartName="/xl/revisions/revisionLog261.xml" ContentType="application/vnd.openxmlformats-officedocument.spreadsheetml.revisionLog+xml"/>
  <Override PartName="/xl/revisions/revisionLog142.xml" ContentType="application/vnd.openxmlformats-officedocument.spreadsheetml.revisionLog+xml"/>
  <Override PartName="/xl/revisions/revisionLog163.xml" ContentType="application/vnd.openxmlformats-officedocument.spreadsheetml.revisionLog+xml"/>
  <Override PartName="/xl/revisions/revisionLog184.xml" ContentType="application/vnd.openxmlformats-officedocument.spreadsheetml.revisionLog+xml"/>
  <Override PartName="/xl/revisions/revisionLog19.xml" ContentType="application/vnd.openxmlformats-officedocument.spreadsheetml.revisionLog+xml"/>
  <Override PartName="/xl/revisions/revisionLog205.xml" ContentType="application/vnd.openxmlformats-officedocument.spreadsheetml.revisionLog+xml"/>
  <Override PartName="/xl/revisions/revisionLog226.xml" ContentType="application/vnd.openxmlformats-officedocument.spreadsheetml.revisionLog+xml"/>
  <Override PartName="/xl/revisions/revisionLog30.xml" ContentType="application/vnd.openxmlformats-officedocument.spreadsheetml.revisionLog+xml"/>
  <Override PartName="/xl/revisions/revisionLog44.xml" ContentType="application/vnd.openxmlformats-officedocument.spreadsheetml.revisionLog+xml"/>
  <Override PartName="/xl/revisions/revisionLog65.xml" ContentType="application/vnd.openxmlformats-officedocument.spreadsheetml.revisionLog+xml"/>
  <Override PartName="/xl/revisions/revisionLog86.xml" ContentType="application/vnd.openxmlformats-officedocument.spreadsheetml.revisionLog+xml"/>
  <Override PartName="/xl/revisions/revisionLog107.xml" ContentType="application/vnd.openxmlformats-officedocument.spreadsheetml.revisionLog+xml"/>
  <Override PartName="/xl/revisions/revisionLog128.xml" ContentType="application/vnd.openxmlformats-officedocument.spreadsheetml.revisionLog+xml"/>
  <Override PartName="/xl/revisions/revisionLog251.xml" ContentType="application/vnd.openxmlformats-officedocument.spreadsheetml.revisionLog+xml"/>
  <Override PartName="/xl/revisions/revisionLog272.xml" ContentType="application/vnd.openxmlformats-officedocument.spreadsheetml.revisionLog+xml"/>
  <Override PartName="/xl/revisions/revisionLog153.xml" ContentType="application/vnd.openxmlformats-officedocument.spreadsheetml.revisionLog+xml"/>
  <Override PartName="/xl/revisions/revisionLog9.xml" ContentType="application/vnd.openxmlformats-officedocument.spreadsheetml.revisionLog+xml"/>
  <Override PartName="/xl/revisions/revisionLog174.xml" ContentType="application/vnd.openxmlformats-officedocument.spreadsheetml.revisionLog+xml"/>
  <Override PartName="/xl/revisions/revisionLog195.xml" ContentType="application/vnd.openxmlformats-officedocument.spreadsheetml.revisionLog+xml"/>
  <Override PartName="/xl/revisions/revisionLog216.xml" ContentType="application/vnd.openxmlformats-officedocument.spreadsheetml.revisionLog+xml"/>
  <Override PartName="/xl/revisions/revisionLog237.xml" ContentType="application/vnd.openxmlformats-officedocument.spreadsheetml.revisionLog+xml"/>
  <Override PartName="/xl/revisions/revisionLog20.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97.xml" ContentType="application/vnd.openxmlformats-officedocument.spreadsheetml.revisionLog+xml"/>
  <Override PartName="/xl/revisions/revisionLog118.xml" ContentType="application/vnd.openxmlformats-officedocument.spreadsheetml.revisionLog+xml"/>
  <Override PartName="/xl/revisions/revisionLog241.xml" ContentType="application/vnd.openxmlformats-officedocument.spreadsheetml.revisionLog+xml"/>
  <Override PartName="/xl/revisions/revisionLog262.xml" ContentType="application/vnd.openxmlformats-officedocument.spreadsheetml.revisionLog+xml"/>
  <Override PartName="/xl/revisions/revisionLog143.xml" ContentType="application/vnd.openxmlformats-officedocument.spreadsheetml.revisionLog+xml"/>
  <Override PartName="/xl/revisions/revisionLog185.xml" ContentType="application/vnd.openxmlformats-officedocument.spreadsheetml.revisionLog+xml"/>
  <Override PartName="/xl/revisions/revisionLog227.xml" ContentType="application/vnd.openxmlformats-officedocument.spreadsheetml.revisionLog+xml"/>
  <Override PartName="/xl/revisions/revisionLog31.xml" ContentType="application/vnd.openxmlformats-officedocument.spreadsheetml.revisionLog+xml"/>
  <Override PartName="/xl/revisions/revisionLog45.xml" ContentType="application/vnd.openxmlformats-officedocument.spreadsheetml.revisionLog+xml"/>
  <Override PartName="/xl/revisions/revisionLog87.xml" ContentType="application/vnd.openxmlformats-officedocument.spreadsheetml.revisionLog+xml"/>
  <Override PartName="/xl/revisions/revisionLog252.xml" ContentType="application/vnd.openxmlformats-officedocument.spreadsheetml.revisionLog+xml"/>
  <Override PartName="/xl/revisions/revisionLog129.xml" ContentType="application/vnd.openxmlformats-officedocument.spreadsheetml.revisionLog+xml"/>
  <Override PartName="/xl/revisions/revisionLog154.xml" ContentType="application/vnd.openxmlformats-officedocument.spreadsheetml.revisionLog+xml"/>
  <Override PartName="/xl/revisions/revisionLog196.xml" ContentType="application/vnd.openxmlformats-officedocument.spreadsheetml.revisionLog+xml"/>
  <Override PartName="/xl/revisions/revisionLog238.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BASN02\IFWI_Validation\ADL-N\ADL-N_Validation_Result\WW24.2\Black_Validation\"/>
    </mc:Choice>
  </mc:AlternateContent>
  <xr:revisionPtr revIDLastSave="0" documentId="13_ncr:81_{E6636971-7A50-4D35-B606-2101EF34EE49}" xr6:coauthVersionLast="47" xr6:coauthVersionMax="47" xr10:uidLastSave="{00000000-0000-0000-0000-000000000000}"/>
  <bookViews>
    <workbookView xWindow="-110" yWindow="-110" windowWidth="19420" windowHeight="10420" xr2:uid="{00000000-000D-0000-FFFF-FFFF00000000}"/>
  </bookViews>
  <sheets>
    <sheet name="ADL_N_IFWI_GC_Black validation" sheetId="1" r:id="rId1"/>
    <sheet name="Sheet1" sheetId="2" r:id="rId2"/>
  </sheets>
  <definedNames>
    <definedName name="_xlnm._FilterDatabase" localSheetId="0" hidden="1">'ADL_N_IFWI_GC_Black validation'!$A$1:$AI$136</definedName>
    <definedName name="Z_01CDFEE5_2EE3_436B_A285_8B5B765DAE27_.wvu.FilterData" localSheetId="0" hidden="1">'ADL_N_IFWI_GC_Black validation'!$A$1:$AI$136</definedName>
    <definedName name="Z_03002B18_F10D_42CA_A97B_B659284251D2_.wvu.FilterData" localSheetId="0" hidden="1">'ADL_N_IFWI_GC_Black validation'!$A$1:$AI$136</definedName>
    <definedName name="Z_03BB77CB_0771_449A_AB9A_F08B0C1AB890_.wvu.FilterData" localSheetId="0" hidden="1">'ADL_N_IFWI_GC_Black validation'!$A$1:$AI$136</definedName>
    <definedName name="Z_08A9FE15_27D5_4DE7_9097_1A67EF6C06FD_.wvu.FilterData" localSheetId="0" hidden="1">'ADL_N_IFWI_GC_Black validation'!$A$1:$AI$136</definedName>
    <definedName name="Z_0955C995_2B6B_4C0D_A041_FEEA566A2E39_.wvu.FilterData" localSheetId="0" hidden="1">'ADL_N_IFWI_GC_Black validation'!$A$1:$AI$136</definedName>
    <definedName name="Z_0D67FBAD_5254_44F4_9EF9_ABC85F9D6CC9_.wvu.FilterData" localSheetId="0" hidden="1">'ADL_N_IFWI_GC_Black validation'!$A$1:$AI$136</definedName>
    <definedName name="Z_128A5C79_2DB8_41DA_A8EE_AF06FE776564_.wvu.FilterData" localSheetId="0" hidden="1">'ADL_N_IFWI_GC_Black validation'!$A$1:$AI$136</definedName>
    <definedName name="Z_14A59C32_72A7_42E9_B853_85998FC60267_.wvu.FilterData" localSheetId="0" hidden="1">'ADL_N_IFWI_GC_Black validation'!$A$1:$AI$136</definedName>
    <definedName name="Z_15804BE3_940D_4D5F_A6F1_6FB0CA2A87FD_.wvu.FilterData" localSheetId="0" hidden="1">'ADL_N_IFWI_GC_Black validation'!$A$1:$AI$136</definedName>
    <definedName name="Z_17E0F57A_A9C0_4AEE_8B68_45E4ED285B48_.wvu.FilterData" localSheetId="0" hidden="1">'ADL_N_IFWI_GC_Black validation'!$A$1:$AI$136</definedName>
    <definedName name="Z_1866D6C8_51D6_4FDB_A897_0F077FBDFBCD_.wvu.FilterData" localSheetId="0" hidden="1">'ADL_N_IFWI_GC_Black validation'!$A$1:$AI$136</definedName>
    <definedName name="Z_1A17DA16_1E5D_4B73_BC15_91D637191119_.wvu.FilterData" localSheetId="0" hidden="1">'ADL_N_IFWI_GC_Black validation'!$A$1:$AI$136</definedName>
    <definedName name="Z_26D4F91B_E967_48D7_B9BE_23DDD7EF9B12_.wvu.FilterData" localSheetId="0" hidden="1">'ADL_N_IFWI_GC_Black validation'!$A$1:$AI$136</definedName>
    <definedName name="Z_271BDEAA_BDA4_41FE_BE0D_285C0230E3B5_.wvu.FilterData" localSheetId="0" hidden="1">'ADL_N_IFWI_GC_Black validation'!$A$1:$AI$136</definedName>
    <definedName name="Z_2A434E3A_496A_49B1_91CF_F659589FB6F0_.wvu.FilterData" localSheetId="0" hidden="1">'ADL_N_IFWI_GC_Black validation'!$A$1:$AI$136</definedName>
    <definedName name="Z_2BD71915_159B_498E_B6FD_8ED99F60CEC5_.wvu.FilterData" localSheetId="0" hidden="1">'ADL_N_IFWI_GC_Black validation'!$A$1:$AI$136</definedName>
    <definedName name="Z_2DE68CE5_A543_40E5_8F4E_5962E2634A2E_.wvu.FilterData" localSheetId="0" hidden="1">'ADL_N_IFWI_GC_Black validation'!$A$1:$AI$136</definedName>
    <definedName name="Z_2ECA1858_0130_4989_8494_670985BBD1F5_.wvu.FilterData" localSheetId="0" hidden="1">'ADL_N_IFWI_GC_Black validation'!$A$1:$AI$136</definedName>
    <definedName name="Z_35ED88AC_D365_41E9_BBAA_B78BFF704264_.wvu.FilterData" localSheetId="0" hidden="1">'ADL_N_IFWI_GC_Black validation'!$A$1:$AI$136</definedName>
    <definedName name="Z_387A2158_D2FC_4EE7_A41A_D1EA6A4E5BFB_.wvu.FilterData" localSheetId="0" hidden="1">'ADL_N_IFWI_GC_Black validation'!$A$1:$AI$136</definedName>
    <definedName name="Z_39577E21_BAB8_4B8D_956D_CDE6B5DB4DF2_.wvu.FilterData" localSheetId="0" hidden="1">'ADL_N_IFWI_GC_Black validation'!$A$1:$AI$136</definedName>
    <definedName name="Z_3A0812A2_01A0_4A9B_9710_E42952EE61FE_.wvu.FilterData" localSheetId="0" hidden="1">'ADL_N_IFWI_GC_Black validation'!$A$1:$AI$136</definedName>
    <definedName name="Z_3E6C0DC5_44F7_4C6D_BD97_5743255E26EB_.wvu.FilterData" localSheetId="0" hidden="1">'ADL_N_IFWI_GC_Black validation'!$A$1:$AI$136</definedName>
    <definedName name="Z_431D4655_2182_4992_8426_9B2B09BA198F_.wvu.FilterData" localSheetId="0" hidden="1">'ADL_N_IFWI_GC_Black validation'!$A$1:$AI$136</definedName>
    <definedName name="Z_44B84575_73E2_4BB7_A23D_90F4072777BB_.wvu.FilterData" localSheetId="0" hidden="1">'ADL_N_IFWI_GC_Black validation'!$A$1:$AI$136</definedName>
    <definedName name="Z_47984072_7437_4A43_94DF_38C972B1902E_.wvu.FilterData" localSheetId="0" hidden="1">'ADL_N_IFWI_GC_Black validation'!$A$1:$AI$136</definedName>
    <definedName name="Z_4A5F1FE8_B0B4_4C0E_B089_53A469DD1666_.wvu.FilterData" localSheetId="0" hidden="1">'ADL_N_IFWI_GC_Black validation'!$A$1:$AI$136</definedName>
    <definedName name="Z_4C32652B_485F_47D6_9800_D835CCD48862_.wvu.FilterData" localSheetId="0" hidden="1">'ADL_N_IFWI_GC_Black validation'!$A$1:$AI$136</definedName>
    <definedName name="Z_4F284E19_4EB7_48F4_B36F_B56167B7B11C_.wvu.FilterData" localSheetId="0" hidden="1">'ADL_N_IFWI_GC_Black validation'!$A$1:$AI$136</definedName>
    <definedName name="Z_5609DD4F_C778_47AC_B06F_0CFD5D5CA272_.wvu.FilterData" localSheetId="0" hidden="1">'ADL_N_IFWI_GC_Black validation'!$A$1:$AI$136</definedName>
    <definedName name="Z_58965E4E_5DAB_41BD_B940_5B76AF56CFE6_.wvu.FilterData" localSheetId="0" hidden="1">'ADL_N_IFWI_GC_Black validation'!$A$1:$AI$136</definedName>
    <definedName name="Z_5B25D91A_FB8C_4167_8D17_A461EE6F17F7_.wvu.FilterData" localSheetId="0" hidden="1">'ADL_N_IFWI_GC_Black validation'!$A$1:$AI$136</definedName>
    <definedName name="Z_5B2B2593_D051_41F6_8137_F9B4A8D9E5D0_.wvu.FilterData" localSheetId="0" hidden="1">'ADL_N_IFWI_GC_Black validation'!$A$1:$AI$136</definedName>
    <definedName name="Z_5C2BB936_B490_40E6_9BA1_DAC0E5477405_.wvu.FilterData" localSheetId="0" hidden="1">'ADL_N_IFWI_GC_Black validation'!$A$1:$AI$136</definedName>
    <definedName name="Z_5C356FFA_CDA9_46DB_BD6B_E41B33C7289D_.wvu.FilterData" localSheetId="0" hidden="1">'ADL_N_IFWI_GC_Black validation'!$A$1:$AI$136</definedName>
    <definedName name="Z_5CAA34B7_DAD8_4352_8DCB_838BF3E39920_.wvu.FilterData" localSheetId="0" hidden="1">'ADL_N_IFWI_GC_Black validation'!$A$1:$AI$136</definedName>
    <definedName name="Z_5DC306FF_FF05_434A_8A1A_6C44CB824FCD_.wvu.FilterData" localSheetId="0" hidden="1">'ADL_N_IFWI_GC_Black validation'!$A$1:$AI$136</definedName>
    <definedName name="Z_5FC48EA9_407C_4D9C_A350_05EBBD5BBFD9_.wvu.FilterData" localSheetId="0" hidden="1">'ADL_N_IFWI_GC_Black validation'!$A$1:$AI$136</definedName>
    <definedName name="Z_606D4162_388F_4C0D_BA81_D84A77DAB8BF_.wvu.FilterData" localSheetId="0" hidden="1">'ADL_N_IFWI_GC_Black validation'!$A$1:$AI$136</definedName>
    <definedName name="Z_623EF8B5_A974_47AE_BB46_64F406079B3E_.wvu.FilterData" localSheetId="0" hidden="1">'ADL_N_IFWI_GC_Black validation'!$A$1:$AI$136</definedName>
    <definedName name="Z_63CF6614_0143_4619_9D7B_111A4AECA30B_.wvu.FilterData" localSheetId="0" hidden="1">'ADL_N_IFWI_GC_Black validation'!$A$1:$AI$136</definedName>
    <definedName name="Z_64BF5209_0F43_4953_9F67_D247188CCB63_.wvu.FilterData" localSheetId="0" hidden="1">'ADL_N_IFWI_GC_Black validation'!$A$1:$AI$136</definedName>
    <definedName name="Z_65AFC587_7CDF_4D63_B4A6_82225FA58B37_.wvu.FilterData" localSheetId="0" hidden="1">'ADL_N_IFWI_GC_Black validation'!$A$1:$AI$136</definedName>
    <definedName name="Z_69FB18D0_C044_4E5D_BE33_C4690D3ED701_.wvu.FilterData" localSheetId="0" hidden="1">'ADL_N_IFWI_GC_Black validation'!$A$1:$AI$136</definedName>
    <definedName name="Z_6A4B2782_6228_4471_AA39_3295D470C15F_.wvu.FilterData" localSheetId="0" hidden="1">'ADL_N_IFWI_GC_Black validation'!$A$1:$AI$136</definedName>
    <definedName name="Z_6E570A26_17D0_4FCF_8F80_C83EA16F6586_.wvu.FilterData" localSheetId="0" hidden="1">'ADL_N_IFWI_GC_Black validation'!$A$1:$AI$136</definedName>
    <definedName name="Z_72B9CF10_6094_4E53_810D_4706D87880C1_.wvu.FilterData" localSheetId="0" hidden="1">'ADL_N_IFWI_GC_Black validation'!$A$1:$AI$136</definedName>
    <definedName name="Z_7554FCF8_FD5B_4647_8513_BED75D48FDA5_.wvu.FilterData" localSheetId="0" hidden="1">'ADL_N_IFWI_GC_Black validation'!$A$1:$AI$136</definedName>
    <definedName name="Z_757ADE5B_E03D_471F_B025_65FA434C4E55_.wvu.FilterData" localSheetId="0" hidden="1">'ADL_N_IFWI_GC_Black validation'!$A$1:$AI$136</definedName>
    <definedName name="Z_7E9CAC31_FCA8_4D6C_B9EC_5538E44DC04B_.wvu.FilterData" localSheetId="0" hidden="1">'ADL_N_IFWI_GC_Black validation'!$A$1:$AI$136</definedName>
    <definedName name="Z_82E0BE02_ED41_4043_B6C8_D53CDD9BFA61_.wvu.FilterData" localSheetId="0" hidden="1">'ADL_N_IFWI_GC_Black validation'!$A$1:$AI$136</definedName>
    <definedName name="Z_83BA025F_039E_42E8_9312_93043005B869_.wvu.FilterData" localSheetId="0" hidden="1">'ADL_N_IFWI_GC_Black validation'!$A$1:$AI$136</definedName>
    <definedName name="Z_84D18270_6B3F_4032_A11D_5A725B2D0BF8_.wvu.FilterData" localSheetId="0" hidden="1">'ADL_N_IFWI_GC_Black validation'!$A$1:$AI$136</definedName>
    <definedName name="Z_863E0D7E_7235_4991_9723_78221F7B43DA_.wvu.FilterData" localSheetId="0" hidden="1">'ADL_N_IFWI_GC_Black validation'!$A$1:$AI$136</definedName>
    <definedName name="Z_873E90C7_0296_4058_B9DA_E0D04F292909_.wvu.FilterData" localSheetId="0" hidden="1">'ADL_N_IFWI_GC_Black validation'!$A$1:$AI$136</definedName>
    <definedName name="Z_89A439C3_8DC9_4D7D_8A34_8949915B770E_.wvu.FilterData" localSheetId="0" hidden="1">'ADL_N_IFWI_GC_Black validation'!$A$1:$AI$136</definedName>
    <definedName name="Z_8E3BFC64_1723_40FB_8571_14D5817759A5_.wvu.FilterData" localSheetId="0" hidden="1">'ADL_N_IFWI_GC_Black validation'!$A$1:$AI$136</definedName>
    <definedName name="Z_91063BAD_318B_463A_BB8A_E06FD68BDA23_.wvu.FilterData" localSheetId="0" hidden="1">'ADL_N_IFWI_GC_Black validation'!$A$1:$AI$136</definedName>
    <definedName name="Z_914D8C64_C211_4A7C_B7B8_E1A55015E218_.wvu.FilterData" localSheetId="0" hidden="1">'ADL_N_IFWI_GC_Black validation'!$A$1:$AI$136</definedName>
    <definedName name="Z_967B8538_09D1_4987_BF18_EEDC3D1168B2_.wvu.FilterData" localSheetId="0" hidden="1">'ADL_N_IFWI_GC_Black validation'!$A$1:$AI$136</definedName>
    <definedName name="Z_9A8CE18E_472D_4A96_B4C5_425FFABA5E86_.wvu.FilterData" localSheetId="0" hidden="1">'ADL_N_IFWI_GC_Black validation'!$A$1:$AI$136</definedName>
    <definedName name="Z_9D4F9A26_A58C_4674_B76B_A07E354420F9_.wvu.FilterData" localSheetId="0" hidden="1">'ADL_N_IFWI_GC_Black validation'!$A$1:$AI$136</definedName>
    <definedName name="Z_9DEA5AD3_897C_4A9B_8EA8_6EEC20B5F30E_.wvu.FilterData" localSheetId="0" hidden="1">'ADL_N_IFWI_GC_Black validation'!$A$1:$AI$136</definedName>
    <definedName name="Z_A0754ACB_B8C7_42A8_80D0_5ACE23314136_.wvu.FilterData" localSheetId="0" hidden="1">'ADL_N_IFWI_GC_Black validation'!$A$1:$AI$136</definedName>
    <definedName name="Z_A0D5C2C0_14A2_498B_834D_5C6FEBAABC20_.wvu.FilterData" localSheetId="0" hidden="1">'ADL_N_IFWI_GC_Black validation'!$A$1:$AI$136</definedName>
    <definedName name="Z_A43293B8_A9E1_4A73_BAF5_8B1DCA70D2E1_.wvu.FilterData" localSheetId="0" hidden="1">'ADL_N_IFWI_GC_Black validation'!$A$1:$AI$136</definedName>
    <definedName name="Z_A61CFB3F_15DA_45F8_8353_5AC899B95B13_.wvu.FilterData" localSheetId="0" hidden="1">'ADL_N_IFWI_GC_Black validation'!$A$1:$AI$136</definedName>
    <definedName name="Z_A90635B0_4710_4438_9876_7EF4B0A51F18_.wvu.FilterData" localSheetId="0" hidden="1">'ADL_N_IFWI_GC_Black validation'!$A$1:$AI$136</definedName>
    <definedName name="Z_ADB979B3_BA00_4B42_A6F9_99E2718E72B7_.wvu.FilterData" localSheetId="0" hidden="1">'ADL_N_IFWI_GC_Black validation'!$A$1:$AI$136</definedName>
    <definedName name="Z_AE8EBF9F_4AEF_4A6F_B19A_25185455F8A7_.wvu.FilterData" localSheetId="0" hidden="1">'ADL_N_IFWI_GC_Black validation'!$A$1:$AI$136</definedName>
    <definedName name="Z_B410192C_7E54_4421_BE04_3B705A8500E1_.wvu.FilterData" localSheetId="0" hidden="1">'ADL_N_IFWI_GC_Black validation'!$A$1:$AI$136</definedName>
    <definedName name="Z_B4429F6C_40DB_4422_AC6F_8EE85C1B69D6_.wvu.FilterData" localSheetId="0" hidden="1">'ADL_N_IFWI_GC_Black validation'!$A$1:$AI$136</definedName>
    <definedName name="Z_B49CE310_8752_48B6_A535_82E85C527358_.wvu.FilterData" localSheetId="0" hidden="1">'ADL_N_IFWI_GC_Black validation'!$A$1:$AI$136</definedName>
    <definedName name="Z_BC46013B_B5A7_425F_AC8F_31078DA66DF1_.wvu.FilterData" localSheetId="0" hidden="1">'ADL_N_IFWI_GC_Black validation'!$A$1:$AI$136</definedName>
    <definedName name="Z_BCDDB339_0ADA_42D1_9532_F97938AE7B91_.wvu.FilterData" localSheetId="0" hidden="1">'ADL_N_IFWI_GC_Black validation'!$A$1:$AI$136</definedName>
    <definedName name="Z_C1C8388D_4EC2_4D9C_AA02_D55D5680C45F_.wvu.FilterData" localSheetId="0" hidden="1">'ADL_N_IFWI_GC_Black validation'!$A$1:$AI$136</definedName>
    <definedName name="Z_C2FB9960_F8BC_437C_9F6B_08B5D89E92F8_.wvu.FilterData" localSheetId="0" hidden="1">'ADL_N_IFWI_GC_Black validation'!$A$1:$AI$136</definedName>
    <definedName name="Z_C85E9D7A_E923_4E32_BA4D_6C2DE8F5B5EB_.wvu.FilterData" localSheetId="0" hidden="1">'ADL_N_IFWI_GC_Black validation'!$A$1:$AI$136</definedName>
    <definedName name="Z_CC3DB5E6_643B_4F25_ACA4_96D0BF65C5A0_.wvu.FilterData" localSheetId="0" hidden="1">'ADL_N_IFWI_GC_Black validation'!$A$1:$AI$136</definedName>
    <definedName name="Z_CE1DFE6B_1635_4956_AA9A_F438FCCB8825_.wvu.FilterData" localSheetId="0" hidden="1">'ADL_N_IFWI_GC_Black validation'!$A$1:$AI$136</definedName>
    <definedName name="Z_D5866984_F99D_4524_BF93_A12B6DDD1B7B_.wvu.FilterData" localSheetId="0" hidden="1">'ADL_N_IFWI_GC_Black validation'!$A$1:$AI$136</definedName>
    <definedName name="Z_DB281190_2683_4BED_8261_149EAE124FA5_.wvu.FilterData" localSheetId="0" hidden="1">'ADL_N_IFWI_GC_Black validation'!$A$1:$AI$136</definedName>
    <definedName name="Z_DB37529D_4785_4BAE_88B6_C10470ADA811_.wvu.FilterData" localSheetId="0" hidden="1">'ADL_N_IFWI_GC_Black validation'!$A$1:$AI$136</definedName>
    <definedName name="Z_DB5A8073_8796_4A5A_B7C2_ABBBF6CB2A7E_.wvu.FilterData" localSheetId="0" hidden="1">'ADL_N_IFWI_GC_Black validation'!$A$1:$AI$136</definedName>
    <definedName name="Z_DBF1E772_9A49_463E_AE41_2B558CD71AC9_.wvu.FilterData" localSheetId="0" hidden="1">'ADL_N_IFWI_GC_Black validation'!$A$1:$AI$136</definedName>
    <definedName name="Z_DF217330_B9F3_4935_B044_F2E958080F8A_.wvu.FilterData" localSheetId="0" hidden="1">'ADL_N_IFWI_GC_Black validation'!$A$1:$AI$136</definedName>
    <definedName name="Z_DFB9C127_58D0_4D46_9823_DAEC471D1E5A_.wvu.FilterData" localSheetId="0" hidden="1">'ADL_N_IFWI_GC_Black validation'!$A$1:$AI$136</definedName>
    <definedName name="Z_EAF28A5F_3857_44A1_A4AE_34AC55173802_.wvu.FilterData" localSheetId="0" hidden="1">'ADL_N_IFWI_GC_Black validation'!$A$1:$AI$136</definedName>
    <definedName name="Z_ECFD5AD3_8EF5_4E95_8640_0997CD89F2F8_.wvu.FilterData" localSheetId="0" hidden="1">'ADL_N_IFWI_GC_Black validation'!$A$1:$AI$136</definedName>
    <definedName name="Z_F188F446_BBA1_428C_AACA_9ECC4F3610C8_.wvu.FilterData" localSheetId="0" hidden="1">'ADL_N_IFWI_GC_Black validation'!$A$1:$AI$136</definedName>
    <definedName name="Z_F3AD4543_3EAF_494B_B3D6_F8252176F315_.wvu.FilterData" localSheetId="0" hidden="1">'ADL_N_IFWI_GC_Black validation'!$A$1:$AI$136</definedName>
  </definedNames>
  <calcPr calcId="191029"/>
  <customWorkbookViews>
    <customWorkbookView name="Reddy, AvuluriX Ajay Kumar - Personal View" guid="{2A434E3A-496A-49B1-91CF-F659589FB6F0}" mergeInterval="0" personalView="1" maximized="1" xWindow="-8" yWindow="-8" windowWidth="1936" windowHeight="1056" activeSheetId="1"/>
    <customWorkbookView name="Keerthi, NavyaX - Personal View" guid="{C1C8388D-4EC2-4D9C-AA02-D55D5680C45F}" mergeInterval="0" personalView="1" maximized="1" xWindow="-9" yWindow="-9" windowWidth="1938" windowHeight="1048" activeSheetId="1"/>
    <customWorkbookView name="G, PurushothamanX - Personal View" guid="{128A5C79-2DB8-41DA-A8EE-AF06FE776564}" mergeInterval="0" personalView="1" maximized="1" xWindow="-11" yWindow="-11" windowWidth="1942" windowHeight="1042" activeSheetId="1"/>
    <customWorkbookView name="Sakthivel, RamyaX - Personal View" guid="{F188F446-BBA1-428C-AACA-9ECC4F3610C8}" mergeInterval="0" personalView="1" maximized="1" xWindow="-9" yWindow="-9" windowWidth="1938" windowHeight="1048" activeSheetId="1"/>
    <customWorkbookView name="Venkateswara Reddy, ThatireddyX - Personal View" guid="{69FB18D0-C044-4E5D-BE33-C4690D3ED701}" mergeInterval="0" personalView="1" maximized="1" xWindow="-11" yWindow="-11" windowWidth="1942" windowHeight="1042"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C13" i="2"/>
  <c r="A117" i="1" l="1"/>
  <c r="A99" i="1"/>
  <c r="A122" i="1"/>
  <c r="A123" i="1"/>
  <c r="A135"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100" i="1"/>
  <c r="A101" i="1"/>
  <c r="A102" i="1"/>
  <c r="A103" i="1"/>
  <c r="A104" i="1"/>
  <c r="A105" i="1"/>
  <c r="A106" i="1"/>
  <c r="A107" i="1"/>
  <c r="A108" i="1"/>
  <c r="A109" i="1"/>
  <c r="A110" i="1"/>
  <c r="A111" i="1"/>
  <c r="A112" i="1"/>
  <c r="A113" i="1"/>
  <c r="A114" i="1"/>
  <c r="A115" i="1"/>
  <c r="A116" i="1"/>
  <c r="A118" i="1"/>
  <c r="A119" i="1"/>
  <c r="A120" i="1"/>
  <c r="A121" i="1"/>
  <c r="A124" i="1"/>
  <c r="A125" i="1"/>
  <c r="A126" i="1"/>
  <c r="A127" i="1"/>
  <c r="A128" i="1"/>
  <c r="A129" i="1"/>
  <c r="A130" i="1"/>
  <c r="A131" i="1"/>
  <c r="A132" i="1"/>
  <c r="A133" i="1"/>
  <c r="A134" i="1"/>
  <c r="A136" i="1"/>
</calcChain>
</file>

<file path=xl/sharedStrings.xml><?xml version="1.0" encoding="utf-8"?>
<sst xmlns="http://schemas.openxmlformats.org/spreadsheetml/2006/main" count="3888" uniqueCount="1143">
  <si>
    <t>id</t>
  </si>
  <si>
    <t>title</t>
  </si>
  <si>
    <t>status</t>
  </si>
  <si>
    <t>validation_env</t>
  </si>
  <si>
    <t>validation_scope</t>
  </si>
  <si>
    <t>component_affected</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</si>
  <si>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</si>
  <si>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</si>
  <si>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</si>
  <si>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</si>
  <si>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</si>
  <si>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</si>
  <si>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</si>
  <si>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</si>
  <si>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</si>
  <si>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</si>
  <si>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</si>
  <si>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</si>
  <si>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</si>
  <si>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</si>
  <si>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</si>
  <si>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</si>
  <si>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</si>
  <si>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</si>
  <si>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</si>
  <si>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</si>
  <si>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</si>
  <si>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</si>
  <si>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</si>
  <si>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</si>
  <si>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</si>
  <si>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</si>
  <si>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Verify Host serial port communications in OS and EDK Shell</t>
  </si>
  <si>
    <t>open</t>
  </si>
  <si>
    <t>common</t>
  </si>
  <si>
    <t>Ingredient</t>
  </si>
  <si>
    <t>fw.ifwi.unknown</t>
  </si>
  <si>
    <t>CSS-IVE-130056</t>
  </si>
  <si>
    <t>Debug Interfaces and Traces</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</si>
  <si>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</si>
  <si>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interfaces,Serial</t>
  </si>
  <si>
    <t>BC-RQTBC-10613
BC-RQTBC-10178
BC-RQTBCTL-1199
RKL:BC-RQTBCTL-2613 &amp; 2203202709 ,BC-RQTBCTL-1199 &amp; 2203202883
BC-RQTBC-16789
BC-RQTBC-16577
CFL RCR Id.: https://hsdes.intel.com/appstore/article/#/1606683885
CML: BC-RQTBC-13123    
JSLP:2203202883,2203202709</t>
  </si>
  <si>
    <t>Consumer,Corporate_vPro,Slim</t>
  </si>
  <si>
    <t>chassanx</t>
  </si>
  <si>
    <t>Debug messages should be displayed without any issue on serial port communications</t>
  </si>
  <si>
    <t>Client-IFWI</t>
  </si>
  <si>
    <t>1-showstopper</t>
  </si>
  <si>
    <t>ifwi.alderlake,ifwi.jasperlake,ifwi.lunarlake,ifwi.meteorlake,ifwi.raptorlake,ifwi.rocketlake</t>
  </si>
  <si>
    <t>ifwi.alderlake,ifwi.jasperlake,ifwi.rocketlake</t>
  </si>
  <si>
    <t>product</t>
  </si>
  <si>
    <t>open.test_update_phase</t>
  </si>
  <si>
    <t>Low</t>
  </si>
  <si>
    <t>L3 Extended-BAT-FV</t>
  </si>
  <si>
    <t>Functional</t>
  </si>
  <si>
    <t>na</t>
  </si>
  <si>
    <t>Intension of the Testcase to Verify Host serial port communications in OS and EDK Shell</t>
  </si>
  <si>
    <t>EC-NA,UDL_ATMS2.0,UDL2.0_ATMS2.0,OBC-CNL-PCH-DFX-Debug-Com,OBC-CFL-PCH-DFX-Debug-Com,OBC-LKF-PCH-DFX-Debug-Com,OBC-TGL-PCH-DFX-Debug-Com,RKL_S_PO_Phase2_IFWI,RKL_U_PO_Phase2_IFWI,IFWI_TEST_SUITE,RPL-P_5SGC1,RPL-P_5SGC2,RPL-P_4SDC1,RPL-P_3SDC2,RPL-P_2SDC3,ADL_PSS_1.05,IFWI_PO,IFWI_Review_Done,RKL_Native_PO,RKL_Xcomp_PO,Phase_2,ADL/RKL/JSL,MTL_Test_Suite,IFWI_SYNC,ADL_N_IFWI_5SGC1,ADL_N_IFWI_4SDC1,ADL_N_IFWI_3SDC1,ADL_N_IFWI_2SDC1,ADL_N_IFWI_2SDC2,ADL_N_IFWI_2SDC3,ADL_SBGA_5GC,ADL_N_IFWI,IFWI_COMMON_PREOS,ADLMLP4x,ADL-P_5SGC1,ADL-P_5SGC2,RPL_S_MASTER,RPL-S_2SDC4,ADL-M_5SGC1,RPL-Px_5SGC1,RPL-Px_3SDC1,ADL_SBGA_3SDC1</t>
  </si>
  <si>
    <t>Verify SUT can power up with power button after shut down from OS (S0-S5-S0 transition)</t>
  </si>
  <si>
    <t>complete</t>
  </si>
  <si>
    <t>bios.pch</t>
  </si>
  <si>
    <t>CSS-IVE-130072</t>
  </si>
  <si>
    <t>Embedded controller and Power sources</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</si>
  <si>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KBL_H42_PV,KBL_U21_PV,KBL_U22_PV,KBL_U23e_PV,KBL_Y22_PV,KBLR_Y_PV,LKF_A0_RS4_Alpha,LKF_A0_RS4_POE,LKF_B0_RS4_Beta,LKF_B0_RS4_PO,LKF_B0_RS4_PV ,LKF_Bx_ROW_19H1_Alpha,LKF_Bx_ROW_19H2_Beta,LKF_Bx_ROW_19H2_PV,LKF_Bx_ROW_20H1_PV,TGL_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</si>
  <si>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Power Btn/HID</t>
  </si>
  <si>
    <t>BC-RQTBC-2851
TGL:1209951632
4_335-UCIS-1813
ADL: 2205438954</t>
  </si>
  <si>
    <t>raghav3x</t>
  </si>
  <si>
    <t>SUT shall boot without holding the power button to activate 20 second over ride</t>
  </si>
  <si>
    <t>3-medium</t>
  </si>
  <si>
    <t>ifwi.alderlake,ifwi.jasperlake,ifwi.meteorlake</t>
  </si>
  <si>
    <t>ifwi.alderlake,ifwi.jasperlake</t>
  </si>
  <si>
    <t>complete.ready_for_production</t>
  </si>
  <si>
    <t>Checks the power button for shutdown with AC or DC</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</si>
  <si>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MMON_PREOS,ADLMLP4x,ADL-P_5SGC1,ADL-P_5SGC2,ADL-M_5SGC1,ADL_SBGA_5GC,ADL_N_IFWI_5SGC1,ADL_N_IFWI_4SDC1,ADL_N_IFWI_3SDC1,ADL_N_IFWI_2SDC1,ADL_N_IFWI_2SDC2,ADL_N_IFWI_2SDC3,ADL_N_IFWI_IEC_PMC,ADL_N_IFWI_IEC_EC</t>
  </si>
  <si>
    <t>Verify SUT shutdown (S5) when the Power Button is held during POWER_ON_TIME with only USB Charger plugged-in</t>
  </si>
  <si>
    <t>CSS-IVE-130095</t>
  </si>
  <si>
    <t>ICL_U42_RS6_PV,ICL_Y42_RS6_PV,JSLP_POR_20H1_Alpha,JSLP_POR_20H1_PreAlpha,JSLP_POR_20H2_Beta,JSLP_POR_20H2_PV,TGL_ H81_RS4_Alpha,TGL_ H81_RS4_Beta,TGL_ H81_RS4_PV,TGL_H81_19H2_RS6_POE,TGL_H81_19H2_RS6_PreAlpha,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</si>
  <si>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IceLake-FR-32527
RKL: 1209574577
ADL, JSLP: 2205193101</t>
  </si>
  <si>
    <t>System should always END UP in OFF (Shutdown) when the user holds down the power button for POWER_ON_TIME</t>
  </si>
  <si>
    <t xml:space="preserve">Intention of the test case is to verify below requirement.
	System shall END UP in OFF (Shutdown) when the user holds down the power button while POWER_ON_TIME and no battery is present and a USB Charger is plugged-in
</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</si>
  <si>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MMON_PREOS,ADLMLP4x,ADL-M_5SGC1,ADL_N_IFWI_5SGC1,ADL_N_IFWI_4SDC1,ADL_N_IFWI_3SDC1,ADL_N_IFWI_2SDC1,ADL_N_IFWI_2SDC2,ADL_N_IFWI_2SDC3,ADL_N_IFWI_IEC_PMC,ADL_N_IFWI_IEC_EC</t>
  </si>
  <si>
    <t>Validate Type-C USB3.0 Host Mode (Type-C to A) functionality - on hot unplug/plug and after S3 and S4 Cycles</t>
  </si>
  <si>
    <t>common,emulation.ip,fpga.hybrid,silicon,simulation.ip</t>
  </si>
  <si>
    <t>bios.platform,bios.sa,fw.ifwi.iom,fw.ifwi.nphy,fw.ifwi.pmc,fw.ifwi.sam,fw.ifwi.sphy,fw.ifwi.tbt</t>
  </si>
  <si>
    <t>CSS-IVE-130116</t>
  </si>
  <si>
    <t>TCSS</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</si>
  <si>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</si>
  <si>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S0ix-states,S-states,TBT_PD_EC_NA,TCSS,USB3.0,USB-TypeC</t>
  </si>
  <si>
    <t>BC-RQTBC-13080
BC-RQTBC-13305
CNL-UCIS-7728
BC-RQTBC-13961
BC-RQTBC-12460
BC-RQTBC-13336 
LKF PSS UCIS Coverage: IceLake-UCIS-4280,4_335-UCIS-2980
ICL PRD Coverage: BC-RQTBC-14628
TGL PRD Coverage: BC-RQTBCTL-445
LKF PRD Coverage: BC-RQTBCLF-280
1504409626
ADL: 2205445428,2205443393 , 2205446169</t>
  </si>
  <si>
    <t>Basic functionality of detection, file transfer,hot-plug and hot-unplug of USB3.0 storage device should be successful over type-c port</t>
  </si>
  <si>
    <t>2-high</t>
  </si>
  <si>
    <t>bios.arrowlake,bios.lunarlake,ifwi.alderlake,ifwi.jasperlake,ifwi.meteorlake,ifwi.raptorlake,ifwi.rocketlake</t>
  </si>
  <si>
    <t>This Test case to verify basic functionality of detection, file transfer,hot-plug and hot-unplug of USB storage over type-C port</t>
  </si>
  <si>
    <t>KBL_NON_ULT,GLK-FW-PO,GLK-IFWI-SI,EC-FV,EC-TYPEC,LKF_TI_GATING,CFL_Automation_Production,InProdATMS1.0_03March2018,LKF_PO_Phase3,LKF_PO_New_P3,PSE 1.0,EC-PD-NA,TGL_ERB_PO,OBC-CNL-PCH-XDCI-USBC-USB3_Storage,OBC-ICL-CPU-iTCSS-TCSS-USB3_Storage,OBC-TGL-CPU-iTCSS-TCSS-USB3_Storage,OBC-LKF-CPU-TCSS-USBC-USB3_Storage,OBC-CFL-PCH-XDCI-USBC-USB3_Storage,GLK_ATMS1.0_Automated_TCs,CML_BIOS_SPL,TGL_BIOS_PO_P3,TGL_IFWI_PO_P2,LKF_ROW_BIOS,ADL_PSS_1.0,IFWI_TEST_SUITE,MTL_Test_Suite,MTL_PSS_1.0IFWI_SYNC,ADLMLP4x,ADL_N_IFWI,IFWI_COMMON_PREOS,ADL-P_5SGC1,ADL-P_5SGC2,RPL_S_MASTER,RPL-Px_3SDC1,RPL-P_5SGC1,RPL-P_5SGC2,RPL-P_4SDC1,RPL-P_3SDC2,RPL-P_2SDC3,RPL-S_ 5SGC1,RPL-S_4SDC1,RPL-S_4SDC2,RPL-S_3SDC1,RPL-S_2SDC1,RPL-S_2SDC2,RPL-S_2SDC3,RPL-S_2SDC4,ADL_SBGA_5GC,ADL-S_ 5SGC_1DPC,ADL-S_2SDC7,ADL-S_4SDC1,LNL_M_IFWI_PSS,ADL_N_IFWI_5SGC1,ADL_N_IFWI_IEC_PMC,ADL_N_IFWI_IEC_IOM,ADL_N_IFWI_IEC_EC</t>
  </si>
  <si>
    <t>Verify USB Type-C device Connector reversibility functionality after Sx (S3,S4,S5)and reboot cycles</t>
  </si>
  <si>
    <t>fw.ifwi.dekelPhy,fw.ifwi.iom,fw.ifwi.nphy,fw.ifwi.pmc,fw.ifwi.sam,fw.ifwi.sphy,fw.ifwi.tbt</t>
  </si>
  <si>
    <t>CSS-IVE-130118</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</si>
  <si>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HFPGA_RS3_PSS1.0,LKF_HFPGA_RS3_PSS1.1,LKF_HFPGA_RS4_PSS1.0,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H81_RS4_PV,TGL_Simics_VP_RS2_PSS1.0,TGL_Simics_VP_RS2_PSS1.1,TGL_Simics_VP_RS4_PSS1.0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</si>
  <si>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S-states,TCSS,USB-TypeC</t>
  </si>
  <si>
    <t>BC-RQTBC-13080
BC-RQTBC-13305
CNL-UCIS-7728
BC-RQTBC-13961
BC-RQTBC-12460
BC-RQTBC-13336 LKF PSS UCIS Coverage: IceLake-UCIS-4280,4_335-UCIS-2994
ICL PRD Coverage: BC-RQTBC-14628
TGL PRD Coverage: BC-RQTBCTL-445
1504409626
ADL: 2205445428 , 2205446182 , 2205446169
RKL:1209951312</t>
  </si>
  <si>
    <t>TYPE-C should support connector reversibility, connected device should be functional in both direction without any issue after Sx and reboot cycles</t>
  </si>
  <si>
    <t>ifwi.alderlake,ifwi.jasperlake,ifwi.meteorlake,ifwi.raptorlake,ifwi.rocketlake</t>
  </si>
  <si>
    <t>Medium</t>
  </si>
  <si>
    <t>This test case to Verify USB Type-C device Connector reversibility functionality after Sx and reboot cycles</t>
  </si>
  <si>
    <t>EC-FV,EC-TYPEC,EC-SX,TCSS-TBT-P1,LKF_PO_Phase2,UDL2.0_ATMS2.0,LKF_PO_Phase3,LKF_PO_New_P3,TGL_ERB_PO,OBC-CNL-PCH-XDCI-USBC-USB2_Storage,OBC-ICL-CPU-iTCSS-TCSS-USB2_Storage,OBC-TGL-CPU-iTCSS-TCSS-USB2_Storage,OBC-LKF-CPU-TCSS-USBC-USB2_Storage,OBC-CFL-PCH-XDCI-USBC-USB2_Storage,CML_EC_FV,LKF_ROW_BIOS,IFWI_TEST_SUITE,ADL/RKL/JSL,MTL_Test_Suite,IFWI_SYNC,ADLMLP4x,ADL_N_IFWI,IFWI_COMMON_PREOS,ADL-P_5SGC1,ADL-P_5SGC2,RPL_S_MASTER,RPL-Px_3SDC1,RPL-P_5SGC1,RPL-P_5SGC2,RPL-P_4SDC1,RPL-P_3SDC2,RPL-P_2SDC3,RPL-S_ 5SGC1,RPL-S_4SDC1,RPL-S_4SDC2,RPL-S_3SDC1,RPL-S_2SDC1,RPL-S_2SDC2,RPL-S_2SDC3,RPL-S_2SDC4,ADL_SBGA_5GC,ADL_N_IFWI_5SGC1,ADL_N_IFWI_4SDC1,ADL_N_IFWI_3SDC1,ADL_N_IFWI_2SDC1,ADL_N_IFWI_2SDC2,ADL_N_IFWI_2SDC3,ADL_N_IFWI_IEC_PMC,ADL_N_IFWI_IEC_IOM</t>
  </si>
  <si>
    <t>Validate booting SUT with USB Type-C power adapter and without battery connected</t>
  </si>
  <si>
    <t>CSS-IVE-130123</t>
  </si>
  <si>
    <t>CFL_H62_RS2_PV,CFL_H62_RS3_PV,CFL_H62_RS4_PV,CFL_H62_RS5_PV,CFL_H62_uSFF_KC_RS4_PV,CFL_H82_RS5_PV,CFL_H82_RS6_PV,CFL_U43e_LP3_KC_PV,CFL_U43e_PV,CML_H102_CMPH_DDR4_RS6_SR20_Beta,CML_H102_CMPH_DDR4_RS7_SR20_PV,CML_H82_CMPH_DDR4_RS6_SR20_Beta,CML_H82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4x_SR20_Beta,CML_U62_LP4x_SR20_PV,CNL_H82_PV,CNL_U20_GT0_PV,CNL_U22_PV,CNL_Y22_PV,GLK_B0_RS3_PV,ICL_U42_RS6_PV,ICL_Y42_RS6_PV,JSLP_POR_20H1_Alpha,JSLP_POR_20H1_PreAlpha,JSLP_POR_20H2_Beta,JSLP_POR_20H2_PV,JSLP_TestChip_19H1_PreAlpha,TGL_ H81_RS4_Alpha,TGL_ H81_RS4_Beta,TGL_ H81_RS4_PV,TGL_H81_19H2_RS6_POE,TGL_H81_19H2_RS6_PreAlpha,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</si>
  <si>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TCSS,USB PD,USB-TypeC</t>
  </si>
  <si>
    <t>BC-RQTBC-10603, BC-RQTBC-12460, BC-RQTBC-13336, EA: 1504325951
1209848284
TGL PRD: BC-RQTBCTL-1160
JSL PRD Coverage:  BC-RQTBC-16749
JSLP Coverage ID: 1607196304</t>
  </si>
  <si>
    <t>SUT can able to boot with Type-C PD chargers without any issue</t>
  </si>
  <si>
    <t>High</t>
  </si>
  <si>
    <t>This test Validate booting SUT with USB Type-C power adapter and without battery connected</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</si>
  <si>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FOC_BAT,IFWI_FOC_BAT_EXT,IFWI_COMMON_PREOS,ADLMLP4x,ADL-P_5SGC2,ADL-M_5SGC1,ADL-M_3SDC1,ADL-M_3SDC2,ADL-M_3SDC3,ADL-M_2SDC1,ADL-P_4SDC1,ADL-P_2SDC1,ADL-P_2SDC2,ADL-P_2SDC3,ADL_N_IFWI_5SGC1,ADL_N_IFWI_4SDC1,ADL_N_IFWI_3SDC1,ADL_N_IFWI_2SDC1,ADL_N_IFWI_2SDC2,ADL_N_IFWI_2SDC3,ADL_N_IFWI_IEC_IOM,</t>
  </si>
  <si>
    <t>Validate system warm reboot, S4, S5 cycles with USB Type-C power adapter and without battery connected</t>
  </si>
  <si>
    <t>fw.ifwi.dekelPhy,fw.ifwi.iom,fw.ifwi.nphy,fw.ifwi.pmc,fw.ifwi.sphy,fw.ifwi.tbt</t>
  </si>
  <si>
    <t>CSS-IVE-130126</t>
  </si>
  <si>
    <t>CFL_H62_RS2_PV,CFL_H62_RS3_PV,CFL_H62_RS4_PV,CFL_H62_RS5_PV,CFL_H62_uSFF_KC_RS4_PV,CFL_H82_RS5_PV,CFL_H82_RS6_PV,CFL_U43e_LP3_KC_PV,CFL_U43e_PV,CML_H102_CMPH_DDR4_RS6_SR20_Beta,CML_H102_CMPH_DDR4_RS7_SR20_PV,CML_H82_CMPH_DDR4_RS6_SR20_Beta,CML_H82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JSLP_POR_20H1_Alpha,JSLP_POR_20H1_PreAlpha,JSLP_POR_20H2_Beta,JSLP_POR_20H2_PV,TGL_ H81_RS4_Alpha,TGL_ H81_RS4_Beta,TGL_ H81_RS4_PV,TGL_U42_RS4_PV,TGL_Y42_RS4_PV,WHL_U42_Corp_PV,WHL_U42_PV,WHL_U43e_Corp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</si>
  <si>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BC-RQTBC-10603, BC-RQTBC-12460, BC-RQTBC-13336, EA: 1504325951
RKL Coverage ID :2203201383,2203202518,2203203016,2203202802,2203202480</t>
  </si>
  <si>
    <t>ifwi.alderlake,ifwi.jasperlake,ifwi.lunarlake,ifwi.meteorlake,ifwi.raptorlake</t>
  </si>
  <si>
    <t>ifwi.alderlake,ifwi.jasperlake,ifwi.meteorlake,ifwi.raptorlake</t>
  </si>
  <si>
    <t>This test case to validate system warm reboot, S4, S5 cycles with USB Type-C power adapter and without battery connected</t>
  </si>
  <si>
    <t>EC-SX,EC-TYPEC,EC-FV2,TCSS-TBT-P1,EC-tgl-pss_bat,UDL2.0_ATMS2.0,OBC-CNL-PTF-PD-EM-ManageCharger,OBC-CFL-PTF-PD-EM-ManageCharger,OBC-ICL-PTF-PD-TCSS-ManageCharger,OBC-TGL-PTF-PD-TCSS-ManageCharger,CML_EC_FV,IFWI_TEST_SUITE,Delta_IFWI_BIOS,MTL_Test_Suite,IFWI_SYNC,ADLMLP4x,ADL_N_IFWI,IFWI_COVERAGE_DELTA,ADL-P_5SGC2,ADL-M_5SGC1,ADL-M_3SDC1,ADL-M_3SDC2,ADL-M_3SDC3,ADL-M_2SDC1,ADL-P_4SDC1,ADL-P_2SDC1,ADL-P_2SDC2,ADL-P_2SDC3,RPL-Px_3SDC1,RPL-P_5SGC1,RPL-P_5SGC2,RPL-P_4SDC1,RPL-P_3SDC2,RPL-P_2SDC3,ADL_SBGA_5GC,MTL_IFWI_CBV_PMC,MTL_IFWI_CBV_TBT,MTL_IFWI_CBV_EC,MTL_IFWI_CBV_EC,MTL_IFWI_CBV_IOM,ADL_N_IFWI_5SGC1,ADL_N_IFWI_4SDC1,ADL_N_IFWI_3SDC1,ADL_N_IFWI_2SDC1,ADL_N_IFWI_2SDC2,ADL_N_IFWI_2SDC3,ADL_N_IFWI_IEC_PMC,ADL_N_IFWI_IEC_IOM,ADL_N_IFWI_IEC_EC,MTL-P_5SGC1,MTL-P_4SDC1,MTL-P_4SDC2,MTL-P_3SDC3,MTL-P_3SDC4,MTL-P_2SDC5,MTL-P_2SDC6,RPL-P_2SDC6,RPL-Px_4SP2</t>
  </si>
  <si>
    <t>Validate Type-C USB2.0 Host Mode (Type-C to A) functionality - hot plug device before and in S3, S4 state</t>
  </si>
  <si>
    <t>CSS-IVE-130130</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</si>
  <si>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HFPGA_RS3_PSS1.1,LKF_N-1_(BXTM)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</si>
  <si>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EC-Lite,S0ix-states,S-states,TBT_PD_EC_NA,TCSS,USB2.0,USB-TypeC</t>
  </si>
  <si>
    <t>BC-RQTBC-13080
BC-RQTBCTL-422
BC-RQTBCTL-1152
BC-RQTBC-12993
LKF PSS UCIS Coverage: IceLake-UCIS-4265, IceLake-UCIS-4281 ,4_335-UCIS-2980, 4_335-UCIS-2983
LKF PRD Coverage: BC-RQTBCLF-412, BC-RQTBCLF-467,BC-RQTBCLF-280
ICL WW26 PSS Coverage - IceLake-UCIS-4358
TGL Coverage ID : 2207376791
CML PRD Cooverage:BC-RQTBC-12993
RKL Coverage ID : 1405574487
JSLP Coverage ID:1405574487
ADL: 2205445428 , 2205446169</t>
  </si>
  <si>
    <t>USB 2.0 device connected to type-C port should be functional before/after Sx cycles</t>
  </si>
  <si>
    <t>This test case to verify USB 2.0 devices are getting detected, enumerated accurately and functionality is checked along with S3, S4 cycles</t>
  </si>
  <si>
    <t>KBL_NON_ULT,EC-FV,EC-TYPEC,EC-SX,LKF_TI_GATING,InProdATMS1.0_03March2018,LKF_PO_Phase3,LKF_PO_New_P3,PSE 1.0,EC-PD-NA,OBC-CNL-PCH-XDCI-USBC-USB2_Storage,OBC-ICL-CPU-iTCSS-TCSS-USB2_Storage,OBC-TGL-CPU-iTCSS-TCSS-USB2_Storage,OBC-LKF-CPU-TCSS-USBC-USB2_Storage,OBC-CFL-PCH-XDCI-USBC-USB2_Storage,GLK_ATMS1.0_Automated_TCs,KBLR_ATMS1.0_Automated_TCs,TGL_BIOS_PO_P3,TGL_IFWI_PO_P2,ADL_PSS_1.0,IFWI_TEST_SUITE,ADL/RKL/JSL,MTL_Test_Suite,MTL_PSS_0.8,MTL_PSS_1.0IFWI_SYNC,ADLMLP4x,IFWI_FOC_BAT,ADL_N_IFWI,IFWI_COMMON_PREOS,ADL-P_5SGC1,ADL-P_5SGC2,RPL_S_MASTER,RPL-Px_3SDC1,RPL-P_5SGC1,RPL-P_5SGC2,RPL-P_4SDC1,RPL-P_3SDC2,RPL-P_2SDC3,RPL-S_ 5SGC1,RPL-S_4SDC1,RPL-S_4SDC2,RPL-S_3SDC1,RPL-S_2SDC1,RPL-S_2SDC2,RPL-S_2SDC3,RPL-S_2SDC4,ADL_SBGA_5GC,ADL-S_ 5SGC_1DPC,ADL-S_2SDC7,ADL-S_4SDC1,LNL_M_IFWI_PSS,ADL_N_IFWI_5SGC1,ADL_N_IFWI_IEC_PMC,ADL_N_IFWI_IEC_IOM</t>
  </si>
  <si>
    <t>Validate Type-C USB3.0 Host Mode (Type-C to A) functionality - hot plug device before and in S3, S4 state</t>
  </si>
  <si>
    <t>CSS-IVE-130131</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</si>
  <si>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1_POE,LKF_Bx_ROW_19H2_Beta,LKF_Bx_ROW_19H2_PV,LKF_Bx_ROW_20H1_PV,LKF_HFPGA_RS3_PSS1.0,LKF_HFPGA_RS3_PSS1.1,LKF_HFPGA_RS4_PSS1.0,LKF_N-1_(BXTM)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H81_RS4_PV,TGL_Simics_VP_RS2_PSS1.0,TGL_Simics_VP_RS2_PSS1.1,TGL_Simics_VP_RS4_PSS1.0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</si>
  <si>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BC-RQTBC-13080
BC-RQTBC-13305
CNL-UCIS-7728
BC-RQTBC-13961
BC-RQTBC-12460
BC-RQTBC-13336 LKF PSS UCIS Coverage: IceLake-UCIS-4280,4_335-UCIS-2980,4_335-UCIS-2983
ICL PRD Coverage: BC-RQTBC-14628
TGL PRD Coverage: BC-RQTBCTL-445
LKF PRD Coverage: BC-RQTBCLF-280
1504409626
ADL: 2205445428,2205443393 , 2205446169</t>
  </si>
  <si>
    <t>USB 3.0 devices should be functional during different scenarios involving Sx cycles.</t>
  </si>
  <si>
    <t>Will verify USB 3.0 devices are getting detected, enumarated accurately and functionality is checked along with S3, S4 cycles.</t>
  </si>
  <si>
    <t>KBL_NON_ULT,EC-FV,EC-SX,EC-TYPEC,LKF_TI_GATING,InProdATMS1.0_03March2018,LKF_PO_Phase3,LKF_PO_New_P3,PSE 1.0,EC-PD-NA,TGL_ERB_PO,OBC-CNL-PCH-XDCI-USBC-USB3_Storage,OBC-ICL-CPU-iTCSS-TCSS-USB3_Storage,OBC-TGL-CPU-iTCSS-TCSS-USB3_Storage,OBC-LKF-CPU-TCSS-USBC-USB3_Storage,OBC-CFL-PCH-XDCI-USBC-USB3_Storage,GLK_ATMS1.0_Automated_TCs,KBLR_ATMS1.0_Automated_TCs,LKF_ROW_BIOS,ADL_PSS_1.0,IFWI_TEST_SUITE,ADL/RKL/JSL,MTL_Test_Suite,IFWI_SYNC,ADLMLP4x,ADL_N_IFWI,IFWI_COMMON_PREOS,ADL-P_5SGC1,ADL-P_5SGC2,RPL_S_MASTER,RPL-Px_3SDC1,RPL-P_5SGC1,RPL-P_5SGC2,RPL-P_4SDC1,RPL-P_3SDC2,RPL-P_2SDC3,RPL-S_ 5SGC1,RPL-S_4SDC1,RPL-S_4SDC2,RPL-S_3SDC1,RPL-S_2SDC1,RPL-S_2SDC2,RPL-S_2SDC3,RPL-S_2SDC4,ADL_SBGA_5GC,ADL-S_ 5SGC_1DPC,ADL-S_2SDC7,ADL-S_4SDC1,ADL_N_IFWI_5SGC1,ADL_N_IFWI_IEC_PMC,ADL_N_IFWI_IEC_IOM</t>
  </si>
  <si>
    <t>Verify that battery gets discharged withACsupply removed</t>
  </si>
  <si>
    <t>fw.ifwi.bios,fw.ifwi.ec</t>
  </si>
  <si>
    <t>CSS-IVE-130144</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</si>
  <si>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,LKF_Bx_ROW_19H1_Alpha,LKF_Bx_ROW_19H1_POE,LKF_Bx_ROW_19H2_Beta,LKF_Bx_ROW_19H2_PV,LKF_Bx_ROW_20H1_PV,TGL_ H81_RS4_Alpha,TGL_ H81_RS4_Beta,TGL_ H81_RS4_PV,TGL_Simics_VP_RS2_PSS1.0,TGL_Simics_VP_RS2_PSS1.1,TGL_Simics_VP_RS4_PSS1.0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</si>
  <si>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modes,EC-Lite,Real Battery Management,USB PD,USB-TypeC</t>
  </si>
  <si>
    <t>BC-RQTBC-10616,BC-RQTBC-12814,BC-RQTBC-13316,BC-RQTBC-13042, BC-RQTBC-13986
Use case ID: IceLake-UCIS-778
BC-RQTBCTL-1180
4_335-UCIS-1965
1209949979
2201759421
2201759419
BC-RQTBC-16769
IceLake-UCIS-899
4_335-UCIS-1957.
RKL: 2203202878</t>
  </si>
  <si>
    <t>Real battery discharge happens when AC supply removed</t>
  </si>
  <si>
    <t>L4 Extended-FV</t>
  </si>
  <si>
    <t>Intention of the test case is to verify below requirement.
1) Battery gets discharged with AC supply removed
 </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</si>
  <si>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P_5SGC2,ADL-M_5SGC1,ADL-M_3SDC2,RPL_P_Master,MTL_IFWI_BAT,ADL_SBGA_5GC,EC-BAT,EC-GPIO,EC-SX,EC-REVIEW,CFL-PRDtoTC-Mapping,ICL_BAT_NEW,TGL_PSS1.0P,BIOS_EXT_BAT,ECVAL-EXBAT-2018,EC-BAT-automation,OBC-CNL-EC-GPIO-Switches-VirtualLID,OBC-CFL-EC-GPIO-Switches-VirtualLID,OBC-ICL-EC-GPIO-HwBtns/LEDs/Switchs-VirtualLID,OBC-TGL-EC-GPIO-HwBtns/LEDs/Switchs-VirtualLID,TGL_BIOS_PO_P3,TGL_IFWI_PO_P3,CML_EC_BAT,RPL-P_5SGC1,RPL-P_5SGC2,RPL-P_4SDC1,RPL-P_3SDC2,RPL-P_2SDC3,RPL-P_3SDC3,RPL-P_2SDC4,RPL-P_PNP_GC,RPL-Px_4SDC1,RPL-Px_3SDC2,MTL_IFWI_CBV_EC,ADL_N_IFWI_5SGC1,ADL_N_IFWI_4SDC1,ADL_N_IFWI_3SDC1,ADL_N_IFWI_2SDC1,ADL_N_IFWI_2SDC2,ADL_N_IFWI_2SDC3,ADL_N_IFWI_IEC_EC,RPL-P_2SDC6</t>
  </si>
  <si>
    <t>Verify if SUT could be powered off ( S5) in battery and powered on (S5-&gt;S0) inACbrick</t>
  </si>
  <si>
    <t>CSS-IVE-130152</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</si>
  <si>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H81_RS4_PV,TGL_H81_19H2_RS6_POE,TGL_H81_19H2_RS6_PreAlpha,TGL_Simics_VP_RS2_PSS1.0,TGL_Simics_VP_RS2_PSS1.1,TGL_Simics_VP_RS4_PSS1.0 ,TGL_Simics_VP_RS4_PSS1.1,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</si>
  <si>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modes,Power Btn/HID,Real Battery Management,S-states,USB-TypeC</t>
  </si>
  <si>
    <t>BC-RQTBC-2820
Use case ID: 
IceLake-UCIS-1052
BC-RQTBC-13987
1209950134
2201759422
4_335-UCIS-1956
RKL: 2203202841
JSLP: 2203202841</t>
  </si>
  <si>
    <t>Shutdown on AC brick and wake on real battery</t>
  </si>
  <si>
    <t>SUT could be power off in AC brick and power on in battery.  </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</si>
  <si>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P_5SGC2,ADL-M_3SDC2,RPL_P_Master,ADL_SBGA_5GC,EC-BAT,EC-GPIO,EC-SX,EC-REVIEW,CFL-PRDtoTC-Mapping,ICL_BAT_NEW,TGL_PSS1.0P,BIOS_EXT_BAT,ECVAL-EXBAT-2018,EC-BAT-automation,OBC-CNL-EC-GPIO-Switches-VirtualLID,OBC-CFL-EC-GPIO-Switches-VirtualLID,OBC-ICL-EC-GPIO-HwBtns/LEDs/Switchs-VirtualLID,OBC-TGL-EC-GPIO-HwBtns/LEDs/Switchs-VirtualLID,TGL_BIOS_PO_P3,TGL_IFWI_PO_P3,CML_EC_BAT,ADL-M_5SGC1,RPL-P_5SGC1,RPL-P_5SGC2,RPL-P_4SDC1,RPL-P_3SDC2,RPL-P_2SDC3,RPL-P_3SDC3,RPL-P_2SDC4,RPL-P_PNP_GC,RPL-Px_4SDC1,RPL-Px_3SDC2,MTL_IFWI_CBV_PMC,MTL_IFWI_CBV_EC,ADL_N_IFWI_5SGC1,ADL_N_IFWI_4SDC1,ADL_N_IFWI_3SDC1,ADL_N_IFWI_2SDC1,ADL_N_IFWI_2SDC2,ADL_N_IFWI_2SDC3,ADL_N_IFWI_IEC_PMC,ADL_N_IFWI_IEC_EC,RPL-SBGA_5SC,RPL-SBGA_4SC,RPL-P_2SDC6</t>
  </si>
  <si>
    <t>Verify the SUT shuts down when the battery power falls less than the critical level (5%)</t>
  </si>
  <si>
    <t>CSS-IVE-130157</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</si>
  <si>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PSS_0.8_19H1_REV2,JSLP_PSS_1.0_19H1_REV2,JSLP_PSS_1.1_19H1_REV2,JSLP_TestChip_19H1_PreAlpha,KBL_U21_PV,KBLR_Y_PV,LKF_A0_RS4_Alpha,LKF_A0_RS4_POE,LKF_B0_RS4_Beta,LKF_B0_RS4_PO,LKF_B0_RS4_PV ,LKF_Bx_ROW_19H1_Alpha,LKF_Bx_ROW_19H2_Beta,LKF_Bx_ROW_19H2_PV,LKF_Bx_ROW_20H1_PV,TGL_ H81_RS4_Alpha,TGL_ H81_RS4_Beta,TGL_ H81_RS4_PV,TGL_Simics_VP_RS2_PSS1.1,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</si>
  <si>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EC-Lite,Real Battery Management,S-states</t>
  </si>
  <si>
    <t>BC-RQTBC-2824,BC-RQTBC-12807,BC-RQTBC-13266,BC-RQTBCTL-1173,BC-RQTBC-13980
LKF Usecase ID: 4_335-UCIS-2741
BC-RQTBCLF-802
1209950140
BC-RQTBC-16762
BC-RQTBC-16772 
2201759420
BC-RQTBC-12807
RKL: 2203202816
JSLP: 2203202816, 1305938087</t>
  </si>
  <si>
    <t>SUT shuts down when the battery power falls less than the critical level(5%) and SUT should boot to OS in the next boot cycle after critical battery shutdown   </t>
  </si>
  <si>
    <t>SUT shuts down when the battery power falls less than the critical level (5%)</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</si>
  <si>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MMON_PREOS,ADLMLP4x,ADL-P_5SGC2,ADL-M_5SGC1,ADL_SBGA_5GC,ADL_N_IFWI_5SGC1,ADL_N_IFWI_4SDC1,ADL_N_IFWI_3SDC1,ADL_N_IFWI_2SDC1,ADL_N_IFWI_2SDC2,ADL_N_IFWI_2SDC3,ADL_N_IFWI_IEC_EC</t>
  </si>
  <si>
    <t>Verify battery charging is proper even after system crash - AC brick</t>
  </si>
  <si>
    <t>CSS-IVE-130167</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</si>
  <si>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ICL_U42_RS6_PV,ICL_UN42_KC_PV_RS6,ICL_Y42_RS6_PV,ICL_YN42_RS6_PV,TGL_ H81_RS4_Alpha,TGL_ H81_RS4_Beta,TGL_ H81_RS4_PV,TGL_H81_19H2_RS6_POE,TGL_H81_19H2_RS6_PreAlpha,TGL_U42_RS4_PV,TGL_Y42_RS4_PV,WHL_U42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</si>
  <si>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Charging modes,Real Battery Management</t>
  </si>
  <si>
    <t>Based on the scenario described in CNL_EM use case strategy v0_6 document 
BC-RQTBC-13985 
1209950678
ADL : 2202579339</t>
  </si>
  <si>
    <t>Ensure battery charging consistently even after system crash </t>
  </si>
  <si>
    <t>ifwi.alderlake,ifwi.meteorlake</t>
  </si>
  <si>
    <t>ifwi.alderlake</t>
  </si>
  <si>
    <t xml:space="preserve">Intention of the test case is to verify that battery charging is proper even after system crash
Steps to Genrate Manual BSOD
--------------------------------------
1.Goto registryKey by typing 'regedit' keyword in 'Run' or in start window.
2.for USB KBD -In the registry key goto HKEY_LOCAL_MACHINE\System\CurrentControlSet\Services\kbdhid\Parameters., and for PS/2 KBD -  
      HKEY_LOCAL_MACHINE\SYSTEM\CurrentControlSet\Services\i8042prt\Parameters   
If you are using a USB keyboard, selectHKEY_LOCAL_MACHINE\SYSTEM\CurrentControlSet\Services\kbdhid\Parameters)
3.create a value named CrashOnCtrlScroll, and set it equal to a REG_DWORD value of 0x01.
Note: You must restart the system for these settings to take effect.
After SUT is restarted.
The keyboard crash can be initiated by using the following hotkey sequence: 
Hold down the rightmost CTRL key, and press the SCROLL LOCK key twice
</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</si>
  <si>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MMON_PREOS,ADLMLP4x,ADL-P_5SGC2,ADL_SBGA_5GC,ADL_N_IFWI_5SGC1,ADL_N_IFWI_4SDC1,ADL_N_IFWI_3SDC1,ADL_N_IFWI_2SDC1,ADL_N_IFWI_2SDC2,ADL_N_IFWI_2SDC3,ADL_N_IFWI_IEC_EC</t>
  </si>
  <si>
    <t>[Golden Config] Verify CPU package C10 residence in AC and DC</t>
  </si>
  <si>
    <t>fw.ifwi.pmc</t>
  </si>
  <si>
    <t>CSS-IVE-130178</t>
  </si>
  <si>
    <t>Power Management</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</si>
  <si>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,LKF_Bx_ROW_19H1_Alpha,LKF_Bx_ROW_19H2_Beta,LKF_Bx_ROW_19H2_PV,LKF_Bx_ROW_20H1_PV,LKF_N-1_(ICL)_RS3_POE,TGL_ H81_RS4_Alpha,TGL_ H81_RS4_Beta,TGL_ H81_RS4_PV,TGL_H81_19H2_RS6_PreAlpha,TGL_U42_RS4_PV,TGL_Y42_RS4_PV,TGL_Z0_(TGPLP-A0)_RS4_PPOExit,WHL_U42_Corp_PV,WHL_U42_PV,WHL_U43e_Corp_PV,TGL_U42_RS6_Alpha,TGL_U42_RS6_Beta,TGL_U42_RS6_PV,TGL_Y42_RS6_Alpha,TGL_Y42_RS6_Beta,TGL_Y42_RS6_PV,AML_Y42_Win10X_PV,CML_U42_DG1_DDR4_PV,CML_U62_DG1_DDR4_PV,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</si>
  <si>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C-States,Real Battery Management</t>
  </si>
  <si>
    <t>BC-RQTBC-9683
CFL:BC-RQTBC-15469
ICL:BC-RQTBC-14656
TGL:BC-RQTBCTL-645
JSL:BC-RQTBC-16650</t>
  </si>
  <si>
    <t>windows.20h2_vibranium.x64</t>
  </si>
  <si>
    <t>reddyv5x</t>
  </si>
  <si>
    <t>CPU package C10 residency should be attained in AC and DC modes</t>
  </si>
  <si>
    <t>ifwi.alderlake,ifwi.jasperlake,ifwi.lunarlake,ifwi.meteorlake</t>
  </si>
  <si>
    <t>Intention of the testcase is to verify CPU package C10 residence in AC and DC modes
.
 </t>
  </si>
  <si>
    <t>EC-FV2,EC-SX,L5_milestone_only,LKF_TI_GATING,ICL-ArchReview-PostSi,UDL2.0_ATMS2.0,OBC-CNL-CPU-Punit-PM-CState,OBC-TGL-CPU-Punit-PM-CState,OBC-ICL-CPU-Punit-PM-CState,OBC-LKF-CPU-Punit-PM-CState,OBC-CFL-CPU-Punit-PM-CState,TGL_BIOS_PO_P2,TGL_IFWI_PO_P3,CML_EC_FV,CML_DG1_Delta,Desktop_NA,IFWI_TEST_SUITE,ADL/RKL/JSL,ADL_Arch_Phase_!,MTL_Test_Suite,IFWI_SYNC,ADL_N_IFWI,IFWI_COMMON_PREOS,ADLMLP4x,ADL-P_5SGC1,ADL-P_5SGC2,ADL-M_5SGC1,ADL_SBGA_5GC,ADL_N_IFWI_2SDC3,ADL_N_IFWI_2SDC2,ADL_N_IFWI_2SDC1,ADL_N_IFWI_3SDC1,ADL_N_IFWI_5SGC1,ADL_N_IFWI_4SDC1,ADL_N_IFWI_IEC_General,ADL_N_IFWI_IEC_PMC,ADL_N_IFWI_IEC_EC,ADL_N_IFWI_IEC_Chipset_init</t>
  </si>
  <si>
    <t>Verify different power state changes on S0i3 enabled system</t>
  </si>
  <si>
    <t>CSS-IVE-130179</t>
  </si>
  <si>
    <t>ADL-S_ADP-S_SODIMM_DDR5_1DPC_Alpha,ADL-S_ADP-S_UDIMM_DDR5_1DPC_PreAlpha,APL_A1_TH2_PV,APL_B0_RS1_PV,APL_B1_RS1_PV,GLK_B0_RS3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</si>
  <si>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S0ix-states,S-states</t>
  </si>
  <si>
    <t>BC-RQTBC-10033
BC-RQTBC-10034</t>
  </si>
  <si>
    <t>Consumer,Corporate_vPro</t>
  </si>
  <si>
    <t>Various power state changes on S0i3 enabled system should be successful </t>
  </si>
  <si>
    <t>ifwi.alderlake,ifwi.lunarlake,ifwi.meteorlake</t>
  </si>
  <si>
    <t>Intention of the testcase is to verify different power state changes on S0i3 enabled system
The following sequence of  Power state changes are verified on a S0i3 system
=&gt; S0i3 -&gt; S4 -&gt; S0i3 - &gt; S5 -&gt; S0i3 -&gt; G3 -&gt; S0i3</t>
  </si>
  <si>
    <t>EC-SX,EC-SANITY,EC-GPIO,Manual_TCs,GLK-RS3-10_IFWI,UDL2.0_ATMS2.0,small_core_only,IFWI_TEST_SUITE,ADL/RKL/JSL,ADL_Arch_Phase_!,MTL_Test_Suite,IFWI_SYNC,MTL_PSS_1.0,ADL_N_IFWI,IFWI_COMMON_PREOS,ADLMLP4x,ADL-P_5SGC1,ADL-P_5SGC2,ADL-M_5SGC1,MTL_S_IFWI_PSS_0.8,ADL_SBGA_5GC,ADL_SBGA_3SDC1,MTL_PSS_CMS,MTL_IFWI_PSS_BLOCK,ADL_N_IFWI_2SDC3,ADL_N_IFWI_2SDC1,ADL_N_IFWI_3SDC1,ADL_N_IFWI_4SDC1,ADL_N_IFWI_5SGC1,ADL_N_IFWI_IEC_PMC,ADL_N_IFWI_IEC_EC</t>
  </si>
  <si>
    <t>Verify that ALS  brightness control should work properly with AC&lt;-&gt;DC transition</t>
  </si>
  <si>
    <t>fw.ifwi.ish</t>
  </si>
  <si>
    <t>CSS-IVE-130192</t>
  </si>
  <si>
    <t>Touch &amp; Sensing</t>
  </si>
  <si>
    <t>CNL_U22_PV,CNL_Y22_PV,GLK_B0_RS3_PV,JSLP_POR_20H1_Alpha,JSLP_POR_20H1_PowerOn,JSLP_POR_20H1_PreAlpha,JSLP_POR_20H2_Beta,JSLP_POR_20H2_PV,KBL_U21_PV,KBL_Y22_PV,KBLR_Y_PV,TGL_H81_19H2_RS6_PreAlpha,TGL_Simics_VP_RS2_PSS0.8,TGL_Simics_VP_RS2_PSS1.0,TGL_Simics_VP_RS2_PSS1.1,TGL_U42_RS4_PV,TGL_Y42_RS4_PV,TGL_Z0_(TGPLP-A0)_RS4_PPOExit,TGL_U42_RS6_Alpha,TGL_U42_RS6_Beta,TGL_U42_RS6_PV,TGL_Y42_RS6_Alpha,TGL_Y42_RS6_Beta,TGL_Y42_RS6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5_PreAlpha</t>
  </si>
  <si>
    <t>AC/DC toggling,ISH</t>
  </si>
  <si>
    <t>BC-RQTBC-2862
TGL Requirement coverage: 220195299, 220194421, 
RKL:2203201744</t>
  </si>
  <si>
    <t>windows.cobalt.client</t>
  </si>
  <si>
    <t>sumith2x</t>
  </si>
  <si>
    <t>The brightness should be incereased or decreased autmatically on uncovering and covering ALS respectively.</t>
  </si>
  <si>
    <t>Sensor Viewer</t>
  </si>
  <si>
    <t>This test is to verify that ALS  brightness control should work properly with AC&lt;-&gt;DC transition</t>
  </si>
  <si>
    <t>EC-FV2,EC-BATTERY,EC-GPIO,TGL_PSS0.8P,InProdATMS1.0_03March2018,PSE 1.0,OBC-CNL-PCH-ISH-Sensors-ALS,OBC-ICL-PCH-ISH-Sensors-ALS,OBC-TGL-PCH-ISH-Sensors-ALS,GLK_ATMS1.0_Automated_TCs,KBLR_ATMS1.0_Automated_TCs,Desktop_NA,MTL_Test_Suite,IFWI_SYNC,ADL_N_IFWI,IFWI_TEST_SUITEIFWI_COVERAGE_DELTA,ADLMLP4x,ADL-P_5SGC1,ADL-P_5SGC2,ADL-M_5SGC1,RPL-P_5SGC1,RPL-P_5SGC2,ADL_SBGA_5GC,MTL-M_4SDC2,MTL_IFWI_CBV_EC,ADL_N_IFWI_5SGC1,ADL_N_IFWI_4SDC1,ADL_N_IFWI_3SDC1,ADL_N_IFWI_2SDC1,ADL_N_IFWI_IEC_EC,RPL-SBGA_5SC,RPL-SBGA_3SC</t>
  </si>
  <si>
    <t>Verify that ALS and brightness control should work properly on Battery Power</t>
  </si>
  <si>
    <t>CSS-IVE-130194</t>
  </si>
  <si>
    <t>ISH,Real Battery Management</t>
  </si>
  <si>
    <t>BC-RQTBC-2862 
TGL Requirement coverage: 220195299, 220194421, 
RKL:2203201744</t>
  </si>
  <si>
    <t>The brightness should be increased or decreased autmatically on uncovering and covering ALS respectively.</t>
  </si>
  <si>
    <t>This test is to verify that ALS and brightness control should work properly on Battery Power</t>
  </si>
  <si>
    <t>EC-FV2,EC-BATTERY,EC-GPIO,L5_milestone_only,TGL_PSS0.8P,InProdATMS1.0_03March2018,ec-tgl-pss-exbat,PSE 1.0,OBC-CNL-PCH-ISH-Sensors-ALS,OBC-ICL-PCH-ISH-Sensors-ALS,OBC-TGL-PCH-ISH-Sensors-ALS,GLK_ATMS1.0_Automated_TCs,KBLR_ATMS1.0_Automated_TCs,Desktop_NA,MTL_Test_Suite,IFWI_SYNC,ADL_N_IFWI,IFWI_TEST_SUITEIFWI_COVERAGE_DELTA,ADLMLP4x,ADL-P_5SGC2,ADL-M_5SGC1,RPL-P_5SGC1,RPL-P_5SGC2,ADL_SBGA_5GC,TAG-APL-ARCH-TO-PROD-WW21.2,GLK_NA,UDL2.0_ATMS2.0,OBC-CNL-PTF-PMC-Storage-Dstate_RTD3,OBC-CFL-PTF-PMC-Storage-Dstate_RTD3,OBC-ICL-PTF-PMC-Storage-Dstate_RTD3,OBC-TGL-PTF-PMC-Storage-Dstate_RTD3,MTL_PSS_1.0,MTL_PSS_0.8,UTR_SYNC,TGL_H_MASTER,MTL_TEMP,EC-NA,LNL_M_IFWI_PSS,MTL-M_4SDC2,MTL_IFWI_CBV_EC,ADL_N_IFWI_5SGC1,ADL_N_IFWI_4SDC1,ADL_N_IFWI_3SDC1,ADL_N_IFWI_2SDC1,ADL_N_IFWI_IEC_EC</t>
  </si>
  <si>
    <t>Verify the basic functionality of fast charging usingACbrick</t>
  </si>
  <si>
    <t>CSS-IVE-130197</t>
  </si>
  <si>
    <t>CNL_U20_GT0_PV,CNL_U22_PV,CNL_Y22_PV,ICL_U42_RS6_PV,ICL_Y42_RS6_PV,KBLR_Y_PV,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</si>
  <si>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Charging modes,Real Battery Management,S-states</t>
  </si>
  <si>
    <t>BC-RQTBC-9640
BC-RQTBC-13870
BC-RQTBC-13966
BC-RQTBCTL-508
BC-RQTBCTL-1185
BC-RQTBC-16774
RKL: 2203202821 , 2203203075</t>
  </si>
  <si>
    <t>Connected FC capable battery should charge from 5% to 50% within ~30 minutes while SUT is in fast charging mode.</t>
  </si>
  <si>
    <t>ifwi.alderlake,ifwi.arrowlake,ifwi.jasperlake,ifwi.lunarlake,ifwi.meteorlake,ifwi.raptorlake,ifwi.rocketlake</t>
  </si>
  <si>
    <t>ifwi.alderlake,ifwi.meteorlake,ifwi.raptorlake</t>
  </si>
  <si>
    <t>Intended to verify the fast charging feature using AC brick , SUT should charge connected FC capable battery in fast charge mode
 </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</si>
  <si>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_SBGA_5GC,GLK-IFWI-SI,ICL-ArchReview-PostSi,OBC-CNL-EC-SMC-EM-ManageCharger,OBC-CFL-EC-SMC-EM-ManageCharger,OBC-ICL-EC-SMC-EM-ManageCharger,OBC-TGL-EC-SMC-EM-ManageCharger,OBC-LKF-PTF-DekelPhy-EM-PMC_EClite_ManageCharger,GLK_ATMS1.0_Automated_TCs,CML_BIOS_SPL,CML_EC_FV,IFWI_Payload_Platform,UTR_SYNC,ADL_N_MASTER,ADL_N_5SGC1,ADL_N_3SDC1,ADL_N_2SDC1,ADL_N_2SDC2,ADL_N_2SDC3,IFWI_COMMON_UNIFIED,TGL_H_MASTER,ADL-M_5SGC1,RPL-Px_5SGC1,RPL-Px_3SDC1,ADL_N_REV0,ADL-N_REV1,RPL-P_5SGC1,RPL-P_5SGC2,RPL-P_4SDC1,RPL-P_3SDC2,RPL-P_2SDC3,RPL-P_3SDC3,RPL-P_2SDC4,RPL-P_PNP_GC,RPL-Px_4SDC1,RPL-Px_3SDC2,MTL_IFWI_IAC_EC,ADL_N_IFWI_5SGC1,ADL_N_IFWI_4SDC1,ADL_N_IFWI_3SDC1,ADL_N_IFWI_2SDC1,ADL_N_IFWI_2SDC2,ADL_N_IFWI_2SDC3,ADL_N_IFWI_IEC_EC,MTL-P_5SGC1,MTL-P_4SDC1,MTL-P_4SDC2,MTL-P_3SDC3,MTL-P_3SDC4,MTL-P_2SDC5,MTL-P_2SDC6,RPL-SBGA_5SC,RPL-SBGA_4SC,RPL-P_2SDC6</t>
  </si>
  <si>
    <t>Verify Display detection in Pre/Post OS and resolutions in Post OS with eDP, HDMI, DP and MIPI</t>
  </si>
  <si>
    <t>CSS-IVE-130213</t>
  </si>
  <si>
    <t>Display, Graphics, Video and Audio</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</si>
  <si>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</si>
  <si>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HDMI</t>
  </si>
  <si>
    <t>BC-RQTBC-9712
BC-RQTBC-9714
BC-RQTBC-9953
BC-RQTBC-9985
BC-RQTBC-9729</t>
  </si>
  <si>
    <t>vkanandx</t>
  </si>
  <si>
    <t>Display panel should get detected correctly and recommended resolution mode should be same as panel native resolution mode. </t>
  </si>
  <si>
    <t>ifwi.alderlake,ifwi.lunarlake,ifwi.meteorlake,ifwi.raptorlake,ifwi.rocketlake</t>
  </si>
  <si>
    <t>ifwi.alderlake,ifwi.meteorlake,ifwi.raptorlake,ifwi.rocketlake</t>
  </si>
  <si>
    <t>open.test_review_phase</t>
  </si>
  <si>
    <t xml:space="preserve">1. GOP driver shall support the native resolution of the panel as default. 
2.  Shall set panel default mode (landscape/portrait) as default.
3. BIOS shall enable and do the necessary initialization to support following display ports: MIPI-DSI, HDMI
</t>
  </si>
  <si>
    <t>GLK-IFWI-SI,UDL2.0_ATMS2.0,OBC-CNL-GPU-DDI-Display-MIPI_eDP_DP_HDMI,OBC-CFL-GPU-DDI-Display-MIPI_eDP_DP_HDMI,OBC-ICL-GPU-DDI-Display-MIPI_eDP_DP_HDMI,OBC-TGL-GPU-DDI-Display-MIPI_eDP_DP_HDMI,TGL_BIOS_PO_P2,TGL_IFWI_PO_P3,rkl_cml_s62,IFWI_TEST_SUITE,ADL/RKL/JSL,MTL_Test_Suite,MTL_PSS_1.1IFWI_SYNC,IFWI_COVERAGE_DELTA,ADLMLP4x,ADL-P_5SGC1,ADL-P_5SGC2,ADL-M_5SGC1,ADL-M_3SDC1,RPL-Px_5SGC1,RPL-Px_4SDC1,RPL-P_5SGC1,RPL-P_4SDC1,RPL-P_3SDC2,RPL-P_2SDC4,RPL-S_ 5SGC1,RPL-S_4SDC1,RPL-S_3SDC1,RPL-S_4SDC2,RPL-S_2SDC1,RPL-S_2SDC2,RPL-S_2SDC3,ADL_SBGA_5GC,ADL-M_3SDC2,ADL-M_2SDC1,ADL-M_2SDC2,RPL-P_3SDC3,RPL-P_PNP_GC,RPL-S_2SDC7,ADL_SBGA_3DC1,ADL_SBGA_3DC2,ADL_SBGA_3DC3,ADL_SBGA_3DC4,ADL_SBGA_3SDC1,MTL-M_5SGC1,MTL-M_4SDC1,MTL-M_4SDC2,MTL-M_3SDC3,MTL-M_2SDC4,MTL-M_2SDC5,MTL-M_2SDC6,ADL_N_IFWI_5SGC1,ADL_N_IFWI_4SDC1,ADL_N_IFWI_3SDC1,ADL_N_IFWI_2SDC1,ADL_N_IFWI_2SDC3,RPL-SBGA_5SC,RPL-SBGA_4SC,RPL-SBGA_3SC,RPL-SBGA_2SC1,RPL-SBGA_2SC2</t>
  </si>
  <si>
    <t>Verify USB ports &amp; USB hub are working properly in OS and EFI with USB 2.0 ,USB 3.0 bootable and non-bootable devices</t>
  </si>
  <si>
    <t>fw.ifwi.pchc</t>
  </si>
  <si>
    <t>CSS-IVE-130373</t>
  </si>
  <si>
    <t>Internal and External Storage</t>
  </si>
  <si>
    <t>ADL-S_ADP-S_SODIMM_DDR5_1DPC_Alpha,AML_5W_Y22_ROW_PV,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JSLP_POR_20H1_Alpha,JSLP_POR_20H1_PreAlpha,JSLP_POR_20H2_Beta,JSLP_POR_20H2_PV,JSLP_TestChip_19H1_PreAlpha,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</si>
  <si>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USB/XHCI ports,USB2.0,USB3.0</t>
  </si>
  <si>
    <t>BC-RQTBC-9829
BC-RQTBC-9830
BC-RQTBC-9831
BC-RQTBC-9832
BC-RQTBC-9829
BC-RQTBC-9837
BC-RQTBC-12570
BC-RQTBC-12571
BC-RQTBC-9837
TGL: BC-RQTBCTL-744,BC-RQTBCTL-741,BC-RQTBCTL-742,BC-RQTBCTL-743
JSL PRD Coverage: BC-RQTBC-16214, BC-RQTBC-16215, BC-RQTBC-16216, BC-RQTBC-16217
CML PRD Coverage:BC-RQTBC-12570,BC-RQTBC-12571
RKL: 2203202085,2203202096,2203202105,2203202189,1209951136
JSLP Coverage ID: 2203202085,2203202096,2203202105,2203202189</t>
  </si>
  <si>
    <t>anaray5x</t>
  </si>
  <si>
    <t>USB bootable devices should get detected under xHCI controller without errors/exceptions</t>
  </si>
  <si>
    <t>Intention of the test case is to verify USB ports &amp; USB hub are working properly in OS and EFI with USB 2.0 ,USB 3.0 bootable and non bootable devices </t>
  </si>
  <si>
    <t>GraCom,GLK-FW-PO,CFL-PRDtoTC-Mapping,UDL_2.0,UDL_ATMS2.0,UDL2.0_ATMS2.0,IFWI_TEST_SUITE,RKL_Native_PO,RKL_Xcomp_PO,ADL/RKL/JSL,CML_H_ADP_S_PO,Phase_3,MTL_Test_Suite,MTL_PSS_0.8IFWI_SYNC,RPL_S_PSS_BASE,ADL_N_IFWI,IFWI_COMMON_PREOS,ADLMLP4x,ADL-P_5SGC1,ADL-P_5SGC2,RPL_S_MASTER,ADL-M_5SGC1,RPL-Px_5SGC1, ,RPL-Px_4SDC1,RPL-Px_3SDC2,RPL-P_5SGC1,,RPL-P_4SDC1,RPL-P_3SDC2,,RPL-S_2SDC4,NA_4_FHF, ADL_SBGA_5GC,ADL_SBGA_3SDC1,LNL_M_IFWI_PSS,MTL-M_5SGC1,MTL-M_4SDC1,MTL-M_4SDC2,MTL-M_3SDC3,MTL-M_2SDC4,MTL-M_2SDC5,MTL-M_2SDC6,ADL_N_IFWI_5SGC1 ,ADL_N_IFWI_4SDC1, ADL_N_IFWI_3SDC1, ADL_N_IFWI_2SDC1 ,ADL_N_IFWI_2SDC2, ADL_N_IFWI_2SDC3,MTL-P_5SGC1, MTL-P_4SDC1 ,MTL-P_4SDC2 ,MTL-P_3SDC3 ,MTL-P_3SDC4 ,MTL-P_2SDC5 ,MTL-P_2SDC6,RPL-Px_4SP2, RPL-Px_2SDC1,RPL-P_2SDC3,RPL-P_2SDC4</t>
  </si>
  <si>
    <t>Verify multiple plug/unplug MicroSD during Audio playback via eMMC</t>
  </si>
  <si>
    <t>CSS-IVE-130408</t>
  </si>
  <si>
    <t>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22_PV,CNL_Y22_PV,ICL_U42_RS6_PV,ICL_Y42_RS6_PV,JSLP_POR_20H1_Alpha,JSLP_POR_20H1_PreAlpha,JSLP_POR_20H2_Beta,JSLP_POR_20H2_PV</t>
  </si>
  <si>
    <t>eMMC,HDD,SDIO,SDXC</t>
  </si>
  <si>
    <t>BC-RQTBC-13810,BC-RQTBC-13405
JSLP: 1604836809</t>
  </si>
  <si>
    <t>multiple plug/unplug MicroSD during Audio playback via eMMC should be fine without issues</t>
  </si>
  <si>
    <t>ICL-ArchReview-PostSi,UDL2.0_ATMS2.0,OBC-ICL-PCH-eMMC-Storage-SCS,OBC-CFL-PCH-eMMC-Storage-SCS,CML_DG1,IFWI_TEST_SUITE,ADL/RKL/JSL,MTL_NA,IFWI_SYNC,ADL_N_IFWI,IFWI_COMMON_PREOS,ADL_N_IFWI_5SGC1</t>
  </si>
  <si>
    <t>Verify PCIe SD Card detection after multiple cycles of plug and play media file with Sx cycles</t>
  </si>
  <si>
    <t>CSS-IVE-130477</t>
  </si>
  <si>
    <t>AML_5W_Y22_ROW_PV,AMLR_Y42_PV_RS6,CNL_H82_PV,CNL_U20_GT0_PV,CNL_U22_PV,CNL_Y22_PV,GLK_B0_RS3_PV,GLK_B0_RS4_PV,ICL_U42_RS6_PV,ICL_Y42_RS6_PV,JSLP_POR_20H1_Alpha,JSLP_POR_20H1_PreAlpha,JSLP_POR_20H2_Beta,JSLP_POR_20H2_PV,JSLP_TestChip_19H1_PreAlpha,KBL_H42_PV,KBL_U21_PV,KBL_U22_PV,KBL_U23e_PV,KBL_Y22_PV,KBLR_Y_PV,KBLR_Y22_PV,RKL_S61_TGPH_Native_DDR4_RS6_Alpha,RKL_S61_TGPH_Native_DDR4_POE,RKL_S61_TGPH_Native_DDR4_RS7_Beta,RKL_S61_TGPH_Native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t>
  </si>
  <si>
    <t>SDIO,SDXC,S-states</t>
  </si>
  <si>
    <t>https://hsdes.intel.com/appstore/article/#/1209083412/main</t>
  </si>
  <si>
    <t>SD Card functionality should be consistent after multiple cycles of  plug and play with Sx cycles</t>
  </si>
  <si>
    <t>Test is to verify PCIe SD detection after multiple cycles of plug, play and unplug with Sx cycles</t>
  </si>
  <si>
    <t>UDL2.0_ATMS2.0,OBC-CNL-PCH-SDIO-Storage-Sdcard,OBC-CFL-PCH-SDIO-Storage-Sdcard,OBC-TGL-PCH-SDIO-Storage-SDCard,IFWI_TEST_SUITE,ADL/RKL/JSL,MTL_Test_Suite,IFWI_SYNC,ADL_N_IFWI,OBC-ICL-PCH-SDIO-Storage-Sdcard,IFWI_COMMON_PREOS,RPL_S_MASTER,RPL-Px_5SGC1, ADL_SBGA_5GC1,
RPL-S_ 5SGC1,MTL-M_5SGC1,MTL-M_4SDC1,MTL-M_2SDC4,MTL-M_2SDC5,MTL-M_2SDC6,ADL_N_IFWI_5SGC1,ADL_N_IFWI_4SDC1,ADL_N_IFWI_3SDC1,ADL_N_IFWI_2SDC2,ADL_N_IFWI_2SDC3,ADL_N_IFWI_IEC_PMC,RPL-Px_4SP2</t>
  </si>
  <si>
    <t>Verify Onboard SD Card2.0 detection after multiple cycles of plug and play media file with Sx cycles</t>
  </si>
  <si>
    <t>CSS-IVE-130479</t>
  </si>
  <si>
    <t>AML_5W_Y22_ROW_PV,AMLR_Y42_PV_RS6,CNL_H82_PV,CNL_U20_GT0_PV,CNL_U22_PV,CNL_Y22_PV,ICL_U42_RS6_PV,ICL_Y42_RS6_PV,JSLP_POR_20H1_Alpha,JSLP_POR_20H1_PreAlpha,JSLP_POR_20H2_Beta,JSLP_POR_20H2_PV,JSLP_TestChip_19H1_PreAlpha,KBL_U21_PV,KBL_U22_PV,KBL_U23e_PV,KBL_Y22_PV,KBLR_Y_PV,KBLR_Y22_PV,AML_Y42_Win10X_PV</t>
  </si>
  <si>
    <t>Test is to verify SD card2.0 detection after multiple cycles of plug, play and unplug with Sx cycles</t>
  </si>
  <si>
    <t>UDL2.0_ATMS2.0,OBC-CNL-PCH-SDIO-Storage-Sdcard,OBC-CFL-PCH-SDIO-Storage-Sdcard,OBC-ICL-PCH-SDIO-Storage-Sdcard,IFWI_TEST_SUITE,ADL/RKL/JSL,MTL_NA,IFWI_SYNC,ADL_N_IFWI,IFWI_COMMON_PREOS,ADL_N_IFWI_5SGC1,ADL_N_IFWI_4SDC1,ADL_N_IFWI_3SDC1,ADL_N_IFWI_2SDC2,ADL_N_IFWI_2SDC3,ADL_N_IFWI_IEC_PMC</t>
  </si>
  <si>
    <t>Verify Onboard SD Card2.0 detection after multiple cycles of plug and play media file with Sx cycles in DC mode</t>
  </si>
  <si>
    <t>CSS-IVE-130496</t>
  </si>
  <si>
    <t>AML_5W_Y22_ROW_PV,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Y42_RS6_PV,JSLP_POR_20H1_Alpha,JSLP_POR_20H1_PreAlpha,JSLP_POR_20H2_Beta,JSLP_POR_20H2_PV,JSLP_TestChip_19H1_PreAlpha,KBL_U21_PV,KBL_U22_PV,KBL_U23e_PV,KBL_Y22_PV,KBLR_Y_PV,KBLR_Y22_PV,WHL_U42_Corp_PV,WHL_U42_PV,WHL_U43e_Corp_PV,AML_Y42_Win10X_PV</t>
  </si>
  <si>
    <t>Real Battery Management,SDIO,SDXC,S-states</t>
  </si>
  <si>
    <t>SD Card functionality should be consistent after multiple cycles of  plug and play with Sx cycles in Dc mode</t>
  </si>
  <si>
    <t>UDL2.0_ATMS2.0,OBC-CNL-PCH-SDIO-Storage-Sdcard,OBC-CFL-PCH-SDIO-Storage-Sdcard,OBC-ICL-PCH-SDIO-Storage-Sdcard,CML_DG1,IFWI_TEST_SUITE,ADL/RKL/JSL,MTL_NA,IFWI_SYNC,ADL-M_21H2,IFWI_COMMON_PREOS,ADL_N_IFWI_5SGC1,ADL_N_IFWI_4SDC1,ADL_N_IFWI_3SDC1,ADL_N_IFWI_2SDC2,ADL_N_IFWI_2SDC3,ADL_N_IFWI_IEC_PMC,ADL_N_IFWI_IEC_EC</t>
  </si>
  <si>
    <t>Consumer</t>
  </si>
  <si>
    <t>Verify system wakes from CMS/S0i3 via Skype call with system in DC mode</t>
  </si>
  <si>
    <t>fw.ifwi.bios</t>
  </si>
  <si>
    <t>CSS-IVE-130917</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</si>
  <si>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,LKF_Bx_ROW_19H1_Alpha,LKF_Bx_ROW_19H2_Beta,LKF_Bx_ROW_19H2_PV,LKF_Bx_ROW_20H1_PV,TGL_ H81_RS4_Alpha,TGL_ H81_RS4_Beta,TGL_ H81_RS4_PV,TGL_H81_19H2_RS6_POE,TGL_H81_19H2_RS6_PreAlpha,TGL_Simics_VP_RS2_PSS1.1,TGL_Simics_VP_RS4_PSS1.1,TGL_Simics_VP_RS5_PSS1.1,TGL_U42_RS4_PV,TGL_UY42_PO,TGL_Y42_RS4_PV,WHL_U42_Corp_PV,WHL_U42_PV,WHL_U43e_Corp_PV,TGL_U42_RS6_Alpha,TGL_U42_RS6_Beta,TGL_U42_RS6_PV,TGL_Y42_RS6_Alpha,TGL_Y42_RS6_Beta,TGL_Y42_RS6_PV,AML_Y42_Win10X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</si>
  <si>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MoS (Modern Standby),Real Battery Management</t>
  </si>
  <si>
    <t>Basic CS connectivity  test case
http://oorja.iind.intel.com/mediawiki/index.php/Windows_-_Connected_Standby_Core
JSLP : 1607196266</t>
  </si>
  <si>
    <t>System should wake successfully from Connected MOS/S0i3 via Skype call with system in DC mode</t>
  </si>
  <si>
    <t>4-low</t>
  </si>
  <si>
    <t>Intention of the testcase is to verify system wakes from Connected MOS/S0i3 via Skype call with system in DC mode</t>
  </si>
  <si>
    <t>UDL2.0_ATMS2.0,OBC-CNL-PTF-PMC-PM-s0ix,OBC-CFL-PTF-PMC-PM-S0ix,OBC-LKF-PTF-PMC-PM-S0ix_MS,OBC-ICL-PTF-PMC-PM-S0ix_MS,OBC-TGL-PTF-PMC-PM-S0ix,Desktop_NA,IFWI_TEST_SUITE,ADL/RKL/JSL,ADL_Arch_Phase_!,MTL_Test_Suite,IFWI_SYNC,ADL_N_IFWIIFWI_COVERAGE_DELTA,ADLMLP4x,ADL-M_5SGC1,RPL_P_MASTER,RPL-P_5SGC1,RPL-P_5SGC2,RPL-P_4SDC1,RPL-P_3SDC2,RPL-P_2SDC3,ADL_SBGA_5GC,MTL_IFWI_CBV_PMC,ADL_N_IFWI_2SDC3,ADL_N_IFWI_2SDC1,ADL_N_IFWI_3SDC1,ADL_N_IFWI_4SDC1,ADL_N_IFWI_5SGC1,ADL_N_IFWI_IEC_PMC,ADL_N_IFWI_IEC_EC,MTL-P_5SGC1,MTL-P_4SDC1,MTL-P_4SDC2,MTL-P_3SDC4,RPL-SBGA_5SC,RPL-SBGA_4SC,RPL-SBGA_3SC-2,</t>
  </si>
  <si>
    <t>Verify yellow bang checks on waking system from S5 for in both AC and DC mode</t>
  </si>
  <si>
    <t>CSS-IVE-130942</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</si>
  <si>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H42_PV,KBL_S22_PV,KBL_S42_PV,KBL_U21_PV,KBL_U22_PV,KBL_U23e_PV,KBL_Y22_PV,KBLR_U42_PV,KBLR_Y_PV,KBLR_Y22_PV,LKF_A0_RS4_Alpha,LKF_A0_RS4_POE,LKF_B0_RS4_Beta,LKF_B0_RS4_PO,LKF_B0_RS4_PV ,LKF_Bx_ROW_19H1_Alpha,LKF_Bx_ROW_19H1_POE,LKF_Bx_ROW_19H2_Beta,LKF_Bx_ROW_19H2_PV,LKF_Bx_ROW_20H1_PV,LKF_N-1_(BXTM)_RS3_POE,LKF_N-1_(ICL)_RS3_POE,TGL_ H81_RS4_Alpha,TGL_ H81_RS4_Beta,TGL_ H81_RS4_PV,TGL_H81_19H2_RS6_PreAlpha,TGL_U42_RS4_PV,TGL_Y42_RS4_PV,WHL_U42_Corp_PV,WHL_U42_PV,WHL_U43e_Corp_PV,TGL_U42_RS6_Alpha,TGL_U42_RS6_Beta,TGL_U42_RS6_PV,TGL_Y42_RS6_Alpha,TGL_Y42_RS6_Beta,TGL_Y42_RS6_PV,AML_Y42_Win10X_PV,CML_U42_DG1_DDR4_PV,CML_U62_DG1_DDR4_PV,ADL-P_Simics_VP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</si>
  <si>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Real Battery Management,S-states</t>
  </si>
  <si>
    <t>BC-RQTBC-10101
TGL : BC-RQTBCTL-1135
JSLP : BC-RQTBC-16722</t>
  </si>
  <si>
    <t>No yellow bangs should get registered on waking system from S5 for in both AC and DC mode</t>
  </si>
  <si>
    <t>Intention of the testcase is to verify yellow bang checks on waking system from S5 for in both AC and DC mode</t>
  </si>
  <si>
    <t>GLK-IFWI-SI,ICL-ArchReview-PostSi,UDL2.0_ATMS2.0,OBC-CNL-PTF-PMC-PM-Sx,OBC-ICL-PTF-PMC-PM-Sx,OBC-TGL-PTF-PMC-PM-Sx,OBC-LKF-PTF-PMC-PM-Sx,CML_BIOS_SPL,MCU_UTR,MCU_NO_HARM,Desktop_NA,IFWI_TEST_SUITE,ADL/RKL/JSL,ADL_Arch_Phase_!,MTL_Test_Suite,IFWI_SYNC,ADL_N_IFWI,IFWI_COMMON_PREOS,ADLMLP4x,ADL-P_5SGC2,ADL-M_5SGC1,ADL_SBGA_5GC,ADL_N_IFWI_2SDC3,ADL_N_IFWI_2SDC2,ADL_N_IFWI_2SDC1,ADL_N_IFWI_3SDC1,ADL_N_IFWI_5SGC1,ADL_N_IFWI_4SDC1,ADL_N_IFWI_IEC_General,ADL_N_IFWI_IEC_EC</t>
  </si>
  <si>
    <t>Verify wakeup event using Touch sensor is successful for multiple iterations(Touch Pad)</t>
  </si>
  <si>
    <t>bios.pch,fw.ifwi.ish</t>
  </si>
  <si>
    <t>CSS-IVE-130946</t>
  </si>
  <si>
    <t>GLK_B0_RS3_PV,JSLP_POR_20H1_Alpha,JSLP_POR_20H1_PreAlpha,JSLP_POR_20H2_Beta,JSLP_POR_20H2_PV,JSLP_TestChip_19H1_PreAlpha,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t>
  </si>
  <si>
    <t>I2C/USB touch pad,TouchPad</t>
  </si>
  <si>
    <t>BC-RQTBC-10036
BC-RQTBC-16709</t>
  </si>
  <si>
    <t> 
Ensure that SUT wakes up from S0i3 and the display gets turned on using Touchpad
 </t>
  </si>
  <si>
    <t>bios.arrowlake,bios.raptorlake,ifwi.alderlake,ifwi.jasperlake,ifwi.lunarlake,ifwi.meteorlake,ifwi.raptorlake</t>
  </si>
  <si>
    <t>bios.raptorlake,ifwi.alderlake,ifwi.jasperlake,ifwi.meteorlake,ifwi.raptorlake</t>
  </si>
  <si>
    <t>1. Verify  when input generated on the Touchpad, it should wake the SUT from S0I3 .
2. Do S0I3 cycling for 10 times
Note: Touch pad is S0ix wake source for APL (HSD:1604058424)</t>
  </si>
  <si>
    <t>UDL2.0_ATMS2.0,IFWI_TEST_SUITE,ADL/RKL/JSL,MTL_Test_Suite,IFWI_SYNC,ADL_N_IFWIIFWI_COVERAGE_DELTA,ADLMLP4x,ADL-P_5SGC1,ADL-M_5SGC1,RPL-P_5SGC1,ADL_SBGA_5GC,MTL_PSS_CMS,MTL_IFWI_PSS_BLOCK,RPL-SBGA_5SC,ADL_N_IFWI_5SGC1,ADL_N_IFWI_4SDC1,ADL_N_IFWI_2SDC1,ADL_N_IFWI_IEC_General,RPL-Px_4SP2,RPL-P_5SGC1</t>
  </si>
  <si>
    <t>Verify that when either charger or battery is connected, the "Power Saver" profile can be changed &amp; implemented in the SUT.</t>
  </si>
  <si>
    <t>bios.cpu_pm</t>
  </si>
  <si>
    <t>CSS-IVE-130949</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</si>
  <si>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B0_RS4_Beta,LKF_B0_RS4_PV ,LKF_Bx_ROW_19H1_Alpha,LKF_Bx_ROW_19H2_Beta,LKF_Bx_ROW_19H2_PV,LKF_Bx_ROW_20H1_PV,TGL_ H81_RS4_Alpha,TGL_ H81_RS4_Beta,TGL_ H81_RS4_PV,TGL_H81_19H2_RS6_PreAlpha,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BETA,TGL_H81_20H1_RS7_PV,JSLP_Win10x_PreAlpha,JSLP_Win10x_PV,JSLP_Win10x_Alpha,JSLP_Win10x_Beta,ADL-P_ADP-LP_LP5_PreAlpha,ADL-P_ADP-LP_L4X_PreAlpha,ADL-M_ADP-M_LP5_20H1_PreAlpha,ADL-M_ADP-M_LP5_21H1_PreAlpha,ADL-P_ADP-LP_DDR4_PreAlpha,ADL-P_ADP-LP_DDR5_PreAlpha</t>
  </si>
  <si>
    <t>AC/DC toggling,Power Btn/HID,Real Battery Management,S-states</t>
  </si>
  <si>
    <t>BC-RQTBC-2825
BC-RQTBC-13985 
BC-RQTBC-16768</t>
  </si>
  <si>
    <t>Ensure that the Power management Profile is updated for both Charger and battery connected.
 </t>
  </si>
  <si>
    <t xml:space="preserve">
Check Power management Profile updation with both Charger and battery connected.
</t>
  </si>
  <si>
    <t>Verify system wakes from CMS/S0i3 state via Finger Print Sensor.</t>
  </si>
  <si>
    <t>CSS-IVE-130973</t>
  </si>
  <si>
    <t>ADL-S_ADP-S_SODIMM_DDR5_1DPC_Alpha,CFL_H62_RS2_PV,CFL_H62_RS3_PV,CFL_H62_RS4_PV,CFL_H62_RS5_PV,CFL_H82_RS5_PV,CFL_H82_RS6_PV,CFL_U43e_LP3_KC_PV,CFL_U43e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WHL_U42_Corp_PV,WHL_U42_PV,WHL_U43e_Corp_PV,ADL-S_ADP-S_SODIMM_DDR5_1DPC_Beta,ADL-S_ADP-S_SODIMM_DDR5_1DPC_PreAlpha,ADL-S_ADP-S_SODIMM_DDR5_1DPC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t>
  </si>
  <si>
    <t>FPS/iFPS,MoS (Modern Standby),S0ix-states</t>
  </si>
  <si>
    <t>Wake sources : FPS</t>
  </si>
  <si>
    <t>System should wake from CS/S0i3 state on Finger Print Sensor.event</t>
  </si>
  <si>
    <t>Intention of the testcase is to verify that system wakes from CS/S0i3 state using finger print sensor.</t>
  </si>
  <si>
    <t>ICL-ArchReview-PostSi,UDL2.0_ATMS2.0,OBC-CNL-PCH-SPI-Sensors-FPS,OBC-CFL-PCH-SPI-Sensors-FPS,OBC-LKF-PCH-SPI-Sensors-FPS,OBC-ICL-PCH-SPI-Sensors-FPS,OBC-TGL-PCH-SPI-Sensors-FPS,rkl_cml_s62,IFWI_TEST_SUITE,ADL/RKL/JSL,Delta_IFWI_BIOS,MTL_Test_Suite,IFWI_SYNC,ADL_N_IFWI,IFWI_COMMON_PREOS,RPL_S_MASTER,RPL-S_3SDC2,ADLMLP4x,ADL-P_5SGC1,ADL-M_5SGC1,ADL-P_3SDC4,RPL-Px_5SGC1,RPL-P_5SGC1,ADL_SBGA_5GC, ADL_SBGA_3DC4, ADL_SBGA_3DC4,MTL-M_5SGC1,MTL-M_4SDC1,MTL-M_4SDC2,MTL-M_3SDC3,MTL-M_2SDC4,ADL_N_IFWI_5SGC1,ADL_N_IFWI_4SDC1,ADL_N_IFWI_3SDC1,ADL_N_IFWI_2SDC1,ADL_N_IFWI_IEC_PMC</t>
  </si>
  <si>
    <t>Verify user will be only able to login using registered finger</t>
  </si>
  <si>
    <t>CSS-IVE-130977</t>
  </si>
  <si>
    <t>ADL-S_ADP-S_SODIMM_DDR5_1DPC_Alpha,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SODIMM_DDR5_1DPC_Beta,ADL-S_ADP-S_SODIMM_DDR5_1DPC_POE,ADL-S_ADP-S_SODIMM_DDR5_1DPC_PreAlpha,ADL-S_ADP-S_SODIMM_DDR5_1DPC_PV,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t>
  </si>
  <si>
    <t>FPS/iFPS</t>
  </si>
  <si>
    <t>Negative check for FPS authentication 
RKL FR: 1209951616</t>
  </si>
  <si>
    <t>User should be able to login to system using only Registered finger</t>
  </si>
  <si>
    <t>ifwi.alderlake,ifwi.jasperlake,ifwi.raptorlake,ifwi.rocketlake</t>
  </si>
  <si>
    <t>Negative</t>
  </si>
  <si>
    <t>Intention of the testcase is to verify user will only be able to login to the system with registered finger</t>
  </si>
  <si>
    <t>ICL-ArchReview-PostSi,UDL2.0_ATMS2.0,OBC-CNL-PCH-SPI-Sensors-FPS,OBC-CFL-PCH-SPI-Sensors-FPS,OBC-LKF-PCH-SPI-Sensors-FPS,OBC-ICL-PCH-SPI-Sensors-FPS,OBC-TGL-PCH-SPI-Sensors-FPS,IFWI_TEST_SUITE,RKL_Native_PO,RKL_Xcomp_PO,ADL/RKL/JSL,Delta_IFWI_BIOS,Phase_3,MTL_Test_Suite,IFWI_SYNC,ADL_N_IFWI,IFWI_COMMON_PREOS,RPL_S_MASTER,RPL-S_3SDC2,ADLMLP4x,ADL-P_5SGC1,ADL-M_5SGC1,ADL-P_3SDC4,RPL-Px_5SGC1,RPL-P_5SGC1,ADL_SBGA_5GC, ADL_SBGA_3DC4,MTL-M_5SGC1,MTL-M_4SDC1,MTL-M_4SDC2,MTL-M_3SDC3,MTL-M_2SDC4,ADL_N_IFWI_5SGC1,ADL_N_IFWI_4SDC1,ADL_N_IFWI_3SDC1,ADL_N_IFWI_2SDC1</t>
  </si>
  <si>
    <t>Verify that battery gets charged in S0 state with SDP, CDC, DCP and PD chargers</t>
  </si>
  <si>
    <t>CSS-IVE-131003</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</si>
  <si>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KBL_U21_PV,LKF_A0_RS4_Alpha,LKF_A0_RS4_POE,LKF_B0_RS4_Beta,LKF_B0_RS4_PO,LKF_B0_RS4_PV ,LKF_Bx_ROW_19H1_Alpha,LKF_Bx_ROW_19H2_Beta,LKF_Bx_ROW_19H2_PV,LKF_Bx_ROW_20H1_PV,TGL_ H81_RS4_Alpha,TGL_ H81_RS4_Beta,TGL_ H81_RS4_PV,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</si>
  <si>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Coverage for basic charging using CDP,SDP,CDP,DP
LKF UCIS: IceLake-UCIS-929 (4_335-UCIS-2417), IceLake-UCIS-781 (4_335-UCIS-2396)
BC-RQTBC-13963
RKL: 1209949930
ADL : 2205443882</t>
  </si>
  <si>
    <t>Battery gets charged with SDP, CDP, DCP and PD chargers</t>
  </si>
  <si>
    <t>ifwi.alderlake,ifwi.lunarlake,ifwi.meteorlake,ifwi.raptorlake</t>
  </si>
  <si>
    <t>Intention of the test case is to verify that battery get charged with SDP, CDP, DCP and PD chargers in S0 state. </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</si>
  <si>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RPL_P_Master,GLK-IFWI-SI,OBC-CNL-EC-SMC-EM-ManageCharger,OBC-CFL-EC-SMC-EM-ManageCharger,OBC-ICL-EC-SMC-EM-ManageCharger,OBC-TGL-EC-SMC-EM-ManageCharger,OBC-LKF-PTF-DekelPhy-EM-PMC_EClite_ManageCharger,CML_BIOS_SPL,IFWI_Payload_Platform,UTR_SYNC,ADL_N_MASTER,ADL_N_5SGC1,ADL_N_3SDC1,ADL_N_2SDC1,ADL_N_2SDC2,ADL_N_2SDC3,IFWI_COMMON_UNIFIED,TGL_H_MASTER,ADL-P_5SGC2,ADL-M_5SGC1,RPL-Px_5SGC1,RPL-Px_3SDC1,ADL_N_REV0,ADL-N_REV1,ADL_SBGA_5GC,RPL-P_5SGC1,RPL-P_5SGC2,RPL-P_4SDC1,RPL-P_3SDC2,RPL-P_2SDC3,RPL-P_3SDC3,RPL-P_2SDC4,RPL-P_PNP_GC,RPL-Px_4SDC1,RPL-Px_3SDC2,MTL_IFWI_CBV_EC,ADL_N_IFWI_5SGC1,ADL_N_IFWI_4SDC1,ADL_N_IFWI_3SDC1,ADL_N_IFWI_2SDC1,ADL_N_IFWI_2SDC2,ADL_N_IFWI_2SDC3,ADL_N_IFWI_IEC_EC,RPL-P_2SDC6</t>
  </si>
  <si>
    <t>Verify Sensor Hub FW option removed from BIOS</t>
  </si>
  <si>
    <t>CSS-IVE-131069</t>
  </si>
  <si>
    <t>CNL_H82_PV,CNL_U22_PV,CNL_Y22_PV,ICL_Simics_VP_RS1_PSS_0.8C,ICL_Simics_VP_RS1_PSS_0.8P,ICL_Simics_VP_RS1_PSS_1.0C,ICL_Simics_VP_RS1_PSS_1.0P,ICL_Simics_VP_RS2_PSS_1.1,ICL_U42_RS6_PV,ICL_Y42_RS6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RKL_S_TGPH_Simics_VP_PSS1.0,RKL_S_TGPH_Simics_VP_PSS1.1,RKL_CML_S_102_TGPH_Xcomp_DDR4_Beta,RKL_CML_S_102_TGPH_Xcomp_DDR4_Alpha,RKL_CML_S_102_TGPH_Xcomp_DDR4_PV,RKL_CML_S_62_TGPH_Xcomp_DDR4_Alpha,RKL_CML_S_62_TGPH_Xcomp_DDR4_Beta,RKL_CML_S_62_TGPH_Xcomp_DDR4_PV</t>
  </si>
  <si>
    <t>ISH</t>
  </si>
  <si>
    <t>Based on below DCN, Coverage Added: 
https://hsdes.intel.com/appstore/article/#/1804274289/main
TGL Requirement coverage: BC-RQTBCTL-1039</t>
  </si>
  <si>
    <t>Sensor Hub FW option should be removed from Platform Information Menu in BIOS</t>
  </si>
  <si>
    <t>ifwi.alderlake,ifwi.raptorlake,ifwi.rocketlake</t>
  </si>
  <si>
    <t>This is To Validate Sensor Hub FW option removal from Platform Information Menu in BIOS</t>
  </si>
  <si>
    <t>CNL_Automation_Production,InProdATMS1.0_03March2018,PSE 1.0,OBC-CNL-PCH-ISH-Sensors,OBC-CFL-PCH-ISH-Sensor,OBC-ICL-PCH-ISH-Sensors,OBC-TGL-PCH-ISH-Sensors,rkl_cml_s62,MTL_Test_Suite,IFWI_SYNC,ADL_N_IFWI,IFWI_TEST_SUITE,IFWI_COMMON_PREOS,RPL_S_MASTER,RPL-Px_5SGC1, RPL-Px_4SDC1,ADL_SBGA_5GC,ADL_SBGA_3SDC1,RPL-SBGA_5SC,RPL-SBGA_4SC,ADL_N_IFWI_5SGC1,ADL_N_IFWI_4SDC1,ADL_N_IFWI_3SDC1,ADL_N_IFWI_2SDC1,ADL_N_IFWI_IEC_ISH</t>
  </si>
  <si>
    <t>Verify Type-C multi port - USB only functionality before/after Sx (S3,S4,S5) Cycle</t>
  </si>
  <si>
    <t>CSS-IVE-131080</t>
  </si>
  <si>
    <t>ADL-S_ADP-S_UDIMM_DDR5_1DPC_PreAlpha,CFL_H62_RS2_PV,CFL_H62_RS3_PV,CFL_H62_RS4_PV,CFL_H62_RS5_PV,CFL_H62_uSFF_KC_RS4_PV,CFL_H82_RS5_PV,CFL_H82_RS6_PV,CFL_KBPH_S62_RS3_PV,CFL_KBPH_S82_RS6_PV ,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HFPGA_RS3_PSS1.0,LKF_HFPGA_RS3_PSS1.1,LKF_HFPGA_RS4_PSS1.0,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</si>
  <si>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S-states,TBT_PD_EC_NA,TCSS,USB3.0,USB3.1,USB-TypeC</t>
  </si>
  <si>
    <t>USB Type_C Use Case Strategy_v0.6
BC-RQTBC-13336
BC-RQTBCTL-422
BC-RQTBCTL-1152
BC-RQTBC-12993 
LKF PRD Coverage:  BC-RQTBCLF-278
BC-RQTBC-14618
BC-RQTBC-15628
TGL: BC-RQTBCTL-442,BC-RQTBCTL-438,BC-RQTBCTL-1152
LKF PSS UCIS Coverage: IceLake-UCIS-4269, 4_335-UCIS-2995,4_335-UCIS-2984
JSL PRD Coverage: BC-RQTBC-16424
CML PRD Cooverage:BC-RQTBC-12993,BC-RQTBC-14618
RKL Coverage ID : 2203202987,: 1405574487
JSLP Coverage ID: 1405574487
ADL: 2205445428</t>
  </si>
  <si>
    <t>USB devices connected to multiple Type-C port should be functional before/after Sx Cycles</t>
  </si>
  <si>
    <t>This test is to Verify Type-C multi port - USB only functionality before/after Sx Cycle</t>
  </si>
  <si>
    <t>EC-FV2,EC-TYPEC,EC-SX,UDL2.0_ATMS2.0,LKF_PO_Phase3,LKF_PO_New_P3,EC-PD-NA,OBC-CNL-PCH-XDCI-USBC-USB2_Storage_Display,OBC-CFL-PCH-XDCI-USBC-USB2_Storage_Display,OBC-LKF-CPU-TCSS-USBC-USB2_Storage_Display,OBC-ICL-CPU-iTCSS-TCSS-USB2_Storage_Display,OBC-TGL-CPU-iTCSS-TCSS-USB2_Storage_Display,IFWI_TEST_SUITE,ADL/RKL/JSL,MTL_Test_Suite,IFWI_SYNC,ADLMLP4x,ADL_N_IFWI,IFWI_COMMON_PREOS,ADL-P_5SGC1,ADL-P_5SGC2,RPL_S_MASTER,RPL-Px_3SDC1,RPL-P_5SGC1,RPL-P_5SGC2,RPL-P_4SDC1,RPL-P_3SDC2,RPL-P_2SDC3,RPL-S_ 5SGC1,RPL-S_4SDC1,RPL-S_4SDC2,RPL-S_3SDC1,RPL-S_2SDC1,RPL-S_2SDC2,RPL-S_2SDC3,RPL-S_2SDC4,ADL_SBGA_5GC,ADL-S_ 5SGC_1DPC,ADL-S_2SDC7,ADL-S_4SDC1,ADL_N_IFWI_5SGC1,ADL_N_IFWI_4SDC1,ADL_N_IFWI_3SDC1,ADL_N_IFWI_2SDC1,ADL_N_IFWI_2SDC2,ADL_N_IFWI_2SDC3,ADL_N_IFWI_IEC_PMC,ADL_N_IFWI_IEC_IOM</t>
  </si>
  <si>
    <t>Verify Type-C multi port - USB only functionality before/after CMS state</t>
  </si>
  <si>
    <t>CSS-IVE-131081</t>
  </si>
  <si>
    <t>ADL-S_ADP-S_UDIMM_DDR5_1DPC_PreAlpha,CFL_H62_RS2_PV,CFL_H62_RS3_PV,CFL_H62_RS4_PV,CFL_H62_RS5_PV,CFL_H62_uSFF_KC_RS4_PV,CFL_H82_RS5_PV,CFL_H82_RS6_PV,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KBL_U21_PV,KBLR_Y_PV,KBLR_Y22_PV,LKF_A0_RS4_Alpha,LKF_A0_RS4_POE,LKF_B0_RS4_Beta,LKF_B0_RS4_PO,LKF_B0_RS4_PV ,LKF_Bx_ROW_19H1_Alpha,LKF_Bx_ROW_19H2_Beta,LKF_Bx_ROW_19H2_PV,LKF_Bx_ROW_20H1_PV,LKF_HFPGA_RS3_PSS1.0,LKF_HFPGA_RS3_PSS1.1,LKF_HFPGA_RS4_PSS1.0,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</si>
  <si>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MoS (Modern Standby),TBT_PD_EC_NA,TCSS,USB3.0,USB3.1,USB-TypeC</t>
  </si>
  <si>
    <t>USB Type_C Use Case Strategy_v0.6
BC-RQTBC-13815
BC-RQTBC-13336 
 LKF PRD Coverage: BC-RQTBCLF-278
BC-RQTBC-14618
BC-RQTBC-15628
LKF PSS UCIS Coverage: 4_335-UCIS-2984,IceLake-UCIS-4269
CML PRD Coverage:BC-RQTBC-14618
TGL PRD Coverage: BC-RQTBCTL-438
RKL Coverage ID : 2203201730,2203202987
JSLP Coverage ID: 2203201730
ADL: 2205445428</t>
  </si>
  <si>
    <t>USB devices connected to multiple Type-C port should be functional before/after CMS states</t>
  </si>
  <si>
    <t>This test is to Verify Type-C multi port - USB only functionality before/after C-MoS state</t>
  </si>
  <si>
    <t>EC-SX,EC-TYPEC,UDL2.0_ATMS2.0,EC-PD-NA,OBC-CNL-PCH-XDCI-USBC-USB2_Storage_Display,OBC-CFL-PCH-XDCI-USBC-USB2_Storage_Display,OBC-LKF-CPU-TCSS-USBC-USB2_Storage_Display,OBC-ICL-CPU-iTCSS-TCSS-USB2_Storage_Display,OBC-TGL-CPU-iTCSS-TCSS-USB2_Storage_Display,IFWI_TEST_SUITE,ADL/RKL/JSL,MTL_Test_Suite,IFWI_SYNC,ADLMLP4x,ADL_N_IFWI,IFWI_COMMON_PREOS,ADL-P_5SGC1,ADL-P_5SGC2,RPL_S_MASTER,ADL-M_5SGC1,ADL-M_4SDC1,ADL-M_3SDC1,ADL-M_3SDC2,ADL-M_3SDC3,ADL-M_2SDC1,RPL-Px_5SGC1,RPL-Px_3SDC1,RPL-P_5SGC1,RPL-P_5SGC2,RPL-P_4SDC1,RPL-P_3SDC2,RPL-P_2SDC3,RPL-S_ 5SGC1,RPL-S_4SDC1,RPL-S_4SDC2,RPL-S_3SDC1,RPL-S_2SDC1,RPL-S_2SDC2,RPL-S_2SDC3,RPL-S_2SDC4,ADL_SBGA_5GC,ADL_N_IFWI_5SGC1,ADL_N_IFWI_4SDC1,ADL_N_IFWI_3SDC1,ADL_N_IFWI_2SDC1,ADL_N_IFWI_2SDC2,ADL_N_IFWI_2SDC3,ADL_N_IFWI_IEC_PMC,ADL_N_IFWI_IEC_IOM</t>
  </si>
  <si>
    <t>Verify Type-C multi port functionality - Display and USB</t>
  </si>
  <si>
    <t>CSS-IVE-131083</t>
  </si>
  <si>
    <t>ADL-S_ADP-S_UDIMM_DDR5_1DPC_PreAlpha,CFL_H62_RS2_PV,CFL_H62_RS3_PV,CFL_H62_RS4_PV,CFL_H62_RS5_PV,CFL_H62_uSFF_KC_RS4_PV,CFL_H82_RS5_PV,CFL_H82_RS6_PV,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KBL_U21_PV,KBLR_Y_PV,KBLR_Y22_PV,LKF_A0_RS4_Alpha,LKF_A0_RS4_POE,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</si>
  <si>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Panels,TBT_IOMMU,TBT_PD_EC_NA,TCSS,USB3.0,USB-TypeC</t>
  </si>
  <si>
    <t>USB Type_C Use Case Strategy_v0.6
BC-RQTBC-13815
BC-RQTBC-13336
BC-RQTBC-13961
BC-RQTBC-12460 
 LKF PRD Coverage: BC-RQTBCLF-278
BC-RQTBC-14618
BC-RQTBC-15628
220195081
LKF PSS UCIS Coverage: IceLake-UCIS-4269,4_335-UCIS-2984
CML PRD Coverage:BC-RQTBC-14618
RKL Coverage ID : 2203201730
JSLP Coverage ID: 2203201730
ADL : 2205444526</t>
  </si>
  <si>
    <t>Both USB and DP over multiple Type-C port should be functional Simultaneously without any issue</t>
  </si>
  <si>
    <t>This test is to Verify Type-C multi port functionality - Display and USB</t>
  </si>
  <si>
    <t>EC-FV,EC-TYPEC,L5_milestone_only,LKF_ERB_PO,UDL2.0_ATMS2.0,LKF_PO_Phase2,EC-PD-NA,OBC-CNL-PCH-XDCI-USBC-USB2_Display_Storage_DP_HDMI,OBC-CFL-PCH-XDCI-USBC-USB2_Display_Storage_DP_HDMI,OBC-LKF-CPU-TCSS-USBC-USB2_Display_Storage_DP_HDMI,Bios_DMA,CML_TBT_Security_BIOS,CML_DG1_Delta,IFWI_TEST_SUITE,ADL/RKL/JSL,MTL_Test_Suite,IFWI_SYNC,ADLMLP4x,IFWI_FOC_BAT,ADL_N_IFWI,MTL_IFWI_PSS_EXTENDED,IFWI_COMMON_PREOS,ADL-P_5SGC1,ADL-P_5SGC2,RPL_S_MASTER,ADL-M_5SGC1,ADL-M_4SDC1,ADL-M_3SDC1,ADL-M_3SDC2,ADL-M_3SDC3,ADL-M_2SDC1,RPL-Px_5SGC1,RPL-Px_3SDC1,RPL-P_5SGC1,RPL-P_5SGC2,RPL-P_4SDC1,RPL-P_3SDC2,RPL-P_2SDC3,RPL-S_ 5SGC1,RPL-S_4SDC1,ADL_SBGA_5GC,ADL-M_Sanity_IFWI_New,LNL_M_IFWI_PSS,ADL-P_Sanity_GC1_IFWI_New,ADL-P_Sanity_GC2_IFWI_New,ADL_N_IFWI_5SGC1,ADL_N_IFWI_4SDC1,ADL_N_IFWI_3SDC1,ADL_N_IFWI_2SDC1,ADL_N_IFWI_2SDC2,ADL_N_IFWI_2SDC3,ADL_N_IFWI_IEC_IOM</t>
  </si>
  <si>
    <t>Verify Sx/S0ix cycle"s with ODD connected to System</t>
  </si>
  <si>
    <t>CSS-IVE-131094</t>
  </si>
  <si>
    <t>ADL-S_ADP-S_SODIMM_DDR5_1DPC_Alpha,ADL-S_ADP-S_UDIMM_DDR5_1DPC_PreAlpha,CNL_U20_GT0_PV,CNL_Y22_PV,GLK_B0_RS3_PV,KBL_H42_PV,KBL_S42_PV,KBL_U21_PV,KBL_U22_PV,KBL_U23e_PV,KBL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ADL-S_ADP-S_UDIMM_DDR5_1DPC_PV,ADL-S_ADP-S_UDIMM_DDR5_2DPC_Alpha,ADL-S_ADP-S_UDIMM_DDR5_2DPC_Beta,ADL-S_ADP-S_UDIMM_DDR5_2DPC_PreAlpha,ADL-S_ADP-S_UDIMM_DDR5_2DPC_PV,ADL-S_Simics_PSS0.8,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</si>
  <si>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MoS (Modern Standby),S0ix-states,S-states</t>
  </si>
  <si>
    <t>Written based on CNL Platform Use case (CNL_Platform_TCs.xls)</t>
  </si>
  <si>
    <t>SUT should enter and Exit from Sleep state without any issue with ODD Connected to SUT </t>
  </si>
  <si>
    <t>ifwi.alderlake,ifwi.rocketlake</t>
  </si>
  <si>
    <t>S3/S4/S5/S0i3 cycle's with ODD connected to SUT</t>
  </si>
  <si>
    <t>C1_NA,UDL2.0_ATMS2.0,OBC-TGL-PCH-PMC-PM-Sx,rkl_cml_s62,IFWI_TEST_SUITE,ADL/RKL/JSL,ADL_Arch_Phase_!,MTL_Test_Suite,IFWI_SYNC,ADL_N_IFWI,IFWI_COMMON_PREOS,ADLMLP4x,RPL_S_MASTER,ADL_SBGA_5GC,ADL_SBGA_3SDC1,ADL_N_IFWI_2SDC3,ADL_N_IFWI_2SDC1,ADL_N_IFWI_3SDC1,ADL_N_IFWI_4SDC1,ADL_N_IFWI_5SGC1,ADL_N_IFWI_IEC_PMC</t>
  </si>
  <si>
    <t>Verify CMS/S0i3 wake using USB mouse and Keyboard</t>
  </si>
  <si>
    <t>CSS-IVE-131095</t>
  </si>
  <si>
    <t>AML_5W_Y22_ROW_PV,AML_7W_Y22_KC_PV,AMLR_Y42_Corp_RS6_PV,AMLR_Y42_PV_RS6,CNL_U20_GT0_PV,CNL_Y22_PV,GLK_B0_RS3_PV,ICL_U42_RS6_PV,ICL_UN42_KC_PV_RS6,ICL_Y42_RS6_PV,ICL_YN42_RS6_PV,KBL_H42_PV,KBL_U21_PV,KBL_U22_PV,KBL_U23e_PV,KBL_Y22_PV,KBLR_Y_PV,KBLR_Y22_PV</t>
  </si>
  <si>
    <t>MoS (Modern Standby),PS/2,S0ix-states</t>
  </si>
  <si>
    <t>Written based on CNL Platform test case list
ICL:BC-RQTBC-15313</t>
  </si>
  <si>
    <t>System should wake up from CS/S0i3 using USB mouse and Keyboard.</t>
  </si>
  <si>
    <t>Verify CS/S0i3 wake functionality using USB mouse and Keyboard</t>
  </si>
  <si>
    <t>InProdATMS1.0_03March2018,PSE 1.0,OBC-CNL-PCH-IO-PM-Sx,OBC-ICL-PCH-IO-PM-Sx,OBC-CNL-PMC-PMC-IO-Sx,OBC-ICL-EC-PMC-IO-Sx,OBC-TGL-EC-PMC-IO-Sx,IFWI_TEST_SUITE,ADL/RKL/JSL,ADL_Arch_Phase_!,IFWI_SYNC,MTL_PSS_1.0,ADL_N_IFWIIFWI_COVERAGE_DELTA,ADL-M_5SGC1,RPL_S_MASTER,RPL-P_5SGC1,RPL-P_5SGC2,RPL-P_4SDC1,RPL-P_3SDC2,RPL-P_2SDC3,RPL-S_5SGC1,RPL-S_4SDC1,RPL-S_4SDC2,RPL-S_3SDC1,RPL-S_2SDC1,RPL-S_2SDC2,RPL-S_2SDC3,RPL-S_ 5SGC1,MTL_IFWI_BAT,ADL_SBGA_5GC,ADL_SBGA_3SDC1,MTL_PSS_CMS,MTL_IFWI_PSS_BLOCK,RPL-S_ 5SGC1,RPL-S_4SDC1,RPL-S_4SDC2,RPL-S_3SDC1,RPL-S_2SDC2,RPL-S_2SDC3,RPL-S_2SDC7,RPL-S_2SDC8,MTL_IFWI_CBV_PMC,ADL_N_IFWI_2SDC3,ADL_N_IFWI_2SDC1,ADL_N_IFWI_3SDC1,ADL_N_IFWI_4SDC1,ADL_N_IFWI_5SGC1,ADL_N_IFWI_IEC_General,ADL_N_IFWI_IEC_PMC,MTL-P_5SGC1,MTL-P_4SDC1,MTL-P_4SDC2,MTL-P_3SDC3,MTL-P_3SDC4,MTL-P_2SDC5,MTL-P_2SDC6,RPL-SBGA_5SC,RPL-SBGA_4SC,RPL-SBGA_3SC,RPL-SBGA_2SC1,RPL-SBGA_2SC2,RPL-SBGA_3SC-2,</t>
  </si>
  <si>
    <t>Verify System wake from Sx (S3,S4 and S5) with "Dock Station" Connected to System</t>
  </si>
  <si>
    <t>CSS-IVE-131106</t>
  </si>
  <si>
    <t>ADL-S_ADP-S_SODIMM_DDR5_1DPC_Alpha,AML_5W_Y22_ROW_PV,ADL-S_ADP-S_UDIMM_DDR5_1DPC_PreAlpha,AML_7W_Y22_KC_PV,AMLR_Y42_Corp_RS6_PV,AMLR_Y42_PV_RS6,CFL_KBPH_S62_RS3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ICL_U42_RS6_PV,ICL_UN42_KC_PV_RS6,ICL_Y42_RS6_PV,ICL_YN42_RS6_PV,KBL_H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</si>
  <si>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S-states</t>
  </si>
  <si>
    <t>BC-RQTBC-2853</t>
  </si>
  <si>
    <t>SUT should enter and exit Sx state without any issue when Dock Station connected to SUT</t>
  </si>
  <si>
    <t>Verify System wake from Sx (S3,S4 and S5) with "Dock Station" Connected to SUT</t>
  </si>
  <si>
    <t>KBL_NON_ULT,ICL-ArchReview-PostSi,UDL2.0_ATMS2.0,OBC-CNL-PTF-PMC-PM-Sx,OBC-ICL-PTF-PMC-PM-Sx,OBC-TGL-PTF-PMC-PM-Sx,IFWI_TEST_SUITE,ADL/RKL/JSL,MTL_Test_SuiteIFWI_SYNC,MTL_PSS_1.0,ADL_N_IFWI,IFWI_COMMON_PREOS,ADLMLP4x,ADL-P_5SGC1,ADL-P_5SGC2,RPL_S_MASTER,ADL_SBGA_5GC,ADL_SBGA_3SDC1,MTL_PSS_1.0_BLOCK,MTL_IFWI_PSS_BLOCK,ADL_N_IFWI_2SDC3,ADL_N_IFWI_2SDC1,ADL_N_IFWI_3SDC1,ADL_N_IFWI_4SDC1,ADL_N_IFWI_5SGC1,ADL_N_IFWI_IEC_General,ADL_N_IFWI_IEC_PMC</t>
  </si>
  <si>
    <t>Validate USB3.1 gen2 device enumeration as SuperSpeed+ device over USB3.0 Type-A port</t>
  </si>
  <si>
    <t>common,emulation.ip,silicon,simulation.ip</t>
  </si>
  <si>
    <t>bios.pch,fw.ifwi.pchc</t>
  </si>
  <si>
    <t>CSS-IVE-131111</t>
  </si>
  <si>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UN42_KC_PV_RS6,ICL_Y42_RS6_PV,JSLP_POR_20H1_Alpha,JSLP_POR_20H1_PreAlpha,JSLP_POR_20H2_Beta,JSLP_POR_20H2_PV,JSLP_TestChip_19H1_PreAlpha,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</si>
  <si>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TBT_PD_EC_NA,USB/XHCI ports,USB3.1</t>
  </si>
  <si>
    <t>USB Type_C Use Case Strategy_v0.6 
TGL Coverage Ref: 1209951144, IceLake-UCIS-4345
TGL: 220195268,220194395
JSL PRD Coverage :BC-RQTBC-16211,BC-RQTBC-16222
LKF ROW Coverage ID : 4_335-LZ-795</t>
  </si>
  <si>
    <t>USB3.1-SSD should be enumerated as SuperSpeed Plus Operational and Super Speed Plus Capable without any issue</t>
  </si>
  <si>
    <t>bios.arrowlake,bios.lunarlake,ifwi.alderlake,ifwi.jasperlake,ifwi.lunarlake,ifwi.meteorlake,ifwi.raptorlake,ifwi.rocketlake</t>
  </si>
  <si>
    <t>This test is to Verify USB3.1 device enumeration as SuperSpeed+ capable over USB3.1 Type-A port</t>
  </si>
  <si>
    <t>EC-REVIEW,EC-TYPEC,EC-FV2,ICL-ArchReview-PostSi,UDL2.0_ATMS2.0,EC-PD-NA,OBC-CNL-PCH-PXHCI-USB-USB3_Storage,OBC-CFL-PCH-PXHCI-USB-USB3_Storage,OBC-ICL-PCH-XHCI-USB-USB3_Storage,OBC-TGL-PCH-XHCI-USB-USB3_Storage,LKF_ROW_BIOS,RKL_U_ERB,RKL_S_ERB,ADL_S_ERB_PO,IFWI_TEST_SUITE,ADL/RKL/JSL,ADL_P_ERB_PO,ADL_P_ERB_BIOS_PO,MTL_Test_Suite,MTL_PSS_0.8IFWI_SYNC,ADL_N_IFWI,IFWI_COMMON_PREOS,ADLMLP4x,ADL-P_5SGC1,ADL-P_5SGC2,RPL_S_MASTER,ADL-M_5SGC1,RPL-Px_5SGC1,RPL-Px_4SDC1,RPL-Px_3SDC2,RPL-P_5SGC1,RPL-P_4SDC1,RPL-P_3SDC2,RPL-S_2SDC4,ADL_SBGA_5GC,ADL-M_Sanity_IFWI_New,ADL_SBGA_3SDC1,LNL_M_IFWI_PSS,ADL-P_Sanity_GC1_IFWI_New,ADL-P_Sanity_GC2_IFWI_New,MTL-M_5SGC1,MTL-M_4SDC1,MTL-M_4SDC2,MTL-M_3SDC3,MTL-M_2SDC4,MTL-M_2SDC5,MTL-M_2SDC6,ADL_N_IFWI_5SGC1 ,ADL_N_IFWI_4SDC1, ADL_N_IFWI_3SDC1, ADL_N_IFWI_2SDC1 ,ADL_N_IFWI_2SDC2, ADL_N_IFWI_2SDC3,ADL_N_IFWI_IEC_NPHY,MTL-P_5SGC1, MTL-P_4SDC1 ,MTL-P_4SDC2 ,MTL-P_3SDC3 ,MTL-P_3SDC4 ,MTL-P_2SDC5 ,MTL-P_2SDC6,RPL-Px_4SP2, RPL-Px_2SDC1,RPL-P_2SDC3,RPL-P_2SDC4</t>
  </si>
  <si>
    <t>Verify system supports Debug Trace log capture via BSSB interface over Type-A port</t>
  </si>
  <si>
    <t>CSS-IVE-131112</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</si>
  <si>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owerOn,JSLP_POR_20H1_PreAlpha,JSLP_POR_20H2_Beta,JSLP_POR_20H2_PV,JSLP_PSS_1.0_19H1_REV2,JSLP_PSS_1.1_19H1_REV2,JSLP_TestChip_19H1_PowerOn,JSLP_TestChip_19H1_PreAlpha,KBL_H42_PV,KBL_S22_PV,KBL_S42_PV,KBL_U21_PV,KBL_U22_PV,KBL_U23e_PV,KBL_Y22_PV,KBLR_Y_PV,LKF_A0_RS4_Alpha,LKF_A0_RS4_POE,LKF_B0_RS4_Beta,LKF_B0_RS4_PO,LKF_B0_RS4_PV ,LKF_Bx_ROW_19H1_Alpha,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UY42_PO,TGL_Y42_RS4_PV,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</si>
  <si>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debug interfaces,NPK,TBT_PD_EC_NA,USB/XHCI ports,USB3.0</t>
  </si>
  <si>
    <t>BC-RQTBC-9452,BC-RQTBC-12460
BC-RQTBC-13098
BC-RQTBC-10263
BC-RQTBC-13817
BC-RQTBC-15239
BC-RQTBC-14148
BC-RQTBC-13415
BC-RQTBC-12369
BC-RQTBC-15177
BC-RQTBC-15182
BC-RQTBC-13206
IceLake-UCIS-2745
 LKF PSS UCIS Coverage: IceLake-UCIS-2728, IceLake-UCIS-2729, IceLake-UCIS-2745,4_335-UCIS-2925
BC-RQTBCLF-87
BC-RQTBC-3189,BC-RQTBCLF-277
TGL UCIS:220195200
LKF FR:4_335-FR-17299,LKF UCIS:4_335-UCIS-2091,4_335-UCIS-1578
JSLP PRD:BC-RQTBC-16158
BC-RQTBC-16123,BC-RQTBC-16840
JSLP PRD:BC-RQTBC-16284, 2203201841
BC-RQTBC-13186
BC-RQTBC-13084
RKL: 2203201721,2203201841,2203201867
JSLP:1607196315,1607196313,1305899479
RKL:2203201679,1209948932,1209948855
ADL:1305899476,1305899479,1305899478</t>
  </si>
  <si>
    <t>Route traces through BSSB should be successfully establish over usb port and able to capture system trace log without any issue</t>
  </si>
  <si>
    <t>This Test Cases is to verify SUT support Debug Trace log capture -  Route traces to BSSB</t>
  </si>
  <si>
    <t>EC-FV,EC-TYPEC,UDL2.0_ATMS2.0,EC-PD-NA,TGL_ERB_PO,OBC-CNL-CPU-NPK-Debug-BSSB,OBC-CFL-CPU-NPK-Debug-BSSB,OBC-ICL-CPU-NPK-Debug-BSSB,OBC-LKF-CPU-NPK-Debug-BSSB,OBC-TGL-CPU-NPK-Debug-BSSB,TGL_BIOS_PO_P2,TGL_IFWI_PO_P2,RKL_U_ERB,RKL_S_ERB,RKL_S_PO_Phase1_IFWI,ADL_S_ERB_PO,IFWI_TEST_SUITE,RPL-P_5SGC1,RPL-P_5SGC2,RPL-P_4SDC1,RPL-P_3SDC2,RPL-P_2SDC3,RKL_Native_PO,RKL_Xcomp_PO,Phase_2,ADL/RKL/JSL,CML_H_ADP_S_PO,ADL_P_ERB_PO,ADL_P_ERB_BIOS_PO,MTL_Test_Suite,IFWI_SYNC,ADL_N_IFWI_5SGC1,ADL_N_IFWI_4SDC1,ADL_N_IFWI_3SDC1,ADL_N_IFWI_2SDC1,ADL_N_IFWI_2SDC2,ADL_N_IFWI_2SDC3,ADL_SBGA_5GC,ADL_N_IFWI,IFWI_COMMON_PREOS,ADLMLP4x,ADL-P_5SGC1,ADL-P_5SGC2,RPL_S_MASTER,RPL-S_2SDC4,ADL-M_5SGC1,RPL-Px_5SGC1,RPL-Px_3SDC1,NA_4_FHF,ADL_SBGA_3SDC1</t>
  </si>
  <si>
    <t>Verify system performing Sx cycles with "Driver Verifier Options" enabled  in OS</t>
  </si>
  <si>
    <t>CSS-IVE-131113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</si>
  <si>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Simics_VP_RS1_PSS_1.0C,ICL_Simics_VP_RS1_PSS_1.0P,ICL_Simics_VP_RS2_PSS_1.1,ICL_U42_RS6_PV,ICL_UN42_KC_PV_RS6,ICL_Y42_RS6_PV,ICL_YN42_RS6_PV,JSLP_POR_20H1_Alpha,JSLP_POR_20H1_PowerOn,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1.0,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ADL-S_HSLE_PSS1.0,ADL-S_HSLE_PSS1.1,ADL-S_HFPGA_PSS1.0,ADL-S_HFPGA_PSS1.1,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</si>
  <si>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Written based on "CNL - Sx test plan from platform team"
TGL:BC-RQTBCTL-1145,BC-RQTBCTL-1144,BC-RQTBCTL-1146,220662935,220662934
JSL: 2202553192 , 2202553195 , 2202553186
ADL: 2205168210,2205168301,2205167043,2205166859</t>
  </si>
  <si>
    <t>System should be stable on performing Sx cycles with "Driver Verifier Options" enabled in OS</t>
  </si>
  <si>
    <t>Intention of the testcase is to verify system performing Sx cycles with "Driver Verifier Options" enabled in OS</t>
  </si>
  <si>
    <t>UDL2.0_ATMS2.0,TGL_VP_NA,OBC-CNL-PTF-PMC-PM-Sx,OBC-ICL-PTF-PMC-PM-Sx,OBC-TGL-PTF-PMC-PM-Sx,OBC-CFL-PTF-PMC-PM-Sx,ADL_PSS_1.0,IFWI_TEST_SUITE,ADL/RKL/JSL,MTL_Test_Suite,IFWI_SYNC,ADL_N_IFWI,IFWI_COMMON_PREOS,ADLMLP4x,ADL-P_5SGC1,ADL-P_5SGC2,RPL_S_MASTER,ADL_SBGA_5GC,ADL_SBGA_3SDC1,ADL_N_IFWI_2SDC3,ADL_N_IFWI_2SDC1,ADL_N_IFWI_3SDC1,ADL_N_IFWI_4SDC1,ADL_N_IFWI_5SGC1</t>
  </si>
  <si>
    <t>Verify display turns off post reaching RTC time limit</t>
  </si>
  <si>
    <t>CSS-IVE-131118</t>
  </si>
  <si>
    <t>ADL-S_ADP-S_SODIMM_DDR5_1DPC_Alpha,AML_5W_Y22_ROW_PV,ADL-S_ADP-S_UDIMM_DDR5_1DPC_PreAlpha,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1.0C,ICL_Simics_VP_RS1_PSS_1.0P,ICL_Simics_VP_RS2_PSS_1.1,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</si>
  <si>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Display Panels,RTC</t>
  </si>
  <si>
    <t>TGL :FR 1405574806
JSLP : 1607196250</t>
  </si>
  <si>
    <t>Display should turn off post reaching RTC time limit</t>
  </si>
  <si>
    <t>Intention of the testcase is to verify display turns off post reaching RTC time limit</t>
  </si>
  <si>
    <t>ICL_PSS_BAT_NEW,UDL2.0_ATMS2.0,OBC-CNL-PTF-PMC-PM-DState,OBC-ICL-PTF-PMC-PM-DState_RTD3,OBC-ICL-PTF-PMC-PM-Display,OBC-LKF-PTF-PMC-PM-Display,rkl_cml_s62,RKL_U_PO_Phase3_IFWI,IFWI_TEST_SUITE,IFWI_PO,IFWI_Review_Done,ADL/RKL/JSL,Phase_3,MTL_Test_Suite,IFWI_SYNC,RPL_S_PSS_BASE,ADL_N_IFWI,IFWI_COMMON_PREOS,ADLMLP4x,ADL-P_5SGC1,ADL-P_5SGC2,RPL_S_MASTER,ADL-M_5SGC1,ADL_SBGA_5GC,ADL_SBGA_3SDC1,ADL_N_IFWI_2SDC3,ADL_N_IFWI_2SDC2,ADL_N_IFWI_2SDC1,ADL_N_IFWI_3SDC1,ADL_N_IFWI_5SGC1,ADL_N_IFWI_4SDC1</t>
  </si>
  <si>
    <t>Verify system performs Sx cycle successfully irrespectve of EC Low power mode option in Bios with system in DC mode</t>
  </si>
  <si>
    <t>CSS-IVE-131140</t>
  </si>
  <si>
    <t>AML_5W_Y22_ROW_PV,AML_7W_Y22_KC_PV,AMLR_Y42_Corp_RS6_PV,AMLR_Y42_PV_RS6,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ICL_YN42_RS6_PV,KBL_H42_PV,KBL_U21_PV,KBL_U22_PV,KBL_U23e_PV,KBL_Y22_PV,KBLR_Y_PV,KBLR_Y22_PV,TGL_ H81_RS4_Alpha,TGL_ H81_RS4_Beta,TGL_ H81_RS4_PV,TGL_H81_19H2_RS6_POE,TGL_H81_19H2_RS6_PreAlpha,TGL_Simics_VP_RS2_PSS1.0,TGL_Simics_VP_RS2_PSS1.1,TGL_U42_RS4_PV,TGL_Y42_RS4_PV,TGL_Z0_(TGPLP-A0)_RS4_PPOExit,WHL_U42_Corp_PV,WHL_U42_PV,WHL_U43e_Corp_PV,TGL_U42_RS6_Alpha,TGL_U42_RS6_Beta,TGL_U42_RS6_PV,TGL_Y42_RS6_Alpha,TGL_Y42_RS6_Beta,TGL_Y42_RS6_PV,AML_Y42_Win10X_PV,CML_U42_DG1_DDR4_PV,CML_U62_DG1_DDR4_PV</t>
  </si>
  <si>
    <t>Based On Exploratory testing</t>
  </si>
  <si>
    <t>System should perform Sx (S4 and S5) withEntry/Exit without any issue with  "EC Low power Mode" Disabled/Enabled in Bios </t>
  </si>
  <si>
    <t>Intention of the testcase is to verify system performs Sx cycle successfully irrespectve of EC Low power mode option in Bios with system in DC mode</t>
  </si>
  <si>
    <t>InProdATMS1.0_03March2018,PSE 1.0,OBC-CNL-EC-PMC-PM-Sx,OBC-ICL-EC-PMC-PM-Sx,OBC-TGL-EC-PMC-PM-Sx,OBC-LKF-EC-PMC-PM-Sx,GLK_ATMS1.0_Automated_TCs,Desktop_NA,MTL_Test_Suite,IFWI_SYNC,ADL_N_IFWI,IFWI_TEST_SUITE,IFWI_COMMON_PREOS,ADL-P_5SGC2,ADL-M_5SGC1,ADL_SBGA_5GC,ADL_N_IFWI_2SDC3,ADL_N_IFWI_2SDC2,ADL_N_IFWI_2SDC1,ADL_N_IFWI_3SDC1,ADL_N_IFWI_5SGC1,ADL_N_IFWI_IEC_PMC,ADL_N_IFWI_IEC_EC</t>
  </si>
  <si>
    <t>Perform Sx(S3, S4 and S5) with OS installed in eMMC</t>
  </si>
  <si>
    <t>CSS-IVE-131141</t>
  </si>
  <si>
    <t>CNL_U20_GT0_PV,CNL_Y22_PV,GLK_B0_RS3_PV,KBL_H42_PV,KBL_U21_PV,KBL_U22_PV,KBL_U23e_PV,KBL_Y22_PV,KBLR_Y_PV,KBLR_Y22_PV,ADL-P_Simics_VP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</si>
  <si>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eMMC,S-states</t>
  </si>
  <si>
    <t>Written based on IFWI mandatory test case check list 
Added this test case for GLK based on "GLK PO TCs" list</t>
  </si>
  <si>
    <t>SUT should perform Sx without any issue</t>
  </si>
  <si>
    <t> 
Perform Sx(S3, S4 and S5) with OS installed in eMMC</t>
  </si>
  <si>
    <t>C1_NA,GLK-RS3-10_IFWI,UDL2.0_ATMS2.0,OBC-CNL-PCH-eMMC-Storage-SCS_Sx,IFWI_TEST_SUITE,ADL/RKL/JSL,MTL_Test_Suite,IFWI_SYNC,ADL_N_IFWI,IFWI_COMMON_PREOS,ADLMLP4x,ADL_SBGA_5GC,ADL_SBGA_3SDC1,ADL_N_IFWI_2SDC3,ADL_N_IFWI_2SDC1,ADL_N_IFWI_3SDC1,ADL_N_IFWI_4SDC1,ADL_N_IFWI_5SGC1,ADL_N_IFWI_IEC_PMC</t>
  </si>
  <si>
    <t>Verify different power state changes on Modern standby enabled system</t>
  </si>
  <si>
    <t>CSS-IVE-131327</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</si>
  <si>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JSLP_PSS_0.8_19H1_REV2,JSLP_PSS_1.0_19H1_REV2,JSLP_PSS_1.1_19H1_REV2,JSLP_TestChip_19H1_PowerOn,JSLP_TestChip_19H1_PreAlpha,KBL_H42_PV,KBL_U21_PV,KBL_U22_PV,KBL_U23e_PV,KBL_Y22_PV,KBLR_U42_PV,KBLR_Y_PV,KBLR_Y22_PV,LKF_A0_RS4_Alpha,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</si>
  <si>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Scenario derived from HSD : 1604273715
BC-RQTBC-2880
BC-RQTBC-14026
ICL : BC-RQTBC-15321, BC-RQTBC-15323
TGL: BC-RQTBCTL-1220,1405574522,BC-RQTBCTL-679
BC-RQTBCTL-1223
BC-RQTBC-16813 
JSL: 2203202879 , 1607196068
RKL:2203202979, 1405574836
JSLP : 2203202979 , 2203202854
ADL: 2205168114,2205168210,2205168404,2205167043,2205166859</t>
  </si>
  <si>
    <t xml:space="preserve">Various power state changes on Modern standby enabled system should be successful </t>
  </si>
  <si>
    <t xml:space="preserve">Intention of the testcase is to verify different power state changes on Modern standby enabled system The following sequence of Power state changes are verified on a Modern standby enabled system =&gt; MoS -&gt; S4 -&gt; MoS - &gt; S5 -&gt; MoS -&gt; G3 -&gt; MoS </t>
  </si>
  <si>
    <t>EC-BAT,EC-SX,UDL2.0_ATMS2.0,OBC-CNL-PTF-PMC-PM-Sx,OBC-ICL-PTF-PMC-PM-Sx,OBC-TGL-PTF-PMC-PM-Sx,OBC-LKF-PTF-PMC-PM-Sx,CML_EC_FV,TGL_Arch_review,ECVAL-EXBAT-2018,IFWI_TEST_SUITE,ADL/RKL/JSL,MTL_Test_Suite,IFWI_SYNC,ADL_N_IFWI,IFWI_COMMON_PREOS,ADLMLP4x,ADL-P_5SGC1,ADL-P_5SGC2,RPL_S_MASTER,ADL-M_5SGC1,MTL_S_IFWI_PSS_0.5,MTL_S_ IFWI_PSS_0.8,ADL_SBGA_5GC,ADL_SBGA_3SDC1,ADL_N_IFWI_2SDC3,ADL_N_IFWI_2SDC1,ADL_N_IFWI_3SDC1,ADL_N_IFWI_4SDC1,ADL_N_IFWI_5SGC1,ADL_N_IFWI_IEC_EC</t>
  </si>
  <si>
    <t>Verify system shutdown/reboot via Hardware buttons</t>
  </si>
  <si>
    <t>CSS-IVE-131426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</si>
  <si>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LKF_A0_RS4_Alpha,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</si>
  <si>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ET
JSLP : 1607196266
ADL: 2205179961
RKL:1209951633,1209950123,1209950117 , 1209950160</t>
  </si>
  <si>
    <t>System should successfully shutdown/reboot via Hardware buttons</t>
  </si>
  <si>
    <t>Intention of the testcase is to verify system shutdown/reboot via Hardware buttons 
 </t>
  </si>
  <si>
    <t>EC-FV,EC-GPIO,UDL2.0_ATMS2.0,OBC-CNL-PTF-PMC-PM-Sx,OBC-ICL-PTF-PMC-PM-Sx,OBC-TGL-PTF-PMC-PM-Sx,OBC-LKF-PTF-PMC-PM-Sx,OBC-CFL-PTF-PMC-PM-Sx,RKL_Native_PO,RKL_Xcomp_PO,IFWI_TEST_SUITE,Phase_2,ADL/RKL/JSL,CML_H_ADP_S_PO,ADL_Arch_Phase_!,MTL_Test_Suite,IFWI_SYNC,ADL_N_IFWIIFWI_COVERAGE_DELTA,RPLSGC1,RPLSGC2,ADLMLP4x,ADL-P_5SGC1,ADL-P_5SGC2,ADL-M_5SGC1,MTL_S_IFWI_PSS_0.5,RPL_S_IFWI_PO_Phase2,RPL-S_ 5SGC1,ADL_SBGA_5GC,ADL_SBGA_3SDC1,RPL-P_5SGC1,RPL-P_5SGC2,RPL-P_4SDC1,RPL-P_3SDC2,RPL-P_2SDC3,RPL-S_ 5SGC1,RPL-S_4SDC1,RPL-S_4SDC2,RPL-S_3SDC1,RPL-S_2SDC2,RPL-S_2SDC3,RPL-S_2SDC7,RPL-S_2SDC8,RPL_Px_PO_P2,RPL_SBGA_IFWI_PO_Phase2,RPL-SBGA_4SC,RPL-SBGA_3SC,RPL-SBGA_3SC-2,RPL-SBGA_2SC1,RPL-SBGA_2SC2,MTL_IFWI_CBV_PMC,MTL_IFWI_CBV_EC,ADL_N_IFWI_2SDC3,ADL_N_IFWI_2SDC1,ADL_N_IFWI_3SDC1,ADL_N_IFWI_4SDC1,ADL_N_IFWI_5SGC1,ADL_N_IFWI_IEC_General,ADL_N_IFWI_IEC_PMC,ADL_N_IFWI_IEC_EC,MTL-P_5SGC1,MTL-P_4SDC1,MTL-P_4SDC2,MTL-P_3SDC3,MTL-P_3SDC4,MTL-P_2SDC5,MTL-P_2SDC6,RPL_P_PO_P2,RPL-P_5SGC1,RPL-P_4SDC1,RPL-P_3SDC2,RPL-P_2SDC3,RPL-P_2SDC4,RPL-P_2SDC5,RPL-P_2SDC6</t>
  </si>
  <si>
    <t>Validate SUT resumes from Adaptive hibernate when Long Suspend with CMS</t>
  </si>
  <si>
    <t>CSS-IVE-131452</t>
  </si>
  <si>
    <t>Industry Specs and Open source initiatives</t>
  </si>
  <si>
    <t>ICL_U42_RS6_PV,ICL_UN42_KC_PV_RS6,ICL_Y42_RS6_PV,ICL_YN42_RS6_PV,LKF_A0_RS4_Alpha,LKF_A0_RS4_POE,LKF_B0_RS4_Beta,LKF_B0_RS4_PO,LKF_B0_RS4_PV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</si>
  <si>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MoS (Modern Standby),Real Battery Management,S0ix-states</t>
  </si>
  <si>
    <t>IceLake-UCIS-4302 ,220194448
LKF: B2B S0-&gt; CS-&gt; S4-&gt;S0-&gt;CS Stress test(For LKF specific requirement Platform Coverage for  CMS in PSS)
ADL:2202553217</t>
  </si>
  <si>
    <t>Postcode should be AB04 as When SUT is more than one hour in MoS, It should enter to hibernate called adaptive hibernate. </t>
  </si>
  <si>
    <t>User Predicted to be Away- When SUT is more than one hour in MoS, It should enter to hibernate called adaptive hibernate.
LKF: S0-&gt; CS-&gt; S4-&gt;S0-&gt;CS </t>
  </si>
  <si>
    <t>ADLMLP4x,ICL-ArchReview-PostSi,UDL2.0_ATMS2.0,IFWI_TEST_SUITE,Desktop_NA,ADL/RKL/JSL,ADL_Arch_Phase_!,MTL_Test_Suite,IFWI_SYNC,ADL_N_IFWIIFWI_COVERAGE_DELTA,RPL_S_MASTER,RPL-P_5SGC1,RPL-P_5SGC2,RPL-P_4SDC1,RPL-P_3SDC2,RPL-P_2SDC3,RPL-S_ 5SGC1,ADL-M_5SGC1,ADL_SBGA_5GC,ADL_SBGA_3SDC1,TAG-APL-ARCH-TO-PROD-WW21.2,GLK_NA,OBC-CNL-PTF-PMC-Storage-Dstate_RTD3,OBC-CFL-PTF-PMC-Storage-Dstate_RTD3,OBC-ICL-PTF-PMC-Storage-Dstate_RTD3,OBC-TGL-PTF-PMC-Storage-Dstate_RTD3,UTR_SYNC,TGL_H_MASTER,MTL_TEMP,EC-NA,MTL-M_4SDC1,MTL-M_4SDC2,MTL-M_3SDC3,MTL-M_2SDC4,MTL-M_2SDC5,MTL_IFWI_CBV_PMC,ADL_N_IFWI_2SDC3,ADL_N_IFWI_2SDC1,ADL_N_IFWI_3SDC1,ADL_N_IFWI_4SDC1,ADL_N_IFWI_5SGC1,MTL-P_5SGC1,MTL-P_4SDC1,MTL-P_4SDC2,MTL-P_3SDC3,MTL-P_3SDC4,MTL-P_2SDC5,MTL-P_2SDC6,RPL-SBGA_5SC,RPL-SBGA_4SC,RPL-SBGA_3SC,RPL-SBGA_2SC1,RPL-SBGA_2SC2</t>
  </si>
  <si>
    <t>Verify simple power management cycle order: Warm reset-&gt;S0-&gt; CS-&gt;S0-&gt; Warm reset -&gt;S0-&gt;CS-&gt;S0</t>
  </si>
  <si>
    <t>CSS-IVE-131453</t>
  </si>
  <si>
    <t>ADL-S_ADP-S_SODIMM_DDR5_1DPC_Alpha,ADL-S_ADP-S_UDIMM_DDR5_1DPC_PreAlpha,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</si>
  <si>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MoS (Modern Standby),S0ix-states</t>
  </si>
  <si>
    <t>LKF: B2B S0-&gt; Warm reset-&gt;S0-&gt; CS-&gt;S0-&gt; Warm reset -&gt;S0-&gt;CS-&gt;S0 Stress test(For LKF specific requirement Platform Coverage for  CMS in PSS)</t>
  </si>
  <si>
    <t>All steps should be cleared, there should not be any hung during the given SX transitions: Warm reset-&gt;S0-&gt; CS-&gt;S0-&gt; Warm reset -&gt;S0-&gt;CS-&gt;S0</t>
  </si>
  <si>
    <t>OBC-LKF-CPU-PUNIT-PM-s0ix,IFWI_TEST_SUITE,ADL/RKL/JSL,ADL_Arch_Phase_!,MTL_Test_Suite,IFWI_SYNC,ADL_N_IFWIIFWI_COVERAGE_DELTA,RPLSGC2,RPLSGC1,ADLMLP4x,ADL-P_5SGC1,ADL-P_5SGC2,ADL-M_5SGC1,RPL-S_ 5SGC1,ADL_SBGA_5GC,ADL_SBGA_3SDC1,RPL-S_5SGC1,RPL-S_4SDC1,RPL-S_4SDC2,RPL-S_3SDC1,RPL-S_2SDC1,RPL-S_2SDC2,RPL-S_2SDC3,RPL-P_5SGC1,RPL-P_5SGC2,RPL-P_4SDC1,RPL-P_3SD,ADL_N_IFWI_2SDC3,ADL_N_IFWI_2SDC1,ADL_N_IFWI_3SDC1,ADL_N_IFWI_4SDC1,ADL_N_IFWI_5SGC1C2,RPL-P_2SDC3,RPL-S_ 5SGC1,RPL-S_4SDC1,RPL-S_4SDC2,RPL-S_3SDC1,RPL-S_2SDC2,RPL-S_2SDC3,RPL-S_2SDC7,RPL-S_2SDC8,MTL_IFWI_CBV_EC,ADL_N_IFWI_IEC_PMC,ADL_N_IFWI_IEC_EC,MTL-P_5SGC1,MTL-P_4SDC1,MTL-P_4SDC2,MTL-P_3SDC3,MTL-P_3SDC4,MTL-P_2SDC5,MTL-P_2SDC6,RPL-SBGA_5SC,RPL-SBGA_4SC,RPL-SBGA_3SC,RPL-SBGA_2SC1,RPL-SBGA_2SC2,RPL-SBGA_3SC-2,RPL-P_5SGC1,RPL-P_4SDC1,RPL-P_3SDC2,RPL-P_2SDC3,RPL-P_2SDC4,RPL-P_2SDC5,RPL-P_2SDC6</t>
  </si>
  <si>
    <t>Verify simple power management cycle order: S0-&gt; CS-&gt; S5-&gt; S0-&gt; CS</t>
  </si>
  <si>
    <t>CSS-IVE-131454</t>
  </si>
  <si>
    <t>ADL-S_ADP-S_SODIMM_DDR5_1DPC_Alpha,ADL-S_ADP-S_UDIMM_DDR5_1DPC_PreAlpha,LKF_A0_RS4_Alpha,LKF_A0_RS4_POE,LKF_B0_RS4_Beta,LKF_B0_RS4_PO,LKF_B0_RS4_PV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</si>
  <si>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LKF: B2B S0-&gt; S0-&gt; CS-&gt; S5-&gt; S0-&gt; CS Stress test(For LKF specific requirement Platform Coverage for  CMS in PSS)</t>
  </si>
  <si>
    <t>All steps should be cleared, there should not be any hung during the given SX transitions: S0-&gt; CS-&gt; S5-&gt; S0-&gt; CS</t>
  </si>
  <si>
    <t>UDL2.0_ATMS2.0,OBC-LKF-CPU-PUNIT-PM-s0ix,IFWI_TEST_SUITE,ADL/RKL/JSL,ADL_Arch_Phase_!,MTL_Test_Suite,IFWI_SYNC,ADL_N_IFWIIFWI_COVERAGE_DELTA,RPLSGC1,RPLSGC2,ADLMLP4x,ADL-P_5SGC1,ADL-P_5SGC2,ADL-M_5SGC1,RPL-S_ 5SGC1,ADL_SBGA_5GC,ADL_SBGA_3SDC1,RPL-S_5SGC1,RPL-S_4SDC1,RPL-S_4SDC2,RPL-S_3SDC1,RPL-S_2SDC1,RPL-S_2SDC2,RPL-S_2SDC3,RPL-P_5SGC1,RPL-P_5SGC2,RPL-P_4SDC1,RPL-P_3SDC2,RPL-P_2SDC3,RPL-S_ 5SGC1,RPL-S_4SDC1,RPL-S_4SDC2,RPL-S_3SDC1,RPL-S_2SDC2,RPL-S_2SDC3,RPL-S_2SDC7,RPL-S_2SDC8,MTL_IFWI_CBV_PMC,MTL_IFWI_CBV_EC,ADL_N_IFWI_2SDC3,ADL_N_IFWI_2SDC1,ADL_N_IFWI_3SDC1,ADL_N_IFWI_4SDC1,ADL_N_IFWI_5SGC1,ADL_N_IFWI_IEC_PMC,ADL_N_IFWI_IEC_EC,MTL-P_5SGC1,MTL-P_4SDC1,MTL-P_4SDC2,MTL-P_3SDC3,MTL-P_3SDC4,MTL-P_2SDC5,MTL-P_2SDC6,RPL-SBGA_5SC,RPL-SBGA_4SC,RPL-SBGA_3SC,RPL-SBGA_2SC1,RPL-SBGA_2SC2,RPL-SBGA_3SC-2,RPL-P_5SGC1,RPL-P_4SDC1,RPL-P_3SDC2,RPL-P_2SDC3,RPL-P_2SDC4,RPL-P_2SDC5,RPL-P_2SDC6</t>
  </si>
  <si>
    <t>CSS-IVE-131461</t>
  </si>
  <si>
    <t>ADL-S_ADP-S_SODIMM_DDR5_1DPC_Alpha,AML_5W_Y22_ROW_PV,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SODIMM_DDR5_1DPC_Beta,ADL-S_ADP-S_SODIMM_DDR5_1DPC_PreAlpha,ADL-S_ADP-S_SODIMM_DDR5_1DPC_PV,AML_Y42_Win10X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t>
  </si>
  <si>
    <t>FPS/iFPS,S-states</t>
  </si>
  <si>
    <t>Interops : FPS and Warm reboot cycles</t>
  </si>
  <si>
    <t>Finger print functionality should be working post warm reboot cycles.</t>
  </si>
  <si>
    <t>Intention of this test case is to verify the finger print device after warm reboot cycles</t>
  </si>
  <si>
    <t>ICL-ArchReview-PostSi,UDL2.0_ATMS2.0,OBC-CNL-PCH-SPI-Sensors-FPS,OBC-CFL-PCH-SPI-Sensors-FPS,OBC-LKF-PCH-SPI-Sensors-FPS,OBC-ICL-PCH-SPI-Sensors-FPS,OBC-TGL-PCH-SPI-Sensors-FPS,CML_Delta_From_WHL,rkl_cml_s62,IFWI_TEST_SUITE,ADL/RKL/JSL,Delta_IFWI_BIOS,RKL-S X2_(CML-S+CMP-H)_S102,RKL-S X2_(CML-S+CMP-H)_S62,MTL_Test_Suite,IFWI_SYNC,ADL_N_IFWI,IFWI_COMMON_PREOS,RPL_S_MASTER,RPL-S_3SDC2,ADLMLP4x,ADL-P_5SGC1,ADL-M_5SGC1,ADL-P_3SDC4,RPL-Px_5SGC1,RPL-P_5SGC1,ADL_SBGA_5GC, ADL_SBGA_3DC4,MTL-M_5SGC1,MTL-M_4SDC1,MTL-M_4SDC2,MTL-M_3SDC3,MTL-M_2SDC4,ADL_N_IFWI_5SGC1,ADL_N_IFWI_4SDC1,ADL_N_IFWI_3SDC1,ADL_N_IFWI_2SDC1,ADL_N_IFWI_IEC_PMC</t>
  </si>
  <si>
    <t>Verify functionality of finger print sensor after CMS</t>
  </si>
  <si>
    <t>CSS-IVE-131462</t>
  </si>
  <si>
    <t>FPS/iFPS,MoS (Modern Standby)</t>
  </si>
  <si>
    <t>Interops : FPS and CS</t>
  </si>
  <si>
    <t>Finger print functionality should be working fine post CS.</t>
  </si>
  <si>
    <t>Intention of this test case is to verify the finger print device functionality post Connected standby</t>
  </si>
  <si>
    <t>ICL-ArchReview-PostSi,UDL2.0_ATMS2.0,OBC-CNL-PCH-SPI-Sensors-FPS,OBC-CFL-PCH-SPI-Sensors-FPS,OBC-LKF-PCH-SPI-Sensors-FPS,OBC-ICL-PCH-SPI-Sensors-FPS,OBC-TGL-PCH-SPI-Sensors-FPS,CML_Delta_From_WHL,rkl_cml_s62,IFWI_TEST_SUITE,ADL/RKL/JSL,Delta_IFWI_BIOS,RKL-S X2_(CML-S+CMP-H)_S102,RKL-S X2_(CML-S+CMP-H)_S62,MTL_Test_Suite,IFWI_SYNC,ADL_N_IFWI,IFWI_COMMON_PREOS,RPL_S_MASTER,RPL-S_3SDC2,ADLMLP4x,ADL-P_5SGC1,ADL-M_5SGC1,ADL-P_3SDC4,RPL-Px_5SGC1,RPL-P_5SGC1,ADL_SBGA_5GC, ADL_SBGA_3DC4,MTL-M_5SGC1,MTL-M_4SDC1,MTL-M_4SDC2,MTL-M_3SDC3,MTL-M_2SDC4,ADL_N_IFWI_5SGC1,ADL_N_IFWI_4SDC1,ADL_N_IFWI_3SDC1,ADL_N_IFWI_2SDC1</t>
  </si>
  <si>
    <t>Critical Battery Event wake from S0i3</t>
  </si>
  <si>
    <t>bios.platform</t>
  </si>
  <si>
    <t>CSS-IVE-131521</t>
  </si>
  <si>
    <t>JSLP_POR_20H1_Alpha,JSLP_POR_20H1_PowerOn,JSLP_POR_20H1_PreAlpha,JSLP_POR_20H2_Beta,JSLP_POR_20H2_PV,JSLP_TestChip_19H1_PreAlpha,LKF_A0_RS4_Alpha,LKF_A0_RS4_POE,LKF_B0_RS4_Beta,LKF_B0_RS4_PO,LKF_B0_RS4_PV ,LKF_Bx_ROW_19H1_Alpha,LKF_Bx_ROW_19H2_Beta,LKF_Bx_ROW_19H2_PV,LKF_Bx_ROW_20H1_PV</t>
  </si>
  <si>
    <t>Charging modes,EC-Lite,MoS (Modern Standby),Real Battery Management,S0ix-states</t>
  </si>
  <si>
    <t>LKF PSS use case: 
IceLake-UCIS-313
4_335-UCIS-1969
BC-RQTBCLF-248
IceLake-UCIS-313</t>
  </si>
  <si>
    <t>SUT should wake from S0i3 when battery reached below 50%</t>
  </si>
  <si>
    <t>Verify system wakes from S0i3/CS With  "Critical battery Event" </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</si>
  <si>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MMON_PREOS,ADL_SBGA_5GC,ADL_N_IFWI_5SGC1,ADL_N_IFWI_4SDC1,ADL_N_IFWI_3SDC1,ADL_N_IFWI_2SDC1,ADL_N_IFWI_2SDC2,ADL_N_IFWI_2SDC3,ADL_N_IFWI_IEC_General,ADL_N_IFWI_IEC_EC</t>
  </si>
  <si>
    <t>Verify system enter to Adaptive hibernate when system is in CMS (Standby reserve time setting)</t>
  </si>
  <si>
    <t>CSS-IVE-131525</t>
  </si>
  <si>
    <t>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owerOn,JSLP_POR_20H1_PreAlpha,JSLP_POR_20H2_Beta,JSLP_POR_20H2_PV,JSLP_PSS_1.0_19H1_REV2,JSLP_PSS_1.1_19H1_REV2,LKF_A0_RS4_Alpha,LKF_A0_RS4_POE,LKF_B0_RS4_Beta,LKF_B0_RS4_PO,LKF_B0_RS4_PV ,LKF_Bx_ROW_19H1_Alpha,LKF_Bx_ROW_19H1_POE,LKF_Bx_ROW_19H2_Beta,LKF_Bx_ROW_19H2_PV,LKF_Bx_ROW_20H1_PV,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Simics_VP_RS5_PSS1.1,TGL_U42_RS4_PV,TGL_UY42_PO,TGL_Y42_RS4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</si>
  <si>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TGL: IceLake-UCIS-4302 ,220194448
JSL : 2202553217
RKL:1209951636
https://docs.microsoft.com/en-us/windows-hardware/customize/power-settings/adaptive-hibernate</t>
  </si>
  <si>
    <t>System should enter to S4 state from CMS after Standby reserve time 
Note: Test case should execute in only DC mode</t>
  </si>
  <si>
    <t>Intention of the testcase is to verify  system enters to Adaptive hibernate with system is in CMS post standby reserve time</t>
  </si>
  <si>
    <t>ICL-ArchReview-PostSi,ICL_RFR,UDL2.0_ATMS2.0,OBC-LKF-PTF-PMC-PM-S0ix_MS,OBC-ICL-PTF-PMC-PM-S0ix_MS,OBC-TGL-PTF-PMC-PM-S0ix_MS,IFWI_TEST_SUITE,ADL/RKL/JSL,ADL_Arch_Phase_!,MTL_Test_Suite,IFWI_SYNC,ADL_N_IFWI,IFWI_COMMON_PREOS,ADLMLP4x,RPL_S_MASTER,ADL-M_5SGC1,ADL_SBGA_5GC,ADL_SBGA_3SDC1,ADL_N_IFWI_2SDC3,ADL_N_IFWI_2SDC1,ADL_N_IFWI_3SDC1,ADL_N_IFWI_4SDC1,ADL_N_IFWI_5SGC1,ADL_N_IFWI_IEC_PMC</t>
  </si>
  <si>
    <t>Verify Wi-Fi Direct connectivity between 2 SUT</t>
  </si>
  <si>
    <t>CSS-IVE-131547</t>
  </si>
  <si>
    <t>Networking and Connectivity</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</si>
  <si>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LKF_N-1_(BXTM)_RS3_POE,LKF_N-1_(ICL)_RS3_POE,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</si>
  <si>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CNVi,discrete WiFi/BT</t>
  </si>
  <si>
    <t>LKF: 4_335-UCIS-2393,4_335-LZ-798
JSLP: 1607196254</t>
  </si>
  <si>
    <t>vhebbarx</t>
  </si>
  <si>
    <t>Able to successfully establish WiFi direct connection between 2 SUT with WLAN enabled</t>
  </si>
  <si>
    <t>This TC is to verify Wi-Fi Direct connectivity between 2 SUT</t>
  </si>
  <si>
    <t>ICL-ArchReview-PostSi,UDL2.0_ATMS2.0,OBC-CNL-PCH-CNVi-Connectivity-WiFi,OBC-CNL-PTF-CNVd-Connectivity-WiFi,OBC-CFL-PCH-CNVi-Connectivity-WiFi,OBC-CFL-PTF-CNVd-Connectivity-WiFi,OBC-LKF-PTF-CNVd-Connectivity-WiFi,OBC-ICL-PCH-CNVi-Connectivity-WiFi,OBC-ICL-PTF-CNVd-Connectivity-WiFi,OBC-TGL-PCH-CNVi-Connectivity-WiFi,OBC-TGL-PTF-CNVd-Connectivity-WiFi,CML_Delta_From_WHL,IFWI_TEST_SUITE,ADL/RKL/JSL,MTL_Test_Suite,MTL_PSS_0.8IFWI_SYNC,ADL_N_IFWIIFWI_COVERAGE_DELTA,RPLSGC2,RPLSGC1,ADLMLP4x,RPL-S_3SDC1,RPL-S_ 5SGC1, RPL-S_4SDC1, RPL-S_4SDC2, RPL-S_2SDC1,  RPL-S_2SDC2, RPL-S_2SDC3, RPL-S_2SDC4,ADL_SBGA_5GC,RPL-SBGA_3SC1,RPL-SBGA_5SC,RPL-Px_5SGC1,RPL-Px_4SDC1,ADL-M_3SDC2,ADL-M_2SDC2,ADL-M_5SGC1,ADL-M_3SDC2,ADL-M_2SDC2,RPL-S_3SDC2,RPL-S_3SDC3,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ADL_SBGA_3SDC1,LNL_M_IFWI_PSS,MTL IFWI_Payload_Platform-Val,ADL_N_IFWI_5SGC1, ADL_N_IFWI_4SDC1, ADL_N_IFWI_3SDC1,  ADL_N_IFWI_2SDC1, ADL_N_IFWI_2SDC2, ADL_N_IFWI_2SDC3,ADL_N_IFWI_5SGC1, ADL_N_IFWI_4SDC1,   ADL_N_IFWI_2SDC1, ADL_N_IFWI_2SDC2,RPL-S_2SDC8,RPL-Px_4SP2,RPL-Px_2SDC1</t>
  </si>
  <si>
    <t>Verify system enter to Adaptive hibernate when system is in CMS (StandbyBudgetPercent)</t>
  </si>
  <si>
    <t>CSS-IVE-131551</t>
  </si>
  <si>
    <t>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owerOn,JSLP_POR_20H1_PreAlpha,JSLP_POR_20H2_Beta,JSLP_POR_20H2_PV,JSLP_PSS_1.0_19H1_REV2,JSLP_PSS_1.1_19H1_REV2,LKF_A0_RS4_Alpha,LKF_A0_RS4_POE,LKF_B0_RS4_Beta,LKF_B0_RS4_PO,LKF_B0_RS4_PV ,LKF_Bx_ROW_19H1_Alpha,LKF_Bx_ROW_19H1_POE,LKF_Bx_ROW_19H2_Beta,LKF_Bx_ROW_19H2_PV,LKF_Bx_ROW_20H1_PV,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</si>
  <si>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TGL: IceLake-UCIS-4302 ,220194448
JSL : 2202553217
RKL:1209951636</t>
  </si>
  <si>
    <t>System should enter to S4 state from CMS after Standby budget percent based on battery percentage</t>
  </si>
  <si>
    <t> 
Intention of the testcase is to verify  system enters to Adaptive hibernate with system is in CMS post standby budget percent</t>
  </si>
  <si>
    <t>UDL2.0_ATMS2.0,OBC-LKF-PTF-PMC-PM-S0ix_MS,OBC-ICL-PTF-PMC-PM-S0ix_MS,OBC-TGL-PTF-PMC-PM-S0ix_MS,IFWI_TEST_SUITE,ADL/RKL/JSL,ADL_Arch_Phase_!,MTL_Test_Suite,IFWI_SYNC,ADL_N_IFWI,IFWI_COMMON_PREOS,ADLMLP4x,RPL_S_MASTER,ADL-M_5SGC1,ADL_SBGA_5GC,ADL_SBGA_3SDC1,ADL_N_IFWI_2SDC3,ADL_N_IFWI_2SDC1,ADL_N_IFWI_3SDC1,ADL_N_IFWI_4SDC1,ADL_N_IFWI_5SGC1</t>
  </si>
  <si>
    <t>Verify System memory using Windows Memory Diagnostics tool (BASIC)</t>
  </si>
  <si>
    <t>CSS-IVE-131736</t>
  </si>
  <si>
    <t>Memory Technologies and Topologies</t>
  </si>
  <si>
    <t>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JSLP_Win10x_PreAlpha,JSLP_Win10x_PV,JSLP_Win10x_Alpha,JSLP_Win10x_Beta</t>
  </si>
  <si>
    <t>Memory Technologies/Topologies</t>
  </si>
  <si>
    <t>Created based GLK UCIS/ IFWI criteria
BC-RQTBC-16675</t>
  </si>
  <si>
    <t>Should be able to run and verify Memory Diagnostic Test in Basic mode with the given pass count, without any issues.</t>
  </si>
  <si>
    <t>System Memory is verified using Windows Memory Diagnostics tool, for a memory problem that isn’t being automatically detected.</t>
  </si>
  <si>
    <t>GLK-CI,GLK-RVP2-Memory,ICL-ArchReview-PostSi,InProdATMS1.0_03March2018,PSE 1.0,OBC-LKF-CPU-MC-Memory-MRC,OBC-ICL-CPU-MC-Memory-MRC,OBC-TGL-CPU-MC-Memory-MRC,GLK_ATMS1.0_Automated_TCs,LKF_B0_Power_ON,ADL/RKL/JSL,IFWI_TEST_SUITE,MTL_Test_Suite,IFWI_SYNC,ADL_N_IFWI,IFWI_COMMON_PREOS,RPL_S_MASTER,RPL-Px_5SGC1, ,RPL-Px_4SDC1,RPL-Px_3SDC2,RPL-P_5SGC1,,RPL-P_4SDC1,RPL-P_3SDC2,, ADL_SBGA_5GC,ADL_SBGA_3SDC1,
RPL-S_ 5SGC1,MTL-M_5SGC1,MTL-M_4SDC1,MTL-M_4SDC2,MTL-M_3SDC3,MTL-M_2SDC4,MTL-M_2SDC5,MTL-M_2SDC6,ADL_N_IFWI_5SGC1 ,ADL_N_IFWI_4SDC1, ADL_N_IFWI_3SDC1, ADL_N_IFWI_2SDC1 ,ADL_N_IFWI_2SDC2, ADL_N_IFWI_2SDC3,RPL-Px_4SP2, RPL-Px_2SDC1,RPL-P_2SDC3,RPL-P_2SDC4,RPL-P_2SDC5,RPL-P_2SDC6</t>
  </si>
  <si>
    <t>Verify Audio Play back on Speakers , 3.5 Jack &amp; USB/Type-C Headset</t>
  </si>
  <si>
    <t>CSS-IVE-131748</t>
  </si>
  <si>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</si>
  <si>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</si>
  <si>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BC-RQTBC-10138
IceLake-UCIS-720
BC-RQTBC-14207
BC-RQTBCLF-99</t>
  </si>
  <si>
    <t>Ensure that the audio play back should go fine &amp; should be heard on Speakers, 3.5 MM Jack Headset &amp; USB Headset. </t>
  </si>
  <si>
    <t>Validate Audio Play back with on board speakers, 3mm Jack headset and USB headset
Expected results:
Able to hear music in the earpieces of the headset or with speakers connected to DUT</t>
  </si>
  <si>
    <t>Audio,BIOS+IFWI,ICL-FW-PSS0.5,ICL-ArchReview-PostSi,ICL_RFR,UDL2.0_ATMS2.0,OBC-CNL-PCH-AVS-Audio-HDA_Headphone,OBC-CFL-PCH-AVS-Audio-HDA_Headphone,OBC-LKF-PCH-AVS-Audio-HDA_Headphone,OBC-ICL-PCH-AVS-Audio-HDA_Headphone,OBC-TGL-PCH-AVS-Audio-HDA_Headphone,TGL_BIOS_PO_P2,rkl_cml_s62,IFWI_TEST_SUITE,ADL/RKL/JSL,ADL_Arch_Phase3,MTL_Test_Suite,IFWI_SYNC,ADL_N_IFWIIFWI_COVERAGE_DELTA,ADLMLP4x,ADL-P_5SGC1,ADL-P_5SGC2,ADL-M_5SGC1,RPL-Px_5SGC1,RPL-Px_3SDC1,MTL_S_IFWI_PSS_0.8,RPL-P_5SGC1,RPL-P_4SDC1,RPL-P_3SDC2,RPL-P_2SDC4,RPL-S_ 5SGC1,RPL-S_4SDC1,RPL-S_3SDC1,RPL-S_4SDC2,RPL-S_2SDC1,RPL-S_2SDC2,RPL-S_2SDC3,MTL_IFWI_BAT,ADL_SBGA_5GC,ADL_SBGA_3DC1,ADL_SBGA_3DC2,ADL_SBGA_3DC3,ADL_SBGA_3DC4,ADL-M_5SGC1,ADL-M_3SDC1,ADL-M_3SDC2,ADL-M_2SDC1,ADL-M_2SDC2,RPL-P_3SDC3,RPL-P_PNP_GC,ADL_SBGA_3SDC1,MTL_IFWI_QAC,
MTL_IFWI_CBV_ACE FW,MTL_IFWI_CBV_TBT,MTL_IFWI_CBV_EC,MTL_IFWI_CBV_IOM,ADL_N_IFWI_5SGC1,ADL_N_IFWI_4SDC1,ADL_N_IFWI_3SDC1,ADL_N_IFWI_2SDC2,ADL_N_IFWI_2SDC3,ADL_N_IFWI_IEC_IOM,ARL_Px_IFWI_CI</t>
  </si>
  <si>
    <t>Verify Graphics DirectX support - 3D mark benchmark</t>
  </si>
  <si>
    <t>CSS-IVE-131754</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</si>
  <si>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owerOn,JSLP_POR_20H1_PreAlpha,JSLP_POR_20H2_Beta,JSLP_POR_20H2_PV,JSLP_PSS_0.8_19H1_REV2,JSLP_PSS_1.0_19H1_REV2,JSLP_PSS_1.1_19H1_REV2,JSLP_TestChip_19H1_PowerOn,JSLP_TestChip_19H1_PreAlpha,KBL_H42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</si>
  <si>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BenchMark Tests</t>
  </si>
  <si>
    <t>Bench Mark test for Graphics
BC-RQTBC-15191
4_335-UCIS-2208(Rev2.7)
BC-RQTBCTL-560
TGL HSD ES ID:2201306802
BC-RQTBC-16022
RKL: 2203203062, FR:1209950266
JSLP: 2203203062
ADL FR: 2205436672, 2205436665</t>
  </si>
  <si>
    <t>No graphic related issues should be seen while running the benchmark application </t>
  </si>
  <si>
    <t>Test case is to verify Benchmark Graphics application running which supports DirectX</t>
  </si>
  <si>
    <t>ICL-ArchReview-PostSi,ICL_RFR,UDL_2.0,UDL_ATMS2.0,UDL2.0_ATMS2.0,OBC-CNL-GPU-DDI-Display-eDP,OBC-CFL-GPU-DDI-Display-eDP,OBC-ICL-GPU-DDI-Display-eDP,OBC-TGL-GPU-DDI-Display-eDP,OBC-LKF-GPU-DDI-Display-eDP,IFWI_TEST_SUITE,RKL_Xcomp_PO,RKL_Native_PO,ADL/RKL/JSL,CML_H_ADP_S_PO,Delta_IFWI_BIOS,Phase_3,MTL_Test_Suite,IFWI_SYNC,RPL_M_MASTER,IFWI_COMMON_PREOS,ADLMLP4x,ADL-P_5SGC1,ADL-P_5SGC2,ADL-M_5SGC1,RPL-P_5SGC1,RPL-P_4SDC1,RPL-P_3SDC2,RPL-P_2SDC4,RPL-S_ 5SGC1,RPL-S_4SDC1,RPL-S_3SDC2,RPL-S_3SDC1,RPL-S_2SDC1,RPL-S_2SDC2,RPL-S_2SDC3,ADL_SBGA_5GC,ADL_SBGA_3DC1,ADL_SBGA_3DC2,ADL_SBGA_3DC3,ADL_SBGA_3DC4,ADL-M_5SGC1,ADL-M_3SDC1,ADL-M_3SDC2,ADL-M_2SDC1,ADL-M_2SDC2,RPL-P_3SDC3,RPL-P_PNP_GC,RPL-S_2SDC7,ADL_SBGA_3SDC1,MTL-M_5SGC1,MTL-M_4SDC1,MTL-M_4SDC2,MTL-M_3SDC3,MTL-M_2SDC4,MTL-M_2SDC5,MTL-M_2SDC6,ADL_N_IFWI_5SGC1,ADL_N_IFWI_4SDC1,ADL_N_IFWI_3SDC1,ADL_N_IFWI_2SDC1,ADL_N_IFWI_2SDC2,ADL_N_IFWI_2SDC3</t>
  </si>
  <si>
    <t>Check eMMC functionality across sleep states</t>
  </si>
  <si>
    <t>CSS-IVE-131761</t>
  </si>
  <si>
    <t>AML_5W_Y22_ROW_PV,AMLR_Y42_PV_RS6,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GLK_B0_RS4_PV,ICL_Simics_VP_RS1_PSS_0.8P,ICL_Simics_VP_RS1_PSS_1.0C,ICL_Simics_VP_RS1_PSS_1.0P,ICL_Simics_VP_RS2_PSS_1.1,ICL_U42_RS6_PV,ICL_Y42_RS6_PV,JSLP_POR_20H1_Alpha,JSLP_POR_20H1_PreAlpha,JSLP_POR_20H2_Beta,JSLP_POR_20H2_PV,JSLP_PSS_0.8_19H1_REV2,JSLP_PSS_1.0_19H1_REV2,JSLP_PSS_1.1_19H1_REV2,KBL_U21_PV,KBL_U22_PV,KBL_U23e_PV,KBL_Y22_PV,KBLR_Y_PV,KBLR_Y22_PV,WHL_U42_Corp_PV,WHL_U42_PV,WHL_U43e_Corp_PV,AML_Y42_Win10X_PV,JSLP_Win10x_PreAlpha,JSLP_Win10x_PV,JSLP_Win10x_Alpha,JSLP_Win10x_Beta</t>
  </si>
  <si>
    <t>eMMC,S-states,USB3.0</t>
  </si>
  <si>
    <t>Scenario added from IFWI mandatory check list
JSLP: 1604836809, 1607196150</t>
  </si>
  <si>
    <t>eMMC should work across all the sleep states</t>
  </si>
  <si>
    <t>Integration</t>
  </si>
  <si>
    <t>eMMC functionality across sleep states should work fine .</t>
  </si>
  <si>
    <t>ICL_PSS_BAT_NEW,UDL2.0_ATMS2.0,OBC-ICL-PCH-eMMC-Storage-SCS,OBC-CFL-PCH-eMMC-Storage-SCS,OBC-CNL-PCH-eMMC-Storage-SCS,CML_DG1,IFWI_TEST_SUITE,ADL/RKL/JSL,MTL_NA,IFWI_SYNC,ADL_N_IFWIIFWI_COVERAGE_DELTA,ADL_N_IFWI_5SGC1 ,ADL_N_IFWI_IEC_PMC</t>
  </si>
  <si>
    <t>Install OS from external USB Flash Disk to EMMC</t>
  </si>
  <si>
    <t>CSS-IVE-131770</t>
  </si>
  <si>
    <t>AML_5W_Y22_ROW_PV,AMLR_Y42_PV_RS6,CFL_U43e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GLK_B0_RS4_PV,ICL_U42_RS6_PV,ICL_Y42_RS6_PV,JSLP_POR_20H1_Alpha,JSLP_POR_20H1_PreAlpha,JSLP_POR_20H2_Beta,JSLP_POR_20H2_PV,JSLP_PSS_0.8_19H1_REV2,JSLP_PSS_1.0_19H1_REV2,JSLP_PSS_1.1_19H1_REV2,KBL_U21_PV,KBL_U22_PV,KBL_U23e_PV,KBL_Y22_PV,KBLR_Y_PV,KBLR_Y22_PV,AML_Y42_Win10X_PV,JSLP_Win10x_PreAlpha,JSLP_Win10x_PV,JSLP_Win10x_Alpha,JSLP_Win10x_Beta</t>
  </si>
  <si>
    <t>BIOS-Boot-Flows,eMMC,USB3.0</t>
  </si>
  <si>
    <t>Scenario added from IFWI mandatory check list
BC-RQTBC-15284
JSLP: 1604836809, 1607196150</t>
  </si>
  <si>
    <t>yellow bangs should not be present and OS should boot from eMMC </t>
  </si>
  <si>
    <t>Intention of the testcase is to verify installation of OS to eMMC</t>
  </si>
  <si>
    <t>BIOS+IFWI,L5_milestone_only,ICL-ArchReview-PostSi,LKF_ERB_PO,UDL2.0_ATMS2.0,OBC-ICL-PCH-eMMC-Storage-SCS,OBC-CFL-PCH-eMMC-Storage-SCS,OBC-CNL-PCH-eMMC-Storage-SCS,OBC-LKF-PCH-eMMC-Storage-SCS,CML_DG1,IFWI_TEST_SUITE,ADL/RKL/JSL,MTL_NA,IFWI_SYNC,ADL_N_IFWIIFWI_COVERAGE_DELTA,ADL_N_IFWI_5SGC1</t>
  </si>
  <si>
    <t>Verify charging of dead battery on SUT through USB Type-C PD adapter</t>
  </si>
  <si>
    <t>CSS-IVE-131771</t>
  </si>
  <si>
    <t>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Y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,LKF_Bx_ROW_19H1_Alpha,LKF_Bx_ROW_19H2_Beta,LKF_Bx_ROW_19H2_PV,LKF_Bx_ROW_20H1_PV,LKF_N-1_(BXTM)_RS3_POE,TGL_ H81_RS4_Alpha,TGL_ H81_RS4_Beta,TGL_ H81_RS4_PV,TGL_H81_19H2_RS6_POE,TGL_H81_19H2_RS6_PreAlpha,TGL_U42_RS4_PV,TGL_Y42_RS4_PV,WHL_U42_Corp_PV,WHL_U42_PV,WHL_U43e_Corp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</si>
  <si>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Real Battery Management,S-states,TCSS,USB PD,USB-TypeC</t>
  </si>
  <si>
    <t>BC-RQTBC-12460
BC-RQTBC-13336
BC-RQTBC-13961 
 LKF PRD Coverage: IceLake-UCIS-4277
JSLP Coverage ID: 2203202802,2203201730,1607196304
RKL Coverage ID :2203201383,2203202518,2203203016,2203202802,2203202480</t>
  </si>
  <si>
    <t>Battery Should charge through Type-C adapter without any issue and repeat test case with different Type-C adapters as mentioned in hardware bom</t>
  </si>
  <si>
    <t>This test verifies that the Type-C PD adapter will be able to charge dead battery. Switching between AC-DC-AC and performs S0-S5-S0 cycles</t>
  </si>
  <si>
    <t>KBL_NON_ULT,TCSS-TBT-P1,EC-FV,EC-TYPEC,EC-BATTERY,EC-SX,LKF_ERB_PO,UDL2.0_ATMS2.0,LKF_PO_Phase2,OBC-CNL-PTF-PD-EM-ManageCharger,OBC-CFL-PTF-PD-EM-ManageCharger,OBC-ICL-PTF-PD-TCSS-ManageCharger,OBC-TGL-PTF-PD-TCSS-ManageCharger,AML_5W_NA,CML_EC_FV,IFWI_TEST_SUITE,ADL/RKL/JSL,Desktop_NA,ADL_Arch_Phase3,MTL_Test_Suite,IFWI_SYNC,ADLMLP4x,IFWI_FOC_BAT,ADL_N_IFWI,IFWI_COMMON_PREOS,ADL-P_5SGC2,ADL-M_5SGC1,ADL-M_3SDC2,ADL-M_2SDC1,RPL-Px_3SDC1,RPL-P_5SGC2,RPL-P_3SDC2,ADL_N_IFWI_5SGC1,ADL_N_IFWI_4SDC1,ADL_N_IFWI_3SDC1,ADL_N_IFWI_2SDC1,ADL_N_IFWI_2SDC2,ADL_N_IFWI_2SDC3,ADL_N_IFWI_IEC_IOM,ADL_N_IFWI_IEC_EC</t>
  </si>
  <si>
    <t>Verify DP Display Hot-plug functionality over Type-C port after Sx state</t>
  </si>
  <si>
    <t>CSS-IVE-131773</t>
  </si>
  <si>
    <t>ADL-S_ADP-S_UDIMM_DDR5_1DPC_PreAlpha,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</si>
  <si>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Panels,EC-Lite,MoS (Modern Standby),S0ix-states,S-states,TBT_PD_EC_NA,TCSS,USB-TypeC</t>
  </si>
  <si>
    <t>BC-RQTBC-13080
BC-RQTBC-13305
CNL-UCIS-7728
BC-RQTBC-13961
BC-RQTBC-12460
BC-RQTBC-13336 
LKF PSS UCIS Coverage: IceLake-UCIS-4280, 4_335-UCIS-3008, 4_335-UCIS-2983
LKF PRD Coverage : BC-RQTBCLF-281
ICL PRD Coverage: BC-RQTBC-14628
TGL PRD Coverage: BC-RQTBCTL-445
JSLP Coverage ID: 2203202802,2203201730,1607196304
TGL PRD Coverage: BC-RQTBCTL-1497
TGL Coverage:  220194402
1504409626
RKL Coverage ID :2203201383,2203202518,2203203016,2203202802,2203202480
ADL: 2205444526</t>
  </si>
  <si>
    <t>DP Display Hot-plug functionality over Type-C port after S3, S4, S5, G3, reboot, CMS (Connected Modern Standby) state should work without any issueNote: The resolution set should remain same throughout the testing.</t>
  </si>
  <si>
    <t>This test case to check DP Display Hot-plug functionality over Type-C port after S3, S4, S5, G3, reboot, CMS state</t>
  </si>
  <si>
    <t>KBL_NON_ULT,KBL_EC_NA,APL_EC_NA,EC-FV,EC-TYPEC,EC-SX,ICL-ArchReview-PostSi,TGL_PSS1.0P,UDL2.0_ATMS2.0,LKF_PO_Phase3,LKF_PO_New_P3,EC-PD-NA,OBC-CNL-PCH-XDCI-USBC-USB2_Display_Storage_DP,OBC-CFL-PCH-XDCI-USBC-USB2_Display_Storage_DP,OBC-ICL-CPU-iTCSS-TCSS-USB2_Display_Storage_DP,OBC-TGL-CPU-iTCSS-TCSS-USB2_Display_Storage_DP,OBC-LKF-CPU-TCSS-USBC-USB2_Display_Storage_DP,CML_DG1_Delta,ADL_PSS_1.0,IFWI_TEST_SUITE,ADL/RKL/JSL,Delta_IFWI_BIOS,MTL_Test_Suite,IFWI_SYNC,ADLMLP4x,ADL_N_IFWI,IFWI_COVERAGE_DELTA,RPLSGC1,RPLSGC2,ADL-P_5SGC1,ADL-P_5SGC2,ADL-M_5SGC1,ADL-M_4SDC1,ADL-M_3SDC1,ADL-M_3SDC2,ADL-M_3SDC3,ADL-M_2SDC1,ADL-P_2SDC4,RPL-Px_3SDC1,RPL-P_5SGC1,RPL-P_5SGC2,RPL-P_4SDC1,RPL-P_3SDC2,RPL-P_2SDC3,MTL_S_IFWI_PSS_1.0,RPL-S_ 5SGC1,RPL-S_4SDC1,RPL_S_MASTER,ADL_SBGA_5GC,EC-NA,EC-REVIEW,TCSS-TBT-P1,GLK-RS3-10_IFWI,ICL_BAT_NEW,LKF_ERB_PO,BIOS_EXT_BAT,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BackwardComp,ADL-S_ 5SGC_1DPC,ADL-S_4SDC1,ADL-S_4SDC2,ADL-S_4SDC4,ADL_N_MASTER,ADL_N_5SGC1,ADL_N_4SDC1,ADL_N_3SDC1,ADL_N_2SDC1,ADL_N_2SDC2,ADL_N_2SDC3,MTL_VS_0.8,IFWI_COMMON_UNIFIED,IFWI_FOC_BAT,MTL_IFWI_PSS_EXTENDED,CQN_DASHBOARD,MTL_P_MASTER,MTL_M_MASTER,MTL_S_MASTER,ADL-M_2SDC2,ADL-P_4SDC2,ADL_N_PO_Phase2,RPL-Px_5SGC1,ADL_N_REV0,ADL-N_REV1,MTL_IFWI_BAT,MTL_HFPGA_TCSS,RPL-SBGA_5SC,RPL-S_5SGC1,RPL-S_4SDC2,RPL-S_3SDC1,RPL-S_2SDC1,RPL-S_2SDC2,RPL-S_2SDC3,RPL-S_4SDC2,RPL-S_2SDC4,RPL-S_2SDC7,LNL_M_IFWI_PSS,MTL_IFWI_QAC,MTL_IFWI_CBV_PMC,MTL_IFWI_CBV_TBT,MTL_IFWI_CBV_EC,MTL_IFWI_CBV_IOM,ADL_N_IFWI_5SGC1,ADL_N_IFWI_4SDC1,ADL_N_IFWI_3SDC1,ADL_N_IFWI_2SDC1,ADL_N_IFWI_2SDC2,ADL_N_IFWI_2SDC3,ADL_N_IFWI_IEC_PMC,ADL_N_IFWI_IEC_IOM,MTL-P_5SGC1,MTL-P_4SDC1,MTL-P_4SDC2,MTL-P_3SDC3,MTL-P_3SDC4,MTL-P_2SDC5,MTL-P_2SDC6,RPL_Px_PO_New_P3,RPL-SBGA_5SC,RPL-S_2SDC8,RPL-SBGA_4SC</t>
  </si>
  <si>
    <t>Verify USB2.0/3.0 device functionality on cold plug over USB2.0 and USB3.0 Type-A port before and after S3,S4 and cold reboot states</t>
  </si>
  <si>
    <t>CSS-IVE-131774</t>
  </si>
  <si>
    <t>ADL-S_ADP-S_SODIMM_DDR5_1DPC_Alpha,ADL-S_ADP-S_UDIMM_DDR5_1DPC_PreAlpha,AML_7W_Y22_KC_PV,AMLR_Y42_Corp_RS6_PV,AMLR_Y42_PV_RS6,CFL_H62_RS2_PV,CFL_H62_RS3_PV,CFL_H62_RS4_PV,CFL_H62_RS5_PV,CFL_H62_uSFF_KC_RS4_PV,CFL_H82_RS5_PV,CFL_H82_RS6_PV,CFL_KBPH_S62_RS3_PV,CFL_KBPH_S82_RS6_PV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</si>
  <si>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S-states,USB/XHCI ports,USB2.0,USB3.0</t>
  </si>
  <si>
    <t>BC-RQTBC-12571
BC-RQTBC-12568
BC-RQTBC-9832
BC-RQTBC-497
BC-RQTBC-494
BC-RQTBC-14229
BC-RQTBC-14231
TGL: BC-RQTBCTL-744,BC-RQTBCTL-741,BC-RQTBCTL-743
TGL Coverage ID : 2207376791
JSL PRD Coverage: BC-RQTBC-16214,BC-RQTBC-16216, BC-RQTBC-16217
CML PRD Coverage: BC-RQTBC-12571	,BC-RQTBC-12568
RKL Coverage ID :2203202096,2203202105,2203202189
JSLP Coverage ID: 2203202096,2203202105,2203202189
LKF ROW Coverage ID : 4_335-LZ-795</t>
  </si>
  <si>
    <t>USB Ports functionality on cold plug of different USB devices and data transfer between the devices on different USB ports should be functional without any issue</t>
  </si>
  <si>
    <t>This Test case to Check USB Ports functionality on cold plug of different USB devices and data transfer between the devices on different USB ports</t>
  </si>
  <si>
    <t>CFL-PRDtoTC-Mapping,TGL_PSS0.8C,UDL_2.0,UDL_ATMS2.0,UDL2.0_ATMS2.0,OBC-CNL-PCH-XDCI-USBC-USB3_USB2_Storage,OBC-ICL-CPU-iTCSS-TCSS-USB3_USB2_Storage,OBC-TGL-CPU-iTCSS-TCSS-USB3_USB2_Storage,OBC-CFL-PCH-XDCI-USBC-USB3_USB2_Storage,TGL_IFWI_PO_P3,rkl_cml_s62,IFWI_TEST_SUITE,ADL/RKL/JSL,ADL_PO,MTL_Test_Suite,IFWI_SYNC,ADL_N_IFWIIFWI_COVERAGE_DELTA,RPLSGC1,RPLSGC2,ADLMLP4x,ADL-P_5SGC1,ADL-P_5SGC2,RPL-Px_5SGC1, ,RPL-Px_4SDC1,RPL-Px_3SDC2,RPL-P_5SGC1,,RPL-P_4SDC1,RPL-P_3SDC2,,RPL-S_2SDC4,RPL-S_ 5SGC1, RPL-S_4SDC1, RPL-S_4SDC2, RPL-S_3SDC1, RPL-S_2SDC1, RPL-S_2SDC2, RPL-S_2SDC3, RPL-S_2SDC4,RPL_S_IFWI_PO_Phase2,NA_4_FHF, ADL_SBGA_5GC,ADL_SBGA_3SDC1,RPL_Px_PO_P2,MTL-M_5SGC1,MTL-M_4SDC1,MTL-M_4SDC2,MTL-M_3SDC3,MTL-M_2SDC4,MTL-M_2SDC5,MTL-M_2SDC6,RPL_SBGA_IFWI_PO_Phase2,MTL_IFWI_CBV_PMC,MTL_IFWI_CBV_TBT,MTL_IFWI_CBV_EC,MTL_IFWI_CBV_PCHC,ADL_N_IFWI_5SGC1 ,ADL_N_IFWI_4SDC1, ADL_N_IFWI_3SDC1, ADL_N_IFWI_2SDC1 ,ADL_N_IFWI_2SDC2, ADL_N_IFWI_2SDC3,ADL_N_IFWI_IEC_PMC,MTL-P_5SGC1, MTL-P_4SDC1 ,MTL-P_4SDC2 ,MTL-P_3SDC3 ,MTL-P_3SDC4 ,MTL-P_2SDC5 ,MTL-P_2SDC6,RPL_P_PO_P2,RPL-Px_4SP2, RPL-Px_2SDC1,RPL-P_2SDC3,RPL-P_2SDC4</t>
  </si>
  <si>
    <t>Verify Data Transfer and SUT Charging (consumer) functionality on same Type-C port</t>
  </si>
  <si>
    <t>CSS-IVE-131777</t>
  </si>
  <si>
    <t>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Y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RKL_S61_TGPH_Native_DDR4_RS6_Alpha,RKL_S61_TGPH_Native_DDR4_POE,RKL_S61_TGPH_Native_DDR4_RS7_Beta,RKL_S61_TGPH_Native_DDR4_RS7_PV,RKL_S81_CMPH_Xcomp_DDR4_POE,RKL_S81_CMPH_Xcomp_DDR4_RS6_Alpha,RKL_S81_CMPH_Xcomp_DDR4_RS7_Beta,RKL_S81_CMPH_Xcomp_DDR4_RS7_PV,TGL_ H81_RS4_Alpha,TGL_ H81_RS4_Beta,TGL_ H81_RS4_PV,TGL_H81_19H2_RS6_PreAlpha,TGL_U42_RS4_PV,TGL_Y42_RS4_PV,WHL_U42_Corp_PV,WHL_U42_PV,WHL_U43e_Corp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</si>
  <si>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Real Battery Management,TCSS,USB PD,USB-TypeC</t>
  </si>
  <si>
    <t>BC-RQTBC-10005
BC-RQTBC-2869
BC-RQTBC-13961
BC-RQTBC-12460
BC-RQTBC-13336
TGL FR Coverage : 1405574486,1405574489,220195081,220195274
JSLP Coverage ID: 2203202802,2203201730,1607196304
RKL Coverage ID :2203201383,2203202518,2203203016,2203202802,2203202480</t>
  </si>
  <si>
    <t>USB data transfer and SUT Charging should functional on same port without any issue</t>
  </si>
  <si>
    <t>This test case to verify USB storage and SUT charging functionality while connecting to same port</t>
  </si>
  <si>
    <t>KBL_NON_ULT,EC-NA,TCSS-TBT-P1,ICL-ArchReview-PostSi,BIOS_EXT_BAT,LKF_PO_Phase2,UDL2.0_ATMS2.0,LKF_PO_New_P3,EC-AML-NA,OBC-CNL-PCH-XDCI-USBC-USB2_Storage,OBC-ICL-CPU-iTCSS-TCSS-USB2_Storage,OBC-TGL-CPU-iTCSS-TCSS-USB2_Storage,OBC-LKF-CPU-TCSS-USBC-USB2_Storage,OBC-CFL-PCH-XDCI-USBC-USB2_Storage,CML_EC_BAT,IFWI_TEST_SUITE,ADL/RKL/JSL,Delta_IFWI_BIOS,ADL_Arch_Phase3,MTL_Test_Suite,IFWI_SYNC,ADLMLP4x,ADL_N_IFWI,IFWI_COVERAGE_DELTA,ADL-P_5SGC2,ADL-M_5SGC1,ADL-M_3SDC2,ADL-M_2SDC1,RPL-Px_3SDC1,RPL-P_5SGC2,RPL-P_3SDC2,RPL-P_5SGC1,RPL-P_4SDC1,MTL_IFWI_CBV_TBT,MTL_IFWI_CBV_EC,MTL_IFWI_CBV_IOM,ADL_N_IFWI_5SGC1,ADL_N_IFWI_4SDC1,ADL_N_IFWI_3SDC1,ADL_N_IFWI_2SDC1,ADL_N_IFWI_2SDC2,ADL_N_IFWI_2SDC3,ADL_N_IFWI_IEC_IOM,ADL_N_IFWI_IEC_EC,MTL-P_5SGC1,MTL-P_4SDC1,MTL-P_4SDC2,MTL-P_3SDC3,MTL-P_3SDC4,MTL-P_2SDC5,MTL-P_2SDC6,RPL-Px_4SP2,RPL-Px_2SDC1</t>
  </si>
  <si>
    <t>USB plug/unplug Event wake from S0i3/CMS (USB2.0 and USB3.0)</t>
  </si>
  <si>
    <t>CSS-IVE-131778</t>
  </si>
  <si>
    <t>ADL-S_ADP-S_SODIMM_DDR5_1DPC_Alpha,AML_5W_Y22_ROW_PV,ADL-S_ADP-S_UDIMM_DDR5_1DPC_PreAlpha,AML_7W_Y22_KC_PV,AMLR_Y42_Corp_RS6_PV,AMLR_Y42_PV_RS6,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CNL_Y22_PV,GLK_B0_RS3_PV,GLK_B0_RS4_PV,ICL_U42_RS6_PV,ICL_UN42_KC_PV_RS6,ICL_Y42_RS6_PV,ICL_YN42_RS6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1.1,TGL_U42_RS4_PV,TGL_Y42_RS4_PV,TGL_Z0_(TGPLP-A0)_RS4_PPOExit,WHL_U42_PV,ADL-S_ADP-S_UDIMM_DDR5_1DPC_PV,ADL-S_ADP-S_UDIMM_DDR5_2DPC_Alpha,ADL-S_ADP-S_UDIMM_DDR5_2DPC_Beta,ADL-S_ADP-S_UDIMM_DDR5_2DPC_PreAlpha,ADL-S_ADP-S_UDIMM_DDR5_2DPC_PV,ADL-S_ADP-S_SODIMM_DDR5_1DPC_Beta,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</si>
  <si>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MoS (Modern Standby),S0ix-states,USB2.0</t>
  </si>
  <si>
    <t>BC-RQTBC-10052
ICL:BC-RQTBC-15313 BC-RQTBC-14235 BC-RQTBC-14226</t>
  </si>
  <si>
    <t>USB hot-plug /Un-plug  event should wake the SUT from S0I3/Connected MOS without any issue </t>
  </si>
  <si>
    <t>TeraTerm</t>
  </si>
  <si>
    <t>USB plug/unplug Event wake from S0i3
Note:USB Device Removal/USB Device Insertion will not wake Display, Display will be turned off and System will wake from S0i3/CMOS</t>
  </si>
  <si>
    <t>GLK-IFWI-SI,ICL-ArchReview-PostSi,UDL2.0_ATMS2.0,OBC-ICL-PTF-PMC-PM-S0ix,OBC-CNL-PTF-PMC-PM-s0ix,OBC-TGL-PTF-PMC-PM-S0ix,rkl_cml_s62,IFWI_TEST_SUITE,ADL/RKL/JSL,ADL_Arch_Phase3,MTL_Test_Suite,IFWI_SYNC,ADLMLP4x,ADL_N_IFWI,IFWI_COVERAGE_DELTA,RPLSGC1,RPLSGC2,ADL-P_5SGC1,ADL-P_5SGC2,ADL-M_5SGC1,RPL-Px_5SGC1,RPL-Px_3SDC1,RPL-P_5SGC1,RPL-P_5SGC2,RPL-P_4SDC1,RPL-P_3SDC2,RPL-P_2SDC3,RPL-S_ 5SGC1,RPL-S_4SDC1,RPL-S_4SDC2,RPL-S_4SDC2,RPL-S_2SDC1,RPL-S_2SDC3,RPL-S_2SDC4,RPL_S_MASTER,ADL_SBGA_5GC,KBL_NON_ULT,EC-NA,EC-REVIEW,TCSS-TBT-P1,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BackwardComp,ADL-S_ 5SGC_1DPC,ADL-S_4SDC1,ADL-S_4SDC2,ADL-S_4SDC4,ADL_N_MASTER,ADL_N_5SGC1,ADL_N_4SDC1,ADL_N_3SDC1,ADL_N_2SDC1,ADL_N_2SDC2,ADL_N_2SDC3,MTL_VS_0.8,IFWI_COMMON_UNIFIED,IFWI_FOC_BAT,MTL_IFWI_PSS_EXTENDED,CQN_DASHBOARD,MTL_P_MASTER,MTL_M_MASTER,MTL_S_MASTER,ADL-M_2SDC2,ADL-M_3SDC1,ADL-M_3SDC2,ADL-M_2SDC1,ADL-P_4SDC2,ADL_N_PO_Phase2,ADL_N_REV0,ADL-N_REV1,MTL_IFWI_BAT,MTL_HFPGA_TCSS,RPL-S_5SGC1,RPL-S_3SDC1,RPL-S_2SDC2,RPL-S_2SDC7,LNL_M_IFWI_PSS,MTL_IFWI_CBV_PMC,MTL_IFWI_CBV_TBT,MTL_IFWI_CBV_EC,ADL_N_IFWI_5SGC1,ADL_N_IFWI_4SDC1,ADL_N_IFWI_3SDC1,ADL_N_IFWI_2SDC1,ADL_N_IFWI_2SDC2,ADL_N_IFWI_2SDC3,ADL_N_IFWI_IEC_General,MTL-P_5SGC1,MTL-P_4SDC1,MTL-P_4SDC2,MTL-P_3SDC3,MTL-P_3SDC4,MTL-P_2SDC5,MTL-P_2SDC6,RPL_Px_PO_New_P3,RPL-SBGA_4SC,RPL-SBGA_3SC,RPL-SBGA_2SC1,RPL-SBGA_2SC2,RPL-S_2SDC8,RPL-P_2SDC5,RPL-P_2SDC6,RPL-Px_4SP2,RPL-Px_2SDC1</t>
  </si>
  <si>
    <t>Validate Type-C Host Mode (Type-C to A) functionality in Pre and Post OS - Keyboard, Mouse, FlashDisk</t>
  </si>
  <si>
    <t>CSS-IVE-131779</t>
  </si>
  <si>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</si>
  <si>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EC-Lite,TCSS,UEFI,USB-TypeC</t>
  </si>
  <si>
    <t>BC-RQTBC-10145
BC-RQTBC-2970 
LKF PSS UCIS Coverage: IceLake-UCIS-4268, IceLake-UCIS-4265 ,4_335-UCIS-2980
LKF PRD Coverage: BC-RQTBCLF-412, BC-RQTBCLF-466, BC-RQTBCLF-468,BC-RQTBCLF-280
TGL Coverage Ref: 1209951317, 220194410
IceLake-UCIS-4282
TGL: 220194410
2206453712
JSLP Coverage ID: 2203202802,2203201730,1607196304
RKL Coverage ID :2203201383,2203202518,2203203016,2203202802,2203202480,1209951317
ADL: 2205445428</t>
  </si>
  <si>
    <t>Hot-Plug USB Pendrive, USB mouse, USB Keyboard connected to Type-C OTG port should be functional in EFI and OS without any issue</t>
  </si>
  <si>
    <t>iTestSuite,na</t>
  </si>
  <si>
    <t>Intention of the testcase is to verify Type-C Host Mode (Type-C to A) functionality</t>
  </si>
  <si>
    <t>BIOS+IFWI,TCSS-TBT-P1,LKF_TI_GATING,TGL_PSS0.5P,ICL-ArchReview-PostSi,EC-TYPEC,EC-FV,LKF_ERB_PO,LKF_PO_Phase2,LKF_PO_Phase1,UDL2.0_ATMS2.0,LKF_PO_New_P2,OBC-CNL-PCH-PXHCI-USB-USB3_Keyboard_Mouse_Storage,OBC-CFL-PCH-PXHCI-USB-USB3_Keyboard_Mouse_Storage,OBC-LKF-CPU-TCSS-USBC-USB_Keyboard_Mouse_Storage,OBC-ICL-CPU-iTCSS-TCSS-USB_Keyboard_Mouse_Storage,OBC-TGL-CPU-iTCSS-TCSS-USB_Keyboard_Mouse_Storage,IFWI_TEST_SUITE,ADL/RKL/JSL,Delta_IFWI_BIOS,MTL_Test_Suite,IFWI_SYNC,ADLMLP4x,ADL_N_IFWI,IFWI_COVERAGE_DELTA,RPLSGC1,RPLSGC2,ADL-P_5SGC1,ADL-P_5SGC2,ADL-M_5SGC1,ADL-M_4SDC1,ADL-M_3SDC1,ADL-M_3SDC2,ADL-M_3SDC3,ADL-M_2SDC1,RPL-Px_5SGC1,RPL-Px_3SDC1,RPL-P_5SGC1,RPL-P_5SGC2,RPL-P_4SDC1,RPL-P_3SDC2,RPL-P_2SDC3,RPL-S_ 5SGC1,RPL-S_4SDC1,RPL-S_4SDC2,RPL-S_4SDC2,RPL-S_2SDC1,RPL-S_2SDC2,RPL-S_2SDC3,RPL-S_2SDC4,RPL_S_MASTER,ADL_SBGA_5GC,RPL-S_3SDC1,RPL-S_2SDC7,MTL_IFWI_CBV_TBT,MTL_IFWI_CBV_EC,MTL_IFWI_CBV_IOM,ADL_N_IFWI_5SGC1,ADL_N_IFWI_IEC_IOM,MTL-P_5SGC1,MTL-P_4SDC1,MTL-P_4SDC2,MTL-P_3SDC3,MTL-P_3SDC4,MTL-P_2SDC5,MTL-P_2SDC6,RPL-S_2SDC8,RPL-P_2SDC5,RPL-P_2SDC6,RPL-Px_4SP2,RPL-Px_2SDC1</t>
  </si>
  <si>
    <t>Validate Type-C USB3.0 Host Mode (Type-C to A) functionality - device connected to Hub, Cable connected when SUT is in Sx state</t>
  </si>
  <si>
    <t>CSS-IVE-131780</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</si>
  <si>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H81_RS4_PV,TGL_Simics_VP_RS2_PSS1.0,TGL_Simics_VP_RS2_PSS1.1,TGL_Simics_VP_RS4_PSS1.0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</si>
  <si>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EC-Lite,S-states,TBT_PD_EC_NA,TCSS,USB3.0,USB-TypeC</t>
  </si>
  <si>
    <t>BC-RQTBC-13080
BC-RQTBC-13305
CNL-UCIS-7728
BC-RQTBC-13961
BC-RQTBC-12460
BC-RQTBC-13336 LKF PSS UCIS Coverage: IceLake-UCIS-4280,4_335-UCIS-2980
ICL PRD Coverage: BC-RQTBC-14628
TGL PRD Coverage: BC-RQTBCTL-445
LKF PRD Coverage: BC-RQTBCLF-280
1504409626
ADL: 2205445428,2205443393
RKL:1209951194</t>
  </si>
  <si>
    <t>USB3.0 Devices connected over Type-C port during different power cycles should be functional and system should be stable</t>
  </si>
  <si>
    <t>Verify USB 3.0 devices are getting detected, enumerated accurately and functionality is checked along with S3,S4,S5,Reboot and CS cycles</t>
  </si>
  <si>
    <t>KBL_NON_ULT,GLK-IFWI-SI,EC-FV,EC-SX,EC-TYPEC,TCSS-TBT-P1,LKF_TI_GATING,UDL_2.0,UDL_ATMS2.0,UDL2.0_ATMS2.0,LKF_PO_Phase2,EC-PD-NA,TGL_ERB_PO,OBC-CNL-PCH-XDCI-USBC-USB3_Storage,OBC-ICL-CPU-iTCSS-TCSS-USB3_Storage,OBC-TGL-CPU-iTCSS-TCSS-USB3_Storage,OBC-LKF-CPU-TCSS-USBC-USB3_Storage,OBC-CFL-PCH-XDCI-USBC-USB3_Storage,CML_BIOS_SPL,LKF_ROW_BIOS,IFWI_TEST_SUITE,ADL/RKL/JSL,MTL_Test_Suite,IFWI_SYNC,ADLMLP4x,ADL_N_IFWI,IFWI_COMMON_PREOS,ADL-P_5SGC1,ADL-P_5SGC2,RPL_S_MASTER,ADL-M_5SGC1,ADL-M_4SDC1,ADL-M_3SDC1,ADL-M_3SDC2,ADL-M_3SDC3,ADL-M_2SDC1,RPL-Px_3SDC1,RPL-P_5SGC1,RPL-P_5SGC2,RPL-P_4SDC1,RPL-P_3SDC2,RPL-P_2SDC3,RPL-S_ 5SGC1,RPL-S_4SDC1,RPL-S_4SDC2,RPL-S_3SDC1,RPL-S_2SDC1,RPL-S_2SDC2,RPL-S_2SDC3,RPL-S_2SDC4,ADL_SBGA_5GC,ADL_N_IFWI_5SGC1,ADL_N_IFWI_IEC_PMC,ADL_N_IFWI_IEC_IOM</t>
  </si>
  <si>
    <t>Verifying concurrent usage of USB 2.0 and 3.0 devices on Type A port and USB 3.0 Device on USB Type C port</t>
  </si>
  <si>
    <t>CSS-IVE-131781</t>
  </si>
  <si>
    <t>ADL-S_ADP-S_UDIMM_DDR5_1DPC_PreAlpha,CNL_U22_PV,CNL_Y22_PV,GLK_B0_RS3_PV,ICL_U42_RS6_PV,ICL_UN42_KC_PV_RS6,ICL_Y42_RS6_PV,ICL_YN42_RS6_PV,JSLP_POR_20H1_Alpha,JSLP_POR_20H1_PreAlpha,JSLP_POR_20H2_Beta,JSLP_POR_20H2_PV,JSLP_TestChip_19H1_PreAlpha,KBL_U21_PV,KBLR_Y22_PV,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H81_RS4_PV,TGL_H81_19H2_RS6_PreAlpha,TGL_Simics_VP_RS2_PSS1.0,TGL_Simics_VP_RS2_PSS1.1,TGL_Simics_VP_RS4_PSS1.0 ,TGL_Simics_VP_RS4_PSS1.1,TGL_U42_RS4_PV,TGL_Y42_RS4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</si>
  <si>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S-states,TBT_PD_EC_NA,TCSS,USB/XHCI ports,USB2.0,USB3.0,USB3.1,USB-TypeC</t>
  </si>
  <si>
    <t>BC-RQTBC-13340
BC-RQTBC-13080
 LKF PSS UCIS Coverage: IceLake-UCIS-4265
TGL PSS UCSI Coverage : 2202622659
ADL: 2205445428</t>
  </si>
  <si>
    <t>Concurrent usage of USB devices on different ports should be functional and system should be stable</t>
  </si>
  <si>
    <t>Verify use of USB 2.0,3.0 devices connected to USB Type A Port along with USB 3.0 device connected to USB Type C using USB Type C adaptor</t>
  </si>
  <si>
    <t>KBL_NON_ULT,EC-FV2,EC-SX,EC-TYPEC,ICL-ArchReview-PostSi,InProdATMS1.0_03March2018,PSE 1.0,EC-PD-NA,OBC-CNL-PCH-XDCI-USBC-USB3_USB2_Storage,OBC-ICL-CPU-iTCSS-TCSS-USB3_USB2_Storage,OBC-TGL-CPU-iTCSS-TCSS-USB3_USB2_Storage,OBC-LKF-CPU-TCSS-USBC-USB3_USB2_Storage,GLK_ATMS1.0_Automated_TCs,IFWI_TEST_SUITE,ADL/RKL/JSL,Delta_IFWI_BIOS,MTL_Test_Suite,IFWI_SYNC,ADLMLP4x,ADL_N_IFWI,IFWI_COVERAGE_DELTA,RPLSGC1,RPLSGC2,ADL-P_5SGC1,ADL-P_5SGC2,ADL-M_5SGC1,ADL-M_4SDC1,ADL-M_3SDC1,ADL-M_3SDC2,ADL-M_3SDC3,ADL-M_2SDC1,RPL-Px_5SGC1,RPL-Px_3SDC1,RPL-P_5SGC1,RPL-P_5SGC2,RPL-P_4SDC1,RPL-P_3SDC2,RPL-P_2SDC3,RPL-S_ 5SGC1,RPL-S_4SDC1,RPL-S_4SDC2,RPL-S_4SDC2,RPL-S_2SDC1,RPL-S_2SDC2,RPL-S_2SDC3,RPL-S_2SDC4,RPL_S_MASTER,ADL_SBGA_5GC,EC-NA,EC-REVIEW,TCSS-TBT-P1,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BackwardComp,ADL-S_ 5SGC_1DPC,ADL-S_4SDC1,ADL-S_4SDC2,ADL-S_4SDC4,ADL_N_MASTER,ADL_N_5SGC1,ADL_N_4SDC1,ADL_N_3SDC1,ADL_N_2SDC1,ADL_N_2SDC2,ADL_N_2SDC3,MTL_VS_0.8,IFWI_COMMON_UNIFIED,IFWI_FOC_BAT,MTL_IFWI_PSS_EXTENDED,CQN_DASHBOARD,MTL_P_MASTER,MTL_M_MASTER,MTL_S_MASTER,ADL-M_2SDC2,ADL-P_4SDC2,ADL_N_PO_Phase2,ADL_N_REV0,ADL-N_REV1,MTL_IFWI_BAT,MTL_HFPGA_TCSS,RPL-SBGA_5SC,RPL-S_5SGC1,RPL-S_3SDC1,ADL-M_Sanity_IFWI_New,RPL-S_2SDC7,LNL_M_IFWI_PSS,ADL-P_Sanity_GC1_IFWI_New,ADL-P_Sanity_GC2_IFWI_New,MTL_IFWI_CBV_IOM,ADL_N_IFWI_5SGC1,ADL_N_IFWI_4SDC1,ADL_N_IFWI_3SDC1,ADL_N_IFWI_2SDC1,ADL_N_IFWI_2SDC2,ADL_N_IFWI_2SDC3,MTL-P_5SGC1,MTL-P_4SDC1,MTL-P_4SDC2,MTL-P_3SDC3,MTL-P_3SDC4,MTL-P_2SDC5,MTL-P_2SDC6,RPL-SBGA_2SC2,RPL-SBGA_2SC1,RPL-SBGA_3SC,RPL-SBGA_4SC,RPL-SBGA_5SC,RPL-S_2SDC8,RPL-P_2SDC5,RPL-P_2SDC6,RPL-Px_4SP2,RPL-Px_2SDC1</t>
  </si>
  <si>
    <t>Verify USB 2.0 devices functionality check over USB Type-C along with S3,S4,S5,Reboot cycles</t>
  </si>
  <si>
    <t>CSS-IVE-131782</t>
  </si>
  <si>
    <t>ADL-S_ADP-S_UDIMM_DDR5_1DPC_PreAlpha,CFL_KBPH_S62_RS3_PV,CFL_KBPH_S82_RS6_PV ,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</si>
  <si>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MoS (Modern Standby),S-states,TBT_PD_EC_NA,TCSS,USB2.0,USB-TypeC</t>
  </si>
  <si>
    <t>BC-RQTBC-13080
BC-RQTBC-13340
BC-RQTBCTL-422
BC-RQTBCTL-1152
BC-RQTBC-12993 
 LKF PRD Coverage: BC-RQTBCLF-467
TGL: BC-RQTBCTL-442,BC-RQTBCTL-1152
LKF PSS UCIS Coverage: 4_335-UCIS-2995
JSL PRD Coverage: BC-RQTBC-16424
CML PRD Coverage: BC-RQTBC-12993
RKL Coverage ID : 1405574487
JSLP Coverage ID: 1405574487
ADL : 2205446169</t>
  </si>
  <si>
    <t>USB 2.0 devices over USB Type-C along with Sx/Reboot/CS cycles should be functional without any issue</t>
  </si>
  <si>
    <t>Verify USB 2.0 devices are getting detected, enumerated accurately and functionality is checked along with S3,S4,S5,Reboot and CS cycles</t>
  </si>
  <si>
    <t>KBL_NON_ULT,GLK-IFWI-SI,EC-FV,EC-TYPEC,EC-SX,TCSS-TBT-P1,UDL2.0_ATMS2.0,LKF_PO_Phase3,LKF_PO_New_P3,EC-PD-NA,OBC-CNL-PCH-XDCI-USBC-USB2_Storage,OBC-ICL-CPU-iTCSS-TCSS-USB2_Storage,OBC-TGL-CPU-iTCSS-TCSS-USB2_Storage,OBC-LKF-CPU-TCSS-USBC-USB2_Storage,OBC-CFL-PCH-XDCI-USBC-USB2_Storage,CML_BIOS_SPL,IFWI_TEST_SUITE,ADL/RKL/JSL,ADL_Arch_Phase3,MTL_Test_Suite,IFWI_SYNC,ADLMLP4x,IFWI_FOC_BAT,ADL_N_IFWI,IFWI_COMMON_PREOS,ADL-P_5SGC1,ADL-P_5SGC2,RPL_S_MASTER,RPL-Px_3SDC1,RPL-P_5SGC1,RPL-P_5SGC2,RPL-P_4SDC1,RPL-P_3SDC2,RPL-P_2SDC3,RPL-S_ 5SGC1,RPL-S_4SDC1,RPL-S_4SDC2,RPL-S_3SDC1,RPL-S_2SDC1,RPL-S_2SDC2,RPL-S_2SDC3,RPL-S_2SDC4,ADL_SBGA_5GC,ADL_N_IFWI_5SGC1,ADL_N_IFWI_4SDC1,ADL_N_IFWI_3SDC1,ADL_N_IFWI_2SDC1,ADL_N_IFWI_2SDC2,ADL_N_IFWI_2SDC3,ADL_N_IFWI_IEC_PMC,ADL_N_IFWI_IEC_IOM</t>
  </si>
  <si>
    <t>Verify SUT Boot after Flashing Corrupted IFWI</t>
  </si>
  <si>
    <t>CSS-IVE-131787</t>
  </si>
  <si>
    <t>System Firmware Builds and bringup</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</si>
  <si>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PreAlpha,JSLP_POR_20H2_Beta,JSLP_POR_20H2_PV,JSLP_TestChip_19H1_PowerOn,JSLP_TestChip_19H1_PreAlpha,KBL_U21_PV,KBL_U22_PV,KBL_U23e_PV,KBLR_Y_PV,LKF_A0_RS4_Alpha,LKF_A0_RS4_POE,LKF_B0_RS4_Beta,LKF_B0_RS4_PO,LKF_B0_RS4_PV ,LKF_Bx_ROW_19H1_Alpha,LKF_Bx_ROW_19H1_POE,LKF_Bx_ROW_19H2_Beta,LKF_Bx_ROW_19H2_PV,LKF_Bx_ROW_20H1_PV,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Z0_(TGPLP-A0)_RS4_PPOExit,WHL_U42_Corp_PV,WHL_U42_PV,WHL_U43e_Corp_PV,ADL-S_ADP-S_UDIMM_DDR5_1DPC_PV,ADL-S_ADP-S_UDIMM_DDR5_2DPC_Alpha,ADL-S_ADP-S_UDIMM_DDR5_2DPC_Beta,ADL-S_ADP-S_UDIMM_DDR5_2DPC_PreAlpha,ADL-S_ADP-S_UDIMM_DDR5_2DPC_PV,ADL-S_ADP-S_SODIMM_DDR5_1DPC_PreAlpha,ADL-S_ADP-S_SODIMM_DDR5_1DPC_PV,ADL-S_ADP-S_UDIMM_DDR4_2DPC_Alpha,ADL-S_ADP-S_UDIMM_DDR4_2DPC_Beta,ADL-S_ADP-S_UDIMM_DDR4_2DPC_PreAlpha,ADL-S_ADP-S_UDIMM_DDR4_2DPC_PV,ADL-S_ADP-S_UDIMM_DDR5_1DPC_Alpha,ADL-S_ADP-S_UDIMM_DDR5_1DPC_Beta,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</si>
  <si>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FW-Recovery,SPI bus</t>
  </si>
  <si>
    <t>BC-RQTBC-9907
4_335-UCIS-1804</t>
  </si>
  <si>
    <t>The system can not boot after flashing the corrupted IFWI.</t>
  </si>
  <si>
    <t>The corrupted image should be not booting a machine,when loaded.</t>
  </si>
  <si>
    <t>BXTM_Test_Case,BIOS,CSE,ICL-ArchReview-PostSi,UDL2.0_ATMS2.0,OBC-CNL-PCH-SystemFlash-IFWI,OBC-CFL-PCH-SystemFlash-IFWI,OBC-LKF-PCH-SystemFlash-IFWI,OBC-TGL-PCH-Flash-System,OBC-ICL-PCH-Flash-System,IFWI_TEST_SUITE,RPL-P_5SGC1,RPL-P_5SGC2,RPL-P_4SDC1,RPL-P_3SDC2,RPL-P_2SDC3,IFWI_Review_Done,PPMM_Pending,ADL/RKL/JSL,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5SGC1,RPL-S_4SDC1,RPL-S_3SDC2,RPL-S_4SDC2,RPL-S_3SDC1,RPL-S_2SDC1,RPL-S_2SDC2,RPL-S_2SDC7,RPL-S_2SDC3,RPL-S_2SDC4,MTL_IFWI_CBV_BIOS,ADL_N_IFWI_IEC_BIOS,ADL_N_IFWI_IEC_CSME,RPL-SBGA_5SC,RPL-SBGA_4SC,RPL-SBGA_3SC,RPL-SBGA_2SC1,RPL-SBGA_2SC2</t>
  </si>
  <si>
    <t>Perform 10 cycles Cold and Warm boot with OS installed in eMMC</t>
  </si>
  <si>
    <t>CSS-IVE-131797</t>
  </si>
  <si>
    <t>AMLR_Y42_Corp_RS6_PV,AMLR_Y42_PV_RS6,CNL_U20_GT0_PV,CNL_Y22_PV,GLK_B0_RS3_PV,ICL_U42_RS6_PV,ICL_Y42_RS6_PV,KBL_H42_PV,KBL_U21_PV,KBL_U22_PV,KBL_U23e_PV,KBL_Y22_PV,KBLR_Y_PV,KBLR_Y22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</si>
  <si>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Written based on IFWI mandatory test case check list 
Added this test case for GLK based on "GLK PO TCs" list
ICL: 
emmc rtd3: BC-RQTBC-15284
cold reboot: BC-RQTBC-15318
warm : recoot: BC-RQTBC-15317</t>
  </si>
  <si>
    <t>we should not observe any yellow  bangs after multiple Reboot's  and G3.</t>
  </si>
  <si>
    <t>Intention of the testcase is to verify cold and warm boot cycles</t>
  </si>
  <si>
    <t>IFWI,GLK-FW-PO,C1_NA,ICL-ArchReview-PostSi,UDL2.0_ATMS2.0,OBC-CNL-PTF-PMC-PM-bootflow,OBC-ICL-PTF-PMC-PM-Bootflow,IFWI_TEST_SUITE,ADL/RKL/JSL,MTL_Test_Suite,IFWI_SYNC,ADL_N_IFWI,IFWI_COMMON_PREOS,ADLMLP4x,ADL_SBGA_5GC,ADL_SBGA_3SDC1,ADL_N_IFWI_2SDC3,ADL_N_IFWI_2SDC1,ADL_N_IFWI_3SDC1,ADL_N_IFWI_4SDC1,ADL_N_IFWI_5SGC1</t>
  </si>
  <si>
    <t>Microcode version should be uniform in all CPU cores</t>
  </si>
  <si>
    <t>CSS-IVE-131805</t>
  </si>
  <si>
    <t>Platform Config and Board BOM</t>
  </si>
  <si>
    <t>AML_5W_Y22_ROW_PV,AML_7W_Y22_KC_PV,AMLR_Y42_PV_RS6,CFL_H62_RS2_PV,CFL_H62_RS3_PV,CFL_H62_RS4_PV,CFL_H62_RS5_PV,CFL_H62_uSFF_KC_RS4_PV,CFL_H82_RS5_PV,CFL_H82_RS6_PV,CFL_KBPH_S62_RS3_PV,CFL_KBPH_S82_RS6_PV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H81_RS4_PV,TGL_H81_19H2_RS6_POE,TGL_H81_19H2_RS6_PreAlpha,TGL_Simics_VP_RS2_PSS0.8,TGL_Simics_VP_RS2_PSS1.0,TGL_Simics_VP_RS2_PSS1.1,TGL_Simics_VP_RS4_PSS0.8,TGL_Simics_VP_RS4_PSS1.0 ,TGL_Simics_VP_RS4_PSS1.1,TGL_U42_RS4_PV,TGL_UY42_PO,TGL_Y42_RS4_PV,WHL_U42_Corp_PV,WHL_U42_PV,WHL_U43e_Corp_PV,TGL_U42_RS6_Alpha,TGL_U42_RS6_Beta,TGL_U42_RS6_PV,TGL_Y42_RS6_Alpha,TGL_Y42_RS6_Beta,TGL_Y42_RS6_PV,CML_U42_DG1_DDR4_PV,CML_U62_DG1_DDR4_PV,RKL_S_TGPH_Simics_VP_PSS1.0,RKL_S_TGPH_Simics_VP_PSS1.1,RKL_CML_S_102_TGPH_Xcomp_DDR4_POE,RKL_CML_S_102_TGPH_Xcomp_DDR4_Beta,RKL_CML_S_102_TGPH_Xcomp_DDR4_Alpha,RKL_CML_S_102_TGPH_Xcomp_DDR4_PV,RKL_CML_S_62_TGPH_Xcomp_DDR4_Alpha,RKL_CML_S_62_TGPH_Xcomp_DDR4_Beta,RKL_CML_S_62_TGPH_Xcomp_DDR4_PV,JSLP_Win10x_PreAlpha,JSLP_Win10x_PV,JSLP_Win10x_Alpha,JSLP_Win10x_Beta</t>
  </si>
  <si>
    <t>CPU patch-update</t>
  </si>
  <si>
    <t>SOCBP-RQTBC-1663
BC-RQTBCTL-521
BC-RQTBCLF-296
BC-RQTBC-15983</t>
  </si>
  <si>
    <t>Verify Micro code  should be same across all the cores </t>
  </si>
  <si>
    <t>1. Boot to OS.2. Open MSR Read Write utility to check IA32_BIOS_SIGN_ID versions.3. Click "Read", input the MSR Address:8B, select Core0, then click OK. Check "Higher Order Bits".4. Click "Read", input the MSR Address:8B, select Core1, then click OK. Check "Higher Order Bits".5. Click "Read", input the MSR Address:8B, select Core2, then click OK. Check "Higher Order Bits".6. Click "Read", input the MSR Address:8B, select Core3, then click OK. Check "Higher Order Bits".Pass Criteria:3/4/5/6. Microcode version should be the same in all cpu cores.</t>
  </si>
  <si>
    <t>ICL-ArchReview-PostSi,CNL_Automation_Production,CFL_Automation_Production,InProdATMS1.0_03March2018,PSE 1.0,OBC-CNL-CPU-MC-Security-SGX,OBC-CFL-CPU-MC-Security,OBC-LKF-CPU-MC-Security,OBC-ICL-CPU-MCU-System,OBC-TGL-CPU-MCU-System,ICL_ATMS1.0_Automation,GLK_ATMS1.0_Automated_TCs,KBLR_ATMS1.0_Automated_TCs,ADL/RKL/JSL,IFWI_TEST_SUITE,MTL_Test_Suite,IFWI_SYNC,ADL_N_IFWI_5SGC1,ADL_N_IFWI_4SDC1,ADL_N_IFWI_3SDC1,ADL_N_IFWI_2SDC1,ADL_N_IFWI_2SDC2,ADL_N_IFWI_2SDC3,ADL_SBGA_5GC,RPL_S_PSS_BASE,IFWI_FOC_BAT,ADL_N_IFWI,MTL_IFWI_PSS_EXTENDED,IFWI_COMMON_PREOS,RPL_S_MASTER,RPL-S_2SDC4,ADL-M_5SGC1,RPL-Px_5SGC1,RPL-Px_3SDC1,ADL_SBGA_3SDC1,LNL_M_IFWI_PSS,MTL-M/P_Pre-Si_In_Production,MTL-S_Pre-Si_In_Production,LNL-M_Pre-Si_In_Production,ADL_N_IFWI_IEC_BIOS,ADL_N_IFWI_IEC_Chipset_init</t>
  </si>
  <si>
    <t>Verify BT headset functionality with discrete/integrated BT module</t>
  </si>
  <si>
    <t>CSS-IVE-131811</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</si>
  <si>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owerOn,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</si>
  <si>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BC-RQTBC-10630
BC-RQTBC-13862
BC-RQTBCTL-484
LKF: BC-RQTBCLF-288, 4_335-LZ-798
BC-RQTBC-12981
4_335-UCIS-2784
TGL HSD ES ID:220195229
JSL: BC-RQTBC-16466
JSLP: 1607196254</t>
  </si>
  <si>
    <t>BT headset paired with System BT should functional without any issues</t>
  </si>
  <si>
    <t>Intention of the testcase is to verify BT headset functionality</t>
  </si>
  <si>
    <t>BIOS+IFWI,ICL-ArchReview-PostSi,TGL_PSS1.0C,LKF_PO_Phase2,UDL2.0_ATMS2.0,LKF_PO_New_P3,TGL_ERB_PO,OBC-CNL-PCH-CNVi-Connectivity-BT,OBC-CNL-PTF-CNVd-Connectivity-BT,OBC-CFL-PCH-CNVi-Connectivity-BT,OBC-CFL-PTF-CNVd-Connectivity-BT,OBC-LKF-PTF-CNVd-Connectivity-BT,OBC-ICL-PCH-CNVi-Connectivity-BT,OBC-ICL-PTF-CNVd-Connectivity-BT,OBC-TGL-PCH-CNVi-Connectivity-BT,OBC-TGL-PTF-CNVd-Connectivity-BT,CML_Delta_From_WHL,AMLY22_delta_from_Y42,IFWI_TEST_SUITE,ADL/RKL/JSL,MTL_Test_Suite,IFWI_SYNC,ADL_N_IFWIIFWI_COVERAGE_DELTA,RPLSGC1,RPLSGC2,ADLMLP4x,ADL-P_5SGC1,ADL-P_5SGC2,RPL-S_3SDC1,RPL-S_ 5SGC1, RPL-S_4SDC1, RPL-S_4SDC2, RPL-S_2SDC1,  RPL-S_2SDC2, RPL-S_2SDC3, RPL-S_2SDC4,RPL_S_IFWI_PO_Phase3,ADL_SBGA_5GC,RPL-SBGA_3SC1,RPL-SBGA_5SC,RPL-Px_5SGC1,RPL-Px_4SDC1,ADL-M_3SDC2,ADL-M_2SDC2,ADL-M_5SGC1,ADL-M_3SDC2,ADL-M_2SDC2,RPL-S_3SDC2,RPL-S_3SDC3,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ADL_SBGA_3SDC1,RPL_Px_PO_P3,MTL_IFWI_QAC,RPL_SBGA_IFWI_PO_Phase3,ADL_N_IFWI_5SGC1, ADL_N_IFWI_4SDC1, ADL_N_IFWI_3SDC1,  ADL_N_IFWI_2SDC1, ADL_N_IFWI_2SDC2, ADL_N_IFWI_2SDC3,ADL_N_IFWI_5SGC1, ADL_N_IFWI_4SDC1,   ADL_N_IFWI_2SDC1, ADL_N_IFWI_2SDC2,RPL_P_PO_P3,RPL-S_2SDC8,RPL-Px_4SP2,RPL-Px_2SDC1,RPL-P_2SDC4,RPL-P_3SDC2,RPL-P_2SDC5,RPL-P_2SDC6</t>
  </si>
  <si>
    <t>Verify critical battery action for hibernate with default setting</t>
  </si>
  <si>
    <t>CSS-IVE-131824</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</si>
  <si>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Simics_VP_RS2_PSS1.1,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</si>
  <si>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BC-RQTBC-2825
BC-RQTBC-13990 
4_335-UCIS-1965
BC-RQTBCLF-250
BC-RQTBC-16773
2201759420
JSLP: 2202557699</t>
  </si>
  <si>
    <t>System hibernates when battey is under the value of 'Critical battery level'.
System's status is kept after resume from hibernate.</t>
  </si>
  <si>
    <t>1. Boot to OS with battery only.2. Goto Power Options in Control Panel. Click "Change plan settings"-&gt;"Change advanced power settings", click "Restore plan defaults".3. Goto Battery section. Record the value of "Critical battery level".4. Consume the battery to the value of "Critical battery level". Check whether system hibernates.5. Connect adapter to SUT. Wait serveral minutes to charge Battery higher than the value of "Critical battery level".6. Power on SUT. Boot to OS, check whether system"s status is kept after resume from hibernate.Pass Criteria:4. System hibernates when battey is under the value of "Critical battery level".6. System"s status is kept after resume from hibernate.</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</si>
  <si>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P_5SGC2,ADL-M_5SGC1,RPL_P_Master,ADL_SBGA_5GC,EC-BAT,EC-GPIO,EC-SX,EC-REVIEW,CFL-PRDtoTC-Mapping,ICL_BAT_NEW,TGL_PSS1.0P,BIOS_EXT_BAT,ECVAL-EXBAT-2018,EC-BAT-automation,OBC-CNL-EC-GPIO-Switches-VirtualLID,OBC-CFL-EC-GPIO-Switches-VirtualLID,OBC-ICL-EC-GPIO-HwBtns/LEDs/Switchs-VirtualLID,OBC-TGL-EC-GPIO-HwBtns/LEDs/Switchs-VirtualLID,TGL_BIOS_PO_P3,TGL_IFWI_PO_P3,CML_EC_BAT,RPL-P_5SGC1,RPL-P_5SGC2,RPL-P_4SDC1,RPL-P_3SDC2,RPL-P_2SDC3,RPL-P_3SDC3,RPL-P_2SDC4,RPL-P_PNP_GC,RPL-Px_4SDC1,RPL-Px_3SDC2,MTL_IFWI_CBV_PMC,MTL_IFWI_CBV_EC,ADL_N_IFWI_5SGC1,ADL_N_IFWI_4SDC1,ADL_N_IFWI_3SDC1,ADL_N_IFWI_2SDC1,ADL_N_IFWI_2SDC2,ADL_N_IFWI_2SDC3,ADL_N_IFWI_IEC_PMC,ADL_N_IFWI_IEC_EC,RPL-SBGA_5SC,RPL-SBGA_4SC,RPL-P_2SDC6</t>
  </si>
  <si>
    <t>Battery critical battery aciton for hibernate with user setting</t>
  </si>
  <si>
    <t>CSS-IVE-131825</t>
  </si>
  <si>
    <t>BC-RQTBC-2825
BC-RQTBC-13990 
4_335-UCIS-1965
2201759420
JSLP: 2202557699</t>
  </si>
  <si>
    <t>System hibernates when battey is under 9%.
System's status is kept after resume from hibernate.</t>
  </si>
  <si>
    <t>1. Boot to OS with battery only.2. Goto Power Options in Control Panel. Click "Change plan settings"-&gt;"Change advanced power settings", click "Restore plan defaults".3. Goto Battery section. set "Low battery level" to 13%, "Critical battery level" is 9%.4. Consume the battery to 9%. Check whether system hibernates when battey is under 9%.5. Connect adapter to SUT.  Wait serveral minutes to charge Battery higher than 9%.6. Power on SUT. Boot to OS, check whether system"s status is kept after resume from hibernate.Pass Criteria:4. System hibernates when battey is under 9%.6. System"s status is kept after resume from hibernate.</t>
  </si>
  <si>
    <t>Battery critical battery aciton for shutdown with default setting</t>
  </si>
  <si>
    <t>CSS-IVE-131826</t>
  </si>
  <si>
    <t>Real Battery Management</t>
  </si>
  <si>
    <t>BC-RQTBC-2825
BC-RQTBC-13990 
2201759420
JSLP: 2202557699</t>
  </si>
  <si>
    <t> System shutdowns when battery is under the value of 'Critical battery level'.
 System can boot successfully.</t>
  </si>
  <si>
    <t>1. Boot to OS with battery only.2. Goto Power Options in Control Panel. Click "Change plan settings"-&gt;"Change advanced power settings", click "Restore plan defaults".3. Goto Battery section. Set "Critical battery action" to Shutdown, Record the value of "Critical battery level".4. Consume the battery to the value of "Critical battery level". Check whether system shutdowns.5. Connect adapter to SUT. Wait serveral minutes to charge Battery higher than the value of "Critical battery level".6. Power on SUT. Boot to OS, check whether system can boot successfully.Pass Criteria:4. System shutdowns when battey is under the value of "Critical battery level".6. System can boot successfully.</t>
  </si>
  <si>
    <t>Battery critical battery action for shutdown with user setting</t>
  </si>
  <si>
    <t>CSS-IVE-131827</t>
  </si>
  <si>
    <t>Battery critical battery action for shutdown should happen as per step</t>
  </si>
  <si>
    <t>1. Boot to OS with battery only.
2. Goto Power Options in Control Panel. Click 'Change plan settings'-&gt;'Change advanced power settings', click 'Restore plan defaults'.
3. Goto Battery section. set 'Low battery level' to 13%, 'Critical battery level' is 9%, set 'Critical battery action' to Shutdown.
4. Consume the battery to 9%. Check whether system shutdown when battey is under 9%.
5. Connect adapter to SUT. Wait serveral minutes to charge Battery higher than 9%.
6. Power on SUT. Boot to OS, check whether system can boot successfully.
Pass Criteria:
4. System shutdowns when battey is under 9%.
6. System can boot successfully.</t>
  </si>
  <si>
    <t>No audio and video glitch during Charger connect process</t>
  </si>
  <si>
    <t>CSS-IVE-131828</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</si>
  <si>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</si>
  <si>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audio codecs,EC-Lite</t>
  </si>
  <si>
    <t>BC-RQTBC-2822
BC-RQTBC-13987</t>
  </si>
  <si>
    <t>1. Boot to OS with battery only.2. Play a video and music.3. Plug in adapter.4. Check video and music are played without any issu.ePass Criteria:2. There should not be any noise and glitch in both Audio and video.4. There should not be any noise and glitch in both Audio and video.</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</si>
  <si>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P_5SGC1,ADL-P_5SGC2,ADL-M_5SGC1,RPL_P_Master,ADL_SBGA_5GC,EC-BAT,EC-GPIO,EC-SX,EC-REVIEW,CFL-PRDtoTC-Mapping,ICL_BAT_NEW,TGL_PSS1.0P,BIOS_EXT_BAT,ECVAL-EXBAT-2018,EC-BAT-automation,OBC-CNL-EC-GPIO-Switches-VirtualLID,OBC-CFL-EC-GPIO-Switches-VirtualLID,OBC-ICL-EC-GPIO-HwBtns/LEDs/Switchs-VirtualLID,OBC-TGL-EC-GPIO-HwBtns/LEDs/Switchs-VirtualLID,TGL_BIOS_PO_P3,TGL_IFWI_PO_P3,CML_EC_BAT,RPL-P_5SGC1,RPL-P_5SGC2,RPL-P_4SDC1,RPL-P_3SDC2,RPL-P_2SDC3,RPL-P_3SDC3,RPL-P_2SDC4,RPL-P_PNP_GC,RPL-Px_4SDC1,RPL-Px_3SDC2,MTL_IFWI_CBV_ACE FW,ADL_N_IFWI_5SGC1,ADL_N_IFWI_4SDC1,ADL_N_IFWI_3SDC1,ADL_N_IFWI_2SDC1,ADL_N_IFWI_2SDC2,ADL_N_IFWI_2SDC3,ADL_N_IFWI_IEC_EC,RPL-SBGA_5SC,RPL-SBGA_4SC,RPL-P_2SDC5,RPL-P_2SDC6</t>
  </si>
  <si>
    <t>Charger connect/disconnect during Sx Power State</t>
  </si>
  <si>
    <t>CSS-IVE-131829</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</si>
  <si>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</si>
  <si>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BC-RQTBC-2822,BC-RQTBC-13987</t>
  </si>
  <si>
    <t>Partially charged battery should get charged when adapter is connected during Sx power stated.</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</si>
  <si>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P_5SGC1,ADL-P_5SGC2,ADL-M_5SGC1,RPL_P_Master,ADL_SBGA_5GC,EC-BAT,EC-GPIO,EC-SX,EC-REVIEW,CFL-PRDtoTC-Mapping,ICL_BAT_NEW,TGL_PSS1.0P,BIOS_EXT_BAT,ECVAL-EXBAT-2018,EC-BAT-automation,OBC-CNL-EC-GPIO-Switches-VirtualLID,OBC-CFL-EC-GPIO-Switches-VirtualLID,OBC-ICL-EC-GPIO-HwBtns/LEDs/Switchs-VirtualLID,OBC-TGL-EC-GPIO-HwBtns/LEDs/Switchs-VirtualLID,TGL_BIOS_PO_P3,TGL_IFWI_PO_P3,CML_EC_BAT,RPL-P_5SGC1,RPL-P_5SGC2,RPL-P_4SDC1,RPL-P_3SDC2,RPL-P_2SDC3,RPL-P_3SDC3,RPL-P_2SDC4,RPL-P_PNP_GC,RPL-Px_4SDC1,RPL-Px_3SDC2,MTL_IFWI_CBV_PMC,MTL_IFWI_CBV_EC,ADL_N_IFWI_5SGC1,ADL_N_IFWI_4SDC1,ADL_N_IFWI_3SDC1,ADL_N_IFWI_2SDC1,ADL_N_IFWI_2SDC2,ADL_N_IFWI_2SDC3,ADL_N_IFWI_IEC_PMC,ADL_N_IFWI_IEC_EC,RPL-SBGA_5SC,RPL-SBGA_4SC,RPL-P_2SDC5,RPL-P_2SDC6</t>
  </si>
  <si>
    <t>S4 status with USB charger plug in/plug out</t>
  </si>
  <si>
    <t>CSS-IVE-131830</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</si>
  <si>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R_Y_PV,LKF_A0_RS4_Alpha,LKF_A0_RS4_POE,LKF_B0_RS4_Beta,LKF_B0_RS4_PO,LKF_B0_RS4_PV ,LKF_Bx_ROW_19H1_Alpha,LKF_Bx_ROW_19H1_POE,LKF_Bx_ROW_19H2_Beta,LKF_Bx_ROW_19H2_PV,LKF_Bx_ROW_20H1_PV,TGL_ H81_RS4_Alpha,TGL_ H81_RS4_Beta,TGL_ H81_RS4_PV,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</si>
  <si>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BC-RQTBC-10003
BC-RQTBC-13987
LKF : 1506768398</t>
  </si>
  <si>
    <t> System will keep under S4 mode, when USB charger connected &amp; disconnected during S4 </t>
  </si>
  <si>
    <t>1. Boot to OS.2. Let system enter S4.3. Plug in USB charger. Check whether system will keep under S4 mode.4. Plug out USB charger. Check whether system will keep under S4 mode.Pass Criteria:3. System will keep under S4 mode.4. System will keep under S4 mode.</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</si>
  <si>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M_5SGC1,RPL_P_Master,ADL_SBGA_5GC,EC-BAT,EC-GPIO,EC-SX,EC-REVIEW,CFL-PRDtoTC-Mapping,ICL_BAT_NEW,TGL_PSS1.0P,BIOS_EXT_BAT,ECVAL-EXBAT-2018,EC-BAT-automation,OBC-CNL-EC-GPIO-Switches-VirtualLID,OBC-CFL-EC-GPIO-Switches-VirtualLID,OBC-ICL-EC-GPIO-HwBtns/LEDs/Switchs-VirtualLID,OBC-TGL-EC-GPIO-HwBtns/LEDs/Switchs-VirtualLID,TGL_BIOS_PO_P3,TGL_IFWI_PO_P3,CML_EC_BAT,ADL-P_5SGC2,RPL-P_5SGC1,RPL-P_5SGC2,RPL-P_4SDC1,RPL-P_3SDC2,RPL-P_2SDC3,RPL-P_3SDC3,RPL-P_2SDC4,RPL-P_PNP_GC,RPL-Px_4SDC1,RPL-Px_3SDC2,MTL_IFWI_CBV_PMC,ADL_N_IFWI_5SGC1,ADL_N_IFWI_4SDC1,ADL_N_IFWI_3SDC1,ADL_N_IFWI_2SDC1,ADL_N_IFWI_2SDC2,ADL_N_IFWI_2SDC3,ADL_N_IFWI_IEC_PMC,ADL_N_IFWI_IEC_EC,RPL-P_2SDC5,RPL-P_2SDC6</t>
  </si>
  <si>
    <t>Verify system shuts down after reaching critical Trip point</t>
  </si>
  <si>
    <t>CSS-IVE-131833</t>
  </si>
  <si>
    <t>ADL-S_ADP-S_SODIMM_DDR5_1DPC_Alpha,AML_5W_Y22_ROW_PV,ADL-S_ADP-S_UDIMM_DDR5_1DPC_PreAlpha,CFL_H62_RS2_PV,CFL_H62_RS3_PV,CFL_H62_RS4_PV,CFL_H62_RS5_PV,CFL_H82_RS5_PV,CFL_H82_RS6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</si>
  <si>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DPTF interface,Thermal throttling,Trip points</t>
  </si>
  <si>
    <t>CNL use case document v0.6 -&gt; Thermal Failsafe condition 
BC-RQTBC-13181 -&gt; coverage for following points
- Thermal trip point monitoring
- Thermal trip point crossing notification: notify BIOS/DPTF when a thermal trip point is crossed
BC-RQTBC-13273
BC-RQTBC-13322
BC-RQTBC-10573
BC-RQTBC-10622
BC-RQTBC-12821
BC-RQTBC-2827
BC-RQTBC-13992
BC-RQTBC-13808
BC-RQTBCTL-1384
BC-RQTBCLF-410
JSL:BC-RQTBC-16663,BC-RQTBC-16777
TGL: BC-RQTBCTL-2693
RKL:BC-RQTBCTL-1384 &amp; 2203201677
JSLP:2203201677
RKL:2203202873 , 1209951585</t>
  </si>
  <si>
    <t>System should shutdown automatically after reaching critical trip point</t>
  </si>
  <si>
    <t>ifwi.alderlake,ifwi.apollolake,ifwi.jasperlake,ifwi.meteorlake,ifwi.raptorlake,ifwi.rocketlake</t>
  </si>
  <si>
    <t>DPTF monitor tool/UI tool</t>
  </si>
  <si>
    <t>System should automatically shutdown when temperature reaches critical trip point value</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</si>
  <si>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MMON_PREOS,ADLMLP4x,ADL-P_5SGC1,ADL-P_5SGC2,RPL_S_MASTER,ADL-M_5SGC1,ADL_SBGA_5GC,RPL-P_3SDC3,RPL-P_2SDC4,RPL-P_PNP_GC,RPL-Px_4SDC1,RPL-Px_3SDC2,ADL_N_IFWI_5SGC1,ADL_N_IFWI_4SDC1,ADL_N_IFWI_3SDC1,ADL_N_IFWI_2SDC1,ADL_N_IFWI_2SDC2,ADL_N_IFWI_2SDC3,ADL_N_IFWI_IEC_PMC,ADL_N_IFWI_IEC_EC</t>
  </si>
  <si>
    <t>Sleep (S3) via Power Button/Lid Action/Timer option</t>
  </si>
  <si>
    <t>CSS-IVE-131842</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</si>
  <si>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KBL_H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ADL-S_HSLE_PSS1.0,ADL-S_HSLE_PSS1.1,ADL-S_HFPGA_PSS1.0,ADL-S_HFPGA_PSS1.1,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</si>
  <si>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Power Btn/HID,RTC,S-states</t>
  </si>
  <si>
    <t>BC-RQTBC-10214
TGL:BC-RQTBCTL-1134
TGL:BC-RQTBCTL-1135
ICL:BC-RQTBC-15311
RKL: 2206972879, 2206874083,1209951635
ADL: 2205168301</t>
  </si>
  <si>
    <t>System should enter/exit Sx state without any errors</t>
  </si>
  <si>
    <t>Intention of the testcase is to verify sleep wake sources functionality</t>
  </si>
  <si>
    <t>BIOS+IFWI,ICL-ArchReview-PostSi,UDL2.0_ATMS2.0,OBC-CNL-PTF-PMC-PM-Sx,OBC-ICL-PTF-PMC-PM-Sx,OBC-TGL-PTF-PMC-PM-Sx,CML_EC_FV,IFWI_TEST_SUITE,RKL_Xcomp_PO,RKL_Native_PO,ADL/RKL/JSL,CML_H_ADP_S_PO,Phase,_3,MTL_Test_Suite,IFWI_SYNC,IFWI_FOC_BAT,ADL_N_IFWIIFWI_COVERAGE_DELTA,ADLMLP4x,ADL-P_5SGC2,RPL_S_MASTER,RPL-P_5SGC1,RPL-P_5SGC2,RPL-P_4SDC1,RPL-P_3SDC2,RPL-P_2SDC3,RPL-S_5SGC1,RPL-S_4SDC1,RPL-S_4SDC2,RPL-S_3SDC1,RPL-S_2SDC1,RPL-S_2SDC2,RPL-S_2SDC3,RPL-S_ 5SGC1,MTL_IFWI_BAT,ADL_SBGA_5GC,ADL_SBGA_3SDC1,ERB,RPL-S_ 5SGC1,RPL-S_4SDC1,RPL-S_4SDC2,RPL-S_3SDC1,RPL-S_2SDC2,RPL-S_2SDC3,RPL-S_2SDC7,MTL_IFWI_CBV_PMC,MTL_IFWI_CBV_EC,MTL_IFWI_CBV_EC,MTL_IFWI_CBV_BIOS,ADL_N_IFWI_2SDC3,ADL_N_IFWI_2SDC1,ADL_N_IFWI_3SDC1,ADL_N_IFWI_4SDC1,ADL_N_IFWI_5SGC1,ADL_N_IFWI_IEC_PMC,ADL_N_IFWI_IEC_EC,MTL-P_5SGC1,MTL-P_4SDC1,MTL-P_4SDC2,MTL-P_3SDC3,MTL-P_3SDC4,MTL-P_2SDC5,MTL-P_2SDC6,RPL-SBGA_5SC,RPL-SBGA_4SC,RPL-SBGA_3SC,RPL-SBGA_2SC1,RPL-SBGA_2SC2</t>
  </si>
  <si>
    <t>Verify SUT wakes from S0i3/C-MoS using Bluetooth (BT Devices)</t>
  </si>
  <si>
    <t>CSS-IVE-131847</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</si>
  <si>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owerOn,JSLP_POR_20H1_PreAlpha,JSLP_POR_20H2_Beta,JSLP_POR_20H2_PV,JSLP_TestChip_19H1_PreAlpha,KBL_H42_PV,KBL_U21_PV,KBL_U22_PV,KBL_U23e_PV,KBL_Y22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</si>
  <si>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CNVi,discrete WiFi/BT,MoS (Modern Standby),S0ix-states</t>
  </si>
  <si>
    <t>BC-RQTBC-10036
BC-RQTBC-10041
ICL:BC-RQTBC-15307
TGL:BC-RQTBCTL-1132
TGL Requirement coverage: BC-RQTBCTL-484
JSL : BC-RQTBC-16705,LKF: 4_335-LZ-798,
JSLP: 1607196254,1607196132,1607196163,1607196137
RKL:2203203090</t>
  </si>
  <si>
    <t>Verify System should wake form S0i3/Connected MOS after BT device Event</t>
  </si>
  <si>
    <t>Verify SUT wakes from S0i3/CMOS using Blue tooth (BT Devices)</t>
  </si>
  <si>
    <t>ICL-ArchReview-PostSi,UDL2.0_ATMS2.0,LKF_PO_Phase3,LKF_PO_New_P3,OBC-CNL-PCH-CNVi-Connectivity-BT,OBC-CNL-PTF-CNVd-Connectivity-BT,OBC-CFL-PCH-CNVi-Connectivity-BT,OBC-CFL-PTF-CNVd-Connectivity-BT,OBC-LKF-PTF-CNVd-Connectivity-BT,OBC-ICL-PCH-CNVi-Connectivity-BT,OBC-ICL-PTF-CNVd-Connectivity-BT,OBC-TGL-PCH-CNVi-Connectivity-BT,OBC-TGL-PTF-CNVd-Connectivity-BT,CML_Delta_From_WHL,AMLY22_delta_from_Y42,IFWI_TEST_SUITE,ADL/RKL/JSL,MTL_Test_Suite,IFWI_SYNC,IFWI_FOC_BAT,ADL_N_IFWI,IFWI_COMMON_PREOS,ADLMLP4x,ADL-P_5SGC1,ADL-P_5SGC2,RPL_S_MASTER,ADL-M_5SGC1,ADL-M_4SDC1,ADL-M_3SDC1,ADL-M_3SDC3,ADL-M_2SDC1,ADL-P_4SDC1,ADL_N_REV0,ADL_SBGA_5GC,RPL-Px_5SGC1,RPL-Px_4SDC1,ADL-M_3SDC2,,ADL-M_2SDC2,ADL-M_5SGC1,ADL-M_3SDC2,ADL-M_2SDC2, RPL-S_2SDC7, ADL_SBGA_3SDC1,ADL_N_IFWI_5SGC1, ADL_N_IFWI_4SDC1, ADL_N_IFWI_3SDC1,  ADL_N_IFWI_2SDC1, ADL_N_IFWI_2SDC2, ADL_N_IFWI_2SDC3,ADL_N_IFWI_5SGC1, ADL_N_IFWI_4SDC1,   ADL_N_IFWI_2SDC1, ADL_N_IFWI_2SDC2,ADL_N_IFWI_IEC_General,ADL_N_IFWI_IEC_PMC</t>
  </si>
  <si>
    <t>Validate USB 2.0 devices functionality over USB Type-A port with pre and post S0i3 cycle</t>
  </si>
  <si>
    <t>CSS-IVE-131850</t>
  </si>
  <si>
    <t>ADL-S_ADP-S_SODIMM_DDR5_1DPC_Alpha,ADL-S_ADP-S_UDIMM_DDR5_1DPC_PreAlpha,AML_7W_Y22_KC_PV,AMLR_Y42_Corp_RS6_PV,AMLR_Y42_PV_RS6,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</si>
  <si>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S0ix-states,USB/XHCI ports,USB2.0</t>
  </si>
  <si>
    <t>BC-RQTBC-12570
BC-RQTBC-9831
BC-RQTBC-496
BC-RQTBC-13074
TGL: BC-RQTBCTL-743
JSL PRD Coverage: BC-RQTBC-16216
CML PRD Coverage:BC-RQTBC-12570
RKL Coverage ID :2203202105
JSLP Coverage ID: 2203202105
LKF ROW Coverage ID : 4_335-LZ-795</t>
  </si>
  <si>
    <t>USB2.0 device should be functional without any issue</t>
  </si>
  <si>
    <t>1. Boot to OS.2. Let system enters S0i3.3. Let system resumes from S0i3.4. Check whether USB keyboard and mouse are functional.5. Repeat step2 to step4 for 10 times.Pass Criteria:2. System can enter S0i3 successfully.3. System can resume from S0i3 successfully.4. USB keyboard and mouse are functionl.</t>
  </si>
  <si>
    <t>CFL-PRDtoTC-Mapping,UDL2.0_ATMS2.0,OBC-CNL-PCH-PXHCI-USB-USB2_Storage,OBC-ICL-PCH-XHCI-USB-USB2_Storage,OBC-TGL-PCH-XHCI-USB-USB2_Storage,OBC-CFL-PCH-PXHCI-USB-USB2_Storage,IFWI_TEST_SUITE,ADL/RKL/JSL,MTL_Test_Suite,IFWI_SYNC,ADL_N_IFWIIFWI_COVERAGE_DELTA,RPLSGC2,RPLSGC1,ADLMLP4x,ADL-P_5SGC1,ADL-P_5SGC2,ADL-M_5SGC1,RPL-Px_5SGC1, ,RPL-Px_4SDC1,RPL-Px_3SDC2,RPL-P_5SGC1,,RPL-P_4SDC1,RPL-P_3SDC2,,RPL-S_2SDC4,RPL-S_ 5SGC1, RPL-S_4SDC1, RPL-S_4SDC2, RPL-S_3SDC1, RPL-S_2SDC1, RPL-S_2SDC2, RPL-S_2SDC3, RPL-S_2SDC4,NA_4_FHF, ADL_SBGA_5GC,ADL_SBGA_3SDC1,MTL-M_5SGC1,MTL-M_4SDC1,MTL-M_4SDC2,MTL-M_3SDC3,MTL-M_2SDC4,MTL-M_2SDC5,MTL-M_2SDC6,MTL_IFWI_CBV_PCHC,ADL_N_IFWI_5SGC1 ,ADL_N_IFWI_4SDC1, ADL_N_IFWI_3SDC1, ADL_N_IFWI_2SDC1 ,ADL_N_IFWI_2SDC2, ADL_N_IFWI_2SDC3,ADL_N_IFWI_IEC_PMC,MTL-P_5SGC1, MTL-P_4SDC1 ,MTL-P_4SDC2 ,MTL-P_3SDC3 ,MTL-P_3SDC4 ,MTL-P_2SDC5 ,MTL-P_2SDC6,RPL-Px_4SP2, RPL-Px_2SDC1,RPL-P_2SDC3,RPL-P_2SDC4</t>
  </si>
  <si>
    <t>Power,Home,Volume up/down,Rotation buttons function check after S3 cycling</t>
  </si>
  <si>
    <t>fw.ifwi.ec</t>
  </si>
  <si>
    <t>CSS-IVE-131851</t>
  </si>
  <si>
    <t>AML_5W_Y22_ROW_PV,AML_7W_Y22_KC_PV,AMLR_Y42_PV_RS6,CFL_H62_RS3_PV,CFL_H62_RS4_PV,CFL_H62_RS5_PV,CFL_H62_uSFF_KC_RS4_PV,CFL_H82_RS5_PV,CFL_H82_RS6_PV,CFL_U43e_LP3_KC_PV,CFL_U43e_PV,CNL_H82_PV,CNL_U22_PV,CNL_Y22_PV,ICL_U42_RS6_PV,ICL_UN42_KC_PV_RS6,ICL_Y42_RS6_PV,ICL_YN42_RS6_PV,KBL_U21_PV,KBL_Y22_PV,KBLR_Y_PV,RKL_S61_TGPH_Native_DDR4_RS6_Alpha,RKL_S61_TGPH_Native_DDR4_RS7_Beta,RKL_S61_TGPH_Native_DDR4_RS7_PV,RKL_S81_TGPH_Native_DDR4_RS6_Alpha,RKL_S81_TGPH_Native_DDR4_RS7_Beta,RKL_S81_TGPH_Native_DDR4_RS7_PV,WHL_U42_Corp_PV,WHL_U42_PV,WHL_U43e_Corp_PV,AML_Y42_Win10X_PV,RKL_CML_S_102_TGPH_Xcomp_DDR4_Beta,RKL_CML_S_102_TGPH_Xcomp_DDR4_Alpha,RKL_CML_S_102_TGPH_Xcomp_DDR4_PV,RKL_CML_S_62_TGPH_Xcomp_DDR4_Alpha,RKL_CML_S_62_TGPH_Xcomp_DDR4_Beta,RKL_CML_S_62_TGPH_Xcomp_DDR4_PV</t>
  </si>
  <si>
    <t>MoS (Modern Standby),Power Btn/HID,S0ix-states,S-states</t>
  </si>
  <si>
    <t>BC-RQTBC-10090
RKL FR: 1209951564</t>
  </si>
  <si>
    <t>Verify weather System can go and exit Home Page by pressing Home button.
successfully  Volume  go up and down by pressing Volume up/Volume down button.
Power button works fine accroding to the configuration of power button in Power Options from Control Panel.</t>
  </si>
  <si>
    <t>1. Boot to OS.2. Let system enters S0i3.3. Let system resumes from S0i3.4. Check the function of Home button. 5. Check the function of Volume up button, Volume down button.6. Check the function of Rotation button.7. Check the function of Power button.Pass Criteria:4. System can go and exit Home Page by pressing Home button.5. Volume can go up and down by pressing Volume up/Volume down button.6. System can lock and unlock rotation by pressing retation button.7. Power button works fine accroding to the configuration of power button in Power Options from Control Panel.</t>
  </si>
  <si>
    <t>ICL-ArchReview-PostSi,UDL2.0_ATMS2.0,AML_5W_NA,OBC-ICL-PCH-GPIO-HwBtns/LEDs/Switchs,OBC-TGL-PCH-GPIO-HwBtns/LEDs/Switchs,IFWI_TEST_SUITE,ADL/RKL/JSL,MTL_Test_Suite,IFWI_SYNC,ADL_N_IFWIIFWI_COVERAGE_DELTA,RPL_S_MASTER,RPL-Px_5SGC1,RPL-Px_4SDC1,RPL-P_5SGC1,RPL-P_4SDC1,RPL-P_3SDC2,RPL-P_2SDC4,RPL_S_NA,ADL-M_5SGC1,ADL-M_3SDC1,ADL-M_3SDC2,ADL-M_2SDC1,ADL-M_2SDC2,RPL-S_5SGC1,RPL-S_2SDC2,RPL-P_3SDC3,RPL-P_PNP_GC,RPL-S_2SDC7,ADL_SBGA_3SDC1,MTL-M_5SGC1,MTL-M_4SDC1,MTL-M_4SDC2,MTL-M_3SDC3,MTL-M_2SDC4,MTL-M_2SDC5,MTL-M_2SDC6,MTL_IFWI_CBV_PMC,MTL_IFWI_CBV_EC,ADL_N_IFWI_5SGC1,ADL_N_IFWI_4SDC1,ADL_N_IFWI_3SDC1,ADL_N_IFWI_2SDC1,ADL_N_IFWI_2SDC2,ADL_N_IFWI_2SDC3,ADL_N_IFWI_IEC_General,ADL_N_IFWI_IEC_PMC,ADL_N_IFWI_IEC_EC,RPL-SBGA_5SC,RPL-SBGA_4SC,RPL-SBGA_3SC,RPL-SBGA_2SC1,RPL-SBGA_2SC2,RPL-P_2SDC3,RPL-P_2SDC5,RPL-P_2SDC6,RPL-Px_4SP2,RPL-Px_2SDC1</t>
  </si>
  <si>
    <t>Switch to S0i3 after Low power audio (LPA) playback ends</t>
  </si>
  <si>
    <t>fw.ifwi.bios,fw.ifwi.pchc,fw.ifwi.pmc</t>
  </si>
  <si>
    <t>CSS-IVE-131855</t>
  </si>
  <si>
    <t>ADL-S_ADP-S_SODIMM_DDR5_1DPC_Alpha,AML_5W_Y22_ROW_PV,ADL-S_ADP-S_UDIMM_DDR5_1DPC_PreAlpha,AML_7W_Y22_KC_PV,AMLR_Y42_PV_RS6,CFL_H62_RS2_PV,CFL_H62_RS3_PV,CFL_H62_RS4_PV,CFL_H62_RS5_PV,CFL_H62_uSFF_KC_RS4_PV,CFL_H82_RS5_PV,CFL_H82_RS6_PV,CFL_S62_RS4_PV,CFL_S62_RS5_PV,CFL_S82_RS5_PV,CFL_S82_RS6_PV,CFL_U43e_LP3_KC_PV,CFL_U43e_PV,CNL_H82_PV,CNL_U22_PV,CNL_Y22_PV,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</si>
  <si>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codecs,MoS (Modern Standby),S0ix-states</t>
  </si>
  <si>
    <t>BC-RQTBC-10138
BC-RQTBC-14207</t>
  </si>
  <si>
    <t>Verify System still can enter into S0i3 after music ends(S0i1).</t>
  </si>
  <si>
    <t>1. Boot to OS, goto power options and set the sleep time for 1 minute.2. Run "stimer.exe -s" to reset S0ix timer.3. Play the audio which the time is about 3 minutes using built-in media player, and wait till audio ends.4. Wait for 2 more minutes, then wake up system.5. Run "stimer -l" to check whether system still enter S0i3 after music ends(S0i1).Pass Criteria:5. System still can enter into S0i3 after music ends(S0i1).</t>
  </si>
  <si>
    <t>ICL-ArchReview-PostSi,UDL2.0_ATMS2.0,OBC-CNL-PCH-AVS-Audio-LPA,OBC-CFL-PCH-AVS-Audio-LPA,OBC-TGL-PCH-AVS-Audio-LPA,rkl_cml_s62,IFWI_TEST_SUITE,ADL/RKL/JSL,MTL_Test_Suite,MTL_PSS_1.0IFWI_SYNC,ADL_N_IFWIIFWI_COVERAGE_DELTA,ADLMLP4x,ADL-P_5SGC1,ADL-P_5SGC2,ADL-M_5SGC1,RPL-Px_5SGC1,RPL-Px_4SDC1,RPL-P_5SGC1,RPL-P_4SDC1,RPL-P_3SDC2,RPL-P_2SDC4,RPL-S_ 5SGC1,RPL-S_4SDC1,RPL-S_3SDC1,RPL-S_4SDC2,RPL-S_2SDC1,RPL-S_2SDC2,RPL-S_2SDC3,ADL_SBGA_5GC,ADL_SBGA_3DC1,ADL_SBGA_3DC2,ADL_SBGA_3DC3,ADL_SBGA_3DC4,ADL-M_3SDC1,ADL-M_3SDC2,ADL-M_2SDC1,ADL-M_2SDC2,MTL_PSS_CMS,MTL_IFWI_PSS_BLOCK,RPL-P_3SDC3,RPL-P_PNP_GC,RPL-S_2SDC7,ADL_SBGA_3SDC1,MTL-M_5SGC1,MTL-M_4SDC1,MTL-M_4SDC2,MTL-M_3SDC3,MTL-M_2SDC4,MTL-M_2SDC5,MTL-M_2SDC6,MTL_IFWI_IAC_ACE ROM EXT,MTL_IFWI_IAC_PMC_SOC_IOE,ADL_N_IFWI_5SGC1,ADL_N_IFWI_4SDC1,ADL_N_IFWI_3SDC1,ADL_N_IFWI_2SDC1,ADL_N_IFWI_2SDC2,ADL_N_IFWI_2SDC3
MTL_IFWI_CBV_ACE FW,MTL_IFWI_CBV_EC,ADL_N_IFWI_IEC_PMC,ADL_N_IFWI_IEC_EC,RPL-SBGA_5SC,RPL-SBGA_4SC,RPL-SBGA_3SC,RPL-SBGA_2SC1,RPL-SBGA_2SC2</t>
  </si>
  <si>
    <t>Verify system achieves 90% or greater C6-state residency when idle in DC Mode</t>
  </si>
  <si>
    <t>CSS-IVE-131860</t>
  </si>
  <si>
    <t>AML_5W_Y22_ROW_PV,AML_7W_Y22_KC_PV,AMLR_Y42_Corp_RS6_PV,AMLR_Y42_PV_RS6,CFL_H62_RS2_PV,CFL_H62_RS3_PV,CFL_H62_RS4_PV,CFL_H62_RS5_PV,CFL_H62_uSFF_KC_RS4_PV,CFL_H82_RS5_PV,CFL_H82_RS6_PV,CFL_U43e_LP3_KC_PV,CFL_U43e_PV,CML_H102_CMPH_DDR4_RS6_SR20_Beta,CML_H102_CMPH_DDR4_RS7_SR20_PV,CML_H82_CMPH_DDR4_RS6_SR20_Beta,CML_H82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CNL_U20_GT0_PV,CNL_U22_PV,CNL_Y22_PV,GLK_B0_RS3_PV,ICL_U42_RS6_PV,ICL_UN42_KC_PV_RS6,ICL_Y42_RS6_PV,ICL_YN42_RS6_PV,JSLP_POR_20H1_Alpha,JSLP_POR_20H1_PreAlpha,JSLP_POR_20H2_Beta,JSLP_POR_20H2_PV,JSLP_TestChip_19H1_PreAlpha,KBL_H42_PV,KBL_S42_PV,KBL_U21_PV,KBL_U22_PV,KBL_U23e_PV,KBL_Y22_PV,KBLR_U42_PV,KBLR_Y_PV,KBLR_Y22_PV,TGL_ H81_RS4_Alpha,TGL_ H81_RS4_Beta,TGL_ H81_RS4_PV,TGL_H81_19H2_RS6_PreAlpha,TGL_U42_RS4_PV,TGL_UY42_PO,TGL_Y42_RS4_PV,WHL_U42_Corp_PV,WHL_U42_PV,WHL_U43e_Corp_PV,TGL_U42_RS6_Alpha,TGL_U42_RS6_Beta,TGL_U42_RS6_PV,TGL_Y42_RS6_Alpha,TGL_Y42_RS6_Beta,TGL_Y42_RS6_PV,AML_Y42_Win10X_PV,CML_U42_DG1_DDR4_PV,CML_U62_DG1_DDR4_PV,JSLP_Win10x_PreAlpha,JSLP_Win10x_PV,JSLP_Win10x_Alpha,JSLP_Win10x_Beta</t>
  </si>
  <si>
    <t>BC-RQTBC-2682
CFL:CSS-IVE-65498
ICL:BC-RQTBC-13485,BC-RQTBC-14656
TGL: BC-RQTBCTL-645  BC-RQTBCTL-2682
RKL : 2203201681</t>
  </si>
  <si>
    <t>C6 residency should be above 90% </t>
  </si>
  <si>
    <t>Intention of the testcase is to verify system achieves 90% or greater C6-state residency when idle in DC Mode</t>
  </si>
  <si>
    <t>ICL-ArchReview-PostSi,InProdATMS1.0_03March2018,PSE 1.0,OBC-CNL-CPU-Punit-PM-CState,OBC-TGL-CPU-Punit-PM-CState,OBC-ICL-CPU-Punit-PM-CState,OBC-CFL-CPU-Punit-PM-CState,GLK_ATMS1.0_Automated_TCs,MTL_Test_Suite,IFWI_SYNC,ADL_N_IFWI,IFWI_TEST_SUITEIFWI_COVERAGE_DELTA,ADL-M_5SGC1,RPL_P_MASTER,RPL-P_5SGC1,RPL-P_5SGC2,RPL-P_4SDC1,RPL-P_3SDC2,RPL-P_2SDC3,ADL_SBGA_5GC,MTL_IFWI_CBV_ChipsetInit,ADL_N_IFWI_2SDC3,ADL_N_IFWI_2SDC2,ADL_N_IFWI_2SDC1,ADL_N_IFWI_3SDC1,ADL_N_IFWI_5SGC1,ADL_N_IFWI_IEC_General,ADL_N_IFWI_IEC_PMC,ADL_N_IFWI_IEC_EC,ADL_N_IFWI_IEC_Chipset_init,MTL-P_5SGC1,MTL-P_4SDC1,MTL-P_4SDC2,MTL-P_3SDC4,RPL-SBGA_5SC,RPL-SBGA_4SC,ARL_Px_IFWI_CI</t>
  </si>
  <si>
    <t>Verify System wake from S0i3 with "Dock Station" Event</t>
  </si>
  <si>
    <t>CSS-IVE-131868</t>
  </si>
  <si>
    <t>AML_5W_Y22_ROW_PV,ADL-S_ADP-S_UDIMM_DDR5_1DPC_PreAlpha,AML_7W_Y22_KC_PV,AMLR_Y42_Corp_RS6_PV,AMLR_Y42_PV_RS6,CNL_H82_PV,CNL_Y22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U42_RS4_PV,TGL_Y42_RS4_PV,TGL_Z0_(TGPLP-A0)_RS4_PPOExit,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</si>
  <si>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Docking support,MoS (Modern Standby),S0ix-states</t>
  </si>
  <si>
    <t>BC-RQTBC-10049
BC-RQTBCLF-781</t>
  </si>
  <si>
    <t>SUT should wake from S0i3"Dock Station" Event</t>
  </si>
  <si>
    <t>System wake from S0i3 with "Dock Station" Event</t>
  </si>
  <si>
    <t>KBL_NON_ULT,UDL2.0_ATMS2.0,OBC-CNL-PTF-PMC-PM-s0ix,OBC-ICL-PTF-PMC-PM-S0ix,OBC-TGL-PTF-PMC-PM-S0ix,OBC-LKF-PTF-PMC-PM-S0ix,rkl_cml_s62,IFWI_TEST_SUITE,ADL/RKL/JSL,Delta_IFWI_BIOS,ADL_Arch_Phase3,MTL_Test_Suite,MTL_PSS_1.0IFWI_SYNC,ADLMLP4x,ADL_N_IFWI,IFWI_COVERAGE_DELTA,RPLSGC1,RPLSGC2,ADL-P_5SGC1,ADL-P_5SGC2,ADL-M_5SGC1,RPL-Px_5SGC1,RPL-Px_3SDC1,RPL-P_5SGC1,RPL-P_5SGC2,RPL-P_4SDC1,RPL-P_3SDC2,RPL-P_2SDC3,RPL-S_ 5SGC1,RPL-S_4SDC1,RPL_S_MASTER,ADL_SBGA_5GC,MTL_PSS_CMS,EC-NA,EC-REVIEW,TCSS-TBT-P1,ICL-ArchReview-PostSi,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BackwardComp,ADL-S_ 5SGC_1DPC,ADL-S_4SDC1,ADL-S_4SDC2,ADL-S_4SDC4,ADL_N_MASTER,ADL_N_5SGC1,ADL_N_4SDC1,ADL_N_3SDC1,ADL_N_2SDC1,ADL_N_2SDC2,ADL_N_2SDC3,MTL_VS_0.8,IFWI_COMMON_UNIFIED,IFWI_FOC_BAT,MTL_IFWI_PSS_EXTENDED,CQN_DASHBOARD,MTL_P_MASTER,MTL_M_MASTER,MTL_S_MASTER,ADL-M_2SDC2,ADL-M_3SDC1,ADL-M_3SDC2,ADL-M_2SDC1,ADL-P_4SDC2,ADL_N_PO_Phase2,ADL_N_REV0,ADL-N_REV1,MTL_IFWI_BAT,MTL_HFPGA_TCSS,RPL-SBGA_5SC,RPL-S_5SGC1,RPL-S_4SDC2,RPL-S_3SDC1,RPL-S_2SDC1,RPL-S_2SDC2,RPL-S_2SDC3,MTL_IFWI_PSS_BLOCK,RPL-S_4SDC2,RPL-S_2SDC4,RPL-S_2SDC7,MTL_IFWI_CBV_IOM,ADL_N_IFWI_5SGC1,ADL_N_IFWI_4SDC1,ADL_N_IFWI_3SDC1,ADL_N_IFWI_2SDC1,ADL_N_IFWI_2SDC2,ADL_N_IFWI_2SDC3,ADL_N_IFWI_IEC_General,ADL_N_IFWI_IEC_PMC,MTL-P_5SGC1,MTL-P_4SDC1,MTL-P_4SDC2,MTL-P_3SDC3,MTL-P_3SDC4,MTL-P_2SDC5,MTL-P_2SDC6,RPL-SBGA_4SC,RPL-SBGA_3SC,RPL-SBGA_2SC1,RPL-SBGA_2SC2,RPL-S_2SDC8,RPL-P_2SDC5,RPL-P_2SDC6,RPL-Px_4SP2,RPL-Px_2SDC1 ,ARL_Px_IFWI_CI</t>
  </si>
  <si>
    <t>Verify Headphone plug/unplug Event wake system from CMS</t>
  </si>
  <si>
    <t>CSS-IVE-131870</t>
  </si>
  <si>
    <t>GLK_B0_RS3_PV,LKF_A0_RS4_Alpha,LKF_B0_RS4_Beta,LKF_B0_RS4_PV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CML_S_102_TGPH_Xcomp_DDR4_Beta,RKL_CML_S_102_TGPH_Xcomp_DDR4_Alpha,RKL_CML_S_102_TGPH_Xcomp_DDR4_PV,RKL_CML_S_62_TGPH_Xcomp_DDR4_Alpha,RKL_CML_S_62_TGPH_Xcomp_DDR4_Beta,RKL_CML_S_62_TGPH_Xcomp_DDR4_PV</t>
  </si>
  <si>
    <t>S0ix-states,USB/XHCI ports</t>
  </si>
  <si>
    <t>BC-RQTBC-10052
BC-RQTBCLF-459</t>
  </si>
  <si>
    <t>SUT should wake from S0i3 for Headphone event and Display should be OFF</t>
  </si>
  <si>
    <t> Headphone plug/unplug Event wake system from CMS</t>
  </si>
  <si>
    <t>UDL2.0_ATMS2.0,OBC-LKF-PCH-AVS-Audio-HDA_Headphone,IFWI_TEST_SUITE,ADL/RKL/JSL,MTL_Test_Suite,IFWI_SYNC,ADL_N_IFWI,IFWI_COMMON_PREOS,RPL_S_MASTER,ADL-M_5SGC1,RPL-Px_5SGC1,RPL-Px_4SDC1,RPL-P_5SGC1,RPL-P_4SDC1,RPL-P_3SDC2,RPL-P_2SDC4,RPL-S_ 5SGC1,RPL-S_4SDC1,RPL-S_3SDC2,RPL-S_3SDC1,RPL-S_2SDC1,RPL-S_2SDC2,RPL-S_2SDC3,ADL_SBGA_5GC,ADL_SBGA_3DC1,ADL_SBGA_3DC2,ADL_SBGA_3DC3,ADL_SBGA_3DC4,ADL-M_5SGC1,ADL-M_3SDC1,ADL-M_3SDC2,ADL-M_2SDC1,ADL-M_2SDC2,RPL-P_3SDC3,RPL-P_PNP_GC,RPL-S_2SDC7,ADL_SBGA_3SDC1,MTL-M_5SGC1,MTL-M_4SDC1,MTL-M_4SDC2,MTL-M_3SDC3,MTL-M_2SDC4,MTL-M_2SDC5,MTL-M_2SDC6,ADL_N_IFWI_5SGC1,ADL_N_IFWI_4SDC1,ADL_N_IFWI_3SDC1,ADL_N_IFWI_2SDC2,ADL_N_IFWI_2SDC3,ADL_N_IFWI_IEC_General,ADL_N_IFWI_IEC_PMC</t>
  </si>
  <si>
    <t>Verify SUT waking up from Connected Modern standby when it hits low battery event</t>
  </si>
  <si>
    <t>CSS-IVE-131871</t>
  </si>
  <si>
    <t>ICL_U42_RS6_PV,ICL_Y42_RS6_PV,JSLP_POR_20H1_Alpha,JSLP_POR_20H1_PreAlpha,JSLP_POR_20H2_Beta,JSLP_POR_20H2_PV,JSLP_TestChip_19H1_PreAlpha,KBL_U21_PV,LKF_A0_RS4_Alpha,LKF_A0_RS4_POE,LKF_B0_RS4_PV ,LKF_Bx_ROW_19H1_Alpha,LKF_Bx_ROW_19H2_Beta,LKF_Bx_ROW_19H2_PV,LKF_Bx_ROW_20H1_PV,LKF_N-1_(BXTM)_RS3_POE,TGL_ H81_RS4_Alpha,TGL_ H81_RS4_Beta,TGL_ H81_RS4_PV,TGL_H81_19H2_RS6_POE,TGL_H81_19H2_RS6_PreAlpha,TGL_Simics_VP_RS2_PSS1.1,TGL_Simics_VP_RS4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</si>
  <si>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Charging modes,EC-Lite,MoS (Modern Standby),S0ix-states</t>
  </si>
  <si>
    <t>BC-RQTBC-10050
LKF PSS use case: 
IceLake-UCIS-313
4_335-UCIS-1969
IceLake-UCIS-313</t>
  </si>
  <si>
    <t>SUT should wake from Connected Modern standby when the battery reached below "low battery" level.</t>
  </si>
  <si>
    <t>Verify system wakes from CMS when it hits "Low battery Event" </t>
  </si>
  <si>
    <t>Verify System wakes from CMS State using "Fingerprint Sensor"</t>
  </si>
  <si>
    <t>CSS-IVE-131872</t>
  </si>
  <si>
    <t>ADL-S_ADP-S_SODIMM_DDR5_1DPC_Alpha,AML_5W_Y22_ROW_PV,AMLR_Y42_PV_RS6,CNL_H82_PV,CNL_Y22_PV,ICL_U42_RS6_PV,ICL_Y42_RS6_PV,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ADL-S_ADP-S_SODIMM_DDR5_1DPC_Beta,ADL-S_ADP-S_SODIMM_DDR5_1DPC_PreAlpha,ADL-S_ADP-S_SODIMM_DDR5_1DPC_PV,RKL_CML_S_102_TGPH_Xcomp_DDR4_POE,RKL_CML_S_102_TGPH_Xcomp_DDR4_Beta,RKL_CML_S_102_TGPH_Xcomp_DDR4_Alpha,RKL_CML_S_102_TGPH_Xcomp_DDR4_PV,RKL_CML_S_62_TGPH_Xcomp_DDR4_POE,RKL_CML_S_62_TGPH_Xcomp_DDR4_Alpha,RKL_CML_S_62_TGPH_Xcomp_DDR4_Beta,RKL_CML_S_62_TGPH_Xcomp_DDR4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t>
  </si>
  <si>
    <t>BC-RQTBC-10447</t>
  </si>
  <si>
    <t>SUT should wake from Sleep State using "Fingerprint Sensor"</t>
  </si>
  <si>
    <t>Verify System wakes from Connected MOS using "Fingerprint Sensor" </t>
  </si>
  <si>
    <t>UDL2.0_ATMS2.0,OBC-CNL-PTF-PMC-PM-s0ix,OBC-ICL-PTF-PMC-PM-S0ix,OBC-LKF-PTF-PMC-PM-S0ix,IFWI_TEST_SUITE,PPMM_Pending_RKL_Native,PPMM_Pending_RKL_C1,PPMM_Pending_RKL_C2,ADL/RKL/JSL,MTL_Test_Suite,IFWI_SYNCADL_N_IFWI,IFWI_COMMON_PREOS,RPL_S_MASTER,RPL-S_3SDC1,ADLMLP4x,ADL-P_5SGC1,ADL-M_5SGC1,ADL-P_3SDC4,RPL-Px_5SGC1,RPL-P_5SGC1,ADL_SBGA_5GC,MTL-M_5SGC1,MTL-M_4SDC1,MTL-M_4SDC2,MTL-M_3SDC3,MTL-M_2SDC4,ADL_N_IFWI_5SGC1,ADL_N_IFWI_4SDC1,ADL_N_IFWI_3SDC1,ADL_N_IFWI_2SDC1,ADL_N_IFWI_IEC_General</t>
  </si>
  <si>
    <t>Verify system wake from S0i3 on full Battery Charging completion Wake from S0i3</t>
  </si>
  <si>
    <t>CSS-IVE-131874</t>
  </si>
  <si>
    <t>AML_5W_Y22_ROW_PV,AML_7W_Y22_KC_PV,AMLR_Y42_PV_RS6,CNL_H82_PV,CNL_Y22_PV,ICL_U42_RS6_PV,ICL_Y42_RS6_PV,JSLP_POR_20H1_Alpha,JSLP_POR_20H1_PowerOn,JSLP_POR_20H1_PreAlpha,JSLP_POR_20H2_Beta,JSLP_POR_20H2_PV,KBL_H42_PV,KBL_U21_PV,KBL_U22_PV,KBL_U23e_PV,KBL_Y22_PV,KBLR_Y_PV,LKF_A0_RS4_Alpha,LKF_A0_RS4_POE,LKF_B0_RS4_Beta,LKF_B0_RS4_PV ,LKF_Bx_ROW_19H1_Alpha,LKF_Bx_ROW_19H2_Beta,LKF_Bx_ROW_19H2_PV,LKF_Bx_ROW_20H1_PV,TGL_ H81_RS4_Alpha,TGL_ H81_RS4_Beta,TGL_ H81_RS4_PV,TGL_H81_19H2_RS6_POE,TGL_H81_19H2_RS6_PreAlpha,TGL_Simics_VP_RS4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</si>
  <si>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BC-RQTBC-10041,BC-RQTBC-10445
4_335-UCIS-1970
LKF:Lakefield Windows Platform Power Management SAS Ver 050 (1)-&gt; 2.9.6 Environmental context changes</t>
  </si>
  <si>
    <t>SUT should wake from S0i3 when battery charge 100% </t>
  </si>
  <si>
    <t> Verify 'Battery Charger completion' Wake from S0i3</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</si>
  <si>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P_5SGC2,ADL-M_5SGC1,RPL_P_Master,ADL_SBGA_5GC,EC-BAT,EC-GPIO,EC-SX,EC-REVIEW,CFL-PRDtoTC-Mapping,ICL_BAT_NEW,TGL_PSS1.0P,BIOS_EXT_BAT,ECVAL-EXBAT-2018,EC-BAT-automation,OBC-CNL-EC-GPIO-Switches-VirtualLID,OBC-CFL-EC-GPIO-Switches-VirtualLID,OBC-ICL-EC-GPIO-HwBtns/LEDs/Switchs-VirtualLID,OBC-TGL-EC-GPIO-HwBtns/LEDs/Switchs-VirtualLID,TGL_BIOS_PO_P3,TGL_IFWI_PO_P3,CML_EC_BAT,RPL-P_5SGC1,RPL-P_5SGC2,RPL-P_4SDC1,RPL-P_3SDC2,RPL-P_2SDC3,RPL-P_3SDC3, ,RPL-P_PNP_GC,RPL-Px_4SDC1,RPL-Px_3SDC2,MTL_IFWI_CBV_EC,ADL_N_IFWI_5SGC1,ADL_N_IFWI_4SDC1,ADL_N_IFWI_3SDC1,ADL_N_IFWI_2SDC1,ADL_N_IFWI_2SDC2,ADL_N_IFWI_2SDC3,ADL_N_IFWI_IEC_PMC,ADL_N_IFWI_IEC_EC,RPL-SBGA_5SC,RPL-SBGA_4SC,RPL-P_2SDC6</t>
  </si>
  <si>
    <t>Verify functionality of USB Type-C power adapter in Connected Modern Standby mode</t>
  </si>
  <si>
    <t>CSS-IVE-131875</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</si>
  <si>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U20_GT0_PV,CNL_U22_PV,CNL_Y22_PV,GLK_B0_RS3_PV,ICL_U42_RS6_PV,ICL_Y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,LKF_Bx_ROW_19H1_Alpha,LKF_Bx_ROW_19H2_Beta,LKF_Bx_ROW_19H2_PV,LKF_Bx_ROW_20H1_PV,LKF_N-1_(BXTM)_RS3_POE,TGL_ H81_RS4_Alpha,TGL_ H81_RS4_Beta,TGL_ H81_RS4_PV,TGL_Simics_VP_RS2_PSS1.1,TGL_U42_RS4_PV,TGL_UY42_PO,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</si>
  <si>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MoS (Modern Standby),Real Battery Management,TCSS,USB PD,USB-TypeC</t>
  </si>
  <si>
    <t>BC-RQTBC-10603
BC-RQTBC_APL-612
BC-RQTBC-12460
BC-RQTBC-13336 
 LKF PRD Coverage: IceLake-UCIS-4277
TGL Coverage : 1209848288,BC-RQTBCTL-1235,BC-RQTBCTL-1236</t>
  </si>
  <si>
    <t xml:space="preserve">
SUT should be charging when SUT in CMS state without any issues</t>
  </si>
  <si>
    <t>This test verifies the functionality of USB Type-C power adapter while SUT enters/exit CMoS mode.</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</si>
  <si>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M_5SGC1,ADL-M_3SDC2,ADL-M_2SDC1,ADL-P_3SDC3,RPL_P_Master,EC-BAT,EC-GPIO,EC-SX,EC-REVIEW,CFL-PRDtoTC-Mapping,ICL_BAT_NEW,TGL_PSS1.0P,BIOS_EXT_BAT,ECVAL-EXBAT-2018,EC-BAT-automation,OBC-CNL-EC-GPIO-Switches-VirtualLID,OBC-CFL-EC-GPIO-Switches-VirtualLID,OBC-ICL-EC-GPIO-HwBtns/LEDs/Switchs-VirtualLID,OBC-TGL-EC-GPIO-HwBtns/LEDs/Switchs-VirtualLID,TGL_BIOS_PO_P3,TGL_IFWI_PO_P3,CML_EC_BAT,ADL-P_5SGC2,ADL_SBGA_5GC,RPL-P_5SGC1,RPL-P_5SGC2,RPL-P_4SDC1,RPL-P_3SDC2,RPL-P_2SDC3,RPL-P_3SDC3,RPL-P_2SDC4,RPL-P_PNP_GC,RPL-Px_4SDC1,RPL-Px_3SDC2,MTL_IFWI_CBV_TBT,MTL_IFWI_CBV_EC,MTL_IFWI_CBV_IOM,ADL_N_IFWI_5SGC1,ADL_N_IFWI_4SDC1,ADL_N_IFWI_3SDC1,ADL_N_IFWI_2SDC1,ADL_N_IFWI_2SDC2,ADL_N_IFWI_2SDC3,,ADL_N_IFWI_IEC_IOM,ADL_N_IFWI_IEC_EC,RPL-P_2SDC5,RPL-P_2SDC6</t>
  </si>
  <si>
    <t>Verify functionality of USB Type-C power adapter while Sx(S3,S4,S5) cycles</t>
  </si>
  <si>
    <t>CSS-IVE-131876</t>
  </si>
  <si>
    <t>CFL_U43e_LP3_KC_PV,CFL_U43e_PV,CML_H102_CMPH_DDR4_RS6_SR20_Beta,CML_H102_CMPH_DDR4_RS7_SR20_PV,CML_H82_CMPH_DDR4_RS6_SR20_Beta,CML_H82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</si>
  <si>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BC-RQTBC-10603
BC-RQTBC_APL-612
BC-RQTBC-12460
BC-RQTBC-13336 
 LKF PRD Coverage: IceLake-UCIS-4277
TGL PSS UCSI coverage : 2201759418, 2201759419, 1405574488
JSLP Coverage ID: 2203202802,2203201730,1607196304
RKL Coverage ID :2203201383,2203202518,2203203016,2203202802,2203202480</t>
  </si>
  <si>
    <t>SUT should be charging all through the testing and system shouldn't have any issues during Sx state</t>
  </si>
  <si>
    <t>This test verifies the functionality of USB Type-C power adapter while SUT performs Sx (S3,S4,S5 and S0i3)cycles.</t>
  </si>
  <si>
    <t>KBL_NON_ULT,EC-FV,EC-TYPEC,EC-SX,EC-BATTERY,TCSS-TBT-P1,ICL-ArchReview-PostSi,UDL2.0_ATMS2.0,LKF_PO_Phase3,LKF_PO_New_P3,OBC-CNL-PTF-PD-EM-ManageCharger,OBC-CFL-PTF-PD-EM-ManageCharger,OBC-ICL-PTF-PD-TCSS-ManageCharger,OBC-TGL-PTF-PD-TCSS-ManageCharger,AML_5W_NA,CML_EC_FV,IFWI_TEST_SUITE,ADL/RKL/JSL,Delta_IFWI_BIOS,ADL_Arch_Phase3,MTL_Test_Suite,MTL_PSS_1.1IFWI_SYNC,ADLMLP4x,ADL_N_IFWI,IFWI_COVERAGE_DELTA,ADL-P_5SGC2,RPL_S_MASTER,RPL-Px_3SDC1,RPL-P_5SGC2,RPL-P_3SDC2,RPL-P_5SGC1,RPL-P_4SDC1,MTL_IFWI_CBV_PMC,MTL_IFWI_CBV_TBT,MTL_IFWI_CBV_EC,MTL_IFWI_CBV_IOM,ADL_N_IFWI_5SGC1,ADL_N_IFWI_4SDC1,ADL_N_IFWI_3SDC1,ADL_N_IFWI_2SDC1,ADL_N_IFWI_2SDC2,ADL_N_IFWI_2SDC3,ADL_N_IFWI_IEC_PMC,,ADL_N_IFWI_IEC_IOM,ADL_N_IFWI_IEC_EC,MTL-P_5SGC1,MTL-P_4SDC1,MTL-P_4SDC2,MTL-P_3SDC3,MTL-P_3SDC4,MTL-P_2SDC5,MTL-P_2SDC6,RPL-P_2SDC5,RPL-Px_4SP2,RPL-Px_2SDC1</t>
  </si>
  <si>
    <t>Verify functionality of USB Type-C power adapter while reboot cycles</t>
  </si>
  <si>
    <t>CSS-IVE-131877</t>
  </si>
  <si>
    <t>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</si>
  <si>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SUT should be charging all through the testing and system shouldn't have any issues regarding reboots cycles</t>
  </si>
  <si>
    <t>This test verifies the functionality of USB Type-C power adapter while SUT performs reboot cycles.</t>
  </si>
  <si>
    <t>KBL_NON_ULT,EC-FV,EC-TYPEC,EC-SX,EC-BATTERY,ICL-ArchReview-PostSi,UDL2.0_ATMS2.0,OBC-CNL-PTF-PD-EM-ManageCharger,OBC-CFL-PTF-PD-EM-ManageCharger,OBC-ICL-PTF-PD-TCSS-ManageCharger,OBC-TGL-PTF-PD-TCSS-ManageCharger,AML_5W_NA,CML_EC_FV,IFWI_TEST_SUITE,ADL/RKL/JSL,Delta_IFWI_BIOS,ADL_Arch_Phase3,MTL_Test_Suite,MTL_PSS_1.1IFWI_SYNC,ADLMLP4x,ADL_N_IFWI,IFWI_COVERAGE_DELTA,ADL-M_5SGC1,ADL-M_3SDC2,ADL-M_2SDC1,ADL-P_3SDC3,RPL-Px_3SDC1,RPL-P_5SGC2,RPL-P_3SDC2,ADL_SBGA_5GC,RPL-P_5SGC1,RPL-P_4SDC1,MTL_IFWI_CBV_TBT,MTL_IFWI_CBV_EC,MTL_IFWI_CBV_IOM,ADL_N_IFWI_5SGC1,ADL_N_IFWI_4SDC1,ADL_N_IFWI_3SDC1,ADL_N_IFWI_2SDC1,ADL_N_IFWI_2SDC2,ADL_N_IFWI_2SDC3,ADL_N_IFWI_IEC_PMC,ADL_N_IFWI_IEC_IOM,,ADL_N_IFWI_IEC_EC,MTL-P_5SGC1,MTL-P_4SDC1,MTL-P_4SDC2,MTL-P_3SDC3,MTL-P_3SDC4,MTL-P_2SDC5,MTL-P_2SDC6,RPL-P_2SDC5,RPL-Px_4SP2,RPL-Px_2SDC1</t>
  </si>
  <si>
    <t>Verify that the microcode patch is loaded and applied</t>
  </si>
  <si>
    <t>CSS-IVE-131880</t>
  </si>
  <si>
    <t>AML_5W_Y22_ROW_PV,AML_7W_Y22_KC_PV,AMLR_Y42_PV_RS6,CFL_H62_RS2_PV,CFL_H62_RS3_PV,CFL_H62_RS4_PV,CFL_H62_RS5_PV,CFL_H62_uSFF_KC_RS4_PV,CFL_H82_RS5_PV,CFL_H82_RS6_PV,CFL_KBPH_S62_RS3_PV,CFL_KBPH_S82_RS6_PV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reAlpha,JSLP_POR_20H2_Beta,JSLP_POR_20H2_PV,JSLP_TestChip_19H1_PreAlpha,KBL_U21_PV,KBL_U22_PV,KBL_U23e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H81_RS4_PV,TGL_H81_19H2_RS6_POE,TGL_H81_19H2_RS6_PreAlpha,TGL_Simics_VP_RS2_PSS0.8,TGL_Simics_VP_RS2_PSS1.0,TGL_Simics_VP_RS2_PSS1.1,TGL_Simics_VP_RS4_PSS0.8,TGL_Simics_VP_RS4_PSS1.0 ,TGL_Simics_VP_RS4_PSS1.1,TGL_U42_RS4_PV,TGL_UY42_PO,TGL_Y42_RS4_PV,WHL_U42_Corp_PV,WHL_U42_PV,WHL_U43e_Corp_PV,TGL_U42_RS6_Alpha,TGL_U42_RS6_Beta,TGL_U42_RS6_PV,TGL_Y42_RS6_Alpha,TGL_Y42_RS6_Beta,TGL_Y42_RS6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JSLP_Win10x_PreAlpha,JSLP_Win10x_PV,JSLP_Win10x_Alpha,JSLP_Win10x_Beta</t>
  </si>
  <si>
    <t>CSE/TXE</t>
  </si>
  <si>
    <t>SOCBP-RQTBC-1663
BC-RQTBCTL-521
RKL:BC-RQTBCLF-304 &amp; 2203201357
BC-RQTBC-15983
BC-RQTBCTL-2760
BC-RQTBCTL-2759
RKL: BC-RQTBCTL-2759 &amp; 2203202998
JSLP:2203203126</t>
  </si>
  <si>
    <t>The microcode patch is loaded successfully and the result is indicated to the CSE.</t>
  </si>
  <si>
    <t>The microcode patch gets Initialized properly  by default.</t>
  </si>
  <si>
    <t>ICL-ArchReview-PostSi,CNL_Automation_Production,CFL_Automation_Production,InProdATMS1.0_03March2018,LKF_PO_Phase1,LKF_PO_Phase2,LKF_PO_New_P1,PSE 1.0,OBC-CNL-CPU-MC-Security-SGX,OBC-CFL-CPU-MC-Security,OBC-LKF-CPU-MC-Security,OBC-ICL-CPU-MCU-System,OBC-TGL-CPU-MCU-System,GLK_ATMS1.0_Automated_TCs,KBLR_ATMS1.0_Automated_TCs,LKF_B0_Power_ON,RKL_S_PO_Phase3_IFWI,RKL_POE,RKL_U_PO_Phase3_IFWI,ADL/RKL/JSL,IFWI_TEST_SUITE,Phase_3,MTL_Test_Suite,IFWI_SYNC,ADL_N_IFWI_5SGC1,ADL_N_IFWI_4SDC1,ADL_N_IFWI_3SDC1,ADL_N_IFWI_2SDC1,ADL_N_IFWI_2SDC2,ADL_N_IFWI_2SDC3,ADL_SBGA_5GC,RPL_S_PSS_BASE,IFWI_FOC_BAT,ADL_N_IFWI,MTL_IFWI_PSS_EXTENDED,IFWI_COMMON_PREOS,RPL_S_MASTER,RPL-S_2SDC4,RPL-Px_5SGC1,RPL-Px_3SDC1,ADL_SBGA_3SDC1,LNL_M_IFWI_PSS,MTL-M/P_Pre-Si_In_Production,MTL-S_Pre-Si_In_Production,ADL_N_IFWI_IEC_Chipset_init</t>
  </si>
  <si>
    <t>Verify playback of protected content already downloaded post CSE FW update</t>
  </si>
  <si>
    <t>fw.ifwi.csme</t>
  </si>
  <si>
    <t>CSS-IVE-131914</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</si>
  <si>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</si>
  <si>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FW-Update</t>
  </si>
  <si>
    <t>Interops : FW update + Protected Content</t>
  </si>
  <si>
    <t>Playback of protected content should be fine pre and post CSE FW update</t>
  </si>
  <si>
    <t>ifwi.alderlake,ifwi.jasperlake,ifwi.lunarlake,ifwi.meteorlake,ifwi.rocketlake</t>
  </si>
  <si>
    <t>ifwi.alderlake,ifwi.jasperlake,ifwi.meteorlake,ifwi.rocketlake</t>
  </si>
  <si>
    <t>CapsuleApp.efi,FFUTool.exe,FFU_EFI</t>
  </si>
  <si>
    <t>Intention of the testcase is to verify playback of protected content already downloaded post CSE FW update
The stream should play back with no errors pre and post update</t>
  </si>
  <si>
    <t>UDL2.0_ATMS2.0,OBC-ICL-PCH-CSME-Software,OBC-TGL-PCH-CSME-Software,OBC-CNL-PCH-CSME-Software,OBC-CFL-PCH-CSME-Software,OBC-LKF-PCH-CSME-Software,IFWI_TEST_SUITE,ADL/RKL/JSL,RKL-S X2_(CML-S+CMP-H)_S102,RKL-S X2_(CML-S+CMP-H)_S62,MTL_Test_Suite,IFWI_SYNC,ADL_N_IFWIIFWI_COVERAGE_DELTA,RPLSGC1,RPLSGC2,ADLMLP4x,ADL-P_5SGC1,ADL-P_5SGC2,ADL-M_5SGC1,ADL_SBGA_5GC, ADL_SBGA_3DC4,MTL_IFWI_CBV_CSME,ADL_N_IFWI_5SGC1,ADL_N_IFWI_4SDC1,ADL_N_IFWI_3SDC1,ADL_N_IFWI_2SDC1,ADL_N_IFWI_2SDC2,ADL_N_IFWI_2SDC3,ADL_N_IFWI_IEC_CSME</t>
  </si>
  <si>
    <t>Verify firmware upgrade and downgrade for ME and PMC combination payloads from OS</t>
  </si>
  <si>
    <t>CSS-IVE-131915</t>
  </si>
  <si>
    <t>ADL-S_ADP-S_SODIMM_DDR5_1DPC_Alpha,ADL-S_ADP-S_UDIMM_DDR5_1DPC_PreAlpha,CFL_H62_RS2_PV,CFL_H62_RS3_PV,CFL_H62_RS4_PV,CFL_H62_RS5_PV,CFL_H82_RS5_PV,CFL_H82_RS6_PV,CFL_S62_RS4_PV,CFL_S62_RS5_PV,CFL_S82_RS5_PV,CFL_S82_RS6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H81_RS4_PV,TGL_H81_19H2_RS6_PreAlpha,TGL_HFPGA_RS3,TGL_HFPGA_RS4,TGL_Simics_VP_RS2_PSS1.0,TGL_Simics_VP_RS2_PSS1.1,TGL_Simics_VP_RS4_PSS1.0 ,TGL_Simics_VP_RS4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</si>
  <si>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FW update scenario at OS Level for ME+PMC</t>
  </si>
  <si>
    <t>Firmware upgrade and downgrade for ME and PMC combination payloads from OS should get completed successfully from OS</t>
  </si>
  <si>
    <t>Intention of the testcase is to verify  firmware upgrade and downgrade for ME and PMC combination payloads
This test verifies upgrade and downgrade at OS level
 </t>
  </si>
  <si>
    <t>UDL2.0_ATMS2.0,TGL_IFWI_PO_P3,IFWI_TEST_SUITE,ADL/RKL/JSL,RKL-S X2_(CML-S+CMP-H)_S102,RKL-S X2_(CML-S+CMP-H)_S62,IFWI_SYNC,ADL_N_IFWI,RPLSGC1,RPLSGC2,IFWI_COVERAGE_DELTA,IFWI_FOC_BAT,ADLMLP4x,ADL-P_5SGC1,ADL-P_5SGC2,ADL-M_5SGC1,RPL-S_5SGC1,RPL-S_4SDC1,RPL-S_3SDC1,RPL-S_3SDC2,RPL-S_2SDC1,RPL-S_2SDC2,RPL-S_2SDC3,MTL_IFWI_BAT,ADL_SBGA_5GC, ADL_SBGA_3DC4,RPL-S_2SDC7,MTL_IFWI_CBV_CSME,ADL_N_IFWI_5SGC1,ADL_N_IFWI_4SDC1,ADL_N_IFWI_3SDC1,ADL_N_IFWI_2SDC1,ADL_N_IFWI_2SDC2,ADL_N_IFWI_2SDC3,ADL_N_IFWI_IEC_CSME,RPL-SBGA_5SC, RPL-SBGA_4SC, RPL-SBGA_3SC, RPL-SBGA_2SC1, RPL-SBGA_2SC2</t>
  </si>
  <si>
    <t>Validate Type-C USB3.0 Host Mode (Type-C to A) functionality - on hot plug after Sx cycle</t>
  </si>
  <si>
    <t>CSS-IVE-132232</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</si>
  <si>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Simics_VP_RS1_PSS_1.0C,ICL_Simics_VP_RS1_PSS_1.0P,ICL_Simics_VP_RS2_PSS_1.1,ICL_U42_RS6_PV,ICL_UN42_KC_PV_RS6,ICL_Y42_RS6_PV,ICL_YN42_RS6_PV,JSLP_POR_20H1_Alpha,JSLP_POR_20H1_PreAlpha,JSLP_POR_20H2_Beta,JSLP_POR_20H2_PV,JSLP_TestChip_19H1_PowerOn,JSLP_TestChip_19H1_PreAlpha,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</si>
  <si>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BC-RQTBC-13080
BC-RQTBC-13305
CNL-UCIS-7728
BC-RQTBC-13961
BC-RQTBC-12460
BC-RQTBC-13336 LKF PSS UCIS Coverage: IceLake-UCIS-4280,4_335-UCIS-2980
ICL PRD Coverage: BC-RQTBC-14628
TGL PRD Coverage: BC-RQTBCTL-445
LKF PRD Coverage: BC-RQTBCLF-280
ADL: 2205445428,2205443393</t>
  </si>
  <si>
    <t>USB device hot plugged via USB-C port should get hotplugged and enumerated in device manager pre and post cycle</t>
  </si>
  <si>
    <t>Intention of the testcase is to verify Type-C USB3.0 Host Mode functionality</t>
  </si>
  <si>
    <t>GraCom,KBL_NON_ULT,GLK-IFWI-SI,EC-FV2,EC-TYPEC,EC-SX,TCSS-TBT-P1,LKF_TI_GATING,ICL_PSS_BAT_NEW,CNL_Automation_Production,TGL_PSS1.0C,CFL_Automation_Production,InProdATMS1.0_03March2018,LKF_PO_Phase3,LKF_PO_New_P3,PSE 1.0,EC-PD-NA,OBC-CNL-PCH-XDCI-USBC-USB3_Storage,OBC-ICL-CPU-iTCSS-TCSS-USB3_Storage,OBC-TGL-CPU-iTCSS-TCSS-USB3_Storage,OBC-LKF-CPU-TCSS-USBC-USB3_Storage,OBC-CFL-PCH-XDCI-USBC-USB3_Storage,ICL_ATMS1.0_Automation,GLK_ATMS1.0_Automated_TCs,KBLR_ATMS1.0_Automated_TCs,LKF_ROW_BIOS,IFWI_TEST_SUITE,ADL/RKL/JSL,MTL_Test_Suite,IFWI_SYNC,ADLMLP4x,ADL_N_IFWI,IFWI_COVERAGE_DELTA,RPLSGC1,RPLSGC2,ADL-P_5SGC1,ADL-P_5SGC2,ADL-M_5SGC1,ADL-M_4SDC1,ADL-M_3SDC1,ADL-M_3SDC2,ADL-M_3SDC3,ADL-M_2SDC1,RPL-Px_3SDC1,RPL-P_5SGC1,RPL-P_5SGC2,RPL-P_4SDC1,RPL-P_3SDC2,RPL-P_2SDC3,RPL-S_ 5SGC1,RPL-S_4SDC1,RPL-S_4SDC2,RPL-S_4SDC2,RPL-S_2SDC1,RPL-S_2SDC2,RPL-S_2SDC3,RPL-S_2SDC4,RPL_S_MASTER,ADL_SBGA_5GC,RPL-S_3SDC1,RPL-S_2SDC7,MTL_IFWI_CBV_PMC,MTL_IFWI_CBV_TBT,MTL_IFWI_CBV_EC,MTL_IFWI_CBV_IOM,ADL_N_IFWI_5SGC1,ADL_N_IFWI_IEC_PMC,ADL_N_IFWI_IEC_IOM,MTL-P_5SGC1,MTL-P_4SDC1,MTL-P_4SDC2,MTL-P_3SDC3,MTL-P_3SDC4,MTL-P_2SDC5,MTL-P_2SDC6,RPL-S_2SDC8,RPL-P_2SDC5,RPL-P_2SDC6,RPL-Px_4SP2,RPL-Px_2SDC1</t>
  </si>
  <si>
    <t>Validate Graphics turbo frequency is achieved by system pre and post Sx cycle</t>
  </si>
  <si>
    <t>fw.ifwi.tools</t>
  </si>
  <si>
    <t>CSS-IVE-132351</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</si>
  <si>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</si>
  <si>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Gfx uController,iGfx,S-states</t>
  </si>
  <si>
    <t>Scenarios to check system achieves graphics turbo frequency pre and post power cycles
BC-RQTBC-15288
ADL: 2202557084</t>
  </si>
  <si>
    <t>SUT should reach Graphics Turbo Frequency successfully pre and post cycle</t>
  </si>
  <si>
    <t>System should be able to achieve graphics turbo frequency pre and post Sx cycle</t>
  </si>
  <si>
    <t>ICL-ArchReview-PostSi,UDL_2.0,UDL_ATMS2.0,UDL2.0_ATMS2.0,OBC-CNL-GPU-Punit-PM-Turbo,OBC-CFL-GPU-Punit-PM-Turbo,OBC-ICL-GPU-Punit-Graphics-Turbo,OBC-TGL-GPU-Punit-Graphics-Turbo,ADL_PSS_1.0,IFWI_TEST_SUITE,ADL/RKL/JSL,MTL_Test_Suite,IFWI_SYNC,ADL_N_IFWIIFWI_COVERAGE_DELTA,ADLMLP4x,ADL-P_5SGC1,ADL-P_5SGC2,RPL-Px_5SGC1,RPL-Px_4SDC1,RPL-P_5SGC1,RPL-P_4SDC1,RPL-P_3SDC2,RPL-P_2SDC4,RPL-S_ 5SGC1,RPL-S_4SDC1,RPL-S_3SDC1,RPL-S_4SDC2,RPL-S_2SDC1,RPL-S_2SDC2,RPL-S_2SDC3,ADL_SBGA_5GC,ADL_SBGA_3DC1,ADL_SBGA_3DC2,ADL_SBGA_3DC3,ADL_SBGA_3DC4,ADL-M_5SGC1,ADL-M_3SDC1,ADL-M_3SDC2,ADL-M_2SDC1,ADL-M_2SDC2,RPL-P_3SDC3,RPL-P_PNP_GC,RPL-S_2SDC7,ADL_SBGA_3SDC1,MTL-M_5SGC1,MTL-M_4SDC1,MTL-M_4SDC2,MTL-M_3SDC3,MTL-M_2SDC4,MTL-M_2SDC5,MTL-M_2SDC6,MTL_IFWI_CBV_DMU,MTL_IFWI_CBV_PMC,MTL_IFWI_CBV_PUNIT,ADL_N_IFWI_5SGC1,ADL_N_IFWI_4SDC1,ADL_N_IFWI_3SDC1,ADL_N_IFWI_2SDC1,ADL_N_IFWI_2SDC2,ADL_N_IFWI_2SDC3,ADL_N_IFWI_IEC_PMC,RPL-SBGA_5SC,RPL-SBGA_4SC,RPL-SBGA_3SC,RPL-SBGA_2SC1,RPL-SBGA_2SC2</t>
  </si>
  <si>
    <t>Verify DMIC basic functionality test post S4 cycle</t>
  </si>
  <si>
    <t>CSS-IVE-132389</t>
  </si>
  <si>
    <t>ADL-S_ADP-S_SODIMM_DDR5_1DPC_Alpha,AML_5W_Y22_ROW_PV,ADL-S_ADP-S_UDIMM_DDR5_1DPC_PreAlpha,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JSLP_POR_20H1_Alpha,JSLP_POR_20H1_PreAlpha,JSLP_POR_20H2_Beta,JSLP_POR_20H2_PV,JSLP_TestChip_19H1_PreAlpha,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</si>
  <si>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audio codecs,S-states</t>
  </si>
  <si>
    <t>BC-RQTBC-12745
BC-RQTBC-14188
BC-RQTBCTL-1080
TGL HSD ES ID:220195294
TGL HSD ES ID:220194420
4_335-UCIS-2776
4_335-UCIS-2785
BC-RQTBC-16194
ADL: 1604590070</t>
  </si>
  <si>
    <t>Basic Functionality of DMIC should work fine pre and post cycle</t>
  </si>
  <si>
    <t>ICL-ArchReview-PostSi,TGL_PSS0.8P,UDL2.0_ATMS2.0,TGL_VP_NA,OBC-CNL-PCH-AVS-Audio-DMIC,OBC-CFL-PCH-AVS-Audio-DMIC,OBC-LKF-PCH-AVS-Audio-DMIC,OBC-ICL-PCH-AVS-Audio-DMIC,OBC-TGL-PCH-AVS-Audio-DMIC,IFWI_TEST_SUITE,ADL/RKL/JSL,MTL_Test_Suite,IFWI_SYNC,ADL_N_IFWI,IFWI_COMMON_PREOS,ADLMLP4x,ADL-P_5SGC1,ADL-P_5SGC2,RPL_S_MASTER,ADL-M_5SGC1,ADL-M_3SDC1,ADL-M_3SDC2,RPL-Px_5SGC1,RPL-Px_4SDC1,RPL-P_5SGC1,RPL-P_4SDC1,RPL-P_3SDC2,RPL-P_2SDC4,RPL-S_ 5SGC1,RPL-S_4SDC1,RPL-S_3SDC2,RPL-S_3SDC1,RPL-S_2SDC1,RPL-S_2SDC2,RPL-S_2SDC3,ADL_SBGA_5GC,ADL_SBGA_3DC1,ADL_SBGA_3DC2,ADL_SBGA_3DC3,ADL_SBGA_3DC4,ADL-M_5SGC1,ADL-M_3SDC1,ADL-M_3SDC2,ADL-M_2SDC1,ADL-M_2SDC2,RPL-P_3SDC3,RPL-P_PNP_GC,RPL-S_2SDC7,ADL_SBGA_3SDC1,MTL-M_5SGC1,MTL-M_4SDC1,MTL-M_4SDC2,MTL-M_3SDC3,MTL-M_2SDC4,MTL-M_2SDC5,MTL-M_2SDC6,ADL_N_IFWI_5SGC1,ADL_N_IFWI_4SDC1,ADL_N_IFWI_3SDC1,ADL_N_IFWI_2SDC2,ADL_N_IFWI_2SDC3,ADL_N_IFWI_IEC_PMC</t>
  </si>
  <si>
    <t>Verify System functionality while and after performing warm reset (S5) Cycles with ongoing video playback</t>
  </si>
  <si>
    <t>CSS-IVE-132393</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</si>
  <si>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owerOn,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</si>
  <si>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discrete WiFi/BT,HDMI,HDMI-Audio,S-states</t>
  </si>
  <si>
    <t>BC-RQTBC-10101  
Test Coverage for stress scenarios by interrupting video playback by change in Power states of system under test.
BC-RQTBC-13413
BC-RQTBCTL-650
RKL: 2203201597
JSL: 1607196281,2203201597</t>
  </si>
  <si>
    <t>System should work as expected without issues like hang,crash, etc when video playback gets interrupted by performing warm reset cycles</t>
  </si>
  <si>
    <t>Stress</t>
  </si>
  <si>
    <t>Intention of the testcase is to verify system functionality test while performing warm reset with ongoing video playback</t>
  </si>
  <si>
    <t>ICL-ArchReview-PostSi,InProdATMS1.0_03March2018,PSE 1.0,OBC-CNL-GPU-DDI-Display-Video,OBC-CFL-GPU-DDI-Display-Video,OBC-ICL-GPU-DDI-Display-Video,OBC-TGL-GPU-DDI-Display-Video,GLK_ATMS1.0_Automated_TCs,CML_DG1_Delta,rkl_cml_s62,IFWI_TEST_SUITE,ADL/RKL/JSL,MTL_Test_Suite,IFWI_SYNC,ADL_N_IFWI,IFWI_COMMON_PREOS,ADLMLP4x,RPL_S_MASTER,ADL-M_3SDC2,RPL-Px_5SGC1,RPL-Px_4SDC1,RPL-P_5SGC1,RPL-P_4SDC1,RPL-P_3SDC2,RPL-P_2SDC4,RPL-S_ 5SGC1,RPL-S_4SDC1,RPL-S_3SDC2,RPL-S_3SDC1,RPL-S_2SDC1,RPL-S_2SDC2,RPL-S_2SDC3,ADL_SBGA_5GC,ADL_SBGA_3DC1,ADL_SBGA_3DC2,ADL_SBGA_3DC3,ADL_SBGA_3DC4,ADL-M_5SGC1,ADL-M_3SDC1,ADL-M_3SDC2,ADL-M_2SDC1,ADL-M_2SDC2,RPL-P_3SDC3,RPL-P_PNP_GC,RPL-S_2SDC7,ADL_SBGA_3SDC1,MTL-M_5SGC1,MTL-M_4SDC1,MTL-M_4SDC2,MTL-M_3SDC3,MTL-M_2SDC4,MTL-M_2SDC5,MTL-M_2SDC6,ADL_N_IFWI_5SGC1,ADL_N_IFWI_4SDC1,ADL_N_IFWI_3SDC1,ADL_N_IFWI_2SDC1,ADL_N_IFWI_2SDC2,ADL_N_IFWI_2SDC3
,ADL_N_IFWI_IEC_PMC</t>
  </si>
  <si>
    <t>Verify System functionality test, while and after performing Hibernate (S4) cycles with ongoing video playback</t>
  </si>
  <si>
    <t>CSS-IVE-132394</t>
  </si>
  <si>
    <t>Test Coverage for stress scenarios by interrupting video playback by change in Power states of system under test
BC-RQTBC-10156  
BC-RQTBC-13413
BC-RQTBCTL-650
RKL: 2203201597
JSL: 1607196281,2203201597</t>
  </si>
  <si>
    <t>System should be as expected without issues like hang,crash, etc, during and after video playback gets interrupted by performing S4 cycles</t>
  </si>
  <si>
    <t>System should be functional when video playback gets interrupted by S4</t>
  </si>
  <si>
    <t>ICL-ArchReview-PostSi,UDL2.0_ATMS2.0,OBC-CNL-GPU-DDI-Display-Video,OBC-CFL-GPU-DDI-Display-Video,OBC-ICL-GPU-DDI-Display-Video,OBC-TGL-GPU-DDI-Display-Video,CML_DG1_Delta,rkl_cml_s62,IFWI_TEST_SUITE,ADL/RKL/JSL,MTL_Test_Suite,IFWI_SYNC,ADL_N_IFWI,IFWI_COMMON_PREOS,ADLMLP4x,RPL_S_MASTER,ADL-M_3SDC2,RPL-Px_5SGC1,RPL-Px_4SDC1,RPL-P_5SGC1,RPL-P_4SDC1,RPL-P_3SDC2,RPL-P_2SDC4,RPL-S_ 5SGC1,RPL-S_4SDC1,RPL-S_3SDC2,RPL-S_3SDC1,RPL-S_2SDC1,RPL-S_2SDC2,RPL-S_2SDC3,ADL_SBGA_5GC,ADL_SBGA_3DC1,ADL_SBGA_3DC2,ADL_SBGA_3DC3,ADL_SBGA_3DC4,ADL-M_5SGC1,ADL-M_3SDC1,ADL-M_3SDC2,ADL-M_2SDC1,ADL-M_2SDC2,RPL-P_3SDC3,RPL-P_PNP_GC,RPL-S_2SDC7,ADL_SBGA_3SDC1,MTL-M_5SGC1,MTL-M_4SDC1,MTL-M_4SDC2,MTL-M_3SDC3,MTL-M_2SDC4,MTL-M_2SDC5,MTL-M_2SDC6,ADL_N_IFWI_5SGC1,ADL_N_IFWI_4SDC1,ADL_N_IFWI_3SDC1,ADL_N_IFWI_2SDC1,ADL_N_IFWI_2SDC2,ADL_N_IFWI_2SDC3
,ADL_N_IFWI_IEC_PMC</t>
  </si>
  <si>
    <t>System functionality test, while and after performing Hybrid Sleep cycles with ongoing video playback</t>
  </si>
  <si>
    <t>CSS-IVE-132404</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</si>
  <si>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</si>
  <si>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Test Coverage for stress scenarios by interrupting video playback by change in Power states of system under test.
BC-RQTBC-10036  
BC-RQTBC-13413
BC-RQTBCTL-650
RKL: 2203201597
JSL: 1607196281,2203201597</t>
  </si>
  <si>
    <t>System should work as expected without issues like hang,crash, etc  when video playback gets interrupted by performing Hybrid sleep cycles</t>
  </si>
  <si>
    <t>bios.lunarlake,ifwi.alderlake,ifwi.jasperlake,ifwi.lunarlake,ifwi.meteorlake,ifwi.raptorlake,ifwi.rocketlake</t>
  </si>
  <si>
    <t>System functionality test while performing Hybrid Sleep cycles with ongoing video playback</t>
  </si>
  <si>
    <t>ICL-ArchReview-PostSi,UDL2.0_ATMS2.0,OBC-CNL-GPU-DDI-Display-Video,OBC-CFL-GPU-DDI-Display-Video,OBC-ICL-GPU-DDI-Display-Video,OBC-TGL-GPU-DDI-Display-Video,CML_DG1_Delta,rkl_cml_s62,IFWI_TEST_SUITE,ADL/RKL/JSL,MTL_Test_Suite,IFWI_SYNC,ADL_N_IFWI,IFWI_COMMON_PREOS,ADLMLP4x,ADL-P_5SGC2,RPL_S_MASTER,RPL-Px_5SGC1,RPL-Px_4SDC1,RPL-P_5SGC1,RPL-P_4SDC1,RPL-P_3SDC2,RPL-P_2SDC4,RPL-S_ 5SGC1,RPL-S_4SDC1,RPL-S_3SDC2,RPL-S_3SDC1,RPL-S_2SDC1,RPL-S_2SDC2,RPL-S_2SDC3,ADL_SBGA_5GC,ADL_SBGA_3DC1,ADL_SBGA_3DC2,ADL_SBGA_3DC3,ADL_SBGA_3DC4,RPL-SBGA_5SC,RPL-SBGA_3SC1,ADL-M_5SGC1,ADL-M_3SDC1,ADL-M_3SDC2,ADL-M_2SDC1,ADL-M_2SDC2,RPL-P_3SDC3,RPL-P_PNP_GC,RPL-S_2SDC7,ADL_SBGA_3SDC1,ADL_N_IFWI_5SGC1,ADL_N_IFWI_4SDC1,ADL_N_IFWI_3SDC1,ADL_N_IFWI_2SDC1,ADL_N_IFWI_2SDC2,ADL_N_IFWI_2SDC3
,ADL_N_IFWI_IEC_PMC</t>
  </si>
  <si>
    <t>Validate Cold Reboot Cycles with Online Video Streaming</t>
  </si>
  <si>
    <t>fw.ifwi.bios,fw.ifwi.tools</t>
  </si>
  <si>
    <t>CSS-IVE-132434</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</si>
  <si>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owerOn,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</si>
  <si>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Test Coverage for stress scenarios by interrupting online video playback by change in Power states of system under test.
BC-RQTBC-13413
BC-RQTBCTL-650
RKL: 2203201597
JSL: 1607196281,2203201597</t>
  </si>
  <si>
    <t>System should be stable when online video playback gets interrupted by performing G3</t>
  </si>
  <si>
    <t>Intention of the testcase is to verify Cold Reboot Cycles with Online Video Streaming</t>
  </si>
  <si>
    <t>ICL-ArchReview-PostSi,ATMS2Activity,UDL_2.0,UDL_ATMS2.0,UDL2.0_ATMS2.0,OBC-ICL-PCH-AVS-Graphics-Video,OBC-TGL-PCH-AVS-Graphics-Video,CML_DG1_Delta,rkl_cml_s62,IFWI_TEST_SUITE,ADL/RKL/JSL,MTL_Test_Suite,IFWI_SYNC,ADL_N_IFWI,IFWI_COMMON_PREOS,ADLMLP4x,ADL-P_5SGC1,ADL-P_5SGC2,RPL_S_MASTER,ADL-M_3SDC2,RPL-Px_5SGC1,RPL-Px_4SDC1,RPL-P_5SGC1,RPL-P_4SDC1,RPL-P_3SDC2,RPL-P_2SDC4,RPL-S_ 5SGC1,RPL-S_4SDC1,RPL-S_3SDC2,RPL-S_3SDC1,RPL-S_2SDC1,RPL-S_2SDC2,RPL-S_2SDC3,ADL_SBGA_5GC,ADL_SBGA_3DC1,ADL_SBGA_3DC2,ADL_SBGA_3DC3,ADL_SBGA_3DC4,ADL-M_5SGC1,ADL-M_3SDC1,ADL-M_3SDC2,ADL-M_2SDC1,ADL-M_2SDC2,RPL-P_3SDC3,RPL-P_PNP_GC,RPL-S_2SDC7,ADL_SBGA_3SDC1,MTL-M_5SGC1,MTL-M_4SDC1,MTL-M_4SDC2,MTL-M_3SDC3,MTL-M_2SDC4,MTL-M_2SDC5,MTL-M_2SDC6,ADL_N_IFWI_5SGC1,ADL_N_IFWI_4SDC1,ADL_N_IFWI_3SDC1,ADL_N_IFWI_2SDC1,ADL_N_IFWI_2SDC2,ADL_N_IFWI_2SDC3
,ADL_N_IFWI_IEC_PMC</t>
  </si>
  <si>
    <t>Validate Warm Reboot Cycles with Online Video Streaming</t>
  </si>
  <si>
    <t>CSS-IVE-132435</t>
  </si>
  <si>
    <t>Test Coverage for stress scenarios by interrupting online video playback by change in Power states of system under test.
BC-RQTBC-13413
BC-RQTBCTL-650
BC-RQTBCTL-473
RKL: 2203201597,2203203072
JSL: 1607196281,2203201597</t>
  </si>
  <si>
    <t>System should be stable when online video playback gets interrupted by performing warm reset cycles</t>
  </si>
  <si>
    <t>Intention of the testcase is to verify Warm Reboot Cycles with Online Video Streaming</t>
  </si>
  <si>
    <t>Validate Hibernate Cycles with Online Video Streaming</t>
  </si>
  <si>
    <t>CSS-IVE-132436</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</si>
  <si>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owerOn,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</si>
  <si>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Test Coverage for stress scenarios by interrupting online video playback by change in Power states of system under test.
BC-RQTBC-13413
BC-RQTBCTL-650
BC-RQTBC-16455
BC-RQTBCTL-473
RKL: 2203201597,2203203072
JSL: 1607196281,2203201597</t>
  </si>
  <si>
    <t>System should be stable when online video playback gets interrupted by performing S4 cycles</t>
  </si>
  <si>
    <t>System should be stable when online video playback gets interrupted by S4</t>
  </si>
  <si>
    <t>ICL-ArchReview-PostSi,UDL2.0_ATMS2.0,OBC-ICL-PCH-AVS-Graphics-Video,OBC-TGL-PCH-AVS-Graphics-Video,CML_DG1_Delta,IFWI_TEST_SUITE,ADL/RKL/JSL,MTL_Test_Suite,IFWI_SYNC,ADL_N_IFWI,IFWI_COMMON_PREOS,ADLMLP4x,ADL-P_5SGC1,ADL-P_5SGC2,RPL_S_MASTER,ADL-M_3SDC2,RPL-Px_5SGC1,RPL-Px_4SDC1,RPL-P_5SGC1,RPL-P_4SDC1,RPL-P_3SDC2,RPL-P_2SDC4,RPL-S_ 5SGC1,RPL-S_4SDC1,RPL-S_3SDC2,RPL-S_3SDC1,RPL-S_2SDC1,RPL-S_2SDC2,RPL-S_2SDC3,ADL_SBGA_5GC,ADL_SBGA_3DC1,ADL_SBGA_3DC2,ADL_SBGA_3DC3,ADL_SBGA_3DC4,ADL-M_5SGC1,ADL-M_3SDC1,ADL-M_3SDC2,ADL-M_2SDC1,ADL-M_2SDC2,RPL-P_3SDC3,RPL-P_PNP_GC,RPL-S_2SDC7,ADL_SBGA_3SDC1,MTL-M_5SGC1,MTL-M_4SDC1,MTL-M_4SDC2,MTL-M_3SDC3,MTL-M_2SDC4,MTL-M_2SDC5,MTL-M_2SDC6,ADL_N_IFWI_5SGC1,ADL_N_IFWI_4SDC1,ADL_N_IFWI_3SDC1,ADL_N_IFWI_2SDC1,ADL_N_IFWI_2SDC2,ADL_N_IFWI_2SDC3
,ADL_N_IFWI_IEC_PMC</t>
  </si>
  <si>
    <t>Validate Sleep Cycles with online video streaming</t>
  </si>
  <si>
    <t>CSS-IVE-132437</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</si>
  <si>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owerOn,JSLP_POR_20H1_PreAlpha,JSLP_POR_20H2_Beta,JSLP_POR_20H2_PV,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</si>
  <si>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System should be stable when online video playback gets interrupted by performing S3 cycles</t>
  </si>
  <si>
    <t>System should be stable when online video playback gets interrupted by performing sleep</t>
  </si>
  <si>
    <t>ICL-ArchReview-PostSi,UDL2.0_ATMS2.0,OBC-ICL-PCH-AVS-Graphics-Video,OBC-TGL-PCH-AVS-Graphics-Video,CML_DG1_Delta,rkl_cml_s62,IFWI_TEST_SUITE,ADL/RKL/JSL,MTL_Test_Suite,IFWI_SYNC,ADL_N_IFWI,IFWI_COMMON_PREOS,ADLMLP4x,ADL-P_5SGC2,RPL_S_MASTER,RPL-Px_5SGC1,RPL-Px_4SDC1,RPL-P_5SGC1,RPL-P_4SDC1,RPL-P_3SDC2,RPL-P_2SDC4,RPL-S_ 5SGC1,RPL-S_4SDC1,RPL-S_3SDC2,RPL-S_3SDC1,RPL-S_2SDC1,RPL-S_2SDC2,RPL-S_2SDC3,ADL_SBGA_5GC,ADL_SBGA_3DC1,ADL_SBGA_3DC2,ADL_SBGA_3DC3,ADL_SBGA_3DC4,ADL-M_5SGC1,ADL-M_3SDC1,ADL-M_3SDC2,ADL-M_2SDC1,ADL-M_2SDC2,RPL-P_3SDC3,RPL-P_PNP_GC,RPL-S_2SDC7,ADL_SBGA_3SDC1,ADL_N_IFWI_5SGC1,ADL_N_IFWI_4SDC1,ADL_N_IFWI_3SDC1,ADL_N_IFWI_2SDC1,ADL_N_IFWI_2SDC2,ADL_N_IFWI_2SDC3
,ADL_N_IFWI_IEC_PMC</t>
  </si>
  <si>
    <t>Validate Hybrid Sleep Cycles with online video streaming</t>
  </si>
  <si>
    <t>CSS-IVE-132438</t>
  </si>
  <si>
    <t>ADL-S_ADP-S_SODIMM_DDR5_1DPC_Alpha,AML_5W_Y22_ROW_PV,ADL-S_ADP-S_UDIMM_DDR5_1DPC_PreAlpha,AMLR_Y42_PV_RS6,CFL_H62_RS2_PV,CFL_H62_RS3_PV,CFL_H62_RS4_PV,CFL_H62_RS5_PV,CFL_H82_RS5_PV,CFL_H82_RS6_PV,CFL_KBPH_S62_RS3_PV,CFL_KBPH_S82_RS6_PV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</si>
  <si>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System should work as expected without issues like hang,crash, etc  when online video playback gets interrupted by performing Hybrid sleep cycles</t>
  </si>
  <si>
    <t>System functionality test while performing Hybrid Sleep cycles with ongoing online video playback</t>
  </si>
  <si>
    <t>ICL-ArchReview-PostSi,UDL2.0_ATMS2.0,OBC-ICL-PCH-AVS-Graphics-Video,OBC-TGL-PCH-AVS-Graphics-Video,CML_DG1_Delta,rkl_cml_s62,IFWI_TEST_SUITE,ADL/RKL/JSL,MTL_Test_Suite,IFWI_SYNC,IFWI_COMMON_PREOS,ADLMLP4x,ADL-P_5SGC2,RPL_S_MASTER,RPL-Px_5SGC1,RPL-Px_4SDC1,RPL-P_5SGC1,RPL-P_4SDC1,RPL-P_3SDC2,RPL-P_2SDC4,RPL-S_ 5SGC1,RPL-S_4SDC1,RPL-S_3SDC2,RPL-S_3SDC1,RPL-S_2SDC1,RPL-S_2SDC2,RPL-S_2SDC3,ADL_SBGA_5GC,ADL_SBGA_3DC1,ADL_SBGA_3DC2,ADL_SBGA_3DC3,ADL_SBGA_3DC4,ADL-M_5SGC1,ADL-M_3SDC1,ADL-M_3SDC2,ADL-M_2SDC1,ADL-M_2SDC2,RPL-P_3SDC3,RPL-P_PNP_GC,RPL-S_2SDC7,ADL_SBGA_3SDC1,ADL_N_IFWI_5SGC1,ADL_N_IFWI_4SDC1,ADL_N_IFWI_3SDC1,ADL_N_IFWI_2SDC1,ADL_N_IFWI_2SDC2,ADL_N_IFWI_2SDC3
,ADL_N_IFWI_IEC_PMC</t>
  </si>
  <si>
    <t>Validate CMS/S0i3 cycles with online video streaming</t>
  </si>
  <si>
    <t>CSS-IVE-132457</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</si>
  <si>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Y42_RS6_PV,JSLP_POR_20H1_Alpha,JSLP_POR_20H1_PreAlpha,JSLP_POR_20H2_Beta,JSLP_POR_20H2_PV,JSLP_TestChip_19H1_PreAlpha,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</si>
  <si>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discrete WiFi/BT,HDMI,HDMI-Audio,MoS (Modern Standby)</t>
  </si>
  <si>
    <t>System should be stable when online video playback gets interrupted by performing S0i3(Modern standby) cycles</t>
  </si>
  <si>
    <t>Intention of the testcase is to verify CMS/S0i3 cycles with online video streaming</t>
  </si>
  <si>
    <t>ICL-ArchReview-PostSi,UDL2.0_ATMS2.0,OBC-ICL-PCH-AVS-Graphics-Video,OBC-TGL-PCH-AVS-Graphics-Video,CML_DG1_Delta,rkl_cml_s62,IFWI_TEST_SUITE,ADL/RKL/JSL,MTL_Test_Suite,IFWI_SYNC,ADL_N_IFWI,IFWI_COMMON_PREOS,ADLMLP4x,ADL-P_5SGC1,ADL-P_5SGC2,RPL_S_MASTER,ADL-M_3SDC2,RPL-Px_5SGC1,RPL-Px_4SDC1,RPL-P_5SGC1,RPL-P_4SDC1,RPL-P_3SDC2,RPL-P_2SDC4,RPL-S_ 5SGC1,RPL-S_4SDC1,RPL-S_3SDC2,RPL-S_3SDC1,RPL-S_2SDC1,RPL-S_2SDC2,RPL-S_2SDC3,ADL_SBGA_5GC,ADL_SBGA_3DC1,ADL_SBGA_3DC2,ADL_SBGA_3DC3,ADL_SBGA_3DC4,ADL-M_5SGC1,ADL-M_3SDC1,ADL-M_3SDC2,ADL-M_2SDC1,ADL-M_2SDC2,RPL-P_3SDC3,RPL-P_PNP_GC,RPL-S_2SDC7,ADL_SBGA_3SDC1,ADL_N_IFWI_5SGC1,ADL_N_IFWI_4SDC1,ADL_N_IFWI_3SDC1,ADL_N_IFWI_2SDC1,ADL_N_IFWI_2SDC2,ADL_N_IFWI_2SDC3
,ADL_N_IFWI_IEC_PMC</t>
  </si>
  <si>
    <t>Validate Graphics turbo frequency is achieved by system pre and post DMS/S0i3 cycle</t>
  </si>
  <si>
    <t>CSS-IVE-132524</t>
  </si>
  <si>
    <t>ADL-S_ADP-S_SODIMM_DDR5_1DPC_Alpha,ADL-S_ADP-S_UDIMM_DDR5_1DPC_PreAlpha,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KBL_H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</si>
  <si>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Gfx uController,iGfx,S0ix-states</t>
  </si>
  <si>
    <t>Scenarios to check system achieves graphics trubo frequency pre and post power cycles
BC-RQTBC-15288
BC-RQTBCLF-689
ADL: 2202557084</t>
  </si>
  <si>
    <t>Intention of the testcase is to verify graphics turbo functionality</t>
  </si>
  <si>
    <t>ICL-ArchReview-PostSi,ICL_RFR,UDL_2.0,UDL_ATMS2.0,UDL2.0_ATMS2.0,ICL_RVPC_NA,OBC-CNL-GPU-Punit-PM-Turbo,OBC-CFL-GPU-Punit-PM-Turbo,OBC-LKF-GPU-Punit-PM-Turbo,OBC-ICL-GPU-Punit-Graphics-Turbo,OBC-TGL-GPU-Punit-Graphics-Turbo,IFWI_TEST_SUITE,ADL/RKL/JSL,MTL_Test_Suite,IFWI_SYNC,ADL_N_IFWI,IFWI_COMMON_PREOS,ADLMLP4x,RPL_S_MASTER,RPL-Px_5SGC1,RPL-Px_4SDC1,RPL-P_5SGC1,RPL-P_4SDC1,RPL-P_3SDC2,RPL-P_2SDC4,RPL-S_ 5SGC1,RPL-S_4SDC1,RPL-S_3SDC2,RPL-S_3SDC1,RPL-S_2SDC1,RPL-S_2SDC2,RPL-S_2SDC3,ADL_SBGA_5GC,ADL_SBGA_3DC1,ADL_SBGA_3DC2,ADL_SBGA_3DC3,ADL_SBGA_3DC4,ADL-M_5SGC1,ADL-M_3SDC1,ADL-M_3SDC2,ADL-M_2SDC1,ADL-M_2SDC2,RPL-P_3SDC3,RPL-P_PNP_GC,RPL-S_2SDC7,MTL-M_5SGC1,MTL-M_4SDC1,MTL-M_4SDC2,MTL-M_3SDC3,MTL-M_2SDC4,MTL-M_2SDC5,MTL-M_2SDC6,ADL_N_IFWI_5SGC1,ADL_N_IFWI_4SDC1,ADL_N_IFWI_3SDC1,ADL_N_IFWI_2SDC1,ADL_N_IFWI_2SDC2,ADL_N_IFWI_2SDC3,ADL_N_IFWI_IEC_PMC</t>
  </si>
  <si>
    <t>System functionality test while performing CMS/S0i3 cycles with ongoing video playback</t>
  </si>
  <si>
    <t>CSS-IVE-132528</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</si>
  <si>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ICL_Y42_RS6_PV,JSLP_POR_20H1_Alpha,JSLP_POR_20H1_PreAlpha,JSLP_POR_20H2_Beta,JSLP_POR_20H2_PV,JSLP_TestChip_19H1_PreAlpha,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</si>
  <si>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HDMI,HDMI-Audio,MoS (Modern Standby)</t>
  </si>
  <si>
    <t>Test Coverage for stress scenarios by interrupting video playback by change in Power states of system under test.
BC-RQTBC-13413
BC-RQTBCTL-650
RKL: 2203201597
JSL: 1607196281,2203201597</t>
  </si>
  <si>
    <t>System should work as expected without issues like hang,crash, etc when video playback gets interrupted by performing S0i3(Modern Standby) cycles</t>
  </si>
  <si>
    <t>Intention of the testcase is to verify system functionality test while performing CMS/S0i3 cycles with ongoing video playback</t>
  </si>
  <si>
    <t>ICL-ArchReview-PostSi,UDL2.0_ATMS2.0,OBC-CNL-GPU-DDI-Display-Video,OBC-CFL-GPU-DDI-Display-Video,OBC-ICL-GPU-DDI-Display-Video,OBC-TGL-GPU-DDI-Display-Video,CML_DG1_Delta,rkl_cml_s62,IFWI_TEST_SUITE,ADL/RKL/JSL,MTL_Test_Suite,IFWI_SYNC,ADL_N_IFWI,IFWI_COMMON_PREOS,ADLMLP4x,ADL-P_5SGC1,ADL-P_5SGC2,RPL_S_MASTER,ADL-M_5SGC1,RPL-Px_5SGC1,RPL-Px_4SDC1,RPL-P_5SGC1,RPL-P_4SDC1,RPL-P_3SDC2,RPL-P_2SDC4,RPL-S_ 5SGC1,RPL-S_4SDC1,RPL-S_3SDC2,RPL-S_3SDC1,RPL-S_2SDC1,RPL-S_2SDC2,RPL-S_2SDC3,ADL_SBGA_5GC,ADL_SBGA_3DC1,ADL_SBGA_3DC2,ADL_SBGA_3DC3,ADL_SBGA_3DC4,RPL-SBGA_5SC,RPL-SBGA_3SC1,ADL-M_5SGC1,ADL-M_3SDC1,ADL-M_3SDC2,ADL-M_2SDC1,ADL-M_2SDC2,RPL-P_3SDC3,RPL-P_PNP_GC,RPL-S_2SDC7,ADL_N_IFWI_5SGC1,ADL_N_IFWI_4SDC1,ADL_N_IFWI_3SDC1,ADL_N_IFWI_2SDC1,ADL_N_IFWI_2SDC2,ADL_N_IFWI_2SDC3
,ADL_N_IFWI_IEC_PMC</t>
  </si>
  <si>
    <t>Verify CNVi Bluetooth Functionality in OS before/after disconnected MoS cycle</t>
  </si>
  <si>
    <t>CSS-IVE-132552</t>
  </si>
  <si>
    <t>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Z0_(TGPLP-A0)_RS4_PPOExit,WHL_U42_Corp_PV,WHL_U42_PV,WHL_U43e_Corp_PV,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t>
  </si>
  <si>
    <t>CNVi,MoS (Modern Standby)</t>
  </si>
  <si>
    <t>BC-RQTBCTL-651
BC-RQTBC-13414
JSL PRD Coverage: BC-RQTBC-16463
RKL:2203201716</t>
  </si>
  <si>
    <t>Bluetooth should be detected and functional using CNVi Pre and Post Modern Standby (MoS) Cycle</t>
  </si>
  <si>
    <t>This Test case is to Validate Bluetooth Functionality using CNVi Pre and Post MoS</t>
  </si>
  <si>
    <t>ICL-ArchReview-PostSi,ICL_BAT_NEW,BIOS_EXT_BAT,UDL2.0_ATMS2.0,ICL_RVPC_NA,OBC-CNL-PCH-CNVi-Connectivity-BT,OBC-CFL-PCH-CNVi-Connectivity-BT,OBC-ICL-PCH-CNVi-Connectivity-BT,OBC-TGL-PCH-CNVi-Connectivity-BT,IFWI_TEST_SUITE,ADL/RKL/JSL,MTL_Test_Suite,IFWI_SYNC,IFWI_FOC_BAT,ADL_N_IFWI,IFWI_COMMON_PREOS,RPL_S_MASTER,ADL_SBGA_5GC,RPL-Px_5SGC1,RPL-Px_4SDC1,ADL-M_5SGC1,ADL-M_3SDC2,ADL-M_2SDC2,ADL-M_5SGC1,ADL-M_3SDC2,ADL-M_2SDC2, RPL-S_2SDC7, ADL_N_IFWI_5SGC1, ADL_N_IFWI_4SDC1, ADL_N_IFWI_2SDC1, ADL_N_IFWI_2SDC2,ADL_N_IFWI_IEC_PMC</t>
  </si>
  <si>
    <t>Verify CNVi WLAN Functionality in OS before/after disconnected Mos Cycle</t>
  </si>
  <si>
    <t>CSS-IVE-132557</t>
  </si>
  <si>
    <t>WLAN/WiFi should be detected and functional using CNVi Pre and Post Modern StandBy (MoS) Cycle</t>
  </si>
  <si>
    <t>This Test case is to Validate WLAN/Wi-Fi Functionality using CNVi Pre and Post MOS Cycle</t>
  </si>
  <si>
    <t>ICL-ArchReview-PostSi,ICL_BAT_NEW,BIOS_EXT_BAT,UDL2.0_ATMS2.0,ICL_RVPC_NA,OBC-CNL-PCH-CNVi-Connectivity-WiFi,OBC-CFL-PCH-CNVi-Connectivity-WiFi,OBC-ICL-PCH-CNVi-Connectivity-WiFi,OBC-TGL-PCH-CNVi-Connectivity-WiFi,IFWI_TEST_SUITE,ADL/RKL/JSL,MTL_Test_Suite,IFWI_SYNC,ADL_N_IFWI,IFWI_COMMON_PREOS,RPL_S_MASTER,ADL_SBGA_5GC,RPL-Px_5SGC1,RPL-Px_4SDC1,ADL-M_5SGC1,ADL-M_3SDC2,ADL-M_2SDC2,ADL-M_5SGC1,ADL-M_3SDC2,ADL-M_2SDC2, RPL-S_2SDC7, ADL_N_IFWI_5SGC1, ADL_N_IFWI_4SDC1, ADL_N_IFWI_2SDC1, ADL_N_IFWI_2SDC2,ADL_N_IFWI_IEC_PMC</t>
  </si>
  <si>
    <t>Verify Coexistence Support of CNVi Wi-Fi and Bluetooth functionality in OS after DS4, DS5 cycles</t>
  </si>
  <si>
    <t>CSS-IVE-132564</t>
  </si>
  <si>
    <t>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HFPGA_RS1_PSS_0.8C,ICL_HFPGA_RS1_PSS_0.8P,ICL_HFPGA_RS1_PSS_1.0C,ICL_HFPGA_RS1_PSS_1.0P,ICL_HFPGA_RS2_PSS_1.1,ICL_U42_RS6_PV,ICL_Y42_RS6_PV,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</si>
  <si>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CNVi</t>
  </si>
  <si>
    <t>TGL: 1209949499
BC-RQTBCTL-651
BC-RQTBC-13414
BC-RQTBC-13856
BC-RQTBC-12333
BC-RQTBCTL-478
JSL: BC-RQTBC-16463
RKL: 2203202994
JSLP: 2203202994</t>
  </si>
  <si>
    <t>Concurrent Support of CNVi WiFi and Bluetooth functionality in OS after DS4, DS5 cycles should be successful </t>
  </si>
  <si>
    <t>This TC to Verify Concurrent Support of CNVi Wi-Fi and Bluetooth functionality in OS after DS4, DS5 cycles</t>
  </si>
  <si>
    <t>ICL-ArchReview-PostSi,TGL_PSS1.0C,InProdATMS1.0_03March2018,PSE 1.0,OBC-CNL-PCH-CNVi-Connectivity-WiFi_BT,OBC-CFL-PCH-CNVi-Connectivity-WiFi_BT,OBC-ICL-PCH-CNVi-Connectivity-WiFi_BT,OBC-TGL-PCH-CNVi-Connectivity-WiFi_BT,GLK_ATMS1.0_Automated_TCs,IFWI_TEST_SUITE,ADL/RKL/JSL,MTL_Test_Suite,IFWI_SYNC,ADL_N_IFWI,IFWI_COMMON_PREOS,ADLMLP4x,RPL_S_MASTER,NA_4_FHF,ADL_SBGA_5GC,RPL-Px_5SGC1,RPL-Px_4SDC1,ADL-M_5SGC1,ADL-M_3SDC2,ADL-M_2SDC2,ADL-M_5SGC1,ADL-M_3SDC2,ADL-M_2SDC2, RPL-S_2SDC7, ADL_N_IFWI_5SGC1, ADL_N_IFWI_4SDC1, ADL_N_IFWI_2SDC1, ADL_N_IFWI_2SDC2,ADL_N_IFWI_IEC_PMC</t>
  </si>
  <si>
    <t>Verify SUT support Debug Trace log capture via TAP over JTAG when SUT is in Sleep state (Route traces to PTI)</t>
  </si>
  <si>
    <t>CSS-IVE-132633</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</si>
  <si>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owerOn,JSLP_POR_20H1_PreAlpha,JSLP_POR_20H2_Beta,JSLP_POR_20H2_PV,JSLP_PSS_1.0_19H1_REV2,JSLP_PSS_1.1_19H1_REV2,JSLP_TestChip_19H1_PowerOn,JSLP_TestChip_19H1_PreAlpha,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</si>
  <si>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debug interfaces,NPK,S-states</t>
  </si>
  <si>
    <t>CNL-UCIS-3841
IceLake-UCIS-2734 
 LKF PSS UCIS Coverage: IceLake-UCIS-2728, IceLake-UCIS-2729, IceLake-UCIS-2745, IceLake-UCIS-2733 
 LKF PRD Coverage: BC-RQTBCLF-427, BC-RQTBCLF-311, BC-RQTBCLF-424
TGL PRD:BC-RQTBCTL-1418,BC-RQTBCTL-692
TGL UCIS:1405566792,1909114544,1405566939,1909114546
LKF:4_335-UCIS-2083,LKF UCIS:4_335-UCIS-2091,4_335-UCIS-2088,4_335-UCIS-1578
JSLP PRD:BC-RQTBC-16163,2203201841
RKL: 2203201798,2203201841,2203201867,1209948889,1209948908
JSLP:2203201867,1305899479
ADL: 1305899498,1305899513,1305899504</t>
  </si>
  <si>
    <t>Able to view CPU and PCH device list using ITP XDP via TAP over JTAG even when SUT in low power mode without any issue</t>
  </si>
  <si>
    <t>This Test case to check for Debug Trace log capture via TAP over JTAG when SUT is in Sleep state</t>
  </si>
  <si>
    <t>IFWI_TEST_SUITE,ADL/RKL/JSL,MTL_Test_Suite,IFWI_SYNC,ADL_N_IFWI_5SGC1,ADL_N_IFWI_4SDC1,ADL_N_IFWI_3SDC1,ADL_N_IFWI_2SDC1,ADL_N_IFWI_2SDC2,ADL_N_IFWI_2SDC3,ADL_SBGA_5GC,ADL_N_IFWI,IFWI_COMMON_PREOS,ADLMLP4x,RPL_S_MASTER,RPL-S_2SDC4,ADL_N_REV0,RPL-Px_5SGC1,RPL-Px_3SDC1,NA_4_FHF,ADL_SBGA_3SDC1,ADL_N_IFWI_IEC_General,ADL_N_IFWI_IEC_PMC</t>
  </si>
  <si>
    <t>Verify USB3.2 gen2 device functionality in pre and post OS</t>
  </si>
  <si>
    <t>CSS-IVE-132656</t>
  </si>
  <si>
    <t>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</si>
  <si>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USB-TypeC</t>
  </si>
  <si>
    <t>USB Type_C Use Case Strategy_v0.6 
BC-RQTBC-13961
BC-RQTBC-12460
BC-RQTBC-13336 
 LKF PSS UCIS Coverage: IceLake-UCIS-4268, IceLake-UCIS-4265
GLK EA Coverage: 1604251094 
LKF PRD Coverage: BC-RQTBCLF-412
TGL Coverage Ref: 1209951317, IceLake-UCIS-4282,1209714323
ADL: 2205445428,2205443393 , 2206545068 , 2208174490
RKL:2201966228</t>
  </si>
  <si>
    <t>This test is to Verify Type-C USB3.2 device pre and post OS</t>
  </si>
  <si>
    <t>RKL_Native_PO,IFWI_TEST_SUITE,ADL/RKL/JSL,CML_H_ADP_S_PO,Phase_3,MTL_Test_Suite,MTL_PSS_0.8IFWI_SYNC,ADLMLP4x,IFWI_FOC_BAT,ADL_N_IFWI,IFWI_COVERAGE_DELTA,RPLSGC1,RPLSGC2,ADL-P_5SGC1,ADL-P_5SGC2,ADL-M_5SGC1,ADL-M_4SDC1,ADL-M_3SDC1,ADL-M_3SDC2,ADL-M_3SDC3,ADL-P_3SDC2,ADL-P_3SDC3,ADL-P_3SDC4,ADL-P_2SDC1,ADL-P_2SDC2,RPL-Px_5SGC1,RPL-Px_3SDC1,RPL-P_5SGC1,RPL-P_5SGC2,RPL-P_4SDC1,RPL-P_3SDC2,RPL-P_2SDC3,RPL-S_ 5SGC1,RPL-S_4SDC1,RPL-S_4SDC2,RPL-S_4SDC2,RPL-S_2SDC1,RPL-S_2SDC2,RPL-S_2SDC3,RPL-S_2SDC4,RPL_S_MASTER,RPL_S_IFWI_PO_Phase3,MTL_IFWI_BAT,ADL_SBGA_5GC,ERB,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BackwardComp,ADL-S_ 5SGC_1DPC,ADL-S_4SDC1,ADL-S_4SDC2,ADL-S_4SDC4,ADL_N_MASTER,ADL_N_5SGC1,ADL_N_4SDC1,ADL_N_3SDC1,ADL_N_2SDC1,ADL_N_2SDC2,ADL_N_2SDC3,MTL_VS_0.8,IFWI_COMMON_UNIFIED,MTL_IFWI_PSS_EXTENDED,CQN_DASHBOARD,MTL_P_MASTER,MTL_M_MASTER,MTL_S_MASTER,ADL-M_2SDC2,ADL-M_2SDC1,ADL-P_4SDC2,ADL_N_PO_Phase2,ADL_N_REV0,ADL-N_REV1,MTL_HFPGA_TCSS,RPL-SBGA_5SC,RPL-S_5SGC1,RPL-S_3SDC1,RPL-S_2SDC7,LNL_M_IFWI_PSS,RPL_Px_PO_P3,MTL_IFWI_QAC,MTL_IFWI_IAC_SPHY,RPL_SBGA_IFWI_PO_Phase3,MTL_IFWI_CBV_TBT,MTL_IFWI_CBV_EC,MTL_IFWI_CBV_SPHY,ADL_N_IFWI_5SGC1,ADL_N_IFWI_4SDC1,ADL_N_IFWI_3SDC1,ADL_N_IFWI_2SDC1,ADL_N_IFWI_2SDC2,ADL_N_IFWI_2SDC3,ADL_N_IFWI_IEC_NPHY,MTL-P_5SGC1,MTL-P_4SDC1,MTL-P_4SDC2,MTL-P_3SDC3,MTL-P_3SDC4,MTL-P_2SDC5,MTL-P_2SDC6,RPL_P_PO_P3,RPL-SBGA_2SC2,RPL-SBGA_2SC1,RPL-SBGA_3SC,RPL-SBGA_4SC,RPL-SBGA_2SC2,RPL-S_2SDC8,RPL-P_2SDC5,RPL-P_2SDC6,RPL-Px_4SP2,RPL-Px_2SDC1 ,ARL_Px_IFWI_CI</t>
  </si>
  <si>
    <t>Verify Audio play back on 3.5mm-Jack-Headset (via Soundwire) pre and post S0i3 cycle</t>
  </si>
  <si>
    <t>fw.ifwi.pchc,fw.ifwi.pmc</t>
  </si>
  <si>
    <t>CSS-IVE-132919</t>
  </si>
  <si>
    <t>ADL-S_ADP-S_SODIMM_DDR5_1DPC_Alpha,ADL-S_ADP-S_UDIMM_DDR5_1DPC_PreAlpha,CFL_H62_RS3_PV,CFL_H62_RS4_PV,CFL_S62_RS4_PV,CFL_S82_RS5_PV,CFL_S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Simics_VP_RS1_PSS_0.5P,ICL_U42_RS6_PV,ICL_Y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3,TGL_HFPGA_RS4,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</si>
  <si>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Jack,MoS (Modern Standby)</t>
  </si>
  <si>
    <t>BC-RQTBC-8504
BC-RQTBC-14193
IceLake-UCIS-349
IceLake-UCIS-720
TGL HSD ES ID:220194376
TGL HSD ES ID:220195239
BC-RQTBC-16198
ADL: 1604590079</t>
  </si>
  <si>
    <t>Soundwire BIOS option should be set and read successfully &amp; verify audio play back over on 3.5MM Jack headset.</t>
  </si>
  <si>
    <t>Audio play back should be fine over headset with Soundwire option in BIOS</t>
  </si>
  <si>
    <t>IFWI_TEST_SUITE,ADL/RKL/JSL,MTL_Test_Suite,IFWI_SYNC,IFWI_FOC_BAT,ADL_N_IFWI,RPL_S_MASTER,IFWI_COMMON_PREOS,ADL-P_5SGC1,ADL-M_3SDC1,ADL-M_2SDC2,ADL-P_4SDC2,ADL-P_3SDC3,ADL-P_2SDC4,MTL_S_IFWI_PSS_0.8,RPL-P_4SDC1,RPL-P_3SDC2,RPL-P_3SDC3,RPL-P_2SDC4,RPL-S_3SDC1,ADL_SBGA_3DC, ,ADL_SBGA_3DC2,RPL-S_3SDC2,ADL_N_4SDC1, ADL_N_2SDC1,ADL_SBGA_3SDC1,ADL_SBGA_3DC4,MTL-M_2SDC4,MTL-M_2SDC5,MTL-M_2SDC6,ADL_N_IFWI_5SGC1,ADL_N_IFWI_4SDC1,ADL_N_IFWI_3SDC1,ADL_N_IFWI_2SDC2,ADL_N_IFWI_2SDC3,ADL_N_IFWI_IEC_PMC</t>
  </si>
  <si>
    <t>Verify Audio recording and playback over 3.5mm-Jack-Headset (via Soundwire), pre and post Sx cycle</t>
  </si>
  <si>
    <t>CSS-IVE-132922</t>
  </si>
  <si>
    <t>ADL-S_ADP-S_SODIMM_DDR5_1DPC_Alpha,ADL-S_ADP-S_UDIMM_DDR5_1DPC_PreAlpha,CFL_H62_RS3_PV,CFL_H62_RS4_PV,CFL_S62_RS4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Simics_VP_RS1_PSS_0.5P,ICL_U42_RS6_PV,ICL_Y42_RS6_PV,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HFPGA_RS3,TGL_HFPGA_RS4,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</si>
  <si>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3.5mm Jack,audio codecs,S-states</t>
  </si>
  <si>
    <t>BC-RQTBC-8504
BC-RQTBC-14193
IceLake-UCIS-349
IceLake-UCIS-720
TGL HSD ES ID:220194376
TGL HSD ES ID:220195239
BC-RQTBC-16198
ADL: 1408256996,1604590079</t>
  </si>
  <si>
    <t>Soundwire BIOS option should be set and read successfully &amp; verify audio play back over on 3.5mm Jack headset</t>
  </si>
  <si>
    <t>IFWI_TEST_SUITE,ADL/RKL/JSL,Delta_IFWI_BIOS,MTL_Test_Suite,IFWI_SYNC,IFWI_FOC_BAT,RPL_S_MASTER,MTL_IFWI_PSS_EXTENDEDIFWI_COVERAGE_DELTA,ADL-P_5SGC1,ADL-M_3SDC1,ADL-M_2SDC2,ADL-P_4SDC2,ADL-P_3SDC3,ADL-P_2SDC4,MTL_S_IFWI_PSS_0.8,RPL-P_4SDC1,RPL-P_3SDC2,RPL-P_3SDC3,RPL-P_2SDC4,RPL-S_4SDC2,RPL-S_2SDC3,ADL_SBGA_3DC,ADL_SBGA_3DC2,RPL-S_3SDC1,MTL_IFWI_FV,LNL_M_IFWI_PSS,ADL_SBGA_3SDC1,ADL_SBGA_3DC4,MTL-M_2SDC4,MTL-M_2SDC5,MTL-M_2SDC6,MTL_IFWI_IAC_ACE ROM EXT,MTL_IFWI_CBV_ACE FW,MTL_IFWI_CBV_PMC,ADL_N_IFWI_5SGC1,ADL_N_IFWI_4SDC1,ADL_N_IFWI_3SDC1,ADL_N_IFWI_2SDC2,ADL_N_IFWI_2SDC3,RPL-SBGA_4SC</t>
  </si>
  <si>
    <t>Validate HTML5 Online Video Streaming in OS</t>
  </si>
  <si>
    <t>CSS-IVE-132964</t>
  </si>
  <si>
    <t>ADL-S_ADP-S_SODIMM_DDR5_1DPC_Alpha,ADL-S_ADP-S_UDIMM_DDR5_1DPC_PreAlpha,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</si>
  <si>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discrete WiFi/BT</t>
  </si>
  <si>
    <t>ADL FR: 2202557080</t>
  </si>
  <si>
    <t>Please make sure both audio and video output should be from AV device connected and should be proper.</t>
  </si>
  <si>
    <t>IFWI_TEST_SUITE,ADL/RKL/JSL,Delta_IFWI_BIOS,MTL_Test_Suite,IFWI_SYNC,ADL_N_IFWI,IFWI_COVERAGE_DELTA,ADLMLP4x,ADL-P_5SGC1,ADL-P_5SGC2,RPL-Px_5SGC1,RPL-Px_4SDC1,RPL-P_5SGC1,RPL-P_4SDC1,RPL-P_3SDC2,RPL-P_2SDC4,RPL-S_ 5SGC1,RPL-S_4SDC1,RPL-S_3SDC1,RPL-S_4SDC2,RPL-S_2SDC1,RPL-S_2SDC2,RPL-S_2SDC3,ADL_SBGA_5GC,ADL_SBGA_3DC1,ADL_SBGA_3DC2,ADL_SBGA_3DC3,ADL_SBGA_3DC4,ADL-M_5SGC1,ADL-M_3SDC1,ADL-M_3SDC2,ADL-M_2SDC1,ADL-M_2SDC2,RPL-P_3SDC3,RPL-P_PNP_GC,RPL-S_2SDC7,ADL_SBGA_3SDC1,MTL_IFWI_QAC,MTL-M_5SGC1,MTL-M_4SDC1,MTL-M_4SDC2,MTL-M_3SDC3,MTL-M_2SDC4,MTL-M_2SDC5,MTL-M_2SDC6,MTL IFWI_Payload_Platform-Val,ADL_N_IFWI_5SGC1,ADL_N_IFWI_4SDC1,ADL_N_IFWI_3SDC1,ADL_N_IFWI_2SDC1,ADL_N_IFWI_2SDC2,ADL_N_IFWI_2SDC3</t>
  </si>
  <si>
    <t>Verify Crashdump error states and Reset reason post crash</t>
  </si>
  <si>
    <t>CSS-IVE-132989</t>
  </si>
  <si>
    <t>ADL-S_ADP-S_SODIMM_DDR5_1DPC_Alpha,ADL-S_ADP-S_UDIMM_DDR5_1DPC_PreAlpha,ICL_U42_RS6_PV,ICL_Y42_RS6_PV,ICL_YN42_RS6_PV,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</si>
  <si>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Crashlog,debug interfaces</t>
  </si>
  <si>
    <t>TGL UCIS: 1405566863
1405566877
1405566891
1405566948
1405566966
1405566985
ADL:1305899510</t>
  </si>
  <si>
    <t>Able to check Crashudump_error_state_registers_dump</t>
  </si>
  <si>
    <t>To verify crashdump error states and Reset reason post crash</t>
  </si>
  <si>
    <t>IFWI_TEST_SUITE,RPL-P_5SGC1,RPL-P_5SGC2,RPL-P_4SDC1,RPL-P_3SDC2,RPL-P_2SDC3,ADL/RKL/JSL,MTL_Test_Suite,IFWI_SYNC,ADL_N_IFWI_5SGC1,ADL_N_IFWI_4SDC1,ADL_N_IFWI_3SDC1,ADL_N_IFWI_2SDC1,ADL_N_IFWI_2SDC2,ADL_N_IFWI_2SDC3,RPL-S_5SGC1,RPL-S_2SDC3,RPL-S_2SDC2,RPL-S_2SDC7,RPL-S_2SDC1,RPL-S_3SDC1,RPL-S_4SDC1,RPL-S_3SDC2,ADL_SBGA_5GC,ADL_N_IFWIIFWI_COVERAGE_DELTA,RPLSGC1,RPLSGC2t,ADLMLP4x,ADL-P_5SGC1,ADL-P_5SGC2,ADL-M_5SGC1,RPL-Px_5SGC1,RPL-Px_3SDC1,RPL_S_IFWI_PO_Phase2,RPL-S_ 5SGC1,RPL-S_4SDC1,RPL-S_3SDC2,RPL-S_4SDC2,RPL-S_3SDC1,RPL-S_2SDC1,RPL-S_2SDC2,RPL-S_2SDC7,RPL-S_2SDC3,RPL-S_2SDC4,RPL_Px_PO_P2,RPL_SBGA_IFWI_PO_Phase2,MTL IFWI_Payload_Platform-Val,RPL_P_PO_P2,RPL-SBGA_5SC,RPL-SBGA_4SC,RPL-SBGA_3SC</t>
  </si>
  <si>
    <t>Verify Crashdump Registers after crash using Powerbutton</t>
  </si>
  <si>
    <t>CSS-IVE-132990</t>
  </si>
  <si>
    <t>ADL-S_ADP-S_SODIMM_DDR5_1DPC_Alpha,ADL-S_ADP-S_UDIMM_DDR5_1DPC_PreAlpha,ICL_U42_RS6_PV,ICL_UN42_KC_PV_RS6,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,LKF_Bx_ROW_19H1_Alpha,LKF_Bx_ROW_19H1_POE,LKF_Bx_ROW_19H2_Beta,LKF_Bx_ROW_19H2_PV,LKF_Bx_ROW_20H1_PV,TGL_ H81_RS4_Alpha,TGL_ H81_RS4_Beta,TGL_ H81_RS4_PV,TGL_H81_19H2_RS6_PreAlpha,TGL_HFPGA_RS2,TGL_HFPGA_RS3,TGL_HFPGA_RS4,TGL_U42_RS4_PV,TGL_Y42_RS4_PV,TGL_Z0_(TGPLP-A0)_RS4_PPOExit,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</si>
  <si>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CNL-UCIS-3841
IceLake-UCIS-2734 
 LKF PSS UCIS Coverage: IceLake-UCIS-2728, IceLake-UCIS-2729, IceLake-UCIS-2745, IceLake-UCIS-2733 
 LKF PRD Coverage: BC-RQTBCLF-427, BC-RQTBCLF-311, BC-RQTBCLF-424
TGL PRD:BC-RQTBCTL-1418,BC-RQTBCTL-692,1405566959
LKF:4_335-UCIS-2083,4_335-UCIS-1419
TGL UCIS: 1405566934
1405566946
1405566959,1405566834
ICL UCIS:IceLake-UCIS-4206 
ADL:1305899481</t>
  </si>
  <si>
    <t>Able to capture crash dump Registers after crash using Power button</t>
  </si>
  <si>
    <t>To capture crash dump log and to verify crash dump registerts after crash using power  button</t>
  </si>
  <si>
    <t>IFWI_TEST_SUITE,ADL/RKL/JSL,MTL_Test_Suite,IFWI_SYNC,ADL_N_IFWI_5SGC1,ADL_N_IFWI_4SDC1,ADL_N_IFWI_3SDC1,ADL_N_IFWI_2SDC1,ADL_N_IFWI_2SDC2,ADL_N_IFWI_2SDC3,ADL_SBGA_5GC,ADL_N_IFWIIFWI_COVERAGE_DELTA,RPLSGC1,RPLSGC2,ADLMLP4x,ADL-P_5SGC1,ADL-P_5SGC2,ADL-M_5SGC1,RPL-Px_5SGC1,RPL-Px_3SDC1,RPL_S_MASTER,RPL_P_MASTER,MTL_IFWI_CBV_EC,MTL IFWI_Payload_Platform-Val,ADL_N_IFWI_IEC_EC</t>
  </si>
  <si>
    <t>Verify USB2.0/3.0 device functionality on cold plug over USB2.0 and USB3.0 Type-A port</t>
  </si>
  <si>
    <t>CSS-IVE-131776</t>
  </si>
  <si>
    <t>ADL-S_ADP-S_SODIMM_DDR5_1DPC_Alpha,ADL-S_ADP-S_UDIMM_DDR5_1DPC_PreAlpha,AML_7W_Y22_KC_PV,AMLR_Y42_Corp_RS6_PV,AMLR_Y42_PV_RS6,CFL_H62_RS2_PV,CFL_H62_RS3_PV,CFL_H62_RS4_PV,CFL_H62_RS5_PV,CFL_H62_uSFF_KC_RS4_PV,CFL_H82_RS5_PV,CFL_H82_RS6_PV,CFL_KBPH_S62_RS3_PV,CFL_KBPH_S82_RS6_PV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P,ICL_HFPGA_RS1_PSS_1.0C,ICL_HFPGA_RS1_PSS_1.0P,ICL_HFPGA_RS2_PSS_1.1,ICL_Simics_VP_RS1_PSS_0.5C,ICL_Simics_VP_RS1_PSS_0.5P,ICL_Simics_VP_RS1_PSS_0.8C,ICL_Simics_VP_RS1_PSS_0.8P,ICL_Simics_VP_RS1_PSS_1.0C,ICL_Simics_VP_RS1_PSS_1.0P,ICL_Simics_VP_RS2_PSS_1.1,ICL_U42_RS6_PV,ICL_UN42_KC_PV_RS6,ICL_Y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</si>
  <si>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BC-RQTBC-12571
BC-RQTBC-12568
BC-RQTBC-9832
BC-RQTBC-497
BC-RQTBC-494
BC-RQTBC-14229
IceLake-UCIS-1985
TGL Coverage ID : 2207376791
 LKF PSS UCIS Coverage: IceLake-UCIS-768
TGL Coverage Ref: 1209951144, IceLake-UCIS-4345
TGL: 220195268,BC-RQTBCTL-741,BC-RQTBCTL-744,220194395
JSL PRD Coverage: BC-RQTBC-16214, BC-RQTBC-16217,BC-RQTBC-16216, BC-RQTBC-16531
CML PRD Coverage: BC-RQTBC-12571	,BC-RQTBC-12568
RKL Coverage ID :2203202096,2203202189,1209951144
JSLP Coverage ID: 2203202096,2203202189
LKF ROW Coverage ID : 4_335-LZ-795</t>
  </si>
  <si>
    <t>USB 2.0/3.0 device should function properly on cold-plug with available ports </t>
  </si>
  <si>
    <t>This Test case to Verify USB 2.0/3.0 deive functionality on Cold-plug in in all ports by performing File transfer</t>
  </si>
  <si>
    <t>CFL-PRDtoTC-Mapping,ICL_PSS_BAT_NEW,TGL_PSS0.5P,InProdATMS1.0_03March2018,PSE 1.0,OBC-TGL-CPU-iTCSS-TCSS-USB3_USB2_Storage,KBLR_ATMS1.0_Automated_TCs,TGL_IFWI_PO_P2,IFWI_TEST_SUITE,RKL_Xcomp_PO,RKL_Native_PO,ADL/RKL/JSL,CML_H_ADP_S_PO,Phase_3,MTL_Test_Suite,IFWI_SYNC,RPL_S_PSS_BASE,ADL_N_IFWI,OBC-CNL-PCH-XDCI-USBC-USB3_USB2_Storage,IFWI_COMMON_PREOS,ADLMLP4x,ADL-P_5SGC1,ADL-P_5SGC2,RPL_S_MASTER,ADL-M_5SGC1
,RPL-P_5SGC1,,RPL-P_4SDC1,RPL-P_3SDC2,,RPL-S_2SDC4,NA_4_FHF, ADL_SBGA_5GC,ADL_SBGA_3SDC1,MTL-M_5SGC1,MTL-M_4SDC1,MTL-M_4SDC2,MTL-M_3SDC3,MTL-M_2SDC4,MTL-M_2SDC5,MTL-M_2SDC6,ADL_N_IFWI_5SGC1 ,ADL_N_IFWI_4SDC1, ADL_N_IFWI_3SDC1, ADL_N_IFWI_2SDC1 ,ADL_N_IFWI_2SDC2, ADL_N_IFWI_2SDC3,MTL-P_5SGC1, MTL-P_4SDC1 ,MTL-P_4SDC2 ,MTL-P_3SDC3 ,MTL-P_3SDC4 ,MTL-P_2SDC5 ,MTL-P_2SDC6,RPL-P_2SDC3,RPL-P_2SDC4</t>
  </si>
  <si>
    <t>Verify audio switching from on-board/3.5mm jack speakers to HDMI speakers and vice versa</t>
  </si>
  <si>
    <t>CSS-IVE-132928</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</si>
  <si>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0.8C,ICL_Simics_VP_RS1_PSS_0.8P,ICL_Simics_VP_RS1_PSS_1.0C,ICL_Simics_VP_RS1_PSS_1.0P,ICL_Simics_VP_RS2_PSS_1.1,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</si>
  <si>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HDMI,HDMI-Audio</t>
  </si>
  <si>
    <t>BC-RQTBC-10138
IceLake-UCIS-2149 
ADL FR:1604590077,1604590080</t>
  </si>
  <si>
    <t>Ensure that the audio file plays without any issue while switching audio from HDMI to speakers and vice versa.</t>
  </si>
  <si>
    <t xml:space="preserve">
			Verify the Audio test with HDMI display
</t>
  </si>
  <si>
    <t>IFWI_TEST_SUITE,ADL/RKL/JSL,Delta_IFWI_BIOS,MTL_Test_Suite,IFWI_SYNC,ADL_N_IFWIIFWI_COVERAGE_DELTA,ADLMLP4x,ADL-M_5SGC1,ADL-M_3SDC1,RPL-Px_5SGC1,RPL-Px_4SDC1,RPL-P_5SGC1,RPL-P_3SDC2,RPL-S_ 5SGC1,RPL-S_4SDC1,RPL-S_4SDC2,RPL-S_2SDC2,RPL-S_2SDC3,ADL_SBGA_5GC,ADL_SBGA_3DC1,ADL_SBGA_3DC2,ADL_SBGA_3DC3,ADL_SBGA_3DC4,ADL-M_5SGC1,ADL-M_3SDC1,ADL-M_3SDC2,ADL-M_2SDC1,ADL-M_2SDC2,MTL_IFWI_FV,RPL-P_3SDC3,RPL-P_PNP_GC,ADL_SBGA_3SDC1,
MTL_IFWI_CBV_ACE FW,ADL_N_IFWI_5SGC1,ADL_N_IFWI_4SDC1,ADL_N_IFWI_3SDC1,ADL_N_IFWI_2SDC2,ADL_N_IFWI_2SDC3</t>
  </si>
  <si>
    <t>Verify SUT wake from S0i3 by CNVi Wi-Fi wake event</t>
  </si>
  <si>
    <t>CSS-IVE-131817</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</si>
  <si>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Y42_RS6_PV,JSLP_POR_20H1_Alpha,JSLP_POR_20H1_PowerOn,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</si>
  <si>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CNVi,S-states,WiFi</t>
  </si>
  <si>
    <t>BC-RQTBC-15306
JSL: BC-RQTBC-16706
TGL 2205435852
JSLP: 1607196106
ADL: 1607196106</t>
  </si>
  <si>
    <t>SUT should wake from S0i3 through WiFi wake events</t>
  </si>
  <si>
    <t>ifwi.alderlake,ifwi.arrowlake,ifwi.jasperlake,ifwi.meteorlake,ifwi.raptorlake,ifwi.rocketlake</t>
  </si>
  <si>
    <t>This test case to verify whether SUT can wake from S0i3 by CNVi Wi-Fi wake event</t>
  </si>
  <si>
    <t>ICL-ArchReview-PostSi,UDL2.0_ATMS2.0,OBC-CFL-PCH-CNVi-Connectivity-WiFi,OBC-ICL-PCH-CNVi-Connectivity-WiFi_BT_WWAN,OBC-TGL-PCH-CNVi-Connectivity-WiFi_BT,IFWI_TEST_SUITE,ADL/RKL/JSL,MTL_Test_Suite,IFWI_SYNC,ADL_N_IFWI,IFWI_COMMON_PREOS,ADLMLP4x,ADL-P_5SGC1,ADL-P_5SGC2,RPL_S_MASTER,ADL-M_5SGC1,ADL-M_3SDC1,ADL-M_3SDC3,ADL-M_2SDC1,ADL_N_REV0,ADL_SBGA_5GC,RPL-Px_5SGC1,RPL-Px_4SDC1,ADL-M_5SGC1,ADL-M_3SDC2,ADL-M_2SDC2, RPL-S_2SDC7, ADL_N_IFWI_5SGC1, ADL_N_IFWI_4SDC1, ADL_N_IFWI_2SDC1, ADL_N_IFWI_2SDC2,ADL_N_IFWI_IEC_General,ADL_N_IFWI_IEC_PMC</t>
  </si>
  <si>
    <t>Validate system able to perform CS cycle with USB Type-C power adapter and without battery connected</t>
  </si>
  <si>
    <t>CSS-IVE-144579</t>
  </si>
  <si>
    <t>JSLP_POR_20H1_Alpha,JSLP_POR_20H1_PreAlpha,JSLP_POR_20H2_Beta,JSLP_POR_20H2_PV,JSLP_TestChip_19H1_PreAlph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</si>
  <si>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S0ix-states,TCSS,USB PD,USB-TypeC</t>
  </si>
  <si>
    <t>BC-RQTBC-10603, BC-RQTBC-12460, BC-RQTBC-13336, EA: 1504325951
JSL : 2203202802
RKL Coverage ID :2203201383,2203202518,2203203016,2203202802,2203202480</t>
  </si>
  <si>
    <t>bios.arrowlake,bios.lunarlake,ifwi.alderlake,ifwi.jasperlake,ifwi.meteorlake</t>
  </si>
  <si>
    <t>This test case to validate system able to perform CS cycles with USB Type-C power adapter and without battery connected</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</si>
  <si>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MMON_PREOS,ADLMLP4x,ADL-P_5SGC2,ADL-M_5SGC1,ADL-M_3SDC1,ADL-M_3SDC2,ADL-M_3SDC3,ADL-M_2SDC1,ADL-P_4SDC1,ADL-P_2SDC1,ADL-P_2SDC2,ADL-P_2SDC3,ADL_N_IFWI_5SGC1,ADL_N_IFWI_4SDC1,ADL_N_IFWI_3SDC1,ADL_N_IFWI_2SDC1,ADL_N_IFWI_2SDC2,ADL_N_IFWI_2SDC3,ADL_N_IFWI_IEC_PMC,ADL_N_IFWI_IEC_IOM,ADL_N_IFWI_IEC_EC</t>
  </si>
  <si>
    <t>Verify DP Display Functionality over Type-C port when SUT is in BIOS, EFI and OS level</t>
  </si>
  <si>
    <t>fw.ifwi.iom,fw.ifwi.nphy,fw.ifwi.pmc,fw.ifwi.sphy,fw.ifwi.tbt</t>
  </si>
  <si>
    <t>CSS-IVE-145011</t>
  </si>
  <si>
    <t>TGL_ H81_RS4_Alpha,TGL_ H81_RS4_Beta,TGL_ H81_RS4_PV,TGL_H81_19H2_RS6_PreAlpha,TGL_U42_RS4_PV,TGL_Y42_RS4_PV,TGL_U42_RS6_Alpha,TGL_U42_RS6_Beta,TGL_U42_RS6_PV,TGL_Y42_RS6_Alpha,TGL_Y42_RS6_Beta,TGL_Y42_RS6_PV,TGL_H81_20H1_RS7_ALPHA,TGL_H81_20H1_RS7_BETA,TGL_H81_20H1_RS7_PV</t>
  </si>
  <si>
    <t>Display Panels,TBT_PD_EC_NA,TCSS,USB-TypeC</t>
  </si>
  <si>
    <t>TGL PRD Coverage: BC-RQTBCTL-445</t>
  </si>
  <si>
    <t>DP-Display should be functional in OS,BIOS,EFI </t>
  </si>
  <si>
    <t>This test case to Verify Display Functionality over Type-C port when SUT is in BIOS, EFI and OS level</t>
  </si>
  <si>
    <t>MTL_Test_Suite,ADL_N_IFWI,IFWI_TEST_SUITE,IFWI_COVERAGE_DELTA,MTL_PSS_1.0,IFWI_SYNC,ADL-M_5SGC1,ADL-M_4SDC1,ADL-M_3SDC1,ADL-M_3SDC2,ADL-M_3SDC3,ADL-M_2SDC1,ADL-P_2SDC4,ADL-S_5SGC1,ADL-S_5SGC2,ADL-S_4SDC1,RPL-Px_5SGC1,RPL-Px_3SDC1,RPL-P_5SGC1,RPL-P_5SGC2,RPL-P_4SDC1,RPL-P_3SDC2,RPL-P_2SDC3,RPL-S_ 5SGC1,RPL-S_4SDC1,RPL_S_MASTER,MTL_IFWI_BAT,ADL_SBGA_5GC,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UTR_SYNC,ADL_M_PO_Phase2,RPL_S_BackwardComp,ADL-S_ 5SGC_1DPC,ADL-S_4SDC2,ADL-S_4SDC4,ADL_N_MASTER,ADL_N_5SGC1,ADL_N_4SDC1,ADL_N_3SDC1,ADL_N_2SDC1,ADL_N_2SDC2,ADL_N_2SDC3,MTL_VS_0.8,IFWI_COMMON_UNIFIED,IFWI_FOC_BAT,MTL_IFWI_PSS_EXTENDED,CQN_DASHBOARD,ADL-P_5SGC1,ADL-P_5SGC2,MTL_P_MASTER,MTL_M_MASTER,MTL_S_MASTER,ADL-M_2SDC2,ADL-P_4SDC2,ADL_N_PO_Phase2,ADL_N_REV0,ADL-N_REV1,MTL_HFPGA_TCSS,RPL-SBGA_5SC,RPL-S_5SGC1,RPL-S_4SDC2,RPL-S_3SDC1,RPL-S_2SDC1,RPL-S_2SDC2,RPL-S_2SDC3,RPL-S_4SDC2,RPL-S_2SDC4,RPL-S_2SDC7,LNL_M_IFWI_PSS,MTL_IFWI_IAC_PMC_SOC_IOE,MTL_IFWI_CBV_TBT,MTL_IFWI_CBV_EC,MTL_IFWI_CBV_IOM,MTL_PO_MUST,ADL_N_IFWI_5SGC1,ADL_N_IFWI_4SDC1,ADL_N_IFWI_3SDC1,ADL_N_IFWI_2SDC1,ADL_N_IFWI_2SDC2,ADL_N_IFWI_2SDC3,ADL_N_IFWI_IEC_IOM,MTL-P_5SGC1,MTL-P_4SDC1,MTL-P_4SDC2,MTL-P_3SDC3,MTL-P_3SDC4,MTL-P_2SDC5,MTL-P_2SDC6,RPL_Px_PO_New_P3,RPL-SBGA_5SC,RPL-S_2SDC8,RPL-SBGA_4SC,RPL-P_2SDC5,RPL-P_2SDC6,RPL-Px_4SP2,RPL-Px_2SDC1</t>
  </si>
  <si>
    <t>Verify HDMI Display Functionality over Type-C port when SUT is in BIOS, EFI and OS level</t>
  </si>
  <si>
    <t>CSS-IVE-145012</t>
  </si>
  <si>
    <t>HDMI-Display should be functional in OS,BIOS,EFI </t>
  </si>
  <si>
    <t>MTL_Test_Suite,IFWI_SYNC,ADL_N_IFWI,IFWI_TEST_SUITE,IFWI_COVERAGE_DELTA,ADL-M_5SGC1,ADL-M_4SDC1,ADL-M_3SDC1,ADL-M_3SDC2,ADL-M_3SDC3,ADL-M_2SDC1,ADL-S_5SGC1,ADL-S_5SGC2,ADL-S_4SDC1,RPL-Px_5SGC1,RPL-Px_3SDC1,RPL-P_5SGC1,RPL-P_5SGC2,RPL-P_4SDC1,RPL-P_3SDC2,RPL-P_2SDC3,RPL-S_ 5SGC1,RPL-S_4SDC1,RPL_S_MASTER,MTL_IFWI_BAT,ADL_SBGA_5GC,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BackwardComp,ADL-S_ 5SGC_1DPC,ADL-S_4SDC2,ADL-S_4SDC4,ADL_N_MASTER,ADL_N_5SGC1,ADL_N_4SDC1,ADL_N_3SDC1,ADL_N_2SDC1,ADL_N_2SDC2,ADL_N_2SDC3,MTL_VS_0.8,IFWI_COMMON_UNIFIED,IFWI_FOC_BAT,MTL_IFWI_PSS_EXTENDED,CQN_DASHBOARD,ADL-P_5SGC1,ADL-P_5SGC2,MTL_P_MASTER,MTL_M_MASTER,MTL_S_MASTER,ADL-M_2SDC2,ADL-P_4SDC2,ADL_N_PO_Phase2,ADL_N_REV0,ADL-N_REV1,MTL_HFPGA_TCSS,RPL-SBGA_5SC,RPL-S_5SGC1,RPL-S_4SDC2,RPL-S_3SDC1,RPL-S_2SDC1,RPL-S_2SDC2,RPL-S_2SDC3,RPL-S_4SDC2,RPL-S_2SDC4,RPL-S_2SDC7,LNL_M_IFWI_PSS,MTL_IFWI_CBV_TBT,MTL_IFWI_CBV_EC,MTL_IFWI_CBV_IOM,ADL_N_IFWI_5SGC1,ADL_N_IFWI_4SDC1,ADL_N_IFWI_3SDC1,ADL_N_IFWI_2SDC1,ADL_N_IFWI_2SDC2,ADL_N_IFWI_2SDC3,ADL_N_IFWI_IEC_IOM,MTL-P_5SGC1,MTL-P_4SDC1,MTL-P_4SDC2,MTL-P_3SDC3,MTL-P_3SDC4,MTL-P_2SDC5,MTL-P_2SDC6,RPL-S_2SDC8,RPL-P_2SDC5,RPL-P_2SDC6,RPL-Px_4SP2,RPL-Px_2SDC1</t>
  </si>
  <si>
    <t>Verify Type-C Display Functionality over Type-C port when SUT is in BIOS, EFI and OS level</t>
  </si>
  <si>
    <t>CSS-IVE-145013</t>
  </si>
  <si>
    <t>Type-C-Display should be functional in OS,BIOS,EFI </t>
  </si>
  <si>
    <t>This test case to Verify Type-C Display Functionality over Type-C port when SUT is in BIOS, EFI and OS level</t>
  </si>
  <si>
    <t>MTL_Test_Suite,ADL_N_IFWI,MTL_PSS_1.0,IFWI_SYNC,IFWI_TEST_SUITE,IFWI_COVERAGE_DELTA,ADL-M_5SGC1,ADL-M_4SDC1,ADL-M_3SDC1,ADL-M_3SDC2,ADL-M_3SDC3,ADL-M_2SDC1,ADL-S_5SGC1,ADL-S_5SGC2,ADL-S_4SDC1,ADL-P_5SGC1,ADL-P_5SGC2,RPL-Px_5SGC1,RPL-Px_3SDC1,RPL-P_5SGC1,RPL-P_5SGC2,RPL-P_3SDC2,RPL-P_2SDC3,RPL-S_ 5SGC1,RPL-S_4SDC1,RPL_S_MASTER,MTL_IFWI_BAT,ADL_SBGA_5GC,ERB,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UTR_SYNC,ADL_M_PO_Phase2,RPL_S_BackwardComp,ADL-S_ 5SGC_1DPC,ADL-S_4SDC2,ADL-S_4SDC4,ADL_N_MASTER,ADL_N_5SGC1,ADL_N_4SDC1,ADL_N_3SDC1,ADL_N_2SDC1,ADL_N_2SDC2,ADL_N_2SDC3,MTL_VS_0.8,IFWI_COMMON_UNIFIED,IFWI_FOC_BAT,MTL_IFWI_PSS_EXTENDED,CQN_DASHBOARD,MTL_P_MASTER,MTL_M_MASTER,MTL_S_MASTER,ADL-M_2SDC2,ADL-P_4SDC2,ADL_N_PO_Phase2,ADL_N_REV0,ADL-N_REV1,MTL_HFPGA_TCSS,RPL-SBGA_5SC,RPL-S_5SGC1,RPL-S_4SDC2,RPL-S_3SDC1,RPL-S_2SDC1,RPL-S_2SDC2,RPL-S_2SDC3,RPL-S_4SDC2,RPL-S_2SDC4,RPL-S_2SDC7,LNL_M_IFWI_PSS,MTL_IFWI_CBV_TBT,MTL_IFWI_CBV_EC,MTL_IFWI_CBV_IOM,ADL_N_IFWI_5SGC1,ADL_N_IFWI_4SDC1,ADL_N_IFWI_3SDC1,ADL_N_IFWI_2SDC1,ADL_N_IFWI_2SDC2,ADL_N_IFWI_2SDC3,ADL_N_IFWI_IEC_IOM,MTL-P_5SGC1,MTL-P_4SDC1,MTL-P_4SDC2,MTL-P_3SDC3,MTL-P_3SDC4,MTL-P_2SDC5,MTL-P_2SDC6,RPL-SBGA_5SC,RPL-S_2SDC8,RPL-SBGA_4SC,RPL-P_2SDC5,RPL-P_2SDC6,RPL-Px_4SP2,RPL-Px_2SDC1</t>
  </si>
  <si>
    <t>Verify wifi device enumeration in device manager with  DCI disabled  IFWI post Sx cycle</t>
  </si>
  <si>
    <t>CSS-IVE-145715</t>
  </si>
  <si>
    <t>JSLP_POR_20H1_Alpha,JSLP_POR_20H1_PreAlpha,JSLP_POR_20H2_Beta,JSLP_POR_20H2_PV</t>
  </si>
  <si>
    <t>CNVi,discrete WiFi/BT,WiFi</t>
  </si>
  <si>
    <t>https://hsdes.intel.com/appstore/article/#/16011563007</t>
  </si>
  <si>
    <t>Yellow Bang should be not observed in Device manger with CNVi WIFI Module connected with DCI Disable IFWI post SX cycle</t>
  </si>
  <si>
    <t>This testcase is to verify the wifi device enumeration in device with DCI disabled ifwi post Sx cycle</t>
  </si>
  <si>
    <t>MTL_Test_Suite,IFWI_SYNC,ADL_N_IFWI,IFWI_TEST_SUITEIFWI_COVERAGE_DELTA,RPL_S-MASTER,ADL_SBGA_5GC,RPL-SBGA_3SC1,RPL-SBGA_5SC,RPL-Px_5SGC1,RPL-Px_4SDC1,ADL-M_3SDC2,ADL-M_2SDC2,ADL-M_5SGC1,ADL-M_3SDC2,ADL-M_2SDC2,RPL-S_3SDC2,RPL-S_3SDC3,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ADL_SBGA_3SDC1,MTL_IFWI_CBV_PMC,MTL IFWI_Payload_Platform-Val,ADL_N_IFWI_5SGC1, ADL_N_IFWI_4SDC1, ADL_N_IFWI_3SDC1,  ADL_N_IFWI_2SDC1, ADL_N_IFWI_2SDC2, ADL_N_IFWI_2SDC3,ADL_N_IFWI_5SGC1, ADL_N_IFWI_4SDC1,   ADL_N_IFWI_2SDC1, ADL_N_IFWI_2SDC2,RPL-S_2SDC8,RPL-Px_4SP2,RPL-Px_2SDC1</t>
  </si>
  <si>
    <t>Verify wifi device enumeration in device manager with  DCI disabled  IFWI post CMS cycle</t>
  </si>
  <si>
    <t>CSS-IVE-145717</t>
  </si>
  <si>
    <t>Yellow Bang should be not observed in Device manger with CNVi WIFI Module connected with DCI Disable IFWI post CMS cycle</t>
  </si>
  <si>
    <t>This testcase is to verify the wifi device enumeration in device with DCI disabled ifwi</t>
  </si>
  <si>
    <t>MTL_Test_Suite,IFWI_SYNC,ADL_N_IFWI,IFWI_TEST_SUITEIFWI_COVERAGE_DELTA,RPL_S_MASTER,ADL_SBGA_5GC,RPL-SBGA_3SC1,RPL-SBGA_5SC,RPL-Px_5SGC1,RPL-Px_4SDC1,ADL-M_3SDC2,ADL-M_2SDC2,ADL-M_5SGC1,ADL-M_3SDC2,ADL-M_2SDC2,RPL-S_3SDC2,RPL-S_3SDC3,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ADL_SBGA_3SDC1,MTL_IFWI_CBV_PMC,MTL IFWI_Payload_Platform-Val,ADL_N_IFWI_5SGC1, ADL_N_IFWI_4SDC1, ADL_N_IFWI_3SDC1,  ADL_N_IFWI_2SDC1, ADL_N_IFWI_2SDC2, ADL_N_IFWI_2SDC3,ADL_N_IFWI_5SGC1, ADL_N_IFWI_4SDC1,   ADL_N_IFWI_2SDC1, ADL_N_IFWI_2SDC2,RPL-S_2SDC8,RPL-Px_4SP2,RPL-Px_2SDC1</t>
  </si>
  <si>
    <t>Verify wifi device functionality with DCI disabled  IFWI post Sx cycle</t>
  </si>
  <si>
    <t>CSS-IVE-145721</t>
  </si>
  <si>
    <t> 
Ensure that  Wifi card is detected and functional with DCI disabled IFWI post Sx</t>
  </si>
  <si>
    <t>This testcase is to verify the wifi device functionality with DCI disabled ifwi post Sx cycle</t>
  </si>
  <si>
    <t>MTL_Test_Suite,IFWI_SYNC,ADL_N_IFWI,IFWI_TEST_SUITEIFWI_COVERAGE_DELTA,RPL_S_MASTER,ADL_SBGA_5GC,RPL-SBGA_3SC1,RPL-SBGA_5SC,RPL-Px_5SGC1,RPL-Px_4SDC1,ADL-M_3SDC2,ADL-M_2SDC2,ADL-M_5SGC1,ADL-M_3SDC2,ADL-M_2SDC2,RPL-S_3SDC2,RPL-S_3SDC3,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ADL_SBGA_3SDC1,MTL_IFWI_CBV_PMC,MTL IFWI_Payload_Platform-Val,ADL_N_IFWI_5SGC1, ADL_N_IFWI_4SDC1, ADL_N_IFWI_3SDC1,  ADL_N_IFWI_2SDC1, ADL_N_IFWI_2SDC2, ADL_N_IFWI_2SDC3,ADL_N_IFWI_5SGC1, ADL_N_IFWI_4SDC1,   ADL_N_IFWI_2SDC1, ADL_N_IFWI_2SDC2,ADL_N_IFWI_IEC_PMC,RPL-S_2SDC8,RPL-Px_4SP2,RPL-Px_2SDC1</t>
  </si>
  <si>
    <t>Verify wifi device functionality with  DCI disabled  IFWI post CMS cycle</t>
  </si>
  <si>
    <t>CSS-IVE-145722</t>
  </si>
  <si>
    <t>Ensure that  Wifi card is detected and functional with DCI disabled IFWI post CMS cycle</t>
  </si>
  <si>
    <t>This testcase is to verify the Wifi functionality with DCI disabled ifwi post CMS cycle </t>
  </si>
  <si>
    <t>MTL_Test_Suite,IFWI_SYNC,ADL_N_IFWI,IFWI_TEST_SUITEIFWI_COVERAGE_DELTA,RPL_S_MASTER,ADL_SBGA_5GC,RPL-SBGA_3SC1,RPL-SBGA_5SC,RPL-Px_5SGC1,RPL-Px_4SDC1,ADL-M_3SDC2,ADL-M_2SDC2,ADL-M_5SGC1,ADL-M_3SDC2,ADL-M_2SDC2,RPL-S_3SDC2,RPL-S_3SDC3,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ADL_SBGA_3SDC1V,MTL IFWI_Payload_Platform-Val,ADL_N_IFWI_5SGC1, ADL_N_IFWI_4SDC1, ADL_N_IFWI_3SDC1,  ADL_N_IFWI_2SDC1, ADL_N_IFWI_2SDC2, ADL_N_IFWI_2SDC3,ADL_N_IFWI_5SGC1, ADL_N_IFWI_4SDC1,   ADL_N_IFWI_2SDC1, ADL_N_IFWI_2SDC2,ADL_N_IFWI_IEC_PMC,RPL-S_2SDC8,RPL-Px_4SP2,RPL-Px_2SDC1</t>
  </si>
  <si>
    <t>Verify Windows Supports Game Mode optimization on Hybrid Core Platforms</t>
  </si>
  <si>
    <t>CSS-IVE-132834</t>
  </si>
  <si>
    <t>ADL-S_ADP-S_SODIMM_DDR5_1DPC_Alpha,ADL-S_ADP-S_UDIMM_DDR5_1DPC_PreAlpha,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ADL-S_HSLE_PSS1.0,ADL-S_HSLE_PSS1.1,ADL-S_HFPGA_PSS1.0,ADL-S_HFPGA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</si>
  <si>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14011786922, 2208907564</t>
  </si>
  <si>
    <t>System should  be able to Toggle Game mode switch </t>
  </si>
  <si>
    <t>Windows Should support Game mode Optimization on Hybrid Core Platforms </t>
  </si>
  <si>
    <t>IFWI_TEST_SUITE,Delta_IFWI_BIOS,IFWI_NEWIFWI_SYNC,ADL_N_IFWIIFWI_COVERAGE_DELTA,RPLSGC1,RPLSGC2,ADLMLP4x,ADL-P_5SGC1,ADL-P_5SGC2,ADL-M_5SGC1,RPL-S_ 5SGC1,ADL_SBGA_5GC,ADL_SBGA_3SDC1,RPL-S_5SGC1,RPL-S_4SDC1,RPL-S_4SDC2,RPL-S_3SDC1,RPL-S_2SDC1,RPL-S_2SDC2,RPL-S_2SDC3,RPL-P_5SGC1,RPL-P_5SGC2,RPL-P_4SDC1,RPL-P_3SDC2,RPL-P_2SDC3,RPL-S_ 5SGC1,RPL-S_4SDC1,RPL-S_4SDC2,RPL-S_3SDC1,RPL-S_2SDC2,RPL-S_2SDC3,RPL-S_2SDC7,ADL_N_IFWI_2SDC3,ADL_N_IFWI_2SDC1,ADL_N_IFWI_3SDC1,ADL_N_IFWI_4SDC1,ADL_N_IFWI_5SGC1</t>
  </si>
  <si>
    <t>Validate system S3 cycles with USB Type-C power adapter and without battery connected</t>
  </si>
  <si>
    <t>This test case to validate system S3 cycles with USB Type-C power adapter and without battery connected</t>
  </si>
  <si>
    <t>EC-SX,EC-TYPEC,EC-FV2,TCSS-TBT-P1,EC-tgl-pss_bat,UDL2.0_ATMS2.0,OBC-CNL-PTF-PD-EM-ManageCharger,OBC-CFL-PTF-PD-EM-ManageCharger,OBC-ICL-PTF-PD-TCSS-ManageCharger,OBC-TGL-PTF-PD-TCSS-ManageCharger,CML_EC_FV,IFWI_TEST_SUITE,Delta_IFWI_BIOS,MTL_Test_Suite,IFWI_SYNC,ADLMLP4x,ADL_N_IFWI,IFWI_COVERAGE_DELTA,ADL-P_5SGC2,ADL-M_5SGC1,ADL-M_3SDC1,ADL-M_3SDC2,ADL-M_3SDC3,ADL-M_2SDC1,ADL-P_4SDC1,ADL-P_2SDC1,ADL-P_2SDC2,ADL-P_2SDC3,RPL-Px_3SDC1,RPL-P_5SGC1,RPL-P_5SGC2,RPL-P_4SDC1,RPL-P_3SDC2,RPL-P_2SDC3,ADL_SBGA_5GC,MTL_IFWI_CBV_PMC,MTL_IFWI_CBV_TBT,MTL_IFWI_CBV_EC,MTL_IFWI_CBV_EC,MTL_IFWI_CBV_IOM,ADL_N_IFWI_5SGC1,ADL_N_IFWI_4SDC1,ADL_N_IFWI_3SDC1,ADL_N_IFWI_2SDC1,ADL_N_IFWI_2SDC2,ADL_N_IFWI_2SDC3,ADL_N_IFWI_IEC_IOM,ADL_N_IFWI_IEC_EC,MTL-P_5SGC1,MTL-P_4SDC1,MTL-P_4SDC2,MTL-P_3SDC3,MTL-P_3SDC4,MTL-P_2SDC5,MTL-P_2SDC6,RPL-P_2SDC6,RPL-Px_4SP2</t>
  </si>
  <si>
    <t>Verified by</t>
  </si>
  <si>
    <t>comments</t>
  </si>
  <si>
    <t>verifyed with type-c headset</t>
  </si>
  <si>
    <t xml:space="preserve"> verifyed with BT KeyBoard</t>
  </si>
  <si>
    <t>except BT mouse</t>
  </si>
  <si>
    <t>ramya</t>
  </si>
  <si>
    <t>Passed</t>
  </si>
  <si>
    <t>Venkateswara</t>
  </si>
  <si>
    <t>Verified with EMMC</t>
  </si>
  <si>
    <t>Failed</t>
  </si>
  <si>
    <t>verified with 3.5mm jack</t>
  </si>
  <si>
    <t>HSD:16016031671 [ADL-N][BIOS] :BENCHMARK IS FREEZING WHILE RUNNING 3D MARK BENCHMARK TOOL WITH INTEL GFX</t>
  </si>
  <si>
    <t>14013187736</t>
  </si>
  <si>
    <t>14013187816</t>
  </si>
  <si>
    <t>verified with WMP</t>
  </si>
  <si>
    <t>passed</t>
  </si>
  <si>
    <t xml:space="preserve">verifyed with DCI request sent to co to update the test case </t>
  </si>
  <si>
    <t xml:space="preserve">verifyed with DCI request sent to co to analysis log </t>
  </si>
  <si>
    <t>16017023034.1: ADL-N+ADP -N][SV2][IFWI] : Unable to get the "Allow Hybrid Sleep" option in power plan in LP5_RVP Board</t>
  </si>
  <si>
    <t>Verify functionality of finger print sensor after warm reboot cycles</t>
  </si>
  <si>
    <t xml:space="preserve">clarification block test case is pass but not meet at the expeted time </t>
  </si>
  <si>
    <t xml:space="preserve">verifyed with Blueray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</si>
</sst>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u/>
      <sz val="11"/>
      <color theme="1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FF0000"/>
        <bgColor indexed="64"/>
      </patternFill>
    </fill>
    <fill>
      <patternFill patternType="solid">
        <fgColor theme="9"/>
        <bgColor indexed="64"/>
      </patternFill>
    </fill>
    <fill>
      <patternFill patternType="solid">
        <fgColor theme="0"/>
        <bgColor indexed="64"/>
      </patternFill>
    </fill>
    <fill>
      <patternFill patternType="solid">
        <fgColor rgb="FF92D05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0" borderId="0" xfId="0" applyAlignment="1"/>
    <xf numFmtId="0" fontId="0" fillId="0" borderId="10" xfId="0" applyBorder="1" applyAlignment="1"/>
    <xf numFmtId="0" fontId="14" fillId="0" borderId="10" xfId="0" applyFont="1" applyBorder="1" applyAlignment="1"/>
    <xf numFmtId="0" fontId="0" fillId="0" borderId="10" xfId="0" applyBorder="1"/>
    <xf numFmtId="0" fontId="0" fillId="33" borderId="10" xfId="0" applyFill="1" applyBorder="1" applyAlignment="1"/>
    <xf numFmtId="0" fontId="0" fillId="33" borderId="0" xfId="0" applyFill="1" applyAlignment="1"/>
    <xf numFmtId="0" fontId="0" fillId="34" borderId="10" xfId="0" applyFont="1" applyFill="1" applyBorder="1" applyAlignment="1"/>
    <xf numFmtId="0" fontId="0" fillId="35" borderId="10" xfId="0" applyFill="1" applyBorder="1" applyAlignment="1"/>
    <xf numFmtId="0" fontId="19" fillId="0" borderId="10" xfId="0" applyFont="1" applyBorder="1" applyAlignment="1"/>
    <xf numFmtId="0" fontId="0" fillId="0" borderId="10" xfId="0" applyFill="1" applyBorder="1" applyAlignment="1"/>
    <xf numFmtId="0" fontId="18" fillId="35" borderId="10" xfId="0" applyFont="1" applyFill="1" applyBorder="1" applyAlignment="1"/>
    <xf numFmtId="0" fontId="0" fillId="35" borderId="10" xfId="0" applyFont="1" applyFill="1" applyBorder="1" applyAlignment="1"/>
    <xf numFmtId="0" fontId="0" fillId="36" borderId="0" xfId="0" applyFill="1" applyAlignment="1"/>
    <xf numFmtId="44" fontId="0" fillId="0" borderId="10" xfId="0" applyNumberFormat="1" applyBorder="1" applyAlignment="1"/>
    <xf numFmtId="0" fontId="0" fillId="37" borderId="10" xfId="0" applyFill="1" applyBorder="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usernames" Target="revisions/userNames1.xml"/></Relationships>
</file>

<file path=xl/revisions/_rels/revisionHeaders.xml.rels><?xml version="1.0" encoding="UTF-8" standalone="yes"?>
<Relationships xmlns="http://schemas.openxmlformats.org/package/2006/relationships"><Relationship Id="rId426" Type="http://schemas.openxmlformats.org/officeDocument/2006/relationships/revisionLog" Target="revisionLog266.xml"/><Relationship Id="rId418" Type="http://schemas.openxmlformats.org/officeDocument/2006/relationships/revisionLog" Target="revisionLog258.xml"/><Relationship Id="rId421" Type="http://schemas.openxmlformats.org/officeDocument/2006/relationships/revisionLog" Target="revisionLog261.xml"/><Relationship Id="rId434" Type="http://schemas.openxmlformats.org/officeDocument/2006/relationships/revisionLog" Target="revisionLog274.xml"/><Relationship Id="rId433" Type="http://schemas.openxmlformats.org/officeDocument/2006/relationships/revisionLog" Target="revisionLog273.xml"/><Relationship Id="rId425" Type="http://schemas.openxmlformats.org/officeDocument/2006/relationships/revisionLog" Target="revisionLog265.xml"/><Relationship Id="rId417" Type="http://schemas.openxmlformats.org/officeDocument/2006/relationships/revisionLog" Target="revisionLog257.xml"/><Relationship Id="rId420" Type="http://schemas.openxmlformats.org/officeDocument/2006/relationships/revisionLog" Target="revisionLog260.xml"/><Relationship Id="rId429" Type="http://schemas.openxmlformats.org/officeDocument/2006/relationships/revisionLog" Target="revisionLog269.xml"/><Relationship Id="rId416" Type="http://schemas.openxmlformats.org/officeDocument/2006/relationships/revisionLog" Target="revisionLog256.xml"/><Relationship Id="rId432" Type="http://schemas.openxmlformats.org/officeDocument/2006/relationships/revisionLog" Target="revisionLog272.xml"/><Relationship Id="rId424" Type="http://schemas.openxmlformats.org/officeDocument/2006/relationships/revisionLog" Target="revisionLog264.xml"/><Relationship Id="rId423" Type="http://schemas.openxmlformats.org/officeDocument/2006/relationships/revisionLog" Target="revisionLog263.xml"/><Relationship Id="rId415" Type="http://schemas.openxmlformats.org/officeDocument/2006/relationships/revisionLog" Target="revisionLog255.xml"/><Relationship Id="rId428" Type="http://schemas.openxmlformats.org/officeDocument/2006/relationships/revisionLog" Target="revisionLog268.xml"/><Relationship Id="rId419" Type="http://schemas.openxmlformats.org/officeDocument/2006/relationships/revisionLog" Target="revisionLog259.xml"/><Relationship Id="rId431" Type="http://schemas.openxmlformats.org/officeDocument/2006/relationships/revisionLog" Target="revisionLog271.xml"/><Relationship Id="rId422" Type="http://schemas.openxmlformats.org/officeDocument/2006/relationships/revisionLog" Target="revisionLog262.xml"/><Relationship Id="rId435" Type="http://schemas.openxmlformats.org/officeDocument/2006/relationships/revisionLog" Target="revisionLog275.xml"/><Relationship Id="rId427" Type="http://schemas.openxmlformats.org/officeDocument/2006/relationships/revisionLog" Target="revisionLog267.xml"/><Relationship Id="rId430" Type="http://schemas.openxmlformats.org/officeDocument/2006/relationships/revisionLog" Target="revisionLog270.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FDB1C820-7EED-4C89-98C8-6881E5AF56FA}" diskRevisions="1" revisionId="1302" version="435">
  <header guid="{5CE97DBF-8F4F-4DFD-8EE4-0BF03B2ADCDC}" dateTime="2022-06-16T17:00:06" maxSheetId="3" userName="G, PurushothamanX" r:id="rId415" minRId="1254" maxRId="1263">
    <sheetIdMap count="2">
      <sheetId val="1"/>
      <sheetId val="2"/>
    </sheetIdMap>
  </header>
  <header guid="{FD388601-2EBD-41B5-A69D-1F41CF7F869A}" dateTime="2022-06-16T17:10:14" maxSheetId="3" userName="G, PurushothamanX" r:id="rId416" minRId="1265" maxRId="1268">
    <sheetIdMap count="2">
      <sheetId val="1"/>
      <sheetId val="2"/>
    </sheetIdMap>
  </header>
  <header guid="{0A492280-60BA-4432-94FC-BD2F34A67C29}" dateTime="2022-06-16T17:42:22" maxSheetId="3" userName="G, PurushothamanX" r:id="rId417" minRId="1269" maxRId="1270">
    <sheetIdMap count="2">
      <sheetId val="1"/>
      <sheetId val="2"/>
    </sheetIdMap>
  </header>
  <header guid="{7273EAB6-8F1C-4BB2-8D73-C0C22C0F5F25}" dateTime="2022-06-16T17:58:48" maxSheetId="3" userName="G, PurushothamanX" r:id="rId418" minRId="1271">
    <sheetIdMap count="2">
      <sheetId val="1"/>
      <sheetId val="2"/>
    </sheetIdMap>
  </header>
  <header guid="{5F42C13C-E388-461B-916E-2E69BEE0385C}" dateTime="2022-06-16T18:16:12" maxSheetId="3" userName="G, PurushothamanX" r:id="rId419" minRId="1272">
    <sheetIdMap count="2">
      <sheetId val="1"/>
      <sheetId val="2"/>
    </sheetIdMap>
  </header>
  <header guid="{FBC7D71C-4597-4411-8F6E-4EA3F01EC6F3}" dateTime="2022-06-16T18:50:54" maxSheetId="3" userName="G, PurushothamanX" r:id="rId420" minRId="1273" maxRId="1274">
    <sheetIdMap count="2">
      <sheetId val="1"/>
      <sheetId val="2"/>
    </sheetIdMap>
  </header>
  <header guid="{3E543BB0-BD88-4F1C-BBD5-811750616CAA}" dateTime="2022-06-16T22:01:42" maxSheetId="3" userName="G, PurushothamanX" r:id="rId421" minRId="1276" maxRId="1279">
    <sheetIdMap count="2">
      <sheetId val="1"/>
      <sheetId val="2"/>
    </sheetIdMap>
  </header>
  <header guid="{8C36030A-7D54-4D9B-97E0-81E1A86593DE}" dateTime="2022-06-17T09:58:07" maxSheetId="3" userName="G, PurushothamanX" r:id="rId422" minRId="1281">
    <sheetIdMap count="2">
      <sheetId val="1"/>
      <sheetId val="2"/>
    </sheetIdMap>
  </header>
  <header guid="{8645C756-D9E7-47C0-8112-5D50B278B1D9}" dateTime="2022-06-17T10:01:57" maxSheetId="3" userName="Sakthivel, RamyaX" r:id="rId423">
    <sheetIdMap count="2">
      <sheetId val="1"/>
      <sheetId val="2"/>
    </sheetIdMap>
  </header>
  <header guid="{354CCBC0-9ADE-4786-B398-6358ED74BC7C}" dateTime="2022-06-17T10:18:17" maxSheetId="3" userName="G, PurushothamanX" r:id="rId424" minRId="1283" maxRId="1284">
    <sheetIdMap count="2">
      <sheetId val="1"/>
      <sheetId val="2"/>
    </sheetIdMap>
  </header>
  <header guid="{C608238A-2388-47CC-BCB6-0594A293C868}" dateTime="2022-06-19T12:39:43" maxSheetId="3" userName="G, PurushothamanX" r:id="rId425">
    <sheetIdMap count="2">
      <sheetId val="1"/>
      <sheetId val="2"/>
    </sheetIdMap>
  </header>
  <header guid="{BBD4CC51-21A8-44D5-A7D2-4EF08ECBE55E}" dateTime="2022-06-20T10:09:48" maxSheetId="3" userName="G, PurushothamanX" r:id="rId426" minRId="1285" maxRId="1287">
    <sheetIdMap count="2">
      <sheetId val="1"/>
      <sheetId val="2"/>
    </sheetIdMap>
  </header>
  <header guid="{EC2C9D6C-1FC2-4583-BDA0-ED9B1004C016}" dateTime="2022-06-20T10:10:29" maxSheetId="3" userName="G, PurushothamanX" r:id="rId427">
    <sheetIdMap count="2">
      <sheetId val="1"/>
      <sheetId val="2"/>
    </sheetIdMap>
  </header>
  <header guid="{E37E9053-E8C5-45EA-9A4C-6BBB6E918F15}" dateTime="2022-06-20T10:38:14" maxSheetId="3" userName="Sakthivel, RamyaX" r:id="rId428" minRId="1288" maxRId="1289">
    <sheetIdMap count="2">
      <sheetId val="1"/>
      <sheetId val="2"/>
    </sheetIdMap>
  </header>
  <header guid="{CA8693DE-CE1A-421E-868E-31442CF1FA7F}" dateTime="2022-06-20T10:40:03" maxSheetId="3" userName="Sakthivel, RamyaX" r:id="rId429">
    <sheetIdMap count="2">
      <sheetId val="1"/>
      <sheetId val="2"/>
    </sheetIdMap>
  </header>
  <header guid="{E8D14346-8AB2-41A3-B132-F1FFAE48ABA2}" dateTime="2022-06-20T12:10:54" maxSheetId="3" userName="Venkateswara Reddy, ThatireddyX" r:id="rId430" minRId="1290" maxRId="1293">
    <sheetIdMap count="2">
      <sheetId val="1"/>
      <sheetId val="2"/>
    </sheetIdMap>
  </header>
  <header guid="{89EA570E-BB2D-4EB8-B382-F8FA17A311B7}" dateTime="2022-06-20T12:13:25" maxSheetId="3" userName="Venkateswara Reddy, ThatireddyX" r:id="rId431" minRId="1295">
    <sheetIdMap count="2">
      <sheetId val="1"/>
      <sheetId val="2"/>
    </sheetIdMap>
  </header>
  <header guid="{D4341149-B7C6-40CF-B60B-4D72B5177DB2}" dateTime="2022-06-20T12:21:14" maxSheetId="3" userName="G, PurushothamanX" r:id="rId432">
    <sheetIdMap count="2">
      <sheetId val="1"/>
      <sheetId val="2"/>
    </sheetIdMap>
  </header>
  <header guid="{027CB1F5-6460-49C4-89E1-886F2BE9A5C2}" dateTime="2022-06-20T16:08:01" maxSheetId="3" userName="G, PurushothamanX" r:id="rId433" minRId="1296" maxRId="1297">
    <sheetIdMap count="2">
      <sheetId val="1"/>
      <sheetId val="2"/>
    </sheetIdMap>
  </header>
  <header guid="{9C136D5D-50E5-44C7-808E-3BCEFD7388DE}" dateTime="2022-06-20T21:02:03" maxSheetId="3" userName="Venkateswara Reddy, ThatireddyX" r:id="rId434" minRId="1298">
    <sheetIdMap count="2">
      <sheetId val="1"/>
      <sheetId val="2"/>
    </sheetIdMap>
  </header>
  <header guid="{FDB1C820-7EED-4C89-98C8-6881E5AF56FA}" dateTime="2022-06-27T17:34:53" maxSheetId="3" userName="G, PurushothamanX" r:id="rId435" minRId="1299" maxRId="1302">
    <sheetIdMap count="2">
      <sheetId val="1"/>
      <sheetId val="2"/>
    </sheetIdMap>
  </header>
</headers>
</file>

<file path=xl/revisions/revisionLog2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4" sId="1">
    <oc r="D39" t="inlineStr">
      <is>
        <t xml:space="preserve">need to run </t>
      </is>
    </oc>
    <nc r="D39" t="inlineStr">
      <is>
        <t xml:space="preserve">Blocked </t>
      </is>
    </nc>
  </rcc>
  <rcc rId="1255" sId="1">
    <nc r="E39" t="inlineStr">
      <is>
        <t>Invontry Block</t>
      </is>
    </nc>
  </rcc>
  <rcc rId="1256" sId="1">
    <oc r="D107" t="inlineStr">
      <is>
        <t xml:space="preserve">option not available in control panel </t>
      </is>
    </oc>
    <nc r="D107" t="inlineStr">
      <is>
        <t>Failed</t>
      </is>
    </nc>
  </rcc>
  <rfmt sheetId="1" sqref="D107">
    <dxf>
      <fill>
        <patternFill>
          <bgColor rgb="FFC00000"/>
        </patternFill>
      </fill>
    </dxf>
  </rfmt>
  <rcc rId="1257" sId="1" odxf="1" dxf="1">
    <oc r="D112" t="inlineStr">
      <is>
        <t>option not there</t>
      </is>
    </oc>
    <nc r="D112" t="inlineStr">
      <is>
        <t>Failed</t>
      </is>
    </nc>
    <odxf>
      <fill>
        <patternFill>
          <bgColor rgb="FF7030A0"/>
        </patternFill>
      </fill>
    </odxf>
    <ndxf>
      <fill>
        <patternFill>
          <bgColor rgb="FFC00000"/>
        </patternFill>
      </fill>
    </ndxf>
  </rcc>
  <rfmt sheetId="1" sqref="D2:D25 D29:D38 D40:D55 D57:D60 D62:D102 D104:D106 D108:D111 D113 D115:D132 D134:D1048576">
    <dxf>
      <fill>
        <patternFill>
          <bgColor theme="9"/>
        </patternFill>
      </fill>
    </dxf>
  </rfmt>
  <rcc rId="1258" sId="1">
    <oc r="E103" t="inlineStr">
      <is>
        <t>HSD:16016031671</t>
      </is>
    </oc>
    <nc r="E103" t="inlineStr">
      <is>
        <t>HSD:16016031671 [ADL-N][BIOS] :BENCHMARK IS FREEZING WHILE RUNNING 3D MARK BENCHMARK TOOL WITH INTEL GFX</t>
      </is>
    </nc>
  </rcc>
  <rcc rId="1259" sId="1">
    <oc r="E114" t="inlineStr">
      <is>
        <t>HSD:16016031671</t>
      </is>
    </oc>
    <nc r="E114" t="inlineStr">
      <is>
        <t>HSD:16016031671 [ADL-N][BIOS] :BENCHMARK IS FREEZING WHILE RUNNING 3D MARK BENCHMARK TOOL WITH INTEL GFX</t>
      </is>
    </nc>
  </rcc>
  <rfmt sheetId="1" sqref="D26" start="0" length="0">
    <dxf>
      <fill>
        <patternFill patternType="solid">
          <bgColor rgb="FFFFFF00"/>
        </patternFill>
      </fill>
    </dxf>
  </rfmt>
  <rfmt sheetId="1" sqref="D27" start="0" length="0">
    <dxf>
      <fill>
        <patternFill patternType="solid">
          <bgColor rgb="FFFFFF00"/>
        </patternFill>
      </fill>
    </dxf>
  </rfmt>
  <rfmt sheetId="1" sqref="D133" start="0" length="0">
    <dxf>
      <fill>
        <patternFill patternType="solid">
          <bgColor rgb="FFFFFF00"/>
        </patternFill>
      </fill>
    </dxf>
  </rfmt>
  <rfmt sheetId="1" sqref="D2:D25 D29:D38 D40:D55 D57:D60 D62:D102 D104:D106 D108:D111 D113 D115:D132 D134:D1048576">
    <dxf>
      <fill>
        <patternFill>
          <bgColor theme="0"/>
        </patternFill>
      </fill>
    </dxf>
  </rfmt>
  <rfmt sheetId="1" sqref="D2:D25 D29:D38 D40:D55 D57:D60 D62:D102 D104:D106 D108:D111 D113 D115:D132 D134:D139">
    <dxf>
      <fill>
        <patternFill>
          <bgColor theme="9"/>
        </patternFill>
      </fill>
    </dxf>
  </rfmt>
  <rfmt sheetId="1" sqref="C68" start="0" length="0">
    <dxf>
      <fill>
        <patternFill patternType="none">
          <bgColor indexed="65"/>
        </patternFill>
      </fill>
    </dxf>
  </rfmt>
  <rfmt sheetId="1" sqref="D77" start="0" length="0">
    <dxf>
      <font>
        <sz val="11"/>
        <color theme="1"/>
        <name val="Calibri"/>
        <family val="2"/>
        <scheme val="minor"/>
      </font>
    </dxf>
  </rfmt>
  <rfmt sheetId="1" sqref="D78" start="0" length="0">
    <dxf>
      <font>
        <sz val="11"/>
        <color theme="1"/>
        <name val="Calibri"/>
        <family val="2"/>
        <scheme val="minor"/>
      </font>
    </dxf>
  </rfmt>
  <rfmt sheetId="1" sqref="E55" start="0" length="0">
    <dxf>
      <fill>
        <patternFill patternType="none">
          <bgColor indexed="65"/>
        </patternFill>
      </fill>
    </dxf>
  </rfmt>
  <rcc rId="1260" sId="1">
    <oc r="E55" t="inlineStr">
      <is>
        <t>need to rise HSD</t>
      </is>
    </oc>
    <nc r="E55"/>
  </rcc>
  <rfmt sheetId="1" sqref="E93" start="0" length="0">
    <dxf>
      <fill>
        <patternFill patternType="none">
          <bgColor indexed="65"/>
        </patternFill>
      </fill>
    </dxf>
  </rfmt>
  <rcc rId="1261" sId="1">
    <oc r="E93" t="inlineStr">
      <is>
        <t>need to rise HSD</t>
      </is>
    </oc>
    <nc r="E93"/>
  </rcc>
  <rfmt sheetId="1" sqref="D93" start="0" length="0">
    <dxf>
      <font>
        <b val="0"/>
        <sz val="11"/>
        <color theme="1"/>
        <name val="Calibri"/>
        <family val="2"/>
        <scheme val="minor"/>
      </font>
    </dxf>
  </rfmt>
  <rcc rId="1262" sId="1">
    <oc r="E100" t="inlineStr">
      <is>
        <t>Block:feature block</t>
      </is>
    </oc>
    <nc r="E100"/>
  </rcc>
  <rfmt sheetId="1" sqref="E118" start="0" length="0">
    <dxf>
      <fill>
        <patternFill patternType="none">
          <bgColor indexed="65"/>
        </patternFill>
      </fill>
    </dxf>
  </rfmt>
  <rcc rId="1263" sId="1" odxf="1" dxf="1">
    <oc r="E43" t="inlineStr">
      <is>
        <t>Block:inventery block</t>
      </is>
    </oc>
    <nc r="E43" t="inlineStr">
      <is>
        <t xml:space="preserve">verifyed with DCI request sent to co to update the test case </t>
      </is>
    </nc>
    <ndxf/>
  </rcc>
  <rcv guid="{128A5C79-2DB8-41DA-A8EE-AF06FE776564}" action="delete"/>
  <rdn rId="0" localSheetId="1" customView="1" name="Z_128A5C79_2DB8_41DA_A8EE_AF06FE776564_.wvu.FilterData" hidden="1" oldHidden="1">
    <formula>'ADL_N_IFWI_GC_Black validation'!$A$1:$AI$139</formula>
    <oldFormula>'ADL_N_IFWI_GC_Black validation'!$A$1:$AI$139</oldFormula>
  </rdn>
  <rcv guid="{128A5C79-2DB8-41DA-A8EE-AF06FE776564}" action="add"/>
</revisions>
</file>

<file path=xl/revisions/revisionLog2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28" start="0" length="0">
    <dxf>
      <fill>
        <patternFill patternType="solid">
          <bgColor rgb="FFFFFF00"/>
        </patternFill>
      </fill>
    </dxf>
  </rfmt>
  <rcc rId="1265" sId="1" odxf="1" dxf="1">
    <oc r="E28" t="inlineStr">
      <is>
        <t>need to ask ram</t>
      </is>
    </oc>
    <nc r="E28" t="inlineStr">
      <is>
        <t>clarification sent to Co to untag</t>
      </is>
    </nc>
    <odxf>
      <fill>
        <patternFill patternType="solid">
          <bgColor theme="9"/>
        </patternFill>
      </fill>
    </odxf>
    <ndxf>
      <fill>
        <patternFill patternType="none">
          <bgColor indexed="65"/>
        </patternFill>
      </fill>
    </ndxf>
  </rcc>
  <rcc rId="1266" sId="1" odxf="1" dxf="1">
    <oc r="E107" t="inlineStr">
      <is>
        <t>need to rise HSD</t>
      </is>
    </oc>
    <nc r="E107"/>
    <ndxf>
      <fill>
        <patternFill patternType="none">
          <bgColor indexed="65"/>
        </patternFill>
      </fill>
      <border outline="0">
        <left/>
        <right/>
        <top/>
        <bottom/>
      </border>
    </ndxf>
  </rcc>
  <rfmt sheetId="1" sqref="E112" start="0" length="0">
    <dxf>
      <fill>
        <patternFill patternType="none">
          <bgColor indexed="65"/>
        </patternFill>
      </fill>
      <border outline="0">
        <left/>
        <right/>
        <top/>
        <bottom/>
      </border>
    </dxf>
  </rfmt>
  <rcc rId="1267" sId="1">
    <oc r="E112" t="inlineStr">
      <is>
        <t>need to rise HSD</t>
      </is>
    </oc>
    <nc r="E112"/>
  </rcc>
  <rcc rId="1268" sId="1">
    <oc r="D56" t="inlineStr">
      <is>
        <t>Failed</t>
      </is>
    </oc>
    <nc r="D56"/>
  </rcc>
</revisions>
</file>

<file path=xl/revisions/revisionLog2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9" sId="1">
    <oc r="E28" t="inlineStr">
      <is>
        <t>clarification sent to Co to untag</t>
      </is>
    </oc>
    <nc r="E28" t="inlineStr">
      <is>
        <t>we are facing installing error following the BKM</t>
      </is>
    </nc>
  </rcc>
  <rcc rId="1270" sId="1" odxf="1" dxf="1">
    <nc r="D56" t="inlineStr">
      <is>
        <t>passed</t>
      </is>
    </nc>
    <ndxf>
      <fill>
        <patternFill patternType="solid">
          <bgColor theme="9"/>
        </patternFill>
      </fill>
    </ndxf>
  </rcc>
</revisions>
</file>

<file path=xl/revisions/revisionLog2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1" sId="1">
    <oc r="E39" t="inlineStr">
      <is>
        <t>Invontry Block</t>
      </is>
    </oc>
    <nc r="E39" t="inlineStr">
      <is>
        <t>inventory Block</t>
      </is>
    </nc>
  </rcc>
</revisions>
</file>

<file path=xl/revisions/revisionLog2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xfDxf="1" sqref="E28" start="0" length="0">
    <dxf>
      <border outline="0">
        <left style="thin">
          <color indexed="64"/>
        </left>
        <right style="thin">
          <color indexed="64"/>
        </right>
        <top style="thin">
          <color indexed="64"/>
        </top>
        <bottom style="thin">
          <color indexed="64"/>
        </bottom>
      </border>
    </dxf>
  </rfmt>
  <rcc rId="1272" sId="1">
    <oc r="E28" t="inlineStr">
      <is>
        <t>we are facing installing error following the BKM</t>
      </is>
    </oc>
    <nc r="E28" t="inlineStr">
      <is>
        <t>clarification block</t>
      </is>
    </nc>
  </rcc>
</revisions>
</file>

<file path=xl/revisions/revisionLog2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xfDxf="1" sqref="E107" start="0" length="0">
    <dxf>
      <font>
        <b/>
        <sz val="18"/>
      </font>
      <alignment vertical="center"/>
    </dxf>
  </rfmt>
  <rcc rId="1273" sId="1" odxf="1" dxf="1">
    <nc r="E107" t="inlineStr">
      <is>
        <t>16017023034.1: ADL-N+ADP -N][SV2][IFWI] : Unable to get the "Allow Hybrid Sleep" option in power plan in LP5_RVP Board</t>
      </is>
    </nc>
    <ndxf>
      <font>
        <b val="0"/>
        <sz val="11"/>
        <color theme="1"/>
        <name val="Calibri"/>
        <family val="2"/>
        <scheme val="minor"/>
      </font>
      <alignment vertical="top"/>
      <border outline="0">
        <left style="thin">
          <color indexed="64"/>
        </left>
        <right style="thin">
          <color indexed="64"/>
        </right>
        <top style="thin">
          <color indexed="64"/>
        </top>
        <bottom style="thin">
          <color indexed="64"/>
        </bottom>
      </border>
    </ndxf>
  </rcc>
  <rcc rId="1274" sId="1" odxf="1" dxf="1">
    <nc r="E112" t="inlineStr">
      <is>
        <t>16017023034.1: ADL-N+ADP -N][SV2][IFWI] : Unable to get the "Allow Hybrid Sleep" option in power plan in LP5_RVP Board</t>
      </is>
    </nc>
    <odxf>
      <border outline="0">
        <left/>
        <right/>
        <top/>
        <bottom/>
      </border>
    </odxf>
    <ndxf>
      <border outline="0">
        <left style="thin">
          <color indexed="64"/>
        </left>
        <right style="thin">
          <color indexed="64"/>
        </right>
        <top style="thin">
          <color indexed="64"/>
        </top>
        <bottom style="thin">
          <color indexed="64"/>
        </bottom>
      </border>
    </ndxf>
  </rcc>
  <rcv guid="{128A5C79-2DB8-41DA-A8EE-AF06FE776564}" action="delete"/>
  <rdn rId="0" localSheetId="1" customView="1" name="Z_128A5C79_2DB8_41DA_A8EE_AF06FE776564_.wvu.FilterData" hidden="1" oldHidden="1">
    <formula>'ADL_N_IFWI_GC_Black validation'!$A$1:$AI$139</formula>
    <oldFormula>'ADL_N_IFWI_GC_Black validation'!$A$1:$AI$139</oldFormula>
  </rdn>
  <rcv guid="{128A5C79-2DB8-41DA-A8EE-AF06FE776564}" action="add"/>
</revisions>
</file>

<file path=xl/revisions/revisionLog2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6" sId="1">
    <oc r="D56" t="inlineStr">
      <is>
        <t>passed</t>
      </is>
    </oc>
    <nc r="D56" t="inlineStr">
      <is>
        <t>need clerafication</t>
      </is>
    </nc>
  </rcc>
  <rfmt sheetId="1" sqref="D56">
    <dxf>
      <fill>
        <patternFill>
          <bgColor rgb="FFFFFF00"/>
        </patternFill>
      </fill>
    </dxf>
  </rfmt>
  <rcc rId="1277" sId="1">
    <oc r="C28" t="inlineStr">
      <is>
        <t>Venkateswara</t>
      </is>
    </oc>
    <nc r="C28"/>
  </rcc>
  <rcc rId="1278" sId="1">
    <oc r="C39" t="inlineStr">
      <is>
        <t>ramya</t>
      </is>
    </oc>
    <nc r="C39"/>
  </rcc>
  <rcc rId="1279" sId="1">
    <oc r="C56" t="inlineStr">
      <is>
        <t>Venkateswara</t>
      </is>
    </oc>
    <nc r="C56"/>
  </rcc>
  <rfmt sheetId="1" sqref="D56">
    <dxf>
      <fill>
        <patternFill>
          <bgColor theme="8" tint="-0.249977111117893"/>
        </patternFill>
      </fill>
    </dxf>
  </rfmt>
  <rcv guid="{128A5C79-2DB8-41DA-A8EE-AF06FE776564}" action="delete"/>
  <rdn rId="0" localSheetId="1" customView="1" name="Z_128A5C79_2DB8_41DA_A8EE_AF06FE776564_.wvu.FilterData" hidden="1" oldHidden="1">
    <formula>'ADL_N_IFWI_GC_Black validation'!$A$1:$AI$139</formula>
    <oldFormula>'ADL_N_IFWI_GC_Black validation'!$A$1:$AI$139</oldFormula>
  </rdn>
  <rcv guid="{128A5C79-2DB8-41DA-A8EE-AF06FE776564}" action="add"/>
</revisions>
</file>

<file path=xl/revisions/revisionLog2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1" sId="1">
    <oc r="B53" t="inlineStr">
      <is>
        <t>Verify functionality of finger print sensor after warm reboot cycles,//</t>
      </is>
    </oc>
    <nc r="B53" t="inlineStr">
      <is>
        <t>Verify functionality of finger print sensor after warm reboot cycles</t>
      </is>
    </nc>
  </rcc>
</revisions>
</file>

<file path=xl/revisions/revisionLog2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68:D68 C86:D86">
    <dxf>
      <fill>
        <patternFill patternType="none">
          <bgColor auto="1"/>
        </patternFill>
      </fill>
    </dxf>
  </rfmt>
  <rcv guid="{F188F446-BBA1-428C-AACA-9ECC4F3610C8}" action="delete"/>
  <rdn rId="0" localSheetId="1" customView="1" name="Z_F188F446_BBA1_428C_AACA_9ECC4F3610C8_.wvu.FilterData" hidden="1" oldHidden="1">
    <formula>'ADL_N_IFWI_GC_Black validation'!$A$1:$AI$139</formula>
    <oldFormula>'ADL_N_IFWI_GC_Black validation'!$A$1:$AI$139</oldFormula>
  </rdn>
  <rcv guid="{F188F446-BBA1-428C-AACA-9ECC4F3610C8}" action="add"/>
</revisions>
</file>

<file path=xl/revisions/revisionLog2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3" sId="1" odxf="1" dxf="1">
    <oc r="D56" t="inlineStr">
      <is>
        <t>need clerafication</t>
      </is>
    </oc>
    <nc r="D56" t="inlineStr">
      <is>
        <t xml:space="preserve">Blocked </t>
      </is>
    </nc>
    <odxf>
      <fill>
        <patternFill>
          <bgColor theme="8" tint="-0.249977111117893"/>
        </patternFill>
      </fill>
    </odxf>
    <ndxf>
      <fill>
        <patternFill>
          <bgColor rgb="FFFFFF00"/>
        </patternFill>
      </fill>
    </ndxf>
  </rcc>
  <rcc rId="1284" sId="1">
    <nc r="E56" t="inlineStr">
      <is>
        <t xml:space="preserve">clarification block test case is pass but not meet at the expeted time </t>
      </is>
    </nc>
  </rcc>
</revisions>
</file>

<file path=xl/revisions/revisionLog2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51">
    <dxf>
      <numFmt numFmtId="34" formatCode="_(&quot;$&quot;* #,##0.00_);_(&quot;$&quot;* \(#,##0.00\);_(&quot;$&quot;* &quot;-&quot;??_);_(@_)"/>
    </dxf>
  </rfmt>
</revisions>
</file>

<file path=xl/revisions/revisionLog2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5" sId="1">
    <oc r="D28" t="inlineStr">
      <is>
        <t xml:space="preserve">Blocked </t>
      </is>
    </oc>
    <nc r="D28" t="inlineStr">
      <is>
        <t xml:space="preserve">need to run </t>
      </is>
    </nc>
  </rcc>
  <rcc rId="1286" sId="1">
    <oc r="D39" t="inlineStr">
      <is>
        <t xml:space="preserve">Blocked </t>
      </is>
    </oc>
    <nc r="D39" t="inlineStr">
      <is>
        <t>Passed</t>
      </is>
    </nc>
  </rcc>
  <rfmt sheetId="1" sqref="D39">
    <dxf>
      <fill>
        <patternFill>
          <bgColor theme="4"/>
        </patternFill>
      </fill>
    </dxf>
  </rfmt>
  <rfmt sheetId="1" sqref="D39">
    <dxf>
      <fill>
        <patternFill>
          <bgColor theme="9"/>
        </patternFill>
      </fill>
    </dxf>
  </rfmt>
  <rcc rId="1287" sId="1">
    <oc r="E39" t="inlineStr">
      <is>
        <t>inventory Block</t>
      </is>
    </oc>
    <nc r="E39" t="inlineStr">
      <is>
        <t xml:space="preserve">verifyed with Blueray </t>
      </is>
    </nc>
  </rcc>
</revisions>
</file>

<file path=xl/revisions/revisionLog2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56">
    <dxf>
      <fill>
        <patternFill>
          <bgColor theme="4"/>
        </patternFill>
      </fill>
    </dxf>
  </rfmt>
</revisions>
</file>

<file path=xl/revisions/revisionLog2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8" sId="1">
    <oc r="D107" t="inlineStr">
      <is>
        <t>Failed</t>
      </is>
    </oc>
    <nc r="D107" t="inlineStr">
      <is>
        <t>Passed</t>
      </is>
    </nc>
  </rcc>
  <rcc rId="1289" sId="1">
    <oc r="D112" t="inlineStr">
      <is>
        <t>Failed</t>
      </is>
    </oc>
    <nc r="D112" t="inlineStr">
      <is>
        <t>Passed</t>
      </is>
    </nc>
  </rcc>
</revisions>
</file>

<file path=xl/revisions/revisionLog2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85 D107 D111:D112 D119">
    <dxf>
      <fill>
        <patternFill>
          <bgColor rgb="FF92D050"/>
        </patternFill>
      </fill>
    </dxf>
  </rfmt>
</revisions>
</file>

<file path=xl/revisions/revisionLog2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0" sId="1">
    <oc r="D28" t="inlineStr">
      <is>
        <t xml:space="preserve">need to run </t>
      </is>
    </oc>
    <nc r="D28" t="inlineStr">
      <is>
        <t>passed</t>
      </is>
    </nc>
  </rcc>
  <rcc rId="1291" sId="1">
    <oc r="E28" t="inlineStr">
      <is>
        <t>clarification block</t>
      </is>
    </oc>
    <nc r="E28"/>
  </rcc>
  <rfmt sheetId="1" sqref="D28">
    <dxf>
      <fill>
        <patternFill>
          <bgColor rgb="FF92D050"/>
        </patternFill>
      </fill>
    </dxf>
  </rfmt>
  <rcc rId="1292" sId="1">
    <nc r="C28" t="inlineStr">
      <is>
        <t>Venkateswara</t>
      </is>
    </nc>
  </rcc>
  <rcc rId="1293" sId="1">
    <nc r="C39" t="inlineStr">
      <is>
        <t>Venkateswara</t>
      </is>
    </nc>
  </rcc>
  <rcv guid="{69FB18D0-C044-4E5D-BE33-C4690D3ED701}" action="delete"/>
  <rdn rId="0" localSheetId="1" customView="1" name="Z_69FB18D0_C044_4E5D_BE33_C4690D3ED701_.wvu.FilterData" hidden="1" oldHidden="1">
    <formula>'ADL_N_IFWI_GC_Black validation'!$A$1:$AI$139</formula>
    <oldFormula>'ADL_N_IFWI_GC_Black validation'!$A$1:$AI$139</oldFormula>
  </rdn>
  <rcv guid="{69FB18D0-C044-4E5D-BE33-C4690D3ED701}" action="add"/>
</revisions>
</file>

<file path=xl/revisions/revisionLog2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5" sId="1">
    <oc r="C42" t="inlineStr">
      <is>
        <t>ramya</t>
      </is>
    </oc>
    <nc r="C42" t="inlineStr">
      <is>
        <t>Venkateswara</t>
      </is>
    </nc>
  </rcc>
</revisions>
</file>

<file path=xl/revisions/revisionLog2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148">
    <dxf>
      <alignment horizontal="general" vertical="bottom" textRotation="0" wrapText="0" indent="0" justifyLastLine="0" shrinkToFit="0" readingOrder="0"/>
    </dxf>
  </rfmt>
  <rfmt sheetId="1" sqref="C149">
    <dxf>
      <alignment horizontal="general" vertical="bottom" textRotation="0" wrapText="0" indent="0" justifyLastLine="0" shrinkToFit="0" readingOrder="0"/>
    </dxf>
  </rfmt>
  <rfmt sheetId="1" sqref="C150">
    <dxf>
      <alignment horizontal="general" vertical="bottom" textRotation="0" wrapText="0" indent="0" justifyLastLine="0" shrinkToFit="0" readingOrder="0"/>
    </dxf>
  </rfmt>
  <rfmt sheetId="1" sqref="C151">
    <dxf>
      <alignment horizontal="general" vertical="bottom" textRotation="0" wrapText="0" indent="0" justifyLastLine="0" shrinkToFit="0" readingOrder="0"/>
    </dxf>
  </rfmt>
  <rfmt sheetId="1" sqref="C152">
    <dxf>
      <alignment horizontal="general" vertical="bottom" textRotation="0" wrapText="0" indent="0" justifyLastLine="0" shrinkToFit="0" readingOrder="0"/>
    </dxf>
  </rfmt>
  <rfmt sheetId="1" sqref="C153">
    <dxf>
      <alignment horizontal="general" vertical="bottom" textRotation="0" wrapText="0" indent="0" justifyLastLine="0" shrinkToFit="0" readingOrder="0"/>
    </dxf>
  </rfmt>
  <rfmt sheetId="1" sqref="C154">
    <dxf>
      <alignment horizontal="general" vertical="bottom" textRotation="0" wrapText="0" indent="0" justifyLastLine="0" shrinkToFit="0" readingOrder="0"/>
    </dxf>
  </rfmt>
  <rfmt sheetId="1" sqref="C155">
    <dxf>
      <alignment horizontal="general" vertical="bottom" textRotation="0" wrapText="0" indent="0" justifyLastLine="0" shrinkToFit="0" readingOrder="0"/>
    </dxf>
  </rfmt>
  <rfmt sheetId="1" sqref="C156">
    <dxf>
      <alignment horizontal="general" vertical="bottom" textRotation="0" wrapText="0" indent="0" justifyLastLine="0" shrinkToFit="0" readingOrder="0"/>
    </dxf>
  </rfmt>
  <rfmt sheetId="1" sqref="C157">
    <dxf>
      <alignment horizontal="general" vertical="bottom" textRotation="0" wrapText="0" indent="0" justifyLastLine="0" shrinkToFit="0" readingOrder="0"/>
    </dxf>
  </rfmt>
  <rfmt sheetId="1" sqref="C158">
    <dxf>
      <alignment horizontal="general" vertical="bottom" textRotation="0" wrapText="0" indent="0" justifyLastLine="0" shrinkToFit="0" readingOrder="0"/>
    </dxf>
  </rfmt>
  <rfmt sheetId="1" sqref="C159">
    <dxf>
      <alignment horizontal="general" vertical="bottom" textRotation="0" wrapText="0" indent="0" justifyLastLine="0" shrinkToFit="0" readingOrder="0"/>
    </dxf>
  </rfmt>
  <rfmt sheetId="1" sqref="C160">
    <dxf>
      <alignment horizontal="general" vertical="bottom" textRotation="0" wrapText="0" indent="0" justifyLastLine="0" shrinkToFit="0" readingOrder="0"/>
    </dxf>
  </rfmt>
  <rfmt sheetId="1" sqref="C161">
    <dxf>
      <alignment horizontal="general" vertical="bottom" textRotation="0" wrapText="0" indent="0" justifyLastLine="0" shrinkToFit="0" readingOrder="0"/>
    </dxf>
  </rfmt>
  <rfmt sheetId="1" sqref="C162">
    <dxf>
      <alignment horizontal="general" vertical="bottom" textRotation="0" wrapText="0" indent="0" justifyLastLine="0" shrinkToFit="0" readingOrder="0"/>
    </dxf>
  </rfmt>
</revisions>
</file>

<file path=xl/revisions/revisionLog2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55">
    <dxf>
      <fill>
        <patternFill>
          <bgColor theme="4"/>
        </patternFill>
      </fill>
    </dxf>
  </rfmt>
  <rcc rId="1296" sId="1">
    <oc r="D55" t="inlineStr">
      <is>
        <t>passed</t>
      </is>
    </oc>
    <nc r="D55" t="inlineStr">
      <is>
        <t xml:space="preserve">need to conform </t>
      </is>
    </nc>
  </rcc>
  <rcc rId="1297" sId="1">
    <oc r="D56" t="inlineStr">
      <is>
        <t xml:space="preserve">Blocked </t>
      </is>
    </oc>
    <nc r="D56" t="inlineStr">
      <is>
        <t>Passed</t>
      </is>
    </nc>
  </rcc>
  <rfmt sheetId="1" sqref="D56">
    <dxf>
      <fill>
        <patternFill>
          <bgColor theme="9"/>
        </patternFill>
      </fill>
    </dxf>
  </rfmt>
</revisions>
</file>

<file path=xl/revisions/revisionLog2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8" sId="1">
    <nc r="C56" t="inlineStr">
      <is>
        <t>Venkateswara</t>
      </is>
    </nc>
  </rcc>
</revisions>
</file>

<file path=xl/revisions/revisionLog2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9" sId="1" odxf="1" dxf="1">
    <oc r="D55" t="inlineStr">
      <is>
        <t xml:space="preserve">need to conform </t>
      </is>
    </oc>
    <nc r="D55" t="inlineStr">
      <is>
        <t>Passed</t>
      </is>
    </nc>
    <odxf>
      <fill>
        <patternFill>
          <bgColor theme="4"/>
        </patternFill>
      </fill>
    </odxf>
    <ndxf>
      <fill>
        <patternFill>
          <bgColor theme="9"/>
        </patternFill>
      </fill>
    </ndxf>
  </rcc>
  <rfmt sheetId="1" sqref="D68" start="0" length="0">
    <dxf>
      <fill>
        <patternFill patternType="solid">
          <bgColor theme="9"/>
        </patternFill>
      </fill>
    </dxf>
  </rfmt>
  <rfmt sheetId="1" sqref="D86" start="0" length="0">
    <dxf>
      <fill>
        <patternFill patternType="solid">
          <bgColor rgb="FF92D050"/>
        </patternFill>
      </fill>
    </dxf>
  </rfmt>
  <rrc rId="1300" sId="1" ref="A133:XFD133" action="deleteRow">
    <rfmt sheetId="1" xfDxf="1" sqref="A133:XFD133" start="0" length="0"/>
    <rcc rId="0" sId="1" dxf="1">
      <nc r="A133">
        <f>HYPERLINK("https://hsdes.intel.com/resource/14013187923","14013187923")</f>
      </nc>
      <ndxf>
        <border outline="0">
          <left style="thin">
            <color indexed="64"/>
          </left>
          <right style="thin">
            <color indexed="64"/>
          </right>
          <top style="thin">
            <color indexed="64"/>
          </top>
          <bottom style="thin">
            <color indexed="64"/>
          </bottom>
        </border>
      </ndxf>
    </rcc>
    <rcc rId="0" sId="1" dxf="1">
      <nc r="B133" t="inlineStr">
        <is>
          <t>Verify Retimer firmware Downgradation from EFI shell</t>
        </is>
      </nc>
      <ndxf>
        <border outline="0">
          <left style="thin">
            <color indexed="64"/>
          </left>
          <right style="thin">
            <color indexed="64"/>
          </right>
          <top style="thin">
            <color indexed="64"/>
          </top>
          <bottom style="thin">
            <color indexed="64"/>
          </bottom>
        </border>
      </ndxf>
    </rcc>
    <rfmt sheetId="1" sqref="C133" start="0" length="0">
      <dxf>
        <border outline="0">
          <left style="thin">
            <color indexed="64"/>
          </left>
          <right style="thin">
            <color indexed="64"/>
          </right>
          <top style="thin">
            <color indexed="64"/>
          </top>
          <bottom style="thin">
            <color indexed="64"/>
          </bottom>
        </border>
      </dxf>
    </rfmt>
    <rcc rId="0" sId="1" dxf="1">
      <nc r="D133" t="inlineStr">
        <is>
          <t xml:space="preserve">Blocked </t>
        </is>
      </nc>
      <ndxf>
        <fill>
          <patternFill patternType="solid">
            <bgColor rgb="FFFFFF00"/>
          </patternFill>
        </fill>
        <border outline="0">
          <left style="thin">
            <color indexed="64"/>
          </left>
          <right style="thin">
            <color indexed="64"/>
          </right>
          <top style="thin">
            <color indexed="64"/>
          </top>
          <bottom style="thin">
            <color indexed="64"/>
          </bottom>
        </border>
      </ndxf>
    </rcc>
    <rcc rId="0" sId="1" dxf="1">
      <nc r="E133" t="inlineStr">
        <is>
          <t>clarification sent to Co to untag</t>
        </is>
      </nc>
      <ndxf>
        <border outline="0">
          <left style="thin">
            <color indexed="64"/>
          </left>
          <right style="thin">
            <color indexed="64"/>
          </right>
          <top style="thin">
            <color indexed="64"/>
          </top>
          <bottom style="thin">
            <color indexed="64"/>
          </bottom>
        </border>
      </ndxf>
    </rcc>
    <rcc rId="0" sId="1" dxf="1">
      <nc r="F133" t="inlineStr">
        <is>
          <t>open</t>
        </is>
      </nc>
      <ndxf>
        <border outline="0">
          <left style="thin">
            <color indexed="64"/>
          </left>
          <right style="thin">
            <color indexed="64"/>
          </right>
          <top style="thin">
            <color indexed="64"/>
          </top>
          <bottom style="thin">
            <color indexed="64"/>
          </bottom>
        </border>
      </ndxf>
    </rcc>
    <rcc rId="0" sId="1" dxf="1">
      <nc r="G133" t="inlineStr">
        <is>
          <t>common</t>
        </is>
      </nc>
      <ndxf>
        <border outline="0">
          <left style="thin">
            <color indexed="64"/>
          </left>
          <right style="thin">
            <color indexed="64"/>
          </right>
          <top style="thin">
            <color indexed="64"/>
          </top>
          <bottom style="thin">
            <color indexed="64"/>
          </bottom>
        </border>
      </ndxf>
    </rcc>
    <rcc rId="0" sId="1" dxf="1">
      <nc r="H133" t="inlineStr">
        <is>
          <t>Ingredient</t>
        </is>
      </nc>
      <ndxf>
        <border outline="0">
          <left style="thin">
            <color indexed="64"/>
          </left>
          <right style="thin">
            <color indexed="64"/>
          </right>
          <top style="thin">
            <color indexed="64"/>
          </top>
          <bottom style="thin">
            <color indexed="64"/>
          </bottom>
        </border>
      </ndxf>
    </rcc>
    <rcc rId="0" sId="1" dxf="1">
      <nc r="I133" t="inlineStr">
        <is>
          <t>fw.ifwi.dekelPhy,fw.ifwi.iom,fw.ifwi.nphy,fw.ifwi.pmc,fw.ifwi.sphy,fw.ifwi.tbt</t>
        </is>
      </nc>
      <ndxf>
        <border outline="0">
          <left style="thin">
            <color indexed="64"/>
          </left>
          <right style="thin">
            <color indexed="64"/>
          </right>
          <top style="thin">
            <color indexed="64"/>
          </top>
          <bottom style="thin">
            <color indexed="64"/>
          </bottom>
        </border>
      </ndxf>
    </rcc>
    <rcc rId="0" sId="1" dxf="1">
      <nc r="J133" t="inlineStr">
        <is>
          <t>CSS-IVE-145376</t>
        </is>
      </nc>
      <ndxf>
        <border outline="0">
          <left style="thin">
            <color indexed="64"/>
          </left>
          <right style="thin">
            <color indexed="64"/>
          </right>
          <top style="thin">
            <color indexed="64"/>
          </top>
          <bottom style="thin">
            <color indexed="64"/>
          </bottom>
        </border>
      </ndxf>
    </rcc>
    <rcc rId="0" sId="1" dxf="1">
      <nc r="K133" t="inlineStr">
        <is>
          <t>TCSS</t>
        </is>
      </nc>
      <ndxf>
        <border outline="0">
          <left style="thin">
            <color indexed="64"/>
          </left>
          <right style="thin">
            <color indexed="64"/>
          </right>
          <top style="thin">
            <color indexed="64"/>
          </top>
          <bottom style="thin">
            <color indexed="64"/>
          </bottom>
        </border>
      </ndxf>
    </rcc>
    <rcc rId="0" sId="1" dxf="1">
      <nc r="L133" t="inlineStr">
        <is>
          <t>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is>
      </nc>
      <ndxf>
        <border outline="0">
          <left style="thin">
            <color indexed="64"/>
          </left>
          <right style="thin">
            <color indexed="64"/>
          </right>
          <top style="thin">
            <color indexed="64"/>
          </top>
          <bottom style="thin">
            <color indexed="64"/>
          </bottom>
        </border>
      </ndxf>
    </rcc>
    <rcc rId="0" sId="1" dxf="1">
      <nc r="M133" t="inlineStr">
        <is>
          <t>iTBT,UEFI,USB-TypeC</t>
        </is>
      </nc>
      <ndxf>
        <border outline="0">
          <left style="thin">
            <color indexed="64"/>
          </left>
          <right style="thin">
            <color indexed="64"/>
          </right>
          <top style="thin">
            <color indexed="64"/>
          </top>
          <bottom style="thin">
            <color indexed="64"/>
          </bottom>
        </border>
      </ndxf>
    </rcc>
    <rcc rId="0" sId="1" dxf="1">
      <nc r="N133" t="inlineStr">
        <is>
          <t>Added Part of Firmware update flows to BKC tests
TBT Release Notes for Retimer UEFI Application.docx</t>
        </is>
      </nc>
      <ndxf>
        <border outline="0">
          <left style="thin">
            <color indexed="64"/>
          </left>
          <right style="thin">
            <color indexed="64"/>
          </right>
          <top style="thin">
            <color indexed="64"/>
          </top>
          <bottom style="thin">
            <color indexed="64"/>
          </bottom>
        </border>
      </ndxf>
    </rcc>
    <rcc rId="0" sId="1" dxf="1">
      <nc r="O133" t="inlineStr">
        <is>
          <t>CSS-IVE-145376</t>
        </is>
      </nc>
      <ndxf>
        <border outline="0">
          <left style="thin">
            <color indexed="64"/>
          </left>
          <right style="thin">
            <color indexed="64"/>
          </right>
          <top style="thin">
            <color indexed="64"/>
          </top>
          <bottom style="thin">
            <color indexed="64"/>
          </bottom>
        </border>
      </ndxf>
    </rcc>
    <rcc rId="0" sId="1" dxf="1">
      <nc r="P133" t="inlineStr">
        <is>
          <t>Consumer,Corporate_vPro</t>
        </is>
      </nc>
      <ndxf>
        <border outline="0">
          <left style="thin">
            <color indexed="64"/>
          </left>
          <right style="thin">
            <color indexed="64"/>
          </right>
          <top style="thin">
            <color indexed="64"/>
          </top>
          <bottom style="thin">
            <color indexed="64"/>
          </bottom>
        </border>
      </ndxf>
    </rcc>
    <rfmt sheetId="1" sqref="Q133" start="0" length="0">
      <dxf>
        <border outline="0">
          <left style="thin">
            <color indexed="64"/>
          </left>
          <right style="thin">
            <color indexed="64"/>
          </right>
          <top style="thin">
            <color indexed="64"/>
          </top>
          <bottom style="thin">
            <color indexed="64"/>
          </bottom>
        </border>
      </dxf>
    </rfmt>
    <rcc rId="0" sId="1" dxf="1">
      <nc r="R133" t="inlineStr">
        <is>
          <t>raghav3x</t>
        </is>
      </nc>
      <ndxf>
        <border outline="0">
          <left style="thin">
            <color indexed="64"/>
          </left>
          <right style="thin">
            <color indexed="64"/>
          </right>
          <top style="thin">
            <color indexed="64"/>
          </top>
          <bottom style="thin">
            <color indexed="64"/>
          </bottom>
        </border>
      </ndxf>
    </rcc>
    <rcc rId="0" sId="1" dxf="1">
      <nc r="S133" t="inlineStr">
        <is>
          <t>Retimer NVM image Should be downgraedd updated on TBT controller in EFI shell  without any issue .</t>
        </is>
      </nc>
      <ndxf>
        <border outline="0">
          <left style="thin">
            <color indexed="64"/>
          </left>
          <right style="thin">
            <color indexed="64"/>
          </right>
          <top style="thin">
            <color indexed="64"/>
          </top>
          <bottom style="thin">
            <color indexed="64"/>
          </bottom>
        </border>
      </ndxf>
    </rcc>
    <rcc rId="0" sId="1" dxf="1">
      <nc r="T133" t="inlineStr">
        <is>
          <t>Client-IFWI</t>
        </is>
      </nc>
      <ndxf>
        <border outline="0">
          <left style="thin">
            <color indexed="64"/>
          </left>
          <right style="thin">
            <color indexed="64"/>
          </right>
          <top style="thin">
            <color indexed="64"/>
          </top>
          <bottom style="thin">
            <color indexed="64"/>
          </bottom>
        </border>
      </ndxf>
    </rcc>
    <rcc rId="0" sId="1" dxf="1">
      <nc r="U133" t="inlineStr">
        <is>
          <t>2-high</t>
        </is>
      </nc>
      <ndxf>
        <border outline="0">
          <left style="thin">
            <color indexed="64"/>
          </left>
          <right style="thin">
            <color indexed="64"/>
          </right>
          <top style="thin">
            <color indexed="64"/>
          </top>
          <bottom style="thin">
            <color indexed="64"/>
          </bottom>
        </border>
      </ndxf>
    </rcc>
    <rcc rId="0" sId="1" dxf="1">
      <nc r="V133" t="inlineStr">
        <is>
          <t>ifwi.alderlake,ifwi.lunarlake,ifwi.meteorlake,ifwi.raptorlake</t>
        </is>
      </nc>
      <ndxf>
        <border outline="0">
          <left style="thin">
            <color indexed="64"/>
          </left>
          <right style="thin">
            <color indexed="64"/>
          </right>
          <top style="thin">
            <color indexed="64"/>
          </top>
          <bottom style="thin">
            <color indexed="64"/>
          </bottom>
        </border>
      </ndxf>
    </rcc>
    <rcc rId="0" sId="1" dxf="1">
      <nc r="W133" t="inlineStr">
        <is>
          <t>ifwi.alderlake,ifwi.meteorlake,ifwi.raptorlake</t>
        </is>
      </nc>
      <ndxf>
        <border outline="0">
          <left style="thin">
            <color indexed="64"/>
          </left>
          <right style="thin">
            <color indexed="64"/>
          </right>
          <top style="thin">
            <color indexed="64"/>
          </top>
          <bottom style="thin">
            <color indexed="64"/>
          </bottom>
        </border>
      </ndxf>
    </rcc>
    <rfmt sheetId="1" sqref="X133" start="0" length="0">
      <dxf>
        <border outline="0">
          <left style="thin">
            <color indexed="64"/>
          </left>
          <right style="thin">
            <color indexed="64"/>
          </right>
          <top style="thin">
            <color indexed="64"/>
          </top>
          <bottom style="thin">
            <color indexed="64"/>
          </bottom>
        </border>
      </dxf>
    </rfmt>
    <rcc rId="0" sId="1" dxf="1">
      <nc r="Y133" t="inlineStr">
        <is>
          <t>product</t>
        </is>
      </nc>
      <ndxf>
        <border outline="0">
          <left style="thin">
            <color indexed="64"/>
          </left>
          <right style="thin">
            <color indexed="64"/>
          </right>
          <top style="thin">
            <color indexed="64"/>
          </top>
          <bottom style="thin">
            <color indexed="64"/>
          </bottom>
        </border>
      </ndxf>
    </rcc>
    <rcc rId="0" sId="1" dxf="1">
      <nc r="Z133" t="inlineStr">
        <is>
          <t>open.test_update_phase</t>
        </is>
      </nc>
      <ndxf>
        <border outline="0">
          <left style="thin">
            <color indexed="64"/>
          </left>
          <right style="thin">
            <color indexed="64"/>
          </right>
          <top style="thin">
            <color indexed="64"/>
          </top>
          <bottom style="thin">
            <color indexed="64"/>
          </bottom>
        </border>
      </ndxf>
    </rcc>
    <rfmt sheetId="1" sqref="AA133" start="0" length="0">
      <dxf>
        <border outline="0">
          <left style="thin">
            <color indexed="64"/>
          </left>
          <right style="thin">
            <color indexed="64"/>
          </right>
          <top style="thin">
            <color indexed="64"/>
          </top>
          <bottom style="thin">
            <color indexed="64"/>
          </bottom>
        </border>
      </dxf>
    </rfmt>
    <rcc rId="0" sId="1" dxf="1">
      <nc r="AB133" t="inlineStr">
        <is>
          <t>High</t>
        </is>
      </nc>
      <ndxf>
        <border outline="0">
          <left style="thin">
            <color indexed="64"/>
          </left>
          <right style="thin">
            <color indexed="64"/>
          </right>
          <top style="thin">
            <color indexed="64"/>
          </top>
          <bottom style="thin">
            <color indexed="64"/>
          </bottom>
        </border>
      </ndxf>
    </rcc>
    <rcc rId="0" sId="1" dxf="1">
      <nc r="AC133" t="inlineStr">
        <is>
          <t>L3 Extended-BAT-FV</t>
        </is>
      </nc>
      <ndxf>
        <border outline="0">
          <left style="thin">
            <color indexed="64"/>
          </left>
          <right style="thin">
            <color indexed="64"/>
          </right>
          <top style="thin">
            <color indexed="64"/>
          </top>
          <bottom style="thin">
            <color indexed="64"/>
          </bottom>
        </border>
      </ndxf>
    </rcc>
    <rfmt sheetId="1" sqref="AD133" start="0" length="0">
      <dxf>
        <border outline="0">
          <left style="thin">
            <color indexed="64"/>
          </left>
          <right style="thin">
            <color indexed="64"/>
          </right>
          <top style="thin">
            <color indexed="64"/>
          </top>
          <bottom style="thin">
            <color indexed="64"/>
          </bottom>
        </border>
      </dxf>
    </rfmt>
    <rfmt sheetId="1" sqref="AE133" start="0" length="0">
      <dxf>
        <border outline="0">
          <left style="thin">
            <color indexed="64"/>
          </left>
          <right style="thin">
            <color indexed="64"/>
          </right>
          <top style="thin">
            <color indexed="64"/>
          </top>
          <bottom style="thin">
            <color indexed="64"/>
          </bottom>
        </border>
      </dxf>
    </rfmt>
    <rcc rId="0" sId="1" dxf="1">
      <nc r="AF133" t="inlineStr">
        <is>
          <t>Functional</t>
        </is>
      </nc>
      <ndxf>
        <border outline="0">
          <left style="thin">
            <color indexed="64"/>
          </left>
          <right style="thin">
            <color indexed="64"/>
          </right>
          <top style="thin">
            <color indexed="64"/>
          </top>
          <bottom style="thin">
            <color indexed="64"/>
          </bottom>
        </border>
      </ndxf>
    </rcc>
    <rcc rId="0" sId="1" dxf="1">
      <nc r="AG133" t="inlineStr">
        <is>
          <t>CapsuleApp.efi</t>
        </is>
      </nc>
      <ndxf>
        <border outline="0">
          <left style="thin">
            <color indexed="64"/>
          </left>
          <right style="thin">
            <color indexed="64"/>
          </right>
          <top style="thin">
            <color indexed="64"/>
          </top>
          <bottom style="thin">
            <color indexed="64"/>
          </bottom>
        </border>
      </ndxf>
    </rcc>
    <rcc rId="0" sId="1" dxf="1">
      <nc r="AH133" t="inlineStr">
        <is>
          <t>This test case to ensure Retimer firmware downgrading from EFI shell </t>
        </is>
      </nc>
      <ndxf>
        <border outline="0">
          <left style="thin">
            <color indexed="64"/>
          </left>
          <right style="thin">
            <color indexed="64"/>
          </right>
          <top style="thin">
            <color indexed="64"/>
          </top>
          <bottom style="thin">
            <color indexed="64"/>
          </bottom>
        </border>
      </ndxf>
    </rcc>
    <rcc rId="0" sId="1" dxf="1">
      <nc r="AI133" t="inlineStr">
        <is>
          <t>IFWI_Payload_Dekel,MTL_Test_Suite,IFWI_SYNC,ADLMLP4x,IFWI_TEST_SUITEIFWI_COVERAGE_DELTA,ADL-P_5SGC1,ADL-P_5SGC2,ADL-M_5SGC1,ADL-M_4SDC1,ADL-M_3SDC1,ADL-M_3SDC2,ADL-M_3SDC3,RPL-Px_5SGC1,RPL-Px_3SDC1,RPL-P_5SGC1,RPL-P_5SGC2,RPL-P_4SDC1,RPL-P_3SDC2,RPL-P_2SDC3,ADL_SBGA_5GC,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MASTER,RPL_S_BackwardComp,ADL-S_ 5SGC_1DPC,ADL-S_4SDC1,ADL-S_4SDC2,ADL-S_4SDC4,ADL_N_MASTER,ADL_N_5SGC1,ADL_N_4SDC1,ADL_N_3SDC1,ADL_N_2SDC1,ADL_N_2SDC2,ADL_N_2SDC3,MTL_VS_0.8,IFWI_TEST_SUITE,IFWI_COMMON_UNIFIED,IFWI_FOC_BAT,MTL_IFWI_PSS_EXTENDED,RPL-S_ 5SGC1,RPL-S_4SDC1,CQN_DASHBOARD,MTL_P_MASTER,MTL_M_MASTER,MTL_S_MASTER,ADL-M_2SDC2,ADL-M_2SDC1,ADL-P_4SDC2,ADL_N_PO_Phase2,ADL_N_REV0,ADL-N_REV1,MTL_IFWI_BAT,MTL_HFPGA_TCSS,RPL-SBGA_5SC,RPL-S_5SGC1,RPL-S_4SDC2,RPL-S_3SDC1,RPL-S_2SDC1,RPL-S_2SDC2,RPL-S_2SDC3,RPL-S_4SDC2,RPL-S_2SDC4,RPL-S_2SDC7,LNL_M_IFWI_PSS,MTL_IFWI_CBV_BIOS,ADL_N_IFWI_5SGC1,ADL_N_IFWI_4SDC1,ADL_N_IFWI_3SDC1,ADL_N_IFWI_2SDC1,ADL_N_IFWI_2SDC2,ADL_N_IFWI_2SDC3,MTL-P_5SGC1,MTL-P_4SDC1,MTL-P_4SDC2,MTL-P_3SDC3,MTL-P_3SDC4,MTL-P_2SDC5,MTL-P_2SDC6,RPL-S_2SDC8,RPL-P_2SDC5,RPL-P_2SDC6,RPL-Px_4SP2,RPL-Px_2SDC1</t>
        </is>
      </nc>
      <ndxf>
        <border outline="0">
          <left style="thin">
            <color indexed="64"/>
          </left>
          <right style="thin">
            <color indexed="64"/>
          </right>
          <top style="thin">
            <color indexed="64"/>
          </top>
          <bottom style="thin">
            <color indexed="64"/>
          </bottom>
        </border>
      </ndxf>
    </rcc>
  </rrc>
  <rrc rId="1301" sId="1" ref="A26:XFD26" action="deleteRow">
    <rfmt sheetId="1" xfDxf="1" sqref="A26:XFD26" start="0" length="0"/>
    <rcc rId="0" sId="1" dxf="1">
      <nc r="A26">
        <f>HYPERLINK("https://hsdes.intel.com/resource/14013186171","14013186171")</f>
      </nc>
      <ndxf>
        <border outline="0">
          <left style="thin">
            <color indexed="64"/>
          </left>
          <right style="thin">
            <color indexed="64"/>
          </right>
          <top style="thin">
            <color indexed="64"/>
          </top>
          <bottom style="thin">
            <color indexed="64"/>
          </bottom>
        </border>
      </ndxf>
    </rcc>
    <rcc rId="0" sId="1" dxf="1">
      <nc r="B26" t="inlineStr">
        <is>
          <t>Check IFWI from SPI ,OS boot from NVMe with eMMC as storage and verify states Pre and Post Connected MOS,S4,S5</t>
        </is>
      </nc>
      <ndxf>
        <border outline="0">
          <left style="thin">
            <color indexed="64"/>
          </left>
          <right style="thin">
            <color indexed="64"/>
          </right>
          <top style="thin">
            <color indexed="64"/>
          </top>
          <bottom style="thin">
            <color indexed="64"/>
          </bottom>
        </border>
      </ndxf>
    </rcc>
    <rfmt sheetId="1" sqref="C26" start="0" length="0">
      <dxf>
        <border outline="0">
          <left style="thin">
            <color indexed="64"/>
          </left>
          <right style="thin">
            <color indexed="64"/>
          </right>
          <top style="thin">
            <color indexed="64"/>
          </top>
          <bottom style="thin">
            <color indexed="64"/>
          </bottom>
        </border>
      </dxf>
    </rfmt>
    <rcc rId="0" sId="1" dxf="1">
      <nc r="D26" t="inlineStr">
        <is>
          <t xml:space="preserve">Blocked </t>
        </is>
      </nc>
      <ndxf>
        <fill>
          <patternFill patternType="solid">
            <bgColor rgb="FFFFFF00"/>
          </patternFill>
        </fill>
        <border outline="0">
          <left style="thin">
            <color indexed="64"/>
          </left>
          <right style="thin">
            <color indexed="64"/>
          </right>
          <top style="thin">
            <color indexed="64"/>
          </top>
          <bottom style="thin">
            <color indexed="64"/>
          </bottom>
        </border>
      </ndxf>
    </rcc>
    <rcc rId="0" sId="1" dxf="1">
      <nc r="E26" t="inlineStr">
        <is>
          <t>clarification sent to Co to untag</t>
        </is>
      </nc>
      <ndxf>
        <border outline="0">
          <left style="thin">
            <color indexed="64"/>
          </left>
          <right style="thin">
            <color indexed="64"/>
          </right>
          <top style="thin">
            <color indexed="64"/>
          </top>
          <bottom style="thin">
            <color indexed="64"/>
          </bottom>
        </border>
      </ndxf>
    </rcc>
    <rcc rId="0" sId="1" dxf="1">
      <nc r="F26" t="inlineStr">
        <is>
          <t>open</t>
        </is>
      </nc>
      <ndxf>
        <border outline="0">
          <left style="thin">
            <color indexed="64"/>
          </left>
          <right style="thin">
            <color indexed="64"/>
          </right>
          <top style="thin">
            <color indexed="64"/>
          </top>
          <bottom style="thin">
            <color indexed="64"/>
          </bottom>
        </border>
      </ndxf>
    </rcc>
    <rcc rId="0" sId="1" dxf="1">
      <nc r="G26" t="inlineStr">
        <is>
          <t>common</t>
        </is>
      </nc>
      <ndxf>
        <border outline="0">
          <left style="thin">
            <color indexed="64"/>
          </left>
          <right style="thin">
            <color indexed="64"/>
          </right>
          <top style="thin">
            <color indexed="64"/>
          </top>
          <bottom style="thin">
            <color indexed="64"/>
          </bottom>
        </border>
      </ndxf>
    </rcc>
    <rcc rId="0" sId="1" dxf="1">
      <nc r="H26" t="inlineStr">
        <is>
          <t>Ingredient</t>
        </is>
      </nc>
      <ndxf>
        <border outline="0">
          <left style="thin">
            <color indexed="64"/>
          </left>
          <right style="thin">
            <color indexed="64"/>
          </right>
          <top style="thin">
            <color indexed="64"/>
          </top>
          <bottom style="thin">
            <color indexed="64"/>
          </bottom>
        </border>
      </ndxf>
    </rcc>
    <rcc rId="0" sId="1" dxf="1">
      <nc r="I26" t="inlineStr">
        <is>
          <t>bios.pch</t>
        </is>
      </nc>
      <ndxf>
        <border outline="0">
          <left style="thin">
            <color indexed="64"/>
          </left>
          <right style="thin">
            <color indexed="64"/>
          </right>
          <top style="thin">
            <color indexed="64"/>
          </top>
          <bottom style="thin">
            <color indexed="64"/>
          </bottom>
        </border>
      </ndxf>
    </rcc>
    <rcc rId="0" sId="1" dxf="1">
      <nc r="J26" t="inlineStr">
        <is>
          <t>CSS-IVE-130510</t>
        </is>
      </nc>
      <ndxf>
        <border outline="0">
          <left style="thin">
            <color indexed="64"/>
          </left>
          <right style="thin">
            <color indexed="64"/>
          </right>
          <top style="thin">
            <color indexed="64"/>
          </top>
          <bottom style="thin">
            <color indexed="64"/>
          </bottom>
        </border>
      </ndxf>
    </rcc>
    <rcc rId="0" sId="1" dxf="1">
      <nc r="K26" t="inlineStr">
        <is>
          <t>Internal and External Storage</t>
        </is>
      </nc>
      <ndxf>
        <border outline="0">
          <left style="thin">
            <color indexed="64"/>
          </left>
          <right style="thin">
            <color indexed="64"/>
          </right>
          <top style="thin">
            <color indexed="64"/>
          </top>
          <bottom style="thin">
            <color indexed="64"/>
          </bottom>
        </border>
      </ndxf>
    </rcc>
    <rfmt sheetId="1" sqref="L26" start="0" length="0">
      <dxf>
        <border outline="0">
          <left style="thin">
            <color indexed="64"/>
          </left>
          <right style="thin">
            <color indexed="64"/>
          </right>
          <top style="thin">
            <color indexed="64"/>
          </top>
          <bottom style="thin">
            <color indexed="64"/>
          </bottom>
        </border>
      </dxf>
    </rfmt>
    <rcc rId="0" sId="1" dxf="1">
      <nc r="M26" t="inlineStr">
        <is>
          <t>eMMC,M.2 PCIe Gen3x2 and Gen3x4 NVMe,MoS (Modern Standby),S-states</t>
        </is>
      </nc>
      <ndxf>
        <border outline="0">
          <left style="thin">
            <color indexed="64"/>
          </left>
          <right style="thin">
            <color indexed="64"/>
          </right>
          <top style="thin">
            <color indexed="64"/>
          </top>
          <bottom style="thin">
            <color indexed="64"/>
          </bottom>
        </border>
      </ndxf>
    </rcc>
    <rcc rId="0" sId="1" dxf="1">
      <nc r="N26" t="inlineStr">
        <is>
          <t>IceLake-UCIS-2023 -UCIS</t>
        </is>
      </nc>
      <ndxf>
        <border outline="0">
          <left style="thin">
            <color indexed="64"/>
          </left>
          <right style="thin">
            <color indexed="64"/>
          </right>
          <top style="thin">
            <color indexed="64"/>
          </top>
          <bottom style="thin">
            <color indexed="64"/>
          </bottom>
        </border>
      </ndxf>
    </rcc>
    <rcc rId="0" sId="1" dxf="1">
      <nc r="O26" t="inlineStr">
        <is>
          <t>CSS-IVE-130510</t>
        </is>
      </nc>
      <ndxf>
        <border outline="0">
          <left style="thin">
            <color indexed="64"/>
          </left>
          <right style="thin">
            <color indexed="64"/>
          </right>
          <top style="thin">
            <color indexed="64"/>
          </top>
          <bottom style="thin">
            <color indexed="64"/>
          </bottom>
        </border>
      </ndxf>
    </rcc>
    <rcc rId="0" sId="1" dxf="1">
      <nc r="P26" t="inlineStr">
        <is>
          <t>Consumer,Corporate_vPro</t>
        </is>
      </nc>
      <ndxf>
        <border outline="0">
          <left style="thin">
            <color indexed="64"/>
          </left>
          <right style="thin">
            <color indexed="64"/>
          </right>
          <top style="thin">
            <color indexed="64"/>
          </top>
          <bottom style="thin">
            <color indexed="64"/>
          </bottom>
        </border>
      </ndxf>
    </rcc>
    <rfmt sheetId="1" sqref="Q26" start="0" length="0">
      <dxf>
        <border outline="0">
          <left style="thin">
            <color indexed="64"/>
          </left>
          <right style="thin">
            <color indexed="64"/>
          </right>
          <top style="thin">
            <color indexed="64"/>
          </top>
          <bottom style="thin">
            <color indexed="64"/>
          </bottom>
        </border>
      </dxf>
    </rfmt>
    <rcc rId="0" sId="1" dxf="1">
      <nc r="R26" t="inlineStr">
        <is>
          <t>anaray5x</t>
        </is>
      </nc>
      <ndxf>
        <border outline="0">
          <left style="thin">
            <color indexed="64"/>
          </left>
          <right style="thin">
            <color indexed="64"/>
          </right>
          <top style="thin">
            <color indexed="64"/>
          </top>
          <bottom style="thin">
            <color indexed="64"/>
          </bottom>
        </border>
      </ndxf>
    </rcc>
    <rcc rId="0" sId="1" dxf="1">
      <nc r="S26" t="inlineStr">
        <is>
          <t>IFWI from SPI ,OS boot from NVMe with eMMC as storage should work fine  and System should be stable Pre and Post Connected MOS,S4,S5 cycle</t>
        </is>
      </nc>
      <ndxf>
        <border outline="0">
          <left style="thin">
            <color indexed="64"/>
          </left>
          <right style="thin">
            <color indexed="64"/>
          </right>
          <top style="thin">
            <color indexed="64"/>
          </top>
          <bottom style="thin">
            <color indexed="64"/>
          </bottom>
        </border>
      </ndxf>
    </rcc>
    <rcc rId="0" sId="1" dxf="1">
      <nc r="T26" t="inlineStr">
        <is>
          <t>Client-IFWI</t>
        </is>
      </nc>
      <ndxf>
        <border outline="0">
          <left style="thin">
            <color indexed="64"/>
          </left>
          <right style="thin">
            <color indexed="64"/>
          </right>
          <top style="thin">
            <color indexed="64"/>
          </top>
          <bottom style="thin">
            <color indexed="64"/>
          </bottom>
        </border>
      </ndxf>
    </rcc>
    <rcc rId="0" sId="1" dxf="1">
      <nc r="U26" t="inlineStr">
        <is>
          <t>2-high</t>
        </is>
      </nc>
      <ndxf>
        <border outline="0">
          <left style="thin">
            <color indexed="64"/>
          </left>
          <right style="thin">
            <color indexed="64"/>
          </right>
          <top style="thin">
            <color indexed="64"/>
          </top>
          <bottom style="thin">
            <color indexed="64"/>
          </bottom>
        </border>
      </ndxf>
    </rcc>
    <rcc rId="0" sId="1" dxf="1">
      <nc r="V26" t="inlineStr">
        <is>
          <t>ifwi.alderlake,ifwi.meteorlake</t>
        </is>
      </nc>
      <ndxf>
        <border outline="0">
          <left style="thin">
            <color indexed="64"/>
          </left>
          <right style="thin">
            <color indexed="64"/>
          </right>
          <top style="thin">
            <color indexed="64"/>
          </top>
          <bottom style="thin">
            <color indexed="64"/>
          </bottom>
        </border>
      </ndxf>
    </rcc>
    <rcc rId="0" sId="1" dxf="1">
      <nc r="W26" t="inlineStr">
        <is>
          <t>ifwi.alderlake</t>
        </is>
      </nc>
      <ndxf>
        <border outline="0">
          <left style="thin">
            <color indexed="64"/>
          </left>
          <right style="thin">
            <color indexed="64"/>
          </right>
          <top style="thin">
            <color indexed="64"/>
          </top>
          <bottom style="thin">
            <color indexed="64"/>
          </bottom>
        </border>
      </ndxf>
    </rcc>
    <rfmt sheetId="1" sqref="X26" start="0" length="0">
      <dxf>
        <border outline="0">
          <left style="thin">
            <color indexed="64"/>
          </left>
          <right style="thin">
            <color indexed="64"/>
          </right>
          <top style="thin">
            <color indexed="64"/>
          </top>
          <bottom style="thin">
            <color indexed="64"/>
          </bottom>
        </border>
      </dxf>
    </rfmt>
    <rcc rId="0" sId="1" dxf="1">
      <nc r="Y26" t="inlineStr">
        <is>
          <t>product</t>
        </is>
      </nc>
      <ndxf>
        <border outline="0">
          <left style="thin">
            <color indexed="64"/>
          </left>
          <right style="thin">
            <color indexed="64"/>
          </right>
          <top style="thin">
            <color indexed="64"/>
          </top>
          <bottom style="thin">
            <color indexed="64"/>
          </bottom>
        </border>
      </ndxf>
    </rcc>
    <rcc rId="0" sId="1" dxf="1">
      <nc r="Z26" t="inlineStr">
        <is>
          <t>open.test_update_phase</t>
        </is>
      </nc>
      <ndxf>
        <border outline="0">
          <left style="thin">
            <color indexed="64"/>
          </left>
          <right style="thin">
            <color indexed="64"/>
          </right>
          <top style="thin">
            <color indexed="64"/>
          </top>
          <bottom style="thin">
            <color indexed="64"/>
          </bottom>
        </border>
      </ndxf>
    </rcc>
    <rfmt sheetId="1" sqref="AA26" start="0" length="0">
      <dxf>
        <border outline="0">
          <left style="thin">
            <color indexed="64"/>
          </left>
          <right style="thin">
            <color indexed="64"/>
          </right>
          <top style="thin">
            <color indexed="64"/>
          </top>
          <bottom style="thin">
            <color indexed="64"/>
          </bottom>
        </border>
      </dxf>
    </rfmt>
    <rcc rId="0" sId="1" dxf="1">
      <nc r="AB26" t="inlineStr">
        <is>
          <t>Medium</t>
        </is>
      </nc>
      <ndxf>
        <border outline="0">
          <left style="thin">
            <color indexed="64"/>
          </left>
          <right style="thin">
            <color indexed="64"/>
          </right>
          <top style="thin">
            <color indexed="64"/>
          </top>
          <bottom style="thin">
            <color indexed="64"/>
          </bottom>
        </border>
      </ndxf>
    </rcc>
    <rcc rId="0" sId="1" dxf="1">
      <nc r="AC26" t="inlineStr">
        <is>
          <t>L3 Extended-BAT-FV</t>
        </is>
      </nc>
      <ndxf>
        <border outline="0">
          <left style="thin">
            <color indexed="64"/>
          </left>
          <right style="thin">
            <color indexed="64"/>
          </right>
          <top style="thin">
            <color indexed="64"/>
          </top>
          <bottom style="thin">
            <color indexed="64"/>
          </bottom>
        </border>
      </ndxf>
    </rcc>
    <rfmt sheetId="1" sqref="AD26" start="0" length="0">
      <dxf>
        <border outline="0">
          <left style="thin">
            <color indexed="64"/>
          </left>
          <right style="thin">
            <color indexed="64"/>
          </right>
          <top style="thin">
            <color indexed="64"/>
          </top>
          <bottom style="thin">
            <color indexed="64"/>
          </bottom>
        </border>
      </dxf>
    </rfmt>
    <rfmt sheetId="1" sqref="AE26" start="0" length="0">
      <dxf>
        <border outline="0">
          <left style="thin">
            <color indexed="64"/>
          </left>
          <right style="thin">
            <color indexed="64"/>
          </right>
          <top style="thin">
            <color indexed="64"/>
          </top>
          <bottom style="thin">
            <color indexed="64"/>
          </bottom>
        </border>
      </dxf>
    </rfmt>
    <rcc rId="0" sId="1" dxf="1">
      <nc r="AF26" t="inlineStr">
        <is>
          <t>Functional</t>
        </is>
      </nc>
      <ndxf>
        <border outline="0">
          <left style="thin">
            <color indexed="64"/>
          </left>
          <right style="thin">
            <color indexed="64"/>
          </right>
          <top style="thin">
            <color indexed="64"/>
          </top>
          <bottom style="thin">
            <color indexed="64"/>
          </bottom>
        </border>
      </ndxf>
    </rcc>
    <rcc rId="0" sId="1" dxf="1">
      <nc r="AG26" t="inlineStr">
        <is>
          <t>na</t>
        </is>
      </nc>
      <ndxf>
        <border outline="0">
          <left style="thin">
            <color indexed="64"/>
          </left>
          <right style="thin">
            <color indexed="64"/>
          </right>
          <top style="thin">
            <color indexed="64"/>
          </top>
          <bottom style="thin">
            <color indexed="64"/>
          </bottom>
        </border>
      </ndxf>
    </rcc>
    <rcc rId="0" sId="1" dxf="1">
      <nc r="AH26" t="inlineStr">
        <is>
          <t>Check IFWI from SPI ,OS boot from NVMe with eMMC as storage and verify states Pre and Post Connected MOS,S4,S5
 </t>
        </is>
      </nc>
      <ndxf>
        <border outline="0">
          <left style="thin">
            <color indexed="64"/>
          </left>
          <right style="thin">
            <color indexed="64"/>
          </right>
          <top style="thin">
            <color indexed="64"/>
          </top>
          <bottom style="thin">
            <color indexed="64"/>
          </bottom>
        </border>
      </ndxf>
    </rcc>
    <rcc rId="0" sId="1" dxf="1">
      <nc r="AI26" t="inlineStr">
        <is>
          <t>UDL2.0_ATMS2.0,OBC-LKF-PCH-LPSS-Internalbus-FlexIO_I3C,IFWI_TEST_SUITE,MTL_Test_Suite,IFWI_SYNC,ADL_N_IFWI,IFWI_COMMON_PREOS,MTL-M_5SGC1,MTL-M_4SDC2,MTL-M_2SDC6,ADL_N_IFWI_5SGC1 ,ADL_N_IFWI_IEC_BIOS,ADL_N_IFWI_IEC_CSME,ADL_N_IFWI_IEC_PMC,ADL_N_IFWI_IEC_PCHC</t>
        </is>
      </nc>
      <ndxf>
        <border outline="0">
          <left style="thin">
            <color indexed="64"/>
          </left>
          <right style="thin">
            <color indexed="64"/>
          </right>
          <top style="thin">
            <color indexed="64"/>
          </top>
          <bottom style="thin">
            <color indexed="64"/>
          </bottom>
        </border>
      </ndxf>
    </rcc>
  </rrc>
  <rrc rId="1302" sId="1" ref="A26:XFD26" action="deleteRow">
    <rfmt sheetId="1" xfDxf="1" sqref="A26:XFD26" start="0" length="0"/>
    <rcc rId="0" sId="1" dxf="1">
      <nc r="A26">
        <f>HYPERLINK("https://hsdes.intel.com/resource/14013186190","14013186190")</f>
      </nc>
      <ndxf>
        <border outline="0">
          <left style="thin">
            <color indexed="64"/>
          </left>
          <right style="thin">
            <color indexed="64"/>
          </right>
          <top style="thin">
            <color indexed="64"/>
          </top>
          <bottom style="thin">
            <color indexed="64"/>
          </bottom>
        </border>
      </ndxf>
    </rcc>
    <rcc rId="0" sId="1" dxf="1">
      <nc r="B26" t="inlineStr">
        <is>
          <t>Check IFWI from SPI ,OS boot from NVMe with SD card as storage and verify system states Pre and Post Connected MOS,S4,S5</t>
        </is>
      </nc>
      <ndxf>
        <border outline="0">
          <left style="thin">
            <color indexed="64"/>
          </left>
          <right style="thin">
            <color indexed="64"/>
          </right>
          <top style="thin">
            <color indexed="64"/>
          </top>
          <bottom style="thin">
            <color indexed="64"/>
          </bottom>
        </border>
      </ndxf>
    </rcc>
    <rfmt sheetId="1" sqref="C26" start="0" length="0">
      <dxf>
        <border outline="0">
          <left style="thin">
            <color indexed="64"/>
          </left>
          <right style="thin">
            <color indexed="64"/>
          </right>
          <top style="thin">
            <color indexed="64"/>
          </top>
          <bottom style="thin">
            <color indexed="64"/>
          </bottom>
        </border>
      </dxf>
    </rfmt>
    <rcc rId="0" sId="1" dxf="1">
      <nc r="D26" t="inlineStr">
        <is>
          <t xml:space="preserve">Blocked </t>
        </is>
      </nc>
      <ndxf>
        <fill>
          <patternFill patternType="solid">
            <bgColor rgb="FFFFFF00"/>
          </patternFill>
        </fill>
        <border outline="0">
          <left style="thin">
            <color indexed="64"/>
          </left>
          <right style="thin">
            <color indexed="64"/>
          </right>
          <top style="thin">
            <color indexed="64"/>
          </top>
          <bottom style="thin">
            <color indexed="64"/>
          </bottom>
        </border>
      </ndxf>
    </rcc>
    <rcc rId="0" sId="1" dxf="1">
      <nc r="E26" t="inlineStr">
        <is>
          <t>clarification sent to Co to untag</t>
        </is>
      </nc>
      <ndxf>
        <border outline="0">
          <left style="thin">
            <color indexed="64"/>
          </left>
          <right style="thin">
            <color indexed="64"/>
          </right>
          <top style="thin">
            <color indexed="64"/>
          </top>
          <bottom style="thin">
            <color indexed="64"/>
          </bottom>
        </border>
      </ndxf>
    </rcc>
    <rcc rId="0" sId="1" dxf="1">
      <nc r="F26" t="inlineStr">
        <is>
          <t>complete</t>
        </is>
      </nc>
      <ndxf>
        <border outline="0">
          <left style="thin">
            <color indexed="64"/>
          </left>
          <right style="thin">
            <color indexed="64"/>
          </right>
          <top style="thin">
            <color indexed="64"/>
          </top>
          <bottom style="thin">
            <color indexed="64"/>
          </bottom>
        </border>
      </ndxf>
    </rcc>
    <rcc rId="0" sId="1" dxf="1">
      <nc r="G26" t="inlineStr">
        <is>
          <t>common</t>
        </is>
      </nc>
      <ndxf>
        <border outline="0">
          <left style="thin">
            <color indexed="64"/>
          </left>
          <right style="thin">
            <color indexed="64"/>
          </right>
          <top style="thin">
            <color indexed="64"/>
          </top>
          <bottom style="thin">
            <color indexed="64"/>
          </bottom>
        </border>
      </ndxf>
    </rcc>
    <rcc rId="0" sId="1" dxf="1">
      <nc r="H26" t="inlineStr">
        <is>
          <t>Ingredient</t>
        </is>
      </nc>
      <ndxf>
        <border outline="0">
          <left style="thin">
            <color indexed="64"/>
          </left>
          <right style="thin">
            <color indexed="64"/>
          </right>
          <top style="thin">
            <color indexed="64"/>
          </top>
          <bottom style="thin">
            <color indexed="64"/>
          </bottom>
        </border>
      </ndxf>
    </rcc>
    <rcc rId="0" sId="1" dxf="1">
      <nc r="I26" t="inlineStr">
        <is>
          <t>bios.pch</t>
        </is>
      </nc>
      <ndxf>
        <border outline="0">
          <left style="thin">
            <color indexed="64"/>
          </left>
          <right style="thin">
            <color indexed="64"/>
          </right>
          <top style="thin">
            <color indexed="64"/>
          </top>
          <bottom style="thin">
            <color indexed="64"/>
          </bottom>
        </border>
      </ndxf>
    </rcc>
    <rcc rId="0" sId="1" dxf="1">
      <nc r="J26" t="inlineStr">
        <is>
          <t>CSS-IVE-130610</t>
        </is>
      </nc>
      <ndxf>
        <border outline="0">
          <left style="thin">
            <color indexed="64"/>
          </left>
          <right style="thin">
            <color indexed="64"/>
          </right>
          <top style="thin">
            <color indexed="64"/>
          </top>
          <bottom style="thin">
            <color indexed="64"/>
          </bottom>
        </border>
      </ndxf>
    </rcc>
    <rcc rId="0" sId="1" dxf="1">
      <nc r="K26" t="inlineStr">
        <is>
          <t>Internal and External Storage</t>
        </is>
      </nc>
      <ndxf>
        <border outline="0">
          <left style="thin">
            <color indexed="64"/>
          </left>
          <right style="thin">
            <color indexed="64"/>
          </right>
          <top style="thin">
            <color indexed="64"/>
          </top>
          <bottom style="thin">
            <color indexed="64"/>
          </bottom>
        </border>
      </ndxf>
    </rcc>
    <rcc rId="0" sId="1" dxf="1">
      <nc r="L26" t="inlineStr">
        <is>
          <t>AMLR_Y42_PV_RS6,JSLP_POR_20H1_Alpha,JSLP_POR_20H1_PreAlpha,JSLP_POR_20H2_Beta,JSLP_POR_20H2_PV,JSLP_PSS_0.8_19H1_REV2,JSLP_PSS_1.0_19H1_REV2,JSLP_PSS_1.1_19H1_REV2,JSLP_TestChip_19H1_PreAlpha,LKF_A0_RS4_Alpha,LKF_A0_RS4_POE,LKF_B0_RS4_Beta,LKF_B0_RS4_PO,LKF_B0_RS4_PV ,LKF_Bx_ROW_19H1_Alpha,LKF_Bx_ROW_19H1_POE,LKF_Bx_ROW_19H2_Beta,LKF_Bx_ROW_19H2_PV,LKF_Bx_ROW_20H1_PV,LKF_Simics_VP_RS4_PSS1.0,LKF_Simics_VP_RS4_PSS1.1,AML_Y42_Win10X_PV,JSLP_Win10x_PreAlpha,JSLP_Win10x_PV,JSLP_Win10x_Alpha,JSLP_Win10x_Beta</t>
        </is>
      </nc>
      <ndxf>
        <border outline="0">
          <left style="thin">
            <color indexed="64"/>
          </left>
          <right style="thin">
            <color indexed="64"/>
          </right>
          <top style="thin">
            <color indexed="64"/>
          </top>
          <bottom style="thin">
            <color indexed="64"/>
          </bottom>
        </border>
      </ndxf>
    </rcc>
    <rcc rId="0" sId="1" dxf="1">
      <nc r="M26" t="inlineStr">
        <is>
          <t>M.2 PCIe Gen3x2 and Gen3x4 NVMe,MoS (Modern Standby),SDIO,S-states</t>
        </is>
      </nc>
      <ndxf>
        <border outline="0">
          <left style="thin">
            <color indexed="64"/>
          </left>
          <right style="thin">
            <color indexed="64"/>
          </right>
          <top style="thin">
            <color indexed="64"/>
          </top>
          <bottom style="thin">
            <color indexed="64"/>
          </bottom>
        </border>
      </ndxf>
    </rcc>
    <rcc rId="0" sId="1" dxf="1">
      <nc r="N26" t="inlineStr">
        <is>
          <t>IceLake-UCIS-2023 -UCIS</t>
        </is>
      </nc>
      <ndxf>
        <border outline="0">
          <left style="thin">
            <color indexed="64"/>
          </left>
          <right style="thin">
            <color indexed="64"/>
          </right>
          <top style="thin">
            <color indexed="64"/>
          </top>
          <bottom style="thin">
            <color indexed="64"/>
          </bottom>
        </border>
      </ndxf>
    </rcc>
    <rcc rId="0" sId="1" dxf="1">
      <nc r="O26" t="inlineStr">
        <is>
          <t>CSS-IVE-130610</t>
        </is>
      </nc>
      <ndxf>
        <border outline="0">
          <left style="thin">
            <color indexed="64"/>
          </left>
          <right style="thin">
            <color indexed="64"/>
          </right>
          <top style="thin">
            <color indexed="64"/>
          </top>
          <bottom style="thin">
            <color indexed="64"/>
          </bottom>
        </border>
      </ndxf>
    </rcc>
    <rcc rId="0" sId="1" dxf="1">
      <nc r="P26" t="inlineStr">
        <is>
          <t>Consumer</t>
        </is>
      </nc>
      <ndxf>
        <border outline="0">
          <left style="thin">
            <color indexed="64"/>
          </left>
          <right style="thin">
            <color indexed="64"/>
          </right>
          <top style="thin">
            <color indexed="64"/>
          </top>
          <bottom style="thin">
            <color indexed="64"/>
          </bottom>
        </border>
      </ndxf>
    </rcc>
    <rfmt sheetId="1" sqref="Q26" start="0" length="0">
      <dxf>
        <border outline="0">
          <left style="thin">
            <color indexed="64"/>
          </left>
          <right style="thin">
            <color indexed="64"/>
          </right>
          <top style="thin">
            <color indexed="64"/>
          </top>
          <bottom style="thin">
            <color indexed="64"/>
          </bottom>
        </border>
      </dxf>
    </rfmt>
    <rcc rId="0" sId="1" dxf="1">
      <nc r="R26" t="inlineStr">
        <is>
          <t>anaray5x</t>
        </is>
      </nc>
      <ndxf>
        <border outline="0">
          <left style="thin">
            <color indexed="64"/>
          </left>
          <right style="thin">
            <color indexed="64"/>
          </right>
          <top style="thin">
            <color indexed="64"/>
          </top>
          <bottom style="thin">
            <color indexed="64"/>
          </bottom>
        </border>
      </ndxf>
    </rcc>
    <rcc rId="0" sId="1" dxf="1">
      <nc r="S26" t="inlineStr">
        <is>
          <t>IFWI from SPI ,OS boot from NVMe with SD as storage should work fine  and System should be stable Pre and Post Connected MOS,S4,S5 cycle</t>
        </is>
      </nc>
      <ndxf>
        <border outline="0">
          <left style="thin">
            <color indexed="64"/>
          </left>
          <right style="thin">
            <color indexed="64"/>
          </right>
          <top style="thin">
            <color indexed="64"/>
          </top>
          <bottom style="thin">
            <color indexed="64"/>
          </bottom>
        </border>
      </ndxf>
    </rcc>
    <rcc rId="0" sId="1" dxf="1">
      <nc r="T26" t="inlineStr">
        <is>
          <t>Client-IFWI</t>
        </is>
      </nc>
      <ndxf>
        <border outline="0">
          <left style="thin">
            <color indexed="64"/>
          </left>
          <right style="thin">
            <color indexed="64"/>
          </right>
          <top style="thin">
            <color indexed="64"/>
          </top>
          <bottom style="thin">
            <color indexed="64"/>
          </bottom>
        </border>
      </ndxf>
    </rcc>
    <rcc rId="0" sId="1" dxf="1">
      <nc r="U26" t="inlineStr">
        <is>
          <t>2-high</t>
        </is>
      </nc>
      <ndxf>
        <border outline="0">
          <left style="thin">
            <color indexed="64"/>
          </left>
          <right style="thin">
            <color indexed="64"/>
          </right>
          <top style="thin">
            <color indexed="64"/>
          </top>
          <bottom style="thin">
            <color indexed="64"/>
          </bottom>
        </border>
      </ndxf>
    </rcc>
    <rcc rId="0" sId="1" dxf="1">
      <nc r="V26" t="inlineStr">
        <is>
          <t>ifwi.alderlake,ifwi.jasperlake</t>
        </is>
      </nc>
      <ndxf>
        <border outline="0">
          <left style="thin">
            <color indexed="64"/>
          </left>
          <right style="thin">
            <color indexed="64"/>
          </right>
          <top style="thin">
            <color indexed="64"/>
          </top>
          <bottom style="thin">
            <color indexed="64"/>
          </bottom>
        </border>
      </ndxf>
    </rcc>
    <rcc rId="0" sId="1" dxf="1">
      <nc r="W26" t="inlineStr">
        <is>
          <t>ifwi.alderlake,ifwi.jasperlake</t>
        </is>
      </nc>
      <ndxf>
        <border outline="0">
          <left style="thin">
            <color indexed="64"/>
          </left>
          <right style="thin">
            <color indexed="64"/>
          </right>
          <top style="thin">
            <color indexed="64"/>
          </top>
          <bottom style="thin">
            <color indexed="64"/>
          </bottom>
        </border>
      </ndxf>
    </rcc>
    <rfmt sheetId="1" sqref="X26" start="0" length="0">
      <dxf>
        <border outline="0">
          <left style="thin">
            <color indexed="64"/>
          </left>
          <right style="thin">
            <color indexed="64"/>
          </right>
          <top style="thin">
            <color indexed="64"/>
          </top>
          <bottom style="thin">
            <color indexed="64"/>
          </bottom>
        </border>
      </dxf>
    </rfmt>
    <rcc rId="0" sId="1" dxf="1">
      <nc r="Y26" t="inlineStr">
        <is>
          <t>product</t>
        </is>
      </nc>
      <ndxf>
        <border outline="0">
          <left style="thin">
            <color indexed="64"/>
          </left>
          <right style="thin">
            <color indexed="64"/>
          </right>
          <top style="thin">
            <color indexed="64"/>
          </top>
          <bottom style="thin">
            <color indexed="64"/>
          </bottom>
        </border>
      </ndxf>
    </rcc>
    <rcc rId="0" sId="1" dxf="1">
      <nc r="Z26" t="inlineStr">
        <is>
          <t>complete.ready_for_production</t>
        </is>
      </nc>
      <ndxf>
        <border outline="0">
          <left style="thin">
            <color indexed="64"/>
          </left>
          <right style="thin">
            <color indexed="64"/>
          </right>
          <top style="thin">
            <color indexed="64"/>
          </top>
          <bottom style="thin">
            <color indexed="64"/>
          </bottom>
        </border>
      </ndxf>
    </rcc>
    <rfmt sheetId="1" sqref="AA26" start="0" length="0">
      <dxf>
        <border outline="0">
          <left style="thin">
            <color indexed="64"/>
          </left>
          <right style="thin">
            <color indexed="64"/>
          </right>
          <top style="thin">
            <color indexed="64"/>
          </top>
          <bottom style="thin">
            <color indexed="64"/>
          </bottom>
        </border>
      </dxf>
    </rfmt>
    <rcc rId="0" sId="1" dxf="1">
      <nc r="AB26" t="inlineStr">
        <is>
          <t>High</t>
        </is>
      </nc>
      <ndxf>
        <border outline="0">
          <left style="thin">
            <color indexed="64"/>
          </left>
          <right style="thin">
            <color indexed="64"/>
          </right>
          <top style="thin">
            <color indexed="64"/>
          </top>
          <bottom style="thin">
            <color indexed="64"/>
          </bottom>
        </border>
      </ndxf>
    </rcc>
    <rcc rId="0" sId="1" dxf="1">
      <nc r="AC26" t="inlineStr">
        <is>
          <t>L3 Extended-BAT-FV</t>
        </is>
      </nc>
      <ndxf>
        <border outline="0">
          <left style="thin">
            <color indexed="64"/>
          </left>
          <right style="thin">
            <color indexed="64"/>
          </right>
          <top style="thin">
            <color indexed="64"/>
          </top>
          <bottom style="thin">
            <color indexed="64"/>
          </bottom>
        </border>
      </ndxf>
    </rcc>
    <rfmt sheetId="1" sqref="AD26" start="0" length="0">
      <dxf>
        <border outline="0">
          <left style="thin">
            <color indexed="64"/>
          </left>
          <right style="thin">
            <color indexed="64"/>
          </right>
          <top style="thin">
            <color indexed="64"/>
          </top>
          <bottom style="thin">
            <color indexed="64"/>
          </bottom>
        </border>
      </dxf>
    </rfmt>
    <rfmt sheetId="1" sqref="AE26" start="0" length="0">
      <dxf>
        <border outline="0">
          <left style="thin">
            <color indexed="64"/>
          </left>
          <right style="thin">
            <color indexed="64"/>
          </right>
          <top style="thin">
            <color indexed="64"/>
          </top>
          <bottom style="thin">
            <color indexed="64"/>
          </bottom>
        </border>
      </dxf>
    </rfmt>
    <rcc rId="0" sId="1" dxf="1">
      <nc r="AF26" t="inlineStr">
        <is>
          <t>Functional</t>
        </is>
      </nc>
      <ndxf>
        <border outline="0">
          <left style="thin">
            <color indexed="64"/>
          </left>
          <right style="thin">
            <color indexed="64"/>
          </right>
          <top style="thin">
            <color indexed="64"/>
          </top>
          <bottom style="thin">
            <color indexed="64"/>
          </bottom>
        </border>
      </ndxf>
    </rcc>
    <rcc rId="0" sId="1" dxf="1">
      <nc r="AG26" t="inlineStr">
        <is>
          <t>na</t>
        </is>
      </nc>
      <ndxf>
        <border outline="0">
          <left style="thin">
            <color indexed="64"/>
          </left>
          <right style="thin">
            <color indexed="64"/>
          </right>
          <top style="thin">
            <color indexed="64"/>
          </top>
          <bottom style="thin">
            <color indexed="64"/>
          </bottom>
        </border>
      </ndxf>
    </rcc>
    <rcc rId="0" sId="1" dxf="1">
      <nc r="AH26" t="inlineStr">
        <is>
          <t>Check IFWI from SPI ,OS boot from NVMe with SD card as storage and verify system states Pre and Post Connected MOS,S4,S5
 </t>
        </is>
      </nc>
      <ndxf>
        <border outline="0">
          <left style="thin">
            <color indexed="64"/>
          </left>
          <right style="thin">
            <color indexed="64"/>
          </right>
          <top style="thin">
            <color indexed="64"/>
          </top>
          <bottom style="thin">
            <color indexed="64"/>
          </bottom>
        </border>
      </ndxf>
    </rcc>
    <rcc rId="0" sId="1" dxf="1">
      <nc r="AI26" t="inlineStr">
        <is>
          <t>UDL2.0_ATMS2.0,LKF_PO_Phase3,LKF_PO_New_P3,OBC-LKF-PCH-PCIe-IO-storage_NVME_SDCard,IFWI_TEST_SUITE,ADL/RKL/JSL,MTL_NA,IFWI_SYNC,ADL_N_IFWI,IFWI_COMMON_PREOS,ADL_N_IFWI_5SGC1,ADL_N_IFWI_4SDC1,ADL_N_IFWI_3SDC1,ADL_N_IFWI_2SDC2,ADL_N_IFWI_2SDC3,ADL_N_IFWI_IEC_BIOS,ADL_N_IFWI_IEC_CSME,ADL_N_IFWI_IEC_PMC,ADL_N_IFWI_IEC_PCHC</t>
        </is>
      </nc>
      <ndxf>
        <border outline="0">
          <left style="thin">
            <color indexed="64"/>
          </left>
          <right style="thin">
            <color indexed="64"/>
          </right>
          <top style="thin">
            <color indexed="64"/>
          </top>
          <bottom style="thin">
            <color indexed="64"/>
          </bottom>
        </border>
      </ndxf>
    </rcc>
  </rrc>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3">
  <userInfo guid="{5CE97DBF-8F4F-4DFD-8EE4-0BF03B2ADCDC}" name="Venkateswara Reddy, ThatireddyX" id="-1191532809" dateTime="2022-06-13T10:27:33"/>
  <userInfo guid="{CA8693DE-CE1A-421E-868E-31442CF1FA7F}" name="Sakthivel, RamyaX" id="-1411553425" dateTime="2022-06-17T16:52:51"/>
  <userInfo guid="{027CB1F5-6460-49C4-89E1-886F2BE9A5C2}" name="G, PurushothamanX" id="-1136721366" dateTime="2022-06-20T10:04:37"/>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36"/>
  <sheetViews>
    <sheetView tabSelected="1" zoomScale="81" zoomScaleNormal="98" workbookViewId="0">
      <selection activeCell="B21" sqref="B21"/>
    </sheetView>
  </sheetViews>
  <sheetFormatPr defaultColWidth="8.81640625" defaultRowHeight="14.5" x14ac:dyDescent="0.35"/>
  <cols>
    <col min="1" max="1" width="12" style="1" bestFit="1" customWidth="1"/>
    <col min="2" max="2" width="112.1796875" style="1" bestFit="1" customWidth="1"/>
    <col min="3" max="3" width="12.81640625" style="1" bestFit="1" customWidth="1"/>
    <col min="4" max="4" width="15.36328125" style="13" bestFit="1" customWidth="1"/>
    <col min="5" max="5" width="104.6328125" style="1" bestFit="1" customWidth="1"/>
    <col min="6" max="6" width="8.54296875" style="1" bestFit="1" customWidth="1"/>
    <col min="7" max="7" width="45.81640625" style="1" bestFit="1" customWidth="1"/>
    <col min="8" max="8" width="14.81640625" style="1" bestFit="1" customWidth="1"/>
    <col min="9" max="9" width="79.81640625" style="1" bestFit="1" customWidth="1"/>
    <col min="10" max="10" width="14" style="1" bestFit="1" customWidth="1"/>
    <col min="11" max="11" width="35.54296875" style="1" bestFit="1" customWidth="1"/>
    <col min="12" max="12" width="255.81640625" style="1" bestFit="1" customWidth="1"/>
    <col min="13" max="13" width="82.81640625" style="1" bestFit="1" customWidth="1"/>
    <col min="14" max="14" width="255.81640625" style="1" bestFit="1" customWidth="1"/>
    <col min="15" max="15" width="14" style="1" bestFit="1" customWidth="1"/>
    <col min="16" max="16" width="26.81640625" style="1" bestFit="1" customWidth="1"/>
    <col min="17" max="17" width="25.54296875" style="1" bestFit="1" customWidth="1"/>
    <col min="18" max="18" width="8.54296875" style="1" bestFit="1" customWidth="1"/>
    <col min="19" max="19" width="224.453125" style="1" bestFit="1" customWidth="1"/>
    <col min="20" max="20" width="11.453125" style="1" bestFit="1" customWidth="1"/>
    <col min="21" max="21" width="13.453125" style="1" bestFit="1" customWidth="1"/>
    <col min="22" max="22" width="100.81640625" style="1" bestFit="1" customWidth="1"/>
    <col min="23" max="23" width="64.1796875" style="1" bestFit="1" customWidth="1"/>
    <col min="24" max="24" width="15.453125" style="1" bestFit="1" customWidth="1"/>
    <col min="25" max="25" width="7.453125" style="1" bestFit="1" customWidth="1"/>
    <col min="26" max="26" width="27.54296875" style="1" bestFit="1" customWidth="1"/>
    <col min="27" max="27" width="20.81640625" style="1" bestFit="1" customWidth="1"/>
    <col min="28" max="28" width="14.1796875" style="1" bestFit="1" customWidth="1"/>
    <col min="29" max="29" width="17.54296875" style="1" bestFit="1" customWidth="1"/>
    <col min="30" max="30" width="11.453125" style="1" bestFit="1" customWidth="1"/>
    <col min="31" max="31" width="16.1796875" style="1" bestFit="1" customWidth="1"/>
    <col min="32" max="32" width="10" style="1" bestFit="1" customWidth="1"/>
    <col min="33" max="33" width="31.453125" style="1" bestFit="1" customWidth="1"/>
    <col min="34" max="35" width="255.81640625" style="1" bestFit="1" customWidth="1"/>
    <col min="36" max="16384" width="8.81640625" style="1"/>
  </cols>
  <sheetData>
    <row r="1" spans="1:35" s="6" customFormat="1" x14ac:dyDescent="0.35">
      <c r="A1" s="5" t="s">
        <v>0</v>
      </c>
      <c r="B1" s="5" t="s">
        <v>1</v>
      </c>
      <c r="C1" s="5" t="s">
        <v>1121</v>
      </c>
      <c r="D1" s="5" t="s">
        <v>2</v>
      </c>
      <c r="E1" s="5" t="s">
        <v>1122</v>
      </c>
      <c r="F1" s="5" t="s">
        <v>2</v>
      </c>
      <c r="G1" s="5" t="s">
        <v>3</v>
      </c>
      <c r="H1" s="5" t="s">
        <v>4</v>
      </c>
      <c r="I1" s="5" t="s">
        <v>5</v>
      </c>
      <c r="J1" s="5" t="s">
        <v>6</v>
      </c>
      <c r="K1" s="5" t="s">
        <v>7</v>
      </c>
      <c r="L1" s="5" t="s">
        <v>8</v>
      </c>
      <c r="M1" s="5" t="s">
        <v>9</v>
      </c>
      <c r="N1" s="5" t="s">
        <v>10</v>
      </c>
      <c r="O1" s="5" t="s">
        <v>11</v>
      </c>
      <c r="P1" s="5" t="s">
        <v>12</v>
      </c>
      <c r="Q1" s="5" t="s">
        <v>13</v>
      </c>
      <c r="R1" s="5" t="s">
        <v>14</v>
      </c>
      <c r="S1" s="5" t="s">
        <v>15</v>
      </c>
      <c r="T1" s="5" t="s">
        <v>16</v>
      </c>
      <c r="U1" s="5" t="s">
        <v>17</v>
      </c>
      <c r="V1" s="5" t="s">
        <v>18</v>
      </c>
      <c r="W1" s="5" t="s">
        <v>19</v>
      </c>
      <c r="X1" s="5" t="s">
        <v>20</v>
      </c>
      <c r="Y1" s="5" t="s">
        <v>21</v>
      </c>
      <c r="Z1" s="5" t="s">
        <v>22</v>
      </c>
      <c r="AA1" s="5" t="s">
        <v>23</v>
      </c>
      <c r="AB1" s="5" t="s">
        <v>24</v>
      </c>
      <c r="AC1" s="5" t="s">
        <v>25</v>
      </c>
      <c r="AD1" s="5" t="s">
        <v>26</v>
      </c>
      <c r="AE1" s="5" t="s">
        <v>27</v>
      </c>
      <c r="AF1" s="5" t="s">
        <v>28</v>
      </c>
      <c r="AG1" s="5" t="s">
        <v>29</v>
      </c>
      <c r="AH1" s="5" t="s">
        <v>30</v>
      </c>
      <c r="AI1" s="5" t="s">
        <v>31</v>
      </c>
    </row>
    <row r="2" spans="1:35" x14ac:dyDescent="0.35">
      <c r="A2" s="9" t="str">
        <f>HYPERLINK("https://hsdes.intel.com/resource/14013185867","14013185867")</f>
        <v>14013185867</v>
      </c>
      <c r="B2" s="2" t="s">
        <v>32</v>
      </c>
      <c r="C2" s="2" t="s">
        <v>1126</v>
      </c>
      <c r="D2" s="8" t="s">
        <v>1136</v>
      </c>
      <c r="E2" s="2"/>
      <c r="F2" s="2" t="s">
        <v>33</v>
      </c>
      <c r="G2" s="2" t="s">
        <v>34</v>
      </c>
      <c r="H2" s="2" t="s">
        <v>35</v>
      </c>
      <c r="I2" s="2" t="s">
        <v>36</v>
      </c>
      <c r="J2" s="2" t="s">
        <v>37</v>
      </c>
      <c r="K2" s="2" t="s">
        <v>38</v>
      </c>
      <c r="L2" s="2" t="s">
        <v>39</v>
      </c>
      <c r="M2" s="2" t="s">
        <v>40</v>
      </c>
      <c r="N2" s="2" t="s">
        <v>41</v>
      </c>
      <c r="O2" s="2" t="s">
        <v>37</v>
      </c>
      <c r="P2" s="2" t="s">
        <v>42</v>
      </c>
      <c r="Q2" s="2"/>
      <c r="R2" s="2" t="s">
        <v>43</v>
      </c>
      <c r="S2" s="2" t="s">
        <v>44</v>
      </c>
      <c r="T2" s="2" t="s">
        <v>45</v>
      </c>
      <c r="U2" s="2" t="s">
        <v>46</v>
      </c>
      <c r="V2" s="2" t="s">
        <v>47</v>
      </c>
      <c r="W2" s="2" t="s">
        <v>48</v>
      </c>
      <c r="X2" s="2"/>
      <c r="Y2" s="2" t="s">
        <v>49</v>
      </c>
      <c r="Z2" s="2" t="s">
        <v>50</v>
      </c>
      <c r="AA2" s="2"/>
      <c r="AB2" s="2" t="s">
        <v>51</v>
      </c>
      <c r="AC2" s="2" t="s">
        <v>52</v>
      </c>
      <c r="AD2" s="2"/>
      <c r="AE2" s="2"/>
      <c r="AF2" s="2" t="s">
        <v>53</v>
      </c>
      <c r="AG2" s="2" t="s">
        <v>54</v>
      </c>
      <c r="AH2" s="2" t="s">
        <v>55</v>
      </c>
      <c r="AI2" s="2" t="s">
        <v>56</v>
      </c>
    </row>
    <row r="3" spans="1:35" x14ac:dyDescent="0.35">
      <c r="A3" s="2" t="str">
        <f>HYPERLINK("https://hsdes.intel.com/resource/14013185882","14013185882")</f>
        <v>14013185882</v>
      </c>
      <c r="B3" s="2" t="s">
        <v>57</v>
      </c>
      <c r="C3" s="2" t="s">
        <v>1126</v>
      </c>
      <c r="D3" s="8" t="s">
        <v>1127</v>
      </c>
      <c r="E3" s="2"/>
      <c r="F3" s="2" t="s">
        <v>58</v>
      </c>
      <c r="G3" s="2" t="s">
        <v>34</v>
      </c>
      <c r="H3" s="2" t="s">
        <v>35</v>
      </c>
      <c r="I3" s="2" t="s">
        <v>59</v>
      </c>
      <c r="J3" s="2" t="s">
        <v>60</v>
      </c>
      <c r="K3" s="2" t="s">
        <v>61</v>
      </c>
      <c r="L3" s="2" t="s">
        <v>62</v>
      </c>
      <c r="M3" s="2" t="s">
        <v>63</v>
      </c>
      <c r="N3" s="2" t="s">
        <v>64</v>
      </c>
      <c r="O3" s="2" t="s">
        <v>60</v>
      </c>
      <c r="P3" s="2" t="s">
        <v>42</v>
      </c>
      <c r="Q3" s="2"/>
      <c r="R3" s="2" t="s">
        <v>65</v>
      </c>
      <c r="S3" s="2" t="s">
        <v>66</v>
      </c>
      <c r="T3" s="2" t="s">
        <v>45</v>
      </c>
      <c r="U3" s="2" t="s">
        <v>67</v>
      </c>
      <c r="V3" s="2" t="s">
        <v>68</v>
      </c>
      <c r="W3" s="2" t="s">
        <v>69</v>
      </c>
      <c r="X3" s="2"/>
      <c r="Y3" s="2" t="s">
        <v>49</v>
      </c>
      <c r="Z3" s="2" t="s">
        <v>70</v>
      </c>
      <c r="AA3" s="2"/>
      <c r="AB3" s="2" t="s">
        <v>51</v>
      </c>
      <c r="AC3" s="2" t="s">
        <v>52</v>
      </c>
      <c r="AD3" s="2"/>
      <c r="AE3" s="2"/>
      <c r="AF3" s="2" t="s">
        <v>53</v>
      </c>
      <c r="AG3" s="2" t="s">
        <v>54</v>
      </c>
      <c r="AH3" s="2" t="s">
        <v>71</v>
      </c>
      <c r="AI3" s="2" t="s">
        <v>72</v>
      </c>
    </row>
    <row r="4" spans="1:35" x14ac:dyDescent="0.35">
      <c r="A4" s="2" t="str">
        <f>HYPERLINK("https://hsdes.intel.com/resource/14013185893","14013185893")</f>
        <v>14013185893</v>
      </c>
      <c r="B4" s="2" t="s">
        <v>73</v>
      </c>
      <c r="C4" s="2" t="s">
        <v>1128</v>
      </c>
      <c r="D4" s="8" t="s">
        <v>1127</v>
      </c>
      <c r="E4" s="2"/>
      <c r="F4" s="2" t="s">
        <v>58</v>
      </c>
      <c r="G4" s="2" t="s">
        <v>34</v>
      </c>
      <c r="H4" s="2" t="s">
        <v>35</v>
      </c>
      <c r="I4" s="2" t="s">
        <v>59</v>
      </c>
      <c r="J4" s="2" t="s">
        <v>74</v>
      </c>
      <c r="K4" s="2" t="s">
        <v>61</v>
      </c>
      <c r="L4" s="2" t="s">
        <v>75</v>
      </c>
      <c r="M4" s="2" t="s">
        <v>63</v>
      </c>
      <c r="N4" s="2" t="s">
        <v>76</v>
      </c>
      <c r="O4" s="2" t="s">
        <v>74</v>
      </c>
      <c r="P4" s="2" t="s">
        <v>42</v>
      </c>
      <c r="Q4" s="2"/>
      <c r="R4" s="2" t="s">
        <v>65</v>
      </c>
      <c r="S4" s="2" t="s">
        <v>77</v>
      </c>
      <c r="T4" s="2" t="s">
        <v>45</v>
      </c>
      <c r="U4" s="2" t="s">
        <v>46</v>
      </c>
      <c r="V4" s="2" t="s">
        <v>68</v>
      </c>
      <c r="W4" s="2" t="s">
        <v>69</v>
      </c>
      <c r="X4" s="2"/>
      <c r="Y4" s="2" t="s">
        <v>49</v>
      </c>
      <c r="Z4" s="2" t="s">
        <v>70</v>
      </c>
      <c r="AA4" s="2"/>
      <c r="AB4" s="2" t="s">
        <v>51</v>
      </c>
      <c r="AC4" s="2" t="s">
        <v>52</v>
      </c>
      <c r="AD4" s="2"/>
      <c r="AE4" s="2"/>
      <c r="AF4" s="2" t="s">
        <v>53</v>
      </c>
      <c r="AG4" s="2" t="s">
        <v>54</v>
      </c>
      <c r="AH4" s="2" t="s">
        <v>78</v>
      </c>
      <c r="AI4" s="2" t="s">
        <v>79</v>
      </c>
    </row>
    <row r="5" spans="1:35" x14ac:dyDescent="0.35">
      <c r="A5" s="2" t="str">
        <f>HYPERLINK("https://hsdes.intel.com/resource/14013185904","14013185904")</f>
        <v>14013185904</v>
      </c>
      <c r="B5" s="2" t="s">
        <v>80</v>
      </c>
      <c r="C5" s="2" t="s">
        <v>1126</v>
      </c>
      <c r="D5" s="8" t="s">
        <v>1127</v>
      </c>
      <c r="E5" s="2"/>
      <c r="F5" s="2" t="s">
        <v>58</v>
      </c>
      <c r="G5" s="2" t="s">
        <v>81</v>
      </c>
      <c r="H5" s="2" t="s">
        <v>35</v>
      </c>
      <c r="I5" s="2" t="s">
        <v>82</v>
      </c>
      <c r="J5" s="2" t="s">
        <v>83</v>
      </c>
      <c r="K5" s="2" t="s">
        <v>84</v>
      </c>
      <c r="L5" s="2" t="s">
        <v>85</v>
      </c>
      <c r="M5" s="2" t="s">
        <v>86</v>
      </c>
      <c r="N5" s="2" t="s">
        <v>87</v>
      </c>
      <c r="O5" s="2" t="s">
        <v>83</v>
      </c>
      <c r="P5" s="2" t="s">
        <v>42</v>
      </c>
      <c r="Q5" s="2"/>
      <c r="R5" s="2" t="s">
        <v>65</v>
      </c>
      <c r="S5" s="2" t="s">
        <v>88</v>
      </c>
      <c r="T5" s="2" t="s">
        <v>45</v>
      </c>
      <c r="U5" s="2" t="s">
        <v>89</v>
      </c>
      <c r="V5" s="2" t="s">
        <v>90</v>
      </c>
      <c r="W5" s="2" t="s">
        <v>48</v>
      </c>
      <c r="X5" s="2"/>
      <c r="Y5" s="2" t="s">
        <v>49</v>
      </c>
      <c r="Z5" s="2" t="s">
        <v>70</v>
      </c>
      <c r="AA5" s="2"/>
      <c r="AB5" s="2" t="s">
        <v>51</v>
      </c>
      <c r="AC5" s="2" t="s">
        <v>52</v>
      </c>
      <c r="AD5" s="2"/>
      <c r="AE5" s="2"/>
      <c r="AF5" s="2" t="s">
        <v>53</v>
      </c>
      <c r="AG5" s="2" t="s">
        <v>54</v>
      </c>
      <c r="AH5" s="2" t="s">
        <v>91</v>
      </c>
      <c r="AI5" s="2" t="s">
        <v>92</v>
      </c>
    </row>
    <row r="6" spans="1:35" x14ac:dyDescent="0.35">
      <c r="A6" s="2" t="str">
        <f>HYPERLINK("https://hsdes.intel.com/resource/14013185905","14013185905")</f>
        <v>14013185905</v>
      </c>
      <c r="B6" s="2" t="s">
        <v>93</v>
      </c>
      <c r="C6" s="2" t="s">
        <v>1126</v>
      </c>
      <c r="D6" s="8" t="s">
        <v>1127</v>
      </c>
      <c r="E6" s="2"/>
      <c r="F6" s="2" t="s">
        <v>58</v>
      </c>
      <c r="G6" s="2" t="s">
        <v>34</v>
      </c>
      <c r="H6" s="2" t="s">
        <v>35</v>
      </c>
      <c r="I6" s="2" t="s">
        <v>94</v>
      </c>
      <c r="J6" s="2" t="s">
        <v>95</v>
      </c>
      <c r="K6" s="2" t="s">
        <v>84</v>
      </c>
      <c r="L6" s="2" t="s">
        <v>96</v>
      </c>
      <c r="M6" s="2" t="s">
        <v>97</v>
      </c>
      <c r="N6" s="2" t="s">
        <v>98</v>
      </c>
      <c r="O6" s="2" t="s">
        <v>95</v>
      </c>
      <c r="P6" s="2" t="s">
        <v>42</v>
      </c>
      <c r="Q6" s="2"/>
      <c r="R6" s="2" t="s">
        <v>65</v>
      </c>
      <c r="S6" s="2" t="s">
        <v>99</v>
      </c>
      <c r="T6" s="2" t="s">
        <v>45</v>
      </c>
      <c r="U6" s="2" t="s">
        <v>89</v>
      </c>
      <c r="V6" s="2" t="s">
        <v>100</v>
      </c>
      <c r="W6" s="2" t="s">
        <v>48</v>
      </c>
      <c r="X6" s="2"/>
      <c r="Y6" s="2" t="s">
        <v>49</v>
      </c>
      <c r="Z6" s="2" t="s">
        <v>70</v>
      </c>
      <c r="AA6" s="2"/>
      <c r="AB6" s="2" t="s">
        <v>101</v>
      </c>
      <c r="AC6" s="2" t="s">
        <v>52</v>
      </c>
      <c r="AD6" s="2"/>
      <c r="AE6" s="2"/>
      <c r="AF6" s="2" t="s">
        <v>53</v>
      </c>
      <c r="AG6" s="2" t="s">
        <v>54</v>
      </c>
      <c r="AH6" s="2" t="s">
        <v>102</v>
      </c>
      <c r="AI6" s="2" t="s">
        <v>103</v>
      </c>
    </row>
    <row r="7" spans="1:35" x14ac:dyDescent="0.35">
      <c r="A7" s="2" t="str">
        <f>HYPERLINK("https://hsdes.intel.com/resource/14013185917","14013185917")</f>
        <v>14013185917</v>
      </c>
      <c r="B7" s="2" t="s">
        <v>104</v>
      </c>
      <c r="C7" s="2" t="s">
        <v>1128</v>
      </c>
      <c r="D7" s="8" t="s">
        <v>1127</v>
      </c>
      <c r="E7" s="2"/>
      <c r="F7" s="2" t="s">
        <v>58</v>
      </c>
      <c r="G7" s="2" t="s">
        <v>34</v>
      </c>
      <c r="H7" s="2" t="s">
        <v>35</v>
      </c>
      <c r="I7" s="2" t="s">
        <v>59</v>
      </c>
      <c r="J7" s="2" t="s">
        <v>105</v>
      </c>
      <c r="K7" s="2" t="s">
        <v>84</v>
      </c>
      <c r="L7" s="2" t="s">
        <v>106</v>
      </c>
      <c r="M7" s="2" t="s">
        <v>107</v>
      </c>
      <c r="N7" s="2" t="s">
        <v>108</v>
      </c>
      <c r="O7" s="2" t="s">
        <v>105</v>
      </c>
      <c r="P7" s="2" t="s">
        <v>42</v>
      </c>
      <c r="Q7" s="2"/>
      <c r="R7" s="2" t="s">
        <v>65</v>
      </c>
      <c r="S7" s="2" t="s">
        <v>109</v>
      </c>
      <c r="T7" s="2" t="s">
        <v>45</v>
      </c>
      <c r="U7" s="2" t="s">
        <v>89</v>
      </c>
      <c r="V7" s="2" t="s">
        <v>68</v>
      </c>
      <c r="W7" s="2" t="s">
        <v>69</v>
      </c>
      <c r="X7" s="2"/>
      <c r="Y7" s="2" t="s">
        <v>49</v>
      </c>
      <c r="Z7" s="2" t="s">
        <v>70</v>
      </c>
      <c r="AA7" s="2"/>
      <c r="AB7" s="2" t="s">
        <v>110</v>
      </c>
      <c r="AC7" s="2" t="s">
        <v>52</v>
      </c>
      <c r="AD7" s="2"/>
      <c r="AE7" s="2"/>
      <c r="AF7" s="2" t="s">
        <v>53</v>
      </c>
      <c r="AG7" s="2" t="s">
        <v>54</v>
      </c>
      <c r="AH7" s="2" t="s">
        <v>111</v>
      </c>
      <c r="AI7" s="2" t="s">
        <v>112</v>
      </c>
    </row>
    <row r="8" spans="1:35" x14ac:dyDescent="0.35">
      <c r="A8" s="2" t="str">
        <f>HYPERLINK("https://hsdes.intel.com/resource/14013185924","14013185924")</f>
        <v>14013185924</v>
      </c>
      <c r="B8" s="2" t="s">
        <v>113</v>
      </c>
      <c r="C8" s="2" t="s">
        <v>1128</v>
      </c>
      <c r="D8" s="8" t="s">
        <v>1127</v>
      </c>
      <c r="E8" s="2"/>
      <c r="F8" s="2" t="s">
        <v>33</v>
      </c>
      <c r="G8" s="2" t="s">
        <v>34</v>
      </c>
      <c r="H8" s="2" t="s">
        <v>35</v>
      </c>
      <c r="I8" s="2" t="s">
        <v>114</v>
      </c>
      <c r="J8" s="2" t="s">
        <v>115</v>
      </c>
      <c r="K8" s="2" t="s">
        <v>84</v>
      </c>
      <c r="L8" s="2" t="s">
        <v>116</v>
      </c>
      <c r="M8" s="2" t="s">
        <v>107</v>
      </c>
      <c r="N8" s="2" t="s">
        <v>117</v>
      </c>
      <c r="O8" s="2" t="s">
        <v>115</v>
      </c>
      <c r="P8" s="2" t="s">
        <v>42</v>
      </c>
      <c r="Q8" s="2"/>
      <c r="R8" s="2" t="s">
        <v>65</v>
      </c>
      <c r="S8" s="2" t="s">
        <v>109</v>
      </c>
      <c r="T8" s="2" t="s">
        <v>45</v>
      </c>
      <c r="U8" s="2" t="s">
        <v>89</v>
      </c>
      <c r="V8" s="2" t="s">
        <v>118</v>
      </c>
      <c r="W8" s="2" t="s">
        <v>119</v>
      </c>
      <c r="X8" s="2"/>
      <c r="Y8" s="2" t="s">
        <v>49</v>
      </c>
      <c r="Z8" s="2" t="s">
        <v>50</v>
      </c>
      <c r="AA8" s="2"/>
      <c r="AB8" s="2" t="s">
        <v>110</v>
      </c>
      <c r="AC8" s="2" t="s">
        <v>52</v>
      </c>
      <c r="AD8" s="2"/>
      <c r="AE8" s="2"/>
      <c r="AF8" s="2" t="s">
        <v>53</v>
      </c>
      <c r="AG8" s="2" t="s">
        <v>54</v>
      </c>
      <c r="AH8" s="2" t="s">
        <v>120</v>
      </c>
      <c r="AI8" s="2" t="s">
        <v>121</v>
      </c>
    </row>
    <row r="9" spans="1:35" x14ac:dyDescent="0.35">
      <c r="A9" s="2" t="str">
        <f>HYPERLINK("https://hsdes.intel.com/resource/14013185931","14013185931")</f>
        <v>14013185931</v>
      </c>
      <c r="B9" s="2" t="s">
        <v>122</v>
      </c>
      <c r="C9" s="2" t="s">
        <v>1126</v>
      </c>
      <c r="D9" s="8" t="s">
        <v>1127</v>
      </c>
      <c r="E9" s="2"/>
      <c r="F9" s="2" t="s">
        <v>58</v>
      </c>
      <c r="G9" s="2" t="s">
        <v>81</v>
      </c>
      <c r="H9" s="2" t="s">
        <v>35</v>
      </c>
      <c r="I9" s="2" t="s">
        <v>82</v>
      </c>
      <c r="J9" s="2" t="s">
        <v>123</v>
      </c>
      <c r="K9" s="2" t="s">
        <v>84</v>
      </c>
      <c r="L9" s="2" t="s">
        <v>124</v>
      </c>
      <c r="M9" s="2" t="s">
        <v>125</v>
      </c>
      <c r="N9" s="2" t="s">
        <v>126</v>
      </c>
      <c r="O9" s="2" t="s">
        <v>123</v>
      </c>
      <c r="P9" s="2" t="s">
        <v>42</v>
      </c>
      <c r="Q9" s="2"/>
      <c r="R9" s="2" t="s">
        <v>65</v>
      </c>
      <c r="S9" s="2" t="s">
        <v>127</v>
      </c>
      <c r="T9" s="2" t="s">
        <v>45</v>
      </c>
      <c r="U9" s="2" t="s">
        <v>89</v>
      </c>
      <c r="V9" s="2" t="s">
        <v>90</v>
      </c>
      <c r="W9" s="2" t="s">
        <v>48</v>
      </c>
      <c r="X9" s="2"/>
      <c r="Y9" s="2" t="s">
        <v>49</v>
      </c>
      <c r="Z9" s="2" t="s">
        <v>70</v>
      </c>
      <c r="AA9" s="2"/>
      <c r="AB9" s="2" t="s">
        <v>101</v>
      </c>
      <c r="AC9" s="2" t="s">
        <v>52</v>
      </c>
      <c r="AD9" s="2"/>
      <c r="AE9" s="2"/>
      <c r="AF9" s="2" t="s">
        <v>53</v>
      </c>
      <c r="AG9" s="2" t="s">
        <v>54</v>
      </c>
      <c r="AH9" s="2" t="s">
        <v>128</v>
      </c>
      <c r="AI9" s="2" t="s">
        <v>129</v>
      </c>
    </row>
    <row r="10" spans="1:35" x14ac:dyDescent="0.35">
      <c r="A10" s="2" t="str">
        <f>HYPERLINK("https://hsdes.intel.com/resource/14013185934","14013185934")</f>
        <v>14013185934</v>
      </c>
      <c r="B10" s="2" t="s">
        <v>130</v>
      </c>
      <c r="C10" s="2" t="s">
        <v>1126</v>
      </c>
      <c r="D10" s="8" t="s">
        <v>1127</v>
      </c>
      <c r="E10" s="2"/>
      <c r="F10" s="2" t="s">
        <v>58</v>
      </c>
      <c r="G10" s="2" t="s">
        <v>81</v>
      </c>
      <c r="H10" s="2" t="s">
        <v>35</v>
      </c>
      <c r="I10" s="2" t="s">
        <v>82</v>
      </c>
      <c r="J10" s="2" t="s">
        <v>131</v>
      </c>
      <c r="K10" s="2" t="s">
        <v>84</v>
      </c>
      <c r="L10" s="2" t="s">
        <v>132</v>
      </c>
      <c r="M10" s="2" t="s">
        <v>86</v>
      </c>
      <c r="N10" s="2" t="s">
        <v>133</v>
      </c>
      <c r="O10" s="2" t="s">
        <v>131</v>
      </c>
      <c r="P10" s="2" t="s">
        <v>42</v>
      </c>
      <c r="Q10" s="2"/>
      <c r="R10" s="2" t="s">
        <v>65</v>
      </c>
      <c r="S10" s="2" t="s">
        <v>134</v>
      </c>
      <c r="T10" s="2" t="s">
        <v>45</v>
      </c>
      <c r="U10" s="2" t="s">
        <v>89</v>
      </c>
      <c r="V10" s="2" t="s">
        <v>90</v>
      </c>
      <c r="W10" s="2" t="s">
        <v>48</v>
      </c>
      <c r="X10" s="2"/>
      <c r="Y10" s="2" t="s">
        <v>49</v>
      </c>
      <c r="Z10" s="2" t="s">
        <v>70</v>
      </c>
      <c r="AA10" s="2"/>
      <c r="AB10" s="2" t="s">
        <v>101</v>
      </c>
      <c r="AC10" s="2" t="s">
        <v>52</v>
      </c>
      <c r="AD10" s="2"/>
      <c r="AE10" s="2"/>
      <c r="AF10" s="2" t="s">
        <v>53</v>
      </c>
      <c r="AG10" s="2" t="s">
        <v>54</v>
      </c>
      <c r="AH10" s="2" t="s">
        <v>135</v>
      </c>
      <c r="AI10" s="2" t="s">
        <v>136</v>
      </c>
    </row>
    <row r="11" spans="1:35" x14ac:dyDescent="0.35">
      <c r="A11" s="2" t="str">
        <f>HYPERLINK("https://hsdes.intel.com/resource/14013185942","14013185942")</f>
        <v>14013185942</v>
      </c>
      <c r="B11" s="2" t="s">
        <v>137</v>
      </c>
      <c r="C11" s="2" t="s">
        <v>1126</v>
      </c>
      <c r="D11" s="8" t="s">
        <v>1127</v>
      </c>
      <c r="E11" s="2"/>
      <c r="F11" s="2" t="s">
        <v>33</v>
      </c>
      <c r="G11" s="2" t="s">
        <v>34</v>
      </c>
      <c r="H11" s="2" t="s">
        <v>35</v>
      </c>
      <c r="I11" s="2" t="s">
        <v>138</v>
      </c>
      <c r="J11" s="2" t="s">
        <v>139</v>
      </c>
      <c r="K11" s="2" t="s">
        <v>61</v>
      </c>
      <c r="L11" s="2" t="s">
        <v>140</v>
      </c>
      <c r="M11" s="2" t="s">
        <v>141</v>
      </c>
      <c r="N11" s="2" t="s">
        <v>142</v>
      </c>
      <c r="O11" s="2" t="s">
        <v>139</v>
      </c>
      <c r="P11" s="2" t="s">
        <v>42</v>
      </c>
      <c r="Q11" s="2"/>
      <c r="R11" s="2" t="s">
        <v>65</v>
      </c>
      <c r="S11" s="2" t="s">
        <v>143</v>
      </c>
      <c r="T11" s="2" t="s">
        <v>45</v>
      </c>
      <c r="U11" s="2" t="s">
        <v>46</v>
      </c>
      <c r="V11" s="2" t="s">
        <v>118</v>
      </c>
      <c r="W11" s="2" t="s">
        <v>119</v>
      </c>
      <c r="X11" s="2"/>
      <c r="Y11" s="2" t="s">
        <v>49</v>
      </c>
      <c r="Z11" s="2" t="s">
        <v>50</v>
      </c>
      <c r="AA11" s="2"/>
      <c r="AB11" s="2" t="s">
        <v>51</v>
      </c>
      <c r="AC11" s="2" t="s">
        <v>144</v>
      </c>
      <c r="AD11" s="2"/>
      <c r="AE11" s="2"/>
      <c r="AF11" s="2" t="s">
        <v>53</v>
      </c>
      <c r="AG11" s="2" t="s">
        <v>54</v>
      </c>
      <c r="AH11" s="2" t="s">
        <v>145</v>
      </c>
      <c r="AI11" s="2" t="s">
        <v>146</v>
      </c>
    </row>
    <row r="12" spans="1:35" x14ac:dyDescent="0.35">
      <c r="A12" s="2" t="str">
        <f>HYPERLINK("https://hsdes.intel.com/resource/14013185951","14013185951")</f>
        <v>14013185951</v>
      </c>
      <c r="B12" s="2" t="s">
        <v>147</v>
      </c>
      <c r="C12" s="2" t="s">
        <v>1126</v>
      </c>
      <c r="D12" s="8" t="s">
        <v>1127</v>
      </c>
      <c r="E12" s="2"/>
      <c r="F12" s="2" t="s">
        <v>33</v>
      </c>
      <c r="G12" s="2" t="s">
        <v>34</v>
      </c>
      <c r="H12" s="2" t="s">
        <v>35</v>
      </c>
      <c r="I12" s="2" t="s">
        <v>138</v>
      </c>
      <c r="J12" s="2" t="s">
        <v>148</v>
      </c>
      <c r="K12" s="2" t="s">
        <v>61</v>
      </c>
      <c r="L12" s="2" t="s">
        <v>149</v>
      </c>
      <c r="M12" s="2" t="s">
        <v>150</v>
      </c>
      <c r="N12" s="2" t="s">
        <v>151</v>
      </c>
      <c r="O12" s="2" t="s">
        <v>148</v>
      </c>
      <c r="P12" s="2" t="s">
        <v>42</v>
      </c>
      <c r="Q12" s="2"/>
      <c r="R12" s="2" t="s">
        <v>65</v>
      </c>
      <c r="S12" s="2" t="s">
        <v>152</v>
      </c>
      <c r="T12" s="2" t="s">
        <v>45</v>
      </c>
      <c r="U12" s="2" t="s">
        <v>46</v>
      </c>
      <c r="V12" s="2" t="s">
        <v>118</v>
      </c>
      <c r="W12" s="2" t="s">
        <v>119</v>
      </c>
      <c r="X12" s="2"/>
      <c r="Y12" s="2" t="s">
        <v>49</v>
      </c>
      <c r="Z12" s="2" t="s">
        <v>50</v>
      </c>
      <c r="AA12" s="2"/>
      <c r="AB12" s="2" t="s">
        <v>51</v>
      </c>
      <c r="AC12" s="2" t="s">
        <v>52</v>
      </c>
      <c r="AD12" s="2"/>
      <c r="AE12" s="2"/>
      <c r="AF12" s="2" t="s">
        <v>53</v>
      </c>
      <c r="AG12" s="2" t="s">
        <v>54</v>
      </c>
      <c r="AH12" s="2" t="s">
        <v>153</v>
      </c>
      <c r="AI12" s="2" t="s">
        <v>154</v>
      </c>
    </row>
    <row r="13" spans="1:35" x14ac:dyDescent="0.35">
      <c r="A13" s="2" t="str">
        <f>HYPERLINK("https://hsdes.intel.com/resource/14013185957","14013185957")</f>
        <v>14013185957</v>
      </c>
      <c r="B13" s="2" t="s">
        <v>155</v>
      </c>
      <c r="C13" s="2" t="s">
        <v>1126</v>
      </c>
      <c r="D13" s="8" t="s">
        <v>1136</v>
      </c>
      <c r="E13" s="10"/>
      <c r="F13" s="2" t="s">
        <v>58</v>
      </c>
      <c r="G13" s="2" t="s">
        <v>34</v>
      </c>
      <c r="H13" s="2" t="s">
        <v>35</v>
      </c>
      <c r="I13" s="2" t="s">
        <v>59</v>
      </c>
      <c r="J13" s="2" t="s">
        <v>156</v>
      </c>
      <c r="K13" s="2" t="s">
        <v>61</v>
      </c>
      <c r="L13" s="2" t="s">
        <v>157</v>
      </c>
      <c r="M13" s="2" t="s">
        <v>158</v>
      </c>
      <c r="N13" s="2" t="s">
        <v>159</v>
      </c>
      <c r="O13" s="2" t="s">
        <v>156</v>
      </c>
      <c r="P13" s="2" t="s">
        <v>42</v>
      </c>
      <c r="Q13" s="2"/>
      <c r="R13" s="2" t="s">
        <v>65</v>
      </c>
      <c r="S13" s="2" t="s">
        <v>160</v>
      </c>
      <c r="T13" s="2" t="s">
        <v>45</v>
      </c>
      <c r="U13" s="2" t="s">
        <v>46</v>
      </c>
      <c r="V13" s="2" t="s">
        <v>68</v>
      </c>
      <c r="W13" s="2" t="s">
        <v>69</v>
      </c>
      <c r="X13" s="2"/>
      <c r="Y13" s="2" t="s">
        <v>49</v>
      </c>
      <c r="Z13" s="2" t="s">
        <v>70</v>
      </c>
      <c r="AA13" s="2"/>
      <c r="AB13" s="2" t="s">
        <v>51</v>
      </c>
      <c r="AC13" s="2" t="s">
        <v>52</v>
      </c>
      <c r="AD13" s="2"/>
      <c r="AE13" s="2"/>
      <c r="AF13" s="2" t="s">
        <v>53</v>
      </c>
      <c r="AG13" s="2" t="s">
        <v>54</v>
      </c>
      <c r="AH13" s="2" t="s">
        <v>161</v>
      </c>
      <c r="AI13" s="2" t="s">
        <v>162</v>
      </c>
    </row>
    <row r="14" spans="1:35" x14ac:dyDescent="0.35">
      <c r="A14" s="2" t="str">
        <f>HYPERLINK("https://hsdes.intel.com/resource/14013185962","14013185962")</f>
        <v>14013185962</v>
      </c>
      <c r="B14" s="2" t="s">
        <v>163</v>
      </c>
      <c r="C14" s="2" t="s">
        <v>1126</v>
      </c>
      <c r="D14" s="8" t="s">
        <v>1127</v>
      </c>
      <c r="E14" s="2"/>
      <c r="F14" s="2" t="s">
        <v>58</v>
      </c>
      <c r="G14" s="2" t="s">
        <v>34</v>
      </c>
      <c r="H14" s="2" t="s">
        <v>35</v>
      </c>
      <c r="I14" s="2" t="s">
        <v>59</v>
      </c>
      <c r="J14" s="2" t="s">
        <v>164</v>
      </c>
      <c r="K14" s="2" t="s">
        <v>61</v>
      </c>
      <c r="L14" s="2" t="s">
        <v>165</v>
      </c>
      <c r="M14" s="2" t="s">
        <v>166</v>
      </c>
      <c r="N14" s="2" t="s">
        <v>167</v>
      </c>
      <c r="O14" s="2" t="s">
        <v>164</v>
      </c>
      <c r="P14" s="2" t="s">
        <v>42</v>
      </c>
      <c r="Q14" s="2"/>
      <c r="R14" s="2" t="s">
        <v>65</v>
      </c>
      <c r="S14" s="2" t="s">
        <v>168</v>
      </c>
      <c r="T14" s="2" t="s">
        <v>45</v>
      </c>
      <c r="U14" s="2" t="s">
        <v>46</v>
      </c>
      <c r="V14" s="2" t="s">
        <v>169</v>
      </c>
      <c r="W14" s="2" t="s">
        <v>170</v>
      </c>
      <c r="X14" s="2"/>
      <c r="Y14" s="2" t="s">
        <v>49</v>
      </c>
      <c r="Z14" s="2" t="s">
        <v>70</v>
      </c>
      <c r="AA14" s="2"/>
      <c r="AB14" s="2" t="s">
        <v>101</v>
      </c>
      <c r="AC14" s="2" t="s">
        <v>144</v>
      </c>
      <c r="AD14" s="2"/>
      <c r="AE14" s="2"/>
      <c r="AF14" s="2" t="s">
        <v>53</v>
      </c>
      <c r="AG14" s="2" t="s">
        <v>54</v>
      </c>
      <c r="AH14" s="2" t="s">
        <v>171</v>
      </c>
      <c r="AI14" s="2" t="s">
        <v>172</v>
      </c>
    </row>
    <row r="15" spans="1:35" x14ac:dyDescent="0.35">
      <c r="A15" s="2" t="str">
        <f>HYPERLINK("https://hsdes.intel.com/resource/14013185963","14013185963")</f>
        <v>14013185963</v>
      </c>
      <c r="B15" s="2" t="s">
        <v>173</v>
      </c>
      <c r="C15" s="2" t="s">
        <v>1126</v>
      </c>
      <c r="D15" s="8" t="s">
        <v>1127</v>
      </c>
      <c r="E15" s="2"/>
      <c r="F15" s="2" t="s">
        <v>58</v>
      </c>
      <c r="G15" s="2" t="s">
        <v>34</v>
      </c>
      <c r="H15" s="2" t="s">
        <v>35</v>
      </c>
      <c r="I15" s="2" t="s">
        <v>174</v>
      </c>
      <c r="J15" s="2" t="s">
        <v>175</v>
      </c>
      <c r="K15" s="2" t="s">
        <v>176</v>
      </c>
      <c r="L15" s="2" t="s">
        <v>177</v>
      </c>
      <c r="M15" s="2" t="s">
        <v>178</v>
      </c>
      <c r="N15" s="2" t="s">
        <v>179</v>
      </c>
      <c r="O15" s="2" t="s">
        <v>175</v>
      </c>
      <c r="P15" s="2" t="s">
        <v>42</v>
      </c>
      <c r="Q15" s="2" t="s">
        <v>180</v>
      </c>
      <c r="R15" s="2" t="s">
        <v>181</v>
      </c>
      <c r="S15" s="2" t="s">
        <v>182</v>
      </c>
      <c r="T15" s="2" t="s">
        <v>45</v>
      </c>
      <c r="U15" s="2" t="s">
        <v>89</v>
      </c>
      <c r="V15" s="2" t="s">
        <v>183</v>
      </c>
      <c r="W15" s="2" t="s">
        <v>69</v>
      </c>
      <c r="X15" s="2"/>
      <c r="Y15" s="2" t="s">
        <v>49</v>
      </c>
      <c r="Z15" s="2" t="s">
        <v>70</v>
      </c>
      <c r="AA15" s="2"/>
      <c r="AB15" s="2" t="s">
        <v>51</v>
      </c>
      <c r="AC15" s="2" t="s">
        <v>52</v>
      </c>
      <c r="AD15" s="2"/>
      <c r="AE15" s="2"/>
      <c r="AF15" s="2" t="s">
        <v>53</v>
      </c>
      <c r="AG15" s="2" t="s">
        <v>54</v>
      </c>
      <c r="AH15" s="2" t="s">
        <v>184</v>
      </c>
      <c r="AI15" s="2" t="s">
        <v>185</v>
      </c>
    </row>
    <row r="16" spans="1:35" x14ac:dyDescent="0.35">
      <c r="A16" s="2" t="str">
        <f>HYPERLINK("https://hsdes.intel.com/resource/14013185965","14013185965")</f>
        <v>14013185965</v>
      </c>
      <c r="B16" s="2" t="s">
        <v>186</v>
      </c>
      <c r="C16" s="2" t="s">
        <v>1126</v>
      </c>
      <c r="D16" s="8" t="s">
        <v>1127</v>
      </c>
      <c r="E16" s="2"/>
      <c r="F16" s="2" t="s">
        <v>58</v>
      </c>
      <c r="G16" s="2" t="s">
        <v>34</v>
      </c>
      <c r="H16" s="2" t="s">
        <v>35</v>
      </c>
      <c r="I16" s="2" t="s">
        <v>174</v>
      </c>
      <c r="J16" s="2" t="s">
        <v>187</v>
      </c>
      <c r="K16" s="2" t="s">
        <v>176</v>
      </c>
      <c r="L16" s="2" t="s">
        <v>188</v>
      </c>
      <c r="M16" s="2" t="s">
        <v>189</v>
      </c>
      <c r="N16" s="2" t="s">
        <v>190</v>
      </c>
      <c r="O16" s="2" t="s">
        <v>187</v>
      </c>
      <c r="P16" s="2" t="s">
        <v>191</v>
      </c>
      <c r="Q16" s="2" t="s">
        <v>180</v>
      </c>
      <c r="R16" s="2" t="s">
        <v>181</v>
      </c>
      <c r="S16" s="2" t="s">
        <v>192</v>
      </c>
      <c r="T16" s="2" t="s">
        <v>45</v>
      </c>
      <c r="U16" s="2" t="s">
        <v>46</v>
      </c>
      <c r="V16" s="2" t="s">
        <v>193</v>
      </c>
      <c r="W16" s="2" t="s">
        <v>170</v>
      </c>
      <c r="X16" s="2"/>
      <c r="Y16" s="2" t="s">
        <v>49</v>
      </c>
      <c r="Z16" s="2" t="s">
        <v>70</v>
      </c>
      <c r="AA16" s="2"/>
      <c r="AB16" s="2" t="s">
        <v>51</v>
      </c>
      <c r="AC16" s="2" t="s">
        <v>52</v>
      </c>
      <c r="AD16" s="2"/>
      <c r="AE16" s="2"/>
      <c r="AF16" s="2" t="s">
        <v>53</v>
      </c>
      <c r="AG16" s="2" t="s">
        <v>54</v>
      </c>
      <c r="AH16" s="2" t="s">
        <v>194</v>
      </c>
      <c r="AI16" s="2" t="s">
        <v>195</v>
      </c>
    </row>
    <row r="17" spans="1:35" x14ac:dyDescent="0.35">
      <c r="A17" s="2" t="str">
        <f>HYPERLINK("https://hsdes.intel.com/resource/14013185971","14013185971")</f>
        <v>14013185971</v>
      </c>
      <c r="B17" s="2" t="s">
        <v>196</v>
      </c>
      <c r="C17" s="2" t="s">
        <v>1126</v>
      </c>
      <c r="D17" s="8" t="s">
        <v>1127</v>
      </c>
      <c r="E17" s="2"/>
      <c r="F17" s="2" t="s">
        <v>33</v>
      </c>
      <c r="G17" s="2" t="s">
        <v>34</v>
      </c>
      <c r="H17" s="2" t="s">
        <v>35</v>
      </c>
      <c r="I17" s="2" t="s">
        <v>197</v>
      </c>
      <c r="J17" s="2" t="s">
        <v>198</v>
      </c>
      <c r="K17" s="2" t="s">
        <v>199</v>
      </c>
      <c r="L17" s="2" t="s">
        <v>200</v>
      </c>
      <c r="M17" s="2" t="s">
        <v>201</v>
      </c>
      <c r="N17" s="2" t="s">
        <v>202</v>
      </c>
      <c r="O17" s="2" t="s">
        <v>198</v>
      </c>
      <c r="P17" s="2" t="s">
        <v>191</v>
      </c>
      <c r="Q17" s="2" t="s">
        <v>203</v>
      </c>
      <c r="R17" s="2" t="s">
        <v>204</v>
      </c>
      <c r="S17" s="2" t="s">
        <v>205</v>
      </c>
      <c r="T17" s="2" t="s">
        <v>45</v>
      </c>
      <c r="U17" s="2" t="s">
        <v>46</v>
      </c>
      <c r="V17" s="2" t="s">
        <v>118</v>
      </c>
      <c r="W17" s="2" t="s">
        <v>119</v>
      </c>
      <c r="X17" s="2"/>
      <c r="Y17" s="2" t="s">
        <v>49</v>
      </c>
      <c r="Z17" s="2" t="s">
        <v>50</v>
      </c>
      <c r="AA17" s="2"/>
      <c r="AB17" s="2" t="s">
        <v>51</v>
      </c>
      <c r="AC17" s="2" t="s">
        <v>52</v>
      </c>
      <c r="AD17" s="2"/>
      <c r="AE17" s="2"/>
      <c r="AF17" s="2" t="s">
        <v>53</v>
      </c>
      <c r="AG17" s="2" t="s">
        <v>206</v>
      </c>
      <c r="AH17" s="2" t="s">
        <v>207</v>
      </c>
      <c r="AI17" s="2" t="s">
        <v>208</v>
      </c>
    </row>
    <row r="18" spans="1:35" x14ac:dyDescent="0.35">
      <c r="A18" s="2" t="str">
        <f>HYPERLINK("https://hsdes.intel.com/resource/14013185972","14013185972")</f>
        <v>14013185972</v>
      </c>
      <c r="B18" s="2" t="s">
        <v>209</v>
      </c>
      <c r="C18" s="2" t="s">
        <v>1126</v>
      </c>
      <c r="D18" s="8" t="s">
        <v>1127</v>
      </c>
      <c r="E18" s="2"/>
      <c r="F18" s="2" t="s">
        <v>33</v>
      </c>
      <c r="G18" s="2" t="s">
        <v>34</v>
      </c>
      <c r="H18" s="2" t="s">
        <v>35</v>
      </c>
      <c r="I18" s="2" t="s">
        <v>197</v>
      </c>
      <c r="J18" s="2" t="s">
        <v>210</v>
      </c>
      <c r="K18" s="2" t="s">
        <v>199</v>
      </c>
      <c r="L18" s="2" t="s">
        <v>200</v>
      </c>
      <c r="M18" s="2" t="s">
        <v>211</v>
      </c>
      <c r="N18" s="2" t="s">
        <v>212</v>
      </c>
      <c r="O18" s="2" t="s">
        <v>210</v>
      </c>
      <c r="P18" s="2" t="s">
        <v>191</v>
      </c>
      <c r="Q18" s="2" t="s">
        <v>203</v>
      </c>
      <c r="R18" s="2" t="s">
        <v>204</v>
      </c>
      <c r="S18" s="2" t="s">
        <v>213</v>
      </c>
      <c r="T18" s="2" t="s">
        <v>45</v>
      </c>
      <c r="U18" s="2" t="s">
        <v>46</v>
      </c>
      <c r="V18" s="2" t="s">
        <v>183</v>
      </c>
      <c r="W18" s="2" t="s">
        <v>68</v>
      </c>
      <c r="X18" s="2"/>
      <c r="Y18" s="2" t="s">
        <v>49</v>
      </c>
      <c r="Z18" s="2" t="s">
        <v>50</v>
      </c>
      <c r="AA18" s="2"/>
      <c r="AB18" s="2" t="s">
        <v>51</v>
      </c>
      <c r="AC18" s="2" t="s">
        <v>52</v>
      </c>
      <c r="AD18" s="2"/>
      <c r="AE18" s="2"/>
      <c r="AF18" s="2" t="s">
        <v>53</v>
      </c>
      <c r="AG18" s="2" t="s">
        <v>206</v>
      </c>
      <c r="AH18" s="2" t="s">
        <v>214</v>
      </c>
      <c r="AI18" s="2" t="s">
        <v>215</v>
      </c>
    </row>
    <row r="19" spans="1:35" x14ac:dyDescent="0.35">
      <c r="A19" s="2" t="str">
        <f>HYPERLINK("https://hsdes.intel.com/resource/14013185977","14013185977")</f>
        <v>14013185977</v>
      </c>
      <c r="B19" s="2" t="s">
        <v>216</v>
      </c>
      <c r="C19" s="2" t="s">
        <v>1126</v>
      </c>
      <c r="D19" s="8" t="s">
        <v>1127</v>
      </c>
      <c r="E19" s="2"/>
      <c r="F19" s="2" t="s">
        <v>33</v>
      </c>
      <c r="G19" s="2" t="s">
        <v>34</v>
      </c>
      <c r="H19" s="2" t="s">
        <v>35</v>
      </c>
      <c r="I19" s="2" t="s">
        <v>138</v>
      </c>
      <c r="J19" s="2" t="s">
        <v>217</v>
      </c>
      <c r="K19" s="2" t="s">
        <v>61</v>
      </c>
      <c r="L19" s="2" t="s">
        <v>218</v>
      </c>
      <c r="M19" s="2" t="s">
        <v>219</v>
      </c>
      <c r="N19" s="2" t="s">
        <v>220</v>
      </c>
      <c r="O19" s="2" t="s">
        <v>217</v>
      </c>
      <c r="P19" s="2" t="s">
        <v>42</v>
      </c>
      <c r="Q19" s="2"/>
      <c r="R19" s="2" t="s">
        <v>65</v>
      </c>
      <c r="S19" s="2" t="s">
        <v>221</v>
      </c>
      <c r="T19" s="2" t="s">
        <v>45</v>
      </c>
      <c r="U19" s="2" t="s">
        <v>46</v>
      </c>
      <c r="V19" s="2" t="s">
        <v>222</v>
      </c>
      <c r="W19" s="2" t="s">
        <v>223</v>
      </c>
      <c r="X19" s="2"/>
      <c r="Y19" s="2" t="s">
        <v>49</v>
      </c>
      <c r="Z19" s="2" t="s">
        <v>50</v>
      </c>
      <c r="AA19" s="2"/>
      <c r="AB19" s="2" t="s">
        <v>51</v>
      </c>
      <c r="AC19" s="2" t="s">
        <v>144</v>
      </c>
      <c r="AD19" s="2"/>
      <c r="AE19" s="2"/>
      <c r="AF19" s="2" t="s">
        <v>53</v>
      </c>
      <c r="AG19" s="2" t="s">
        <v>54</v>
      </c>
      <c r="AH19" s="2" t="s">
        <v>224</v>
      </c>
      <c r="AI19" s="2" t="s">
        <v>225</v>
      </c>
    </row>
    <row r="20" spans="1:35" x14ac:dyDescent="0.35">
      <c r="A20" s="2" t="str">
        <f>HYPERLINK("https://hsdes.intel.com/resource/14013185984","14013185984")</f>
        <v>14013185984</v>
      </c>
      <c r="B20" s="2" t="s">
        <v>226</v>
      </c>
      <c r="C20" s="2" t="s">
        <v>1128</v>
      </c>
      <c r="D20" s="8" t="s">
        <v>1127</v>
      </c>
      <c r="E20" s="2"/>
      <c r="F20" s="2" t="s">
        <v>33</v>
      </c>
      <c r="G20" s="2" t="s">
        <v>34</v>
      </c>
      <c r="H20" s="2" t="s">
        <v>35</v>
      </c>
      <c r="I20" s="2" t="s">
        <v>36</v>
      </c>
      <c r="J20" s="2" t="s">
        <v>227</v>
      </c>
      <c r="K20" s="2" t="s">
        <v>228</v>
      </c>
      <c r="L20" s="2" t="s">
        <v>229</v>
      </c>
      <c r="M20" s="2" t="s">
        <v>230</v>
      </c>
      <c r="N20" s="2" t="s">
        <v>231</v>
      </c>
      <c r="O20" s="2" t="s">
        <v>227</v>
      </c>
      <c r="P20" s="2" t="s">
        <v>191</v>
      </c>
      <c r="Q20" s="2" t="s">
        <v>203</v>
      </c>
      <c r="R20" s="2" t="s">
        <v>232</v>
      </c>
      <c r="S20" s="2" t="s">
        <v>233</v>
      </c>
      <c r="T20" s="2" t="s">
        <v>45</v>
      </c>
      <c r="U20" s="2" t="s">
        <v>67</v>
      </c>
      <c r="V20" s="2" t="s">
        <v>234</v>
      </c>
      <c r="W20" s="2" t="s">
        <v>235</v>
      </c>
      <c r="X20" s="2"/>
      <c r="Y20" s="2" t="s">
        <v>49</v>
      </c>
      <c r="Z20" s="2" t="s">
        <v>236</v>
      </c>
      <c r="AA20" s="2"/>
      <c r="AB20" s="2" t="s">
        <v>110</v>
      </c>
      <c r="AC20" s="2" t="s">
        <v>144</v>
      </c>
      <c r="AD20" s="2"/>
      <c r="AE20" s="2"/>
      <c r="AF20" s="2" t="s">
        <v>53</v>
      </c>
      <c r="AG20" s="2" t="s">
        <v>54</v>
      </c>
      <c r="AH20" s="2" t="s">
        <v>237</v>
      </c>
      <c r="AI20" s="2" t="s">
        <v>238</v>
      </c>
    </row>
    <row r="21" spans="1:35" x14ac:dyDescent="0.35">
      <c r="A21" s="2" t="str">
        <f>HYPERLINK("https://hsdes.intel.com/resource/14013186098","14013186098")</f>
        <v>14013186098</v>
      </c>
      <c r="B21" s="2" t="s">
        <v>239</v>
      </c>
      <c r="C21" s="2" t="s">
        <v>1126</v>
      </c>
      <c r="D21" s="8" t="s">
        <v>1127</v>
      </c>
      <c r="E21" s="2"/>
      <c r="F21" s="2" t="s">
        <v>58</v>
      </c>
      <c r="G21" s="2" t="s">
        <v>34</v>
      </c>
      <c r="H21" s="2" t="s">
        <v>35</v>
      </c>
      <c r="I21" s="2" t="s">
        <v>240</v>
      </c>
      <c r="J21" s="2" t="s">
        <v>241</v>
      </c>
      <c r="K21" s="2" t="s">
        <v>242</v>
      </c>
      <c r="L21" s="2" t="s">
        <v>243</v>
      </c>
      <c r="M21" s="2" t="s">
        <v>244</v>
      </c>
      <c r="N21" s="2" t="s">
        <v>245</v>
      </c>
      <c r="O21" s="2" t="s">
        <v>241</v>
      </c>
      <c r="P21" s="2" t="s">
        <v>42</v>
      </c>
      <c r="Q21" s="2"/>
      <c r="R21" s="2" t="s">
        <v>246</v>
      </c>
      <c r="S21" s="2" t="s">
        <v>247</v>
      </c>
      <c r="T21" s="2" t="s">
        <v>45</v>
      </c>
      <c r="U21" s="2" t="s">
        <v>89</v>
      </c>
      <c r="V21" s="2" t="s">
        <v>47</v>
      </c>
      <c r="W21" s="2" t="s">
        <v>48</v>
      </c>
      <c r="X21" s="2"/>
      <c r="Y21" s="2" t="s">
        <v>49</v>
      </c>
      <c r="Z21" s="2" t="s">
        <v>70</v>
      </c>
      <c r="AA21" s="2"/>
      <c r="AB21" s="2" t="s">
        <v>101</v>
      </c>
      <c r="AC21" s="2" t="s">
        <v>52</v>
      </c>
      <c r="AD21" s="2"/>
      <c r="AE21" s="2"/>
      <c r="AF21" s="2" t="s">
        <v>53</v>
      </c>
      <c r="AG21" s="2" t="s">
        <v>54</v>
      </c>
      <c r="AH21" s="2" t="s">
        <v>248</v>
      </c>
      <c r="AI21" s="2" t="s">
        <v>249</v>
      </c>
    </row>
    <row r="22" spans="1:35" x14ac:dyDescent="0.35">
      <c r="A22" s="2" t="str">
        <f>HYPERLINK("https://hsdes.intel.com/resource/14013186106","14013186106")</f>
        <v>14013186106</v>
      </c>
      <c r="B22" s="2" t="s">
        <v>250</v>
      </c>
      <c r="C22" s="2" t="s">
        <v>1128</v>
      </c>
      <c r="D22" s="8" t="s">
        <v>1127</v>
      </c>
      <c r="E22" s="2"/>
      <c r="F22" s="2" t="s">
        <v>58</v>
      </c>
      <c r="G22" s="2" t="s">
        <v>34</v>
      </c>
      <c r="H22" s="2" t="s">
        <v>35</v>
      </c>
      <c r="I22" s="2" t="s">
        <v>59</v>
      </c>
      <c r="J22" s="2" t="s">
        <v>251</v>
      </c>
      <c r="K22" s="2" t="s">
        <v>242</v>
      </c>
      <c r="L22" s="2" t="s">
        <v>252</v>
      </c>
      <c r="M22" s="2" t="s">
        <v>253</v>
      </c>
      <c r="N22" s="2" t="s">
        <v>254</v>
      </c>
      <c r="O22" s="2" t="s">
        <v>251</v>
      </c>
      <c r="P22" s="2" t="s">
        <v>191</v>
      </c>
      <c r="Q22" s="2"/>
      <c r="R22" s="2" t="s">
        <v>246</v>
      </c>
      <c r="S22" s="2" t="s">
        <v>255</v>
      </c>
      <c r="T22" s="2" t="s">
        <v>45</v>
      </c>
      <c r="U22" s="2" t="s">
        <v>89</v>
      </c>
      <c r="V22" s="2" t="s">
        <v>69</v>
      </c>
      <c r="W22" s="2" t="s">
        <v>69</v>
      </c>
      <c r="X22" s="2"/>
      <c r="Y22" s="2" t="s">
        <v>49</v>
      </c>
      <c r="Z22" s="2" t="s">
        <v>70</v>
      </c>
      <c r="AA22" s="2"/>
      <c r="AB22" s="2" t="s">
        <v>110</v>
      </c>
      <c r="AC22" s="2" t="s">
        <v>52</v>
      </c>
      <c r="AD22" s="2"/>
      <c r="AE22" s="2"/>
      <c r="AF22" s="2" t="s">
        <v>53</v>
      </c>
      <c r="AG22" s="2" t="s">
        <v>54</v>
      </c>
      <c r="AH22" s="2" t="s">
        <v>255</v>
      </c>
      <c r="AI22" s="2" t="s">
        <v>256</v>
      </c>
    </row>
    <row r="23" spans="1:35" x14ac:dyDescent="0.35">
      <c r="A23" s="2" t="str">
        <f>HYPERLINK("https://hsdes.intel.com/resource/14013186137","14013186137")</f>
        <v>14013186137</v>
      </c>
      <c r="B23" s="2" t="s">
        <v>257</v>
      </c>
      <c r="C23" s="2" t="s">
        <v>1128</v>
      </c>
      <c r="D23" s="8" t="s">
        <v>1127</v>
      </c>
      <c r="E23" s="2"/>
      <c r="F23" s="2" t="s">
        <v>33</v>
      </c>
      <c r="G23" s="2" t="s">
        <v>34</v>
      </c>
      <c r="H23" s="2" t="s">
        <v>35</v>
      </c>
      <c r="I23" s="2" t="s">
        <v>240</v>
      </c>
      <c r="J23" s="2" t="s">
        <v>258</v>
      </c>
      <c r="K23" s="2" t="s">
        <v>242</v>
      </c>
      <c r="L23" s="2" t="s">
        <v>259</v>
      </c>
      <c r="M23" s="2" t="s">
        <v>260</v>
      </c>
      <c r="N23" s="2" t="s">
        <v>261</v>
      </c>
      <c r="O23" s="2" t="s">
        <v>258</v>
      </c>
      <c r="P23" s="2" t="s">
        <v>191</v>
      </c>
      <c r="Q23" s="2"/>
      <c r="R23" s="2" t="s">
        <v>246</v>
      </c>
      <c r="S23" s="2" t="s">
        <v>262</v>
      </c>
      <c r="T23" s="2" t="s">
        <v>45</v>
      </c>
      <c r="U23" s="2" t="s">
        <v>89</v>
      </c>
      <c r="V23" s="2" t="s">
        <v>47</v>
      </c>
      <c r="W23" s="2" t="s">
        <v>48</v>
      </c>
      <c r="X23" s="2"/>
      <c r="Y23" s="2" t="s">
        <v>49</v>
      </c>
      <c r="Z23" s="2" t="s">
        <v>50</v>
      </c>
      <c r="AA23" s="2"/>
      <c r="AB23" s="2" t="s">
        <v>110</v>
      </c>
      <c r="AC23" s="2" t="s">
        <v>52</v>
      </c>
      <c r="AD23" s="2"/>
      <c r="AE23" s="2"/>
      <c r="AF23" s="2" t="s">
        <v>53</v>
      </c>
      <c r="AG23" s="2" t="s">
        <v>54</v>
      </c>
      <c r="AH23" s="2" t="s">
        <v>263</v>
      </c>
      <c r="AI23" s="2" t="s">
        <v>264</v>
      </c>
    </row>
    <row r="24" spans="1:35" x14ac:dyDescent="0.35">
      <c r="A24" s="2" t="str">
        <f>HYPERLINK("https://hsdes.intel.com/resource/14013186140","14013186140")</f>
        <v>14013186140</v>
      </c>
      <c r="B24" s="2" t="s">
        <v>265</v>
      </c>
      <c r="C24" s="2" t="s">
        <v>1128</v>
      </c>
      <c r="D24" s="8" t="s">
        <v>1127</v>
      </c>
      <c r="E24" s="2"/>
      <c r="F24" s="2" t="s">
        <v>58</v>
      </c>
      <c r="G24" s="2" t="s">
        <v>34</v>
      </c>
      <c r="H24" s="2" t="s">
        <v>35</v>
      </c>
      <c r="I24" s="2" t="s">
        <v>59</v>
      </c>
      <c r="J24" s="2" t="s">
        <v>266</v>
      </c>
      <c r="K24" s="2" t="s">
        <v>242</v>
      </c>
      <c r="L24" s="2" t="s">
        <v>267</v>
      </c>
      <c r="M24" s="2" t="s">
        <v>260</v>
      </c>
      <c r="N24" s="2" t="s">
        <v>261</v>
      </c>
      <c r="O24" s="2" t="s">
        <v>266</v>
      </c>
      <c r="P24" s="2" t="s">
        <v>191</v>
      </c>
      <c r="Q24" s="2"/>
      <c r="R24" s="2" t="s">
        <v>246</v>
      </c>
      <c r="S24" s="2" t="s">
        <v>262</v>
      </c>
      <c r="T24" s="2" t="s">
        <v>45</v>
      </c>
      <c r="U24" s="2" t="s">
        <v>89</v>
      </c>
      <c r="V24" s="2" t="s">
        <v>69</v>
      </c>
      <c r="W24" s="2" t="s">
        <v>69</v>
      </c>
      <c r="X24" s="2"/>
      <c r="Y24" s="2" t="s">
        <v>49</v>
      </c>
      <c r="Z24" s="2" t="s">
        <v>70</v>
      </c>
      <c r="AA24" s="2"/>
      <c r="AB24" s="2" t="s">
        <v>110</v>
      </c>
      <c r="AC24" s="2" t="s">
        <v>52</v>
      </c>
      <c r="AD24" s="2"/>
      <c r="AE24" s="2"/>
      <c r="AF24" s="2" t="s">
        <v>53</v>
      </c>
      <c r="AG24" s="2" t="s">
        <v>54</v>
      </c>
      <c r="AH24" s="2" t="s">
        <v>268</v>
      </c>
      <c r="AI24" s="2" t="s">
        <v>269</v>
      </c>
    </row>
    <row r="25" spans="1:35" x14ac:dyDescent="0.35">
      <c r="A25" s="2" t="str">
        <f>HYPERLINK("https://hsdes.intel.com/resource/14013186158","14013186158")</f>
        <v>14013186158</v>
      </c>
      <c r="B25" s="2" t="s">
        <v>270</v>
      </c>
      <c r="C25" s="2" t="s">
        <v>1128</v>
      </c>
      <c r="D25" s="8" t="s">
        <v>1127</v>
      </c>
      <c r="E25" s="2"/>
      <c r="F25" s="2" t="s">
        <v>58</v>
      </c>
      <c r="G25" s="2" t="s">
        <v>34</v>
      </c>
      <c r="H25" s="2" t="s">
        <v>35</v>
      </c>
      <c r="I25" s="2" t="s">
        <v>59</v>
      </c>
      <c r="J25" s="2" t="s">
        <v>271</v>
      </c>
      <c r="K25" s="2" t="s">
        <v>242</v>
      </c>
      <c r="L25" s="2" t="s">
        <v>272</v>
      </c>
      <c r="M25" s="2" t="s">
        <v>273</v>
      </c>
      <c r="N25" s="2" t="s">
        <v>261</v>
      </c>
      <c r="O25" s="2" t="s">
        <v>271</v>
      </c>
      <c r="P25" s="2" t="s">
        <v>42</v>
      </c>
      <c r="Q25" s="2"/>
      <c r="R25" s="2" t="s">
        <v>246</v>
      </c>
      <c r="S25" s="2" t="s">
        <v>274</v>
      </c>
      <c r="T25" s="2" t="s">
        <v>45</v>
      </c>
      <c r="U25" s="2" t="s">
        <v>89</v>
      </c>
      <c r="V25" s="2" t="s">
        <v>69</v>
      </c>
      <c r="W25" s="2" t="s">
        <v>69</v>
      </c>
      <c r="X25" s="2"/>
      <c r="Y25" s="2" t="s">
        <v>49</v>
      </c>
      <c r="Z25" s="2" t="s">
        <v>70</v>
      </c>
      <c r="AA25" s="2"/>
      <c r="AB25" s="2" t="s">
        <v>110</v>
      </c>
      <c r="AC25" s="2" t="s">
        <v>52</v>
      </c>
      <c r="AD25" s="2"/>
      <c r="AE25" s="2"/>
      <c r="AF25" s="2" t="s">
        <v>53</v>
      </c>
      <c r="AG25" s="2" t="s">
        <v>54</v>
      </c>
      <c r="AH25" s="2" t="s">
        <v>268</v>
      </c>
      <c r="AI25" s="2" t="s">
        <v>275</v>
      </c>
    </row>
    <row r="26" spans="1:35" x14ac:dyDescent="0.35">
      <c r="A26" s="2" t="str">
        <f>HYPERLINK("https://hsdes.intel.com/resource/14013186235","14013186235")</f>
        <v>14013186235</v>
      </c>
      <c r="B26" s="2" t="s">
        <v>277</v>
      </c>
      <c r="C26" s="2" t="s">
        <v>1128</v>
      </c>
      <c r="D26" s="15" t="s">
        <v>1136</v>
      </c>
      <c r="E26" s="2"/>
      <c r="F26" s="2" t="s">
        <v>33</v>
      </c>
      <c r="G26" s="2" t="s">
        <v>34</v>
      </c>
      <c r="H26" s="2" t="s">
        <v>35</v>
      </c>
      <c r="I26" s="2" t="s">
        <v>278</v>
      </c>
      <c r="J26" s="2" t="s">
        <v>279</v>
      </c>
      <c r="K26" s="2" t="s">
        <v>176</v>
      </c>
      <c r="L26" s="2" t="s">
        <v>280</v>
      </c>
      <c r="M26" s="2" t="s">
        <v>281</v>
      </c>
      <c r="N26" s="2" t="s">
        <v>282</v>
      </c>
      <c r="O26" s="2" t="s">
        <v>279</v>
      </c>
      <c r="P26" s="2" t="s">
        <v>42</v>
      </c>
      <c r="Q26" s="2" t="s">
        <v>180</v>
      </c>
      <c r="R26" s="2" t="s">
        <v>181</v>
      </c>
      <c r="S26" s="2" t="s">
        <v>283</v>
      </c>
      <c r="T26" s="2" t="s">
        <v>45</v>
      </c>
      <c r="U26" s="2" t="s">
        <v>284</v>
      </c>
      <c r="V26" s="2" t="s">
        <v>118</v>
      </c>
      <c r="W26" s="2" t="s">
        <v>119</v>
      </c>
      <c r="X26" s="2"/>
      <c r="Y26" s="2" t="s">
        <v>49</v>
      </c>
      <c r="Z26" s="2" t="s">
        <v>50</v>
      </c>
      <c r="AA26" s="2"/>
      <c r="AB26" s="2" t="s">
        <v>51</v>
      </c>
      <c r="AC26" s="2" t="s">
        <v>144</v>
      </c>
      <c r="AD26" s="2"/>
      <c r="AE26" s="2"/>
      <c r="AF26" s="2" t="s">
        <v>53</v>
      </c>
      <c r="AG26" s="2" t="s">
        <v>54</v>
      </c>
      <c r="AH26" s="2" t="s">
        <v>285</v>
      </c>
      <c r="AI26" s="2" t="s">
        <v>286</v>
      </c>
    </row>
    <row r="27" spans="1:35" x14ac:dyDescent="0.35">
      <c r="A27" s="2" t="str">
        <f>HYPERLINK("https://hsdes.intel.com/resource/14013186240","14013186240")</f>
        <v>14013186240</v>
      </c>
      <c r="B27" s="2" t="s">
        <v>287</v>
      </c>
      <c r="C27" s="2" t="s">
        <v>1126</v>
      </c>
      <c r="D27" s="8" t="s">
        <v>1127</v>
      </c>
      <c r="E27" s="2"/>
      <c r="F27" s="2" t="s">
        <v>58</v>
      </c>
      <c r="G27" s="2" t="s">
        <v>34</v>
      </c>
      <c r="H27" s="2" t="s">
        <v>35</v>
      </c>
      <c r="I27" s="2" t="s">
        <v>174</v>
      </c>
      <c r="J27" s="2" t="s">
        <v>288</v>
      </c>
      <c r="K27" s="2" t="s">
        <v>176</v>
      </c>
      <c r="L27" s="2" t="s">
        <v>289</v>
      </c>
      <c r="M27" s="2" t="s">
        <v>290</v>
      </c>
      <c r="N27" s="2" t="s">
        <v>291</v>
      </c>
      <c r="O27" s="2" t="s">
        <v>288</v>
      </c>
      <c r="P27" s="2" t="s">
        <v>42</v>
      </c>
      <c r="Q27" s="2" t="s">
        <v>180</v>
      </c>
      <c r="R27" s="2" t="s">
        <v>181</v>
      </c>
      <c r="S27" s="2" t="s">
        <v>292</v>
      </c>
      <c r="T27" s="2" t="s">
        <v>45</v>
      </c>
      <c r="U27" s="2" t="s">
        <v>67</v>
      </c>
      <c r="V27" s="2" t="s">
        <v>183</v>
      </c>
      <c r="W27" s="2" t="s">
        <v>69</v>
      </c>
      <c r="X27" s="2"/>
      <c r="Y27" s="2" t="s">
        <v>49</v>
      </c>
      <c r="Z27" s="2" t="s">
        <v>70</v>
      </c>
      <c r="AA27" s="2"/>
      <c r="AB27" s="2" t="s">
        <v>51</v>
      </c>
      <c r="AC27" s="2" t="s">
        <v>52</v>
      </c>
      <c r="AD27" s="2"/>
      <c r="AE27" s="2"/>
      <c r="AF27" s="2" t="s">
        <v>53</v>
      </c>
      <c r="AG27" s="2" t="s">
        <v>54</v>
      </c>
      <c r="AH27" s="2" t="s">
        <v>293</v>
      </c>
      <c r="AI27" s="2" t="s">
        <v>294</v>
      </c>
    </row>
    <row r="28" spans="1:35" x14ac:dyDescent="0.35">
      <c r="A28" s="2" t="str">
        <f>HYPERLINK("https://hsdes.intel.com/resource/14013186245","14013186245")</f>
        <v>14013186245</v>
      </c>
      <c r="B28" s="2" t="s">
        <v>295</v>
      </c>
      <c r="C28" s="2" t="s">
        <v>1126</v>
      </c>
      <c r="D28" s="8" t="s">
        <v>1127</v>
      </c>
      <c r="E28" s="2"/>
      <c r="F28" s="2" t="s">
        <v>33</v>
      </c>
      <c r="G28" s="2" t="s">
        <v>34</v>
      </c>
      <c r="H28" s="2" t="s">
        <v>35</v>
      </c>
      <c r="I28" s="2" t="s">
        <v>296</v>
      </c>
      <c r="J28" s="2" t="s">
        <v>297</v>
      </c>
      <c r="K28" s="2" t="s">
        <v>199</v>
      </c>
      <c r="L28" s="2" t="s">
        <v>298</v>
      </c>
      <c r="M28" s="2" t="s">
        <v>299</v>
      </c>
      <c r="N28" s="2" t="s">
        <v>300</v>
      </c>
      <c r="O28" s="2" t="s">
        <v>297</v>
      </c>
      <c r="P28" s="2" t="s">
        <v>191</v>
      </c>
      <c r="Q28" s="2" t="s">
        <v>203</v>
      </c>
      <c r="R28" s="2" t="s">
        <v>204</v>
      </c>
      <c r="S28" s="2" t="s">
        <v>301</v>
      </c>
      <c r="T28" s="2" t="s">
        <v>45</v>
      </c>
      <c r="U28" s="2" t="s">
        <v>89</v>
      </c>
      <c r="V28" s="2" t="s">
        <v>302</v>
      </c>
      <c r="W28" s="2" t="s">
        <v>303</v>
      </c>
      <c r="X28" s="2"/>
      <c r="Y28" s="2" t="s">
        <v>49</v>
      </c>
      <c r="Z28" s="2" t="s">
        <v>50</v>
      </c>
      <c r="AA28" s="2"/>
      <c r="AB28" s="2" t="s">
        <v>101</v>
      </c>
      <c r="AC28" s="2" t="s">
        <v>52</v>
      </c>
      <c r="AD28" s="2"/>
      <c r="AE28" s="2"/>
      <c r="AF28" s="2" t="s">
        <v>53</v>
      </c>
      <c r="AG28" s="2" t="s">
        <v>54</v>
      </c>
      <c r="AH28" s="2" t="s">
        <v>304</v>
      </c>
      <c r="AI28" s="2" t="s">
        <v>305</v>
      </c>
    </row>
    <row r="29" spans="1:35" x14ac:dyDescent="0.35">
      <c r="A29" s="2" t="str">
        <f>HYPERLINK("https://hsdes.intel.com/resource/14013186246","14013186246")</f>
        <v>14013186246</v>
      </c>
      <c r="B29" s="2" t="s">
        <v>306</v>
      </c>
      <c r="C29" s="2" t="s">
        <v>1126</v>
      </c>
      <c r="D29" s="8" t="s">
        <v>1127</v>
      </c>
      <c r="E29" s="2"/>
      <c r="F29" s="2" t="s">
        <v>58</v>
      </c>
      <c r="G29" s="2" t="s">
        <v>34</v>
      </c>
      <c r="H29" s="2" t="s">
        <v>35</v>
      </c>
      <c r="I29" s="2" t="s">
        <v>307</v>
      </c>
      <c r="J29" s="2" t="s">
        <v>308</v>
      </c>
      <c r="K29" s="2" t="s">
        <v>61</v>
      </c>
      <c r="L29" s="2" t="s">
        <v>309</v>
      </c>
      <c r="M29" s="2" t="s">
        <v>310</v>
      </c>
      <c r="N29" s="2" t="s">
        <v>311</v>
      </c>
      <c r="O29" s="2" t="s">
        <v>308</v>
      </c>
      <c r="P29" s="2" t="s">
        <v>42</v>
      </c>
      <c r="Q29" s="2"/>
      <c r="R29" s="2" t="s">
        <v>65</v>
      </c>
      <c r="S29" s="2" t="s">
        <v>312</v>
      </c>
      <c r="T29" s="2" t="s">
        <v>45</v>
      </c>
      <c r="U29" s="2" t="s">
        <v>46</v>
      </c>
      <c r="V29" s="2" t="s">
        <v>68</v>
      </c>
      <c r="W29" s="2" t="s">
        <v>69</v>
      </c>
      <c r="X29" s="2"/>
      <c r="Y29" s="2" t="s">
        <v>49</v>
      </c>
      <c r="Z29" s="2" t="s">
        <v>70</v>
      </c>
      <c r="AA29" s="2"/>
      <c r="AB29" s="2" t="s">
        <v>51</v>
      </c>
      <c r="AC29" s="2" t="s">
        <v>52</v>
      </c>
      <c r="AD29" s="2"/>
      <c r="AE29" s="2"/>
      <c r="AF29" s="2" t="s">
        <v>53</v>
      </c>
      <c r="AG29" s="2" t="s">
        <v>54</v>
      </c>
      <c r="AH29" s="2" t="s">
        <v>313</v>
      </c>
      <c r="AI29" s="2" t="s">
        <v>162</v>
      </c>
    </row>
    <row r="30" spans="1:35" x14ac:dyDescent="0.35">
      <c r="A30" s="2" t="str">
        <f>HYPERLINK("https://hsdes.intel.com/resource/14013186252","14013186252")</f>
        <v>14013186252</v>
      </c>
      <c r="B30" s="2" t="s">
        <v>314</v>
      </c>
      <c r="C30" s="2" t="s">
        <v>1126</v>
      </c>
      <c r="D30" s="8" t="s">
        <v>1127</v>
      </c>
      <c r="E30" s="2"/>
      <c r="F30" s="2" t="s">
        <v>58</v>
      </c>
      <c r="G30" s="2" t="s">
        <v>34</v>
      </c>
      <c r="H30" s="2" t="s">
        <v>35</v>
      </c>
      <c r="I30" s="2" t="s">
        <v>197</v>
      </c>
      <c r="J30" s="2" t="s">
        <v>315</v>
      </c>
      <c r="K30" s="2" t="s">
        <v>199</v>
      </c>
      <c r="L30" s="2" t="s">
        <v>316</v>
      </c>
      <c r="M30" s="2" t="s">
        <v>317</v>
      </c>
      <c r="N30" s="2" t="s">
        <v>318</v>
      </c>
      <c r="O30" s="2" t="s">
        <v>315</v>
      </c>
      <c r="P30" s="2" t="s">
        <v>191</v>
      </c>
      <c r="Q30" s="2"/>
      <c r="R30" s="2" t="s">
        <v>204</v>
      </c>
      <c r="S30" s="2" t="s">
        <v>319</v>
      </c>
      <c r="T30" s="2" t="s">
        <v>45</v>
      </c>
      <c r="U30" s="2" t="s">
        <v>89</v>
      </c>
      <c r="V30" s="2" t="s">
        <v>100</v>
      </c>
      <c r="W30" s="2" t="s">
        <v>48</v>
      </c>
      <c r="X30" s="2"/>
      <c r="Y30" s="2" t="s">
        <v>49</v>
      </c>
      <c r="Z30" s="2" t="s">
        <v>70</v>
      </c>
      <c r="AA30" s="2"/>
      <c r="AB30" s="2" t="s">
        <v>51</v>
      </c>
      <c r="AC30" s="2" t="s">
        <v>52</v>
      </c>
      <c r="AD30" s="2"/>
      <c r="AE30" s="2"/>
      <c r="AF30" s="2" t="s">
        <v>53</v>
      </c>
      <c r="AG30" s="2" t="s">
        <v>54</v>
      </c>
      <c r="AH30" s="2" t="s">
        <v>320</v>
      </c>
      <c r="AI30" s="2" t="s">
        <v>321</v>
      </c>
    </row>
    <row r="31" spans="1:35" x14ac:dyDescent="0.35">
      <c r="A31" s="2" t="str">
        <f>HYPERLINK("https://hsdes.intel.com/resource/14013186254","14013186254")</f>
        <v>14013186254</v>
      </c>
      <c r="B31" s="2" t="s">
        <v>322</v>
      </c>
      <c r="C31" s="2" t="s">
        <v>1126</v>
      </c>
      <c r="D31" s="8" t="s">
        <v>1127</v>
      </c>
      <c r="E31" s="2"/>
      <c r="F31" s="2" t="s">
        <v>58</v>
      </c>
      <c r="G31" s="2" t="s">
        <v>34</v>
      </c>
      <c r="H31" s="2" t="s">
        <v>35</v>
      </c>
      <c r="I31" s="2" t="s">
        <v>197</v>
      </c>
      <c r="J31" s="2" t="s">
        <v>323</v>
      </c>
      <c r="K31" s="2" t="s">
        <v>199</v>
      </c>
      <c r="L31" s="2" t="s">
        <v>324</v>
      </c>
      <c r="M31" s="2" t="s">
        <v>325</v>
      </c>
      <c r="N31" s="2" t="s">
        <v>326</v>
      </c>
      <c r="O31" s="2" t="s">
        <v>323</v>
      </c>
      <c r="P31" s="2" t="s">
        <v>191</v>
      </c>
      <c r="Q31" s="2"/>
      <c r="R31" s="2" t="s">
        <v>204</v>
      </c>
      <c r="S31" s="2" t="s">
        <v>327</v>
      </c>
      <c r="T31" s="2" t="s">
        <v>45</v>
      </c>
      <c r="U31" s="2" t="s">
        <v>46</v>
      </c>
      <c r="V31" s="2" t="s">
        <v>100</v>
      </c>
      <c r="W31" s="2" t="s">
        <v>328</v>
      </c>
      <c r="X31" s="2"/>
      <c r="Y31" s="2" t="s">
        <v>49</v>
      </c>
      <c r="Z31" s="2" t="s">
        <v>70</v>
      </c>
      <c r="AA31" s="2"/>
      <c r="AB31" s="2" t="s">
        <v>51</v>
      </c>
      <c r="AC31" s="2" t="s">
        <v>52</v>
      </c>
      <c r="AD31" s="2"/>
      <c r="AE31" s="2"/>
      <c r="AF31" s="2" t="s">
        <v>329</v>
      </c>
      <c r="AG31" s="2" t="s">
        <v>54</v>
      </c>
      <c r="AH31" s="2" t="s">
        <v>330</v>
      </c>
      <c r="AI31" s="2" t="s">
        <v>331</v>
      </c>
    </row>
    <row r="32" spans="1:35" x14ac:dyDescent="0.35">
      <c r="A32" s="2" t="str">
        <f>HYPERLINK("https://hsdes.intel.com/resource/14013186259","14013186259")</f>
        <v>14013186259</v>
      </c>
      <c r="B32" s="2" t="s">
        <v>332</v>
      </c>
      <c r="C32" s="2" t="s">
        <v>1126</v>
      </c>
      <c r="D32" s="8" t="s">
        <v>1127</v>
      </c>
      <c r="E32" s="2"/>
      <c r="F32" s="2" t="s">
        <v>33</v>
      </c>
      <c r="G32" s="2" t="s">
        <v>34</v>
      </c>
      <c r="H32" s="2" t="s">
        <v>35</v>
      </c>
      <c r="I32" s="2" t="s">
        <v>138</v>
      </c>
      <c r="J32" s="2" t="s">
        <v>333</v>
      </c>
      <c r="K32" s="2" t="s">
        <v>61</v>
      </c>
      <c r="L32" s="2" t="s">
        <v>334</v>
      </c>
      <c r="M32" s="2" t="s">
        <v>166</v>
      </c>
      <c r="N32" s="2" t="s">
        <v>335</v>
      </c>
      <c r="O32" s="2" t="s">
        <v>333</v>
      </c>
      <c r="P32" s="2" t="s">
        <v>42</v>
      </c>
      <c r="Q32" s="2"/>
      <c r="R32" s="2" t="s">
        <v>65</v>
      </c>
      <c r="S32" s="2" t="s">
        <v>336</v>
      </c>
      <c r="T32" s="2" t="s">
        <v>45</v>
      </c>
      <c r="U32" s="2" t="s">
        <v>46</v>
      </c>
      <c r="V32" s="2" t="s">
        <v>337</v>
      </c>
      <c r="W32" s="2" t="s">
        <v>223</v>
      </c>
      <c r="X32" s="2"/>
      <c r="Y32" s="2" t="s">
        <v>49</v>
      </c>
      <c r="Z32" s="2" t="s">
        <v>50</v>
      </c>
      <c r="AA32" s="2"/>
      <c r="AB32" s="2" t="s">
        <v>51</v>
      </c>
      <c r="AC32" s="2" t="s">
        <v>144</v>
      </c>
      <c r="AD32" s="2"/>
      <c r="AE32" s="2"/>
      <c r="AF32" s="2" t="s">
        <v>53</v>
      </c>
      <c r="AG32" s="2" t="s">
        <v>54</v>
      </c>
      <c r="AH32" s="2" t="s">
        <v>338</v>
      </c>
      <c r="AI32" s="2" t="s">
        <v>339</v>
      </c>
    </row>
    <row r="33" spans="1:35" x14ac:dyDescent="0.35">
      <c r="A33" s="2" t="str">
        <f>HYPERLINK("https://hsdes.intel.com/resource/14013186267","14013186267")</f>
        <v>14013186267</v>
      </c>
      <c r="B33" s="2" t="s">
        <v>340</v>
      </c>
      <c r="C33" s="2" t="s">
        <v>1126</v>
      </c>
      <c r="D33" s="8" t="s">
        <v>1127</v>
      </c>
      <c r="E33" s="2"/>
      <c r="F33" s="2" t="s">
        <v>33</v>
      </c>
      <c r="G33" s="2" t="s">
        <v>34</v>
      </c>
      <c r="H33" s="2" t="s">
        <v>35</v>
      </c>
      <c r="I33" s="2" t="s">
        <v>197</v>
      </c>
      <c r="J33" s="2" t="s">
        <v>341</v>
      </c>
      <c r="K33" s="2" t="s">
        <v>199</v>
      </c>
      <c r="L33" s="2" t="s">
        <v>342</v>
      </c>
      <c r="M33" s="2" t="s">
        <v>343</v>
      </c>
      <c r="N33" s="2" t="s">
        <v>344</v>
      </c>
      <c r="O33" s="2" t="s">
        <v>341</v>
      </c>
      <c r="P33" s="2" t="s">
        <v>191</v>
      </c>
      <c r="Q33" s="2" t="s">
        <v>203</v>
      </c>
      <c r="R33" s="2" t="s">
        <v>204</v>
      </c>
      <c r="S33" s="2" t="s">
        <v>345</v>
      </c>
      <c r="T33" s="2" t="s">
        <v>45</v>
      </c>
      <c r="U33" s="2" t="s">
        <v>284</v>
      </c>
      <c r="V33" s="2" t="s">
        <v>235</v>
      </c>
      <c r="W33" s="2" t="s">
        <v>346</v>
      </c>
      <c r="X33" s="2"/>
      <c r="Y33" s="2" t="s">
        <v>49</v>
      </c>
      <c r="Z33" s="2" t="s">
        <v>50</v>
      </c>
      <c r="AA33" s="2"/>
      <c r="AB33" s="2" t="s">
        <v>51</v>
      </c>
      <c r="AC33" s="2" t="s">
        <v>144</v>
      </c>
      <c r="AD33" s="2"/>
      <c r="AE33" s="2"/>
      <c r="AF33" s="2" t="s">
        <v>329</v>
      </c>
      <c r="AG33" s="2" t="s">
        <v>54</v>
      </c>
      <c r="AH33" s="2" t="s">
        <v>347</v>
      </c>
      <c r="AI33" s="2" t="s">
        <v>348</v>
      </c>
    </row>
    <row r="34" spans="1:35" x14ac:dyDescent="0.35">
      <c r="A34" s="2" t="str">
        <f>HYPERLINK("https://hsdes.intel.com/resource/14013186284","14013186284")</f>
        <v>14013186284</v>
      </c>
      <c r="B34" s="2" t="s">
        <v>349</v>
      </c>
      <c r="C34" s="2" t="s">
        <v>1128</v>
      </c>
      <c r="D34" s="8" t="s">
        <v>1127</v>
      </c>
      <c r="E34" s="2"/>
      <c r="F34" s="2" t="s">
        <v>58</v>
      </c>
      <c r="G34" s="2" t="s">
        <v>34</v>
      </c>
      <c r="H34" s="2" t="s">
        <v>35</v>
      </c>
      <c r="I34" s="2" t="s">
        <v>82</v>
      </c>
      <c r="J34" s="2" t="s">
        <v>350</v>
      </c>
      <c r="K34" s="2" t="s">
        <v>84</v>
      </c>
      <c r="L34" s="2" t="s">
        <v>351</v>
      </c>
      <c r="M34" s="2" t="s">
        <v>352</v>
      </c>
      <c r="N34" s="2" t="s">
        <v>353</v>
      </c>
      <c r="O34" s="2" t="s">
        <v>350</v>
      </c>
      <c r="P34" s="2" t="s">
        <v>42</v>
      </c>
      <c r="Q34" s="2"/>
      <c r="R34" s="2" t="s">
        <v>65</v>
      </c>
      <c r="S34" s="2" t="s">
        <v>354</v>
      </c>
      <c r="T34" s="2" t="s">
        <v>45</v>
      </c>
      <c r="U34" s="2" t="s">
        <v>89</v>
      </c>
      <c r="V34" s="2" t="s">
        <v>90</v>
      </c>
      <c r="W34" s="2" t="s">
        <v>48</v>
      </c>
      <c r="X34" s="2"/>
      <c r="Y34" s="2" t="s">
        <v>49</v>
      </c>
      <c r="Z34" s="2" t="s">
        <v>70</v>
      </c>
      <c r="AA34" s="2"/>
      <c r="AB34" s="2" t="s">
        <v>110</v>
      </c>
      <c r="AC34" s="2" t="s">
        <v>52</v>
      </c>
      <c r="AD34" s="2"/>
      <c r="AE34" s="2"/>
      <c r="AF34" s="2" t="s">
        <v>53</v>
      </c>
      <c r="AG34" s="2" t="s">
        <v>54</v>
      </c>
      <c r="AH34" s="2" t="s">
        <v>355</v>
      </c>
      <c r="AI34" s="2" t="s">
        <v>356</v>
      </c>
    </row>
    <row r="35" spans="1:35" x14ac:dyDescent="0.35">
      <c r="A35" s="2" t="str">
        <f>HYPERLINK("https://hsdes.intel.com/resource/14013186289","14013186289")</f>
        <v>14013186289</v>
      </c>
      <c r="B35" s="2" t="s">
        <v>357</v>
      </c>
      <c r="C35" s="2" t="s">
        <v>1126</v>
      </c>
      <c r="D35" s="8" t="s">
        <v>1127</v>
      </c>
      <c r="E35" s="2"/>
      <c r="F35" s="2" t="s">
        <v>58</v>
      </c>
      <c r="G35" s="2" t="s">
        <v>34</v>
      </c>
      <c r="H35" s="2" t="s">
        <v>35</v>
      </c>
      <c r="I35" s="2" t="s">
        <v>94</v>
      </c>
      <c r="J35" s="2" t="s">
        <v>358</v>
      </c>
      <c r="K35" s="2" t="s">
        <v>84</v>
      </c>
      <c r="L35" s="2" t="s">
        <v>359</v>
      </c>
      <c r="M35" s="2" t="s">
        <v>360</v>
      </c>
      <c r="N35" s="2" t="s">
        <v>361</v>
      </c>
      <c r="O35" s="2" t="s">
        <v>358</v>
      </c>
      <c r="P35" s="2" t="s">
        <v>42</v>
      </c>
      <c r="Q35" s="2"/>
      <c r="R35" s="2" t="s">
        <v>65</v>
      </c>
      <c r="S35" s="2" t="s">
        <v>362</v>
      </c>
      <c r="T35" s="2" t="s">
        <v>45</v>
      </c>
      <c r="U35" s="2" t="s">
        <v>89</v>
      </c>
      <c r="V35" s="2" t="s">
        <v>100</v>
      </c>
      <c r="W35" s="2" t="s">
        <v>48</v>
      </c>
      <c r="X35" s="2"/>
      <c r="Y35" s="2" t="s">
        <v>49</v>
      </c>
      <c r="Z35" s="2" t="s">
        <v>70</v>
      </c>
      <c r="AA35" s="2"/>
      <c r="AB35" s="2" t="s">
        <v>101</v>
      </c>
      <c r="AC35" s="2" t="s">
        <v>52</v>
      </c>
      <c r="AD35" s="2"/>
      <c r="AE35" s="2"/>
      <c r="AF35" s="2" t="s">
        <v>53</v>
      </c>
      <c r="AG35" s="2" t="s">
        <v>54</v>
      </c>
      <c r="AH35" s="2" t="s">
        <v>363</v>
      </c>
      <c r="AI35" s="2" t="s">
        <v>364</v>
      </c>
    </row>
    <row r="36" spans="1:35" x14ac:dyDescent="0.35">
      <c r="A36" s="2" t="str">
        <f>HYPERLINK("https://hsdes.intel.com/resource/14013186292","14013186292")</f>
        <v>14013186292</v>
      </c>
      <c r="B36" s="2" t="s">
        <v>365</v>
      </c>
      <c r="C36" s="2" t="s">
        <v>1126</v>
      </c>
      <c r="D36" s="8" t="s">
        <v>1127</v>
      </c>
      <c r="E36" s="2"/>
      <c r="F36" s="2" t="s">
        <v>58</v>
      </c>
      <c r="G36" s="2" t="s">
        <v>34</v>
      </c>
      <c r="H36" s="2" t="s">
        <v>35</v>
      </c>
      <c r="I36" s="2" t="s">
        <v>94</v>
      </c>
      <c r="J36" s="2" t="s">
        <v>366</v>
      </c>
      <c r="K36" s="2" t="s">
        <v>84</v>
      </c>
      <c r="L36" s="2" t="s">
        <v>367</v>
      </c>
      <c r="M36" s="2" t="s">
        <v>368</v>
      </c>
      <c r="N36" s="2" t="s">
        <v>369</v>
      </c>
      <c r="O36" s="2" t="s">
        <v>366</v>
      </c>
      <c r="P36" s="2" t="s">
        <v>42</v>
      </c>
      <c r="Q36" s="2"/>
      <c r="R36" s="2" t="s">
        <v>65</v>
      </c>
      <c r="S36" s="2" t="s">
        <v>370</v>
      </c>
      <c r="T36" s="2" t="s">
        <v>45</v>
      </c>
      <c r="U36" s="2" t="s">
        <v>89</v>
      </c>
      <c r="V36" s="2" t="s">
        <v>100</v>
      </c>
      <c r="W36" s="2" t="s">
        <v>48</v>
      </c>
      <c r="X36" s="2"/>
      <c r="Y36" s="2" t="s">
        <v>49</v>
      </c>
      <c r="Z36" s="2" t="s">
        <v>70</v>
      </c>
      <c r="AA36" s="2"/>
      <c r="AB36" s="2" t="s">
        <v>110</v>
      </c>
      <c r="AC36" s="2" t="s">
        <v>52</v>
      </c>
      <c r="AD36" s="2"/>
      <c r="AE36" s="2"/>
      <c r="AF36" s="2" t="s">
        <v>53</v>
      </c>
      <c r="AG36" s="2" t="s">
        <v>54</v>
      </c>
      <c r="AH36" s="2" t="s">
        <v>371</v>
      </c>
      <c r="AI36" s="2" t="s">
        <v>372</v>
      </c>
    </row>
    <row r="37" spans="1:35" x14ac:dyDescent="0.35">
      <c r="A37" s="2" t="str">
        <f>HYPERLINK("https://hsdes.intel.com/resource/14013186299","14013186299")</f>
        <v>14013186299</v>
      </c>
      <c r="B37" s="2" t="s">
        <v>373</v>
      </c>
      <c r="C37" s="2" t="s">
        <v>1128</v>
      </c>
      <c r="D37" s="8" t="s">
        <v>1127</v>
      </c>
      <c r="E37" s="2" t="s">
        <v>1142</v>
      </c>
      <c r="F37" s="2" t="s">
        <v>58</v>
      </c>
      <c r="G37" s="2" t="s">
        <v>34</v>
      </c>
      <c r="H37" s="2" t="s">
        <v>35</v>
      </c>
      <c r="I37" s="2" t="s">
        <v>174</v>
      </c>
      <c r="J37" s="2" t="s">
        <v>374</v>
      </c>
      <c r="K37" s="2" t="s">
        <v>176</v>
      </c>
      <c r="L37" s="2" t="s">
        <v>375</v>
      </c>
      <c r="M37" s="2" t="s">
        <v>376</v>
      </c>
      <c r="N37" s="2" t="s">
        <v>377</v>
      </c>
      <c r="O37" s="2" t="s">
        <v>374</v>
      </c>
      <c r="P37" s="2" t="s">
        <v>42</v>
      </c>
      <c r="Q37" s="2" t="s">
        <v>180</v>
      </c>
      <c r="R37" s="2" t="s">
        <v>181</v>
      </c>
      <c r="S37" s="2" t="s">
        <v>378</v>
      </c>
      <c r="T37" s="2" t="s">
        <v>45</v>
      </c>
      <c r="U37" s="2" t="s">
        <v>67</v>
      </c>
      <c r="V37" s="2" t="s">
        <v>234</v>
      </c>
      <c r="W37" s="2" t="s">
        <v>379</v>
      </c>
      <c r="X37" s="2"/>
      <c r="Y37" s="2" t="s">
        <v>49</v>
      </c>
      <c r="Z37" s="2" t="s">
        <v>70</v>
      </c>
      <c r="AA37" s="2"/>
      <c r="AB37" s="2" t="s">
        <v>51</v>
      </c>
      <c r="AC37" s="2" t="s">
        <v>52</v>
      </c>
      <c r="AD37" s="2"/>
      <c r="AE37" s="2"/>
      <c r="AF37" s="2" t="s">
        <v>53</v>
      </c>
      <c r="AG37" s="2" t="s">
        <v>54</v>
      </c>
      <c r="AH37" s="2" t="s">
        <v>380</v>
      </c>
      <c r="AI37" s="2" t="s">
        <v>381</v>
      </c>
    </row>
    <row r="38" spans="1:35" x14ac:dyDescent="0.35">
      <c r="A38" s="2" t="str">
        <f>HYPERLINK("https://hsdes.intel.com/resource/14013186300","14013186300")</f>
        <v>14013186300</v>
      </c>
      <c r="B38" s="2" t="s">
        <v>382</v>
      </c>
      <c r="C38" s="2" t="s">
        <v>1128</v>
      </c>
      <c r="D38" s="8" t="s">
        <v>1127</v>
      </c>
      <c r="E38" s="2"/>
      <c r="F38" s="2" t="s">
        <v>33</v>
      </c>
      <c r="G38" s="2" t="s">
        <v>34</v>
      </c>
      <c r="H38" s="2" t="s">
        <v>35</v>
      </c>
      <c r="I38" s="2" t="s">
        <v>174</v>
      </c>
      <c r="J38" s="2" t="s">
        <v>383</v>
      </c>
      <c r="K38" s="2" t="s">
        <v>176</v>
      </c>
      <c r="L38" s="2" t="s">
        <v>384</v>
      </c>
      <c r="M38" s="2" t="s">
        <v>385</v>
      </c>
      <c r="N38" s="2" t="s">
        <v>386</v>
      </c>
      <c r="O38" s="2" t="s">
        <v>383</v>
      </c>
      <c r="P38" s="2" t="s">
        <v>42</v>
      </c>
      <c r="Q38" s="2" t="s">
        <v>180</v>
      </c>
      <c r="R38" s="2" t="s">
        <v>181</v>
      </c>
      <c r="S38" s="2" t="s">
        <v>387</v>
      </c>
      <c r="T38" s="2" t="s">
        <v>45</v>
      </c>
      <c r="U38" s="2" t="s">
        <v>284</v>
      </c>
      <c r="V38" s="2" t="s">
        <v>337</v>
      </c>
      <c r="W38" s="2" t="s">
        <v>223</v>
      </c>
      <c r="X38" s="2"/>
      <c r="Y38" s="2" t="s">
        <v>49</v>
      </c>
      <c r="Z38" s="2" t="s">
        <v>50</v>
      </c>
      <c r="AA38" s="2"/>
      <c r="AB38" s="2" t="s">
        <v>51</v>
      </c>
      <c r="AC38" s="2" t="s">
        <v>144</v>
      </c>
      <c r="AD38" s="2"/>
      <c r="AE38" s="2"/>
      <c r="AF38" s="2" t="s">
        <v>53</v>
      </c>
      <c r="AG38" s="2" t="s">
        <v>54</v>
      </c>
      <c r="AH38" s="2" t="s">
        <v>388</v>
      </c>
      <c r="AI38" s="2" t="s">
        <v>389</v>
      </c>
    </row>
    <row r="39" spans="1:35" x14ac:dyDescent="0.35">
      <c r="A39" s="2" t="str">
        <f>HYPERLINK("https://hsdes.intel.com/resource/14013186305","14013186305")</f>
        <v>14013186305</v>
      </c>
      <c r="B39" s="2" t="s">
        <v>390</v>
      </c>
      <c r="C39" s="2" t="s">
        <v>1128</v>
      </c>
      <c r="D39" s="8" t="s">
        <v>1127</v>
      </c>
      <c r="E39" s="2"/>
      <c r="F39" s="2" t="s">
        <v>58</v>
      </c>
      <c r="G39" s="2" t="s">
        <v>34</v>
      </c>
      <c r="H39" s="2" t="s">
        <v>35</v>
      </c>
      <c r="I39" s="2" t="s">
        <v>174</v>
      </c>
      <c r="J39" s="2" t="s">
        <v>391</v>
      </c>
      <c r="K39" s="2" t="s">
        <v>176</v>
      </c>
      <c r="L39" s="2" t="s">
        <v>392</v>
      </c>
      <c r="M39" s="2" t="s">
        <v>393</v>
      </c>
      <c r="N39" s="2" t="s">
        <v>394</v>
      </c>
      <c r="O39" s="2" t="s">
        <v>391</v>
      </c>
      <c r="P39" s="2" t="s">
        <v>42</v>
      </c>
      <c r="Q39" s="2" t="s">
        <v>180</v>
      </c>
      <c r="R39" s="2" t="s">
        <v>181</v>
      </c>
      <c r="S39" s="2" t="s">
        <v>395</v>
      </c>
      <c r="T39" s="2" t="s">
        <v>45</v>
      </c>
      <c r="U39" s="2" t="s">
        <v>284</v>
      </c>
      <c r="V39" s="2" t="s">
        <v>234</v>
      </c>
      <c r="W39" s="2" t="s">
        <v>379</v>
      </c>
      <c r="X39" s="2"/>
      <c r="Y39" s="2" t="s">
        <v>49</v>
      </c>
      <c r="Z39" s="2" t="s">
        <v>70</v>
      </c>
      <c r="AA39" s="2"/>
      <c r="AB39" s="2" t="s">
        <v>51</v>
      </c>
      <c r="AC39" s="2" t="s">
        <v>144</v>
      </c>
      <c r="AD39" s="2"/>
      <c r="AE39" s="2"/>
      <c r="AF39" s="2" t="s">
        <v>53</v>
      </c>
      <c r="AG39" s="2" t="s">
        <v>54</v>
      </c>
      <c r="AH39" s="2" t="s">
        <v>396</v>
      </c>
      <c r="AI39" s="2" t="s">
        <v>397</v>
      </c>
    </row>
    <row r="40" spans="1:35" x14ac:dyDescent="0.35">
      <c r="A40" s="2" t="str">
        <f>HYPERLINK("https://hsdes.intel.com/resource/14013186312","14013186312")</f>
        <v>14013186312</v>
      </c>
      <c r="B40" s="2" t="s">
        <v>398</v>
      </c>
      <c r="C40" s="2" t="s">
        <v>1128</v>
      </c>
      <c r="D40" s="8" t="s">
        <v>1127</v>
      </c>
      <c r="E40" s="2"/>
      <c r="F40" s="2" t="s">
        <v>33</v>
      </c>
      <c r="G40" s="2" t="s">
        <v>399</v>
      </c>
      <c r="H40" s="2" t="s">
        <v>35</v>
      </c>
      <c r="I40" s="2" t="s">
        <v>400</v>
      </c>
      <c r="J40" s="2" t="s">
        <v>401</v>
      </c>
      <c r="K40" s="2" t="s">
        <v>242</v>
      </c>
      <c r="L40" s="2" t="s">
        <v>402</v>
      </c>
      <c r="M40" s="2" t="s">
        <v>403</v>
      </c>
      <c r="N40" s="2" t="s">
        <v>404</v>
      </c>
      <c r="O40" s="2" t="s">
        <v>401</v>
      </c>
      <c r="P40" s="2" t="s">
        <v>42</v>
      </c>
      <c r="Q40" s="2"/>
      <c r="R40" s="2" t="s">
        <v>246</v>
      </c>
      <c r="S40" s="2" t="s">
        <v>405</v>
      </c>
      <c r="T40" s="2" t="s">
        <v>45</v>
      </c>
      <c r="U40" s="2" t="s">
        <v>89</v>
      </c>
      <c r="V40" s="2" t="s">
        <v>406</v>
      </c>
      <c r="W40" s="2" t="s">
        <v>48</v>
      </c>
      <c r="X40" s="2"/>
      <c r="Y40" s="2" t="s">
        <v>49</v>
      </c>
      <c r="Z40" s="2" t="s">
        <v>50</v>
      </c>
      <c r="AA40" s="2"/>
      <c r="AB40" s="2" t="s">
        <v>51</v>
      </c>
      <c r="AC40" s="2" t="s">
        <v>52</v>
      </c>
      <c r="AD40" s="2"/>
      <c r="AE40" s="2"/>
      <c r="AF40" s="2" t="s">
        <v>53</v>
      </c>
      <c r="AG40" s="2" t="s">
        <v>54</v>
      </c>
      <c r="AH40" s="2" t="s">
        <v>407</v>
      </c>
      <c r="AI40" s="2" t="s">
        <v>408</v>
      </c>
    </row>
    <row r="41" spans="1:35" x14ac:dyDescent="0.35">
      <c r="A41" s="2" t="str">
        <f>HYPERLINK("https://hsdes.intel.com/resource/14013186316","14013186316")</f>
        <v>14013186316</v>
      </c>
      <c r="B41" s="2" t="s">
        <v>409</v>
      </c>
      <c r="C41" s="2" t="s">
        <v>1128</v>
      </c>
      <c r="D41" s="8" t="s">
        <v>1127</v>
      </c>
      <c r="E41" s="2" t="s">
        <v>1137</v>
      </c>
      <c r="F41" s="2" t="s">
        <v>58</v>
      </c>
      <c r="G41" s="2" t="s">
        <v>34</v>
      </c>
      <c r="H41" s="2" t="s">
        <v>35</v>
      </c>
      <c r="I41" s="2" t="s">
        <v>278</v>
      </c>
      <c r="J41" s="2" t="s">
        <v>410</v>
      </c>
      <c r="K41" s="2" t="s">
        <v>38</v>
      </c>
      <c r="L41" s="2" t="s">
        <v>411</v>
      </c>
      <c r="M41" s="2" t="s">
        <v>412</v>
      </c>
      <c r="N41" s="2" t="s">
        <v>413</v>
      </c>
      <c r="O41" s="2" t="s">
        <v>410</v>
      </c>
      <c r="P41" s="2" t="s">
        <v>42</v>
      </c>
      <c r="Q41" s="2"/>
      <c r="R41" s="2" t="s">
        <v>43</v>
      </c>
      <c r="S41" s="2" t="s">
        <v>414</v>
      </c>
      <c r="T41" s="2" t="s">
        <v>45</v>
      </c>
      <c r="U41" s="2" t="s">
        <v>89</v>
      </c>
      <c r="V41" s="2" t="s">
        <v>47</v>
      </c>
      <c r="W41" s="2" t="s">
        <v>48</v>
      </c>
      <c r="X41" s="2"/>
      <c r="Y41" s="2" t="s">
        <v>49</v>
      </c>
      <c r="Z41" s="2" t="s">
        <v>70</v>
      </c>
      <c r="AA41" s="2"/>
      <c r="AB41" s="2" t="s">
        <v>101</v>
      </c>
      <c r="AC41" s="2" t="s">
        <v>52</v>
      </c>
      <c r="AD41" s="2"/>
      <c r="AE41" s="2"/>
      <c r="AF41" s="2" t="s">
        <v>53</v>
      </c>
      <c r="AG41" s="2" t="s">
        <v>54</v>
      </c>
      <c r="AH41" s="2" t="s">
        <v>415</v>
      </c>
      <c r="AI41" s="2" t="s">
        <v>416</v>
      </c>
    </row>
    <row r="42" spans="1:35" x14ac:dyDescent="0.35">
      <c r="A42" s="2" t="str">
        <f>HYPERLINK("https://hsdes.intel.com/resource/14013186319","14013186319")</f>
        <v>14013186319</v>
      </c>
      <c r="B42" s="2" t="s">
        <v>417</v>
      </c>
      <c r="C42" s="2" t="s">
        <v>1128</v>
      </c>
      <c r="D42" s="8" t="s">
        <v>1127</v>
      </c>
      <c r="E42" s="2"/>
      <c r="F42" s="2" t="s">
        <v>58</v>
      </c>
      <c r="G42" s="2" t="s">
        <v>34</v>
      </c>
      <c r="H42" s="2" t="s">
        <v>35</v>
      </c>
      <c r="I42" s="2" t="s">
        <v>174</v>
      </c>
      <c r="J42" s="2" t="s">
        <v>418</v>
      </c>
      <c r="K42" s="2" t="s">
        <v>176</v>
      </c>
      <c r="L42" s="2" t="s">
        <v>419</v>
      </c>
      <c r="M42" s="2" t="s">
        <v>393</v>
      </c>
      <c r="N42" s="2" t="s">
        <v>420</v>
      </c>
      <c r="O42" s="2" t="s">
        <v>418</v>
      </c>
      <c r="P42" s="2" t="s">
        <v>42</v>
      </c>
      <c r="Q42" s="2" t="s">
        <v>180</v>
      </c>
      <c r="R42" s="2" t="s">
        <v>181</v>
      </c>
      <c r="S42" s="2" t="s">
        <v>421</v>
      </c>
      <c r="T42" s="2" t="s">
        <v>45</v>
      </c>
      <c r="U42" s="2" t="s">
        <v>89</v>
      </c>
      <c r="V42" s="2" t="s">
        <v>47</v>
      </c>
      <c r="W42" s="2" t="s">
        <v>48</v>
      </c>
      <c r="X42" s="2"/>
      <c r="Y42" s="2" t="s">
        <v>49</v>
      </c>
      <c r="Z42" s="2" t="s">
        <v>70</v>
      </c>
      <c r="AA42" s="2"/>
      <c r="AB42" s="2" t="s">
        <v>101</v>
      </c>
      <c r="AC42" s="2" t="s">
        <v>52</v>
      </c>
      <c r="AD42" s="2"/>
      <c r="AE42" s="2"/>
      <c r="AF42" s="2" t="s">
        <v>53</v>
      </c>
      <c r="AG42" s="2" t="s">
        <v>54</v>
      </c>
      <c r="AH42" s="2" t="s">
        <v>422</v>
      </c>
      <c r="AI42" s="2" t="s">
        <v>423</v>
      </c>
    </row>
    <row r="43" spans="1:35" x14ac:dyDescent="0.35">
      <c r="A43" s="2" t="str">
        <f>HYPERLINK("https://hsdes.intel.com/resource/14013186322","14013186322")</f>
        <v>14013186322</v>
      </c>
      <c r="B43" s="2" t="s">
        <v>424</v>
      </c>
      <c r="C43" s="2" t="s">
        <v>1128</v>
      </c>
      <c r="D43" s="8" t="s">
        <v>1127</v>
      </c>
      <c r="E43" s="2"/>
      <c r="F43" s="2" t="s">
        <v>58</v>
      </c>
      <c r="G43" s="2" t="s">
        <v>34</v>
      </c>
      <c r="H43" s="2" t="s">
        <v>35</v>
      </c>
      <c r="I43" s="2" t="s">
        <v>174</v>
      </c>
      <c r="J43" s="2" t="s">
        <v>425</v>
      </c>
      <c r="K43" s="2" t="s">
        <v>176</v>
      </c>
      <c r="L43" s="2" t="s">
        <v>426</v>
      </c>
      <c r="M43" s="2" t="s">
        <v>427</v>
      </c>
      <c r="N43" s="2" t="s">
        <v>428</v>
      </c>
      <c r="O43" s="2" t="s">
        <v>425</v>
      </c>
      <c r="P43" s="2" t="s">
        <v>42</v>
      </c>
      <c r="Q43" s="2" t="s">
        <v>180</v>
      </c>
      <c r="R43" s="2" t="s">
        <v>181</v>
      </c>
      <c r="S43" s="2" t="s">
        <v>429</v>
      </c>
      <c r="T43" s="2" t="s">
        <v>45</v>
      </c>
      <c r="U43" s="2" t="s">
        <v>284</v>
      </c>
      <c r="V43" s="2" t="s">
        <v>47</v>
      </c>
      <c r="W43" s="2" t="s">
        <v>48</v>
      </c>
      <c r="X43" s="2"/>
      <c r="Y43" s="2" t="s">
        <v>49</v>
      </c>
      <c r="Z43" s="2" t="s">
        <v>70</v>
      </c>
      <c r="AA43" s="2"/>
      <c r="AB43" s="2" t="s">
        <v>101</v>
      </c>
      <c r="AC43" s="2" t="s">
        <v>52</v>
      </c>
      <c r="AD43" s="2"/>
      <c r="AE43" s="2"/>
      <c r="AF43" s="2" t="s">
        <v>53</v>
      </c>
      <c r="AG43" s="2" t="s">
        <v>54</v>
      </c>
      <c r="AH43" s="2" t="s">
        <v>430</v>
      </c>
      <c r="AI43" s="2" t="s">
        <v>431</v>
      </c>
    </row>
    <row r="44" spans="1:35" x14ac:dyDescent="0.35">
      <c r="A44" s="2" t="str">
        <f>HYPERLINK("https://hsdes.intel.com/resource/14013186342","14013186342")</f>
        <v>14013186342</v>
      </c>
      <c r="B44" s="2" t="s">
        <v>432</v>
      </c>
      <c r="C44" s="2" t="s">
        <v>1128</v>
      </c>
      <c r="D44" s="8" t="s">
        <v>1127</v>
      </c>
      <c r="E44" s="2"/>
      <c r="F44" s="2" t="s">
        <v>33</v>
      </c>
      <c r="G44" s="2" t="s">
        <v>34</v>
      </c>
      <c r="H44" s="2" t="s">
        <v>35</v>
      </c>
      <c r="I44" s="2" t="s">
        <v>174</v>
      </c>
      <c r="J44" s="2" t="s">
        <v>433</v>
      </c>
      <c r="K44" s="2" t="s">
        <v>176</v>
      </c>
      <c r="L44" s="2" t="s">
        <v>434</v>
      </c>
      <c r="M44" s="2" t="s">
        <v>393</v>
      </c>
      <c r="N44" s="2" t="s">
        <v>435</v>
      </c>
      <c r="O44" s="2" t="s">
        <v>433</v>
      </c>
      <c r="P44" s="2" t="s">
        <v>42</v>
      </c>
      <c r="Q44" s="2" t="s">
        <v>180</v>
      </c>
      <c r="R44" s="2" t="s">
        <v>181</v>
      </c>
      <c r="S44" s="2" t="s">
        <v>436</v>
      </c>
      <c r="T44" s="2" t="s">
        <v>45</v>
      </c>
      <c r="U44" s="2" t="s">
        <v>89</v>
      </c>
      <c r="V44" s="2" t="s">
        <v>193</v>
      </c>
      <c r="W44" s="2" t="s">
        <v>170</v>
      </c>
      <c r="X44" s="2"/>
      <c r="Y44" s="2" t="s">
        <v>49</v>
      </c>
      <c r="Z44" s="2" t="s">
        <v>50</v>
      </c>
      <c r="AA44" s="2"/>
      <c r="AB44" s="2" t="s">
        <v>101</v>
      </c>
      <c r="AC44" s="2" t="s">
        <v>144</v>
      </c>
      <c r="AD44" s="2"/>
      <c r="AE44" s="2"/>
      <c r="AF44" s="2" t="s">
        <v>53</v>
      </c>
      <c r="AG44" s="2" t="s">
        <v>54</v>
      </c>
      <c r="AH44" s="2" t="s">
        <v>437</v>
      </c>
      <c r="AI44" s="2" t="s">
        <v>438</v>
      </c>
    </row>
    <row r="45" spans="1:35" x14ac:dyDescent="0.35">
      <c r="A45" s="2" t="str">
        <f>HYPERLINK("https://hsdes.intel.com/resource/14013186344","14013186344")</f>
        <v>14013186344</v>
      </c>
      <c r="B45" s="2" t="s">
        <v>439</v>
      </c>
      <c r="C45" s="2" t="s">
        <v>1126</v>
      </c>
      <c r="D45" s="11" t="s">
        <v>1127</v>
      </c>
      <c r="E45" s="2"/>
      <c r="F45" s="2" t="s">
        <v>58</v>
      </c>
      <c r="G45" s="2" t="s">
        <v>34</v>
      </c>
      <c r="H45" s="2" t="s">
        <v>35</v>
      </c>
      <c r="I45" s="2" t="s">
        <v>174</v>
      </c>
      <c r="J45" s="2" t="s">
        <v>440</v>
      </c>
      <c r="K45" s="2" t="s">
        <v>176</v>
      </c>
      <c r="L45" s="2" t="s">
        <v>441</v>
      </c>
      <c r="M45" s="2" t="s">
        <v>442</v>
      </c>
      <c r="N45" s="2" t="s">
        <v>443</v>
      </c>
      <c r="O45" s="2" t="s">
        <v>440</v>
      </c>
      <c r="P45" s="2" t="s">
        <v>42</v>
      </c>
      <c r="Q45" s="2" t="s">
        <v>180</v>
      </c>
      <c r="R45" s="2" t="s">
        <v>181</v>
      </c>
      <c r="S45" s="2" t="s">
        <v>444</v>
      </c>
      <c r="T45" s="2" t="s">
        <v>45</v>
      </c>
      <c r="U45" s="2" t="s">
        <v>89</v>
      </c>
      <c r="V45" s="2" t="s">
        <v>193</v>
      </c>
      <c r="W45" s="2" t="s">
        <v>170</v>
      </c>
      <c r="X45" s="2"/>
      <c r="Y45" s="2" t="s">
        <v>49</v>
      </c>
      <c r="Z45" s="2" t="s">
        <v>70</v>
      </c>
      <c r="AA45" s="2"/>
      <c r="AB45" s="2" t="s">
        <v>51</v>
      </c>
      <c r="AC45" s="2" t="s">
        <v>52</v>
      </c>
      <c r="AD45" s="2"/>
      <c r="AE45" s="2"/>
      <c r="AF45" s="2" t="s">
        <v>53</v>
      </c>
      <c r="AG45" s="2" t="s">
        <v>54</v>
      </c>
      <c r="AH45" s="2" t="s">
        <v>445</v>
      </c>
      <c r="AI45" s="2" t="s">
        <v>446</v>
      </c>
    </row>
    <row r="46" spans="1:35" x14ac:dyDescent="0.35">
      <c r="A46" s="2" t="str">
        <f>HYPERLINK("https://hsdes.intel.com/resource/14013186394","14013186394")</f>
        <v>14013186394</v>
      </c>
      <c r="B46" s="2" t="s">
        <v>447</v>
      </c>
      <c r="C46" s="2" t="s">
        <v>1126</v>
      </c>
      <c r="D46" s="8" t="s">
        <v>1127</v>
      </c>
      <c r="E46" s="2"/>
      <c r="F46" s="2" t="s">
        <v>58</v>
      </c>
      <c r="G46" s="2" t="s">
        <v>34</v>
      </c>
      <c r="H46" s="2" t="s">
        <v>35</v>
      </c>
      <c r="I46" s="2" t="s">
        <v>174</v>
      </c>
      <c r="J46" s="2" t="s">
        <v>448</v>
      </c>
      <c r="K46" s="2" t="s">
        <v>176</v>
      </c>
      <c r="L46" s="2" t="s">
        <v>449</v>
      </c>
      <c r="M46" s="2" t="s">
        <v>376</v>
      </c>
      <c r="N46" s="2" t="s">
        <v>450</v>
      </c>
      <c r="O46" s="2" t="s">
        <v>448</v>
      </c>
      <c r="P46" s="2" t="s">
        <v>42</v>
      </c>
      <c r="Q46" s="2" t="s">
        <v>180</v>
      </c>
      <c r="R46" s="2" t="s">
        <v>181</v>
      </c>
      <c r="S46" s="2" t="s">
        <v>451</v>
      </c>
      <c r="T46" s="2" t="s">
        <v>45</v>
      </c>
      <c r="U46" s="2" t="s">
        <v>46</v>
      </c>
      <c r="V46" s="2" t="s">
        <v>47</v>
      </c>
      <c r="W46" s="2" t="s">
        <v>48</v>
      </c>
      <c r="X46" s="2"/>
      <c r="Y46" s="2" t="s">
        <v>49</v>
      </c>
      <c r="Z46" s="2" t="s">
        <v>70</v>
      </c>
      <c r="AA46" s="2"/>
      <c r="AB46" s="2" t="s">
        <v>51</v>
      </c>
      <c r="AC46" s="2" t="s">
        <v>144</v>
      </c>
      <c r="AD46" s="2"/>
      <c r="AE46" s="2"/>
      <c r="AF46" s="2" t="s">
        <v>53</v>
      </c>
      <c r="AG46" s="2" t="s">
        <v>54</v>
      </c>
      <c r="AH46" s="2" t="s">
        <v>452</v>
      </c>
      <c r="AI46" s="2" t="s">
        <v>453</v>
      </c>
    </row>
    <row r="47" spans="1:35" x14ac:dyDescent="0.35">
      <c r="A47" s="2" t="str">
        <f>HYPERLINK("https://hsdes.intel.com/resource/14013186494","14013186494")</f>
        <v>14013186494</v>
      </c>
      <c r="B47" s="2" t="s">
        <v>454</v>
      </c>
      <c r="C47" s="2" t="s">
        <v>1126</v>
      </c>
      <c r="D47" s="8" t="s">
        <v>1127</v>
      </c>
      <c r="E47" s="2"/>
      <c r="F47" s="2" t="s">
        <v>33</v>
      </c>
      <c r="G47" s="2" t="s">
        <v>34</v>
      </c>
      <c r="H47" s="2" t="s">
        <v>35</v>
      </c>
      <c r="I47" s="2" t="s">
        <v>174</v>
      </c>
      <c r="J47" s="2" t="s">
        <v>455</v>
      </c>
      <c r="K47" s="2" t="s">
        <v>176</v>
      </c>
      <c r="L47" s="2" t="s">
        <v>456</v>
      </c>
      <c r="M47" s="2" t="s">
        <v>63</v>
      </c>
      <c r="N47" s="2" t="s">
        <v>457</v>
      </c>
      <c r="O47" s="2" t="s">
        <v>455</v>
      </c>
      <c r="P47" s="2" t="s">
        <v>42</v>
      </c>
      <c r="Q47" s="2" t="s">
        <v>180</v>
      </c>
      <c r="R47" s="2" t="s">
        <v>181</v>
      </c>
      <c r="S47" s="2" t="s">
        <v>458</v>
      </c>
      <c r="T47" s="2" t="s">
        <v>45</v>
      </c>
      <c r="U47" s="2" t="s">
        <v>89</v>
      </c>
      <c r="V47" s="2" t="s">
        <v>47</v>
      </c>
      <c r="W47" s="2" t="s">
        <v>100</v>
      </c>
      <c r="X47" s="2"/>
      <c r="Y47" s="2" t="s">
        <v>49</v>
      </c>
      <c r="Z47" s="2" t="s">
        <v>50</v>
      </c>
      <c r="AA47" s="2"/>
      <c r="AB47" s="2" t="s">
        <v>51</v>
      </c>
      <c r="AC47" s="2" t="s">
        <v>144</v>
      </c>
      <c r="AD47" s="2"/>
      <c r="AE47" s="2"/>
      <c r="AF47" s="2" t="s">
        <v>53</v>
      </c>
      <c r="AG47" s="2" t="s">
        <v>54</v>
      </c>
      <c r="AH47" s="2" t="s">
        <v>459</v>
      </c>
      <c r="AI47" s="2" t="s">
        <v>460</v>
      </c>
    </row>
    <row r="48" spans="1:35" x14ac:dyDescent="0.35">
      <c r="A48" s="2" t="str">
        <f>HYPERLINK("https://hsdes.intel.com/resource/14013186503","14013186503")</f>
        <v>14013186503</v>
      </c>
      <c r="B48" s="2" t="s">
        <v>461</v>
      </c>
      <c r="C48" s="2" t="s">
        <v>1126</v>
      </c>
      <c r="D48" s="8" t="s">
        <v>1127</v>
      </c>
      <c r="E48" s="2"/>
      <c r="F48" s="2" t="s">
        <v>33</v>
      </c>
      <c r="G48" s="2" t="s">
        <v>34</v>
      </c>
      <c r="H48" s="2" t="s">
        <v>35</v>
      </c>
      <c r="I48" s="2" t="s">
        <v>174</v>
      </c>
      <c r="J48" s="2" t="s">
        <v>462</v>
      </c>
      <c r="K48" s="2" t="s">
        <v>463</v>
      </c>
      <c r="L48" s="2" t="s">
        <v>464</v>
      </c>
      <c r="M48" s="2" t="s">
        <v>465</v>
      </c>
      <c r="N48" s="2" t="s">
        <v>466</v>
      </c>
      <c r="O48" s="2" t="s">
        <v>462</v>
      </c>
      <c r="P48" s="2" t="s">
        <v>42</v>
      </c>
      <c r="Q48" s="2" t="s">
        <v>180</v>
      </c>
      <c r="R48" s="2" t="s">
        <v>181</v>
      </c>
      <c r="S48" s="2" t="s">
        <v>467</v>
      </c>
      <c r="T48" s="2" t="s">
        <v>45</v>
      </c>
      <c r="U48" s="2" t="s">
        <v>67</v>
      </c>
      <c r="V48" s="2" t="s">
        <v>234</v>
      </c>
      <c r="W48" s="2" t="s">
        <v>235</v>
      </c>
      <c r="X48" s="2"/>
      <c r="Y48" s="2" t="s">
        <v>49</v>
      </c>
      <c r="Z48" s="2" t="s">
        <v>50</v>
      </c>
      <c r="AA48" s="2"/>
      <c r="AB48" s="2" t="s">
        <v>51</v>
      </c>
      <c r="AC48" s="2" t="s">
        <v>52</v>
      </c>
      <c r="AD48" s="2"/>
      <c r="AE48" s="2"/>
      <c r="AF48" s="2" t="s">
        <v>53</v>
      </c>
      <c r="AG48" s="2" t="s">
        <v>54</v>
      </c>
      <c r="AH48" s="2" t="s">
        <v>468</v>
      </c>
      <c r="AI48" s="2" t="s">
        <v>469</v>
      </c>
    </row>
    <row r="49" spans="1:35" x14ac:dyDescent="0.35">
      <c r="A49" s="2" t="str">
        <f>HYPERLINK("https://hsdes.intel.com/resource/14013186504","14013186504")</f>
        <v>14013186504</v>
      </c>
      <c r="B49" s="2" t="s">
        <v>470</v>
      </c>
      <c r="C49" s="2" t="s">
        <v>1126</v>
      </c>
      <c r="D49" s="8" t="s">
        <v>1127</v>
      </c>
      <c r="E49" s="14"/>
      <c r="F49" s="2" t="s">
        <v>33</v>
      </c>
      <c r="G49" s="2" t="s">
        <v>34</v>
      </c>
      <c r="H49" s="2" t="s">
        <v>35</v>
      </c>
      <c r="I49" s="2" t="s">
        <v>174</v>
      </c>
      <c r="J49" s="2" t="s">
        <v>471</v>
      </c>
      <c r="K49" s="2" t="s">
        <v>463</v>
      </c>
      <c r="L49" s="2" t="s">
        <v>472</v>
      </c>
      <c r="M49" s="2" t="s">
        <v>473</v>
      </c>
      <c r="N49" s="2" t="s">
        <v>474</v>
      </c>
      <c r="O49" s="2" t="s">
        <v>471</v>
      </c>
      <c r="P49" s="2" t="s">
        <v>42</v>
      </c>
      <c r="Q49" s="2" t="s">
        <v>180</v>
      </c>
      <c r="R49" s="2" t="s">
        <v>181</v>
      </c>
      <c r="S49" s="2" t="s">
        <v>475</v>
      </c>
      <c r="T49" s="2" t="s">
        <v>45</v>
      </c>
      <c r="U49" s="2" t="s">
        <v>67</v>
      </c>
      <c r="V49" s="2" t="s">
        <v>47</v>
      </c>
      <c r="W49" s="2" t="s">
        <v>100</v>
      </c>
      <c r="X49" s="2"/>
      <c r="Y49" s="2" t="s">
        <v>49</v>
      </c>
      <c r="Z49" s="2" t="s">
        <v>50</v>
      </c>
      <c r="AA49" s="2"/>
      <c r="AB49" s="2" t="s">
        <v>51</v>
      </c>
      <c r="AC49" s="2" t="s">
        <v>52</v>
      </c>
      <c r="AD49" s="2"/>
      <c r="AE49" s="2"/>
      <c r="AF49" s="2" t="s">
        <v>53</v>
      </c>
      <c r="AG49" s="2" t="s">
        <v>54</v>
      </c>
      <c r="AH49" s="2" t="s">
        <v>470</v>
      </c>
      <c r="AI49" s="2" t="s">
        <v>476</v>
      </c>
    </row>
    <row r="50" spans="1:35" x14ac:dyDescent="0.35">
      <c r="A50" s="2" t="str">
        <f>HYPERLINK("https://hsdes.intel.com/resource/14013186505","14013186505")</f>
        <v>14013186505</v>
      </c>
      <c r="B50" s="2" t="s">
        <v>477</v>
      </c>
      <c r="C50" s="2" t="s">
        <v>1126</v>
      </c>
      <c r="D50" s="8" t="s">
        <v>1127</v>
      </c>
      <c r="E50" s="2"/>
      <c r="F50" s="2" t="s">
        <v>33</v>
      </c>
      <c r="G50" s="2" t="s">
        <v>34</v>
      </c>
      <c r="H50" s="2" t="s">
        <v>35</v>
      </c>
      <c r="I50" s="2" t="s">
        <v>174</v>
      </c>
      <c r="J50" s="2" t="s">
        <v>478</v>
      </c>
      <c r="K50" s="2" t="s">
        <v>463</v>
      </c>
      <c r="L50" s="2" t="s">
        <v>479</v>
      </c>
      <c r="M50" s="2" t="s">
        <v>473</v>
      </c>
      <c r="N50" s="2" t="s">
        <v>480</v>
      </c>
      <c r="O50" s="2" t="s">
        <v>478</v>
      </c>
      <c r="P50" s="2" t="s">
        <v>42</v>
      </c>
      <c r="Q50" s="2" t="s">
        <v>180</v>
      </c>
      <c r="R50" s="2" t="s">
        <v>181</v>
      </c>
      <c r="S50" s="2" t="s">
        <v>481</v>
      </c>
      <c r="T50" s="2" t="s">
        <v>45</v>
      </c>
      <c r="U50" s="2" t="s">
        <v>67</v>
      </c>
      <c r="V50" s="2" t="s">
        <v>234</v>
      </c>
      <c r="W50" s="2" t="s">
        <v>235</v>
      </c>
      <c r="X50" s="2"/>
      <c r="Y50" s="2" t="s">
        <v>49</v>
      </c>
      <c r="Z50" s="2" t="s">
        <v>50</v>
      </c>
      <c r="AA50" s="2"/>
      <c r="AB50" s="2" t="s">
        <v>51</v>
      </c>
      <c r="AC50" s="2" t="s">
        <v>52</v>
      </c>
      <c r="AD50" s="2"/>
      <c r="AE50" s="2"/>
      <c r="AF50" s="2" t="s">
        <v>53</v>
      </c>
      <c r="AG50" s="2" t="s">
        <v>54</v>
      </c>
      <c r="AH50" s="2" t="s">
        <v>477</v>
      </c>
      <c r="AI50" s="2" t="s">
        <v>482</v>
      </c>
    </row>
    <row r="51" spans="1:35" x14ac:dyDescent="0.35">
      <c r="A51" s="2" t="str">
        <f>HYPERLINK("https://hsdes.intel.com/resource/14013186512","14013186512")</f>
        <v>14013186512</v>
      </c>
      <c r="B51" s="2" t="s">
        <v>1140</v>
      </c>
      <c r="C51" s="2" t="s">
        <v>1126</v>
      </c>
      <c r="D51" s="8" t="s">
        <v>1127</v>
      </c>
      <c r="E51" s="2"/>
      <c r="F51" s="2" t="s">
        <v>58</v>
      </c>
      <c r="G51" s="2" t="s">
        <v>34</v>
      </c>
      <c r="H51" s="2" t="s">
        <v>35</v>
      </c>
      <c r="I51" s="2" t="s">
        <v>197</v>
      </c>
      <c r="J51" s="2" t="s">
        <v>483</v>
      </c>
      <c r="K51" s="2" t="s">
        <v>199</v>
      </c>
      <c r="L51" s="2" t="s">
        <v>484</v>
      </c>
      <c r="M51" s="2" t="s">
        <v>485</v>
      </c>
      <c r="N51" s="2" t="s">
        <v>486</v>
      </c>
      <c r="O51" s="2" t="s">
        <v>483</v>
      </c>
      <c r="P51" s="2" t="s">
        <v>191</v>
      </c>
      <c r="Q51" s="2"/>
      <c r="R51" s="2" t="s">
        <v>204</v>
      </c>
      <c r="S51" s="2" t="s">
        <v>487</v>
      </c>
      <c r="T51" s="2" t="s">
        <v>45</v>
      </c>
      <c r="U51" s="2" t="s">
        <v>89</v>
      </c>
      <c r="V51" s="2" t="s">
        <v>100</v>
      </c>
      <c r="W51" s="2" t="s">
        <v>48</v>
      </c>
      <c r="X51" s="2"/>
      <c r="Y51" s="2" t="s">
        <v>49</v>
      </c>
      <c r="Z51" s="2" t="s">
        <v>70</v>
      </c>
      <c r="AA51" s="2"/>
      <c r="AB51" s="2" t="s">
        <v>51</v>
      </c>
      <c r="AC51" s="2" t="s">
        <v>52</v>
      </c>
      <c r="AD51" s="2"/>
      <c r="AE51" s="2"/>
      <c r="AF51" s="2" t="s">
        <v>53</v>
      </c>
      <c r="AG51" s="2" t="s">
        <v>54</v>
      </c>
      <c r="AH51" s="2" t="s">
        <v>488</v>
      </c>
      <c r="AI51" s="2" t="s">
        <v>489</v>
      </c>
    </row>
    <row r="52" spans="1:35" x14ac:dyDescent="0.35">
      <c r="A52" s="2" t="str">
        <f>HYPERLINK("https://hsdes.intel.com/resource/14013186513","14013186513")</f>
        <v>14013186513</v>
      </c>
      <c r="B52" s="2" t="s">
        <v>490</v>
      </c>
      <c r="C52" s="2" t="s">
        <v>1126</v>
      </c>
      <c r="D52" s="8" t="s">
        <v>1127</v>
      </c>
      <c r="E52" s="2"/>
      <c r="F52" s="2" t="s">
        <v>58</v>
      </c>
      <c r="G52" s="2" t="s">
        <v>34</v>
      </c>
      <c r="H52" s="2" t="s">
        <v>35</v>
      </c>
      <c r="I52" s="2" t="s">
        <v>197</v>
      </c>
      <c r="J52" s="2" t="s">
        <v>491</v>
      </c>
      <c r="K52" s="2" t="s">
        <v>199</v>
      </c>
      <c r="L52" s="2" t="s">
        <v>484</v>
      </c>
      <c r="M52" s="2" t="s">
        <v>492</v>
      </c>
      <c r="N52" s="2" t="s">
        <v>493</v>
      </c>
      <c r="O52" s="2" t="s">
        <v>491</v>
      </c>
      <c r="P52" s="2" t="s">
        <v>191</v>
      </c>
      <c r="Q52" s="2"/>
      <c r="R52" s="2" t="s">
        <v>204</v>
      </c>
      <c r="S52" s="2" t="s">
        <v>494</v>
      </c>
      <c r="T52" s="2" t="s">
        <v>45</v>
      </c>
      <c r="U52" s="2" t="s">
        <v>89</v>
      </c>
      <c r="V52" s="2" t="s">
        <v>100</v>
      </c>
      <c r="W52" s="2" t="s">
        <v>48</v>
      </c>
      <c r="X52" s="2"/>
      <c r="Y52" s="2" t="s">
        <v>49</v>
      </c>
      <c r="Z52" s="2" t="s">
        <v>70</v>
      </c>
      <c r="AA52" s="2"/>
      <c r="AB52" s="2" t="s">
        <v>51</v>
      </c>
      <c r="AC52" s="2" t="s">
        <v>52</v>
      </c>
      <c r="AD52" s="2"/>
      <c r="AE52" s="2"/>
      <c r="AF52" s="2" t="s">
        <v>53</v>
      </c>
      <c r="AG52" s="2" t="s">
        <v>54</v>
      </c>
      <c r="AH52" s="2" t="s">
        <v>495</v>
      </c>
      <c r="AI52" s="2" t="s">
        <v>496</v>
      </c>
    </row>
    <row r="53" spans="1:35" x14ac:dyDescent="0.35">
      <c r="A53" s="2" t="str">
        <f>HYPERLINK("https://hsdes.intel.com/resource/14013186557","14013186557")</f>
        <v>14013186557</v>
      </c>
      <c r="B53" s="2" t="s">
        <v>497</v>
      </c>
      <c r="C53" s="2" t="s">
        <v>1128</v>
      </c>
      <c r="D53" s="8" t="s">
        <v>1127</v>
      </c>
      <c r="E53" s="2"/>
      <c r="F53" s="2" t="s">
        <v>58</v>
      </c>
      <c r="G53" s="2" t="s">
        <v>34</v>
      </c>
      <c r="H53" s="2" t="s">
        <v>35</v>
      </c>
      <c r="I53" s="2" t="s">
        <v>498</v>
      </c>
      <c r="J53" s="2" t="s">
        <v>499</v>
      </c>
      <c r="K53" s="2" t="s">
        <v>61</v>
      </c>
      <c r="L53" s="2" t="s">
        <v>500</v>
      </c>
      <c r="M53" s="2" t="s">
        <v>501</v>
      </c>
      <c r="N53" s="2" t="s">
        <v>502</v>
      </c>
      <c r="O53" s="2" t="s">
        <v>499</v>
      </c>
      <c r="P53" s="2" t="s">
        <v>42</v>
      </c>
      <c r="Q53" s="2"/>
      <c r="R53" s="2" t="s">
        <v>65</v>
      </c>
      <c r="S53" s="2" t="s">
        <v>503</v>
      </c>
      <c r="T53" s="2" t="s">
        <v>45</v>
      </c>
      <c r="U53" s="2" t="s">
        <v>284</v>
      </c>
      <c r="V53" s="2" t="s">
        <v>69</v>
      </c>
      <c r="W53" s="2" t="s">
        <v>69</v>
      </c>
      <c r="X53" s="2"/>
      <c r="Y53" s="2" t="s">
        <v>49</v>
      </c>
      <c r="Z53" s="2" t="s">
        <v>70</v>
      </c>
      <c r="AA53" s="2"/>
      <c r="AB53" s="2" t="s">
        <v>51</v>
      </c>
      <c r="AC53" s="2" t="s">
        <v>144</v>
      </c>
      <c r="AD53" s="2"/>
      <c r="AE53" s="2"/>
      <c r="AF53" s="2" t="s">
        <v>53</v>
      </c>
      <c r="AG53" s="2" t="s">
        <v>54</v>
      </c>
      <c r="AH53" s="2" t="s">
        <v>504</v>
      </c>
      <c r="AI53" s="2" t="s">
        <v>505</v>
      </c>
    </row>
    <row r="54" spans="1:35" x14ac:dyDescent="0.35">
      <c r="A54" s="2" t="str">
        <f>HYPERLINK("https://hsdes.intel.com/resource/14013186566","14013186566")</f>
        <v>14013186566</v>
      </c>
      <c r="B54" s="2" t="s">
        <v>506</v>
      </c>
      <c r="C54" s="2" t="s">
        <v>1128</v>
      </c>
      <c r="D54" s="8" t="s">
        <v>1127</v>
      </c>
      <c r="E54" s="2" t="s">
        <v>1141</v>
      </c>
      <c r="F54" s="2" t="s">
        <v>58</v>
      </c>
      <c r="G54" s="2" t="s">
        <v>34</v>
      </c>
      <c r="H54" s="2" t="s">
        <v>35</v>
      </c>
      <c r="I54" s="2" t="s">
        <v>174</v>
      </c>
      <c r="J54" s="2" t="s">
        <v>507</v>
      </c>
      <c r="K54" s="2" t="s">
        <v>176</v>
      </c>
      <c r="L54" s="2" t="s">
        <v>508</v>
      </c>
      <c r="M54" s="2" t="s">
        <v>465</v>
      </c>
      <c r="N54" s="2" t="s">
        <v>509</v>
      </c>
      <c r="O54" s="2" t="s">
        <v>507</v>
      </c>
      <c r="P54" s="2" t="s">
        <v>42</v>
      </c>
      <c r="Q54" s="2" t="s">
        <v>180</v>
      </c>
      <c r="R54" s="2" t="s">
        <v>181</v>
      </c>
      <c r="S54" s="2" t="s">
        <v>510</v>
      </c>
      <c r="T54" s="2" t="s">
        <v>45</v>
      </c>
      <c r="U54" s="2" t="s">
        <v>67</v>
      </c>
      <c r="V54" s="2" t="s">
        <v>47</v>
      </c>
      <c r="W54" s="2" t="s">
        <v>48</v>
      </c>
      <c r="X54" s="2"/>
      <c r="Y54" s="2" t="s">
        <v>49</v>
      </c>
      <c r="Z54" s="2" t="s">
        <v>70</v>
      </c>
      <c r="AA54" s="2"/>
      <c r="AB54" s="2" t="s">
        <v>51</v>
      </c>
      <c r="AC54" s="2" t="s">
        <v>52</v>
      </c>
      <c r="AD54" s="2"/>
      <c r="AE54" s="2"/>
      <c r="AF54" s="2" t="s">
        <v>53</v>
      </c>
      <c r="AG54" s="2" t="s">
        <v>54</v>
      </c>
      <c r="AH54" s="2" t="s">
        <v>511</v>
      </c>
      <c r="AI54" s="2" t="s">
        <v>512</v>
      </c>
    </row>
    <row r="55" spans="1:35" x14ac:dyDescent="0.35">
      <c r="A55" s="2" t="str">
        <f>HYPERLINK("https://hsdes.intel.com/resource/14013186583","14013186583")</f>
        <v>14013186583</v>
      </c>
      <c r="B55" s="2" t="s">
        <v>513</v>
      </c>
      <c r="C55" s="2" t="s">
        <v>1128</v>
      </c>
      <c r="D55" s="8" t="s">
        <v>1127</v>
      </c>
      <c r="E55" s="2"/>
      <c r="F55" s="2" t="s">
        <v>33</v>
      </c>
      <c r="G55" s="2" t="s">
        <v>34</v>
      </c>
      <c r="H55" s="2" t="s">
        <v>35</v>
      </c>
      <c r="I55" s="2" t="s">
        <v>240</v>
      </c>
      <c r="J55" s="2" t="s">
        <v>514</v>
      </c>
      <c r="K55" s="2" t="s">
        <v>515</v>
      </c>
      <c r="L55" s="2" t="s">
        <v>516</v>
      </c>
      <c r="M55" s="2" t="s">
        <v>517</v>
      </c>
      <c r="N55" s="2" t="s">
        <v>518</v>
      </c>
      <c r="O55" s="2" t="s">
        <v>514</v>
      </c>
      <c r="P55" s="2" t="s">
        <v>42</v>
      </c>
      <c r="Q55" s="2"/>
      <c r="R55" s="2" t="s">
        <v>519</v>
      </c>
      <c r="S55" s="2" t="s">
        <v>520</v>
      </c>
      <c r="T55" s="2" t="s">
        <v>45</v>
      </c>
      <c r="U55" s="2" t="s">
        <v>67</v>
      </c>
      <c r="V55" s="2" t="s">
        <v>100</v>
      </c>
      <c r="W55" s="2" t="s">
        <v>100</v>
      </c>
      <c r="X55" s="2"/>
      <c r="Y55" s="2" t="s">
        <v>49</v>
      </c>
      <c r="Z55" s="2" t="s">
        <v>50</v>
      </c>
      <c r="AA55" s="2"/>
      <c r="AB55" s="2" t="s">
        <v>101</v>
      </c>
      <c r="AC55" s="2" t="s">
        <v>144</v>
      </c>
      <c r="AD55" s="2"/>
      <c r="AE55" s="2"/>
      <c r="AF55" s="2" t="s">
        <v>53</v>
      </c>
      <c r="AG55" s="2" t="s">
        <v>54</v>
      </c>
      <c r="AH55" s="2" t="s">
        <v>521</v>
      </c>
      <c r="AI55" s="2" t="s">
        <v>522</v>
      </c>
    </row>
    <row r="56" spans="1:35" x14ac:dyDescent="0.35">
      <c r="A56" s="2" t="str">
        <f>HYPERLINK("https://hsdes.intel.com/resource/14013186594","14013186594")</f>
        <v>14013186594</v>
      </c>
      <c r="B56" s="2" t="s">
        <v>523</v>
      </c>
      <c r="C56" s="2" t="s">
        <v>1126</v>
      </c>
      <c r="D56" s="8" t="s">
        <v>1127</v>
      </c>
      <c r="E56" s="2"/>
      <c r="F56" s="2" t="s">
        <v>58</v>
      </c>
      <c r="G56" s="2" t="s">
        <v>34</v>
      </c>
      <c r="H56" s="2" t="s">
        <v>35</v>
      </c>
      <c r="I56" s="2" t="s">
        <v>174</v>
      </c>
      <c r="J56" s="2" t="s">
        <v>524</v>
      </c>
      <c r="K56" s="2" t="s">
        <v>176</v>
      </c>
      <c r="L56" s="2" t="s">
        <v>525</v>
      </c>
      <c r="M56" s="2" t="s">
        <v>465</v>
      </c>
      <c r="N56" s="2" t="s">
        <v>526</v>
      </c>
      <c r="O56" s="2" t="s">
        <v>524</v>
      </c>
      <c r="P56" s="2" t="s">
        <v>42</v>
      </c>
      <c r="Q56" s="2" t="s">
        <v>180</v>
      </c>
      <c r="R56" s="2" t="s">
        <v>181</v>
      </c>
      <c r="S56" s="2" t="s">
        <v>527</v>
      </c>
      <c r="T56" s="2" t="s">
        <v>45</v>
      </c>
      <c r="U56" s="2" t="s">
        <v>67</v>
      </c>
      <c r="V56" s="2" t="s">
        <v>47</v>
      </c>
      <c r="W56" s="2" t="s">
        <v>48</v>
      </c>
      <c r="X56" s="2"/>
      <c r="Y56" s="2" t="s">
        <v>49</v>
      </c>
      <c r="Z56" s="2" t="s">
        <v>70</v>
      </c>
      <c r="AA56" s="2"/>
      <c r="AB56" s="2" t="s">
        <v>51</v>
      </c>
      <c r="AC56" s="2" t="s">
        <v>52</v>
      </c>
      <c r="AD56" s="2"/>
      <c r="AE56" s="2"/>
      <c r="AF56" s="2" t="s">
        <v>53</v>
      </c>
      <c r="AG56" s="2" t="s">
        <v>54</v>
      </c>
      <c r="AH56" s="2" t="s">
        <v>528</v>
      </c>
      <c r="AI56" s="2" t="s">
        <v>529</v>
      </c>
    </row>
    <row r="57" spans="1:35" x14ac:dyDescent="0.35">
      <c r="A57" s="2" t="str">
        <f>HYPERLINK("https://hsdes.intel.com/resource/14013186731","14013186731")</f>
        <v>14013186731</v>
      </c>
      <c r="B57" s="2" t="s">
        <v>530</v>
      </c>
      <c r="C57" s="2" t="s">
        <v>1128</v>
      </c>
      <c r="D57" s="12" t="s">
        <v>1127</v>
      </c>
      <c r="E57" s="3"/>
      <c r="F57" s="2" t="s">
        <v>58</v>
      </c>
      <c r="G57" s="2" t="s">
        <v>34</v>
      </c>
      <c r="H57" s="2" t="s">
        <v>35</v>
      </c>
      <c r="I57" s="2" t="s">
        <v>278</v>
      </c>
      <c r="J57" s="2" t="s">
        <v>531</v>
      </c>
      <c r="K57" s="2" t="s">
        <v>532</v>
      </c>
      <c r="L57" s="2" t="s">
        <v>533</v>
      </c>
      <c r="M57" s="2" t="s">
        <v>534</v>
      </c>
      <c r="N57" s="2" t="s">
        <v>535</v>
      </c>
      <c r="O57" s="2" t="s">
        <v>531</v>
      </c>
      <c r="P57" s="2" t="s">
        <v>42</v>
      </c>
      <c r="Q57" s="2"/>
      <c r="R57" s="2" t="s">
        <v>246</v>
      </c>
      <c r="S57" s="2" t="s">
        <v>536</v>
      </c>
      <c r="T57" s="2" t="s">
        <v>45</v>
      </c>
      <c r="U57" s="2" t="s">
        <v>89</v>
      </c>
      <c r="V57" s="2" t="s">
        <v>47</v>
      </c>
      <c r="W57" s="2" t="s">
        <v>48</v>
      </c>
      <c r="X57" s="2"/>
      <c r="Y57" s="2" t="s">
        <v>49</v>
      </c>
      <c r="Z57" s="2" t="s">
        <v>70</v>
      </c>
      <c r="AA57" s="2"/>
      <c r="AB57" s="2" t="s">
        <v>51</v>
      </c>
      <c r="AC57" s="2" t="s">
        <v>52</v>
      </c>
      <c r="AD57" s="2"/>
      <c r="AE57" s="2"/>
      <c r="AF57" s="2" t="s">
        <v>53</v>
      </c>
      <c r="AG57" s="2" t="s">
        <v>54</v>
      </c>
      <c r="AH57" s="2" t="s">
        <v>537</v>
      </c>
      <c r="AI57" s="2" t="s">
        <v>538</v>
      </c>
    </row>
    <row r="58" spans="1:35" x14ac:dyDescent="0.35">
      <c r="A58" s="2" t="str">
        <f>HYPERLINK("https://hsdes.intel.com/resource/14013186733","14013186733")</f>
        <v>14013186733</v>
      </c>
      <c r="B58" s="2" t="s">
        <v>539</v>
      </c>
      <c r="C58" s="2" t="s">
        <v>1126</v>
      </c>
      <c r="D58" s="8" t="s">
        <v>1127</v>
      </c>
      <c r="E58" s="4" t="s">
        <v>1123</v>
      </c>
      <c r="F58" s="2" t="s">
        <v>33</v>
      </c>
      <c r="G58" s="2" t="s">
        <v>34</v>
      </c>
      <c r="H58" s="2" t="s">
        <v>35</v>
      </c>
      <c r="I58" s="2" t="s">
        <v>240</v>
      </c>
      <c r="J58" s="2" t="s">
        <v>540</v>
      </c>
      <c r="K58" s="2" t="s">
        <v>228</v>
      </c>
      <c r="L58" s="2" t="s">
        <v>541</v>
      </c>
      <c r="M58" s="2" t="s">
        <v>542</v>
      </c>
      <c r="N58" s="2" t="s">
        <v>543</v>
      </c>
      <c r="O58" s="2" t="s">
        <v>540</v>
      </c>
      <c r="P58" s="2" t="s">
        <v>191</v>
      </c>
      <c r="Q58" s="2" t="s">
        <v>203</v>
      </c>
      <c r="R58" s="2" t="s">
        <v>232</v>
      </c>
      <c r="S58" s="2" t="s">
        <v>544</v>
      </c>
      <c r="T58" s="2" t="s">
        <v>45</v>
      </c>
      <c r="U58" s="2" t="s">
        <v>46</v>
      </c>
      <c r="V58" s="2" t="s">
        <v>234</v>
      </c>
      <c r="W58" s="2" t="s">
        <v>235</v>
      </c>
      <c r="X58" s="2"/>
      <c r="Y58" s="2" t="s">
        <v>49</v>
      </c>
      <c r="Z58" s="2" t="s">
        <v>236</v>
      </c>
      <c r="AA58" s="2"/>
      <c r="AB58" s="2" t="s">
        <v>51</v>
      </c>
      <c r="AC58" s="2" t="s">
        <v>52</v>
      </c>
      <c r="AD58" s="2"/>
      <c r="AE58" s="2"/>
      <c r="AF58" s="2" t="s">
        <v>53</v>
      </c>
      <c r="AG58" s="2" t="s">
        <v>54</v>
      </c>
      <c r="AH58" s="2" t="s">
        <v>545</v>
      </c>
      <c r="AI58" s="2" t="s">
        <v>546</v>
      </c>
    </row>
    <row r="59" spans="1:35" x14ac:dyDescent="0.35">
      <c r="A59" s="2" t="str">
        <f>HYPERLINK("https://hsdes.intel.com/resource/14013186739","14013186739")</f>
        <v>14013186739</v>
      </c>
      <c r="B59" s="2" t="s">
        <v>547</v>
      </c>
      <c r="C59" s="2" t="s">
        <v>1128</v>
      </c>
      <c r="D59" s="7" t="s">
        <v>1130</v>
      </c>
      <c r="E59" s="2" t="s">
        <v>1132</v>
      </c>
      <c r="F59" s="2" t="s">
        <v>58</v>
      </c>
      <c r="G59" s="2" t="s">
        <v>34</v>
      </c>
      <c r="H59" s="2" t="s">
        <v>35</v>
      </c>
      <c r="I59" s="2" t="s">
        <v>278</v>
      </c>
      <c r="J59" s="2" t="s">
        <v>548</v>
      </c>
      <c r="K59" s="2" t="s">
        <v>228</v>
      </c>
      <c r="L59" s="2" t="s">
        <v>549</v>
      </c>
      <c r="M59" s="2" t="s">
        <v>550</v>
      </c>
      <c r="N59" s="2" t="s">
        <v>551</v>
      </c>
      <c r="O59" s="2" t="s">
        <v>548</v>
      </c>
      <c r="P59" s="2" t="s">
        <v>191</v>
      </c>
      <c r="Q59" s="2" t="s">
        <v>203</v>
      </c>
      <c r="R59" s="2" t="s">
        <v>232</v>
      </c>
      <c r="S59" s="2" t="s">
        <v>552</v>
      </c>
      <c r="T59" s="2" t="s">
        <v>45</v>
      </c>
      <c r="U59" s="2" t="s">
        <v>67</v>
      </c>
      <c r="V59" s="2" t="s">
        <v>222</v>
      </c>
      <c r="W59" s="2" t="s">
        <v>48</v>
      </c>
      <c r="X59" s="2"/>
      <c r="Y59" s="2" t="s">
        <v>49</v>
      </c>
      <c r="Z59" s="2" t="s">
        <v>70</v>
      </c>
      <c r="AA59" s="2"/>
      <c r="AB59" s="2" t="s">
        <v>51</v>
      </c>
      <c r="AC59" s="2" t="s">
        <v>144</v>
      </c>
      <c r="AD59" s="2"/>
      <c r="AE59" s="2"/>
      <c r="AF59" s="2" t="s">
        <v>53</v>
      </c>
      <c r="AG59" s="2" t="s">
        <v>54</v>
      </c>
      <c r="AH59" s="2" t="s">
        <v>553</v>
      </c>
      <c r="AI59" s="2" t="s">
        <v>554</v>
      </c>
    </row>
    <row r="60" spans="1:35" x14ac:dyDescent="0.35">
      <c r="A60" s="2" t="str">
        <f>HYPERLINK("https://hsdes.intel.com/resource/14013186744","14013186744")</f>
        <v>14013186744</v>
      </c>
      <c r="B60" s="2" t="s">
        <v>555</v>
      </c>
      <c r="C60" s="2" t="s">
        <v>1126</v>
      </c>
      <c r="D60" s="11" t="s">
        <v>1127</v>
      </c>
      <c r="E60" s="2"/>
      <c r="F60" s="2" t="s">
        <v>33</v>
      </c>
      <c r="G60" s="2" t="s">
        <v>34</v>
      </c>
      <c r="H60" s="2" t="s">
        <v>35</v>
      </c>
      <c r="I60" s="2" t="s">
        <v>59</v>
      </c>
      <c r="J60" s="2" t="s">
        <v>556</v>
      </c>
      <c r="K60" s="2" t="s">
        <v>242</v>
      </c>
      <c r="L60" s="2" t="s">
        <v>557</v>
      </c>
      <c r="M60" s="2" t="s">
        <v>558</v>
      </c>
      <c r="N60" s="2" t="s">
        <v>559</v>
      </c>
      <c r="O60" s="2" t="s">
        <v>556</v>
      </c>
      <c r="P60" s="2" t="s">
        <v>191</v>
      </c>
      <c r="Q60" s="2"/>
      <c r="R60" s="2" t="s">
        <v>246</v>
      </c>
      <c r="S60" s="2" t="s">
        <v>560</v>
      </c>
      <c r="T60" s="2" t="s">
        <v>45</v>
      </c>
      <c r="U60" s="2" t="s">
        <v>67</v>
      </c>
      <c r="V60" s="2" t="s">
        <v>69</v>
      </c>
      <c r="W60" s="2" t="s">
        <v>69</v>
      </c>
      <c r="X60" s="2"/>
      <c r="Y60" s="2" t="s">
        <v>49</v>
      </c>
      <c r="Z60" s="2" t="s">
        <v>50</v>
      </c>
      <c r="AA60" s="2"/>
      <c r="AB60" s="2" t="s">
        <v>110</v>
      </c>
      <c r="AC60" s="2" t="s">
        <v>144</v>
      </c>
      <c r="AD60" s="2"/>
      <c r="AE60" s="2"/>
      <c r="AF60" s="2" t="s">
        <v>561</v>
      </c>
      <c r="AG60" s="2" t="s">
        <v>54</v>
      </c>
      <c r="AH60" s="2" t="s">
        <v>562</v>
      </c>
      <c r="AI60" s="2" t="s">
        <v>563</v>
      </c>
    </row>
    <row r="61" spans="1:35" x14ac:dyDescent="0.35">
      <c r="A61" s="2" t="str">
        <f>HYPERLINK("https://hsdes.intel.com/resource/14013186748","14013186748")</f>
        <v>14013186748</v>
      </c>
      <c r="B61" s="2" t="s">
        <v>564</v>
      </c>
      <c r="C61" s="2" t="s">
        <v>1126</v>
      </c>
      <c r="D61" s="8" t="s">
        <v>1127</v>
      </c>
      <c r="E61" s="4"/>
      <c r="F61" s="2" t="s">
        <v>33</v>
      </c>
      <c r="G61" s="2" t="s">
        <v>34</v>
      </c>
      <c r="H61" s="2" t="s">
        <v>35</v>
      </c>
      <c r="I61" s="2" t="s">
        <v>59</v>
      </c>
      <c r="J61" s="2" t="s">
        <v>565</v>
      </c>
      <c r="K61" s="2" t="s">
        <v>242</v>
      </c>
      <c r="L61" s="2" t="s">
        <v>566</v>
      </c>
      <c r="M61" s="2" t="s">
        <v>567</v>
      </c>
      <c r="N61" s="2" t="s">
        <v>568</v>
      </c>
      <c r="O61" s="2" t="s">
        <v>565</v>
      </c>
      <c r="P61" s="2" t="s">
        <v>191</v>
      </c>
      <c r="Q61" s="2"/>
      <c r="R61" s="2" t="s">
        <v>246</v>
      </c>
      <c r="S61" s="2" t="s">
        <v>569</v>
      </c>
      <c r="T61" s="2" t="s">
        <v>45</v>
      </c>
      <c r="U61" s="2" t="s">
        <v>46</v>
      </c>
      <c r="V61" s="2" t="s">
        <v>69</v>
      </c>
      <c r="W61" s="2" t="s">
        <v>69</v>
      </c>
      <c r="X61" s="2"/>
      <c r="Y61" s="2" t="s">
        <v>49</v>
      </c>
      <c r="Z61" s="2" t="s">
        <v>50</v>
      </c>
      <c r="AA61" s="2"/>
      <c r="AB61" s="2" t="s">
        <v>51</v>
      </c>
      <c r="AC61" s="2" t="s">
        <v>52</v>
      </c>
      <c r="AD61" s="2"/>
      <c r="AE61" s="2"/>
      <c r="AF61" s="2" t="s">
        <v>53</v>
      </c>
      <c r="AG61" s="2" t="s">
        <v>54</v>
      </c>
      <c r="AH61" s="2" t="s">
        <v>570</v>
      </c>
      <c r="AI61" s="2" t="s">
        <v>571</v>
      </c>
    </row>
    <row r="62" spans="1:35" x14ac:dyDescent="0.35">
      <c r="A62" s="2" t="str">
        <f>HYPERLINK("https://hsdes.intel.com/resource/14013186749","14013186749")</f>
        <v>14013186749</v>
      </c>
      <c r="B62" s="2" t="s">
        <v>572</v>
      </c>
      <c r="C62" s="2" t="s">
        <v>1128</v>
      </c>
      <c r="D62" s="8" t="s">
        <v>1127</v>
      </c>
      <c r="E62" s="2"/>
      <c r="F62" s="2" t="s">
        <v>58</v>
      </c>
      <c r="G62" s="2" t="s">
        <v>34</v>
      </c>
      <c r="H62" s="2" t="s">
        <v>35</v>
      </c>
      <c r="I62" s="2" t="s">
        <v>114</v>
      </c>
      <c r="J62" s="2" t="s">
        <v>573</v>
      </c>
      <c r="K62" s="2" t="s">
        <v>84</v>
      </c>
      <c r="L62" s="2" t="s">
        <v>574</v>
      </c>
      <c r="M62" s="2" t="s">
        <v>575</v>
      </c>
      <c r="N62" s="2" t="s">
        <v>576</v>
      </c>
      <c r="O62" s="2" t="s">
        <v>573</v>
      </c>
      <c r="P62" s="2" t="s">
        <v>42</v>
      </c>
      <c r="Q62" s="2"/>
      <c r="R62" s="2" t="s">
        <v>65</v>
      </c>
      <c r="S62" s="2" t="s">
        <v>577</v>
      </c>
      <c r="T62" s="2" t="s">
        <v>45</v>
      </c>
      <c r="U62" s="2" t="s">
        <v>89</v>
      </c>
      <c r="V62" s="2" t="s">
        <v>119</v>
      </c>
      <c r="W62" s="2" t="s">
        <v>69</v>
      </c>
      <c r="X62" s="2"/>
      <c r="Y62" s="2" t="s">
        <v>49</v>
      </c>
      <c r="Z62" s="2" t="s">
        <v>70</v>
      </c>
      <c r="AA62" s="2"/>
      <c r="AB62" s="2" t="s">
        <v>110</v>
      </c>
      <c r="AC62" s="2" t="s">
        <v>144</v>
      </c>
      <c r="AD62" s="2"/>
      <c r="AE62" s="2"/>
      <c r="AF62" s="2" t="s">
        <v>53</v>
      </c>
      <c r="AG62" s="2" t="s">
        <v>54</v>
      </c>
      <c r="AH62" s="2" t="s">
        <v>578</v>
      </c>
      <c r="AI62" s="2" t="s">
        <v>579</v>
      </c>
    </row>
    <row r="63" spans="1:35" x14ac:dyDescent="0.35">
      <c r="A63" s="2" t="str">
        <f>HYPERLINK("https://hsdes.intel.com/resource/14013186750","14013186750")</f>
        <v>14013186750</v>
      </c>
      <c r="B63" s="2" t="s">
        <v>580</v>
      </c>
      <c r="C63" s="2" t="s">
        <v>1128</v>
      </c>
      <c r="D63" s="8" t="s">
        <v>1127</v>
      </c>
      <c r="E63" s="2"/>
      <c r="F63" s="2" t="s">
        <v>33</v>
      </c>
      <c r="G63" s="2" t="s">
        <v>34</v>
      </c>
      <c r="H63" s="2" t="s">
        <v>35</v>
      </c>
      <c r="I63" s="2" t="s">
        <v>94</v>
      </c>
      <c r="J63" s="2" t="s">
        <v>581</v>
      </c>
      <c r="K63" s="2" t="s">
        <v>84</v>
      </c>
      <c r="L63" s="2" t="s">
        <v>582</v>
      </c>
      <c r="M63" s="2" t="s">
        <v>583</v>
      </c>
      <c r="N63" s="2" t="s">
        <v>584</v>
      </c>
      <c r="O63" s="2" t="s">
        <v>581</v>
      </c>
      <c r="P63" s="2" t="s">
        <v>191</v>
      </c>
      <c r="Q63" s="2"/>
      <c r="R63" s="2" t="s">
        <v>65</v>
      </c>
      <c r="S63" s="2" t="s">
        <v>585</v>
      </c>
      <c r="T63" s="2" t="s">
        <v>45</v>
      </c>
      <c r="U63" s="2" t="s">
        <v>89</v>
      </c>
      <c r="V63" s="2" t="s">
        <v>47</v>
      </c>
      <c r="W63" s="2" t="s">
        <v>100</v>
      </c>
      <c r="X63" s="2"/>
      <c r="Y63" s="2" t="s">
        <v>49</v>
      </c>
      <c r="Z63" s="2" t="s">
        <v>50</v>
      </c>
      <c r="AA63" s="2"/>
      <c r="AB63" s="2" t="s">
        <v>110</v>
      </c>
      <c r="AC63" s="2" t="s">
        <v>52</v>
      </c>
      <c r="AD63" s="2"/>
      <c r="AE63" s="2"/>
      <c r="AF63" s="2" t="s">
        <v>53</v>
      </c>
      <c r="AG63" s="2" t="s">
        <v>54</v>
      </c>
      <c r="AH63" s="2" t="s">
        <v>586</v>
      </c>
      <c r="AI63" s="2" t="s">
        <v>587</v>
      </c>
    </row>
    <row r="64" spans="1:35" x14ac:dyDescent="0.35">
      <c r="A64" s="2" t="str">
        <f>HYPERLINK("https://hsdes.intel.com/resource/14013186751","14013186751")</f>
        <v>14013186751</v>
      </c>
      <c r="B64" s="2" t="s">
        <v>588</v>
      </c>
      <c r="C64" s="2" t="s">
        <v>1128</v>
      </c>
      <c r="D64" s="8" t="s">
        <v>1127</v>
      </c>
      <c r="E64" s="2"/>
      <c r="F64" s="2" t="s">
        <v>33</v>
      </c>
      <c r="G64" s="2" t="s">
        <v>34</v>
      </c>
      <c r="H64" s="2" t="s">
        <v>35</v>
      </c>
      <c r="I64" s="2" t="s">
        <v>240</v>
      </c>
      <c r="J64" s="2" t="s">
        <v>589</v>
      </c>
      <c r="K64" s="2" t="s">
        <v>242</v>
      </c>
      <c r="L64" s="2" t="s">
        <v>590</v>
      </c>
      <c r="M64" s="2" t="s">
        <v>591</v>
      </c>
      <c r="N64" s="2" t="s">
        <v>592</v>
      </c>
      <c r="O64" s="2" t="s">
        <v>589</v>
      </c>
      <c r="P64" s="2" t="s">
        <v>42</v>
      </c>
      <c r="Q64" s="2"/>
      <c r="R64" s="2" t="s">
        <v>246</v>
      </c>
      <c r="S64" s="2" t="s">
        <v>593</v>
      </c>
      <c r="T64" s="2" t="s">
        <v>45</v>
      </c>
      <c r="U64" s="2" t="s">
        <v>89</v>
      </c>
      <c r="V64" s="2" t="s">
        <v>47</v>
      </c>
      <c r="W64" s="2" t="s">
        <v>100</v>
      </c>
      <c r="X64" s="2"/>
      <c r="Y64" s="2" t="s">
        <v>49</v>
      </c>
      <c r="Z64" s="2" t="s">
        <v>50</v>
      </c>
      <c r="AA64" s="2"/>
      <c r="AB64" s="2" t="s">
        <v>110</v>
      </c>
      <c r="AC64" s="2" t="s">
        <v>144</v>
      </c>
      <c r="AD64" s="2"/>
      <c r="AE64" s="2"/>
      <c r="AF64" s="2" t="s">
        <v>53</v>
      </c>
      <c r="AG64" s="2" t="s">
        <v>54</v>
      </c>
      <c r="AH64" s="2" t="s">
        <v>594</v>
      </c>
      <c r="AI64" s="2" t="s">
        <v>595</v>
      </c>
    </row>
    <row r="65" spans="1:35" x14ac:dyDescent="0.35">
      <c r="A65" s="2" t="str">
        <f>HYPERLINK("https://hsdes.intel.com/resource/14013186752","14013186752")</f>
        <v>14013186752</v>
      </c>
      <c r="B65" s="2" t="s">
        <v>596</v>
      </c>
      <c r="C65" s="2" t="s">
        <v>1128</v>
      </c>
      <c r="D65" s="8" t="s">
        <v>1127</v>
      </c>
      <c r="E65" s="2"/>
      <c r="F65" s="2" t="s">
        <v>33</v>
      </c>
      <c r="G65" s="2" t="s">
        <v>34</v>
      </c>
      <c r="H65" s="2" t="s">
        <v>35</v>
      </c>
      <c r="I65" s="2" t="s">
        <v>94</v>
      </c>
      <c r="J65" s="2" t="s">
        <v>597</v>
      </c>
      <c r="K65" s="2" t="s">
        <v>84</v>
      </c>
      <c r="L65" s="2" t="s">
        <v>598</v>
      </c>
      <c r="M65" s="2" t="s">
        <v>599</v>
      </c>
      <c r="N65" s="2" t="s">
        <v>600</v>
      </c>
      <c r="O65" s="2" t="s">
        <v>597</v>
      </c>
      <c r="P65" s="2" t="s">
        <v>42</v>
      </c>
      <c r="Q65" s="2"/>
      <c r="R65" s="2" t="s">
        <v>65</v>
      </c>
      <c r="S65" s="2" t="s">
        <v>601</v>
      </c>
      <c r="T65" s="2" t="s">
        <v>45</v>
      </c>
      <c r="U65" s="2" t="s">
        <v>89</v>
      </c>
      <c r="V65" s="2" t="s">
        <v>47</v>
      </c>
      <c r="W65" s="2" t="s">
        <v>100</v>
      </c>
      <c r="X65" s="2"/>
      <c r="Y65" s="2" t="s">
        <v>49</v>
      </c>
      <c r="Z65" s="2" t="s">
        <v>50</v>
      </c>
      <c r="AA65" s="2"/>
      <c r="AB65" s="2" t="s">
        <v>110</v>
      </c>
      <c r="AC65" s="2" t="s">
        <v>144</v>
      </c>
      <c r="AD65" s="2"/>
      <c r="AE65" s="2"/>
      <c r="AF65" s="2" t="s">
        <v>53</v>
      </c>
      <c r="AG65" s="2" t="s">
        <v>54</v>
      </c>
      <c r="AH65" s="2" t="s">
        <v>602</v>
      </c>
      <c r="AI65" s="2" t="s">
        <v>603</v>
      </c>
    </row>
    <row r="66" spans="1:35" x14ac:dyDescent="0.35">
      <c r="A66" s="2" t="str">
        <f>HYPERLINK("https://hsdes.intel.com/resource/14013186753","14013186753")</f>
        <v>14013186753</v>
      </c>
      <c r="B66" s="2" t="s">
        <v>604</v>
      </c>
      <c r="C66" s="10" t="s">
        <v>1126</v>
      </c>
      <c r="D66" s="8" t="s">
        <v>1127</v>
      </c>
      <c r="E66" s="2"/>
      <c r="F66" s="2" t="s">
        <v>33</v>
      </c>
      <c r="G66" s="2" t="s">
        <v>34</v>
      </c>
      <c r="H66" s="2" t="s">
        <v>35</v>
      </c>
      <c r="I66" s="2" t="s">
        <v>94</v>
      </c>
      <c r="J66" s="2" t="s">
        <v>605</v>
      </c>
      <c r="K66" s="2" t="s">
        <v>84</v>
      </c>
      <c r="L66" s="2" t="s">
        <v>606</v>
      </c>
      <c r="M66" s="2" t="s">
        <v>607</v>
      </c>
      <c r="N66" s="2" t="s">
        <v>608</v>
      </c>
      <c r="O66" s="2" t="s">
        <v>605</v>
      </c>
      <c r="P66" s="2" t="s">
        <v>42</v>
      </c>
      <c r="Q66" s="2"/>
      <c r="R66" s="2" t="s">
        <v>65</v>
      </c>
      <c r="S66" s="2" t="s">
        <v>609</v>
      </c>
      <c r="T66" s="2" t="s">
        <v>45</v>
      </c>
      <c r="U66" s="2" t="s">
        <v>284</v>
      </c>
      <c r="V66" s="2" t="s">
        <v>234</v>
      </c>
      <c r="W66" s="2" t="s">
        <v>235</v>
      </c>
      <c r="X66" s="2"/>
      <c r="Y66" s="2" t="s">
        <v>49</v>
      </c>
      <c r="Z66" s="2" t="s">
        <v>236</v>
      </c>
      <c r="AA66" s="2"/>
      <c r="AB66" s="2" t="s">
        <v>51</v>
      </c>
      <c r="AC66" s="2" t="s">
        <v>144</v>
      </c>
      <c r="AD66" s="2"/>
      <c r="AE66" s="2"/>
      <c r="AF66" s="2" t="s">
        <v>53</v>
      </c>
      <c r="AG66" s="2" t="s">
        <v>610</v>
      </c>
      <c r="AH66" s="2" t="s">
        <v>611</v>
      </c>
      <c r="AI66" s="2" t="s">
        <v>612</v>
      </c>
    </row>
    <row r="67" spans="1:35" x14ac:dyDescent="0.35">
      <c r="A67" s="2" t="str">
        <f>HYPERLINK("https://hsdes.intel.com/resource/14013186754","14013186754")</f>
        <v>14013186754</v>
      </c>
      <c r="B67" s="2" t="s">
        <v>613</v>
      </c>
      <c r="C67" s="2" t="s">
        <v>1128</v>
      </c>
      <c r="D67" s="8" t="s">
        <v>1127</v>
      </c>
      <c r="E67" s="2"/>
      <c r="F67" s="2" t="s">
        <v>33</v>
      </c>
      <c r="G67" s="2" t="s">
        <v>34</v>
      </c>
      <c r="H67" s="2" t="s">
        <v>35</v>
      </c>
      <c r="I67" s="2" t="s">
        <v>94</v>
      </c>
      <c r="J67" s="2" t="s">
        <v>614</v>
      </c>
      <c r="K67" s="2" t="s">
        <v>84</v>
      </c>
      <c r="L67" s="2" t="s">
        <v>615</v>
      </c>
      <c r="M67" s="2" t="s">
        <v>616</v>
      </c>
      <c r="N67" s="2" t="s">
        <v>617</v>
      </c>
      <c r="O67" s="2" t="s">
        <v>614</v>
      </c>
      <c r="P67" s="2" t="s">
        <v>42</v>
      </c>
      <c r="Q67" s="2"/>
      <c r="R67" s="2" t="s">
        <v>65</v>
      </c>
      <c r="S67" s="2" t="s">
        <v>618</v>
      </c>
      <c r="T67" s="2" t="s">
        <v>45</v>
      </c>
      <c r="U67" s="2" t="s">
        <v>67</v>
      </c>
      <c r="V67" s="2" t="s">
        <v>47</v>
      </c>
      <c r="W67" s="2" t="s">
        <v>100</v>
      </c>
      <c r="X67" s="2"/>
      <c r="Y67" s="2" t="s">
        <v>49</v>
      </c>
      <c r="Z67" s="2" t="s">
        <v>50</v>
      </c>
      <c r="AA67" s="2"/>
      <c r="AB67" s="2" t="s">
        <v>51</v>
      </c>
      <c r="AC67" s="2" t="s">
        <v>52</v>
      </c>
      <c r="AD67" s="2"/>
      <c r="AE67" s="2"/>
      <c r="AF67" s="2" t="s">
        <v>53</v>
      </c>
      <c r="AG67" s="2" t="s">
        <v>619</v>
      </c>
      <c r="AH67" s="2" t="s">
        <v>620</v>
      </c>
      <c r="AI67" s="2" t="s">
        <v>621</v>
      </c>
    </row>
    <row r="68" spans="1:35" x14ac:dyDescent="0.35">
      <c r="A68" s="2" t="str">
        <f>HYPERLINK("https://hsdes.intel.com/resource/14013186756","14013186756")</f>
        <v>14013186756</v>
      </c>
      <c r="B68" s="2" t="s">
        <v>622</v>
      </c>
      <c r="C68" s="2" t="s">
        <v>1128</v>
      </c>
      <c r="D68" s="8" t="s">
        <v>1127</v>
      </c>
      <c r="E68" s="2"/>
      <c r="F68" s="2" t="s">
        <v>58</v>
      </c>
      <c r="G68" s="2" t="s">
        <v>34</v>
      </c>
      <c r="H68" s="2" t="s">
        <v>35</v>
      </c>
      <c r="I68" s="2" t="s">
        <v>94</v>
      </c>
      <c r="J68" s="2" t="s">
        <v>623</v>
      </c>
      <c r="K68" s="2" t="s">
        <v>84</v>
      </c>
      <c r="L68" s="2" t="s">
        <v>624</v>
      </c>
      <c r="M68" s="2" t="s">
        <v>625</v>
      </c>
      <c r="N68" s="2" t="s">
        <v>626</v>
      </c>
      <c r="O68" s="2" t="s">
        <v>623</v>
      </c>
      <c r="P68" s="2" t="s">
        <v>42</v>
      </c>
      <c r="Q68" s="2"/>
      <c r="R68" s="2" t="s">
        <v>65</v>
      </c>
      <c r="S68" s="2" t="s">
        <v>627</v>
      </c>
      <c r="T68" s="2" t="s">
        <v>45</v>
      </c>
      <c r="U68" s="2" t="s">
        <v>89</v>
      </c>
      <c r="V68" s="2" t="s">
        <v>100</v>
      </c>
      <c r="W68" s="2" t="s">
        <v>48</v>
      </c>
      <c r="X68" s="2"/>
      <c r="Y68" s="2" t="s">
        <v>49</v>
      </c>
      <c r="Z68" s="2" t="s">
        <v>70</v>
      </c>
      <c r="AA68" s="2"/>
      <c r="AB68" s="2" t="s">
        <v>101</v>
      </c>
      <c r="AC68" s="2" t="s">
        <v>52</v>
      </c>
      <c r="AD68" s="2"/>
      <c r="AE68" s="2"/>
      <c r="AF68" s="2" t="s">
        <v>561</v>
      </c>
      <c r="AG68" s="2" t="s">
        <v>54</v>
      </c>
      <c r="AH68" s="2" t="s">
        <v>628</v>
      </c>
      <c r="AI68" s="2" t="s">
        <v>629</v>
      </c>
    </row>
    <row r="69" spans="1:35" x14ac:dyDescent="0.35">
      <c r="A69" s="2" t="str">
        <f>HYPERLINK("https://hsdes.intel.com/resource/14013186759","14013186759")</f>
        <v>14013186759</v>
      </c>
      <c r="B69" s="2" t="s">
        <v>630</v>
      </c>
      <c r="C69" s="2" t="s">
        <v>1128</v>
      </c>
      <c r="D69" s="8" t="s">
        <v>1127</v>
      </c>
      <c r="E69" s="2"/>
      <c r="F69" s="2" t="s">
        <v>33</v>
      </c>
      <c r="G69" s="2" t="s">
        <v>34</v>
      </c>
      <c r="H69" s="2" t="s">
        <v>35</v>
      </c>
      <c r="I69" s="2" t="s">
        <v>94</v>
      </c>
      <c r="J69" s="2" t="s">
        <v>631</v>
      </c>
      <c r="K69" s="2" t="s">
        <v>84</v>
      </c>
      <c r="L69" s="2" t="s">
        <v>632</v>
      </c>
      <c r="M69" s="2" t="s">
        <v>633</v>
      </c>
      <c r="N69" s="2" t="s">
        <v>634</v>
      </c>
      <c r="O69" s="2" t="s">
        <v>631</v>
      </c>
      <c r="P69" s="2" t="s">
        <v>42</v>
      </c>
      <c r="Q69" s="2"/>
      <c r="R69" s="2" t="s">
        <v>65</v>
      </c>
      <c r="S69" s="2" t="s">
        <v>635</v>
      </c>
      <c r="T69" s="2" t="s">
        <v>45</v>
      </c>
      <c r="U69" s="2" t="s">
        <v>89</v>
      </c>
      <c r="V69" s="2" t="s">
        <v>47</v>
      </c>
      <c r="W69" s="2" t="s">
        <v>100</v>
      </c>
      <c r="X69" s="2"/>
      <c r="Y69" s="2" t="s">
        <v>49</v>
      </c>
      <c r="Z69" s="2" t="s">
        <v>50</v>
      </c>
      <c r="AA69" s="2"/>
      <c r="AB69" s="2" t="s">
        <v>101</v>
      </c>
      <c r="AC69" s="2" t="s">
        <v>52</v>
      </c>
      <c r="AD69" s="2"/>
      <c r="AE69" s="2"/>
      <c r="AF69" s="2" t="s">
        <v>53</v>
      </c>
      <c r="AG69" s="2" t="s">
        <v>54</v>
      </c>
      <c r="AH69" s="2" t="s">
        <v>636</v>
      </c>
      <c r="AI69" s="2" t="s">
        <v>637</v>
      </c>
    </row>
    <row r="70" spans="1:35" x14ac:dyDescent="0.35">
      <c r="A70" s="2" t="str">
        <f>HYPERLINK("https://hsdes.intel.com/resource/14013186760","14013186760")</f>
        <v>14013186760</v>
      </c>
      <c r="B70" s="2" t="s">
        <v>638</v>
      </c>
      <c r="C70" s="2" t="s">
        <v>1128</v>
      </c>
      <c r="D70" s="8" t="s">
        <v>1127</v>
      </c>
      <c r="E70" s="2"/>
      <c r="F70" s="2" t="s">
        <v>58</v>
      </c>
      <c r="G70" s="2" t="s">
        <v>34</v>
      </c>
      <c r="H70" s="2" t="s">
        <v>35</v>
      </c>
      <c r="I70" s="2" t="s">
        <v>94</v>
      </c>
      <c r="J70" s="2" t="s">
        <v>639</v>
      </c>
      <c r="K70" s="2" t="s">
        <v>84</v>
      </c>
      <c r="L70" s="2" t="s">
        <v>640</v>
      </c>
      <c r="M70" s="2" t="s">
        <v>641</v>
      </c>
      <c r="N70" s="2" t="s">
        <v>642</v>
      </c>
      <c r="O70" s="2" t="s">
        <v>639</v>
      </c>
      <c r="P70" s="2" t="s">
        <v>42</v>
      </c>
      <c r="Q70" s="2"/>
      <c r="R70" s="2" t="s">
        <v>65</v>
      </c>
      <c r="S70" s="2" t="s">
        <v>643</v>
      </c>
      <c r="T70" s="2" t="s">
        <v>45</v>
      </c>
      <c r="U70" s="2" t="s">
        <v>89</v>
      </c>
      <c r="V70" s="2" t="s">
        <v>100</v>
      </c>
      <c r="W70" s="2" t="s">
        <v>48</v>
      </c>
      <c r="X70" s="2"/>
      <c r="Y70" s="2" t="s">
        <v>49</v>
      </c>
      <c r="Z70" s="2" t="s">
        <v>70</v>
      </c>
      <c r="AA70" s="2"/>
      <c r="AB70" s="2" t="s">
        <v>110</v>
      </c>
      <c r="AC70" s="2" t="s">
        <v>52</v>
      </c>
      <c r="AD70" s="2"/>
      <c r="AE70" s="2"/>
      <c r="AF70" s="2" t="s">
        <v>561</v>
      </c>
      <c r="AG70" s="2" t="s">
        <v>54</v>
      </c>
      <c r="AH70" s="2" t="s">
        <v>644</v>
      </c>
      <c r="AI70" s="2" t="s">
        <v>645</v>
      </c>
    </row>
    <row r="71" spans="1:35" x14ac:dyDescent="0.35">
      <c r="A71" s="2" t="str">
        <f>HYPERLINK("https://hsdes.intel.com/resource/14013186762","14013186762")</f>
        <v>14013186762</v>
      </c>
      <c r="B71" s="2" t="s">
        <v>646</v>
      </c>
      <c r="C71" s="2" t="s">
        <v>1126</v>
      </c>
      <c r="D71" s="8" t="s">
        <v>1127</v>
      </c>
      <c r="E71" s="2"/>
      <c r="F71" s="2" t="s">
        <v>33</v>
      </c>
      <c r="G71" s="2" t="s">
        <v>34</v>
      </c>
      <c r="H71" s="2" t="s">
        <v>35</v>
      </c>
      <c r="I71" s="2" t="s">
        <v>36</v>
      </c>
      <c r="J71" s="2" t="s">
        <v>647</v>
      </c>
      <c r="K71" s="2" t="s">
        <v>648</v>
      </c>
      <c r="L71" s="2" t="s">
        <v>649</v>
      </c>
      <c r="M71" s="2" t="s">
        <v>650</v>
      </c>
      <c r="N71" s="2" t="s">
        <v>651</v>
      </c>
      <c r="O71" s="2" t="s">
        <v>647</v>
      </c>
      <c r="P71" s="2" t="s">
        <v>42</v>
      </c>
      <c r="Q71" s="2"/>
      <c r="R71" s="2" t="s">
        <v>43</v>
      </c>
      <c r="S71" s="2" t="s">
        <v>652</v>
      </c>
      <c r="T71" s="2" t="s">
        <v>45</v>
      </c>
      <c r="U71" s="2" t="s">
        <v>284</v>
      </c>
      <c r="V71" s="2" t="s">
        <v>47</v>
      </c>
      <c r="W71" s="2" t="s">
        <v>100</v>
      </c>
      <c r="X71" s="2"/>
      <c r="Y71" s="2" t="s">
        <v>49</v>
      </c>
      <c r="Z71" s="2" t="s">
        <v>50</v>
      </c>
      <c r="AA71" s="2"/>
      <c r="AB71" s="2" t="s">
        <v>51</v>
      </c>
      <c r="AC71" s="2" t="s">
        <v>144</v>
      </c>
      <c r="AD71" s="2"/>
      <c r="AE71" s="2"/>
      <c r="AF71" s="2" t="s">
        <v>329</v>
      </c>
      <c r="AG71" s="2" t="s">
        <v>54</v>
      </c>
      <c r="AH71" s="2" t="s">
        <v>653</v>
      </c>
      <c r="AI71" s="2" t="s">
        <v>654</v>
      </c>
    </row>
    <row r="72" spans="1:35" x14ac:dyDescent="0.35">
      <c r="A72" s="2" t="str">
        <f>HYPERLINK("https://hsdes.intel.com/resource/14013186765","14013186765")</f>
        <v>14013186765</v>
      </c>
      <c r="B72" s="2" t="s">
        <v>655</v>
      </c>
      <c r="C72" s="2" t="s">
        <v>1128</v>
      </c>
      <c r="D72" s="8" t="s">
        <v>1127</v>
      </c>
      <c r="E72" s="2"/>
      <c r="F72" s="2" t="s">
        <v>58</v>
      </c>
      <c r="G72" s="2" t="s">
        <v>34</v>
      </c>
      <c r="H72" s="2" t="s">
        <v>35</v>
      </c>
      <c r="I72" s="2" t="s">
        <v>174</v>
      </c>
      <c r="J72" s="2" t="s">
        <v>656</v>
      </c>
      <c r="K72" s="2" t="s">
        <v>176</v>
      </c>
      <c r="L72" s="2" t="s">
        <v>657</v>
      </c>
      <c r="M72" s="2" t="s">
        <v>393</v>
      </c>
      <c r="N72" s="2" t="s">
        <v>658</v>
      </c>
      <c r="O72" s="2" t="s">
        <v>656</v>
      </c>
      <c r="P72" s="2" t="s">
        <v>42</v>
      </c>
      <c r="Q72" s="2" t="s">
        <v>180</v>
      </c>
      <c r="R72" s="2" t="s">
        <v>181</v>
      </c>
      <c r="S72" s="2" t="s">
        <v>659</v>
      </c>
      <c r="T72" s="2" t="s">
        <v>45</v>
      </c>
      <c r="U72" s="2" t="s">
        <v>89</v>
      </c>
      <c r="V72" s="2" t="s">
        <v>193</v>
      </c>
      <c r="W72" s="2" t="s">
        <v>170</v>
      </c>
      <c r="X72" s="2"/>
      <c r="Y72" s="2" t="s">
        <v>49</v>
      </c>
      <c r="Z72" s="2" t="s">
        <v>70</v>
      </c>
      <c r="AA72" s="2"/>
      <c r="AB72" s="2" t="s">
        <v>51</v>
      </c>
      <c r="AC72" s="2" t="s">
        <v>52</v>
      </c>
      <c r="AD72" s="2"/>
      <c r="AE72" s="2"/>
      <c r="AF72" s="2" t="s">
        <v>53</v>
      </c>
      <c r="AG72" s="2" t="s">
        <v>54</v>
      </c>
      <c r="AH72" s="2" t="s">
        <v>660</v>
      </c>
      <c r="AI72" s="2" t="s">
        <v>661</v>
      </c>
    </row>
    <row r="73" spans="1:35" x14ac:dyDescent="0.35">
      <c r="A73" s="2" t="str">
        <f>HYPERLINK("https://hsdes.intel.com/resource/14013186777","14013186777")</f>
        <v>14013186777</v>
      </c>
      <c r="B73" s="2" t="s">
        <v>662</v>
      </c>
      <c r="C73" s="2" t="s">
        <v>1128</v>
      </c>
      <c r="D73" s="8" t="s">
        <v>1127</v>
      </c>
      <c r="E73" s="2"/>
      <c r="F73" s="2" t="s">
        <v>33</v>
      </c>
      <c r="G73" s="2" t="s">
        <v>34</v>
      </c>
      <c r="H73" s="2" t="s">
        <v>35</v>
      </c>
      <c r="I73" s="2" t="s">
        <v>278</v>
      </c>
      <c r="J73" s="2" t="s">
        <v>663</v>
      </c>
      <c r="K73" s="2" t="s">
        <v>664</v>
      </c>
      <c r="L73" s="2" t="s">
        <v>665</v>
      </c>
      <c r="M73" s="2" t="s">
        <v>666</v>
      </c>
      <c r="N73" s="2" t="s">
        <v>667</v>
      </c>
      <c r="O73" s="2" t="s">
        <v>663</v>
      </c>
      <c r="P73" s="2" t="s">
        <v>42</v>
      </c>
      <c r="Q73" s="2"/>
      <c r="R73" s="2" t="s">
        <v>43</v>
      </c>
      <c r="S73" s="2" t="s">
        <v>668</v>
      </c>
      <c r="T73" s="2" t="s">
        <v>45</v>
      </c>
      <c r="U73" s="2" t="s">
        <v>284</v>
      </c>
      <c r="V73" s="2" t="s">
        <v>47</v>
      </c>
      <c r="W73" s="2" t="s">
        <v>48</v>
      </c>
      <c r="X73" s="2"/>
      <c r="Y73" s="2" t="s">
        <v>49</v>
      </c>
      <c r="Z73" s="2" t="s">
        <v>50</v>
      </c>
      <c r="AA73" s="2"/>
      <c r="AB73" s="2" t="s">
        <v>51</v>
      </c>
      <c r="AC73" s="2" t="s">
        <v>144</v>
      </c>
      <c r="AD73" s="2"/>
      <c r="AE73" s="2"/>
      <c r="AF73" s="2" t="s">
        <v>53</v>
      </c>
      <c r="AG73" s="2" t="s">
        <v>54</v>
      </c>
      <c r="AH73" s="2" t="s">
        <v>669</v>
      </c>
      <c r="AI73" s="2" t="s">
        <v>670</v>
      </c>
    </row>
    <row r="74" spans="1:35" x14ac:dyDescent="0.35">
      <c r="A74" s="2" t="str">
        <f>HYPERLINK("https://hsdes.intel.com/resource/14013186785","14013186785")</f>
        <v>14013186785</v>
      </c>
      <c r="B74" s="2" t="s">
        <v>671</v>
      </c>
      <c r="C74" s="2" t="s">
        <v>1128</v>
      </c>
      <c r="D74" s="8" t="s">
        <v>1127</v>
      </c>
      <c r="E74" s="4" t="s">
        <v>1124</v>
      </c>
      <c r="F74" s="2" t="s">
        <v>33</v>
      </c>
      <c r="G74" s="2" t="s">
        <v>34</v>
      </c>
      <c r="H74" s="2" t="s">
        <v>35</v>
      </c>
      <c r="I74" s="2" t="s">
        <v>240</v>
      </c>
      <c r="J74" s="2" t="s">
        <v>672</v>
      </c>
      <c r="K74" s="2" t="s">
        <v>515</v>
      </c>
      <c r="L74" s="2" t="s">
        <v>673</v>
      </c>
      <c r="M74" s="2" t="s">
        <v>517</v>
      </c>
      <c r="N74" s="2" t="s">
        <v>674</v>
      </c>
      <c r="O74" s="2" t="s">
        <v>672</v>
      </c>
      <c r="P74" s="2" t="s">
        <v>42</v>
      </c>
      <c r="Q74" s="2"/>
      <c r="R74" s="2" t="s">
        <v>519</v>
      </c>
      <c r="S74" s="2" t="s">
        <v>675</v>
      </c>
      <c r="T74" s="2" t="s">
        <v>45</v>
      </c>
      <c r="U74" s="2" t="s">
        <v>67</v>
      </c>
      <c r="V74" s="2" t="s">
        <v>47</v>
      </c>
      <c r="W74" s="2" t="s">
        <v>100</v>
      </c>
      <c r="X74" s="2"/>
      <c r="Y74" s="2" t="s">
        <v>49</v>
      </c>
      <c r="Z74" s="2" t="s">
        <v>50</v>
      </c>
      <c r="AA74" s="2"/>
      <c r="AB74" s="2" t="s">
        <v>51</v>
      </c>
      <c r="AC74" s="2" t="s">
        <v>52</v>
      </c>
      <c r="AD74" s="2"/>
      <c r="AE74" s="2"/>
      <c r="AF74" s="2" t="s">
        <v>561</v>
      </c>
      <c r="AG74" s="2" t="s">
        <v>54</v>
      </c>
      <c r="AH74" s="2" t="s">
        <v>676</v>
      </c>
      <c r="AI74" s="2" t="s">
        <v>677</v>
      </c>
    </row>
    <row r="75" spans="1:35" x14ac:dyDescent="0.35">
      <c r="A75" s="2" t="str">
        <f>HYPERLINK("https://hsdes.intel.com/resource/14013186799","14013186799")</f>
        <v>14013186799</v>
      </c>
      <c r="B75" s="2" t="s">
        <v>678</v>
      </c>
      <c r="C75" s="2" t="s">
        <v>1128</v>
      </c>
      <c r="D75" s="8" t="s">
        <v>1127</v>
      </c>
      <c r="E75" s="2"/>
      <c r="F75" s="2" t="s">
        <v>33</v>
      </c>
      <c r="G75" s="2" t="s">
        <v>34</v>
      </c>
      <c r="H75" s="2" t="s">
        <v>35</v>
      </c>
      <c r="I75" s="2" t="s">
        <v>138</v>
      </c>
      <c r="J75" s="2" t="s">
        <v>679</v>
      </c>
      <c r="K75" s="2" t="s">
        <v>61</v>
      </c>
      <c r="L75" s="2" t="s">
        <v>680</v>
      </c>
      <c r="M75" s="2" t="s">
        <v>290</v>
      </c>
      <c r="N75" s="2" t="s">
        <v>681</v>
      </c>
      <c r="O75" s="2" t="s">
        <v>679</v>
      </c>
      <c r="P75" s="2" t="s">
        <v>42</v>
      </c>
      <c r="Q75" s="2"/>
      <c r="R75" s="2" t="s">
        <v>65</v>
      </c>
      <c r="S75" s="2" t="s">
        <v>682</v>
      </c>
      <c r="T75" s="2" t="s">
        <v>45</v>
      </c>
      <c r="U75" s="2" t="s">
        <v>284</v>
      </c>
      <c r="V75" s="2" t="s">
        <v>118</v>
      </c>
      <c r="W75" s="2" t="s">
        <v>119</v>
      </c>
      <c r="X75" s="2"/>
      <c r="Y75" s="2" t="s">
        <v>49</v>
      </c>
      <c r="Z75" s="2" t="s">
        <v>50</v>
      </c>
      <c r="AA75" s="2"/>
      <c r="AB75" s="2" t="s">
        <v>51</v>
      </c>
      <c r="AC75" s="2" t="s">
        <v>144</v>
      </c>
      <c r="AD75" s="2"/>
      <c r="AE75" s="2"/>
      <c r="AF75" s="2" t="s">
        <v>53</v>
      </c>
      <c r="AG75" s="2" t="s">
        <v>54</v>
      </c>
      <c r="AH75" s="2" t="s">
        <v>683</v>
      </c>
      <c r="AI75" s="2" t="s">
        <v>684</v>
      </c>
    </row>
    <row r="76" spans="1:35" x14ac:dyDescent="0.35">
      <c r="A76" s="2" t="str">
        <f>HYPERLINK("https://hsdes.intel.com/resource/14013186801","14013186801")</f>
        <v>14013186801</v>
      </c>
      <c r="B76" s="2" t="s">
        <v>685</v>
      </c>
      <c r="C76" s="2" t="s">
        <v>1128</v>
      </c>
      <c r="D76" s="8" t="s">
        <v>1127</v>
      </c>
      <c r="E76" s="2"/>
      <c r="F76" s="2" t="s">
        <v>33</v>
      </c>
      <c r="G76" s="2" t="s">
        <v>34</v>
      </c>
      <c r="H76" s="2" t="s">
        <v>35</v>
      </c>
      <c r="I76" s="2" t="s">
        <v>138</v>
      </c>
      <c r="J76" s="2" t="s">
        <v>686</v>
      </c>
      <c r="K76" s="2" t="s">
        <v>61</v>
      </c>
      <c r="L76" s="2" t="s">
        <v>680</v>
      </c>
      <c r="M76" s="2" t="s">
        <v>158</v>
      </c>
      <c r="N76" s="2" t="s">
        <v>687</v>
      </c>
      <c r="O76" s="2" t="s">
        <v>686</v>
      </c>
      <c r="P76" s="2" t="s">
        <v>42</v>
      </c>
      <c r="Q76" s="2"/>
      <c r="R76" s="2" t="s">
        <v>65</v>
      </c>
      <c r="S76" s="2" t="s">
        <v>688</v>
      </c>
      <c r="T76" s="2" t="s">
        <v>45</v>
      </c>
      <c r="U76" s="2" t="s">
        <v>284</v>
      </c>
      <c r="V76" s="2" t="s">
        <v>118</v>
      </c>
      <c r="W76" s="2" t="s">
        <v>119</v>
      </c>
      <c r="X76" s="2"/>
      <c r="Y76" s="2" t="s">
        <v>49</v>
      </c>
      <c r="Z76" s="2" t="s">
        <v>50</v>
      </c>
      <c r="AA76" s="2"/>
      <c r="AB76" s="2" t="s">
        <v>51</v>
      </c>
      <c r="AC76" s="2" t="s">
        <v>144</v>
      </c>
      <c r="AD76" s="2"/>
      <c r="AE76" s="2"/>
      <c r="AF76" s="2" t="s">
        <v>53</v>
      </c>
      <c r="AG76" s="2" t="s">
        <v>54</v>
      </c>
      <c r="AH76" s="2" t="s">
        <v>689</v>
      </c>
      <c r="AI76" s="2" t="s">
        <v>684</v>
      </c>
    </row>
    <row r="77" spans="1:35" x14ac:dyDescent="0.35">
      <c r="A77" s="2" t="str">
        <f>HYPERLINK("https://hsdes.intel.com/resource/14013186802","14013186802")</f>
        <v>14013186802</v>
      </c>
      <c r="B77" s="2" t="s">
        <v>690</v>
      </c>
      <c r="C77" s="2" t="s">
        <v>1128</v>
      </c>
      <c r="D77" s="8" t="s">
        <v>1127</v>
      </c>
      <c r="E77" s="2"/>
      <c r="F77" s="2" t="s">
        <v>33</v>
      </c>
      <c r="G77" s="2" t="s">
        <v>34</v>
      </c>
      <c r="H77" s="2" t="s">
        <v>35</v>
      </c>
      <c r="I77" s="2" t="s">
        <v>138</v>
      </c>
      <c r="J77" s="2" t="s">
        <v>691</v>
      </c>
      <c r="K77" s="2" t="s">
        <v>61</v>
      </c>
      <c r="L77" s="2" t="s">
        <v>680</v>
      </c>
      <c r="M77" s="2" t="s">
        <v>692</v>
      </c>
      <c r="N77" s="2" t="s">
        <v>693</v>
      </c>
      <c r="O77" s="2" t="s">
        <v>691</v>
      </c>
      <c r="P77" s="2" t="s">
        <v>42</v>
      </c>
      <c r="Q77" s="2"/>
      <c r="R77" s="2" t="s">
        <v>65</v>
      </c>
      <c r="S77" s="2" t="s">
        <v>694</v>
      </c>
      <c r="T77" s="2" t="s">
        <v>45</v>
      </c>
      <c r="U77" s="2" t="s">
        <v>284</v>
      </c>
      <c r="V77" s="2" t="s">
        <v>118</v>
      </c>
      <c r="W77" s="2" t="s">
        <v>119</v>
      </c>
      <c r="X77" s="2"/>
      <c r="Y77" s="2" t="s">
        <v>49</v>
      </c>
      <c r="Z77" s="2" t="s">
        <v>50</v>
      </c>
      <c r="AA77" s="2"/>
      <c r="AB77" s="2" t="s">
        <v>51</v>
      </c>
      <c r="AC77" s="2" t="s">
        <v>144</v>
      </c>
      <c r="AD77" s="2"/>
      <c r="AE77" s="2"/>
      <c r="AF77" s="2" t="s">
        <v>53</v>
      </c>
      <c r="AG77" s="2" t="s">
        <v>54</v>
      </c>
      <c r="AH77" s="2" t="s">
        <v>695</v>
      </c>
      <c r="AI77" s="2" t="s">
        <v>684</v>
      </c>
    </row>
    <row r="78" spans="1:35" x14ac:dyDescent="0.35">
      <c r="A78" s="2" t="str">
        <f>HYPERLINK("https://hsdes.intel.com/resource/14013186803","14013186803")</f>
        <v>14013186803</v>
      </c>
      <c r="B78" s="2" t="s">
        <v>696</v>
      </c>
      <c r="C78" s="2" t="s">
        <v>1128</v>
      </c>
      <c r="D78" s="8" t="s">
        <v>1127</v>
      </c>
      <c r="E78" s="2"/>
      <c r="F78" s="2" t="s">
        <v>33</v>
      </c>
      <c r="G78" s="2" t="s">
        <v>34</v>
      </c>
      <c r="H78" s="2" t="s">
        <v>35</v>
      </c>
      <c r="I78" s="2" t="s">
        <v>138</v>
      </c>
      <c r="J78" s="2" t="s">
        <v>697</v>
      </c>
      <c r="K78" s="2" t="s">
        <v>61</v>
      </c>
      <c r="L78" s="2" t="s">
        <v>680</v>
      </c>
      <c r="M78" s="2" t="s">
        <v>692</v>
      </c>
      <c r="N78" s="2" t="s">
        <v>693</v>
      </c>
      <c r="O78" s="2" t="s">
        <v>697</v>
      </c>
      <c r="P78" s="2" t="s">
        <v>42</v>
      </c>
      <c r="Q78" s="2"/>
      <c r="R78" s="2" t="s">
        <v>65</v>
      </c>
      <c r="S78" s="2" t="s">
        <v>698</v>
      </c>
      <c r="T78" s="2" t="s">
        <v>45</v>
      </c>
      <c r="U78" s="2" t="s">
        <v>284</v>
      </c>
      <c r="V78" s="2" t="s">
        <v>118</v>
      </c>
      <c r="W78" s="2" t="s">
        <v>119</v>
      </c>
      <c r="X78" s="2"/>
      <c r="Y78" s="2" t="s">
        <v>49</v>
      </c>
      <c r="Z78" s="2" t="s">
        <v>50</v>
      </c>
      <c r="AA78" s="2"/>
      <c r="AB78" s="2" t="s">
        <v>51</v>
      </c>
      <c r="AC78" s="2" t="s">
        <v>144</v>
      </c>
      <c r="AD78" s="2"/>
      <c r="AE78" s="2"/>
      <c r="AF78" s="2" t="s">
        <v>53</v>
      </c>
      <c r="AG78" s="2" t="s">
        <v>54</v>
      </c>
      <c r="AH78" s="2" t="s">
        <v>699</v>
      </c>
      <c r="AI78" s="2" t="s">
        <v>684</v>
      </c>
    </row>
    <row r="79" spans="1:35" x14ac:dyDescent="0.35">
      <c r="A79" s="2" t="str">
        <f>HYPERLINK("https://hsdes.intel.com/resource/14013186804","14013186804")</f>
        <v>14013186804</v>
      </c>
      <c r="B79" s="2" t="s">
        <v>700</v>
      </c>
      <c r="C79" s="2" t="s">
        <v>1128</v>
      </c>
      <c r="D79" s="8" t="s">
        <v>1127</v>
      </c>
      <c r="E79" s="2"/>
      <c r="F79" s="2" t="s">
        <v>33</v>
      </c>
      <c r="G79" s="2" t="s">
        <v>34</v>
      </c>
      <c r="H79" s="2" t="s">
        <v>35</v>
      </c>
      <c r="I79" s="2" t="s">
        <v>138</v>
      </c>
      <c r="J79" s="2" t="s">
        <v>701</v>
      </c>
      <c r="K79" s="2" t="s">
        <v>61</v>
      </c>
      <c r="L79" s="2" t="s">
        <v>702</v>
      </c>
      <c r="M79" s="2" t="s">
        <v>703</v>
      </c>
      <c r="N79" s="2" t="s">
        <v>704</v>
      </c>
      <c r="O79" s="2" t="s">
        <v>701</v>
      </c>
      <c r="P79" s="2" t="s">
        <v>42</v>
      </c>
      <c r="Q79" s="2"/>
      <c r="R79" s="2" t="s">
        <v>65</v>
      </c>
      <c r="S79" s="2" t="s">
        <v>700</v>
      </c>
      <c r="T79" s="2" t="s">
        <v>45</v>
      </c>
      <c r="U79" s="2" t="s">
        <v>284</v>
      </c>
      <c r="V79" s="2" t="s">
        <v>118</v>
      </c>
      <c r="W79" s="2" t="s">
        <v>119</v>
      </c>
      <c r="X79" s="2"/>
      <c r="Y79" s="2" t="s">
        <v>49</v>
      </c>
      <c r="Z79" s="2" t="s">
        <v>50</v>
      </c>
      <c r="AA79" s="2"/>
      <c r="AB79" s="2" t="s">
        <v>51</v>
      </c>
      <c r="AC79" s="2" t="s">
        <v>144</v>
      </c>
      <c r="AD79" s="2"/>
      <c r="AE79" s="2"/>
      <c r="AF79" s="2" t="s">
        <v>53</v>
      </c>
      <c r="AG79" s="2" t="s">
        <v>54</v>
      </c>
      <c r="AH79" s="2" t="s">
        <v>705</v>
      </c>
      <c r="AI79" s="2" t="s">
        <v>706</v>
      </c>
    </row>
    <row r="80" spans="1:35" x14ac:dyDescent="0.35">
      <c r="A80" s="2" t="str">
        <f>HYPERLINK("https://hsdes.intel.com/resource/14013186806","14013186806")</f>
        <v>14013186806</v>
      </c>
      <c r="B80" s="2" t="s">
        <v>707</v>
      </c>
      <c r="C80" s="2" t="s">
        <v>1126</v>
      </c>
      <c r="D80" s="8" t="s">
        <v>1127</v>
      </c>
      <c r="E80" s="2"/>
      <c r="F80" s="2" t="s">
        <v>33</v>
      </c>
      <c r="G80" s="2" t="s">
        <v>34</v>
      </c>
      <c r="H80" s="2" t="s">
        <v>35</v>
      </c>
      <c r="I80" s="2" t="s">
        <v>138</v>
      </c>
      <c r="J80" s="2" t="s">
        <v>708</v>
      </c>
      <c r="K80" s="2" t="s">
        <v>61</v>
      </c>
      <c r="L80" s="2" t="s">
        <v>709</v>
      </c>
      <c r="M80" s="2" t="s">
        <v>393</v>
      </c>
      <c r="N80" s="2" t="s">
        <v>710</v>
      </c>
      <c r="O80" s="2" t="s">
        <v>708</v>
      </c>
      <c r="P80" s="2" t="s">
        <v>42</v>
      </c>
      <c r="Q80" s="2"/>
      <c r="R80" s="2" t="s">
        <v>65</v>
      </c>
      <c r="S80" s="2" t="s">
        <v>711</v>
      </c>
      <c r="T80" s="2" t="s">
        <v>45</v>
      </c>
      <c r="U80" s="2" t="s">
        <v>284</v>
      </c>
      <c r="V80" s="2" t="s">
        <v>119</v>
      </c>
      <c r="W80" s="2" t="s">
        <v>119</v>
      </c>
      <c r="X80" s="2"/>
      <c r="Y80" s="2" t="s">
        <v>49</v>
      </c>
      <c r="Z80" s="2" t="s">
        <v>50</v>
      </c>
      <c r="AA80" s="2"/>
      <c r="AB80" s="2" t="s">
        <v>51</v>
      </c>
      <c r="AC80" s="2" t="s">
        <v>144</v>
      </c>
      <c r="AD80" s="2"/>
      <c r="AE80" s="2"/>
      <c r="AF80" s="2" t="s">
        <v>53</v>
      </c>
      <c r="AG80" s="2" t="s">
        <v>54</v>
      </c>
      <c r="AH80" s="2" t="s">
        <v>711</v>
      </c>
      <c r="AI80" s="2" t="s">
        <v>712</v>
      </c>
    </row>
    <row r="81" spans="1:35" x14ac:dyDescent="0.35">
      <c r="A81" s="2" t="str">
        <f>HYPERLINK("https://hsdes.intel.com/resource/14013186807","14013186807")</f>
        <v>14013186807</v>
      </c>
      <c r="B81" s="2" t="s">
        <v>713</v>
      </c>
      <c r="C81" s="2" t="s">
        <v>1128</v>
      </c>
      <c r="D81" s="8" t="s">
        <v>1127</v>
      </c>
      <c r="E81" s="2"/>
      <c r="F81" s="2" t="s">
        <v>33</v>
      </c>
      <c r="G81" s="2" t="s">
        <v>34</v>
      </c>
      <c r="H81" s="2" t="s">
        <v>35</v>
      </c>
      <c r="I81" s="2" t="s">
        <v>138</v>
      </c>
      <c r="J81" s="2" t="s">
        <v>714</v>
      </c>
      <c r="K81" s="2" t="s">
        <v>61</v>
      </c>
      <c r="L81" s="2" t="s">
        <v>715</v>
      </c>
      <c r="M81" s="2" t="s">
        <v>393</v>
      </c>
      <c r="N81" s="2" t="s">
        <v>716</v>
      </c>
      <c r="O81" s="2" t="s">
        <v>714</v>
      </c>
      <c r="P81" s="2" t="s">
        <v>42</v>
      </c>
      <c r="Q81" s="2"/>
      <c r="R81" s="2" t="s">
        <v>65</v>
      </c>
      <c r="S81" s="2" t="s">
        <v>717</v>
      </c>
      <c r="T81" s="2" t="s">
        <v>45</v>
      </c>
      <c r="U81" s="2" t="s">
        <v>284</v>
      </c>
      <c r="V81" s="2" t="s">
        <v>118</v>
      </c>
      <c r="W81" s="2" t="s">
        <v>119</v>
      </c>
      <c r="X81" s="2"/>
      <c r="Y81" s="2" t="s">
        <v>49</v>
      </c>
      <c r="Z81" s="2" t="s">
        <v>50</v>
      </c>
      <c r="AA81" s="2"/>
      <c r="AB81" s="2" t="s">
        <v>51</v>
      </c>
      <c r="AC81" s="2" t="s">
        <v>144</v>
      </c>
      <c r="AD81" s="2"/>
      <c r="AE81" s="2"/>
      <c r="AF81" s="2" t="s">
        <v>53</v>
      </c>
      <c r="AG81" s="2" t="s">
        <v>54</v>
      </c>
      <c r="AH81" s="2" t="s">
        <v>718</v>
      </c>
      <c r="AI81" s="2" t="s">
        <v>719</v>
      </c>
    </row>
    <row r="82" spans="1:35" x14ac:dyDescent="0.35">
      <c r="A82" s="2" t="str">
        <f>HYPERLINK("https://hsdes.intel.com/resource/14013186811","14013186811")</f>
        <v>14013186811</v>
      </c>
      <c r="B82" s="2" t="s">
        <v>720</v>
      </c>
      <c r="C82" s="2" t="s">
        <v>1126</v>
      </c>
      <c r="D82" s="8" t="s">
        <v>1127</v>
      </c>
      <c r="E82" s="2"/>
      <c r="F82" s="2" t="s">
        <v>58</v>
      </c>
      <c r="G82" s="2" t="s">
        <v>34</v>
      </c>
      <c r="H82" s="2" t="s">
        <v>35</v>
      </c>
      <c r="I82" s="2" t="s">
        <v>498</v>
      </c>
      <c r="J82" s="2" t="s">
        <v>721</v>
      </c>
      <c r="K82" s="2" t="s">
        <v>176</v>
      </c>
      <c r="L82" s="2" t="s">
        <v>722</v>
      </c>
      <c r="M82" s="2" t="s">
        <v>723</v>
      </c>
      <c r="N82" s="2" t="s">
        <v>724</v>
      </c>
      <c r="O82" s="2" t="s">
        <v>721</v>
      </c>
      <c r="P82" s="2" t="s">
        <v>191</v>
      </c>
      <c r="Q82" s="2"/>
      <c r="R82" s="2" t="s">
        <v>65</v>
      </c>
      <c r="S82" s="2" t="s">
        <v>725</v>
      </c>
      <c r="T82" s="2" t="s">
        <v>45</v>
      </c>
      <c r="U82" s="2" t="s">
        <v>284</v>
      </c>
      <c r="V82" s="2" t="s">
        <v>726</v>
      </c>
      <c r="W82" s="2" t="s">
        <v>48</v>
      </c>
      <c r="X82" s="2"/>
      <c r="Y82" s="2" t="s">
        <v>49</v>
      </c>
      <c r="Z82" s="2" t="s">
        <v>70</v>
      </c>
      <c r="AA82" s="2"/>
      <c r="AB82" s="2" t="s">
        <v>101</v>
      </c>
      <c r="AC82" s="2" t="s">
        <v>52</v>
      </c>
      <c r="AD82" s="2"/>
      <c r="AE82" s="2"/>
      <c r="AF82" s="2" t="s">
        <v>53</v>
      </c>
      <c r="AG82" s="2" t="s">
        <v>727</v>
      </c>
      <c r="AH82" s="2" t="s">
        <v>728</v>
      </c>
      <c r="AI82" s="2" t="s">
        <v>729</v>
      </c>
    </row>
    <row r="83" spans="1:35" x14ac:dyDescent="0.35">
      <c r="A83" s="2" t="str">
        <f>HYPERLINK("https://hsdes.intel.com/resource/14013186817","14013186817")</f>
        <v>14013186817</v>
      </c>
      <c r="B83" s="2" t="s">
        <v>730</v>
      </c>
      <c r="C83" s="2" t="s">
        <v>1126</v>
      </c>
      <c r="D83" s="15" t="s">
        <v>1127</v>
      </c>
      <c r="E83" s="2"/>
      <c r="F83" s="2" t="s">
        <v>33</v>
      </c>
      <c r="G83" s="2" t="s">
        <v>34</v>
      </c>
      <c r="H83" s="2" t="s">
        <v>35</v>
      </c>
      <c r="I83" s="2" t="s">
        <v>174</v>
      </c>
      <c r="J83" s="2" t="s">
        <v>731</v>
      </c>
      <c r="K83" s="2" t="s">
        <v>176</v>
      </c>
      <c r="L83" s="2" t="s">
        <v>732</v>
      </c>
      <c r="M83" s="2" t="s">
        <v>733</v>
      </c>
      <c r="N83" s="2" t="s">
        <v>734</v>
      </c>
      <c r="O83" s="2" t="s">
        <v>731</v>
      </c>
      <c r="P83" s="2" t="s">
        <v>42</v>
      </c>
      <c r="Q83" s="2" t="s">
        <v>180</v>
      </c>
      <c r="R83" s="2" t="s">
        <v>181</v>
      </c>
      <c r="S83" s="2" t="s">
        <v>735</v>
      </c>
      <c r="T83" s="2" t="s">
        <v>45</v>
      </c>
      <c r="U83" s="2" t="s">
        <v>284</v>
      </c>
      <c r="V83" s="2" t="s">
        <v>234</v>
      </c>
      <c r="W83" s="2" t="s">
        <v>235</v>
      </c>
      <c r="X83" s="2"/>
      <c r="Y83" s="2" t="s">
        <v>49</v>
      </c>
      <c r="Z83" s="2" t="s">
        <v>50</v>
      </c>
      <c r="AA83" s="2"/>
      <c r="AB83" s="2" t="s">
        <v>51</v>
      </c>
      <c r="AC83" s="2" t="s">
        <v>52</v>
      </c>
      <c r="AD83" s="2"/>
      <c r="AE83" s="2"/>
      <c r="AF83" s="2" t="s">
        <v>53</v>
      </c>
      <c r="AG83" s="2" t="s">
        <v>54</v>
      </c>
      <c r="AH83" s="2" t="s">
        <v>736</v>
      </c>
      <c r="AI83" s="2" t="s">
        <v>737</v>
      </c>
    </row>
    <row r="84" spans="1:35" x14ac:dyDescent="0.35">
      <c r="A84" s="2" t="str">
        <f>HYPERLINK("https://hsdes.intel.com/resource/14013186818","14013186818")</f>
        <v>14013186818</v>
      </c>
      <c r="B84" s="2" t="s">
        <v>738</v>
      </c>
      <c r="C84" s="10" t="s">
        <v>1128</v>
      </c>
      <c r="D84" s="15" t="s">
        <v>1127</v>
      </c>
      <c r="E84" s="4" t="s">
        <v>1125</v>
      </c>
      <c r="F84" s="2" t="s">
        <v>58</v>
      </c>
      <c r="G84" s="2" t="s">
        <v>34</v>
      </c>
      <c r="H84" s="2" t="s">
        <v>35</v>
      </c>
      <c r="I84" s="2" t="s">
        <v>240</v>
      </c>
      <c r="J84" s="2" t="s">
        <v>739</v>
      </c>
      <c r="K84" s="2" t="s">
        <v>515</v>
      </c>
      <c r="L84" s="2" t="s">
        <v>740</v>
      </c>
      <c r="M84" s="2" t="s">
        <v>741</v>
      </c>
      <c r="N84" s="2" t="s">
        <v>742</v>
      </c>
      <c r="O84" s="2" t="s">
        <v>739</v>
      </c>
      <c r="P84" s="2" t="s">
        <v>42</v>
      </c>
      <c r="Q84" s="2"/>
      <c r="R84" s="2" t="s">
        <v>519</v>
      </c>
      <c r="S84" s="2" t="s">
        <v>743</v>
      </c>
      <c r="T84" s="2" t="s">
        <v>45</v>
      </c>
      <c r="U84" s="2" t="s">
        <v>284</v>
      </c>
      <c r="V84" s="2" t="s">
        <v>100</v>
      </c>
      <c r="W84" s="2" t="s">
        <v>48</v>
      </c>
      <c r="X84" s="2"/>
      <c r="Y84" s="2" t="s">
        <v>49</v>
      </c>
      <c r="Z84" s="2" t="s">
        <v>70</v>
      </c>
      <c r="AA84" s="2"/>
      <c r="AB84" s="2" t="s">
        <v>51</v>
      </c>
      <c r="AC84" s="2" t="s">
        <v>52</v>
      </c>
      <c r="AD84" s="2"/>
      <c r="AE84" s="2"/>
      <c r="AF84" s="2" t="s">
        <v>561</v>
      </c>
      <c r="AG84" s="2" t="s">
        <v>54</v>
      </c>
      <c r="AH84" s="2" t="s">
        <v>744</v>
      </c>
      <c r="AI84" s="2" t="s">
        <v>745</v>
      </c>
    </row>
    <row r="85" spans="1:35" x14ac:dyDescent="0.35">
      <c r="A85" s="2" t="str">
        <f>HYPERLINK("https://hsdes.intel.com/resource/14013186821","14013186821")</f>
        <v>14013186821</v>
      </c>
      <c r="B85" s="2" t="s">
        <v>746</v>
      </c>
      <c r="C85" s="2" t="s">
        <v>1128</v>
      </c>
      <c r="D85" s="8" t="s">
        <v>1127</v>
      </c>
      <c r="E85" s="2"/>
      <c r="F85" s="2" t="s">
        <v>33</v>
      </c>
      <c r="G85" s="2" t="s">
        <v>34</v>
      </c>
      <c r="H85" s="2" t="s">
        <v>35</v>
      </c>
      <c r="I85" s="2" t="s">
        <v>240</v>
      </c>
      <c r="J85" s="2" t="s">
        <v>747</v>
      </c>
      <c r="K85" s="2" t="s">
        <v>242</v>
      </c>
      <c r="L85" s="2" t="s">
        <v>748</v>
      </c>
      <c r="M85" s="2" t="s">
        <v>749</v>
      </c>
      <c r="N85" s="2" t="s">
        <v>750</v>
      </c>
      <c r="O85" s="2" t="s">
        <v>747</v>
      </c>
      <c r="P85" s="2" t="s">
        <v>42</v>
      </c>
      <c r="Q85" s="2"/>
      <c r="R85" s="2" t="s">
        <v>246</v>
      </c>
      <c r="S85" s="2" t="s">
        <v>751</v>
      </c>
      <c r="T85" s="2" t="s">
        <v>45</v>
      </c>
      <c r="U85" s="2" t="s">
        <v>284</v>
      </c>
      <c r="V85" s="2" t="s">
        <v>47</v>
      </c>
      <c r="W85" s="2" t="s">
        <v>100</v>
      </c>
      <c r="X85" s="2"/>
      <c r="Y85" s="2" t="s">
        <v>49</v>
      </c>
      <c r="Z85" s="2" t="s">
        <v>50</v>
      </c>
      <c r="AA85" s="2"/>
      <c r="AB85" s="2" t="s">
        <v>51</v>
      </c>
      <c r="AC85" s="2" t="s">
        <v>144</v>
      </c>
      <c r="AD85" s="2"/>
      <c r="AE85" s="2"/>
      <c r="AF85" s="2" t="s">
        <v>53</v>
      </c>
      <c r="AG85" s="2" t="s">
        <v>54</v>
      </c>
      <c r="AH85" s="2" t="s">
        <v>752</v>
      </c>
      <c r="AI85" s="2" t="s">
        <v>753</v>
      </c>
    </row>
    <row r="86" spans="1:35" x14ac:dyDescent="0.35">
      <c r="A86" s="2" t="str">
        <f>HYPERLINK("https://hsdes.intel.com/resource/14013186822","14013186822")</f>
        <v>14013186822</v>
      </c>
      <c r="B86" s="2" t="s">
        <v>754</v>
      </c>
      <c r="C86" s="2" t="s">
        <v>1128</v>
      </c>
      <c r="D86" s="8" t="s">
        <v>1127</v>
      </c>
      <c r="E86" s="2"/>
      <c r="F86" s="2" t="s">
        <v>33</v>
      </c>
      <c r="G86" s="2" t="s">
        <v>34</v>
      </c>
      <c r="H86" s="2" t="s">
        <v>35</v>
      </c>
      <c r="I86" s="2" t="s">
        <v>755</v>
      </c>
      <c r="J86" s="2" t="s">
        <v>756</v>
      </c>
      <c r="K86" s="2" t="s">
        <v>228</v>
      </c>
      <c r="L86" s="2" t="s">
        <v>757</v>
      </c>
      <c r="M86" s="2" t="s">
        <v>758</v>
      </c>
      <c r="N86" s="2" t="s">
        <v>759</v>
      </c>
      <c r="O86" s="2" t="s">
        <v>756</v>
      </c>
      <c r="P86" s="2" t="s">
        <v>191</v>
      </c>
      <c r="Q86" s="2" t="s">
        <v>203</v>
      </c>
      <c r="R86" s="2" t="s">
        <v>232</v>
      </c>
      <c r="S86" s="2" t="s">
        <v>760</v>
      </c>
      <c r="T86" s="2" t="s">
        <v>45</v>
      </c>
      <c r="U86" s="2" t="s">
        <v>284</v>
      </c>
      <c r="V86" s="2" t="s">
        <v>234</v>
      </c>
      <c r="W86" s="2" t="s">
        <v>235</v>
      </c>
      <c r="X86" s="2"/>
      <c r="Y86" s="2" t="s">
        <v>49</v>
      </c>
      <c r="Z86" s="2" t="s">
        <v>236</v>
      </c>
      <c r="AA86" s="2"/>
      <c r="AB86" s="2" t="s">
        <v>101</v>
      </c>
      <c r="AC86" s="2" t="s">
        <v>144</v>
      </c>
      <c r="AD86" s="2"/>
      <c r="AE86" s="2"/>
      <c r="AF86" s="2" t="s">
        <v>53</v>
      </c>
      <c r="AG86" s="2" t="s">
        <v>54</v>
      </c>
      <c r="AH86" s="2" t="s">
        <v>761</v>
      </c>
      <c r="AI86" s="2" t="s">
        <v>762</v>
      </c>
    </row>
    <row r="87" spans="1:35" x14ac:dyDescent="0.35">
      <c r="A87" s="2" t="str">
        <f>HYPERLINK("https://hsdes.intel.com/resource/14013186824","14013186824")</f>
        <v>14013186824</v>
      </c>
      <c r="B87" s="2" t="s">
        <v>763</v>
      </c>
      <c r="C87" s="2" t="s">
        <v>1126</v>
      </c>
      <c r="D87" s="8" t="s">
        <v>1127</v>
      </c>
      <c r="E87" s="2" t="s">
        <v>1135</v>
      </c>
      <c r="F87" s="2" t="s">
        <v>33</v>
      </c>
      <c r="G87" s="2" t="s">
        <v>34</v>
      </c>
      <c r="H87" s="2" t="s">
        <v>35</v>
      </c>
      <c r="I87" s="2" t="s">
        <v>764</v>
      </c>
      <c r="J87" s="2" t="s">
        <v>765</v>
      </c>
      <c r="K87" s="2" t="s">
        <v>228</v>
      </c>
      <c r="L87" s="2" t="s">
        <v>766</v>
      </c>
      <c r="M87" s="2" t="s">
        <v>767</v>
      </c>
      <c r="N87" s="2" t="s">
        <v>768</v>
      </c>
      <c r="O87" s="2" t="s">
        <v>765</v>
      </c>
      <c r="P87" s="2" t="s">
        <v>191</v>
      </c>
      <c r="Q87" s="2" t="s">
        <v>203</v>
      </c>
      <c r="R87" s="2" t="s">
        <v>232</v>
      </c>
      <c r="S87" s="2" t="s">
        <v>769</v>
      </c>
      <c r="T87" s="2" t="s">
        <v>45</v>
      </c>
      <c r="U87" s="2" t="s">
        <v>284</v>
      </c>
      <c r="V87" s="2" t="s">
        <v>234</v>
      </c>
      <c r="W87" s="2" t="s">
        <v>235</v>
      </c>
      <c r="X87" s="2"/>
      <c r="Y87" s="2" t="s">
        <v>49</v>
      </c>
      <c r="Z87" s="2" t="s">
        <v>50</v>
      </c>
      <c r="AA87" s="2"/>
      <c r="AB87" s="2" t="s">
        <v>51</v>
      </c>
      <c r="AC87" s="2" t="s">
        <v>144</v>
      </c>
      <c r="AD87" s="2"/>
      <c r="AE87" s="2"/>
      <c r="AF87" s="2" t="s">
        <v>561</v>
      </c>
      <c r="AG87" s="2" t="s">
        <v>54</v>
      </c>
      <c r="AH87" s="2" t="s">
        <v>770</v>
      </c>
      <c r="AI87" s="2" t="s">
        <v>771</v>
      </c>
    </row>
    <row r="88" spans="1:35" x14ac:dyDescent="0.35">
      <c r="A88" s="2" t="str">
        <f>HYPERLINK("https://hsdes.intel.com/resource/14013186825","14013186825")</f>
        <v>14013186825</v>
      </c>
      <c r="B88" s="2" t="s">
        <v>772</v>
      </c>
      <c r="C88" s="2" t="s">
        <v>1126</v>
      </c>
      <c r="D88" s="8" t="s">
        <v>1127</v>
      </c>
      <c r="E88" s="2"/>
      <c r="F88" s="2" t="s">
        <v>33</v>
      </c>
      <c r="G88" s="2" t="s">
        <v>34</v>
      </c>
      <c r="H88" s="2" t="s">
        <v>35</v>
      </c>
      <c r="I88" s="2" t="s">
        <v>278</v>
      </c>
      <c r="J88" s="2" t="s">
        <v>773</v>
      </c>
      <c r="K88" s="2" t="s">
        <v>176</v>
      </c>
      <c r="L88" s="2" t="s">
        <v>774</v>
      </c>
      <c r="M88" s="2" t="s">
        <v>178</v>
      </c>
      <c r="N88" s="2" t="s">
        <v>775</v>
      </c>
      <c r="O88" s="2" t="s">
        <v>773</v>
      </c>
      <c r="P88" s="2" t="s">
        <v>42</v>
      </c>
      <c r="Q88" s="2" t="s">
        <v>180</v>
      </c>
      <c r="R88" s="2" t="s">
        <v>181</v>
      </c>
      <c r="S88" s="2" t="s">
        <v>776</v>
      </c>
      <c r="T88" s="2" t="s">
        <v>45</v>
      </c>
      <c r="U88" s="2" t="s">
        <v>284</v>
      </c>
      <c r="V88" s="2" t="s">
        <v>118</v>
      </c>
      <c r="W88" s="2" t="s">
        <v>119</v>
      </c>
      <c r="X88" s="2"/>
      <c r="Y88" s="2" t="s">
        <v>49</v>
      </c>
      <c r="Z88" s="2" t="s">
        <v>50</v>
      </c>
      <c r="AA88" s="2"/>
      <c r="AB88" s="2" t="s">
        <v>51</v>
      </c>
      <c r="AC88" s="2" t="s">
        <v>144</v>
      </c>
      <c r="AD88" s="2"/>
      <c r="AE88" s="2"/>
      <c r="AF88" s="2" t="s">
        <v>53</v>
      </c>
      <c r="AG88" s="2" t="s">
        <v>54</v>
      </c>
      <c r="AH88" s="2" t="s">
        <v>777</v>
      </c>
      <c r="AI88" s="2" t="s">
        <v>778</v>
      </c>
    </row>
    <row r="89" spans="1:35" x14ac:dyDescent="0.35">
      <c r="A89" s="2" t="str">
        <f>HYPERLINK("https://hsdes.intel.com/resource/14013186828","14013186828")</f>
        <v>14013186828</v>
      </c>
      <c r="B89" s="2" t="s">
        <v>779</v>
      </c>
      <c r="C89" s="2" t="s">
        <v>1128</v>
      </c>
      <c r="D89" s="8" t="s">
        <v>1127</v>
      </c>
      <c r="E89" s="2"/>
      <c r="F89" s="2" t="s">
        <v>33</v>
      </c>
      <c r="G89" s="2" t="s">
        <v>34</v>
      </c>
      <c r="H89" s="2" t="s">
        <v>35</v>
      </c>
      <c r="I89" s="2" t="s">
        <v>94</v>
      </c>
      <c r="J89" s="2" t="s">
        <v>780</v>
      </c>
      <c r="K89" s="2" t="s">
        <v>84</v>
      </c>
      <c r="L89" s="2" t="s">
        <v>781</v>
      </c>
      <c r="M89" s="2" t="s">
        <v>782</v>
      </c>
      <c r="N89" s="2" t="s">
        <v>783</v>
      </c>
      <c r="O89" s="2" t="s">
        <v>780</v>
      </c>
      <c r="P89" s="2" t="s">
        <v>42</v>
      </c>
      <c r="Q89" s="2"/>
      <c r="R89" s="2" t="s">
        <v>65</v>
      </c>
      <c r="S89" s="2" t="s">
        <v>784</v>
      </c>
      <c r="T89" s="2" t="s">
        <v>45</v>
      </c>
      <c r="U89" s="2" t="s">
        <v>284</v>
      </c>
      <c r="V89" s="2" t="s">
        <v>47</v>
      </c>
      <c r="W89" s="2" t="s">
        <v>100</v>
      </c>
      <c r="X89" s="2"/>
      <c r="Y89" s="2" t="s">
        <v>49</v>
      </c>
      <c r="Z89" s="2" t="s">
        <v>50</v>
      </c>
      <c r="AA89" s="2"/>
      <c r="AB89" s="2" t="s">
        <v>51</v>
      </c>
      <c r="AC89" s="2" t="s">
        <v>144</v>
      </c>
      <c r="AD89" s="2"/>
      <c r="AE89" s="2"/>
      <c r="AF89" s="2" t="s">
        <v>53</v>
      </c>
      <c r="AG89" s="2" t="s">
        <v>54</v>
      </c>
      <c r="AH89" s="2" t="s">
        <v>785</v>
      </c>
      <c r="AI89" s="2" t="s">
        <v>786</v>
      </c>
    </row>
    <row r="90" spans="1:35" x14ac:dyDescent="0.35">
      <c r="A90" s="2" t="str">
        <f>HYPERLINK("https://hsdes.intel.com/resource/14013186831","14013186831")</f>
        <v>14013186831</v>
      </c>
      <c r="B90" s="2" t="s">
        <v>787</v>
      </c>
      <c r="C90" s="2" t="s">
        <v>1126</v>
      </c>
      <c r="D90" s="8" t="s">
        <v>1127</v>
      </c>
      <c r="E90" s="2"/>
      <c r="F90" s="2" t="s">
        <v>33</v>
      </c>
      <c r="G90" s="2" t="s">
        <v>34</v>
      </c>
      <c r="H90" s="2" t="s">
        <v>35</v>
      </c>
      <c r="I90" s="2" t="s">
        <v>278</v>
      </c>
      <c r="J90" s="2" t="s">
        <v>788</v>
      </c>
      <c r="K90" s="2" t="s">
        <v>463</v>
      </c>
      <c r="L90" s="2" t="s">
        <v>789</v>
      </c>
      <c r="M90" s="2" t="s">
        <v>790</v>
      </c>
      <c r="N90" s="2" t="s">
        <v>791</v>
      </c>
      <c r="O90" s="2" t="s">
        <v>788</v>
      </c>
      <c r="P90" s="2" t="s">
        <v>191</v>
      </c>
      <c r="Q90" s="2" t="s">
        <v>203</v>
      </c>
      <c r="R90" s="2" t="s">
        <v>232</v>
      </c>
      <c r="S90" s="2" t="s">
        <v>792</v>
      </c>
      <c r="T90" s="2" t="s">
        <v>45</v>
      </c>
      <c r="U90" s="2" t="s">
        <v>284</v>
      </c>
      <c r="V90" s="2" t="s">
        <v>234</v>
      </c>
      <c r="W90" s="2" t="s">
        <v>379</v>
      </c>
      <c r="X90" s="2"/>
      <c r="Y90" s="2" t="s">
        <v>49</v>
      </c>
      <c r="Z90" s="2" t="s">
        <v>236</v>
      </c>
      <c r="AA90" s="2"/>
      <c r="AB90" s="2" t="s">
        <v>51</v>
      </c>
      <c r="AC90" s="2" t="s">
        <v>144</v>
      </c>
      <c r="AD90" s="2"/>
      <c r="AE90" s="2"/>
      <c r="AF90" s="2" t="s">
        <v>53</v>
      </c>
      <c r="AG90" s="2" t="s">
        <v>54</v>
      </c>
      <c r="AH90" s="2" t="s">
        <v>793</v>
      </c>
      <c r="AI90" s="2" t="s">
        <v>794</v>
      </c>
    </row>
    <row r="91" spans="1:35" x14ac:dyDescent="0.35">
      <c r="A91" s="2" t="str">
        <f>HYPERLINK("https://hsdes.intel.com/resource/14013186832","14013186832")</f>
        <v>14013186832</v>
      </c>
      <c r="B91" s="2" t="s">
        <v>795</v>
      </c>
      <c r="C91" s="2" t="s">
        <v>1128</v>
      </c>
      <c r="D91" s="8" t="s">
        <v>1127</v>
      </c>
      <c r="E91" s="2"/>
      <c r="F91" s="2" t="s">
        <v>58</v>
      </c>
      <c r="G91" s="2" t="s">
        <v>34</v>
      </c>
      <c r="H91" s="2" t="s">
        <v>35</v>
      </c>
      <c r="I91" s="2" t="s">
        <v>307</v>
      </c>
      <c r="J91" s="2" t="s">
        <v>796</v>
      </c>
      <c r="K91" s="2" t="s">
        <v>61</v>
      </c>
      <c r="L91" s="2" t="s">
        <v>797</v>
      </c>
      <c r="M91" s="2" t="s">
        <v>798</v>
      </c>
      <c r="N91" s="2" t="s">
        <v>799</v>
      </c>
      <c r="O91" s="2" t="s">
        <v>796</v>
      </c>
      <c r="P91" s="2" t="s">
        <v>42</v>
      </c>
      <c r="Q91" s="2"/>
      <c r="R91" s="2" t="s">
        <v>65</v>
      </c>
      <c r="S91" s="2" t="s">
        <v>800</v>
      </c>
      <c r="T91" s="2" t="s">
        <v>45</v>
      </c>
      <c r="U91" s="2" t="s">
        <v>284</v>
      </c>
      <c r="V91" s="2" t="s">
        <v>68</v>
      </c>
      <c r="W91" s="2" t="s">
        <v>69</v>
      </c>
      <c r="X91" s="2"/>
      <c r="Y91" s="2" t="s">
        <v>49</v>
      </c>
      <c r="Z91" s="2" t="s">
        <v>70</v>
      </c>
      <c r="AA91" s="2"/>
      <c r="AB91" s="2" t="s">
        <v>51</v>
      </c>
      <c r="AC91" s="2" t="s">
        <v>144</v>
      </c>
      <c r="AD91" s="2"/>
      <c r="AE91" s="2"/>
      <c r="AF91" s="2" t="s">
        <v>53</v>
      </c>
      <c r="AG91" s="2" t="s">
        <v>54</v>
      </c>
      <c r="AH91" s="2" t="s">
        <v>801</v>
      </c>
      <c r="AI91" s="2" t="s">
        <v>162</v>
      </c>
    </row>
    <row r="92" spans="1:35" x14ac:dyDescent="0.35">
      <c r="A92" s="2" t="str">
        <f>HYPERLINK("https://hsdes.intel.com/resource/14013186833","14013186833")</f>
        <v>14013186833</v>
      </c>
      <c r="B92" s="2" t="s">
        <v>802</v>
      </c>
      <c r="C92" s="2" t="s">
        <v>1126</v>
      </c>
      <c r="D92" s="8" t="s">
        <v>1127</v>
      </c>
      <c r="E92" s="2"/>
      <c r="F92" s="2" t="s">
        <v>58</v>
      </c>
      <c r="G92" s="2" t="s">
        <v>34</v>
      </c>
      <c r="H92" s="2" t="s">
        <v>35</v>
      </c>
      <c r="I92" s="2" t="s">
        <v>197</v>
      </c>
      <c r="J92" s="2" t="s">
        <v>803</v>
      </c>
      <c r="K92" s="2" t="s">
        <v>199</v>
      </c>
      <c r="L92" s="2" t="s">
        <v>804</v>
      </c>
      <c r="M92" s="2" t="s">
        <v>492</v>
      </c>
      <c r="N92" s="2" t="s">
        <v>805</v>
      </c>
      <c r="O92" s="2" t="s">
        <v>803</v>
      </c>
      <c r="P92" s="2" t="s">
        <v>42</v>
      </c>
      <c r="Q92" s="2"/>
      <c r="R92" s="2" t="s">
        <v>204</v>
      </c>
      <c r="S92" s="2" t="s">
        <v>806</v>
      </c>
      <c r="T92" s="2" t="s">
        <v>45</v>
      </c>
      <c r="U92" s="2" t="s">
        <v>284</v>
      </c>
      <c r="V92" s="2" t="s">
        <v>47</v>
      </c>
      <c r="W92" s="2" t="s">
        <v>48</v>
      </c>
      <c r="X92" s="2"/>
      <c r="Y92" s="2" t="s">
        <v>49</v>
      </c>
      <c r="Z92" s="2" t="s">
        <v>70</v>
      </c>
      <c r="AA92" s="2"/>
      <c r="AB92" s="2" t="s">
        <v>51</v>
      </c>
      <c r="AC92" s="2" t="s">
        <v>144</v>
      </c>
      <c r="AD92" s="2"/>
      <c r="AE92" s="2"/>
      <c r="AF92" s="2" t="s">
        <v>53</v>
      </c>
      <c r="AG92" s="2" t="s">
        <v>206</v>
      </c>
      <c r="AH92" s="2" t="s">
        <v>807</v>
      </c>
      <c r="AI92" s="2" t="s">
        <v>808</v>
      </c>
    </row>
    <row r="93" spans="1:35" x14ac:dyDescent="0.35">
      <c r="A93" s="2" t="str">
        <f>HYPERLINK("https://hsdes.intel.com/resource/14013186834","14013186834")</f>
        <v>14013186834</v>
      </c>
      <c r="B93" s="2" t="s">
        <v>809</v>
      </c>
      <c r="C93" s="2" t="s">
        <v>1126</v>
      </c>
      <c r="D93" s="8" t="s">
        <v>1127</v>
      </c>
      <c r="E93" s="2"/>
      <c r="F93" s="2" t="s">
        <v>33</v>
      </c>
      <c r="G93" s="2" t="s">
        <v>34</v>
      </c>
      <c r="H93" s="2" t="s">
        <v>35</v>
      </c>
      <c r="I93" s="2" t="s">
        <v>138</v>
      </c>
      <c r="J93" s="2" t="s">
        <v>810</v>
      </c>
      <c r="K93" s="2" t="s">
        <v>463</v>
      </c>
      <c r="L93" s="2" t="s">
        <v>811</v>
      </c>
      <c r="M93" s="2" t="s">
        <v>798</v>
      </c>
      <c r="N93" s="2" t="s">
        <v>812</v>
      </c>
      <c r="O93" s="2" t="s">
        <v>810</v>
      </c>
      <c r="P93" s="2" t="s">
        <v>42</v>
      </c>
      <c r="Q93" s="2"/>
      <c r="R93" s="2" t="s">
        <v>65</v>
      </c>
      <c r="S93" s="2" t="s">
        <v>813</v>
      </c>
      <c r="T93" s="2" t="s">
        <v>45</v>
      </c>
      <c r="U93" s="2" t="s">
        <v>284</v>
      </c>
      <c r="V93" s="2" t="s">
        <v>118</v>
      </c>
      <c r="W93" s="2" t="s">
        <v>119</v>
      </c>
      <c r="X93" s="2"/>
      <c r="Y93" s="2" t="s">
        <v>49</v>
      </c>
      <c r="Z93" s="2" t="s">
        <v>50</v>
      </c>
      <c r="AA93" s="2"/>
      <c r="AB93" s="2" t="s">
        <v>51</v>
      </c>
      <c r="AC93" s="2" t="s">
        <v>144</v>
      </c>
      <c r="AD93" s="2"/>
      <c r="AE93" s="2"/>
      <c r="AF93" s="2" t="s">
        <v>53</v>
      </c>
      <c r="AG93" s="2" t="s">
        <v>54</v>
      </c>
      <c r="AH93" s="2" t="s">
        <v>814</v>
      </c>
      <c r="AI93" s="2" t="s">
        <v>815</v>
      </c>
    </row>
    <row r="94" spans="1:35" x14ac:dyDescent="0.35">
      <c r="A94" s="2" t="str">
        <f>HYPERLINK("https://hsdes.intel.com/resource/14013186837","14013186837")</f>
        <v>14013186837</v>
      </c>
      <c r="B94" s="2" t="s">
        <v>816</v>
      </c>
      <c r="C94" s="2" t="s">
        <v>1128</v>
      </c>
      <c r="D94" s="8" t="s">
        <v>1127</v>
      </c>
      <c r="E94" s="2"/>
      <c r="F94" s="2" t="s">
        <v>33</v>
      </c>
      <c r="G94" s="2" t="s">
        <v>34</v>
      </c>
      <c r="H94" s="2" t="s">
        <v>35</v>
      </c>
      <c r="I94" s="2" t="s">
        <v>138</v>
      </c>
      <c r="J94" s="2" t="s">
        <v>817</v>
      </c>
      <c r="K94" s="2" t="s">
        <v>84</v>
      </c>
      <c r="L94" s="2" t="s">
        <v>818</v>
      </c>
      <c r="M94" s="2" t="s">
        <v>819</v>
      </c>
      <c r="N94" s="2" t="s">
        <v>820</v>
      </c>
      <c r="O94" s="2" t="s">
        <v>817</v>
      </c>
      <c r="P94" s="2" t="s">
        <v>42</v>
      </c>
      <c r="Q94" s="2"/>
      <c r="R94" s="2" t="s">
        <v>65</v>
      </c>
      <c r="S94" s="2" t="s">
        <v>821</v>
      </c>
      <c r="T94" s="2" t="s">
        <v>45</v>
      </c>
      <c r="U94" s="2" t="s">
        <v>89</v>
      </c>
      <c r="V94" s="2" t="s">
        <v>118</v>
      </c>
      <c r="W94" s="2" t="s">
        <v>119</v>
      </c>
      <c r="X94" s="2"/>
      <c r="Y94" s="2" t="s">
        <v>49</v>
      </c>
      <c r="Z94" s="2" t="s">
        <v>50</v>
      </c>
      <c r="AA94" s="2"/>
      <c r="AB94" s="2" t="s">
        <v>110</v>
      </c>
      <c r="AC94" s="2" t="s">
        <v>52</v>
      </c>
      <c r="AD94" s="2"/>
      <c r="AE94" s="2"/>
      <c r="AF94" s="2" t="s">
        <v>53</v>
      </c>
      <c r="AG94" s="2" t="s">
        <v>54</v>
      </c>
      <c r="AH94" s="2" t="s">
        <v>822</v>
      </c>
      <c r="AI94" s="2" t="s">
        <v>823</v>
      </c>
    </row>
    <row r="95" spans="1:35" x14ac:dyDescent="0.35">
      <c r="A95" s="2" t="str">
        <f>HYPERLINK("https://hsdes.intel.com/resource/14013186843","14013186843")</f>
        <v>14013186843</v>
      </c>
      <c r="B95" s="2" t="s">
        <v>824</v>
      </c>
      <c r="C95" s="2" t="s">
        <v>1128</v>
      </c>
      <c r="D95" s="8" t="s">
        <v>1127</v>
      </c>
      <c r="E95" s="2"/>
      <c r="F95" s="2" t="s">
        <v>33</v>
      </c>
      <c r="G95" s="2" t="s">
        <v>34</v>
      </c>
      <c r="H95" s="2" t="s">
        <v>35</v>
      </c>
      <c r="I95" s="2" t="s">
        <v>94</v>
      </c>
      <c r="J95" s="2" t="s">
        <v>825</v>
      </c>
      <c r="K95" s="2" t="s">
        <v>84</v>
      </c>
      <c r="L95" s="2" t="s">
        <v>826</v>
      </c>
      <c r="M95" s="2" t="s">
        <v>107</v>
      </c>
      <c r="N95" s="2" t="s">
        <v>827</v>
      </c>
      <c r="O95" s="2" t="s">
        <v>825</v>
      </c>
      <c r="P95" s="2" t="s">
        <v>42</v>
      </c>
      <c r="Q95" s="2"/>
      <c r="R95" s="2" t="s">
        <v>65</v>
      </c>
      <c r="S95" s="2" t="s">
        <v>828</v>
      </c>
      <c r="T95" s="2" t="s">
        <v>45</v>
      </c>
      <c r="U95" s="2" t="s">
        <v>89</v>
      </c>
      <c r="V95" s="2" t="s">
        <v>47</v>
      </c>
      <c r="W95" s="2" t="s">
        <v>100</v>
      </c>
      <c r="X95" s="2"/>
      <c r="Y95" s="2" t="s">
        <v>49</v>
      </c>
      <c r="Z95" s="2" t="s">
        <v>50</v>
      </c>
      <c r="AA95" s="2"/>
      <c r="AB95" s="2" t="s">
        <v>110</v>
      </c>
      <c r="AC95" s="2" t="s">
        <v>52</v>
      </c>
      <c r="AD95" s="2"/>
      <c r="AE95" s="2"/>
      <c r="AF95" s="2" t="s">
        <v>53</v>
      </c>
      <c r="AG95" s="2" t="s">
        <v>54</v>
      </c>
      <c r="AH95" s="2" t="s">
        <v>829</v>
      </c>
      <c r="AI95" s="2" t="s">
        <v>830</v>
      </c>
    </row>
    <row r="96" spans="1:35" x14ac:dyDescent="0.35">
      <c r="A96" s="2" t="str">
        <f>HYPERLINK("https://hsdes.intel.com/resource/14013186849","14013186849")</f>
        <v>14013186849</v>
      </c>
      <c r="B96" s="2" t="s">
        <v>831</v>
      </c>
      <c r="C96" s="2" t="s">
        <v>1128</v>
      </c>
      <c r="D96" s="8" t="s">
        <v>1127</v>
      </c>
      <c r="E96" s="2"/>
      <c r="F96" s="2" t="s">
        <v>33</v>
      </c>
      <c r="G96" s="2" t="s">
        <v>34</v>
      </c>
      <c r="H96" s="2" t="s">
        <v>35</v>
      </c>
      <c r="I96" s="2" t="s">
        <v>94</v>
      </c>
      <c r="J96" s="2" t="s">
        <v>832</v>
      </c>
      <c r="K96" s="2" t="s">
        <v>84</v>
      </c>
      <c r="L96" s="2" t="s">
        <v>833</v>
      </c>
      <c r="M96" s="2" t="s">
        <v>575</v>
      </c>
      <c r="N96" s="2" t="s">
        <v>827</v>
      </c>
      <c r="O96" s="2" t="s">
        <v>832</v>
      </c>
      <c r="P96" s="2" t="s">
        <v>42</v>
      </c>
      <c r="Q96" s="2"/>
      <c r="R96" s="2" t="s">
        <v>65</v>
      </c>
      <c r="S96" s="2" t="s">
        <v>834</v>
      </c>
      <c r="T96" s="2" t="s">
        <v>45</v>
      </c>
      <c r="U96" s="2" t="s">
        <v>89</v>
      </c>
      <c r="V96" s="2" t="s">
        <v>47</v>
      </c>
      <c r="W96" s="2" t="s">
        <v>100</v>
      </c>
      <c r="X96" s="2"/>
      <c r="Y96" s="2" t="s">
        <v>49</v>
      </c>
      <c r="Z96" s="2" t="s">
        <v>50</v>
      </c>
      <c r="AA96" s="2"/>
      <c r="AB96" s="2" t="s">
        <v>110</v>
      </c>
      <c r="AC96" s="2" t="s">
        <v>52</v>
      </c>
      <c r="AD96" s="2"/>
      <c r="AE96" s="2"/>
      <c r="AF96" s="2" t="s">
        <v>53</v>
      </c>
      <c r="AG96" s="2" t="s">
        <v>54</v>
      </c>
      <c r="AH96" s="2" t="s">
        <v>835</v>
      </c>
      <c r="AI96" s="2" t="s">
        <v>836</v>
      </c>
    </row>
    <row r="97" spans="1:35" x14ac:dyDescent="0.35">
      <c r="A97" s="2" t="str">
        <f>HYPERLINK("https://hsdes.intel.com/resource/14013186855","14013186855")</f>
        <v>14013186855</v>
      </c>
      <c r="B97" s="2" t="s">
        <v>837</v>
      </c>
      <c r="C97" s="2" t="s">
        <v>1126</v>
      </c>
      <c r="D97" s="8" t="s">
        <v>1127</v>
      </c>
      <c r="E97" s="2"/>
      <c r="F97" s="2" t="s">
        <v>33</v>
      </c>
      <c r="G97" s="2" t="s">
        <v>34</v>
      </c>
      <c r="H97" s="2" t="s">
        <v>35</v>
      </c>
      <c r="I97" s="2" t="s">
        <v>278</v>
      </c>
      <c r="J97" s="2" t="s">
        <v>838</v>
      </c>
      <c r="K97" s="2" t="s">
        <v>664</v>
      </c>
      <c r="L97" s="2" t="s">
        <v>839</v>
      </c>
      <c r="M97" s="2" t="s">
        <v>840</v>
      </c>
      <c r="N97" s="2" t="s">
        <v>841</v>
      </c>
      <c r="O97" s="2" t="s">
        <v>838</v>
      </c>
      <c r="P97" s="2" t="s">
        <v>42</v>
      </c>
      <c r="Q97" s="2"/>
      <c r="R97" s="2" t="s">
        <v>43</v>
      </c>
      <c r="S97" s="2" t="s">
        <v>842</v>
      </c>
      <c r="T97" s="2" t="s">
        <v>45</v>
      </c>
      <c r="U97" s="2" t="s">
        <v>89</v>
      </c>
      <c r="V97" s="2" t="s">
        <v>47</v>
      </c>
      <c r="W97" s="2" t="s">
        <v>48</v>
      </c>
      <c r="X97" s="2"/>
      <c r="Y97" s="2" t="s">
        <v>49</v>
      </c>
      <c r="Z97" s="2" t="s">
        <v>50</v>
      </c>
      <c r="AA97" s="2"/>
      <c r="AB97" s="2" t="s">
        <v>51</v>
      </c>
      <c r="AC97" s="2" t="s">
        <v>52</v>
      </c>
      <c r="AD97" s="2"/>
      <c r="AE97" s="2"/>
      <c r="AF97" s="2" t="s">
        <v>53</v>
      </c>
      <c r="AG97" s="2" t="s">
        <v>54</v>
      </c>
      <c r="AH97" s="2" t="s">
        <v>843</v>
      </c>
      <c r="AI97" s="2" t="s">
        <v>844</v>
      </c>
    </row>
    <row r="98" spans="1:35" x14ac:dyDescent="0.35">
      <c r="A98" s="2" t="str">
        <f>HYPERLINK("https://hsdes.intel.com/resource/14013186937","14013186937")</f>
        <v>14013186937</v>
      </c>
      <c r="B98" s="2" t="s">
        <v>845</v>
      </c>
      <c r="C98" s="2" t="s">
        <v>1126</v>
      </c>
      <c r="D98" s="8" t="s">
        <v>1127</v>
      </c>
      <c r="E98" s="2"/>
      <c r="F98" s="2" t="s">
        <v>33</v>
      </c>
      <c r="G98" s="2" t="s">
        <v>34</v>
      </c>
      <c r="H98" s="2" t="s">
        <v>35</v>
      </c>
      <c r="I98" s="2" t="s">
        <v>846</v>
      </c>
      <c r="J98" s="2" t="s">
        <v>847</v>
      </c>
      <c r="K98" s="2" t="s">
        <v>463</v>
      </c>
      <c r="L98" s="2" t="s">
        <v>848</v>
      </c>
      <c r="M98" s="2" t="s">
        <v>849</v>
      </c>
      <c r="N98" s="2" t="s">
        <v>850</v>
      </c>
      <c r="O98" s="2" t="s">
        <v>847</v>
      </c>
      <c r="P98" s="2" t="s">
        <v>191</v>
      </c>
      <c r="Q98" s="2"/>
      <c r="R98" s="2" t="s">
        <v>204</v>
      </c>
      <c r="S98" s="2" t="s">
        <v>851</v>
      </c>
      <c r="T98" s="2" t="s">
        <v>45</v>
      </c>
      <c r="U98" s="2" t="s">
        <v>67</v>
      </c>
      <c r="V98" s="2" t="s">
        <v>852</v>
      </c>
      <c r="W98" s="2" t="s">
        <v>853</v>
      </c>
      <c r="X98" s="2"/>
      <c r="Y98" s="2" t="s">
        <v>49</v>
      </c>
      <c r="Z98" s="2" t="s">
        <v>50</v>
      </c>
      <c r="AA98" s="2"/>
      <c r="AB98" s="2" t="s">
        <v>51</v>
      </c>
      <c r="AC98" s="2" t="s">
        <v>52</v>
      </c>
      <c r="AD98" s="2"/>
      <c r="AE98" s="2"/>
      <c r="AF98" s="2" t="s">
        <v>53</v>
      </c>
      <c r="AG98" s="2" t="s">
        <v>854</v>
      </c>
      <c r="AH98" s="2" t="s">
        <v>855</v>
      </c>
      <c r="AI98" s="2" t="s">
        <v>856</v>
      </c>
    </row>
    <row r="99" spans="1:35" x14ac:dyDescent="0.35">
      <c r="A99" s="2" t="str">
        <f>HYPERLINK("https://hsdes.intel.com/resource/14013186938","14013186938")</f>
        <v>14013186938</v>
      </c>
      <c r="B99" s="2" t="s">
        <v>857</v>
      </c>
      <c r="C99" s="2" t="s">
        <v>1126</v>
      </c>
      <c r="D99" s="8" t="s">
        <v>1127</v>
      </c>
      <c r="E99" s="2"/>
      <c r="F99" s="2" t="s">
        <v>33</v>
      </c>
      <c r="G99" s="2" t="s">
        <v>34</v>
      </c>
      <c r="H99" s="2" t="s">
        <v>35</v>
      </c>
      <c r="I99" s="2" t="s">
        <v>846</v>
      </c>
      <c r="J99" s="2" t="s">
        <v>858</v>
      </c>
      <c r="K99" s="2" t="s">
        <v>463</v>
      </c>
      <c r="L99" s="2" t="s">
        <v>859</v>
      </c>
      <c r="M99" s="2" t="s">
        <v>849</v>
      </c>
      <c r="N99" s="2" t="s">
        <v>860</v>
      </c>
      <c r="O99" s="2" t="s">
        <v>858</v>
      </c>
      <c r="P99" s="2" t="s">
        <v>191</v>
      </c>
      <c r="Q99" s="2"/>
      <c r="R99" s="2" t="s">
        <v>204</v>
      </c>
      <c r="S99" s="2" t="s">
        <v>861</v>
      </c>
      <c r="T99" s="2" t="s">
        <v>45</v>
      </c>
      <c r="U99" s="2" t="s">
        <v>67</v>
      </c>
      <c r="V99" s="2" t="s">
        <v>47</v>
      </c>
      <c r="W99" s="2" t="s">
        <v>100</v>
      </c>
      <c r="X99" s="2"/>
      <c r="Y99" s="2" t="s">
        <v>49</v>
      </c>
      <c r="Z99" s="2" t="s">
        <v>50</v>
      </c>
      <c r="AA99" s="2"/>
      <c r="AB99" s="2" t="s">
        <v>51</v>
      </c>
      <c r="AC99" s="2" t="s">
        <v>52</v>
      </c>
      <c r="AD99" s="2"/>
      <c r="AE99" s="2"/>
      <c r="AF99" s="2" t="s">
        <v>53</v>
      </c>
      <c r="AG99" s="2" t="s">
        <v>854</v>
      </c>
      <c r="AH99" s="2" t="s">
        <v>862</v>
      </c>
      <c r="AI99" s="2" t="s">
        <v>863</v>
      </c>
    </row>
    <row r="100" spans="1:35" x14ac:dyDescent="0.35">
      <c r="A100" s="2" t="str">
        <f>HYPERLINK("https://hsdes.intel.com/resource/14013187216","14013187216")</f>
        <v>14013187216</v>
      </c>
      <c r="B100" s="2" t="s">
        <v>864</v>
      </c>
      <c r="C100" s="2" t="s">
        <v>1128</v>
      </c>
      <c r="D100" s="8" t="s">
        <v>1127</v>
      </c>
      <c r="E100" s="2"/>
      <c r="F100" s="2" t="s">
        <v>33</v>
      </c>
      <c r="G100" s="2" t="s">
        <v>34</v>
      </c>
      <c r="H100" s="2" t="s">
        <v>35</v>
      </c>
      <c r="I100" s="2" t="s">
        <v>94</v>
      </c>
      <c r="J100" s="2" t="s">
        <v>865</v>
      </c>
      <c r="K100" s="2" t="s">
        <v>84</v>
      </c>
      <c r="L100" s="2" t="s">
        <v>866</v>
      </c>
      <c r="M100" s="2" t="s">
        <v>86</v>
      </c>
      <c r="N100" s="2" t="s">
        <v>867</v>
      </c>
      <c r="O100" s="2" t="s">
        <v>865</v>
      </c>
      <c r="P100" s="2" t="s">
        <v>42</v>
      </c>
      <c r="Q100" s="2"/>
      <c r="R100" s="2" t="s">
        <v>65</v>
      </c>
      <c r="S100" s="2" t="s">
        <v>868</v>
      </c>
      <c r="T100" s="2" t="s">
        <v>45</v>
      </c>
      <c r="U100" s="2" t="s">
        <v>89</v>
      </c>
      <c r="V100" s="2" t="s">
        <v>47</v>
      </c>
      <c r="W100" s="2" t="s">
        <v>100</v>
      </c>
      <c r="X100" s="2"/>
      <c r="Y100" s="2" t="s">
        <v>49</v>
      </c>
      <c r="Z100" s="2" t="s">
        <v>50</v>
      </c>
      <c r="AA100" s="2"/>
      <c r="AB100" s="2" t="s">
        <v>51</v>
      </c>
      <c r="AC100" s="2" t="s">
        <v>52</v>
      </c>
      <c r="AD100" s="2"/>
      <c r="AE100" s="2"/>
      <c r="AF100" s="2" t="s">
        <v>53</v>
      </c>
      <c r="AG100" s="2" t="s">
        <v>54</v>
      </c>
      <c r="AH100" s="2" t="s">
        <v>869</v>
      </c>
      <c r="AI100" s="2" t="s">
        <v>870</v>
      </c>
    </row>
    <row r="101" spans="1:35" x14ac:dyDescent="0.35">
      <c r="A101" s="2" t="str">
        <f>HYPERLINK("https://hsdes.intel.com/resource/14013187344","14013187344")</f>
        <v>14013187344</v>
      </c>
      <c r="B101" s="2" t="s">
        <v>871</v>
      </c>
      <c r="C101" s="2" t="s">
        <v>1128</v>
      </c>
      <c r="D101" s="7" t="s">
        <v>1130</v>
      </c>
      <c r="E101" s="2" t="s">
        <v>1132</v>
      </c>
      <c r="F101" s="2" t="s">
        <v>33</v>
      </c>
      <c r="G101" s="2" t="s">
        <v>34</v>
      </c>
      <c r="H101" s="2" t="s">
        <v>35</v>
      </c>
      <c r="I101" s="2" t="s">
        <v>872</v>
      </c>
      <c r="J101" s="2" t="s">
        <v>873</v>
      </c>
      <c r="K101" s="2" t="s">
        <v>228</v>
      </c>
      <c r="L101" s="2" t="s">
        <v>874</v>
      </c>
      <c r="M101" s="2" t="s">
        <v>875</v>
      </c>
      <c r="N101" s="2" t="s">
        <v>876</v>
      </c>
      <c r="O101" s="2" t="s">
        <v>873</v>
      </c>
      <c r="P101" s="2" t="s">
        <v>191</v>
      </c>
      <c r="Q101" s="2" t="s">
        <v>203</v>
      </c>
      <c r="R101" s="2" t="s">
        <v>232</v>
      </c>
      <c r="S101" s="2" t="s">
        <v>877</v>
      </c>
      <c r="T101" s="2" t="s">
        <v>45</v>
      </c>
      <c r="U101" s="2" t="s">
        <v>89</v>
      </c>
      <c r="V101" s="2" t="s">
        <v>234</v>
      </c>
      <c r="W101" s="2" t="s">
        <v>235</v>
      </c>
      <c r="X101" s="2"/>
      <c r="Y101" s="2" t="s">
        <v>49</v>
      </c>
      <c r="Z101" s="2" t="s">
        <v>236</v>
      </c>
      <c r="AA101" s="2"/>
      <c r="AB101" s="2" t="s">
        <v>101</v>
      </c>
      <c r="AC101" s="2" t="s">
        <v>52</v>
      </c>
      <c r="AD101" s="2"/>
      <c r="AE101" s="2"/>
      <c r="AF101" s="2" t="s">
        <v>53</v>
      </c>
      <c r="AG101" s="2" t="s">
        <v>54</v>
      </c>
      <c r="AH101" s="2" t="s">
        <v>878</v>
      </c>
      <c r="AI101" s="2" t="s">
        <v>879</v>
      </c>
    </row>
    <row r="102" spans="1:35" x14ac:dyDescent="0.35">
      <c r="A102" s="2" t="str">
        <f>HYPERLINK("https://hsdes.intel.com/resource/14013187414","14013187414")</f>
        <v>14013187414</v>
      </c>
      <c r="B102" s="2" t="s">
        <v>880</v>
      </c>
      <c r="C102" s="2" t="s">
        <v>1126</v>
      </c>
      <c r="D102" s="8" t="s">
        <v>1127</v>
      </c>
      <c r="E102" s="2"/>
      <c r="F102" s="2" t="s">
        <v>58</v>
      </c>
      <c r="G102" s="2" t="s">
        <v>34</v>
      </c>
      <c r="H102" s="2" t="s">
        <v>35</v>
      </c>
      <c r="I102" s="2" t="s">
        <v>764</v>
      </c>
      <c r="J102" s="2" t="s">
        <v>881</v>
      </c>
      <c r="K102" s="2" t="s">
        <v>228</v>
      </c>
      <c r="L102" s="2" t="s">
        <v>882</v>
      </c>
      <c r="M102" s="2" t="s">
        <v>883</v>
      </c>
      <c r="N102" s="2" t="s">
        <v>884</v>
      </c>
      <c r="O102" s="2" t="s">
        <v>881</v>
      </c>
      <c r="P102" s="2" t="s">
        <v>191</v>
      </c>
      <c r="Q102" s="2" t="s">
        <v>203</v>
      </c>
      <c r="R102" s="2" t="s">
        <v>232</v>
      </c>
      <c r="S102" s="2" t="s">
        <v>885</v>
      </c>
      <c r="T102" s="2" t="s">
        <v>45</v>
      </c>
      <c r="U102" s="2" t="s">
        <v>89</v>
      </c>
      <c r="V102" s="2" t="s">
        <v>47</v>
      </c>
      <c r="W102" s="2" t="s">
        <v>48</v>
      </c>
      <c r="X102" s="2"/>
      <c r="Y102" s="2" t="s">
        <v>49</v>
      </c>
      <c r="Z102" s="2" t="s">
        <v>70</v>
      </c>
      <c r="AA102" s="2"/>
      <c r="AB102" s="2" t="s">
        <v>101</v>
      </c>
      <c r="AC102" s="2" t="s">
        <v>52</v>
      </c>
      <c r="AD102" s="2"/>
      <c r="AE102" s="2"/>
      <c r="AF102" s="2" t="s">
        <v>53</v>
      </c>
      <c r="AG102" s="2" t="s">
        <v>54</v>
      </c>
      <c r="AH102" s="2" t="s">
        <v>880</v>
      </c>
      <c r="AI102" s="2" t="s">
        <v>886</v>
      </c>
    </row>
    <row r="103" spans="1:35" x14ac:dyDescent="0.35">
      <c r="A103" s="2" t="str">
        <f>HYPERLINK("https://hsdes.intel.com/resource/14013187423","14013187423")</f>
        <v>14013187423</v>
      </c>
      <c r="B103" s="2" t="s">
        <v>887</v>
      </c>
      <c r="C103" s="2" t="s">
        <v>1126</v>
      </c>
      <c r="D103" s="8" t="s">
        <v>1127</v>
      </c>
      <c r="E103" s="2"/>
      <c r="F103" s="2" t="s">
        <v>33</v>
      </c>
      <c r="G103" s="2" t="s">
        <v>34</v>
      </c>
      <c r="H103" s="2" t="s">
        <v>35</v>
      </c>
      <c r="I103" s="2" t="s">
        <v>36</v>
      </c>
      <c r="J103" s="2" t="s">
        <v>888</v>
      </c>
      <c r="K103" s="2" t="s">
        <v>228</v>
      </c>
      <c r="L103" s="2" t="s">
        <v>889</v>
      </c>
      <c r="M103" s="2" t="s">
        <v>890</v>
      </c>
      <c r="N103" s="2" t="s">
        <v>891</v>
      </c>
      <c r="O103" s="2" t="s">
        <v>888</v>
      </c>
      <c r="P103" s="2" t="s">
        <v>191</v>
      </c>
      <c r="Q103" s="2" t="s">
        <v>203</v>
      </c>
      <c r="R103" s="2" t="s">
        <v>232</v>
      </c>
      <c r="S103" s="2" t="s">
        <v>892</v>
      </c>
      <c r="T103" s="2" t="s">
        <v>45</v>
      </c>
      <c r="U103" s="2" t="s">
        <v>284</v>
      </c>
      <c r="V103" s="2" t="s">
        <v>47</v>
      </c>
      <c r="W103" s="2" t="s">
        <v>48</v>
      </c>
      <c r="X103" s="2"/>
      <c r="Y103" s="2" t="s">
        <v>49</v>
      </c>
      <c r="Z103" s="2" t="s">
        <v>236</v>
      </c>
      <c r="AA103" s="2"/>
      <c r="AB103" s="2" t="s">
        <v>51</v>
      </c>
      <c r="AC103" s="2" t="s">
        <v>144</v>
      </c>
      <c r="AD103" s="2"/>
      <c r="AE103" s="2"/>
      <c r="AF103" s="2" t="s">
        <v>893</v>
      </c>
      <c r="AG103" s="2" t="s">
        <v>54</v>
      </c>
      <c r="AH103" s="2" t="s">
        <v>894</v>
      </c>
      <c r="AI103" s="2" t="s">
        <v>895</v>
      </c>
    </row>
    <row r="104" spans="1:35" x14ac:dyDescent="0.35">
      <c r="A104" s="2" t="str">
        <f>HYPERLINK("https://hsdes.intel.com/resource/14013187428","14013187428")</f>
        <v>14013187428</v>
      </c>
      <c r="B104" s="2" t="s">
        <v>896</v>
      </c>
      <c r="C104" s="2" t="s">
        <v>1126</v>
      </c>
      <c r="D104" s="11" t="s">
        <v>1127</v>
      </c>
      <c r="E104" s="2"/>
      <c r="F104" s="2" t="s">
        <v>33</v>
      </c>
      <c r="G104" s="2" t="s">
        <v>34</v>
      </c>
      <c r="H104" s="2" t="s">
        <v>35</v>
      </c>
      <c r="I104" s="2" t="s">
        <v>278</v>
      </c>
      <c r="J104" s="2" t="s">
        <v>897</v>
      </c>
      <c r="K104" s="2" t="s">
        <v>228</v>
      </c>
      <c r="L104" s="2" t="s">
        <v>889</v>
      </c>
      <c r="M104" s="2" t="s">
        <v>890</v>
      </c>
      <c r="N104" s="2" t="s">
        <v>898</v>
      </c>
      <c r="O104" s="2" t="s">
        <v>897</v>
      </c>
      <c r="P104" s="2" t="s">
        <v>191</v>
      </c>
      <c r="Q104" s="2" t="s">
        <v>203</v>
      </c>
      <c r="R104" s="2" t="s">
        <v>232</v>
      </c>
      <c r="S104" s="2" t="s">
        <v>899</v>
      </c>
      <c r="T104" s="2" t="s">
        <v>45</v>
      </c>
      <c r="U104" s="2" t="s">
        <v>284</v>
      </c>
      <c r="V104" s="2" t="s">
        <v>47</v>
      </c>
      <c r="W104" s="2" t="s">
        <v>48</v>
      </c>
      <c r="X104" s="2"/>
      <c r="Y104" s="2" t="s">
        <v>49</v>
      </c>
      <c r="Z104" s="2" t="s">
        <v>236</v>
      </c>
      <c r="AA104" s="2"/>
      <c r="AB104" s="2" t="s">
        <v>51</v>
      </c>
      <c r="AC104" s="2" t="s">
        <v>144</v>
      </c>
      <c r="AD104" s="2"/>
      <c r="AE104" s="2"/>
      <c r="AF104" s="2" t="s">
        <v>893</v>
      </c>
      <c r="AG104" s="2" t="s">
        <v>54</v>
      </c>
      <c r="AH104" s="2" t="s">
        <v>900</v>
      </c>
      <c r="AI104" s="2" t="s">
        <v>901</v>
      </c>
    </row>
    <row r="105" spans="1:35" x14ac:dyDescent="0.35">
      <c r="A105" s="2" t="str">
        <f>HYPERLINK("https://hsdes.intel.com/resource/14013187440","14013187440")</f>
        <v>14013187440</v>
      </c>
      <c r="B105" s="2" t="s">
        <v>902</v>
      </c>
      <c r="C105" s="2" t="s">
        <v>1126</v>
      </c>
      <c r="D105" s="15" t="s">
        <v>1127</v>
      </c>
      <c r="E105" s="2" t="s">
        <v>1139</v>
      </c>
      <c r="F105" s="2" t="s">
        <v>33</v>
      </c>
      <c r="G105" s="2" t="s">
        <v>399</v>
      </c>
      <c r="H105" s="2" t="s">
        <v>35</v>
      </c>
      <c r="I105" s="2" t="s">
        <v>36</v>
      </c>
      <c r="J105" s="2" t="s">
        <v>903</v>
      </c>
      <c r="K105" s="2" t="s">
        <v>228</v>
      </c>
      <c r="L105" s="2" t="s">
        <v>904</v>
      </c>
      <c r="M105" s="2" t="s">
        <v>890</v>
      </c>
      <c r="N105" s="2" t="s">
        <v>905</v>
      </c>
      <c r="O105" s="2" t="s">
        <v>903</v>
      </c>
      <c r="P105" s="2" t="s">
        <v>191</v>
      </c>
      <c r="Q105" s="2" t="s">
        <v>203</v>
      </c>
      <c r="R105" s="2" t="s">
        <v>232</v>
      </c>
      <c r="S105" s="2" t="s">
        <v>906</v>
      </c>
      <c r="T105" s="2" t="s">
        <v>45</v>
      </c>
      <c r="U105" s="2" t="s">
        <v>284</v>
      </c>
      <c r="V105" s="2" t="s">
        <v>907</v>
      </c>
      <c r="W105" s="2" t="s">
        <v>48</v>
      </c>
      <c r="X105" s="2"/>
      <c r="Y105" s="2" t="s">
        <v>49</v>
      </c>
      <c r="Z105" s="2" t="s">
        <v>236</v>
      </c>
      <c r="AA105" s="2"/>
      <c r="AB105" s="2" t="s">
        <v>51</v>
      </c>
      <c r="AC105" s="2" t="s">
        <v>144</v>
      </c>
      <c r="AD105" s="2"/>
      <c r="AE105" s="2"/>
      <c r="AF105" s="2" t="s">
        <v>893</v>
      </c>
      <c r="AG105" s="2" t="s">
        <v>54</v>
      </c>
      <c r="AH105" s="2" t="s">
        <v>908</v>
      </c>
      <c r="AI105" s="2" t="s">
        <v>909</v>
      </c>
    </row>
    <row r="106" spans="1:35" x14ac:dyDescent="0.35">
      <c r="A106" s="2" t="str">
        <f>HYPERLINK("https://hsdes.intel.com/resource/14013187463","14013187463")</f>
        <v>14013187463</v>
      </c>
      <c r="B106" s="2" t="s">
        <v>910</v>
      </c>
      <c r="C106" s="2" t="s">
        <v>1126</v>
      </c>
      <c r="D106" s="8" t="s">
        <v>1127</v>
      </c>
      <c r="E106" s="2"/>
      <c r="F106" s="2" t="s">
        <v>58</v>
      </c>
      <c r="G106" s="2" t="s">
        <v>34</v>
      </c>
      <c r="H106" s="2" t="s">
        <v>35</v>
      </c>
      <c r="I106" s="2" t="s">
        <v>911</v>
      </c>
      <c r="J106" s="2" t="s">
        <v>912</v>
      </c>
      <c r="K106" s="2" t="s">
        <v>228</v>
      </c>
      <c r="L106" s="2" t="s">
        <v>913</v>
      </c>
      <c r="M106" s="2" t="s">
        <v>890</v>
      </c>
      <c r="N106" s="2" t="s">
        <v>914</v>
      </c>
      <c r="O106" s="2" t="s">
        <v>912</v>
      </c>
      <c r="P106" s="2" t="s">
        <v>191</v>
      </c>
      <c r="Q106" s="2" t="s">
        <v>203</v>
      </c>
      <c r="R106" s="2" t="s">
        <v>232</v>
      </c>
      <c r="S106" s="2" t="s">
        <v>915</v>
      </c>
      <c r="T106" s="2" t="s">
        <v>45</v>
      </c>
      <c r="U106" s="2" t="s">
        <v>284</v>
      </c>
      <c r="V106" s="2" t="s">
        <v>47</v>
      </c>
      <c r="W106" s="2" t="s">
        <v>48</v>
      </c>
      <c r="X106" s="2"/>
      <c r="Y106" s="2" t="s">
        <v>49</v>
      </c>
      <c r="Z106" s="2" t="s">
        <v>70</v>
      </c>
      <c r="AA106" s="2"/>
      <c r="AB106" s="2" t="s">
        <v>51</v>
      </c>
      <c r="AC106" s="2" t="s">
        <v>144</v>
      </c>
      <c r="AD106" s="2"/>
      <c r="AE106" s="2"/>
      <c r="AF106" s="2" t="s">
        <v>893</v>
      </c>
      <c r="AG106" s="2" t="s">
        <v>54</v>
      </c>
      <c r="AH106" s="2" t="s">
        <v>916</v>
      </c>
      <c r="AI106" s="2" t="s">
        <v>917</v>
      </c>
    </row>
    <row r="107" spans="1:35" x14ac:dyDescent="0.35">
      <c r="A107" s="2" t="str">
        <f>HYPERLINK("https://hsdes.intel.com/resource/14013187467","14013187467")</f>
        <v>14013187467</v>
      </c>
      <c r="B107" s="2" t="s">
        <v>918</v>
      </c>
      <c r="C107" s="2" t="s">
        <v>1126</v>
      </c>
      <c r="D107" s="8" t="s">
        <v>1127</v>
      </c>
      <c r="E107" s="2"/>
      <c r="F107" s="2" t="s">
        <v>58</v>
      </c>
      <c r="G107" s="2" t="s">
        <v>34</v>
      </c>
      <c r="H107" s="2" t="s">
        <v>35</v>
      </c>
      <c r="I107" s="2" t="s">
        <v>911</v>
      </c>
      <c r="J107" s="2" t="s">
        <v>919</v>
      </c>
      <c r="K107" s="2" t="s">
        <v>228</v>
      </c>
      <c r="L107" s="2" t="s">
        <v>913</v>
      </c>
      <c r="M107" s="2" t="s">
        <v>890</v>
      </c>
      <c r="N107" s="2" t="s">
        <v>920</v>
      </c>
      <c r="O107" s="2" t="s">
        <v>919</v>
      </c>
      <c r="P107" s="2" t="s">
        <v>191</v>
      </c>
      <c r="Q107" s="2" t="s">
        <v>203</v>
      </c>
      <c r="R107" s="2" t="s">
        <v>232</v>
      </c>
      <c r="S107" s="2" t="s">
        <v>921</v>
      </c>
      <c r="T107" s="2" t="s">
        <v>45</v>
      </c>
      <c r="U107" s="2" t="s">
        <v>284</v>
      </c>
      <c r="V107" s="2" t="s">
        <v>222</v>
      </c>
      <c r="W107" s="2" t="s">
        <v>48</v>
      </c>
      <c r="X107" s="2"/>
      <c r="Y107" s="2" t="s">
        <v>49</v>
      </c>
      <c r="Z107" s="2" t="s">
        <v>70</v>
      </c>
      <c r="AA107" s="2"/>
      <c r="AB107" s="2" t="s">
        <v>51</v>
      </c>
      <c r="AC107" s="2" t="s">
        <v>144</v>
      </c>
      <c r="AD107" s="2"/>
      <c r="AE107" s="2"/>
      <c r="AF107" s="2" t="s">
        <v>893</v>
      </c>
      <c r="AG107" s="2" t="s">
        <v>54</v>
      </c>
      <c r="AH107" s="2" t="s">
        <v>922</v>
      </c>
      <c r="AI107" s="2" t="s">
        <v>917</v>
      </c>
    </row>
    <row r="108" spans="1:35" x14ac:dyDescent="0.35">
      <c r="A108" s="2" t="str">
        <f>HYPERLINK("https://hsdes.intel.com/resource/14013187470","14013187470")</f>
        <v>14013187470</v>
      </c>
      <c r="B108" s="2" t="s">
        <v>923</v>
      </c>
      <c r="C108" s="2" t="s">
        <v>1126</v>
      </c>
      <c r="D108" s="8" t="s">
        <v>1127</v>
      </c>
      <c r="E108" s="2"/>
      <c r="F108" s="2" t="s">
        <v>58</v>
      </c>
      <c r="G108" s="2" t="s">
        <v>34</v>
      </c>
      <c r="H108" s="2" t="s">
        <v>35</v>
      </c>
      <c r="I108" s="2" t="s">
        <v>911</v>
      </c>
      <c r="J108" s="2" t="s">
        <v>924</v>
      </c>
      <c r="K108" s="2" t="s">
        <v>228</v>
      </c>
      <c r="L108" s="2" t="s">
        <v>925</v>
      </c>
      <c r="M108" s="2" t="s">
        <v>890</v>
      </c>
      <c r="N108" s="2" t="s">
        <v>926</v>
      </c>
      <c r="O108" s="2" t="s">
        <v>924</v>
      </c>
      <c r="P108" s="2" t="s">
        <v>191</v>
      </c>
      <c r="Q108" s="2" t="s">
        <v>203</v>
      </c>
      <c r="R108" s="2" t="s">
        <v>232</v>
      </c>
      <c r="S108" s="2" t="s">
        <v>927</v>
      </c>
      <c r="T108" s="2" t="s">
        <v>45</v>
      </c>
      <c r="U108" s="2" t="s">
        <v>284</v>
      </c>
      <c r="V108" s="2" t="s">
        <v>222</v>
      </c>
      <c r="W108" s="2" t="s">
        <v>48</v>
      </c>
      <c r="X108" s="2"/>
      <c r="Y108" s="2" t="s">
        <v>49</v>
      </c>
      <c r="Z108" s="2" t="s">
        <v>70</v>
      </c>
      <c r="AA108" s="2"/>
      <c r="AB108" s="2" t="s">
        <v>101</v>
      </c>
      <c r="AC108" s="2" t="s">
        <v>144</v>
      </c>
      <c r="AD108" s="2"/>
      <c r="AE108" s="2"/>
      <c r="AF108" s="2" t="s">
        <v>893</v>
      </c>
      <c r="AG108" s="2" t="s">
        <v>54</v>
      </c>
      <c r="AH108" s="2" t="s">
        <v>928</v>
      </c>
      <c r="AI108" s="2" t="s">
        <v>929</v>
      </c>
    </row>
    <row r="109" spans="1:35" x14ac:dyDescent="0.35">
      <c r="A109" s="2" t="str">
        <f>HYPERLINK("https://hsdes.intel.com/resource/14013187471","14013187471")</f>
        <v>14013187471</v>
      </c>
      <c r="B109" s="2" t="s">
        <v>930</v>
      </c>
      <c r="C109" s="2" t="s">
        <v>1126</v>
      </c>
      <c r="D109" s="15" t="s">
        <v>1127</v>
      </c>
      <c r="E109" s="2"/>
      <c r="F109" s="2" t="s">
        <v>33</v>
      </c>
      <c r="G109" s="2" t="s">
        <v>34</v>
      </c>
      <c r="H109" s="2" t="s">
        <v>35</v>
      </c>
      <c r="I109" s="2" t="s">
        <v>278</v>
      </c>
      <c r="J109" s="2" t="s">
        <v>931</v>
      </c>
      <c r="K109" s="2" t="s">
        <v>228</v>
      </c>
      <c r="L109" s="2" t="s">
        <v>932</v>
      </c>
      <c r="M109" s="2" t="s">
        <v>890</v>
      </c>
      <c r="N109" s="2" t="s">
        <v>926</v>
      </c>
      <c r="O109" s="2" t="s">
        <v>931</v>
      </c>
      <c r="P109" s="2" t="s">
        <v>191</v>
      </c>
      <c r="Q109" s="2" t="s">
        <v>203</v>
      </c>
      <c r="R109" s="2" t="s">
        <v>232</v>
      </c>
      <c r="S109" s="2" t="s">
        <v>933</v>
      </c>
      <c r="T109" s="2" t="s">
        <v>45</v>
      </c>
      <c r="U109" s="2" t="s">
        <v>284</v>
      </c>
      <c r="V109" s="2" t="s">
        <v>222</v>
      </c>
      <c r="W109" s="2" t="s">
        <v>48</v>
      </c>
      <c r="X109" s="2"/>
      <c r="Y109" s="2" t="s">
        <v>49</v>
      </c>
      <c r="Z109" s="2" t="s">
        <v>236</v>
      </c>
      <c r="AA109" s="2"/>
      <c r="AB109" s="2" t="s">
        <v>101</v>
      </c>
      <c r="AC109" s="2" t="s">
        <v>144</v>
      </c>
      <c r="AD109" s="2"/>
      <c r="AE109" s="2"/>
      <c r="AF109" s="2" t="s">
        <v>893</v>
      </c>
      <c r="AG109" s="2" t="s">
        <v>54</v>
      </c>
      <c r="AH109" s="2" t="s">
        <v>934</v>
      </c>
      <c r="AI109" s="2" t="s">
        <v>935</v>
      </c>
    </row>
    <row r="110" spans="1:35" x14ac:dyDescent="0.35">
      <c r="A110" s="2" t="str">
        <f>HYPERLINK("https://hsdes.intel.com/resource/14013187472","14013187472")</f>
        <v>14013187472</v>
      </c>
      <c r="B110" s="2" t="s">
        <v>936</v>
      </c>
      <c r="C110" s="2" t="s">
        <v>1126</v>
      </c>
      <c r="D110" s="15" t="s">
        <v>1127</v>
      </c>
      <c r="E110" s="2" t="s">
        <v>1139</v>
      </c>
      <c r="F110" s="2" t="s">
        <v>58</v>
      </c>
      <c r="G110" s="2" t="s">
        <v>34</v>
      </c>
      <c r="H110" s="2" t="s">
        <v>35</v>
      </c>
      <c r="I110" s="2" t="s">
        <v>911</v>
      </c>
      <c r="J110" s="2" t="s">
        <v>937</v>
      </c>
      <c r="K110" s="2" t="s">
        <v>228</v>
      </c>
      <c r="L110" s="2" t="s">
        <v>938</v>
      </c>
      <c r="M110" s="2" t="s">
        <v>890</v>
      </c>
      <c r="N110" s="2" t="s">
        <v>914</v>
      </c>
      <c r="O110" s="2" t="s">
        <v>937</v>
      </c>
      <c r="P110" s="2" t="s">
        <v>191</v>
      </c>
      <c r="Q110" s="2" t="s">
        <v>203</v>
      </c>
      <c r="R110" s="2" t="s">
        <v>232</v>
      </c>
      <c r="S110" s="2" t="s">
        <v>939</v>
      </c>
      <c r="T110" s="2" t="s">
        <v>45</v>
      </c>
      <c r="U110" s="2" t="s">
        <v>284</v>
      </c>
      <c r="V110" s="2" t="s">
        <v>47</v>
      </c>
      <c r="W110" s="2" t="s">
        <v>48</v>
      </c>
      <c r="X110" s="2"/>
      <c r="Y110" s="2" t="s">
        <v>49</v>
      </c>
      <c r="Z110" s="2" t="s">
        <v>70</v>
      </c>
      <c r="AA110" s="2"/>
      <c r="AB110" s="2" t="s">
        <v>101</v>
      </c>
      <c r="AC110" s="2" t="s">
        <v>144</v>
      </c>
      <c r="AD110" s="2"/>
      <c r="AE110" s="2"/>
      <c r="AF110" s="2" t="s">
        <v>893</v>
      </c>
      <c r="AG110" s="2" t="s">
        <v>54</v>
      </c>
      <c r="AH110" s="2" t="s">
        <v>940</v>
      </c>
      <c r="AI110" s="2" t="s">
        <v>941</v>
      </c>
    </row>
    <row r="111" spans="1:35" x14ac:dyDescent="0.35">
      <c r="A111" s="2" t="str">
        <f>HYPERLINK("https://hsdes.intel.com/resource/14013187498","14013187498")</f>
        <v>14013187498</v>
      </c>
      <c r="B111" s="2" t="s">
        <v>942</v>
      </c>
      <c r="C111" s="2" t="s">
        <v>1126</v>
      </c>
      <c r="D111" s="8" t="s">
        <v>1127</v>
      </c>
      <c r="E111" s="2"/>
      <c r="F111" s="2" t="s">
        <v>33</v>
      </c>
      <c r="G111" s="2" t="s">
        <v>34</v>
      </c>
      <c r="H111" s="2" t="s">
        <v>35</v>
      </c>
      <c r="I111" s="2" t="s">
        <v>278</v>
      </c>
      <c r="J111" s="2" t="s">
        <v>943</v>
      </c>
      <c r="K111" s="2" t="s">
        <v>228</v>
      </c>
      <c r="L111" s="2" t="s">
        <v>944</v>
      </c>
      <c r="M111" s="2" t="s">
        <v>945</v>
      </c>
      <c r="N111" s="2" t="s">
        <v>920</v>
      </c>
      <c r="O111" s="2" t="s">
        <v>943</v>
      </c>
      <c r="P111" s="2" t="s">
        <v>191</v>
      </c>
      <c r="Q111" s="2" t="s">
        <v>203</v>
      </c>
      <c r="R111" s="2" t="s">
        <v>232</v>
      </c>
      <c r="S111" s="2" t="s">
        <v>946</v>
      </c>
      <c r="T111" s="2" t="s">
        <v>45</v>
      </c>
      <c r="U111" s="2" t="s">
        <v>284</v>
      </c>
      <c r="V111" s="2" t="s">
        <v>222</v>
      </c>
      <c r="W111" s="2" t="s">
        <v>48</v>
      </c>
      <c r="X111" s="2"/>
      <c r="Y111" s="2" t="s">
        <v>49</v>
      </c>
      <c r="Z111" s="2" t="s">
        <v>236</v>
      </c>
      <c r="AA111" s="2"/>
      <c r="AB111" s="2" t="s">
        <v>101</v>
      </c>
      <c r="AC111" s="2" t="s">
        <v>144</v>
      </c>
      <c r="AD111" s="2"/>
      <c r="AE111" s="2"/>
      <c r="AF111" s="2" t="s">
        <v>893</v>
      </c>
      <c r="AG111" s="2" t="s">
        <v>54</v>
      </c>
      <c r="AH111" s="2" t="s">
        <v>947</v>
      </c>
      <c r="AI111" s="2" t="s">
        <v>948</v>
      </c>
    </row>
    <row r="112" spans="1:35" x14ac:dyDescent="0.35">
      <c r="A112" s="2" t="str">
        <f>HYPERLINK("https://hsdes.intel.com/resource/14013187652","14013187652")</f>
        <v>14013187652</v>
      </c>
      <c r="B112" s="2" t="s">
        <v>949</v>
      </c>
      <c r="C112" s="2" t="s">
        <v>1128</v>
      </c>
      <c r="D112" s="7" t="s">
        <v>1130</v>
      </c>
      <c r="E112" s="2" t="s">
        <v>1132</v>
      </c>
      <c r="F112" s="2" t="s">
        <v>33</v>
      </c>
      <c r="G112" s="2" t="s">
        <v>34</v>
      </c>
      <c r="H112" s="2" t="s">
        <v>35</v>
      </c>
      <c r="I112" s="2" t="s">
        <v>36</v>
      </c>
      <c r="J112" s="2" t="s">
        <v>950</v>
      </c>
      <c r="K112" s="2" t="s">
        <v>228</v>
      </c>
      <c r="L112" s="2" t="s">
        <v>951</v>
      </c>
      <c r="M112" s="2" t="s">
        <v>952</v>
      </c>
      <c r="N112" s="2" t="s">
        <v>953</v>
      </c>
      <c r="O112" s="2" t="s">
        <v>950</v>
      </c>
      <c r="P112" s="2" t="s">
        <v>191</v>
      </c>
      <c r="Q112" s="2" t="s">
        <v>203</v>
      </c>
      <c r="R112" s="2" t="s">
        <v>232</v>
      </c>
      <c r="S112" s="2" t="s">
        <v>877</v>
      </c>
      <c r="T112" s="2" t="s">
        <v>45</v>
      </c>
      <c r="U112" s="2" t="s">
        <v>89</v>
      </c>
      <c r="V112" s="2" t="s">
        <v>234</v>
      </c>
      <c r="W112" s="2" t="s">
        <v>379</v>
      </c>
      <c r="X112" s="2"/>
      <c r="Y112" s="2" t="s">
        <v>49</v>
      </c>
      <c r="Z112" s="2" t="s">
        <v>236</v>
      </c>
      <c r="AA112" s="2"/>
      <c r="AB112" s="2" t="s">
        <v>51</v>
      </c>
      <c r="AC112" s="2" t="s">
        <v>52</v>
      </c>
      <c r="AD112" s="2"/>
      <c r="AE112" s="2"/>
      <c r="AF112" s="2" t="s">
        <v>53</v>
      </c>
      <c r="AG112" s="2" t="s">
        <v>54</v>
      </c>
      <c r="AH112" s="2" t="s">
        <v>954</v>
      </c>
      <c r="AI112" s="2" t="s">
        <v>955</v>
      </c>
    </row>
    <row r="113" spans="1:35" x14ac:dyDescent="0.35">
      <c r="A113" s="2" t="str">
        <f>HYPERLINK("https://hsdes.intel.com/resource/14013187664","14013187664")</f>
        <v>14013187664</v>
      </c>
      <c r="B113" s="2" t="s">
        <v>956</v>
      </c>
      <c r="C113" s="2" t="s">
        <v>1126</v>
      </c>
      <c r="D113" s="8" t="s">
        <v>1127</v>
      </c>
      <c r="E113" s="2"/>
      <c r="F113" s="2" t="s">
        <v>33</v>
      </c>
      <c r="G113" s="2" t="s">
        <v>399</v>
      </c>
      <c r="H113" s="2" t="s">
        <v>35</v>
      </c>
      <c r="I113" s="2" t="s">
        <v>36</v>
      </c>
      <c r="J113" s="2" t="s">
        <v>957</v>
      </c>
      <c r="K113" s="2" t="s">
        <v>228</v>
      </c>
      <c r="L113" s="2" t="s">
        <v>958</v>
      </c>
      <c r="M113" s="2" t="s">
        <v>959</v>
      </c>
      <c r="N113" s="2" t="s">
        <v>960</v>
      </c>
      <c r="O113" s="2" t="s">
        <v>957</v>
      </c>
      <c r="P113" s="2" t="s">
        <v>191</v>
      </c>
      <c r="Q113" s="2" t="s">
        <v>203</v>
      </c>
      <c r="R113" s="2" t="s">
        <v>232</v>
      </c>
      <c r="S113" s="2" t="s">
        <v>961</v>
      </c>
      <c r="T113" s="2" t="s">
        <v>45</v>
      </c>
      <c r="U113" s="2" t="s">
        <v>284</v>
      </c>
      <c r="V113" s="2" t="s">
        <v>907</v>
      </c>
      <c r="W113" s="2" t="s">
        <v>48</v>
      </c>
      <c r="X113" s="2"/>
      <c r="Y113" s="2" t="s">
        <v>49</v>
      </c>
      <c r="Z113" s="2" t="s">
        <v>236</v>
      </c>
      <c r="AA113" s="2"/>
      <c r="AB113" s="2" t="s">
        <v>51</v>
      </c>
      <c r="AC113" s="2" t="s">
        <v>144</v>
      </c>
      <c r="AD113" s="2"/>
      <c r="AE113" s="2"/>
      <c r="AF113" s="2" t="s">
        <v>893</v>
      </c>
      <c r="AG113" s="2" t="s">
        <v>54</v>
      </c>
      <c r="AH113" s="2" t="s">
        <v>962</v>
      </c>
      <c r="AI113" s="2" t="s">
        <v>963</v>
      </c>
    </row>
    <row r="114" spans="1:35" x14ac:dyDescent="0.35">
      <c r="A114" s="2" t="str">
        <f>HYPERLINK("https://hsdes.intel.com/resource/14013187691","14013187691")</f>
        <v>14013187691</v>
      </c>
      <c r="B114" s="2" t="s">
        <v>964</v>
      </c>
      <c r="C114" s="2" t="s">
        <v>1126</v>
      </c>
      <c r="D114" s="8" t="s">
        <v>1127</v>
      </c>
      <c r="E114" s="2" t="s">
        <v>1129</v>
      </c>
      <c r="F114" s="2" t="s">
        <v>58</v>
      </c>
      <c r="G114" s="2" t="s">
        <v>34</v>
      </c>
      <c r="H114" s="2" t="s">
        <v>35</v>
      </c>
      <c r="I114" s="2" t="s">
        <v>240</v>
      </c>
      <c r="J114" s="2" t="s">
        <v>965</v>
      </c>
      <c r="K114" s="2" t="s">
        <v>515</v>
      </c>
      <c r="L114" s="2" t="s">
        <v>966</v>
      </c>
      <c r="M114" s="2" t="s">
        <v>967</v>
      </c>
      <c r="N114" s="2" t="s">
        <v>968</v>
      </c>
      <c r="O114" s="2" t="s">
        <v>965</v>
      </c>
      <c r="P114" s="2" t="s">
        <v>42</v>
      </c>
      <c r="Q114" s="2"/>
      <c r="R114" s="2" t="s">
        <v>519</v>
      </c>
      <c r="S114" s="2" t="s">
        <v>969</v>
      </c>
      <c r="T114" s="2" t="s">
        <v>45</v>
      </c>
      <c r="U114" s="2" t="s">
        <v>46</v>
      </c>
      <c r="V114" s="2" t="s">
        <v>100</v>
      </c>
      <c r="W114" s="2" t="s">
        <v>48</v>
      </c>
      <c r="X114" s="2"/>
      <c r="Y114" s="2" t="s">
        <v>49</v>
      </c>
      <c r="Z114" s="2" t="s">
        <v>70</v>
      </c>
      <c r="AA114" s="2"/>
      <c r="AB114" s="2" t="s">
        <v>51</v>
      </c>
      <c r="AC114" s="2" t="s">
        <v>52</v>
      </c>
      <c r="AD114" s="2"/>
      <c r="AE114" s="2"/>
      <c r="AF114" s="2" t="s">
        <v>53</v>
      </c>
      <c r="AG114" s="2" t="s">
        <v>54</v>
      </c>
      <c r="AH114" s="2" t="s">
        <v>970</v>
      </c>
      <c r="AI114" s="2" t="s">
        <v>971</v>
      </c>
    </row>
    <row r="115" spans="1:35" x14ac:dyDescent="0.35">
      <c r="A115" s="2" t="str">
        <f>HYPERLINK("https://hsdes.intel.com/resource/14013187694","14013187694")</f>
        <v>14013187694</v>
      </c>
      <c r="B115" s="2" t="s">
        <v>972</v>
      </c>
      <c r="C115" s="2" t="s">
        <v>1126</v>
      </c>
      <c r="D115" s="8" t="s">
        <v>1127</v>
      </c>
      <c r="E115" s="2" t="s">
        <v>1129</v>
      </c>
      <c r="F115" s="2" t="s">
        <v>58</v>
      </c>
      <c r="G115" s="2" t="s">
        <v>34</v>
      </c>
      <c r="H115" s="2" t="s">
        <v>35</v>
      </c>
      <c r="I115" s="2" t="s">
        <v>240</v>
      </c>
      <c r="J115" s="2" t="s">
        <v>973</v>
      </c>
      <c r="K115" s="2" t="s">
        <v>515</v>
      </c>
      <c r="L115" s="2" t="s">
        <v>966</v>
      </c>
      <c r="M115" s="2" t="s">
        <v>967</v>
      </c>
      <c r="N115" s="2" t="s">
        <v>968</v>
      </c>
      <c r="O115" s="2" t="s">
        <v>973</v>
      </c>
      <c r="P115" s="2" t="s">
        <v>42</v>
      </c>
      <c r="Q115" s="2"/>
      <c r="R115" s="2" t="s">
        <v>519</v>
      </c>
      <c r="S115" s="2" t="s">
        <v>974</v>
      </c>
      <c r="T115" s="2" t="s">
        <v>45</v>
      </c>
      <c r="U115" s="2" t="s">
        <v>46</v>
      </c>
      <c r="V115" s="2" t="s">
        <v>100</v>
      </c>
      <c r="W115" s="2" t="s">
        <v>48</v>
      </c>
      <c r="X115" s="2"/>
      <c r="Y115" s="2" t="s">
        <v>49</v>
      </c>
      <c r="Z115" s="2" t="s">
        <v>70</v>
      </c>
      <c r="AA115" s="2"/>
      <c r="AB115" s="2" t="s">
        <v>51</v>
      </c>
      <c r="AC115" s="2" t="s">
        <v>52</v>
      </c>
      <c r="AD115" s="2"/>
      <c r="AE115" s="2"/>
      <c r="AF115" s="2" t="s">
        <v>53</v>
      </c>
      <c r="AG115" s="2" t="s">
        <v>54</v>
      </c>
      <c r="AH115" s="2" t="s">
        <v>975</v>
      </c>
      <c r="AI115" s="2" t="s">
        <v>976</v>
      </c>
    </row>
    <row r="116" spans="1:35" x14ac:dyDescent="0.35">
      <c r="A116" s="2" t="str">
        <f>HYPERLINK("https://hsdes.intel.com/resource/14013187700","14013187700")</f>
        <v>14013187700</v>
      </c>
      <c r="B116" s="2" t="s">
        <v>977</v>
      </c>
      <c r="C116" s="2" t="s">
        <v>1126</v>
      </c>
      <c r="D116" s="8" t="s">
        <v>1127</v>
      </c>
      <c r="E116" s="2"/>
      <c r="F116" s="2" t="s">
        <v>58</v>
      </c>
      <c r="G116" s="2" t="s">
        <v>34</v>
      </c>
      <c r="H116" s="2" t="s">
        <v>35</v>
      </c>
      <c r="I116" s="2" t="s">
        <v>240</v>
      </c>
      <c r="J116" s="2" t="s">
        <v>978</v>
      </c>
      <c r="K116" s="2" t="s">
        <v>515</v>
      </c>
      <c r="L116" s="2" t="s">
        <v>979</v>
      </c>
      <c r="M116" s="2" t="s">
        <v>980</v>
      </c>
      <c r="N116" s="2" t="s">
        <v>981</v>
      </c>
      <c r="O116" s="2" t="s">
        <v>978</v>
      </c>
      <c r="P116" s="2" t="s">
        <v>42</v>
      </c>
      <c r="Q116" s="2"/>
      <c r="R116" s="2" t="s">
        <v>519</v>
      </c>
      <c r="S116" s="2" t="s">
        <v>982</v>
      </c>
      <c r="T116" s="2" t="s">
        <v>45</v>
      </c>
      <c r="U116" s="2" t="s">
        <v>46</v>
      </c>
      <c r="V116" s="2" t="s">
        <v>100</v>
      </c>
      <c r="W116" s="2" t="s">
        <v>48</v>
      </c>
      <c r="X116" s="2"/>
      <c r="Y116" s="2" t="s">
        <v>49</v>
      </c>
      <c r="Z116" s="2" t="s">
        <v>70</v>
      </c>
      <c r="AA116" s="2"/>
      <c r="AB116" s="2" t="s">
        <v>51</v>
      </c>
      <c r="AC116" s="2" t="s">
        <v>52</v>
      </c>
      <c r="AD116" s="2"/>
      <c r="AE116" s="2"/>
      <c r="AF116" s="2" t="s">
        <v>53</v>
      </c>
      <c r="AG116" s="2" t="s">
        <v>54</v>
      </c>
      <c r="AH116" s="2" t="s">
        <v>983</v>
      </c>
      <c r="AI116" s="2" t="s">
        <v>984</v>
      </c>
    </row>
    <row r="117" spans="1:35" x14ac:dyDescent="0.35">
      <c r="A117" s="2" t="str">
        <f>HYPERLINK("https://hsdes.intel.com/resource/14013187736","14013187736")</f>
        <v>14013187736</v>
      </c>
      <c r="B117" s="2" t="s">
        <v>985</v>
      </c>
      <c r="C117" s="2" t="s">
        <v>1128</v>
      </c>
      <c r="D117" s="15" t="s">
        <v>1136</v>
      </c>
      <c r="E117" s="2" t="s">
        <v>1138</v>
      </c>
      <c r="F117" s="2" t="s">
        <v>33</v>
      </c>
      <c r="G117" s="2" t="s">
        <v>34</v>
      </c>
      <c r="H117" s="2" t="s">
        <v>35</v>
      </c>
      <c r="I117" s="2" t="s">
        <v>240</v>
      </c>
      <c r="J117" s="2" t="s">
        <v>986</v>
      </c>
      <c r="K117" s="2" t="s">
        <v>38</v>
      </c>
      <c r="L117" s="2" t="s">
        <v>987</v>
      </c>
      <c r="M117" s="2" t="s">
        <v>988</v>
      </c>
      <c r="N117" s="2" t="s">
        <v>989</v>
      </c>
      <c r="O117" s="2" t="s">
        <v>986</v>
      </c>
      <c r="P117" s="2" t="s">
        <v>42</v>
      </c>
      <c r="Q117" s="2"/>
      <c r="R117" s="2" t="s">
        <v>43</v>
      </c>
      <c r="S117" s="2" t="s">
        <v>990</v>
      </c>
      <c r="T117" s="2" t="s">
        <v>45</v>
      </c>
      <c r="U117" s="2" t="s">
        <v>89</v>
      </c>
      <c r="V117" s="2" t="s">
        <v>47</v>
      </c>
      <c r="W117" s="2" t="s">
        <v>48</v>
      </c>
      <c r="X117" s="2"/>
      <c r="Y117" s="2" t="s">
        <v>49</v>
      </c>
      <c r="Z117" s="2" t="s">
        <v>50</v>
      </c>
      <c r="AA117" s="2"/>
      <c r="AB117" s="2" t="s">
        <v>101</v>
      </c>
      <c r="AC117" s="2" t="s">
        <v>52</v>
      </c>
      <c r="AD117" s="2"/>
      <c r="AE117" s="2"/>
      <c r="AF117" s="2" t="s">
        <v>53</v>
      </c>
      <c r="AG117" s="2" t="s">
        <v>54</v>
      </c>
      <c r="AH117" s="2" t="s">
        <v>991</v>
      </c>
      <c r="AI117" s="2" t="s">
        <v>992</v>
      </c>
    </row>
    <row r="118" spans="1:35" x14ac:dyDescent="0.35">
      <c r="A118" s="2" t="str">
        <f>HYPERLINK("https://hsdes.intel.com/resource/14013187745","14013187745")</f>
        <v>14013187745</v>
      </c>
      <c r="B118" s="2" t="s">
        <v>993</v>
      </c>
      <c r="C118" s="2" t="s">
        <v>1128</v>
      </c>
      <c r="D118" s="8" t="s">
        <v>1127</v>
      </c>
      <c r="E118" s="2"/>
      <c r="F118" s="2" t="s">
        <v>33</v>
      </c>
      <c r="G118" s="2" t="s">
        <v>34</v>
      </c>
      <c r="H118" s="2" t="s">
        <v>35</v>
      </c>
      <c r="I118" s="2" t="s">
        <v>94</v>
      </c>
      <c r="J118" s="2" t="s">
        <v>994</v>
      </c>
      <c r="K118" s="2" t="s">
        <v>84</v>
      </c>
      <c r="L118" s="2" t="s">
        <v>995</v>
      </c>
      <c r="M118" s="2" t="s">
        <v>996</v>
      </c>
      <c r="N118" s="2" t="s">
        <v>997</v>
      </c>
      <c r="O118" s="2" t="s">
        <v>994</v>
      </c>
      <c r="P118" s="2" t="s">
        <v>42</v>
      </c>
      <c r="Q118" s="2"/>
      <c r="R118" s="2" t="s">
        <v>65</v>
      </c>
      <c r="S118" s="2" t="s">
        <v>998</v>
      </c>
      <c r="T118" s="2" t="s">
        <v>45</v>
      </c>
      <c r="U118" s="2" t="s">
        <v>284</v>
      </c>
      <c r="V118" s="2" t="s">
        <v>234</v>
      </c>
      <c r="W118" s="2" t="s">
        <v>235</v>
      </c>
      <c r="X118" s="2"/>
      <c r="Y118" s="2" t="s">
        <v>49</v>
      </c>
      <c r="Z118" s="2" t="s">
        <v>50</v>
      </c>
      <c r="AA118" s="2"/>
      <c r="AB118" s="2" t="s">
        <v>51</v>
      </c>
      <c r="AC118" s="2" t="s">
        <v>52</v>
      </c>
      <c r="AD118" s="2"/>
      <c r="AE118" s="2"/>
      <c r="AF118" s="2" t="s">
        <v>53</v>
      </c>
      <c r="AG118" s="2" t="s">
        <v>54</v>
      </c>
      <c r="AH118" s="2" t="s">
        <v>998</v>
      </c>
      <c r="AI118" s="2" t="s">
        <v>999</v>
      </c>
    </row>
    <row r="119" spans="1:35" x14ac:dyDescent="0.35">
      <c r="A119" s="2" t="str">
        <f>HYPERLINK("https://hsdes.intel.com/resource/14013187802","14013187802")</f>
        <v>14013187802</v>
      </c>
      <c r="B119" s="2" t="s">
        <v>1000</v>
      </c>
      <c r="C119" s="2" t="s">
        <v>1126</v>
      </c>
      <c r="D119" s="8" t="s">
        <v>1127</v>
      </c>
      <c r="E119" s="2" t="s">
        <v>1131</v>
      </c>
      <c r="F119" s="2" t="s">
        <v>58</v>
      </c>
      <c r="G119" s="2" t="s">
        <v>34</v>
      </c>
      <c r="H119" s="2" t="s">
        <v>35</v>
      </c>
      <c r="I119" s="2" t="s">
        <v>1001</v>
      </c>
      <c r="J119" s="2" t="s">
        <v>1002</v>
      </c>
      <c r="K119" s="2" t="s">
        <v>228</v>
      </c>
      <c r="L119" s="2" t="s">
        <v>1003</v>
      </c>
      <c r="M119" s="2" t="s">
        <v>1004</v>
      </c>
      <c r="N119" s="2" t="s">
        <v>1005</v>
      </c>
      <c r="O119" s="2" t="s">
        <v>1002</v>
      </c>
      <c r="P119" s="2" t="s">
        <v>191</v>
      </c>
      <c r="Q119" s="2" t="s">
        <v>203</v>
      </c>
      <c r="R119" s="2" t="s">
        <v>232</v>
      </c>
      <c r="S119" s="2" t="s">
        <v>1006</v>
      </c>
      <c r="T119" s="2" t="s">
        <v>45</v>
      </c>
      <c r="U119" s="2" t="s">
        <v>46</v>
      </c>
      <c r="V119" s="2" t="s">
        <v>47</v>
      </c>
      <c r="W119" s="2" t="s">
        <v>48</v>
      </c>
      <c r="X119" s="2"/>
      <c r="Y119" s="2" t="s">
        <v>49</v>
      </c>
      <c r="Z119" s="2" t="s">
        <v>70</v>
      </c>
      <c r="AA119" s="2"/>
      <c r="AB119" s="2" t="s">
        <v>51</v>
      </c>
      <c r="AC119" s="2" t="s">
        <v>52</v>
      </c>
      <c r="AD119" s="2"/>
      <c r="AE119" s="2"/>
      <c r="AF119" s="2" t="s">
        <v>53</v>
      </c>
      <c r="AG119" s="2" t="s">
        <v>54</v>
      </c>
      <c r="AH119" s="2" t="s">
        <v>1007</v>
      </c>
      <c r="AI119" s="2" t="s">
        <v>1008</v>
      </c>
    </row>
    <row r="120" spans="1:35" x14ac:dyDescent="0.35">
      <c r="A120" s="2" t="str">
        <f>HYPERLINK("https://hsdes.intel.com/resource/14013187803","14013187803")</f>
        <v>14013187803</v>
      </c>
      <c r="B120" s="2" t="s">
        <v>1009</v>
      </c>
      <c r="C120" s="2" t="s">
        <v>1126</v>
      </c>
      <c r="D120" s="8" t="s">
        <v>1127</v>
      </c>
      <c r="E120" s="2" t="s">
        <v>1131</v>
      </c>
      <c r="F120" s="2" t="s">
        <v>33</v>
      </c>
      <c r="G120" s="2" t="s">
        <v>34</v>
      </c>
      <c r="H120" s="2" t="s">
        <v>35</v>
      </c>
      <c r="I120" s="2" t="s">
        <v>764</v>
      </c>
      <c r="J120" s="2" t="s">
        <v>1010</v>
      </c>
      <c r="K120" s="2" t="s">
        <v>228</v>
      </c>
      <c r="L120" s="2" t="s">
        <v>1011</v>
      </c>
      <c r="M120" s="2" t="s">
        <v>1012</v>
      </c>
      <c r="N120" s="2" t="s">
        <v>1013</v>
      </c>
      <c r="O120" s="2" t="s">
        <v>1010</v>
      </c>
      <c r="P120" s="2" t="s">
        <v>191</v>
      </c>
      <c r="Q120" s="2" t="s">
        <v>203</v>
      </c>
      <c r="R120" s="2" t="s">
        <v>232</v>
      </c>
      <c r="S120" s="2" t="s">
        <v>1014</v>
      </c>
      <c r="T120" s="2" t="s">
        <v>45</v>
      </c>
      <c r="U120" s="2" t="s">
        <v>46</v>
      </c>
      <c r="V120" s="2" t="s">
        <v>47</v>
      </c>
      <c r="W120" s="2" t="s">
        <v>100</v>
      </c>
      <c r="X120" s="2"/>
      <c r="Y120" s="2" t="s">
        <v>49</v>
      </c>
      <c r="Z120" s="2" t="s">
        <v>50</v>
      </c>
      <c r="AA120" s="2"/>
      <c r="AB120" s="2" t="s">
        <v>101</v>
      </c>
      <c r="AC120" s="2" t="s">
        <v>52</v>
      </c>
      <c r="AD120" s="2"/>
      <c r="AE120" s="2"/>
      <c r="AF120" s="2" t="s">
        <v>53</v>
      </c>
      <c r="AG120" s="2" t="s">
        <v>54</v>
      </c>
      <c r="AH120" s="2" t="s">
        <v>1007</v>
      </c>
      <c r="AI120" s="2" t="s">
        <v>1015</v>
      </c>
    </row>
    <row r="121" spans="1:35" x14ac:dyDescent="0.35">
      <c r="A121" s="2" t="str">
        <f>HYPERLINK("https://hsdes.intel.com/resource/14013187809","14013187809")</f>
        <v>14013187809</v>
      </c>
      <c r="B121" s="2" t="s">
        <v>1016</v>
      </c>
      <c r="C121" s="2" t="s">
        <v>1126</v>
      </c>
      <c r="D121" s="8" t="s">
        <v>1127</v>
      </c>
      <c r="E121" s="2"/>
      <c r="F121" s="2" t="s">
        <v>33</v>
      </c>
      <c r="G121" s="2" t="s">
        <v>34</v>
      </c>
      <c r="H121" s="2" t="s">
        <v>35</v>
      </c>
      <c r="I121" s="2" t="s">
        <v>36</v>
      </c>
      <c r="J121" s="2" t="s">
        <v>1017</v>
      </c>
      <c r="K121" s="2" t="s">
        <v>228</v>
      </c>
      <c r="L121" s="2" t="s">
        <v>1018</v>
      </c>
      <c r="M121" s="2" t="s">
        <v>1019</v>
      </c>
      <c r="N121" s="2" t="s">
        <v>1020</v>
      </c>
      <c r="O121" s="2" t="s">
        <v>1017</v>
      </c>
      <c r="P121" s="2" t="s">
        <v>191</v>
      </c>
      <c r="Q121" s="2" t="s">
        <v>203</v>
      </c>
      <c r="R121" s="2" t="s">
        <v>232</v>
      </c>
      <c r="S121" s="2" t="s">
        <v>921</v>
      </c>
      <c r="T121" s="2" t="s">
        <v>45</v>
      </c>
      <c r="U121" s="2" t="s">
        <v>89</v>
      </c>
      <c r="V121" s="2" t="s">
        <v>337</v>
      </c>
      <c r="W121" s="2" t="s">
        <v>223</v>
      </c>
      <c r="X121" s="2"/>
      <c r="Y121" s="2" t="s">
        <v>49</v>
      </c>
      <c r="Z121" s="2" t="s">
        <v>236</v>
      </c>
      <c r="AA121" s="2"/>
      <c r="AB121" s="2" t="s">
        <v>51</v>
      </c>
      <c r="AC121" s="2" t="s">
        <v>144</v>
      </c>
      <c r="AD121" s="2"/>
      <c r="AE121" s="2"/>
      <c r="AF121" s="2" t="s">
        <v>53</v>
      </c>
      <c r="AG121" s="2" t="s">
        <v>54</v>
      </c>
      <c r="AH121" s="2" t="s">
        <v>1021</v>
      </c>
      <c r="AI121" s="2" t="s">
        <v>1022</v>
      </c>
    </row>
    <row r="122" spans="1:35" x14ac:dyDescent="0.35">
      <c r="A122" s="2" t="str">
        <f>HYPERLINK("https://hsdes.intel.com/resource/14013187815","14013187815")</f>
        <v>14013187815</v>
      </c>
      <c r="B122" s="2" t="s">
        <v>1023</v>
      </c>
      <c r="C122" s="2" t="s">
        <v>1128</v>
      </c>
      <c r="D122" s="8" t="s">
        <v>1127</v>
      </c>
      <c r="E122" s="2"/>
      <c r="F122" s="2" t="s">
        <v>33</v>
      </c>
      <c r="G122" s="2" t="s">
        <v>34</v>
      </c>
      <c r="H122" s="2" t="s">
        <v>35</v>
      </c>
      <c r="I122" s="2" t="s">
        <v>278</v>
      </c>
      <c r="J122" s="2" t="s">
        <v>1024</v>
      </c>
      <c r="K122" s="2" t="s">
        <v>38</v>
      </c>
      <c r="L122" s="2" t="s">
        <v>1025</v>
      </c>
      <c r="M122" s="2" t="s">
        <v>1026</v>
      </c>
      <c r="N122" s="2" t="s">
        <v>1027</v>
      </c>
      <c r="O122" s="2" t="s">
        <v>1024</v>
      </c>
      <c r="P122" s="2" t="s">
        <v>42</v>
      </c>
      <c r="Q122" s="2"/>
      <c r="R122" s="2" t="s">
        <v>43</v>
      </c>
      <c r="S122" s="2" t="s">
        <v>1028</v>
      </c>
      <c r="T122" s="2" t="s">
        <v>45</v>
      </c>
      <c r="U122" s="2" t="s">
        <v>89</v>
      </c>
      <c r="V122" s="2" t="s">
        <v>47</v>
      </c>
      <c r="W122" s="2" t="s">
        <v>100</v>
      </c>
      <c r="X122" s="2"/>
      <c r="Y122" s="2" t="s">
        <v>49</v>
      </c>
      <c r="Z122" s="2" t="s">
        <v>50</v>
      </c>
      <c r="AA122" s="2"/>
      <c r="AB122" s="2" t="s">
        <v>101</v>
      </c>
      <c r="AC122" s="2" t="s">
        <v>52</v>
      </c>
      <c r="AD122" s="2"/>
      <c r="AE122" s="2"/>
      <c r="AF122" s="2" t="s">
        <v>53</v>
      </c>
      <c r="AG122" s="2" t="s">
        <v>54</v>
      </c>
      <c r="AH122" s="2" t="s">
        <v>1029</v>
      </c>
      <c r="AI122" s="2" t="s">
        <v>1030</v>
      </c>
    </row>
    <row r="123" spans="1:35" x14ac:dyDescent="0.35">
      <c r="A123" s="2" t="str">
        <f>HYPERLINK("https://hsdes.intel.com/resource/14013187816","14013187816")</f>
        <v>14013187816</v>
      </c>
      <c r="B123" s="2" t="s">
        <v>1031</v>
      </c>
      <c r="C123" s="2" t="s">
        <v>1128</v>
      </c>
      <c r="D123" s="8" t="s">
        <v>1136</v>
      </c>
      <c r="E123" s="2" t="s">
        <v>1137</v>
      </c>
      <c r="F123" s="2" t="s">
        <v>33</v>
      </c>
      <c r="G123" s="2" t="s">
        <v>34</v>
      </c>
      <c r="H123" s="2" t="s">
        <v>35</v>
      </c>
      <c r="I123" s="2" t="s">
        <v>278</v>
      </c>
      <c r="J123" s="2" t="s">
        <v>1032</v>
      </c>
      <c r="K123" s="2" t="s">
        <v>38</v>
      </c>
      <c r="L123" s="2" t="s">
        <v>1033</v>
      </c>
      <c r="M123" s="2" t="s">
        <v>1026</v>
      </c>
      <c r="N123" s="2" t="s">
        <v>1034</v>
      </c>
      <c r="O123" s="2" t="s">
        <v>1032</v>
      </c>
      <c r="P123" s="2" t="s">
        <v>42</v>
      </c>
      <c r="Q123" s="2"/>
      <c r="R123" s="2" t="s">
        <v>43</v>
      </c>
      <c r="S123" s="2" t="s">
        <v>1035</v>
      </c>
      <c r="T123" s="2" t="s">
        <v>45</v>
      </c>
      <c r="U123" s="2" t="s">
        <v>89</v>
      </c>
      <c r="V123" s="2" t="s">
        <v>183</v>
      </c>
      <c r="W123" s="2" t="s">
        <v>68</v>
      </c>
      <c r="X123" s="2"/>
      <c r="Y123" s="2" t="s">
        <v>49</v>
      </c>
      <c r="Z123" s="2" t="s">
        <v>50</v>
      </c>
      <c r="AA123" s="2"/>
      <c r="AB123" s="2" t="s">
        <v>101</v>
      </c>
      <c r="AC123" s="2" t="s">
        <v>52</v>
      </c>
      <c r="AD123" s="2"/>
      <c r="AE123" s="2"/>
      <c r="AF123" s="2" t="s">
        <v>53</v>
      </c>
      <c r="AG123" s="2" t="s">
        <v>54</v>
      </c>
      <c r="AH123" s="2" t="s">
        <v>1036</v>
      </c>
      <c r="AI123" s="2" t="s">
        <v>1037</v>
      </c>
    </row>
    <row r="124" spans="1:35" x14ac:dyDescent="0.35">
      <c r="A124" s="2" t="str">
        <f>HYPERLINK("https://hsdes.intel.com/resource/14013187828","14013187828")</f>
        <v>14013187828</v>
      </c>
      <c r="B124" s="2" t="s">
        <v>1038</v>
      </c>
      <c r="C124" s="2" t="s">
        <v>1128</v>
      </c>
      <c r="D124" s="8" t="s">
        <v>1127</v>
      </c>
      <c r="E124" s="2"/>
      <c r="F124" s="2" t="s">
        <v>58</v>
      </c>
      <c r="G124" s="2" t="s">
        <v>34</v>
      </c>
      <c r="H124" s="2" t="s">
        <v>35</v>
      </c>
      <c r="I124" s="2" t="s">
        <v>240</v>
      </c>
      <c r="J124" s="2" t="s">
        <v>1039</v>
      </c>
      <c r="K124" s="2" t="s">
        <v>242</v>
      </c>
      <c r="L124" s="2" t="s">
        <v>1040</v>
      </c>
      <c r="M124" s="2" t="s">
        <v>244</v>
      </c>
      <c r="N124" s="2" t="s">
        <v>1041</v>
      </c>
      <c r="O124" s="2" t="s">
        <v>1039</v>
      </c>
      <c r="P124" s="2" t="s">
        <v>42</v>
      </c>
      <c r="Q124" s="2"/>
      <c r="R124" s="2" t="s">
        <v>246</v>
      </c>
      <c r="S124" s="2" t="s">
        <v>1042</v>
      </c>
      <c r="T124" s="2" t="s">
        <v>45</v>
      </c>
      <c r="U124" s="2" t="s">
        <v>46</v>
      </c>
      <c r="V124" s="2" t="s">
        <v>47</v>
      </c>
      <c r="W124" s="2" t="s">
        <v>48</v>
      </c>
      <c r="X124" s="2"/>
      <c r="Y124" s="2" t="s">
        <v>49</v>
      </c>
      <c r="Z124" s="2" t="s">
        <v>70</v>
      </c>
      <c r="AA124" s="2"/>
      <c r="AB124" s="2" t="s">
        <v>51</v>
      </c>
      <c r="AC124" s="2" t="s">
        <v>144</v>
      </c>
      <c r="AD124" s="2"/>
      <c r="AE124" s="2"/>
      <c r="AF124" s="2" t="s">
        <v>53</v>
      </c>
      <c r="AG124" s="2" t="s">
        <v>54</v>
      </c>
      <c r="AH124" s="2" t="s">
        <v>1043</v>
      </c>
      <c r="AI124" s="2" t="s">
        <v>1044</v>
      </c>
    </row>
    <row r="125" spans="1:35" x14ac:dyDescent="0.35">
      <c r="A125" s="2" t="str">
        <f>HYPERLINK("https://hsdes.intel.com/resource/14013187829","14013187829")</f>
        <v>14013187829</v>
      </c>
      <c r="B125" s="2" t="s">
        <v>1045</v>
      </c>
      <c r="C125" s="2" t="s">
        <v>1126</v>
      </c>
      <c r="D125" s="8" t="s">
        <v>1127</v>
      </c>
      <c r="E125" s="2" t="s">
        <v>1135</v>
      </c>
      <c r="F125" s="2" t="s">
        <v>33</v>
      </c>
      <c r="G125" s="2" t="s">
        <v>34</v>
      </c>
      <c r="H125" s="2" t="s">
        <v>35</v>
      </c>
      <c r="I125" s="2" t="s">
        <v>240</v>
      </c>
      <c r="J125" s="2" t="s">
        <v>1046</v>
      </c>
      <c r="K125" s="2" t="s">
        <v>228</v>
      </c>
      <c r="L125" s="2" t="s">
        <v>1047</v>
      </c>
      <c r="M125" s="2" t="s">
        <v>1048</v>
      </c>
      <c r="N125" s="2" t="s">
        <v>1049</v>
      </c>
      <c r="O125" s="2" t="s">
        <v>1046</v>
      </c>
      <c r="P125" s="2" t="s">
        <v>191</v>
      </c>
      <c r="Q125" s="2" t="s">
        <v>203</v>
      </c>
      <c r="R125" s="2" t="s">
        <v>232</v>
      </c>
      <c r="S125" s="2" t="s">
        <v>1050</v>
      </c>
      <c r="T125" s="2" t="s">
        <v>45</v>
      </c>
      <c r="U125" s="2" t="s">
        <v>89</v>
      </c>
      <c r="V125" s="2" t="s">
        <v>234</v>
      </c>
      <c r="W125" s="2" t="s">
        <v>235</v>
      </c>
      <c r="X125" s="2"/>
      <c r="Y125" s="2" t="s">
        <v>49</v>
      </c>
      <c r="Z125" s="2" t="s">
        <v>236</v>
      </c>
      <c r="AA125" s="2"/>
      <c r="AB125" s="2" t="s">
        <v>51</v>
      </c>
      <c r="AC125" s="2" t="s">
        <v>52</v>
      </c>
      <c r="AD125" s="2"/>
      <c r="AE125" s="2"/>
      <c r="AF125" s="2" t="s">
        <v>53</v>
      </c>
      <c r="AG125" s="2" t="s">
        <v>54</v>
      </c>
      <c r="AH125" s="2" t="s">
        <v>1051</v>
      </c>
      <c r="AI125" s="2" t="s">
        <v>1052</v>
      </c>
    </row>
    <row r="126" spans="1:35" x14ac:dyDescent="0.35">
      <c r="A126" s="2" t="str">
        <f>HYPERLINK("https://hsdes.intel.com/resource/14013187882","14013187882")</f>
        <v>14013187882</v>
      </c>
      <c r="B126" s="2" t="s">
        <v>1053</v>
      </c>
      <c r="C126" s="2" t="s">
        <v>1126</v>
      </c>
      <c r="D126" s="8" t="s">
        <v>1127</v>
      </c>
      <c r="E126" s="2"/>
      <c r="F126" s="2" t="s">
        <v>58</v>
      </c>
      <c r="G126" s="2" t="s">
        <v>34</v>
      </c>
      <c r="H126" s="2" t="s">
        <v>35</v>
      </c>
      <c r="I126" s="2" t="s">
        <v>240</v>
      </c>
      <c r="J126" s="2" t="s">
        <v>1054</v>
      </c>
      <c r="K126" s="2" t="s">
        <v>515</v>
      </c>
      <c r="L126" s="2" t="s">
        <v>1055</v>
      </c>
      <c r="M126" s="2" t="s">
        <v>1056</v>
      </c>
      <c r="N126" s="2" t="s">
        <v>1057</v>
      </c>
      <c r="O126" s="2" t="s">
        <v>1054</v>
      </c>
      <c r="P126" s="2" t="s">
        <v>42</v>
      </c>
      <c r="Q126" s="2"/>
      <c r="R126" s="2" t="s">
        <v>519</v>
      </c>
      <c r="S126" s="2" t="s">
        <v>1058</v>
      </c>
      <c r="T126" s="2" t="s">
        <v>45</v>
      </c>
      <c r="U126" s="2" t="s">
        <v>284</v>
      </c>
      <c r="V126" s="2" t="s">
        <v>1059</v>
      </c>
      <c r="W126" s="2" t="s">
        <v>48</v>
      </c>
      <c r="X126" s="2"/>
      <c r="Y126" s="2" t="s">
        <v>49</v>
      </c>
      <c r="Z126" s="2" t="s">
        <v>70</v>
      </c>
      <c r="AA126" s="2"/>
      <c r="AB126" s="2" t="s">
        <v>51</v>
      </c>
      <c r="AC126" s="2" t="s">
        <v>52</v>
      </c>
      <c r="AD126" s="2"/>
      <c r="AE126" s="2"/>
      <c r="AF126" s="2" t="s">
        <v>53</v>
      </c>
      <c r="AG126" s="2" t="s">
        <v>54</v>
      </c>
      <c r="AH126" s="2" t="s">
        <v>1060</v>
      </c>
      <c r="AI126" s="2" t="s">
        <v>1061</v>
      </c>
    </row>
    <row r="127" spans="1:35" x14ac:dyDescent="0.35">
      <c r="A127" s="2" t="str">
        <f>HYPERLINK("https://hsdes.intel.com/resource/14013187911","14013187911")</f>
        <v>14013187911</v>
      </c>
      <c r="B127" s="2" t="s">
        <v>1062</v>
      </c>
      <c r="C127" s="2" t="s">
        <v>1128</v>
      </c>
      <c r="D127" s="8" t="s">
        <v>1127</v>
      </c>
      <c r="E127" s="2"/>
      <c r="F127" s="2" t="s">
        <v>58</v>
      </c>
      <c r="G127" s="2" t="s">
        <v>399</v>
      </c>
      <c r="H127" s="2" t="s">
        <v>35</v>
      </c>
      <c r="I127" s="2" t="s">
        <v>84</v>
      </c>
      <c r="J127" s="2" t="s">
        <v>1063</v>
      </c>
      <c r="K127" s="2" t="s">
        <v>84</v>
      </c>
      <c r="L127" s="2" t="s">
        <v>1064</v>
      </c>
      <c r="M127" s="2" t="s">
        <v>1065</v>
      </c>
      <c r="N127" s="2" t="s">
        <v>1066</v>
      </c>
      <c r="O127" s="2" t="s">
        <v>1063</v>
      </c>
      <c r="P127" s="2" t="s">
        <v>42</v>
      </c>
      <c r="Q127" s="2"/>
      <c r="R127" s="2" t="s">
        <v>65</v>
      </c>
      <c r="S127" s="2" t="s">
        <v>109</v>
      </c>
      <c r="T127" s="2" t="s">
        <v>45</v>
      </c>
      <c r="U127" s="2" t="s">
        <v>46</v>
      </c>
      <c r="V127" s="2" t="s">
        <v>1067</v>
      </c>
      <c r="W127" s="2" t="s">
        <v>69</v>
      </c>
      <c r="X127" s="2"/>
      <c r="Y127" s="2" t="s">
        <v>49</v>
      </c>
      <c r="Z127" s="2" t="s">
        <v>70</v>
      </c>
      <c r="AA127" s="2"/>
      <c r="AB127" s="2" t="s">
        <v>101</v>
      </c>
      <c r="AC127" s="2" t="s">
        <v>52</v>
      </c>
      <c r="AD127" s="2"/>
      <c r="AE127" s="2"/>
      <c r="AF127" s="2" t="s">
        <v>53</v>
      </c>
      <c r="AG127" s="2" t="s">
        <v>54</v>
      </c>
      <c r="AH127" s="2" t="s">
        <v>1068</v>
      </c>
      <c r="AI127" s="2" t="s">
        <v>1069</v>
      </c>
    </row>
    <row r="128" spans="1:35" x14ac:dyDescent="0.35">
      <c r="A128" s="2" t="str">
        <f>HYPERLINK("https://hsdes.intel.com/resource/14013187912","14013187912")</f>
        <v>14013187912</v>
      </c>
      <c r="B128" s="2" t="s">
        <v>1070</v>
      </c>
      <c r="C128" s="2" t="s">
        <v>1128</v>
      </c>
      <c r="D128" s="8" t="s">
        <v>1127</v>
      </c>
      <c r="E128" s="2"/>
      <c r="F128" s="2" t="s">
        <v>33</v>
      </c>
      <c r="G128" s="2" t="s">
        <v>34</v>
      </c>
      <c r="H128" s="2" t="s">
        <v>35</v>
      </c>
      <c r="I128" s="2" t="s">
        <v>1071</v>
      </c>
      <c r="J128" s="2" t="s">
        <v>1072</v>
      </c>
      <c r="K128" s="2" t="s">
        <v>84</v>
      </c>
      <c r="L128" s="2" t="s">
        <v>1073</v>
      </c>
      <c r="M128" s="2" t="s">
        <v>1074</v>
      </c>
      <c r="N128" s="2" t="s">
        <v>1075</v>
      </c>
      <c r="O128" s="2" t="s">
        <v>1072</v>
      </c>
      <c r="P128" s="2" t="s">
        <v>42</v>
      </c>
      <c r="Q128" s="2"/>
      <c r="R128" s="2" t="s">
        <v>65</v>
      </c>
      <c r="S128" s="2" t="s">
        <v>1076</v>
      </c>
      <c r="T128" s="2" t="s">
        <v>45</v>
      </c>
      <c r="U128" s="2" t="s">
        <v>67</v>
      </c>
      <c r="V128" s="2" t="s">
        <v>337</v>
      </c>
      <c r="W128" s="2" t="s">
        <v>223</v>
      </c>
      <c r="X128" s="2"/>
      <c r="Y128" s="2" t="s">
        <v>49</v>
      </c>
      <c r="Z128" s="2" t="s">
        <v>50</v>
      </c>
      <c r="AA128" s="2"/>
      <c r="AB128" s="2" t="s">
        <v>110</v>
      </c>
      <c r="AC128" s="2" t="s">
        <v>52</v>
      </c>
      <c r="AD128" s="2"/>
      <c r="AE128" s="2"/>
      <c r="AF128" s="2" t="s">
        <v>53</v>
      </c>
      <c r="AG128" s="2" t="s">
        <v>54</v>
      </c>
      <c r="AH128" s="2" t="s">
        <v>1077</v>
      </c>
      <c r="AI128" s="2" t="s">
        <v>1078</v>
      </c>
    </row>
    <row r="129" spans="1:35" x14ac:dyDescent="0.35">
      <c r="A129" s="2" t="str">
        <f>HYPERLINK("https://hsdes.intel.com/resource/14013187913","14013187913")</f>
        <v>14013187913</v>
      </c>
      <c r="B129" s="2" t="s">
        <v>1079</v>
      </c>
      <c r="C129" s="2" t="s">
        <v>1128</v>
      </c>
      <c r="D129" s="8" t="s">
        <v>1127</v>
      </c>
      <c r="E129" s="2"/>
      <c r="F129" s="2" t="s">
        <v>33</v>
      </c>
      <c r="G129" s="2" t="s">
        <v>34</v>
      </c>
      <c r="H129" s="2" t="s">
        <v>35</v>
      </c>
      <c r="I129" s="2" t="s">
        <v>1071</v>
      </c>
      <c r="J129" s="2" t="s">
        <v>1080</v>
      </c>
      <c r="K129" s="2" t="s">
        <v>84</v>
      </c>
      <c r="L129" s="2" t="s">
        <v>1073</v>
      </c>
      <c r="M129" s="2" t="s">
        <v>1074</v>
      </c>
      <c r="N129" s="2" t="s">
        <v>1075</v>
      </c>
      <c r="O129" s="2" t="s">
        <v>1080</v>
      </c>
      <c r="P129" s="2" t="s">
        <v>42</v>
      </c>
      <c r="Q129" s="2"/>
      <c r="R129" s="2" t="s">
        <v>65</v>
      </c>
      <c r="S129" s="2" t="s">
        <v>1081</v>
      </c>
      <c r="T129" s="2" t="s">
        <v>45</v>
      </c>
      <c r="U129" s="2" t="s">
        <v>67</v>
      </c>
      <c r="V129" s="2" t="s">
        <v>337</v>
      </c>
      <c r="W129" s="2" t="s">
        <v>223</v>
      </c>
      <c r="X129" s="2"/>
      <c r="Y129" s="2" t="s">
        <v>49</v>
      </c>
      <c r="Z129" s="2" t="s">
        <v>50</v>
      </c>
      <c r="AA129" s="2"/>
      <c r="AB129" s="2" t="s">
        <v>110</v>
      </c>
      <c r="AC129" s="2" t="s">
        <v>52</v>
      </c>
      <c r="AD129" s="2"/>
      <c r="AE129" s="2"/>
      <c r="AF129" s="2" t="s">
        <v>53</v>
      </c>
      <c r="AG129" s="2" t="s">
        <v>54</v>
      </c>
      <c r="AH129" s="2" t="s">
        <v>1077</v>
      </c>
      <c r="AI129" s="2" t="s">
        <v>1082</v>
      </c>
    </row>
    <row r="130" spans="1:35" x14ac:dyDescent="0.35">
      <c r="A130" s="2" t="str">
        <f>HYPERLINK("https://hsdes.intel.com/resource/14013187915","14013187915")</f>
        <v>14013187915</v>
      </c>
      <c r="B130" s="2" t="s">
        <v>1083</v>
      </c>
      <c r="C130" s="2" t="s">
        <v>1128</v>
      </c>
      <c r="D130" s="8" t="s">
        <v>1127</v>
      </c>
      <c r="E130" s="2"/>
      <c r="F130" s="2" t="s">
        <v>33</v>
      </c>
      <c r="G130" s="2" t="s">
        <v>34</v>
      </c>
      <c r="H130" s="2" t="s">
        <v>35</v>
      </c>
      <c r="I130" s="2" t="s">
        <v>1071</v>
      </c>
      <c r="J130" s="2" t="s">
        <v>1084</v>
      </c>
      <c r="K130" s="2" t="s">
        <v>84</v>
      </c>
      <c r="L130" s="2" t="s">
        <v>1073</v>
      </c>
      <c r="M130" s="2" t="s">
        <v>1074</v>
      </c>
      <c r="N130" s="2" t="s">
        <v>1075</v>
      </c>
      <c r="O130" s="2" t="s">
        <v>1084</v>
      </c>
      <c r="P130" s="2" t="s">
        <v>42</v>
      </c>
      <c r="Q130" s="2"/>
      <c r="R130" s="2" t="s">
        <v>65</v>
      </c>
      <c r="S130" s="2" t="s">
        <v>1085</v>
      </c>
      <c r="T130" s="2" t="s">
        <v>45</v>
      </c>
      <c r="U130" s="2" t="s">
        <v>67</v>
      </c>
      <c r="V130" s="2" t="s">
        <v>337</v>
      </c>
      <c r="W130" s="2" t="s">
        <v>223</v>
      </c>
      <c r="X130" s="2"/>
      <c r="Y130" s="2" t="s">
        <v>49</v>
      </c>
      <c r="Z130" s="2" t="s">
        <v>50</v>
      </c>
      <c r="AA130" s="2"/>
      <c r="AB130" s="2" t="s">
        <v>110</v>
      </c>
      <c r="AC130" s="2" t="s">
        <v>52</v>
      </c>
      <c r="AD130" s="2"/>
      <c r="AE130" s="2"/>
      <c r="AF130" s="2" t="s">
        <v>53</v>
      </c>
      <c r="AG130" s="2" t="s">
        <v>54</v>
      </c>
      <c r="AH130" s="2" t="s">
        <v>1086</v>
      </c>
      <c r="AI130" s="2" t="s">
        <v>1087</v>
      </c>
    </row>
    <row r="131" spans="1:35" x14ac:dyDescent="0.35">
      <c r="A131" s="2" t="str">
        <f>HYPERLINK("https://hsdes.intel.com/resource/14013187957","14013187957")</f>
        <v>14013187957</v>
      </c>
      <c r="B131" s="2" t="s">
        <v>1088</v>
      </c>
      <c r="C131" s="2" t="s">
        <v>1128</v>
      </c>
      <c r="D131" s="8" t="s">
        <v>1127</v>
      </c>
      <c r="E131" s="2"/>
      <c r="F131" s="2" t="s">
        <v>58</v>
      </c>
      <c r="G131" s="2" t="s">
        <v>34</v>
      </c>
      <c r="H131" s="2" t="s">
        <v>35</v>
      </c>
      <c r="I131" s="2" t="s">
        <v>174</v>
      </c>
      <c r="J131" s="2" t="s">
        <v>1089</v>
      </c>
      <c r="K131" s="2" t="s">
        <v>515</v>
      </c>
      <c r="L131" s="2" t="s">
        <v>1090</v>
      </c>
      <c r="M131" s="2" t="s">
        <v>1091</v>
      </c>
      <c r="N131" s="2" t="s">
        <v>1092</v>
      </c>
      <c r="O131" s="2" t="s">
        <v>1089</v>
      </c>
      <c r="P131" s="2" t="s">
        <v>276</v>
      </c>
      <c r="Q131" s="2"/>
      <c r="R131" s="2" t="s">
        <v>519</v>
      </c>
      <c r="S131" s="2" t="s">
        <v>1093</v>
      </c>
      <c r="T131" s="2" t="s">
        <v>45</v>
      </c>
      <c r="U131" s="2" t="s">
        <v>46</v>
      </c>
      <c r="V131" s="2" t="s">
        <v>118</v>
      </c>
      <c r="W131" s="2" t="s">
        <v>119</v>
      </c>
      <c r="X131" s="2"/>
      <c r="Y131" s="2" t="s">
        <v>49</v>
      </c>
      <c r="Z131" s="2" t="s">
        <v>70</v>
      </c>
      <c r="AA131" s="2"/>
      <c r="AB131" s="2" t="s">
        <v>51</v>
      </c>
      <c r="AC131" s="2" t="s">
        <v>52</v>
      </c>
      <c r="AD131" s="2"/>
      <c r="AE131" s="2"/>
      <c r="AF131" s="2" t="s">
        <v>53</v>
      </c>
      <c r="AG131" s="2" t="s">
        <v>54</v>
      </c>
      <c r="AH131" s="2" t="s">
        <v>1094</v>
      </c>
      <c r="AI131" s="2" t="s">
        <v>1095</v>
      </c>
    </row>
    <row r="132" spans="1:35" x14ac:dyDescent="0.35">
      <c r="A132" s="2" t="str">
        <f>HYPERLINK("https://hsdes.intel.com/resource/14013187958","14013187958")</f>
        <v>14013187958</v>
      </c>
      <c r="B132" s="2" t="s">
        <v>1096</v>
      </c>
      <c r="C132" s="2" t="s">
        <v>1128</v>
      </c>
      <c r="D132" s="8" t="s">
        <v>1127</v>
      </c>
      <c r="E132" s="2"/>
      <c r="F132" s="2" t="s">
        <v>58</v>
      </c>
      <c r="G132" s="2" t="s">
        <v>34</v>
      </c>
      <c r="H132" s="2" t="s">
        <v>35</v>
      </c>
      <c r="I132" s="2" t="s">
        <v>174</v>
      </c>
      <c r="J132" s="2" t="s">
        <v>1097</v>
      </c>
      <c r="K132" s="2" t="s">
        <v>515</v>
      </c>
      <c r="L132" s="2" t="s">
        <v>1090</v>
      </c>
      <c r="M132" s="2" t="s">
        <v>1091</v>
      </c>
      <c r="N132" s="2" t="s">
        <v>1092</v>
      </c>
      <c r="O132" s="2" t="s">
        <v>1097</v>
      </c>
      <c r="P132" s="2" t="s">
        <v>276</v>
      </c>
      <c r="Q132" s="2"/>
      <c r="R132" s="2" t="s">
        <v>519</v>
      </c>
      <c r="S132" s="2" t="s">
        <v>1098</v>
      </c>
      <c r="T132" s="2" t="s">
        <v>45</v>
      </c>
      <c r="U132" s="2" t="s">
        <v>46</v>
      </c>
      <c r="V132" s="2" t="s">
        <v>118</v>
      </c>
      <c r="W132" s="2" t="s">
        <v>119</v>
      </c>
      <c r="X132" s="2"/>
      <c r="Y132" s="2" t="s">
        <v>49</v>
      </c>
      <c r="Z132" s="2" t="s">
        <v>70</v>
      </c>
      <c r="AA132" s="2"/>
      <c r="AB132" s="2" t="s">
        <v>51</v>
      </c>
      <c r="AC132" s="2" t="s">
        <v>52</v>
      </c>
      <c r="AD132" s="2"/>
      <c r="AE132" s="2"/>
      <c r="AF132" s="2" t="s">
        <v>53</v>
      </c>
      <c r="AG132" s="2" t="s">
        <v>54</v>
      </c>
      <c r="AH132" s="2" t="s">
        <v>1099</v>
      </c>
      <c r="AI132" s="2" t="s">
        <v>1100</v>
      </c>
    </row>
    <row r="133" spans="1:35" x14ac:dyDescent="0.35">
      <c r="A133" s="2" t="str">
        <f>HYPERLINK("https://hsdes.intel.com/resource/14013187959","14013187959")</f>
        <v>14013187959</v>
      </c>
      <c r="B133" s="2" t="s">
        <v>1101</v>
      </c>
      <c r="C133" s="2" t="s">
        <v>1128</v>
      </c>
      <c r="D133" s="8" t="s">
        <v>1127</v>
      </c>
      <c r="E133" s="2"/>
      <c r="F133" s="2" t="s">
        <v>58</v>
      </c>
      <c r="G133" s="2" t="s">
        <v>34</v>
      </c>
      <c r="H133" s="2" t="s">
        <v>35</v>
      </c>
      <c r="I133" s="2" t="s">
        <v>174</v>
      </c>
      <c r="J133" s="2" t="s">
        <v>1102</v>
      </c>
      <c r="K133" s="2" t="s">
        <v>515</v>
      </c>
      <c r="L133" s="2" t="s">
        <v>1090</v>
      </c>
      <c r="M133" s="2" t="s">
        <v>1091</v>
      </c>
      <c r="N133" s="2" t="s">
        <v>1092</v>
      </c>
      <c r="O133" s="2" t="s">
        <v>1102</v>
      </c>
      <c r="P133" s="2" t="s">
        <v>276</v>
      </c>
      <c r="Q133" s="2"/>
      <c r="R133" s="2" t="s">
        <v>519</v>
      </c>
      <c r="S133" s="2" t="s">
        <v>1103</v>
      </c>
      <c r="T133" s="2" t="s">
        <v>45</v>
      </c>
      <c r="U133" s="2" t="s">
        <v>46</v>
      </c>
      <c r="V133" s="2" t="s">
        <v>118</v>
      </c>
      <c r="W133" s="2" t="s">
        <v>119</v>
      </c>
      <c r="X133" s="2"/>
      <c r="Y133" s="2" t="s">
        <v>49</v>
      </c>
      <c r="Z133" s="2" t="s">
        <v>70</v>
      </c>
      <c r="AA133" s="2"/>
      <c r="AB133" s="2" t="s">
        <v>51</v>
      </c>
      <c r="AC133" s="2" t="s">
        <v>144</v>
      </c>
      <c r="AD133" s="2"/>
      <c r="AE133" s="2"/>
      <c r="AF133" s="2" t="s">
        <v>53</v>
      </c>
      <c r="AG133" s="2" t="s">
        <v>54</v>
      </c>
      <c r="AH133" s="2" t="s">
        <v>1104</v>
      </c>
      <c r="AI133" s="2" t="s">
        <v>1105</v>
      </c>
    </row>
    <row r="134" spans="1:35" x14ac:dyDescent="0.35">
      <c r="A134" s="2" t="str">
        <f>HYPERLINK("https://hsdes.intel.com/resource/14013187960","14013187960")</f>
        <v>14013187960</v>
      </c>
      <c r="B134" s="2" t="s">
        <v>1106</v>
      </c>
      <c r="C134" s="2" t="s">
        <v>1128</v>
      </c>
      <c r="D134" s="8" t="s">
        <v>1127</v>
      </c>
      <c r="E134" s="2"/>
      <c r="F134" s="2" t="s">
        <v>58</v>
      </c>
      <c r="G134" s="2" t="s">
        <v>34</v>
      </c>
      <c r="H134" s="2" t="s">
        <v>35</v>
      </c>
      <c r="I134" s="2" t="s">
        <v>174</v>
      </c>
      <c r="J134" s="2" t="s">
        <v>1107</v>
      </c>
      <c r="K134" s="2" t="s">
        <v>515</v>
      </c>
      <c r="L134" s="2" t="s">
        <v>1090</v>
      </c>
      <c r="M134" s="2" t="s">
        <v>1091</v>
      </c>
      <c r="N134" s="2" t="s">
        <v>1092</v>
      </c>
      <c r="O134" s="2" t="s">
        <v>1107</v>
      </c>
      <c r="P134" s="2" t="s">
        <v>276</v>
      </c>
      <c r="Q134" s="2"/>
      <c r="R134" s="2" t="s">
        <v>519</v>
      </c>
      <c r="S134" s="2" t="s">
        <v>1108</v>
      </c>
      <c r="T134" s="2" t="s">
        <v>45</v>
      </c>
      <c r="U134" s="2" t="s">
        <v>46</v>
      </c>
      <c r="V134" s="2" t="s">
        <v>118</v>
      </c>
      <c r="W134" s="2" t="s">
        <v>119</v>
      </c>
      <c r="X134" s="2"/>
      <c r="Y134" s="2" t="s">
        <v>49</v>
      </c>
      <c r="Z134" s="2" t="s">
        <v>70</v>
      </c>
      <c r="AA134" s="2"/>
      <c r="AB134" s="2" t="s">
        <v>51</v>
      </c>
      <c r="AC134" s="2" t="s">
        <v>144</v>
      </c>
      <c r="AD134" s="2"/>
      <c r="AE134" s="2"/>
      <c r="AF134" s="2" t="s">
        <v>53</v>
      </c>
      <c r="AG134" s="2" t="s">
        <v>54</v>
      </c>
      <c r="AH134" s="2" t="s">
        <v>1109</v>
      </c>
      <c r="AI134" s="2" t="s">
        <v>1110</v>
      </c>
    </row>
    <row r="135" spans="1:35" x14ac:dyDescent="0.35">
      <c r="A135" s="2" t="str">
        <f>HYPERLINK("https://hsdes.intel.com/resource/16012412794","16012412794")</f>
        <v>16012412794</v>
      </c>
      <c r="B135" s="2" t="s">
        <v>1111</v>
      </c>
      <c r="C135" s="2" t="s">
        <v>1126</v>
      </c>
      <c r="D135" s="8" t="s">
        <v>1127</v>
      </c>
      <c r="E135" s="2"/>
      <c r="F135" s="2" t="s">
        <v>33</v>
      </c>
      <c r="G135" s="2" t="s">
        <v>34</v>
      </c>
      <c r="H135" s="2" t="s">
        <v>35</v>
      </c>
      <c r="I135" s="2" t="s">
        <v>174</v>
      </c>
      <c r="J135" s="2" t="s">
        <v>1112</v>
      </c>
      <c r="K135" s="2" t="s">
        <v>176</v>
      </c>
      <c r="L135" s="2" t="s">
        <v>1113</v>
      </c>
      <c r="M135" s="2" t="s">
        <v>393</v>
      </c>
      <c r="N135" s="2" t="s">
        <v>1114</v>
      </c>
      <c r="O135" s="2" t="s">
        <v>1112</v>
      </c>
      <c r="P135" s="2" t="s">
        <v>191</v>
      </c>
      <c r="Q135" s="2" t="s">
        <v>180</v>
      </c>
      <c r="R135" s="2" t="s">
        <v>181</v>
      </c>
      <c r="S135" s="2" t="s">
        <v>1115</v>
      </c>
      <c r="T135" s="2" t="s">
        <v>45</v>
      </c>
      <c r="U135" s="2" t="s">
        <v>284</v>
      </c>
      <c r="V135" s="2" t="s">
        <v>337</v>
      </c>
      <c r="W135" s="2" t="s">
        <v>223</v>
      </c>
      <c r="X135" s="2"/>
      <c r="Y135" s="2" t="s">
        <v>49</v>
      </c>
      <c r="Z135" s="2" t="s">
        <v>50</v>
      </c>
      <c r="AA135" s="2"/>
      <c r="AB135" s="2" t="s">
        <v>51</v>
      </c>
      <c r="AC135" s="2" t="s">
        <v>144</v>
      </c>
      <c r="AD135" s="2"/>
      <c r="AE135" s="2"/>
      <c r="AF135" s="2" t="s">
        <v>53</v>
      </c>
      <c r="AG135" s="2" t="s">
        <v>54</v>
      </c>
      <c r="AH135" s="2" t="s">
        <v>1116</v>
      </c>
      <c r="AI135" s="2" t="s">
        <v>1117</v>
      </c>
    </row>
    <row r="136" spans="1:35" x14ac:dyDescent="0.35">
      <c r="A136" s="2" t="str">
        <f>HYPERLINK("https://hsdes.intel.com/resource/16013824459","16013824459")</f>
        <v>16013824459</v>
      </c>
      <c r="B136" s="2" t="s">
        <v>1118</v>
      </c>
      <c r="C136" s="2" t="s">
        <v>1128</v>
      </c>
      <c r="D136" s="8" t="s">
        <v>1127</v>
      </c>
      <c r="E136" s="2"/>
      <c r="F136" s="2" t="s">
        <v>33</v>
      </c>
      <c r="G136" s="2" t="s">
        <v>34</v>
      </c>
      <c r="H136" s="2" t="s">
        <v>35</v>
      </c>
      <c r="I136" s="2" t="s">
        <v>114</v>
      </c>
      <c r="J136" s="2" t="s">
        <v>115</v>
      </c>
      <c r="K136" s="2" t="s">
        <v>84</v>
      </c>
      <c r="L136" s="2" t="s">
        <v>116</v>
      </c>
      <c r="M136" s="2" t="s">
        <v>107</v>
      </c>
      <c r="N136" s="2" t="s">
        <v>117</v>
      </c>
      <c r="O136" s="2" t="s">
        <v>115</v>
      </c>
      <c r="P136" s="2" t="s">
        <v>42</v>
      </c>
      <c r="Q136" s="2"/>
      <c r="R136" s="2" t="s">
        <v>65</v>
      </c>
      <c r="S136" s="2" t="s">
        <v>109</v>
      </c>
      <c r="T136" s="2" t="s">
        <v>45</v>
      </c>
      <c r="U136" s="2" t="s">
        <v>89</v>
      </c>
      <c r="V136" s="2" t="s">
        <v>118</v>
      </c>
      <c r="W136" s="2" t="s">
        <v>119</v>
      </c>
      <c r="X136" s="2"/>
      <c r="Y136" s="2" t="s">
        <v>49</v>
      </c>
      <c r="Z136" s="2" t="s">
        <v>50</v>
      </c>
      <c r="AA136" s="2"/>
      <c r="AB136" s="2" t="s">
        <v>51</v>
      </c>
      <c r="AC136" s="2" t="s">
        <v>52</v>
      </c>
      <c r="AD136" s="2"/>
      <c r="AE136" s="2"/>
      <c r="AF136" s="2" t="s">
        <v>53</v>
      </c>
      <c r="AG136" s="2" t="s">
        <v>54</v>
      </c>
      <c r="AH136" s="2" t="s">
        <v>1119</v>
      </c>
      <c r="AI136" s="2" t="s">
        <v>1120</v>
      </c>
    </row>
  </sheetData>
  <autoFilter ref="A1:AI136" xr:uid="{00000000-0001-0000-0000-000000000000}"/>
  <customSheetViews>
    <customSheetView guid="{2A434E3A-496A-49B1-91CF-F659589FB6F0}" scale="104" filter="1" showAutoFilter="1">
      <selection activeCell="C133" sqref="C133"/>
      <pageMargins left="0.7" right="0.7" top="0.75" bottom="0.75" header="0.3" footer="0.3"/>
      <pageSetup orientation="portrait" r:id="rId1"/>
      <autoFilter ref="A1:AI139" xr:uid="{C46AB16E-DB2D-4600-B637-0447BD3EAFD0}">
        <filterColumn colId="3">
          <filters>
            <filter val="N/A"/>
          </filters>
        </filterColumn>
      </autoFilter>
    </customSheetView>
    <customSheetView guid="{C1C8388D-4EC2-4D9C-AA02-D55D5680C45F}" scale="98" filter="1" showAutoFilter="1" topLeftCell="A86">
      <selection activeCell="A111" sqref="A111"/>
      <pageMargins left="0.7" right="0.7" top="0.75" bottom="0.75" header="0.3" footer="0.3"/>
      <autoFilter ref="A1:AI139" xr:uid="{1C00E03B-27CC-46BD-ADCC-24653D182A8A}">
        <filterColumn colId="3">
          <filters blank="1"/>
        </filterColumn>
      </autoFilter>
    </customSheetView>
    <customSheetView guid="{128A5C79-2DB8-41DA-A8EE-AF06FE776564}" scale="81" showAutoFilter="1" topLeftCell="A38">
      <selection activeCell="E51" sqref="E51"/>
      <pageMargins left="0.7" right="0.7" top="0.75" bottom="0.75" header="0.3" footer="0.3"/>
      <pageSetup orientation="portrait" r:id="rId2"/>
      <autoFilter ref="A1:AI139" xr:uid="{C7843D4A-C6C9-4A50-BAA0-5DE800C0924A}"/>
    </customSheetView>
    <customSheetView guid="{F188F446-BBA1-428C-AACA-9ECC4F3610C8}" scale="98" filter="1" showAutoFilter="1">
      <selection activeCell="C68" sqref="C68:D86"/>
      <pageMargins left="0.7" right="0.7" top="0.75" bottom="0.75" header="0.3" footer="0.3"/>
      <pageSetup orientation="portrait" r:id="rId3"/>
      <autoFilter ref="A1:AI139" xr:uid="{FF0F4D55-192B-43CE-BF96-54D44D4824CD}">
        <filterColumn colId="1">
          <filters>
            <filter val="Critical Battery Event wake from S0i3"/>
            <filter val="Switch to S0i3 after Low power audio (LPA) playback ends"/>
            <filter val="System functionality test while performing CMS/S0i3 cycles with ongoing video playback"/>
            <filter val="USB plug/unplug Event wake from S0i3/CMS (USB2.0 and USB3.0)"/>
            <filter val="Validate CMS/S0i3 cycles with online video streaming"/>
            <filter val="Validate Graphics turbo frequency is achieved by system pre and post DMS/S0i3 cycle"/>
            <filter val="Validate USB 2.0 devices functionality over USB Type-A port with pre and post S0i3 cycle"/>
            <filter val="Verify Audio play back on 3.5mm-Jack-Headset (via Soundwire) pre and post S0i3 cycle"/>
            <filter val="Verify CMS/S0i3 wake using USB mouse and Keyboard"/>
            <filter val="Verify different power state changes on S0i3 enabled system"/>
            <filter val="Verify if SUT could be powered off ( S5) in battery and powered on (S5-&gt;S0) inACbrick"/>
            <filter val="Verify simple power management cycle order: S0-&gt; CS-&gt; S5-&gt; S0-&gt; CS"/>
            <filter val="Verify simple power management cycle order: Warm reset-&gt;S0-&gt; CS-&gt;S0-&gt; Warm reset -&gt;S0-&gt;CS-&gt;S0"/>
            <filter val="Verify SUT can power up with power button after shut down from OS (S0-S5-S0 transition)"/>
            <filter val="Verify SUT wake from S0i3 by CNVi Wi-Fi wake event"/>
            <filter val="Verify SUT wakes from S0i3/C-MoS using Bluetooth (BT Devices)"/>
            <filter val="Verify Sx/S0ix cycle&quot;s with ODD connected to System"/>
            <filter val="Verify system wake from S0i3 on full Battery Charging completion Wake from S0i3"/>
            <filter val="Verify System wake from S0i3 with &quot;Dock Station&quot; Event"/>
            <filter val="Verify system wakes from CMS/S0i3 state via Finger Print Sensor."/>
            <filter val="Verify system wakes from CMS/S0i3 via Skype call with system in DC mode"/>
            <filter val="Verify that battery gets charged in S0 state with SDP, CDC, DCP and PD chargers"/>
          </filters>
        </filterColumn>
      </autoFilter>
    </customSheetView>
    <customSheetView guid="{69FB18D0-C044-4E5D-BE33-C4690D3ED701}" scale="98" filter="1" showAutoFilter="1">
      <selection activeCell="C39" sqref="C39"/>
      <pageMargins left="0.7" right="0.7" top="0.75" bottom="0.75" header="0.3" footer="0.3"/>
      <pageSetup orientation="portrait" r:id="rId4"/>
      <autoFilter ref="A1:AI139" xr:uid="{AB47CED3-D086-49AC-A391-539C949B2F86}">
        <filterColumn colId="2">
          <filters blank="1"/>
        </filterColumn>
      </autoFilter>
    </customSheetView>
  </customSheetView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43747-5148-4E5C-A575-E119B9CA1334}">
  <dimension ref="C11:D13"/>
  <sheetViews>
    <sheetView workbookViewId="0">
      <selection activeCell="C11" sqref="C11:D13"/>
    </sheetView>
  </sheetViews>
  <sheetFormatPr defaultRowHeight="14.5" x14ac:dyDescent="0.35"/>
  <cols>
    <col min="3" max="3" width="11.81640625" bestFit="1" customWidth="1"/>
    <col min="4" max="4" width="93" bestFit="1" customWidth="1"/>
  </cols>
  <sheetData>
    <row r="11" spans="3:4" x14ac:dyDescent="0.35">
      <c r="C11" s="2" t="s">
        <v>1133</v>
      </c>
      <c r="D11" s="2" t="s">
        <v>985</v>
      </c>
    </row>
    <row r="12" spans="3:4" x14ac:dyDescent="0.35">
      <c r="C12" s="2" t="s">
        <v>1134</v>
      </c>
      <c r="D12" s="2" t="s">
        <v>1031</v>
      </c>
    </row>
    <row r="13" spans="3:4" x14ac:dyDescent="0.35">
      <c r="C13" s="2" t="str">
        <f>HYPERLINK("https://hsdes.intel.com/resource/14013186316","14013186316")</f>
        <v>14013186316</v>
      </c>
      <c r="D13" s="2" t="s">
        <v>409</v>
      </c>
    </row>
  </sheetData>
  <customSheetViews>
    <customSheetView guid="{128A5C79-2DB8-41DA-A8EE-AF06FE776564}">
      <selection activeCell="C11" sqref="C11:D13"/>
      <pageMargins left="0.7" right="0.7" top="0.75" bottom="0.75" header="0.3" footer="0.3"/>
      <pageSetup orientation="portrait" r:id="rId1"/>
    </customSheetView>
    <customSheetView guid="{F188F446-BBA1-428C-AACA-9ECC4F3610C8}">
      <pageMargins left="0.7" right="0.7" top="0.75" bottom="0.75" header="0.3" footer="0.3"/>
    </customSheetView>
    <customSheetView guid="{69FB18D0-C044-4E5D-BE33-C4690D3ED701}">
      <selection activeCell="C11" sqref="C11:D13"/>
      <pageMargins left="0.7" right="0.7" top="0.75" bottom="0.75" header="0.3" footer="0.3"/>
      <pageSetup orientation="portrait" r:id="rId2"/>
    </customSheetView>
  </customSheetView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ADL_N_IFWI_GC_Black validation</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 PurushothamanX</cp:lastModifiedBy>
  <dcterms:created xsi:type="dcterms:W3CDTF">2022-04-07T04:33:02Z</dcterms:created>
  <dcterms:modified xsi:type="dcterms:W3CDTF">2022-06-29T10:26:23Z</dcterms:modified>
</cp:coreProperties>
</file>