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6.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ASN02\IFWI_Validation\ADL-N\ADL-N_Validation_Result\WW32.4\production\Functional_validation\"/>
    </mc:Choice>
  </mc:AlternateContent>
  <xr:revisionPtr revIDLastSave="0" documentId="13_ncr:81_{39BC3516-C70D-409C-B953-228B77503326}" xr6:coauthVersionLast="47" xr6:coauthVersionMax="47" xr10:uidLastSave="{00000000-0000-0000-0000-000000000000}"/>
  <bookViews>
    <workbookView xWindow="-108" yWindow="-108" windowWidth="23256" windowHeight="12576" xr2:uid="{00000000-000D-0000-FFFF-FFFF00000000}"/>
  </bookViews>
  <sheets>
    <sheet name="ADL_N_IFWI_GC_Black (1)" sheetId="1" r:id="rId1"/>
    <sheet name="Sheet1" sheetId="2" r:id="rId2"/>
  </sheets>
  <definedNames>
    <definedName name="_xlnm._FilterDatabase" localSheetId="0" hidden="1">'ADL_N_IFWI_GC_Black (1)'!$A$1:$AI$141</definedName>
    <definedName name="Z_035B02BA_89F1_4ECF_8122_D08DB493CC0A_.wvu.FilterData" localSheetId="0" hidden="1">'ADL_N_IFWI_GC_Black (1)'!$A$1:$AI$141</definedName>
    <definedName name="Z_196FFF34_806E_4704_B5FF_8E82434ED56F_.wvu.FilterData" localSheetId="0" hidden="1">'ADL_N_IFWI_GC_Black (1)'!$A$1:$AI$141</definedName>
    <definedName name="Z_22C61EED_48AB_4BD9_8DDF_4CF9005C3DF0_.wvu.FilterData" localSheetId="0" hidden="1">'ADL_N_IFWI_GC_Black (1)'!$A$1:$AI$141</definedName>
    <definedName name="Z_24D600A6_DC1C_4AB9_A94F_A10AD6E7C30F_.wvu.FilterData" localSheetId="0" hidden="1">'ADL_N_IFWI_GC_Black (1)'!$A$1:$AI$141</definedName>
    <definedName name="Z_295634DE_5C77_45D7_9517_5207FA65ED22_.wvu.FilterData" localSheetId="0" hidden="1">'ADL_N_IFWI_GC_Black (1)'!$A$1:$AI$141</definedName>
    <definedName name="Z_34204404_00E8_4AD0_8A33_9C34C3341FD0_.wvu.FilterData" localSheetId="0" hidden="1">'ADL_N_IFWI_GC_Black (1)'!$A$1:$AI$141</definedName>
    <definedName name="Z_3A8D3E39_78C9_4BA1_A767_53A19DEDEDA7_.wvu.FilterData" localSheetId="0" hidden="1">'ADL_N_IFWI_GC_Black (1)'!$A$1:$AI$141</definedName>
    <definedName name="Z_3B2E0C04_DB1C_452B_B130_2AA34262F211_.wvu.FilterData" localSheetId="0" hidden="1">'ADL_N_IFWI_GC_Black (1)'!$A$1:$AI$141</definedName>
    <definedName name="Z_4EB9D9CF_DAB2_4168_9AF2_2958B02ABC61_.wvu.FilterData" localSheetId="0" hidden="1">'ADL_N_IFWI_GC_Black (1)'!$A$1:$AI$141</definedName>
    <definedName name="Z_57C83FE7_E6AD_4031_8714_495AD0D93176_.wvu.FilterData" localSheetId="0" hidden="1">'ADL_N_IFWI_GC_Black (1)'!$A$1:$AI$141</definedName>
    <definedName name="Z_60ADCEDC_9454_4646_A8E5_AD6FB1800453_.wvu.FilterData" localSheetId="0" hidden="1">'ADL_N_IFWI_GC_Black (1)'!$A$1:$AI$141</definedName>
    <definedName name="Z_640FEB87_D546_4882_96EC_345AE4F96127_.wvu.FilterData" localSheetId="0" hidden="1">'ADL_N_IFWI_GC_Black (1)'!$A$1:$AI$141</definedName>
    <definedName name="Z_642A977B_6C2E_42FC_B3C5_831B9BD1B609_.wvu.FilterData" localSheetId="0" hidden="1">'ADL_N_IFWI_GC_Black (1)'!$A$1:$AI$141</definedName>
    <definedName name="Z_756B9F43_43EC_4E30_A2B8_C1695B22C327_.wvu.FilterData" localSheetId="0" hidden="1">'ADL_N_IFWI_GC_Black (1)'!$A$1:$AI$141</definedName>
    <definedName name="Z_90108F01_0915_4861_AF48_95ECC4A3BEA2_.wvu.FilterData" localSheetId="0" hidden="1">'ADL_N_IFWI_GC_Black (1)'!$A$1:$AI$141</definedName>
    <definedName name="Z_93418D29_173A_4B4D_A6AE_F67D0D5B6F97_.wvu.FilterData" localSheetId="0" hidden="1">'ADL_N_IFWI_GC_Black (1)'!$A$1:$AI$141</definedName>
    <definedName name="Z_BDD62F59_9F5D_4A2A_8EE3_D81020F12DCE_.wvu.FilterData" localSheetId="0" hidden="1">'ADL_N_IFWI_GC_Black (1)'!$A$1:$AI$141</definedName>
    <definedName name="Z_C05C63C7_D9B2_4D46_AC3A_725EFC4CBF19_.wvu.FilterData" localSheetId="0" hidden="1">'ADL_N_IFWI_GC_Black (1)'!$A$1:$AI$141</definedName>
    <definedName name="Z_C1494170_CF52_42CD_BDEC_B993603EE624_.wvu.FilterData" localSheetId="0" hidden="1">'ADL_N_IFWI_GC_Black (1)'!$A$1:$AI$141</definedName>
    <definedName name="Z_C3E575F0_333D_4E7E_B5B1_8C8ECE609BEA_.wvu.FilterData" localSheetId="0" hidden="1">'ADL_N_IFWI_GC_Black (1)'!$A$1:$AI$141</definedName>
    <definedName name="Z_CE384FC2_5B69_40B4_9F46_9DB8483E4650_.wvu.FilterData" localSheetId="0" hidden="1">'ADL_N_IFWI_GC_Black (1)'!$A$1:$AI$141</definedName>
    <definedName name="Z_CF86A1BD_CDF0_41D3_B499_68BF8667B3FB_.wvu.FilterData" localSheetId="0" hidden="1">'ADL_N_IFWI_GC_Black (1)'!$A$1:$AI$141</definedName>
    <definedName name="Z_F05CB435_1096_4F2C_8002_64F93B71AC00_.wvu.FilterData" localSheetId="0" hidden="1">'ADL_N_IFWI_GC_Black (1)'!$A$1:$AI$141</definedName>
    <definedName name="Z_F7DF2181_3F7A_496C_A829_1A097A054BE3_.wvu.FilterData" localSheetId="0" hidden="1">'ADL_N_IFWI_GC_Black (1)'!$A$1:$AI$141</definedName>
    <definedName name="Z_FEA8D9EA_193B_432E_84B9_03EC652B5033_.wvu.FilterData" localSheetId="0" hidden="1">'ADL_N_IFWI_GC_Black (1)'!$A$1:$AI$141</definedName>
    <definedName name="Z_FFD3A463_AA3C_4692_97E6_FF05626F7D96_.wvu.FilterData" localSheetId="0" hidden="1">'ADL_N_IFWI_GC_Black (1)'!$A$1:$AI$141</definedName>
  </definedNames>
  <calcPr calcId="191029"/>
  <customWorkbookViews>
    <customWorkbookView name="Birru, VarunX kumar - Personal View" guid="{3B2E0C04-DB1C-452B-B130-2AA34262F211}" mergeInterval="0" personalView="1" maximized="1" xWindow="-11" yWindow="-11" windowWidth="1942" windowHeight="1042" activeSheetId="1"/>
    <customWorkbookView name="Keerthi, NavyaX - Personal View" guid="{FEA8D9EA-193B-432E-84B9-03EC652B5033}" mergeInterval="0" personalView="1" maximized="1" xWindow="-9" yWindow="-9" windowWidth="1938" windowHeight="1048" activeSheetId="1"/>
    <customWorkbookView name="G, PurushothamanX - Personal View" guid="{035B02BA-89F1-4ECF-8122-D08DB493CC0A}" mergeInterval="0" personalView="1" maximized="1" xWindow="-11" yWindow="-11" windowWidth="1942" windowHeight="1042" activeSheetId="1"/>
    <customWorkbookView name="Venkateswara Reddy, ThatireddyX - Personal View" guid="{93418D29-173A-4B4D-A6AE-F67D0D5B6F97}" mergeInterval="0" personalView="1" maximized="1" xWindow="-11" yWindow="-11" windowWidth="1942" windowHeight="1042" activeSheetId="1"/>
    <customWorkbookView name="Sakthivel, RamyaX - Personal View" guid="{756B9F43-43EC-4E30-A2B8-C1695B22C327}"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0" i="1" l="1"/>
  <c r="A28" i="1"/>
  <c r="A2" i="1" l="1"/>
  <c r="A3" i="1"/>
  <c r="A4" i="1"/>
  <c r="A5" i="1"/>
  <c r="A6" i="1"/>
  <c r="A7" i="1"/>
  <c r="A8" i="1"/>
  <c r="A9" i="1"/>
  <c r="A10" i="1"/>
  <c r="A11" i="1"/>
  <c r="A12" i="1"/>
  <c r="A13" i="1"/>
  <c r="A14" i="1"/>
  <c r="A15" i="1"/>
  <c r="A16" i="1"/>
  <c r="A17" i="1"/>
  <c r="A18" i="1"/>
  <c r="A19" i="1"/>
  <c r="A20" i="1"/>
  <c r="A21" i="1"/>
  <c r="A22" i="1"/>
  <c r="A23" i="1"/>
  <c r="A24" i="1"/>
  <c r="A25" i="1"/>
  <c r="A26" i="1"/>
  <c r="A27"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1" i="1"/>
</calcChain>
</file>

<file path=xl/sharedStrings.xml><?xml version="1.0" encoding="utf-8"?>
<sst xmlns="http://schemas.openxmlformats.org/spreadsheetml/2006/main" count="4011" uniqueCount="1193">
  <si>
    <t>status</t>
  </si>
  <si>
    <t>validation_env</t>
  </si>
  <si>
    <t>validation_scope</t>
  </si>
  <si>
    <t>component_affected</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</si>
  <si>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</si>
  <si>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</si>
  <si>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</si>
  <si>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</si>
  <si>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</si>
  <si>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</si>
  <si>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</si>
  <si>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</si>
  <si>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</si>
  <si>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</si>
  <si>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</si>
  <si>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</si>
  <si>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</si>
  <si>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</si>
  <si>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</si>
  <si>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</si>
  <si>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</si>
  <si>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</si>
  <si>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</si>
  <si>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</si>
  <si>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</si>
  <si>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</si>
  <si>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</si>
  <si>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</si>
  <si>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</si>
  <si>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</si>
  <si>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Verify Host serial port communications in OS and EDK Shell</t>
  </si>
  <si>
    <t>open</t>
  </si>
  <si>
    <t>common</t>
  </si>
  <si>
    <t>Ingredient</t>
  </si>
  <si>
    <t>fw.ifwi.unknown</t>
  </si>
  <si>
    <t>CSS-IVE-130056</t>
  </si>
  <si>
    <t>Debug Interfaces and Traces</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</si>
  <si>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</si>
  <si>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</si>
  <si>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t>
  </si>
  <si>
    <t>Consumer,Corporate_vPro,Slim</t>
  </si>
  <si>
    <t>chassanx</t>
  </si>
  <si>
    <t>Debug messages should be displayed without any issue on serial port communications</t>
  </si>
  <si>
    <t>Client-IFWI</t>
  </si>
  <si>
    <t>1-showstopper</t>
  </si>
  <si>
    <t>ifwi.alderlake,ifwi.jasperlake,ifwi.lunarlake,ifwi.meteorlake,ifwi.raptorlake,ifwi.rocketlake</t>
  </si>
  <si>
    <t>ifwi.alderlake,ifwi.jasperlake,ifwi.rocketlake</t>
  </si>
  <si>
    <t>product</t>
  </si>
  <si>
    <t>open.test_update_phase</t>
  </si>
  <si>
    <t>Low</t>
  </si>
  <si>
    <t>L3 Extended-BAT-FV</t>
  </si>
  <si>
    <t>Functional</t>
  </si>
  <si>
    <t>na</t>
  </si>
  <si>
    <t>Intension of the Testcase to Verify Host serial port communications in OS and EDK Shell</t>
  </si>
  <si>
    <t>EC-NA,UDL_ATMS2.0,UDL2.0_ATMS2.0,OBC-CNL-PCH-DFX-Debug-Com,OBC-CFL-PCH-DFX-Debug-Com,OBC-LKF-PCH-DFX-Debug-Com,OBC-TGL-PCH-DFX-Debug-Com,RKL_S_PO_Phase2_IFWI,RKL_U_PO_Phase2_IFWI,IFWI_TEST_SUITE,RPL-P_5SGC1,RPL-P_5SGC2,RPL-P_4SDC1,RPL-P_3SDC2,RPL-P_2SDC3,ADL_PSS_1.05,IFWI_PO,IFWI_Review_Done,RKL_Native_PO,RKL_Xcomp_PO,Phase_2,ADL/RKL/JSL,MTL_Test_Suite,IFWI_SYNC,ADL_N_IFWI_5SGC1,ADL_N_IFWI_4SDC1,ADL_N_IFWI_3SDC1,ADL_N_IFWI_2SDC1,ADL_N_IFWI_2SDC2,ADL_N_IFWI_2SDC3,ADL_SBGA_5GC,ADL_N_IFWI,IFWI_COMMON_PREOS,ADLMLP4x,ADL-P_5SGC1,ADL-P_5SGC2,RPL_S_MASTER,RPL-S_2SDC4,ADL-M_5SGC1,RPL-Px_5SGC1,RPL-Px_3SDC1,ADL_SBGA_3SDC1</t>
  </si>
  <si>
    <t>Verify SUT can power up with power button after shut down from OS (S0-S5-S0 transition)</t>
  </si>
  <si>
    <t>complete</t>
  </si>
  <si>
    <t>bios.pch</t>
  </si>
  <si>
    <t>CSS-IVE-130072</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</si>
  <si>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</si>
  <si>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</si>
  <si>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Power Btn/HID</t>
  </si>
  <si>
    <t>BC-RQTBC-2851
TGL:1209951632
4_335-UCIS-1813
ADL: 2205438954</t>
  </si>
  <si>
    <t>raghav3x</t>
  </si>
  <si>
    <t>SUT shall boot without holding the power button to activate 20 second over ride</t>
  </si>
  <si>
    <t>3-medium</t>
  </si>
  <si>
    <t>ifwi.alderlake,ifwi.jasperlake,ifwi.meteorlake</t>
  </si>
  <si>
    <t>ifwi.alderlake,ifwi.jasperlake</t>
  </si>
  <si>
    <t>complete.ready_for_production</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</si>
  <si>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</si>
  <si>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P_5SGC1,ADL-P_5SGC2,ADL-M_5SGC1,ADL_SBGA_5GC,ADL_N_IFWI_5SGC1,ADL_N_IFWI_4SDC1,ADL_N_IFWI_3SDC1,ADL_N_IFWI_2SDC1,ADL_N_IFWI_2SDC2,ADL_N_IFWI_2SDC3,ADL_N_IFWI_IEC_PMC,ADL_N_IFWI_IEC_EC</t>
  </si>
  <si>
    <t>Verify SUT shutdown (S5) when the Power Button is held during POWER_ON_TIME with only USB Charger plugged-in</t>
  </si>
  <si>
    <t>CSS-IVE-130095</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</si>
  <si>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</si>
  <si>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IceLake-FR-32527
RKL: 1209574577
ADL, JSLP: 2205193101</t>
  </si>
  <si>
    <t>System should always END UP in OFF (Shutdown) when the user holds down the power button for POWER_ON_TIME</t>
  </si>
  <si>
    <t xml:space="preserve">Intention of the test case is to verify below requirement.
	System shall END UP in OFF (Shutdown) when the user holds down the power button while POWER_ON_TIME and no battery is present and a USB Charger is plugged-in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</si>
  <si>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M_5SGC1,ADL_N_IFWI_5SGC1,ADL_N_IFWI_4SDC1,ADL_N_IFWI_3SDC1,ADL_N_IFWI_2SDC1,ADL_N_IFWI_2SDC2,ADL_N_IFWI_2SDC3,ADL_N_IFWI_IEC_PMC,ADL_N_IFWI_IEC_EC</t>
  </si>
  <si>
    <t>Verify USB Type-C device Connector reversibility functionality after Sx (S3,S4,S5)and reboot cycles</t>
  </si>
  <si>
    <t>fw.ifwi.dekelPhy,fw.ifwi.iom,fw.ifwi.nphy,fw.ifwi.pmc,fw.ifwi.sam,fw.ifwi.sphy,fw.ifwi.tbt</t>
  </si>
  <si>
    <t>CSS-IVE-130118</t>
  </si>
  <si>
    <t>TCSS</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</si>
  <si>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</si>
  <si>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S-states,TCSS,USB-TypeC</t>
  </si>
  <si>
    <t>BC-RQTBC-13080
BC-RQTBC-13305
CNL-UCIS-7728
BC-RQTBC-13961
BC-RQTBC-12460
BC-RQTBC-13336 LKF PSS UCIS Coverage: IceLake-UCIS-4280,4_335-UCIS-2994
ICL PRD Coverage: BC-RQTBC-14628
TGL PRD Coverage: BC-RQTBCTL-445
1504409626
ADL: 2205445428 , 2205446182 , 2205446169
RKL:1209951312</t>
  </si>
  <si>
    <t>TYPE-C should support connector reversibility, connected device should be functional in both direction without any issue after Sx and reboot cycles</t>
  </si>
  <si>
    <t>2-high</t>
  </si>
  <si>
    <t>ifwi.alderlake,ifwi.jasperlake,ifwi.meteorlake,ifwi.raptorlake,ifwi.raptorlake_refresh,ifwi.rocketlake</t>
  </si>
  <si>
    <t>Medium</t>
  </si>
  <si>
    <t>This test case to Verify USB Type-C device Connector reversibility functionality after Sx and reboot cycles</t>
  </si>
  <si>
    <t>EC-FV,EC-TYPEC,EC-SX,TCSS-TBT-P1,LKF_PO_Phase2,UDL2.0_ATMS2.0,LKF_PO_Phase3,LKF_PO_New_P3,TGL_ERB_PO,OBC-CNL-PCH-XDCI-USBC-USB2_Storage,OBC-ICL-CPU-iTCSS-TCSS-USB2_Storage,OBC-TGL-CPU-iTCSS-TCSS-USB2_Storage,OBC-LKF-CPU-TCSS-USBC-USB2_Storage,OBC-CFL-PCH-XDCI-USBC-USB2_Storage,CML_EC_FV,LKF_ROW_BIOS,IFWI_TEST_SUITE,ADL/RKL/JSL,MTL_Test_Suite,IFWI_SYNC,ADLMLP4x,ADL_N_IFWI,IFWI_COMMON_PREOS,ADL-P_5SGC1,ADL-P_5SGC2,RPL_S_MASTER,RPL-Px_3SDC1,RPL-P_5SGC1,RPL-P_5SGC2,RPL-P_4SDC1,RPL-P_3SDC2,RPL-P_2SDC3,RPL-S_ 5SGC1,RPL-S_4SDC1,RPL-S_2SDC4,ADL_SBGA_5GC,ADL_N_IFWI_5SGC1,ADL_N_IFWI_4SDC1,ADL_N_IFWI_3SDC1,ADL_N_IFWI_2SDC1,ADL_N_IFWI_2SDC2,ADL_N_IFWI_2SDC3,ADL_N_IFWI_IEC_PMC,ADL_N_IFWI_IEC_IOM,MTLSGC1,MTLSDC2,MTLSDC3,MTLSDC4,MTLSDC2,MTLSDC3,MTLSDC4,MTLSDC1,RPL_Hx-R-DC1,RPL_Hx-R-GC,RPL_Hx-R-GC,RPL_Hx-R-DC1,RPL_Hx-R-GC,RPL_Hx-R-DC1,RPL_Hx-R-GC,RPL_Hx-R-DC1</t>
  </si>
  <si>
    <t>Validate booting SUT with USB Type-C power adapter and without battery connected</t>
  </si>
  <si>
    <t>CSS-IVE-130123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</si>
  <si>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</si>
  <si>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TCSS,USB PD,USB-TypeC</t>
  </si>
  <si>
    <t>BC-RQTBC-10603, BC-RQTBC-12460, BC-RQTBC-13336, EA: 1504325951
1209848284
TGL PRD: BC-RQTBCTL-1160
JSL PRD Coverage:  BC-RQTBC-16749
JSLP Coverage ID: 1607196304</t>
  </si>
  <si>
    <t>SUT can able to boot with Type-C PD chargers without any issue</t>
  </si>
  <si>
    <t>High</t>
  </si>
  <si>
    <t>This test Validate booting SUT with USB Type-C power adapter and without battery connected</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</si>
  <si>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FOC_BAT,IFWI_FOC_BAT_EXT,IFWI_COMMON_PREOS,ADLMLP4x,ADL-P_5SGC2,ADL-M_5SGC1,ADL-M_3SDC1,ADL-M_3SDC2,ADL-M_3SDC3,ADL-M_2SDC1,ADL-P_4SDC1,ADL-P_2SDC1,ADL-P_2SDC2,ADL-P_2SDC3,ADL_N_IFWI_5SGC1,ADL_N_IFWI_4SDC1,ADL_N_IFWI_3SDC1,ADL_N_IFWI_2SDC1,ADL_N_IFWI_2SDC2,ADL_N_IFWI_2SDC3,ADL_N_IFWI_IEC_IOM,</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</si>
  <si>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</si>
  <si>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</si>
  <si>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</si>
  <si>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</si>
  <si>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</si>
  <si>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</si>
  <si>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</si>
  <si>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</si>
  <si>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t>
  </si>
  <si>
    <t>Validate Type-C USB2.0 Host Mode (Type-C to A) functionality - hot plug device before and in S3, S4 state</t>
  </si>
  <si>
    <t>common,emulation.ip,fpga.hybrid,silicon,simulation.ip</t>
  </si>
  <si>
    <t>bios.platform,bios.sa,fw.ifwi.iom,fw.ifwi.nphy,fw.ifwi.pmc,fw.ifwi.sam,fw.ifwi.sphy,fw.ifwi.tbt</t>
  </si>
  <si>
    <t>CSS-IVE-130130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</si>
  <si>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</si>
  <si>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</si>
  <si>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
ADL: 2205445428 , 2205446169</t>
  </si>
  <si>
    <t>USB 2.0 device connected to type-C port should be functional before/after Sx cycles</t>
  </si>
  <si>
    <t>bios.arrowlake,bios.lunarlake,bios.raptorlake_refresh,bios.rocketlake,ifwi.alderlake,ifwi.jasperlake,ifwi.meteorlake,ifwi.raptorlake,ifwi.raptorlake_refresh,ifwi.rocketlake</t>
  </si>
  <si>
    <t>bios.lunarlake,ifwi.alderlake,ifwi.jasperlake,ifwi.rocketlake</t>
  </si>
  <si>
    <t>This test case to verify USB 2.0 devices are getting detected, enumerated accurately and functionality is checked along with S3, S4 cycles</t>
  </si>
  <si>
    <t>KBL_NON_ULT,EC-FV,EC-TYPEC,EC-SX,LKF_TI_GATING,InProdATMS1.0_03March2018,LKF_PO_Phase3,LKF_PO_New_P3,PSE 1.0,EC-PD-NA,GLK_ATMS1.0_Automated_TCs,KBLR_ATMS1.0_Automated_TCs,TGL_BIOS_PO_P3,TGL_IFWI_PO_P2,ADL_PSS_1.0,IFWI_TEST_SUITE,ADL/RKL/JSL,MTL_Test_Suite,MTL_S_IFWI_PSS_1.1,IFWI_SYNC,ADLMLP4x,IFWI_FOC_BAT,ADL_N_IFWI,IFWI_COMMON_PREOS,ADL-P_5SGC1,ADL-P_5SGC2,RPL_S_MASTER,RPL-Px_3SDC1,RPL-P_5SGC1,RPL-P_5SGC2,RPL-P_4SDC1,RPL-P_3SDC2,RPL-P_2SDC3,RPL-S_ 5SGC1,RPL-S_4SDC1,RPL-S_2SDC4,ADL_SBGA_5GC,ADL-S_ 5SGC_1DPC,ADL-S_2SDC7,ADL-S_4SDC1,LNL_M_IFWI_PSS,ADL_N_IFWI_5SGC1,ADL_N_IFWI_IEC_PMC,ADL_N_IFWI_IEC_IOM,LNLM5SGC,LNLM3SDC3,LNLM3SDC4,LNLM3SDC5,LNLM3SDC1,LNLM2SDC6,LNL_M_PSS0.8,MTL_S_IFWI_PSS_PCH-phy_Payload,MTLSGC1,MTLSDC1,,MTLSDC1,MTLSDC2,MTLSDC3,MTLSDC4,IPU23.1_BIOS_change,RPL_Hx-R-DC1,RPL_Hx-R-GC,RPL_Hx-R-GC,RPL_Hx-R-DC1</t>
  </si>
  <si>
    <t>Validate Type-C USB3.0 Host Mode (Type-C to A) functionality - hot plug device before and in S3, S4 state</t>
  </si>
  <si>
    <t>CSS-IVE-130131</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</si>
  <si>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1_POE,LKF_Bx_ROW_19H2_Beta,LKF_Bx_ROW_19H2_PV,LKF_Bx_ROW_20H1_PV,LKF_HFPGA_RS3_PSS1.0,LKF_HFPGA_RS3_PSS1.1,LKF_HFPGA_RS4_PSS1.0,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</si>
  <si>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</si>
  <si>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
LKF PRD Coverage: BC-RQTBCLF-280
1504409626
ADL: 2205445428,2205443393 , 2205446169</t>
  </si>
  <si>
    <t>USB 3.0 devices should be functional during different scenarios involving Sx cycles.</t>
  </si>
  <si>
    <t>bios.arrowlake,bios.lunarlake,bios.raptorlake_refresh,ifwi.alderlake,ifwi.jasperlake,ifwi.meteorlake,ifwi.raptorlake,ifwi.raptorlake_refresh,ifwi.rocketlake</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</si>
  <si>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</si>
  <si>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ADL_PSS_1.0,IFWI_TEST_SUITE,ADL/RKL/JSL,MTL_Test_Suite,IFWI_SYNC,ADLMLP4x,ADL_N_IFWI,IFWI_COMMON_PREOS,ADL-P_5SGC1,ADL-P_5SGC2,RPL_S_MASTER,RPL-Px_3SDC1,RPL-P_5SGC1,RPL-P_5SGC2,RPL-P_4SDC1,RPL-P_3SDC2,RPL-P_2SDC3,RPL-S_ 5SGC1,RPL-S_4SDC1,RPL-S_2SDC4,ADL_SBGA_5GC,ADL-S_ 5SGC_1DPC,ADL-S_2SDC7,ADL-S_4SDC1,ADL_N_IFWI_5SGC1,ADL_N_IFWI_IEC_PMC,ADL_N_IFWI_IEC_IOM,LNLM5SGC,LNLM3SDC3,LNLM3SDC4,LNLM3SDC5,LNLM5SGC,LNLM3SDC3,LNLM3SDC4,LNLM3SDC5,LNLM5SGC,LNLM3SDC3,LNLM3SDC4,LNLM3SDC5,LNLM3SDC1,LNLM2SDC6,LNL_M_PSS0.8,MTLSGC1,MTLSGC1,MTLSDC1,RPL_Hx-R-DC1,RPL_Hx-R-GC,RPL_Hx-R-GC,RPL_Hx-R-DC1</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</si>
  <si>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</si>
  <si>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</si>
  <si>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</si>
  <si>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</si>
  <si>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</si>
  <si>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</si>
  <si>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</si>
  <si>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L4 Extended-FV</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</si>
  <si>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</si>
  <si>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</si>
  <si>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</si>
  <si>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</si>
  <si>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</si>
  <si>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</si>
  <si>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</si>
  <si>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</si>
  <si>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</si>
  <si>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t>
  </si>
  <si>
    <t>Verify the SUT shuts down when the battery power falls less than the critical level (5%)</t>
  </si>
  <si>
    <t>CSS-IVE-130157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</si>
  <si>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</si>
  <si>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</si>
  <si>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</si>
  <si>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</si>
  <si>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SUT shuts down when the battery power falls less than the critical level (5%)</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</si>
  <si>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P_5SGC2,ADL-M_5SGC1,ADL_SBGA_5GC,ADL_N_IFWI_5SGC1,ADL_N_IFWI_4SDC1,ADL_N_IFWI_3SDC1,ADL_N_IFWI_2SDC1,ADL_N_IFWI_2SDC2,ADL_N_IFWI_2SDC3,ADL_N_IFWI_IEC_EC</t>
  </si>
  <si>
    <t>Verify battery charging is proper even after system crash - AC brick</t>
  </si>
  <si>
    <t>CSS-IVE-130167</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</si>
  <si>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TGL_ H81_RS4_Alpha,TGL_ H81_RS4_Beta,TGL_ H81_RS4_PV,TGL_H81_19H2_RS6_POE,TGL_H81_19H2_RS6_PreAlpha,TGL_U42_RS4_PV,TGL_Y42_RS4_PV,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</si>
  <si>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t>
  </si>
  <si>
    <t>Based on the scenario described in CNL_EM use case strategy v0_6 document 
BC-RQTBC-13985 
1209950678
ADL : 2202579339</t>
  </si>
  <si>
    <t>Ensure battery charging consistently even after system crash </t>
  </si>
  <si>
    <t>ifwi.alderlake,ifwi.meteorlake</t>
  </si>
  <si>
    <t>ifwi.alderlake</t>
  </si>
  <si>
    <t xml:space="preserve">Intention of the test case is to verify that battery charging is proper even after system crash
Steps to Genrate Manual BSOD
--------------------------------------
1.Goto registryKey by typing 'regedit' keyword in 'Run' or in start window.
2.for USB KBD -In the registry key goto HKEY_LOCAL_MACHINE\System\CurrentControlSet\Services\kbdhid\Parameters., and for PS/2 KBD -  
      HKEY_LOCAL_MACHINE\SYSTEM\CurrentControlSet\Services\i8042prt\Parameters   
If you are using a USB keyboard, selectHKEY_LOCAL_MACHINE\SYSTEM\CurrentControlSet\Services\kbdhid\Parameters)
3.create a value named CrashOnCtrlScroll, and set it equal to a REG_DWORD value of 0x01.
Note: You must restart the system for these settings to take effect.
After SUT is restarted.
The keyboard crash can be initiated by using the following hotkey sequence: 
Hold down the rightmost CTRL key, and press the SCROLL LOCK key twice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</si>
  <si>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P_5SGC2,ADL_SBGA_5GC,ADL_N_IFWI_5SGC1,ADL_N_IFWI_4SDC1,ADL_N_IFWI_3SDC1,ADL_N_IFWI_2SDC1,ADL_N_IFWI_2SDC2,ADL_N_IFWI_2SDC3,ADL_N_IFWI_IEC_EC</t>
  </si>
  <si>
    <t>[Golden Config] Verify CPU package C10 residence in AC and DC</t>
  </si>
  <si>
    <t>fw.ifwi.pmc</t>
  </si>
  <si>
    <t>CSS-IVE-130178</t>
  </si>
  <si>
    <t>Power Management</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</si>
  <si>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</si>
  <si>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C-States,Real Battery Management</t>
  </si>
  <si>
    <t>BC-RQTBC-9683
CFL:BC-RQTBC-15469
ICL:BC-RQTBC-14656
TGL:BC-RQTBCTL-645
JSL:BC-RQTBC-16650</t>
  </si>
  <si>
    <t>windows.20h2_vibranium.x64</t>
  </si>
  <si>
    <t>reddyv5x</t>
  </si>
  <si>
    <t>CPU package C10 residency should be attained in AC and DC modes</t>
  </si>
  <si>
    <t>ifwi.alderlake,ifwi.jasperlake,ifwi.lunarlake,ifwi.meteorlake</t>
  </si>
  <si>
    <t>Intention of the testcase is to verify CPU package C10 residence in AC and DC modes
.
 </t>
  </si>
  <si>
    <t>EC-FV2,EC-SX,L5_milestone_only,LKF_TI_GATING,ICL-ArchReview-PostSi,UDL2.0_ATMS2.0,OBC-CNL-CPU-Punit-PM-CState,OBC-TGL-CPU-Punit-PM-CState,OBC-ICL-CPU-Punit-PM-CState,OBC-LKF-CPU-Punit-PM-CState,OBC-CFL-CPU-Punit-PM-CState,TGL_BIOS_PO_P2,TGL_IFWI_PO_P3,CML_EC_FV,CML_DG1_Delta,Desktop_NA,IFWI_TEST_SUITE,ADL/RKL/JSL,ADL_Arch_Phase_!,MTL_Test_Suite,IFWI_SYNC,ADL_N_IFWI,IFWI_COMMON_PREOS,ADLMLP4x,ADL-P_5SGC1,ADL-P_5SGC2,ADL-M_5SGC1,ADL_SBGA_5GC,ADL_N_IFWI_2SDC3,ADL_N_IFWI_2SDC2,ADL_N_IFWI_2SDC1,ADL_N_IFWI_3SDC1,ADL_N_IFWI_5SGC1,ADL_N_IFWI_4SDC1,ADL_N_IFWI_IEC_General,ADL_N_IFWI_IEC_PMC,ADL_N_IFWI_IEC_EC,ADL_N_IFWI_IEC_Chipset_init</t>
  </si>
  <si>
    <t>Verify different power state changes on S0i3 enabled system</t>
  </si>
  <si>
    <t>CSS-IVE-130179</t>
  </si>
  <si>
    <t>ADL-S_ADP-S_SODIMM_DDR5_1DPC_Alpha,ADL-S_ADP-S_UDIMM_DDR5_1DPC_PreAlpha,APL_A1_TH2_PV,APL_B0_RS1_PV,APL_B1_RS1_PV,GLK_B0_RS3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</si>
  <si>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S0ix-states,S-states</t>
  </si>
  <si>
    <t>BC-RQTBC-10033
BC-RQTBC-10034</t>
  </si>
  <si>
    <t>Consumer,Corporate_vPro</t>
  </si>
  <si>
    <t>Various power state changes on S0i3 enabled system should be successful </t>
  </si>
  <si>
    <t>ifwi.alderlake,ifwi.lunarlake,ifwi.meteorlake</t>
  </si>
  <si>
    <t>Intention of the testcase is to verify different power state changes on S0i3 enabled system
The following sequence of  Power state changes are verified on a S0i3 system
=&gt; S0i3 -&gt; S4 -&gt; S0i3 - &gt; S5 -&gt; S0i3 -&gt; G3 -&gt; S0i3</t>
  </si>
  <si>
    <t>EC-SX,EC-SANITY,EC-GPIO,Manual_TCs,GLK-RS3-10_IFWI,UDL2.0_ATMS2.0,small_core_only,IFWI_TEST_SUITE,ADL/RKL/JSL,ADL_Arch_Phase_!,MTL_Test_Suite,IFWI_SYNC,ADL_N_IFWI,IFWI_COMMON_PREOS,ADLMLP4x,ADL-P_5SGC1,ADL-P_5SGC2,ADL-M_5SGC1,ADL_SBGA_5GC,ADL_SBGA_3SDC1,MTL_PSS_CMS,MTL_IFWI_PSS_BLOCK,ADL_N_IFWI_2SDC3,ADL_N_IFWI_2SDC1,ADL_N_IFWI_3SDC1,ADL_N_IFWI_4SDC1,ADL_N_IFWI_5SGC1,MTL_S_IFWI_PSS_1.1</t>
  </si>
  <si>
    <t>Verify that ALS  brightness control should work properly with AC&lt;-&gt;DC transition</t>
  </si>
  <si>
    <t>fw.ifwi.ish</t>
  </si>
  <si>
    <t>CSS-IVE-130192</t>
  </si>
  <si>
    <t>Touch &amp; Sensing</t>
  </si>
  <si>
    <t>CNL_U22_PV,CNL_Y22_PV,GLK_B0_RS3_PV,JSLP_POR_20H1_Alpha,JSLP_POR_20H1_PowerOn,JSLP_POR_20H1_PreAlpha,JSLP_POR_20H2_Beta,JSLP_POR_20H2_PV,KBL_U21_PV,KBL_Y22_PV,KBLR_Y_PV,TGL_H81_19H2_RS6_PreAlpha,TGL_Simics_VP_RS2_PSS0.8,TGL_Simics_VP_RS2_PSS1.0,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5_PreAlpha</t>
  </si>
  <si>
    <t>AC/DC toggling,ISH</t>
  </si>
  <si>
    <t>BC-RQTBC-2862
TGL Requirement coverage: 220195299, 220194421, 
RKL:2203201744</t>
  </si>
  <si>
    <t>windows.cobalt.client</t>
  </si>
  <si>
    <t>sumith2x</t>
  </si>
  <si>
    <t>The brightness should be incereased or decreased autmatically on uncovering and covering ALS respectively.</t>
  </si>
  <si>
    <t>ifwi.alderlake,ifwi.arrowlake,ifwi.jasperlake,ifwi.lunarlake,ifwi.meteorlake,ifwi.raptorlake</t>
  </si>
  <si>
    <t>Sensor Viewer</t>
  </si>
  <si>
    <t>This test is to verify that ALS  brightness control should work properly with AC&lt;-&gt;DC transition</t>
  </si>
  <si>
    <t>EC-FV2,EC-BATTERY,EC-GPIO,TGL_PSS0.8P,InProdATMS1.0_03March2018,PSE 1.0,OBC-CNL-PCH-ISH-Sensors-ALS,OBC-ICL-PCH-ISH-Sensors-ALS,OBC-TGL-PCH-ISH-Sensors-ALS,GLK_ATMS1.0_Automated_TCs,KBLR_ATMS1.0_Automated_TCs,Desktop_NA,MTL_Test_Suite,IFWI_SYNC,ADL_N_IFWI,IFWI_TEST_SUITEIFWI_COVERAGE_DELTA,ADLMLP4x,ADL-P_5SGC1,ADL-P_5SGC2,ADL-M_5SGC1,RPL-P_5SGC1,RPL-P_5SGC2,ADL_SBGA_5GC,MTL-M_4SDC2,MTL_IFWI_CBV_EC,ADL_N_IFWI_5SGC1,ADL_N_IFWI_4SDC1,ADL_N_IFWI_3SDC1,ADL_N_IFWI_2SDC1,ADL_N_IFWI_IEC_EC,RPL-SBGA_5SC,RPL-SBGA_3SC,LNLM5SGC,LNLM3SDC2,LNLM4SDC1,LNLM3SDC3,LNLM3SDC4,LNLM3SDC5,LNLM2SDC6</t>
  </si>
  <si>
    <t>Verify that ALS and brightness control should work properly on Battery Power</t>
  </si>
  <si>
    <t>CSS-IVE-130194</t>
  </si>
  <si>
    <t>ISH,Real Battery Management</t>
  </si>
  <si>
    <t>BC-RQTBC-2862 
TGL Requirement coverage: 220195299, 220194421, 
RKL:2203201744</t>
  </si>
  <si>
    <t>The brightness should be increased or decreased autmatically on uncovering and covering ALS respectively.</t>
  </si>
  <si>
    <t>ifwi.alderlake,ifwi.arrowlake,ifwi.jasperlake,ifwi.lunarlake,ifwi.meteorlake</t>
  </si>
  <si>
    <t>This test is to verify that ALS and brightness control should work properly on Battery Power</t>
  </si>
  <si>
    <t>EC-FV2,EC-BATTERY,EC-GPIO,L5_milestone_only,TGL_PSS0.8P,InProdATMS1.0_03March2018,ec-tgl-pss-exbat,PSE 1.0,OBC-CNL-PCH-ISH-Sensors-ALS,OBC-ICL-PCH-ISH-Sensors-ALS,OBC-TGL-PCH-ISH-Sensors-ALS,GLK_ATMS1.0_Automated_TCs,KBLR_ATMS1.0_Automated_TCs,Desktop_NA,MTL_Test_Suite,IFWI_SYNC,ADL_N_IFWI,IFWI_TEST_SUITEIFWI_COVERAGE_DELTA,ADLMLP4x,ADL-P_5SGC2,ADL-M_5SGC1,RPL-P_5SGC1,RPL-P_5SGC2,ADL_SBGA_5GC,TAG-APL-ARCH-TO-PROD-WW21.2,GLK_NA,UDL2.0_ATMS2.0,OBC-CNL-PTF-PMC-Storage-Dstate_RTD3,OBC-CFL-PTF-PMC-Storage-Dstate_RTD3,OBC-ICL-PTF-PMC-Storage-Dstate_RTD3,OBC-TGL-PTF-PMC-Storage-Dstate_RTD3,MTL_PSS_1.0,MTL_PSS_0.8,UTR_SYNC,TGL_H_MASTER,MTL_TEMP,EC-NA,LNL_M_IFWI_PSS,MTL-M_4SDC2,MTL_IFWI_CBV_EC,ADL_N_IFWI_5SGC1,ADL_N_IFWI_4SDC1,ADL_N_IFWI_3SDC1,ADL_N_IFWI_2SDC1,ADL_N_IFWI_IEC_EC,LNLM5SGC,LNLM3SDC2,LNLM4SDC1,LNLM3SDC3,LNLM3SDC4,LNLM3SDC5,LNLM2SDC6,ARL_S_IFWI_0.8PSS</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</si>
  <si>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</si>
  <si>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</si>
  <si>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</si>
  <si>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</si>
  <si>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</si>
  <si>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</si>
  <si>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</si>
  <si>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</si>
  <si>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</si>
  <si>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t>
  </si>
  <si>
    <t>Verify Display detection in Pre/Post OS and resolutions in Post OS with eDP, HDMI, DP and MIPI</t>
  </si>
  <si>
    <t>CSS-IVE-130213</t>
  </si>
  <si>
    <t>Display, Graphics, Video and Audio</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</si>
  <si>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</si>
  <si>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</si>
  <si>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</si>
  <si>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pke</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</si>
  <si>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</si>
  <si>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</si>
  <si>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</si>
  <si>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open.test_review_phase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</si>
  <si>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</si>
  <si>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ARL_S_IFWI_1.1PSS,MTLSDC1,RPL_Hx-R-GC,RPL_Hx-R-DC1</t>
  </si>
  <si>
    <t>Verify USB ports &amp; USB hub are working properly in OS and EFI with USB 2.0 ,USB 3.0 bootable and non-bootable devices</t>
  </si>
  <si>
    <t>fw.ifwi.pchc</t>
  </si>
  <si>
    <t>CSS-IVE-130373</t>
  </si>
  <si>
    <t>Internal and External Storage</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</si>
  <si>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</si>
  <si>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</si>
  <si>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2203202085,2203202096,2203202105,2203202189,1209951136
JSLP Coverage ID: 2203202085,2203202096,2203202105,2203202189</t>
  </si>
  <si>
    <t>anaray5x</t>
  </si>
  <si>
    <t>USB bootable devices should get detected under xHCI controller without errors/exceptions</t>
  </si>
  <si>
    <t>Intention of the test case is to verify USB ports &amp; USB hub are working properly in OS and EFI with USB 2.0 ,USB 3.0 bootable and non bootable devices </t>
  </si>
  <si>
    <t>GraCom,GLK-FW-PO,CFL-PRDtoTC-Mapping,UDL_2.0,UDL_ATMS2.0,UDL2.0_ATMS2.0,IFWI_TEST_SUITE,RKL_Native_PO,RKL_Xcomp_PO,ADL/RKL/JSL,CML_H_ADP_S_PO,Phase_3,MTL_Test_Suite,MTL_PSS_0.8IFWI_SYNC,RPL_S_PSS_BASE,ADL_N_IFWI,IFWI_COMMON_PREOS,ADLMLP4x,ADL-P_5SGC1,ADL-P_5SGC2,RPL_S_MASTER,ADL-M_5SGC1,RPL-Px_5SGC1, ,RPL-Px_4SDC1,RPL-Px_3SDC2,RPL-P_5SGC1,,RPL-P_4SDC1,RPL-P_3SDC2,,RPL-S_2SDC4,NA_4_FHF, ADL_SBGA_5GC,ADL_SBGA_3SDC1,LNL_M_IFWI_PSS,MTL-M_5SGC1,MTL-M_4SDC1,MTL-M_4SDC2,MTL-M_3SDC3,MTL-M_2SDC4,MTL-M_2SDC5,MTL-M_2SDC6,ADL_N_IFWI_5SGC1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t>
  </si>
  <si>
    <t>Verify multiple plug/unplug MicroSD during Audio playback via eMMC</t>
  </si>
  <si>
    <t>CSS-IVE-130408</t>
  </si>
  <si>
    <t>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22_PV,CNL_Y22_PV,ICL_U42_RS6_PV,ICL_Y42_RS6_PV,JSLP_POR_20H1_Alpha,JSLP_POR_20H1_PreAlpha,JSLP_POR_20H2_Beta,JSLP_POR_20H2_PV</t>
  </si>
  <si>
    <t>eMMC,HDD,SDIO,SDXC</t>
  </si>
  <si>
    <t>BC-RQTBC-13810,BC-RQTBC-13405
JSLP: 1604836809</t>
  </si>
  <si>
    <t>multiple plug/unplug MicroSD during Audio playback via eMMC should be fine without issues</t>
  </si>
  <si>
    <t>ICL-ArchReview-PostSi,UDL2.0_ATMS2.0,OBC-ICL-PCH-eMMC-Storage-SCS,OBC-CFL-PCH-eMMC-Storage-SCS,CML_DG1,IFWI_TEST_SUITE,ADL/RKL/JSL,MTL_NA,IFWI_SYNC,ADL_N_IFWI,IFWI_COMMON_PREOS,ADL_N_IFWI_5SGC1</t>
  </si>
  <si>
    <t>Verify PCIe SD Card detection after multiple cycles of plug and play media file with Sx cycles</t>
  </si>
  <si>
    <t>CSS-IVE-130477</t>
  </si>
  <si>
    <t>AML_5W_Y22_ROW_PV,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t>
  </si>
  <si>
    <t>SDIO,SDXC,S-states</t>
  </si>
  <si>
    <t>https://hsdes.intel.com/appstore/article/#/1209083412/main</t>
  </si>
  <si>
    <t>SD Card functionality should be consistent after multiple cycles of  plug and play with Sx cycles</t>
  </si>
  <si>
    <t>Test is to verify PCIe SD detection after multiple cycles of plug, play and unplug with Sx cycles</t>
  </si>
  <si>
    <t>UDL2.0_ATMS2.0,OBC-CNL-PCH-SDIO-Storage-Sdcard,OBC-CFL-PCH-SDIO-Storage-Sdcard,OBC-TGL-PCH-SDIO-Storage-SDCard,IFWI_TEST_SUITE,ADL/RKL/JSL,MTL_Test_Suite,IFWI_SYNC,ADL_N_IFWI,OBC-ICL-PCH-SDIO-Storage-Sdcard,IFWI_COMMON_PREOS,RPL_S_MASTER,RPL-Px_5SGC1, ADL_SBGA_5GC1,
RPL-S_ 5SGC1,MTL-M_5SGC1,MTL-M_4SDC1,MTL-M_2SDC4,MTL-M_2SDC5,MTL-M_2SDC6,ADL_N_IFWI_5SGC1,ADL_N_IFWI_4SDC1,ADL_N_IFWI_3SDC1,ADL_N_IFWI_2SDC2,ADL_N_IFWI_2SDC3,ADL_N_IFWI_IEC_PMC,RPL-Px_4SP2,MTLSGC1,MTLSDC1,MTLSDC2,MTLSDC5,MTLSDC6,LNLM5SGC,LNLM3SDC2</t>
  </si>
  <si>
    <t>Verify Onboard SD Card2.0 detection after multiple cycles of plug and play media file with Sx cycles</t>
  </si>
  <si>
    <t>CSS-IVE-130479</t>
  </si>
  <si>
    <t>AML_5W_Y22_ROW_PV,AMLR_Y42_PV_RS6,CNL_H82_PV,CNL_U20_GT0_PV,CNL_U22_PV,CNL_Y22_PV,ICL_U42_RS6_PV,ICL_Y42_RS6_PV,JSLP_POR_20H1_Alpha,JSLP_POR_20H1_PreAlpha,JSLP_POR_20H2_Beta,JSLP_POR_20H2_PV,JSLP_TestChip_19H1_PreAlpha,KBL_U21_PV,KBL_U22_PV,KBL_U23e_PV,KBL_Y22_PV,KBLR_Y_PV,KBLR_Y22_PV,AML_Y42_Win10X_PV</t>
  </si>
  <si>
    <t>Test is to verify SD card2.0 detection after multiple cycles of plug, play and unplug with Sx cycles</t>
  </si>
  <si>
    <t>UDL2.0_ATMS2.0,OBC-CNL-PCH-SDIO-Storage-Sdcard,OBC-CFL-PCH-SDIO-Storage-Sdcard,OBC-ICL-PCH-SDIO-Storage-Sdcard,IFWI_TEST_SUITE,ADL/RKL/JSL,MTL_NA,IFWI_SYNC,ADL_N_IFWI,IFWI_COMMON_PREOS,ADL_N_IFWI_5SGC1,ADL_N_IFWI_4SDC1,ADL_N_IFWI_3SDC1,ADL_N_IFWI_2SDC2,ADL_N_IFWI_2SDC3,ADL_N_IFWI_IEC_PMC</t>
  </si>
  <si>
    <t>Verify Onboard SD Card2.0 detection after multiple cycles of plug and play media file with Sx cycles in DC mode</t>
  </si>
  <si>
    <t>CSS-IVE-130496</t>
  </si>
  <si>
    <t>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_Y22_PV,KBLR_Y_PV,KBLR_Y22_PV,WHL_U42_Corp_PV,WHL_U42_PV,WHL_U43e_Corp_PV,AML_Y42_Win10X_PV</t>
  </si>
  <si>
    <t>Real Battery Management,SDIO,SDXC,S-states</t>
  </si>
  <si>
    <t>SD Card functionality should be consistent after multiple cycles of  plug and play with Sx cycles in Dc mode</t>
  </si>
  <si>
    <t>UDL2.0_ATMS2.0,OBC-CNL-PCH-SDIO-Storage-Sdcard,OBC-CFL-PCH-SDIO-Storage-Sdcard,OBC-ICL-PCH-SDIO-Storage-Sdcard,CML_DG1,IFWI_TEST_SUITE,ADL/RKL/JSL,MTL_NA,IFWI_SYNC,ADL-M_21H2,IFWI_COMMON_PREOS,ADL_N_IFWI_5SGC1,ADL_N_IFWI_4SDC1,ADL_N_IFWI_3SDC1,ADL_N_IFWI_2SDC2,ADL_N_IFWI_2SDC3,ADL_N_IFWI_IEC_PMC,ADL_N_IFWI_IEC_EC</t>
  </si>
  <si>
    <t>Check IFWI from SPI ,OS boot from NVMe with eMMC as storage and verify states Pre and Post Connected MOS,S4,S5</t>
  </si>
  <si>
    <t>CSS-IVE-130510</t>
  </si>
  <si>
    <t>eMMC,M.2 PCIe Gen3x2 and Gen3x4 NVMe,MoS (Modern Standby),S-states</t>
  </si>
  <si>
    <t>IceLake-UCIS-2023 -UCIS</t>
  </si>
  <si>
    <t>IFWI from SPI ,OS boot from NVMe with eMMC as storage should work fine  and System should be stable Pre and Post Connected MOS,S4,S5 cycle</t>
  </si>
  <si>
    <t>Check IFWI from SPI ,OS boot from NVMe with eMMC as storage and verify states Pre and Post Connected MOS,S4,S5
 </t>
  </si>
  <si>
    <t>UDL2.0_ATMS2.0,OBC-LKF-PCH-LPSS-Internalbus-FlexIO_I3C,IFWI_TEST_SUITE,MTL_Test_Suite,IFWI_SYNC,ADL_N_IFWI,IFWI_COMMON_PREOS,MTL-M_5SGC1,MTL-M_4SDC2,MTL-M_2SDC6,ADL_N_IFWI_5SGC1 ,ADL_N_IFWI_IEC_BIOS,ADL_N_IFWI_IEC_CSME,ADL_N_IFWI_IEC_PMC,ADL_N_IFWI_IEC_PCHC</t>
  </si>
  <si>
    <t>Check IFWI from SPI ,OS boot from NVMe with SD card as storage and verify system states Pre and Post Connected MOS,S4,S5</t>
  </si>
  <si>
    <t>CSS-IVE-130610</t>
  </si>
  <si>
    <t>AMLR_Y42_PV_RS6,JSLP_POR_20H1_Alpha,JSLP_POR_20H1_PreAlpha,JSLP_POR_20H2_Beta,JSLP_POR_20H2_PV,JSLP_PSS_0.8_19H1_REV2,JSLP_PSS_1.0_19H1_REV2,JSLP_PSS_1.1_19H1_REV2,JSLP_TestChip_19H1_PreAlpha,LKF_A0_RS4_Alpha,LKF_A0_RS4_POE,LKF_B0_RS4_Beta,LKF_B0_RS4_PO,LKF_B0_RS4_PV ,LKF_Bx_ROW_19H1_Alpha,LKF_Bx_ROW_19H1_POE,LKF_Bx_ROW_19H2_Beta,LKF_Bx_ROW_19H2_PV,LKF_Bx_ROW_20H1_PV,LKF_Simics_VP_RS4_PSS1.0,LKF_Simics_VP_RS4_PSS1.1,AML_Y42_Win10X_PV,JSLP_Win10x_PreAlpha,JSLP_Win10x_PV,JSLP_Win10x_Alpha,JSLP_Win10x_Beta</t>
  </si>
  <si>
    <t>M.2 PCIe Gen3x2 and Gen3x4 NVMe,MoS (Modern Standby),SDIO,S-states</t>
  </si>
  <si>
    <t>Consumer</t>
  </si>
  <si>
    <t>IFWI from SPI ,OS boot from NVMe with SD as storage should work fine  and System should be stable Pre and Post Connected MOS,S4,S5 cycle</t>
  </si>
  <si>
    <t>Check IFWI from SPI ,OS boot from NVMe with SD card as storage and verify system states Pre and Post Connected MOS,S4,S5
 </t>
  </si>
  <si>
    <t>UDL2.0_ATMS2.0,LKF_PO_Phase3,LKF_PO_New_P3,OBC-LKF-PCH-PCIe-IO-storage_NVME_SDCard,IFWI_TEST_SUITE,ADL/RKL/JSL,MTL_NA,IFWI_SYNC,ADL_N_IFWI,IFWI_COMMON_PREOS,ADL_N_IFWI_5SGC1,ADL_N_IFWI_4SDC1,ADL_N_IFWI_3SDC1,ADL_N_IFWI_2SDC2,ADL_N_IFWI_2SDC3,ADL_N_IFWI_IEC_BIOS,ADL_N_IFWI_IEC_CSME,ADL_N_IFWI_IEC_PMC,ADL_N_IFWI_IEC_PCHC</t>
  </si>
  <si>
    <t>Verify system wakes from CMS/S0i3 via Skype call with system in DC mode</t>
  </si>
  <si>
    <t>fw.ifwi.bios</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</si>
  <si>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</si>
  <si>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</si>
  <si>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</si>
  <si>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Basic CS connectivity  test case
http://oorja.iind.intel.com/mediawiki/index.php/Windows_-_Connected_Standby_Core
JSLP : 1607196266</t>
  </si>
  <si>
    <t>System should wake successfully from Connected MOS/S0i3 via Skype call with system in DC mode</t>
  </si>
  <si>
    <t>4-low</t>
  </si>
  <si>
    <t>Intention of the testcase is to verify system wakes from Connected MOS/S0i3 via Skype call with system in DC mode</t>
  </si>
  <si>
    <t>UDL2.0_ATMS2.0,OBC-CNL-PTF-PMC-PM-s0ix,OBC-CFL-PTF-PMC-PM-S0ix,OBC-LKF-PTF-PMC-PM-S0ix_MS,OBC-ICL-PTF-PMC-PM-S0ix_MS,OBC-TGL-PTF-PMC-PM-S0ix,Desktop_NA,IFWI_TEST_SUITE,ADL/RKL/JSL,ADL_Arch_Phase_!,MTL_Test_Suite,IFWI_SYNC,ADL_N_IFWIIFWI_COVERAGE_DELTA,ADLMLP4x,ADL-M_5SGC1,RPL_P_MASTER,RPL-S_ 5SGC1,RPL-Px_4SP2,RPL-P_4SDC1,RPL-P_3SDC2,RPL-SBGA_4SC DC,ADL_SBGA_5GC,MTL_IFWI_CBV_PMC,ADL_N_IFWI_2SDC3,ADL_N_IFWI_2SDC1,ADL_N_IFWI_3SDC1,ADL_N_IFWI_4SDC1,ADL_N_IFWI_5SGC1,ADL_N_IFWI_IEC_PMC,ADL_N_IFWI_IEC_EC,MTL-P_5SGC1,MTL-P_4SDC1,MTL-P_4SDC2,MTL-P_3SDC4,LNLM5SGC,LNLM4SDC1,LNLM3SDC2,LNLM3SDC3,LNLM3SDC4,LNLM3SDC5,LNLM2SDC6,RPL-SBGA_3SDC1</t>
  </si>
  <si>
    <t>Verify yellow bang checks on waking system from S5 for in both AC and DC mode</t>
  </si>
  <si>
    <t>CSS-IVE-130942</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</si>
  <si>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LKF_A0_RS4_Alpha,LKF_A0_RS4_POE,LKF_B0_RS4_Beta,LKF_B0_RS4_PO,LKF_B0_RS4_PV ,LKF_Bx_ROW_19H1_Alpha,LKF_Bx_ROW_19H1_POE,LKF_Bx_ROW_19H2_Beta,LKF_Bx_ROW_19H2_PV,LKF_Bx_ROW_20H1_PV,LKF_N-1_(BXTM)_RS3_POE,LKF_N-1_(ICL)_RS3_POE,TGL_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</si>
  <si>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Management,S-states</t>
  </si>
  <si>
    <t>BC-RQTBC-10101
TGL : BC-RQTBCTL-1135
JSLP : BC-RQTBC-16722</t>
  </si>
  <si>
    <t>No yellow bangs should get registered on waking system from S5 for in both AC and DC mode</t>
  </si>
  <si>
    <t>Intention of the testcase is to verify yellow bang checks on waking system from S5 for in both AC and DC mode</t>
  </si>
  <si>
    <t>GLK-IFWI-SI,ICL-ArchReview-PostSi,UDL2.0_ATMS2.0,OBC-CNL-PTF-PMC-PM-Sx,OBC-ICL-PTF-PMC-PM-Sx,OBC-TGL-PTF-PMC-PM-Sx,OBC-LKF-PTF-PMC-PM-Sx,CML_BIOS_SPL,MCU_UTR,MCU_NO_HARM,Desktop_NA,IFWI_TEST_SUITE,ADL/RKL/JSL,ADL_Arch_Phase_!,MTL_Test_Suite,IFWI_SYNC,ADL_N_IFWI,IFWI_COMMON_PREOS,ADLMLP4x,ADL-P_5SGC2,ADL-M_5SGC1,ADL_SBGA_5GC,ADL_N_IFWI_2SDC3,ADL_N_IFWI_2SDC2,ADL_N_IFWI_2SDC1,ADL_N_IFWI_3SDC1,ADL_N_IFWI_5SGC1,ADL_N_IFWI_4SDC1,ADL_N_IFWI_IEC_General,ADL_N_IFWI_IEC_EC,LNLM5SGC,LNLM4SDC1,LNLM3SDC2,LNLM3SDC3,LNLM3SDC4,LNLM3SDC5,LNLM2SDC6</t>
  </si>
  <si>
    <t>Verify wakeup event using Touch sensor is successful for multiple iterations(Touch Pad)</t>
  </si>
  <si>
    <t>bios.pch,fw.ifwi.ish</t>
  </si>
  <si>
    <t>CSS-IVE-130946</t>
  </si>
  <si>
    <t>GLK_B0_RS3_PV,JSLP_POR_20H1_Alpha,JSLP_POR_20H1_PreAlpha,JSLP_POR_20H2_Beta,JSLP_POR_20H2_PV,JSLP_TestChip_19H1_PreAlpha,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</si>
  <si>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I2C/USB touch pad,TouchPad</t>
  </si>
  <si>
    <t>BC-RQTBC-10036
BC-RQTBC-16709</t>
  </si>
  <si>
    <t> 
Ensure that SUT wakes up from S0i3 and the display gets turned on using Touchpad
 </t>
  </si>
  <si>
    <t>bios.arrowlake,bios.raptorlake,ifwi.alderlake,ifwi.arrowlake,ifwi.jasperlake,ifwi.lunarlake,ifwi.meteorlake,ifwi.raptorlake</t>
  </si>
  <si>
    <t>bios.arrowlake,bios.raptorlake,ifwi.alderlake,ifwi.jasperlake,ifwi.meteorlake,ifwi.raptorlake</t>
  </si>
  <si>
    <t>1. Verify  when input generated on the Touchpad, it should wake the SUT from S0I3 .
2. Do S0I3 cycling for 10 times
Note: Touch pad is S0ix wake source for APL (HSD:1604058424)</t>
  </si>
  <si>
    <t>UDL2.0_ATMS2.0,IFWI_TEST_SUITE,ADL/RKL/JSL,MTL_Test_Suite,IFWI_SYNC,ADL_N_IFWIIFWI_COVERAGE_DELTA,ADLMLP4x,ADL-P_5SGC1,ADL-M_5SGC1,RPL-P_5SGC1,ADL_SBGA_5GC,MTL_PSS_CMS,MTL_IFWI_PSS_BLOCK,RPL-SBGA_5SC,ADL_N_IFWI_5SGC1,ADL_N_IFWI_4SDC1,ADL_N_IFWI_2SDC1,ADL_N_IFWI_IEC_General,RPL-Px_4SP2,RPL-P_5SGC1</t>
  </si>
  <si>
    <t>Verify that when either charger or battery is connected, the "Power Saver" profile can be changed &amp; implemented in the SUT.</t>
  </si>
  <si>
    <t>bios.cpu_pm</t>
  </si>
  <si>
    <t>CSS-IVE-130949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</si>
  <si>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B0_RS4_Beta,LKF_B0_RS4_PV ,LKF_Bx_ROW_19H1_Alpha,LKF_Bx_ROW_19H2_Beta,LKF_Bx_ROW_19H2_PV,LKF_Bx_ROW_20H1_PV,TGL_ H81_RS4_Alpha,TGL_ H81_RS4_Beta,TGL_ H81_RS4_PV,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</si>
  <si>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</si>
  <si>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</si>
  <si>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Ensure that the Power management Profile is updated for both Charger and battery connected.
 </t>
  </si>
  <si>
    <t xml:space="preserve">
Check Power management Profile updation with both Charger and battery connected.
</t>
  </si>
  <si>
    <t>Verify Dual display is working in clone mode (onboard eDP+HDMI) pre and post Sx cycles</t>
  </si>
  <si>
    <t>CSS-IVE-130968</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</si>
  <si>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</si>
  <si>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</si>
  <si>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BC-RQTBC-10132
BC-RQTBC-15960
TGL HSD ES ID:220195078</t>
  </si>
  <si>
    <t>Dual display should be working fine in clone mode (onboard eDP+HDMI) pre and post Sx cycles</t>
  </si>
  <si>
    <t>ifwi.alderlake,ifwi.arrowlake,ifwi.jasperlake,ifwi.lunarlake,ifwi.meteorlake,ifwi.raptorlake,ifwi.rocketlake</t>
  </si>
  <si>
    <t>ifwi.alderlake,ifwi.jasperlake,ifwi.meteorlake,ifwi.raptorlake,ifwi.rocketlake</t>
  </si>
  <si>
    <t>Verify Dual display is working in clone mode pre and post Sx cycles</t>
  </si>
  <si>
    <t>ICL_PSS_BAT_NEW,TGL_RFR,TGL_PSS1.0C,UDL2.0_ATMS2.0,ICL_RVPC_NA,OBC-CNL-GPU-DDI-Display-eDP_HDMI,OBC-CFL-GPU-DDI-Display-eDP_HDMI,OBC-ICL-GPU-DDI-Display-eDP_HDMI,OBC-TGL-GPU-DDI-Display-eDP_HDMI,CML_DG1_Delta,IFWI_TEST_SUITE,ADL/RKL/JSL,MTL_Test_Suite,IFWI_SYNC,ADL_N_IFWIIFWI_COVERAGE_DELTA,ADLMLP4x,ADL-M_5SGC1,ADL-M_3SDC1,ADL-P_4SDC1,ADL-P_4SDC2,ADL-P_2SDC5,ADL-P_3SDC5,RPL-Px_5SGC1,RPL-Px_4SDC1,RPL-P_4SDC1,RPL-P_3SDC2,RPL-P_2SDC4,RPL-P_3SDC3,RPL-P_PNP_GC,MTL_S_DELTA_FR_COVERAGE,ADL_SBGA_5GC,ADL_SBGA_3DC1,ADL_SBGA_3DC2,ADL_SBGA_3DC3,ADL_SBGA_3DC4,ADL-M_3SDC2,ADL-M_2SDC1,ADL-M_2SDC2,ADL_SBGA_3SDC1,MTL-M_5SGC1,MTL-M_4SDC1,MTL-M_4SDC2,MTL-M_3SDC3,MTL-M_2SDC4,MTL-M_2SDC5,MTL-M_2SDC6,MTL_IFWI_CBV_PMC,ADL_N_IFWI_IEC_PMC,,RPL-SBGA_4SC,RPL-SBGA_3SC,RPL-SBGA_2SC1,RPL-SBGA_2SC2,RPL-P_3SDC2,RPL-P_2SDC4,RPL-Px_2SDC1,IFWI_COVERAGE_DELTA,ADL_N_IFWI_5SGC1,MTLSDC1, MTLSDC4</t>
  </si>
  <si>
    <t>Verify system wakes from CMS/S0i3 state via Finger Print Sensor.</t>
  </si>
  <si>
    <t>CSS-IVE-130973</t>
  </si>
  <si>
    <t>ADL-S_ADP-S_SODIMM_DDR5_1DPC_Alpha,CFL_H62_RS2_PV,CFL_H62_RS3_PV,CFL_H62_RS4_PV,CFL_H62_RS5_PV,CFL_H82_RS5_PV,CFL_H82_RS6_PV,CFL_U43e_LP3_KC_PV,CFL_U43e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SODIMM_DDR5_1DPC_Beta,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</si>
  <si>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FPS/iFPS,MoS (Modern Standby),S0ix-states</t>
  </si>
  <si>
    <t>Wake sources : FPS</t>
  </si>
  <si>
    <t>System should wake from CS/S0i3 state on Finger Print Sensor.event</t>
  </si>
  <si>
    <t>Intention of the testcase is to verify that system wakes from CS/S0i3 state using finger print sensor.</t>
  </si>
  <si>
    <t>ICL-ArchReview-PostSi,UDL2.0_ATMS2.0,OBC-CNL-PCH-SPI-Sensors-FPS,OBC-CFL-PCH-SPI-Sensors-FPS,OBC-LKF-PCH-SPI-Sensors-FPS,OBC-ICL-PCH-SPI-Sensors-FPS,OBC-TGL-PCH-SPI-Sensors-FPS,rkl_cml_s62,IFWI_TEST_SUITE,ADL/RKL/JSL,Delta_IFWI_BIOS,MTL_Test_Suite,IFWI_SYNC,ADL_N_IFWI,IFWI_COMMON_PREOS,RPL_S_MASTER,RPL-S_3SDC2,ADLMLP4x,ADL-P_5SGC1,ADL-M_5SGC1,ADL-P_3SDC4,RPL-Px_5SGC1,RPL-P_5SGC1,ADL_SBGA_5GC, ADL_SBGA_3DC4, ADL_SBGA_3DC4,MTL-M_5SGC1,MTL-M_4SDC1,MTL-M_4SDC2,MTL-M_3SDC3,MTL-M_2SDC4,ADL_N_IFWI_5SGC1,ADL_N_IFWI_4SDC1,ADL_N_IFWI_3SDC1,ADL_N_IFWI_2SDC1,ADL_N_IFWI_IEC_PMC,MTLSDC2,LNLM5SGC,LNLM3SDC2</t>
  </si>
  <si>
    <t>Verify user will be only able to login using registered finger</t>
  </si>
  <si>
    <t>CSS-IVE-130977</t>
  </si>
  <si>
    <t>ADL-S_ADP-S_SODIMM_DDR5_1DPC_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SODIMM_DDR5_1DPC_Beta,ADL-S_ADP-S_SODIMM_DDR5_1DPC_POE,ADL-S_ADP-S_SODIMM_DDR5_1DPC_PreAlpha,ADL-S_ADP-S_SODIMM_DDR5_1DPC_PV,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</si>
  <si>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FPS/iFPS</t>
  </si>
  <si>
    <t>Negative check for FPS authentication 
RKL FR: 1209951616</t>
  </si>
  <si>
    <t>User should be able to login to system using only Registered finger</t>
  </si>
  <si>
    <t>ifwi.alderlake,ifwi.jasperlake,ifwi.raptorlake,ifwi.rocketlake</t>
  </si>
  <si>
    <t>Negative</t>
  </si>
  <si>
    <t>Intention of the testcase is to verify user will only be able to login to the system with registered finger</t>
  </si>
  <si>
    <t>ICL-ArchReview-PostSi,UDL2.0_ATMS2.0,OBC-CNL-PCH-SPI-Sensors-FPS,OBC-CFL-PCH-SPI-Sensors-FPS,OBC-LKF-PCH-SPI-Sensors-FPS,OBC-ICL-PCH-SPI-Sensors-FPS,OBC-TGL-PCH-SPI-Sensors-FPS,IFWI_TEST_SUITE,RKL_Native_PO,RKL_Xcomp_PO,ADL/RKL/JSL,Delta_IFWI_BIOS,Phase_3,MTL_Test_Suite,IFWI_SYNC,ADL_N_IFWI,IFWI_COMMON_PREOS,RPL_S_MASTER,RPL-S_3SDC2,ADLMLP4x,ADL-P_5SGC1,ADL-M_5SGC1,ADL-P_3SDC4,RPL-Px_5SGC1,RPL-P_5SGC1,ADL_SBGA_5GC, ADL_SBGA_3DC4,MTL-M_5SGC1,MTL-M_4SDC1,MTL-M_4SDC2,MTL-M_3SDC3,MTL-M_2SDC4,ADL_N_IFWI_5SGC1,ADL_N_IFWI_4SDC1,ADL_N_IFWI_3SDC1,ADL_N_IFWI_2SDC1,MTLSDC2,LNLM5SGC,LNLM3SDC2</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</si>
  <si>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</si>
  <si>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</si>
  <si>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</si>
  <si>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</si>
  <si>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</si>
  <si>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</si>
  <si>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</si>
  <si>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t>
  </si>
  <si>
    <t>Verify Sensor Hub FW option removed from BIOS</t>
  </si>
  <si>
    <t>CSS-IVE-131069</t>
  </si>
  <si>
    <t>CNL_H82_PV,CNL_U22_PV,CNL_Y22_PV,ICL_Simics_VP_RS1_PSS_0.8C,ICL_Simics_VP_RS1_PSS_0.8P,ICL_Simics_VP_RS1_PSS_1.0C,ICL_Simics_VP_RS1_PSS_1.0P,ICL_Simics_VP_RS2_PSS_1.1,ICL_U42_RS6_PV,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RKL_CML_S_102_TGPH_Xcomp_DDR4_Beta,RKL_CML_S_102_TGPH_Xcomp_DDR4_Alpha,RKL_CML_S_102_TGPH_Xcomp_DDR4_PV,RKL_CML_S_62_TGPH_Xcomp_DDR4_Alpha,RKL_CML_S_62_TGPH_Xcomp_DDR4_Beta,RKL_CML_S_62_TGPH_Xcomp_DDR4_PV</t>
  </si>
  <si>
    <t>ISH</t>
  </si>
  <si>
    <t>Based on below DCN, Coverage Added: 
https://hsdes.intel.com/appstore/article/#/1804274289/main
TGL Requirement coverage: BC-RQTBCTL-1039</t>
  </si>
  <si>
    <t>Sensor Hub FW option should be removed from Platform Information Menu in BIOS</t>
  </si>
  <si>
    <t>ifwi.alderlake,ifwi.lunarlake,ifwi.meteorlake,ifwi.raptorlake,ifwi.rocketlake</t>
  </si>
  <si>
    <t>ifwi.alderlake,ifwi.raptorlake,ifwi.rocketlake</t>
  </si>
  <si>
    <t>This is To Validate Sensor Hub FW option removal from Platform Information Menu in BIOS</t>
  </si>
  <si>
    <t>CNL_Automation_Production,InProdATMS1.0_03March2018,PSE 1.0,OBC-CNL-PCH-ISH-Sensors,OBC-CFL-PCH-ISH-Sensor,OBC-ICL-PCH-ISH-Sensors,OBC-TGL-PCH-ISH-Sensors,rkl_cml_s62,MTL_Test_Suite,IFWI_SYNC,ADL_N_IFWI,IFWI_TEST_SUITE,IFWI_COMMON_PREOS,RPL_S_MASTER,RPL-Px_5SGC1, RPL-Px_4SDC1,ADL_SBGA_5GC,ADL_SBGA_3SDC1,RPL-SBGA_5SC,RPL-SBGA_4SC,ADL_N_IFWI_5SGC1,ADL_N_IFWI_4SDC1,ADL_N_IFWI_3SDC1,ADL_N_IFWI_2SDC1,ADL_N_IFWI_IEC_ISH,MTLSDC2,LNLM5SGC,LNLM3SDC2,LNLM4SDC1,LNLM3SDC3,LNLM3SDC4,LNLM3SDC5,LNLM2SDC6</t>
  </si>
  <si>
    <t>Verify Type-C multi port - USB only functionality before/after Sx (S3,S4,S5) Cycle</t>
  </si>
  <si>
    <t>CSS-IVE-131080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</si>
  <si>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</si>
  <si>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</si>
  <si>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t>
  </si>
  <si>
    <t>USB devices connected to multiple Type-C port should be functional before/after Sx Cycles</t>
  </si>
  <si>
    <t>This test is to Verify Type-C multi port - USB only functionality before/after Sx Cycle</t>
  </si>
  <si>
    <t>EC-FV2,EC-TYPEC,EC-SX,UDL2.0_ATMS2.0,LKF_PO_Phase3,LKF_PO_New_P3,EC-PD-NA,OBC-CNL-PCH-XDCI-USBC-USB2_Storage_Display,OBC-CFL-PCH-XDCI-USBC-USB2_Storage_Display,OBC-LKF-CPU-TCSS-USBC-USB2_Storage_Display,OBC-ICL-CPU-iTCSS-TCSS-USB2_Storage_Display,OBC-TGL-CPU-iTCSS-TCSS-USB2_Storage_Display,IFWI_TEST_SUITE,ADL/RKL/JSL,MTL_Test_Suite,IFWI_SYNC,ADLMLP4x,ADL_N_IFWI,IFWI_COMMON_PREOS,ADL-P_5SGC1,ADL-P_5SGC2,RPL_S_MASTER,RPL-Px_3SDC1,RPL-P_5SGC1,RPL-P_5SGC2,RPL-P_4SDC1,RPL-P_3SDC2,RPL-P_2SDC3,RPL-S_ 5SGC1,RPL-S_4SDC1,RPL-S_2SDC4,ADL_SBGA_5GC,ADL-S_ 5SGC_1DPC,ADL-S_2SDC7,ADL-S_4SDC1,ADL_N_IFWI_5SGC1,ADL_N_IFWI_4SDC1,ADL_N_IFWI_3SDC1,ADL_N_IFWI_2SDC1,ADL_N_IFWI_2SDC2,ADL_N_IFWI_2SDC3,ADL_N_IFWI_IEC_PMC,ADL_N_IFWI_IEC_IOM,MTLSGC1,MTLSDC1,MTLSDC4,RPL-Px_4SP2,RPL-Px_4SP2,RPL_Hx-R-DC1,RPL_Hx-R-GC,RPL_Hx-R-GC,RPL_Hx-R-DC1</t>
  </si>
  <si>
    <t>Verify Type-C multi port - USB only functionality before/after CMS state</t>
  </si>
  <si>
    <t>CSS-IVE-131081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</si>
  <si>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</si>
  <si>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</si>
  <si>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t>
  </si>
  <si>
    <t>USB devices connected to multiple Type-C port should be functional before/after CMS states</t>
  </si>
  <si>
    <t>This test is to Verify Type-C multi port - USB only functionality before/after C-MoS state</t>
  </si>
  <si>
    <t>EC-SX,EC-TYPEC,UDL2.0_ATMS2.0,EC-PD-NA,OBC-CNL-PCH-XDCI-USBC-USB2_Storage_Display,OBC-CFL-PCH-XDCI-USBC-USB2_Storage_Display,OBC-LKF-CPU-TCSS-USBC-USB2_Storage_Display,OBC-ICL-CPU-iTCSS-TCSS-USB2_Storage_Display,OBC-TGL-CPU-iTCSS-TCSS-USB2_Storage_Display,IFWI_TEST_SUITE,ADL/RKL/JSL,MTL_Test_Suite,IFWI_SYNC,ADLMLP4x,ADL_N_IFWI,IFWI_COMMON_PREOS,ADL-P_5SGC1,ADL-P_5SGC2,RPL_S_MASTER,ADL-M_5SGC1,ADL-M_4SDC1,ADL-M_3SDC1,ADL-M_3SDC2,ADL-M_3SDC3,ADL-M_2SDC1,RPL-Px_5SGC1,RPL-Px_3SDC1,RPL-P_5SGC1,RPL-P_5SGC2,RPL-P_4SDC1,RPL-P_3SDC2,RPL-P_2SDC3,RPL-S_ 5SGC1,RPL-S_4SDC1,RPL-S_2SDC4,ADL_SBGA_5GC,ADL_N_IFWI_5SGC1,ADL_N_IFWI_4SDC1,ADL_N_IFWI_3SDC1,ADL_N_IFWI_2SDC1,ADL_N_IFWI_2SDC2,ADL_N_IFWI_2SDC3,ADL_N_IFWI_IEC_PMC,ADL_N_IFWI_IEC_IOM,MTLSGC1,MTLSDC1,MTLSDC2,MTLSDC3,RPL-Px_4SP2,RPL-Px_4SP2,RPL_Hx-R-DC1,RPL_Hx-R-GC,RPL_Hx-R-GC,RPL_Hx-R-DC1,RPL_Hx-R-GC,RPL_Hx-R-DC1,RPL_Hx-R-GC,RPL_Hx-R-DC1</t>
  </si>
  <si>
    <t>Verify Type-C multi port functionality - Display and USB</t>
  </si>
  <si>
    <t>CSS-IVE-131083</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</si>
  <si>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</si>
  <si>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</si>
  <si>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
ADL : 2205444526</t>
  </si>
  <si>
    <t>Both USB and DP over multiple Type-C port should be functional Simultaneously without any issue</t>
  </si>
  <si>
    <t>This test is to Verify Type-C multi port functionality - Display and USB</t>
  </si>
  <si>
    <t>EC-FV,EC-TYPEC,L5_milestone_only,LKF_ERB_PO,UDL2.0_ATMS2.0,LKF_PO_Phase2,EC-PD-NA,OBC-CNL-PCH-XDCI-USBC-USB2_Display_Storage_DP_HDMI,OBC-CFL-PCH-XDCI-USBC-USB2_Display_Storage_DP_HDMI,OBC-LKF-CPU-TCSS-USBC-USB2_Display_Storage_DP_HDMI,Bios_DMA,CML_TBT_Security_BIOS,CML_DG1_Delta,IFWI_TEST_SUITE,ADL/RKL/JSL,MTL_Test_Suite,IFWI_SYNC,ADLMLP4x,IFWI_FOC_BAT,ADL_N_IFWI,MTL_IFWI_PSS_EXTENDED,IFWI_COMMON_PREOS,ADL-P_5SGC1,ADL-P_5SGC2,RPL_S_MASTER,ADL-M_5SGC1,ADL-M_4SDC1,ADL-M_3SDC1,ADL-M_3SDC2,ADL-M_3SDC3,ADL-M_2SDC1,RPL-Px_5SGC1,RPL-Px_3SDC1,RPL-P_5SGC1,RPL-P_5SGC2,RPL-P_4SDC1,RPL-P_3SDC2,RPL-P_2SDC3,RPL-S_ 5SGC1,RPL-S_4SDC1,ADL_SBGA_5GC,ADL-M_Sanity_IFWI_New,LNL_M_IFWI_PSS,ADL-P_Sanity_GC1_IFWI_New,ADL-P_Sanity_GC2_IFWI_New,ADL_N_IFWI_5SGC1,ADL_N_IFWI_4SDC1,ADL_N_IFWI_3SDC1,ADL_N_IFWI_2SDC1,ADL_N_IFWI_2SDC2,ADL_N_IFWI_2SDC3,ADL_N_IFWI_IEC_IOM,MTL_S_IFWI_PSS_1.1,MTLSGC1,MTLSDC1,,MTLSDC1,MTLSDC2,MTLSDC3,MTLSDC4,RPL-Px_4SP2,RPL-Px_4SP2,RPL_Hx-R-DC1,RPL_Hx-R-GC,RPL_Hx-R-GC,RPL_Hx-R-DC1,RPL_Hx-R-GC,RPL_Hx-R-DC1,RPL_Hx-R-GC,RPL_Hx-R-DC1</t>
  </si>
  <si>
    <t>Verify Sx/S0ix cycle"s with ODD connected to System</t>
  </si>
  <si>
    <t>CSS-IVE-131094</t>
  </si>
  <si>
    <t>ADL-S_ADP-S_SODIMM_DDR5_1DPC_Alpha,ADL-S_ADP-S_UDIMM_DDR5_1DPC_PreAlpha,CNL_U20_GT0_PV,CNL_Y22_PV,GLK_B0_RS3_PV,KBL_H42_PV,KBL_S42_PV,KBL_U21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Simics_PSS0.8,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</si>
  <si>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MoS (Modern Standby),S0ix-states,S-states</t>
  </si>
  <si>
    <t>Written based on CNL Platform Use case (CNL_Platform_TCs.xls)</t>
  </si>
  <si>
    <t>SUT should enter and Exit from Sleep state without any issue with ODD Connected to SUT </t>
  </si>
  <si>
    <t>ifwi.alderlake,ifwi.rocketlake</t>
  </si>
  <si>
    <t>S3/S4/S5/S0i3 cycle's with ODD connected to SUT</t>
  </si>
  <si>
    <t>C1_NA,UDL2.0_ATMS2.0,OBC-TGL-PCH-PMC-PM-Sx,rkl_cml_s62,IFWI_TEST_SUITE,ADL/RKL/JSL,ADL_Arch_Phase_!,MTL_Test_Suite,IFWI_SYNC,ADL_N_IFWI,IFWI_COMMON_PREOS,ADLMLP4x,RPL_S_MASTER,ADL_SBGA_5GC,ADL_SBGA_3SDC1,ADL_N_IFWI_2SDC3,ADL_N_IFWI_2SDC1,ADL_N_IFWI_3SDC1,ADL_N_IFWI_4SDC1,ADL_N_IFWI_5SGC1,ADL_N_IFWI_IEC_PMC</t>
  </si>
  <si>
    <t>Verify CMS/S0i3 wake using USB mouse and Keyboard</t>
  </si>
  <si>
    <t>CSS-IVE-131095</t>
  </si>
  <si>
    <t>AML_5W_Y22_ROW_PV,AML_7W_Y22_KC_PV,AMLR_Y42_Corp_RS6_PV,AMLR_Y42_PV_RS6,CNL_U20_GT0_PV,CNL_Y22_PV,GLK_B0_RS3_PV,ICL_U42_RS6_PV,ICL_UN42_KC_PV_RS6,ICL_Y42_RS6_PV,ICL_YN42_RS6_PV,KBL_H42_PV,KBL_U21_PV,KBL_U22_PV,KBL_U23e_PV,KBL_Y22_PV,KBLR_Y_PV,KBLR_Y22_PV</t>
  </si>
  <si>
    <t>MoS (Modern Standby),PS/2,S0ix-states</t>
  </si>
  <si>
    <t>Written based on CNL Platform test case list
ICL:BC-RQTBC-15313</t>
  </si>
  <si>
    <t>System should wake up from CS/S0i3 using USB mouse and Keyboard.</t>
  </si>
  <si>
    <t>ifwi.alderlake,ifwi.arrowlake,ifwi.lunarlake,ifwi.meteorlake,ifwi.raptorlake</t>
  </si>
  <si>
    <t>Verify CS/S0i3 wake functionality using USB mouse and Keyboard</t>
  </si>
  <si>
    <t>InProdATMS1.0_03March2018,PSE 1.0,OBC-CNL-PCH-IO-PM-Sx,OBC-ICL-PCH-IO-PM-Sx,OBC-CNL-PMC-PMC-IO-Sx,OBC-ICL-EC-PMC-IO-Sx,OBC-TGL-EC-PMC-IO-Sx,IFWI_TEST_SUITE,ADL/RKL/JSL,ADL_Arch_Phase_!,IFWI_SYNC,MTL_PSS_1.0,ADL_N_IFWIIFWI_COVERAGE_DELTA,ADL-M_5SGC1,RPL_S_MASTER,RPL-P_3SDC2,RPL-S_5SGC1,RPL-S_4SDC2,RPL-S_3SDC1,RPL-S_2SDC1,RPL-S_2SDC2,RPL-S_2SDC3,RPL-S_ 5SGC1,MTL_IFWI_BAT,ADL_SBGA_5GC,ADL_SBGA_3SDC1,MTL_PSS_CMS,MTL_IFWI_PSS_BLOCK,RPL-S_2SDC8,MTL_IFWI_CBV_PMC,ADL_N_IFWI_2SDC3,ADL_N_IFWI_2SDC1,ADL_N_IFWI_3SDC1,ADL_N_IFWI_4SDC1,ADL_N_IFWI_5SGC1,ADL_N_IFWI_IEC_General,ADL_N_IFWI_IEC_PMC,MTL-P_5SGC1,MTL-P_4SDC1,MTL-P_4SDC2,MTL-P_3SDC3,MTL-P_3SDC4,MTL-P_2SDC5,MTL-P_2SDC6,RPL-SBGA_5SC,RPL-SBGA_3SC,LNLM5SGC,LNLM4SDC1,LNLM3SDC2,LNLM3SDC3,LNLM3SDC4,LNLM3SDC5,LNLM2SDC6,RPL-P_2SDC4,ARL_S_IFWI_0.8PSS</t>
  </si>
  <si>
    <t>Verify System wake from Sx (S3,S4 and S5) with "Dock Station" Connected to System</t>
  </si>
  <si>
    <t>CSS-IVE-131106</t>
  </si>
  <si>
    <t>ADL-S_ADP-S_SODIMM_DDR5_1DPC_Alpha,AML_5W_Y22_ROW_PV,ADL-S_ADP-S_UDIMM_DDR5_1DPC_PreAlpha,AML_7W_Y22_KC_PV,AMLR_Y42_Corp_RS6_PV,AMLR_Y42_PV_RS6,CFL_KBPH_S62_RS3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ICL_U42_RS6_PV,ICL_UN42_KC_PV_RS6,ICL_Y42_RS6_PV,ICL_YN42_RS6_PV,KBL_H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</si>
  <si>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S-states</t>
  </si>
  <si>
    <t>BC-RQTBC-2853</t>
  </si>
  <si>
    <t>SUT should enter and exit Sx state without any issue when Dock Station connected to SUT</t>
  </si>
  <si>
    <t>Verify System wake from Sx (S3,S4 and S5) with "Dock Station" Connected to SUT</t>
  </si>
  <si>
    <t>KBL_NON_ULT,ICL-ArchReview-PostSi,UDL2.0_ATMS2.0,OBC-CNL-PTF-PMC-PM-Sx,OBC-ICL-PTF-PMC-PM-Sx,OBC-TGL-PTF-PMC-PM-Sx,IFWI_TEST_SUITE,ADL/RKL/JSL,MTL_Test_SuiteIFWI_SYNC,MTL_PSS_1.0,ADL_N_IFWI,IFWI_COMMON_PREOS,ADLMLP4x,ADL-P_5SGC1,ADL-P_5SGC2,RPL_S_MASTER,ADL_SBGA_5GC,ADL_SBGA_3SDC1,MTL_PSS_1.0_BLOCK,MTL_IFWI_PSS_BLOCK,ADL_N_IFWI_2SDC3,ADL_N_IFWI_2SDC1,ADL_N_IFWI_3SDC1,ADL_N_IFWI_4SDC1,ADL_N_IFWI_5SGC1,ADL_N_IFWI_IEC_General,ADL_N_IFWI_IEC_PMC</t>
  </si>
  <si>
    <t>Validate USB3.1 gen2 device enumeration as SuperSpeed+ device over USB3.0 Type-A port</t>
  </si>
  <si>
    <t>common,emulation.ip,silicon,simulation.ip</t>
  </si>
  <si>
    <t>bios.pch,fw.ifwi.pchc</t>
  </si>
  <si>
    <t>CSS-IVE-131111</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</si>
  <si>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</si>
  <si>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TBT_PD_EC_NA,USB/XHCI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</si>
  <si>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</si>
  <si>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</si>
  <si>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bios.arrowlake,bios.lunarlake,ifwi.alderlake,ifwi.jasperlake,ifwi.lunarlake,ifwi.meteorlake,ifwi.raptorlake,ifwi.rocketlake</t>
  </si>
  <si>
    <t>bios.arrowlake,bios.lunarlake,ifwi.alderlake,ifwi.jasperlake,ifwi.rocketlake</t>
  </si>
  <si>
    <t>This test is to Verify USB3.1 device enumeration as SuperSpeed+ capable over USB3.1 Type-A port</t>
  </si>
  <si>
    <t>EC-REVIEW,EC-TYPEC,EC-FV2,ICL-ArchReview-PostSi,UDL2.0_ATMS2.0,EC-PD-NA,OBC-CNL-PCH-PXHCI-USB-USB3_Storage,OBC-CFL-PCH-PXHCI-USB-USB3_Storage,OBC-ICL-PCH-XHCI-USB-USB3_Storage,OBC-TGL-PCH-XHCI-USB-USB3_Storage,LKF_ROW_BIOS,RKL_U_ERB,RKL_S_ERB,ADL_S_ERB_PO,IFWI_TEST_SUITE,ADL/RKL/JSL,ADL_P_ERB_PO,ADL_P_ERB_BIOS_PO,MTL_Test_Suite,MTL_PSS_0.8IFWI_SYNC,ADL_N_IFWI,IFWI_COMMON_PREOS,ADLMLP4x,ADL-P_5SGC1,ADL-P_5SGC2,RPL_S_MASTER,ADL-M_5SGC1,RPL-Px_5SGC1,RPL-Px_4SDC1,RPL-Px_3SDC2,RPL-P_5SGC1,RPL-P_4SDC1,RPL-P_3SDC2,RPL-S_2SDC4,ADL_SBGA_5GC,ADL-M_Sanity_IFWI_New,ADL_SBGA_3SDC1,LNL_M_IFWI_PSS,ADL-P_Sanity_GC1_IFWI_New,ADL-P_Sanity_GC2_IFWI_New,MTL-M_5SGC1,MTL-M_4SDC1,MTL-M_4SDC2,MTL-M_3SDC3,MTL-M_2SDC4,MTL-M_2SDC5,MTL-M_2SDC6,ADL_N_IFWI_5SGC1 ,ADL_N_IFWI_4SDC1, ADL_N_IFWI_3SDC1, ADL_N_IFWI_2SDC1 ,ADL_N_IFWI_2SDC2, ADL_N_IFWI_2SDC3,ADL_N_IFWI_IEC_NPHY,MTL-P_5SGC1, MTL-P_4SDC1 ,MTL-P_4SDC2 ,MTL-P_3SDC3 ,MTL-P_3SDC4 ,MTL-P_2SDC5 ,MTL-P_2SDC6,RPL-Px_4SP2, RPL-Px_2SDC1,RPL-P_2SDC3,RPL-P_2SDC4,MTLSGC1,MTLSDC1,MTLSDC2,MTLSDC3,MTLSDC4,LNLM5SGC,LNLM3SDC2,LNLM3SDC4,LNLM3SDC5,LNLM2SDC6,LNL_M_PSS0.8</t>
  </si>
  <si>
    <t>Verify system supports Debug Trace log capture via BSSB interface over Type-A port</t>
  </si>
  <si>
    <t>CSS-IVE-131112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</si>
  <si>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</si>
  <si>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debug interfaces,NPK,TBT_PD_EC_NA,USB/XHCI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</si>
  <si>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RKL:2203201679,1209948932,1209948855
ADL:1305899476,1305899479,1305899478</t>
  </si>
  <si>
    <t>Route traces through BSSB should be successfully establish over usb port and able to capture system trace log without any issue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</si>
  <si>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</si>
  <si>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U_ERB,RKL_S_ERB,RKL_S_PO_Phase1_IFWI,ADL_S_ERB_PO,IFWI_TEST_SUITE,RPL-P_5SGC1,RPL-P_5SGC2,RPL-P_4SDC1,RPL-P_3SDC2,RPL-P_2SDC3,RKL_Native_PO,RKL_Xcomp_PO,Phase_2,ADL/RKL/JSL,CML_H_ADP_S_PO,ADL_P_ERB_PO,ADL_P_ERB_BIOS_PO,MTL_Test_Suite,IFWI_SYNC,ADL_N_IFWI_5SGC1,ADL_N_IFWI_4SDC1,ADL_N_IFWI_3SDC1,ADL_N_IFWI_2SDC1,ADL_N_IFWI_2SDC2,ADL_N_IFWI_2SDC3,ADL_SBGA_5GC,ADL_N_IFWI,IFWI_COMMON_PREOS,ADLMLP4x,ADL-P_5SGC1,ADL-P_5SGC2,RPL_S_MASTER,RPL-S_2SDC4,ADL-M_5SGC1,RPL-Px_5SGC1,RPL-Px_3SDC1,NA_4_FHF,ADL_SBGA_3SDC1</t>
  </si>
  <si>
    <t>Verify system performing Sx cycles with "Driver Verifier Options" enabled  in OS</t>
  </si>
  <si>
    <t>CSS-IVE-131113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</si>
  <si>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</si>
  <si>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Written based on "CNL - Sx test plan from platform team"
TGL:BC-RQTBCTL-1145,BC-RQTBCTL-1144,BC-RQTBCTL-1146,220662935,220662934
JSL: 2202553192 , 2202553195 , 2202553186
ADL: 2205168210,2205168301,2205167043,2205166859</t>
  </si>
  <si>
    <t>System should be stable on performing Sx cycles with "Driver Verifier Options" enabled in OS</t>
  </si>
  <si>
    <t>Intention of the testcase is to verify system performing Sx cycles with "Driver Verifier Options" enabled in OS</t>
  </si>
  <si>
    <t>UDL2.0_ATMS2.0,TGL_VP_NA,OBC-CNL-PTF-PMC-PM-Sx,OBC-ICL-PTF-PMC-PM-Sx,OBC-TGL-PTF-PMC-PM-Sx,OBC-CFL-PTF-PMC-PM-Sx,ADL_PSS_1.0,IFWI_TEST_SUITE,ADL/RKL/JSL,MTL_Test_Suite,IFWI_SYNC,ADL_N_IFWI,IFWI_COMMON_PREOS,ADLMLP4x,ADL-P_5SGC1,ADL-P_5SGC2,RPL_S_MASTER,ADL_SBGA_5GC,ADL_SBGA_3SDC1,ADL_N_IFWI_2SDC3,ADL_N_IFWI_2SDC1,ADL_N_IFWI_3SDC1,ADL_N_IFWI_4SDC1,ADL_N_IFWI_5SGC1</t>
  </si>
  <si>
    <t>Verify display turns off post reaching RTC time limit</t>
  </si>
  <si>
    <t>CSS-IVE-131118</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</si>
  <si>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</si>
  <si>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Display Panels,RTC</t>
  </si>
  <si>
    <t>TGL :FR 1405574806
JSLP : 1607196250</t>
  </si>
  <si>
    <t>Display should turn off post reaching RTC time limit</t>
  </si>
  <si>
    <t>Intention of the testcase is to verify display turns off post reaching RTC time limit</t>
  </si>
  <si>
    <t>ICL_PSS_BAT_NEW,UDL2.0_ATMS2.0,OBC-CNL-PTF-PMC-PM-DState,OBC-ICL-PTF-PMC-PM-DState_RTD3,OBC-ICL-PTF-PMC-PM-Display,OBC-LKF-PTF-PMC-PM-Display,rkl_cml_s62,RKL_U_PO_Phase3_IFWI,IFWI_TEST_SUITE,IFWI_PO,IFWI_Review_Done,ADL/RKL/JSL,Phase_3,MTL_Test_Suite,IFWI_SYNC,RPL_S_PSS_BASE,ADL_N_IFWI,IFWI_COMMON_PREOS,ADLMLP4x,ADL-P_5SGC1,ADL-P_5SGC2,RPL_S_MASTER,ADL-M_5SGC1,ADL_SBGA_5GC,ADL_SBGA_3SDC1,ADL_N_IFWI_2SDC3,ADL_N_IFWI_2SDC2,ADL_N_IFWI_2SDC1,ADL_N_IFWI_3SDC1,ADL_N_IFWI_5SGC1,ADL_N_IFWI_4SDC1,LNLM5SGC,LNLM4SDC1,LNLM3SDC2,LNLM3SDC3,LNLM3SDC4,LNLM3SDC5,LNLM2SDC6</t>
  </si>
  <si>
    <t>Verify system performs Sx cycle successfully irrespectve of EC Low power mode option in Bios with system in DC mode</t>
  </si>
  <si>
    <t>CSS-IVE-131140</t>
  </si>
  <si>
    <t>AML_5W_Y22_ROW_PV,AML_7W_Y22_KC_PV,AMLR_Y42_Corp_RS6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U21_PV,KBL_U22_PV,KBL_U23e_PV,KBL_Y22_PV,KBLR_Y_PV,KBLR_Y22_PV,TGL_ H81_RS4_Alpha,TGL_ H81_RS4_Beta,TGL_ H81_RS4_PV,TGL_H81_19H2_RS6_POE,TGL_H81_19H2_RS6_PreAlpha,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t>
  </si>
  <si>
    <t>Based On Exploratory testing</t>
  </si>
  <si>
    <t>System should perform Sx (S4 and S5) withEntry/Exit without any issue with  "EC Low power Mode" Disabled/Enabled in Bios </t>
  </si>
  <si>
    <t>Intention of the testcase is to verify system performs Sx cycle successfully irrespectve of EC Low power mode option in Bios with system in DC mode</t>
  </si>
  <si>
    <t>InProdATMS1.0_03March2018,PSE 1.0,OBC-CNL-EC-PMC-PM-Sx,OBC-ICL-EC-PMC-PM-Sx,OBC-TGL-EC-PMC-PM-Sx,OBC-LKF-EC-PMC-PM-Sx,GLK_ATMS1.0_Automated_TCs,Desktop_NA,MTL_Test_Suite,IFWI_SYNC,ADL_N_IFWI,IFWI_TEST_SUITE,IFWI_COMMON_PREOS,ADL-P_5SGC2,ADL-M_5SGC1,ADL_SBGA_5GC,ADL_N_IFWI_2SDC3,ADL_N_IFWI_2SDC2,ADL_N_IFWI_2SDC1,ADL_N_IFWI_3SDC1,ADL_N_IFWI_5SGC1,ADL_N_IFWI_IEC_PMC,ADL_N_IFWI_IEC_EC</t>
  </si>
  <si>
    <t>Perform Sx(S3, S4 and S5) with OS installed in eMMC</t>
  </si>
  <si>
    <t>CSS-IVE-131141</t>
  </si>
  <si>
    <t>CNL_U20_GT0_PV,CNL_Y22_PV,GLK_B0_RS3_PV,KBL_H42_PV,KBL_U21_PV,KBL_U22_PV,KBL_U23e_PV,KBL_Y22_PV,KBLR_Y_PV,KBLR_Y22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</si>
  <si>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eMMC,S-states</t>
  </si>
  <si>
    <t>Written based on IFWI mandatory test case check list 
Added this test case for GLK based on "GLK PO TCs" list</t>
  </si>
  <si>
    <t>SUT should perform Sx without any issue</t>
  </si>
  <si>
    <t> 
Perform Sx(S3, S4 and S5) with OS installed in eMMC</t>
  </si>
  <si>
    <t>C1_NA,GLK-RS3-10_IFWI,UDL2.0_ATMS2.0,OBC-CNL-PCH-eMMC-Storage-SCS_Sx,IFWI_TEST_SUITE,ADL/RKL/JSL,MTL_Test_Suite,IFWI_SYNC,ADL_N_IFWI,IFWI_COMMON_PREOS,ADLMLP4x,ADL_SBGA_5GC,ADL_SBGA_3SDC1,ADL_N_IFWI_2SDC3,ADL_N_IFWI_2SDC1,ADL_N_IFWI_3SDC1,ADL_N_IFWI_4SDC1,ADL_N_IFWI_5SGC1,ADL_N_IFWI_IEC_PMC,LNLM5SGC,LNLM4SDC1,LNLM3SDC2,LNLM3SDC3,LNLM3SDC4,LNLM3SDC5,LNLM2SDC6</t>
  </si>
  <si>
    <t>Verify different power state changes on Modern standby enabled system</t>
  </si>
  <si>
    <t>CSS-IVE-131327</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</si>
  <si>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0.8_19H1_REV2,JSLP_PSS_1.0_19H1_REV2,JSLP_PSS_1.1_19H1_REV2,JSLP_TestChip_19H1_PowerOn,JSLP_TestChip_19H1_PreAlpha,KBL_H42_PV,KBL_U21_PV,KBL_U22_PV,KBL_U23e_PV,KBL_Y22_PV,KBLR_U42_PV,KBLR_Y_PV,KBLR_Y22_PV,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</si>
  <si>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t>
  </si>
  <si>
    <t xml:space="preserve">Various power state changes on Modern standby enabled system should be successful </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</si>
  <si>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</si>
  <si>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ECVAL-EXBAT-2018,IFWI_TEST_SUITE,ADL/RKL/JSL,MTL_Test_Suite,IFWI_SYNC,ADL_N_IFWI,IFWI_COMMON_PREOS,ADLMLP4x,ADL-P_5SGC1,ADL-P_5SGC2,RPL_S_MASTER,ADL-M_5SGC1,MTL_S_IFWI_PSS_0.5,ADL_SBGA_5GC,ADL_SBGA_3SDC1,ADL_N_IFWI_2SDC3,ADL_N_IFWI_2SDC1,ADL_N_IFWI_3SDC1,ADL_N_IFWI_4SDC1,ADL_N_IFWI_5SGC1,MTL_S_IFWI_PSS_1.1</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</si>
  <si>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</si>
  <si>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</si>
  <si>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</si>
  <si>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</si>
  <si>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</si>
  <si>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</si>
  <si>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ARL_S_IFWI_0.5PSS,RPL_Hx-R-GC</t>
  </si>
  <si>
    <t>Validate SUT resumes from Adaptive hibernate when Long Suspend with CMS</t>
  </si>
  <si>
    <t>CSS-IVE-131452</t>
  </si>
  <si>
    <t>Industry Specs and Open source initiatives</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</si>
  <si>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</si>
  <si>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MoS (Modern Standby),Real Battery Management,S0ix-states</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</si>
  <si>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</si>
  <si>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</si>
  <si>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</si>
  <si>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RPL_Hx-R-GC</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</si>
  <si>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</si>
  <si>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</si>
  <si>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</si>
  <si>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</si>
  <si>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</si>
  <si>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</si>
  <si>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</si>
  <si>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</si>
  <si>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</si>
  <si>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</si>
  <si>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</si>
  <si>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</si>
  <si>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</si>
  <si>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functionality of finger print sensor after warm reboot cycles</t>
  </si>
  <si>
    <t>CSS-IVE-131461</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</si>
  <si>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</si>
  <si>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FPS/iFPS,S-states</t>
  </si>
  <si>
    <t>Interops : FPS and Warm reboot cycles</t>
  </si>
  <si>
    <t>Finger print functionality should be working post warm reboot cycles.</t>
  </si>
  <si>
    <t>Intention of this test case is to verify the finger print device after warm reboot cycles</t>
  </si>
  <si>
    <t>ICL-ArchReview-PostSi,UDL2.0_ATMS2.0,OBC-CNL-PCH-SPI-Sensors-FPS,OBC-CFL-PCH-SPI-Sensors-FPS,OBC-LKF-PCH-SPI-Sensors-FPS,OBC-ICL-PCH-SPI-Sensors-FPS,OBC-TGL-PCH-SPI-Sensors-FPS,CML_Delta_From_WHL,rkl_cml_s62,IFWI_TEST_SUITE,ADL/RKL/JSL,Delta_IFWI_BIOS,RKL-S X2_(CML-S+CMP-H)_S102,RKL-S X2_(CML-S+CMP-H)_S62,MTL_Test_Suite,IFWI_SYNC,ADL_N_IFWI,IFWI_COMMON_PREOS,RPL_S_MASTER,RPL-S_3SDC2,ADLMLP4x,ADL-P_5SGC1,ADL-M_5SGC1,ADL-P_3SDC4,RPL-Px_5SGC1,RPL-P_5SGC1,ADL_SBGA_5GC, ADL_SBGA_3DC4,MTL-M_5SGC1,MTL-M_4SDC1,MTL-M_4SDC2,MTL-M_3SDC3,MTL-M_2SDC4,ADL_N_IFWI_5SGC1,ADL_N_IFWI_4SDC1,ADL_N_IFWI_3SDC1,ADL_N_IFWI_2SDC1,ADL_N_IFWI_IEC_PMC,MTLSDC2,LNLM5SGC,LNLM3SDC2</t>
  </si>
  <si>
    <t>Verify functionality of finger print sensor after CMS</t>
  </si>
  <si>
    <t>CSS-IVE-131462</t>
  </si>
  <si>
    <t>FPS/iFPS,MoS (Modern Standby)</t>
  </si>
  <si>
    <t>Interops : FPS and CS</t>
  </si>
  <si>
    <t>Finger print functionality should be working fine post CS.</t>
  </si>
  <si>
    <t>Intention of this test case is to verify the finger print device functionality post Connected standby</t>
  </si>
  <si>
    <t>ICL-ArchReview-PostSi,UDL2.0_ATMS2.0,OBC-CNL-PCH-SPI-Sensors-FPS,OBC-CFL-PCH-SPI-Sensors-FPS,OBC-LKF-PCH-SPI-Sensors-FPS,OBC-ICL-PCH-SPI-Sensors-FPS,OBC-TGL-PCH-SPI-Sensors-FPS,CML_Delta_From_WHL,rkl_cml_s62,IFWI_TEST_SUITE,ADL/RKL/JSL,Delta_IFWI_BIOS,RKL-S X2_(CML-S+CMP-H)_S102,RKL-S X2_(CML-S+CMP-H)_S62,MTL_Test_Suite,IFWI_SYNC,ADL_N_IFWI,IFWI_COMMON_PREOS,RPL_S_MASTER,RPL-S_3SDC2,ADLMLP4x,ADL-P_5SGC1,ADL-M_5SGC1,ADL-P_3SDC4,RPL-Px_5SGC1,RPL-P_5SGC1,ADL_SBGA_5GC, ADL_SBGA_3DC4,MTL-M_5SGC1,MTL-M_4SDC1,MTL-M_4SDC2,MTL-M_3SDC3,MTL-M_2SDC4,ADL_N_IFWI_5SGC1,ADL_N_IFWI_4SDC1,ADL_N_IFWI_3SDC1,ADL_N_IFWI_2SDC1,MTLSDC2,LNLM5SGC,LNLM3SDC2</t>
  </si>
  <si>
    <t>Critical Battery Event wake from S0i3</t>
  </si>
  <si>
    <t>bios.platform</t>
  </si>
  <si>
    <t>CSS-IVE-131521</t>
  </si>
  <si>
    <t>JSLP_POR_20H1_Alpha,JSLP_POR_20H1_PowerOn,JSLP_POR_20H1_PreAlpha,JSLP_POR_20H2_Beta,JSLP_POR_20H2_PV,JSLP_TestChip_19H1_PreAlpha,LKF_A0_RS4_Alpha,LKF_A0_RS4_POE,LKF_B0_RS4_Beta,LKF_B0_RS4_PO,LKF_B0_RS4_PV ,LKF_Bx_ROW_19H1_Alpha,LKF_Bx_ROW_19H2_Beta,LKF_Bx_ROW_19H2_PV,LKF_Bx_ROW_20H1_PV</t>
  </si>
  <si>
    <t>Charging modes,EC-Lite,MoS (Modern Standby),Real Battery Management,S0ix-states</t>
  </si>
  <si>
    <t>LKF PSS use case: 
IceLake-UCIS-313
4_335-UCIS-1969
BC-RQTBCLF-248
IceLake-UCIS-313</t>
  </si>
  <si>
    <t>SUT should wake from S0i3 when battery reached below 50%</t>
  </si>
  <si>
    <t>Verify system wakes from S0i3/CS With  "Critical battery Event"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</si>
  <si>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_SBGA_5GC,ADL_N_IFWI_5SGC1,ADL_N_IFWI_4SDC1,ADL_N_IFWI_3SDC1,ADL_N_IFWI_2SDC1,ADL_N_IFWI_2SDC2,ADL_N_IFWI_2SDC3,ADL_N_IFWI_IEC_General,ADL_N_IFWI_IEC_EC</t>
  </si>
  <si>
    <t>Verify system enter to Adaptive hibernate when system is in CMS (Standby reserve time setting)</t>
  </si>
  <si>
    <t>CSS-IVE-131525</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</si>
  <si>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owerOn,JSLP_POR_20H1_PreAlpha,JSLP_POR_20H2_Beta,JSLP_POR_20H2_PV,JSLP_PSS_1.0_19H1_REV2,JSLP_PSS_1.1_19H1_REV2,LKF_A0_RS4_Alpha,LKF_A0_RS4_POE,LKF_B0_RS4_Beta,LKF_B0_RS4_PO,LKF_B0_RS4_PV ,LKF_Bx_ROW_19H1_Alpha,LKF_Bx_ROW_19H1_POE,LKF_Bx_ROW_19H2_Beta,LKF_Bx_ROW_19H2_PV,LKF_Bx_ROW_20H1_PV,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</si>
  <si>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TGL: IceLake-UCIS-4302 ,220194448
JSL : 2202553217
RKL:1209951636
https://docs.microsoft.com/en-us/windows-hardware/customize/power-settings/adaptive-hibernate</t>
  </si>
  <si>
    <t>System should enter to S4 state from CMS after Standby reserve time 
Note: Test case should execute in only DC mode</t>
  </si>
  <si>
    <t>Intention of the testcase is to verify  system enters to Adaptive hibernate with system is in CMS post standby reserve time</t>
  </si>
  <si>
    <t>ICL-ArchReview-PostSi,ICL_RFR,UDL2.0_ATMS2.0,OBC-LKF-PTF-PMC-PM-S0ix_MS,OBC-ICL-PTF-PMC-PM-S0ix_MS,OBC-TGL-PTF-PMC-PM-S0ix_MS,IFWI_TEST_SUITE,ADL/RKL/JSL,ADL_Arch_Phase_!,MTL_Test_Suite,IFWI_SYNC,ADL_N_IFWI,IFWI_COMMON_PREOS,ADLMLP4x,RPL_S_MASTER,ADL-M_5SGC1,ADL_SBGA_5GC,ADL_SBGA_3SDC1,ADL_N_IFWI_2SDC3,ADL_N_IFWI_2SDC1,ADL_N_IFWI_3SDC1,ADL_N_IFWI_4SDC1,ADL_N_IFWI_5SGC1,ADL_N_IFWI_IEC_PMC</t>
  </si>
  <si>
    <t>Verify Wi-Fi Direct connectivity between 2 SUT</t>
  </si>
  <si>
    <t>CSS-IVE-131547</t>
  </si>
  <si>
    <t>Networking and Connectivity</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</si>
  <si>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</si>
  <si>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CNVi,discrete WiFi/BT</t>
  </si>
  <si>
    <t>LKF: 4_335-UCIS-2393,4_335-LZ-798
JSLP: 1607196254</t>
  </si>
  <si>
    <t>vhebbarx</t>
  </si>
  <si>
    <t>Able to successfully establish WiFi direct connection between 2 SUT with WLAN enabled</t>
  </si>
  <si>
    <t>ifwi.alderlake,ifwi.arrowlake,ifwi.jasperlake,ifwi.meteorlake,ifwi.raptorlake,ifwi.raptorlake_refresh,ifwi.rocketlake</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</si>
  <si>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</si>
  <si>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ADL_SBGA_3SDC1,LNL_M_IFWI_PSS,MTL IFWI_Payload_Platform-Val,ADL_N_IFWI_5SGC1, ADL_N_IFWI_4SDC1, ADL_N_IFWI_3SDC1,  ADL_N_IFWI_2SDC1, ADL_N_IFWI_2SDC2, ADL_N_IFWI_2SDC3,ADL_N_IFWI_5SGC1, ADL_N_IFWI_4SDC1,   ADL_N_IFWI_2SDC1, ADL_N_IFWI_2SDC2,RPL-S_2SDC8,RPL-Px_4SP2,RPL-Px_2SDC1,ARL_S_IFWI_0.8PSS, MTLSGC1, MTLSDC1, MTLSDC2, MTLSDC3, MTLSDC4, MTLSDC5, RPL-SBGA_5SC, RPL-SBGA_4SC, RPL-SBGA_3SC, RPL-Px_4SP2, RPL-Px_2SDC1, RPL-S_ 5SGC1, RPL-S_4SDC1, RPL-S_4SDC2, RPL-S_3SDC1, RPL-S_2SDC1, RPL-S_2SDC2, RPL-S_2SDC3, RPL-S_2SDC7, RPL-S_2SDC8,, RPL_Hx-R-GC, RPL_Hx-R-DC1</t>
  </si>
  <si>
    <t>Verify system enter to Adaptive hibernate when system is in CMS (StandbyBudgetPercent)</t>
  </si>
  <si>
    <t>CSS-IVE-131551</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</si>
  <si>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owerOn,JSLP_POR_20H1_PreAlpha,JSLP_POR_20H2_Beta,JSLP_POR_20H2_PV,JSLP_PSS_1.0_19H1_REV2,JSLP_PSS_1.1_19H1_REV2,LKF_A0_RS4_Alpha,LKF_A0_RS4_POE,LKF_B0_RS4_Beta,LKF_B0_RS4_PO,LKF_B0_RS4_PV ,LKF_Bx_ROW_19H1_Alpha,LKF_Bx_ROW_19H1_POE,LKF_Bx_ROW_19H2_Beta,LKF_Bx_ROW_19H2_PV,LKF_Bx_ROW_20H1_PV,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</si>
  <si>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TGL: IceLake-UCIS-4302 ,220194448
JSL : 2202553217
RKL:1209951636</t>
  </si>
  <si>
    <t>System should enter to S4 state from CMS after Standby budget percent based on battery percentage</t>
  </si>
  <si>
    <t> 
Intention of the testcase is to verify  system enters to Adaptive hibernate with system is in CMS post standby budget percent</t>
  </si>
  <si>
    <t>UDL2.0_ATMS2.0,OBC-LKF-PTF-PMC-PM-S0ix_MS,OBC-ICL-PTF-PMC-PM-S0ix_MS,OBC-TGL-PTF-PMC-PM-S0ix_MS,IFWI_TEST_SUITE,ADL/RKL/JSL,ADL_Arch_Phase_!,MTL_Test_Suite,IFWI_SYNC,ADL_N_IFWI,IFWI_COMMON_PREOS,ADLMLP4x,RPL_S_MASTER,ADL-M_5SGC1,ADL_SBGA_5GC,ADL_SBGA_3SDC1,ADL_N_IFWI_2SDC3,ADL_N_IFWI_2SDC1,ADL_N_IFWI_3SDC1,ADL_N_IFWI_4SDC1,ADL_N_IFWI_5SGC1</t>
  </si>
  <si>
    <t>Verify System memory using Windows Memory Diagnostics tool (BASIC)</t>
  </si>
  <si>
    <t>CSS-IVE-131736</t>
  </si>
  <si>
    <t>Memory Technologies and Topologies</t>
  </si>
  <si>
    <t>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JSLP_Win10x_PreAlpha,JSLP_Win10x_PV,JSLP_Win10x_Alpha,JSLP_Win10x_Beta</t>
  </si>
  <si>
    <t>Memory Technologies/Topologies</t>
  </si>
  <si>
    <t>Created based GLK UCIS/ IFWI criteria
BC-RQTBC-16675</t>
  </si>
  <si>
    <t>Should be able to run and verify Memory Diagnostic Test in Basic mode with the given pass count, without any issues.</t>
  </si>
  <si>
    <t>System Memory is verified using Windows Memory Diagnostics tool, for a memory problem that isn’t being automatically detected.</t>
  </si>
  <si>
    <t>GLK-CI,GLK-RVP2-Memory,ICL-ArchReview-PostSi,InProdATMS1.0_03March2018,PSE 1.0,OBC-LKF-CPU-MC-Memory-MRC,OBC-ICL-CPU-MC-Memory-MRC,OBC-TGL-CPU-MC-Memory-MRC,GLK_ATMS1.0_Automated_TCs,LKF_B0_Power_ON,ADL/RKL/JSL,IFWI_TEST_SUITE,MTL_Test_Suite,IFWI_SYNC,ADL_N_IFWI,IFWI_COMMON_PREOS,RPL_S_MASTER,RPL-Px_5SGC1, ,RPL-Px_4SDC1,RPL-Px_3SDC2,RPL-P_5SGC1,,RPL-P_4SDC1,RPL-P_3SDC2,, ADL_SBGA_5GC,ADL_SBGA_3SDC1,
RPL-S_ 5SGC1,MTL-M_5SGC1,MTL-M_4SDC1,MTL-M_4SDC2,MTL-M_3SDC3,MTL-M_2SDC4,MTL-M_2SDC5,MTL-M_2SDC6,ADL_N_IFWI_5SGC1 ,ADL_N_IFWI_4SDC1, ADL_N_IFWI_3SDC1, ADL_N_IFWI_2SDC1 ,ADL_N_IFWI_2SDC2, ADL_N_IFWI_2SDC3,RPL-Px_4SP2, RPL-Px_2SDC1,RPL-P_2SDC3,RPL-P_2SDC4,RPL-P_2SDC5,RPL-P_2SDC6,MTLSGC1,MTLSDC1,MTLSDC2,MTLSDC3,MTLSDC4,MTLSDC5,MTLSDC6,LNLM5SGC,LNLM4SDC1,LNLM3SDC2,LNLM3SDC3,LNLM3SDC4,LNLM3SDC5,LNLM2SDC6</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</si>
  <si>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</si>
  <si>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</si>
  <si>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</si>
  <si>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</si>
  <si>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</si>
  <si>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</si>
  <si>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</si>
  <si>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</si>
  <si>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Verify Graphics DirectX support - 3D mark benchmark</t>
  </si>
  <si>
    <t>CSS-IVE-131754</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</si>
  <si>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owerOn,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</si>
  <si>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BenchMark Tests</t>
  </si>
  <si>
    <t>Bench Mark test for Graphics
BC-RQTBC-15191
4_335-UCIS-2208(Rev2.7)
BC-RQTBCTL-560
TGL HSD ES ID:2201306802
BC-RQTBC-16022
RKL: 2203203062, FR:1209950266
JSLP: 2203203062
ADL FR: 2205436672, 2205436665</t>
  </si>
  <si>
    <t>No graphic related issues should be seen while running the benchmark application </t>
  </si>
  <si>
    <t>Test case is to verify Benchmark Graphics application running which supports DirectX</t>
  </si>
  <si>
    <t>ICL-ArchReview-PostSi,ICL_RFR,UDL_2.0,UDL_ATMS2.0,UDL2.0_ATMS2.0,OBC-CNL-GPU-DDI-Display-eDP,OBC-CFL-GPU-DDI-Display-eDP,OBC-ICL-GPU-DDI-Display-eDP,OBC-TGL-GPU-DDI-Display-eDP,OBC-LKF-GPU-DDI-Display-eDP,IFWI_TEST_SUITE,RKL_Xcomp_PO,RKL_Native_PO,ADL/RKL/JSL,CML_H_ADP_S_PO,Delta_IFWI_BIOS,Phase_3,MTL_Test_Suite,IFWI_SYNC,RPL_M_MASTER,IFWI_COMMON_PREOS,ADLMLP4x,ADL-P_5SGC1,ADL-P_5SGC2,ADL-M_5SG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1,ADL_N_IFWI_2SDC2,ADL_N_IFWI_2SDC3,RPL_Hx-R-GC,RPL_Hx-R-DC1</t>
  </si>
  <si>
    <t>Display check on HDMI when connected via DP 1.2 to HDMI 2.0 dongle</t>
  </si>
  <si>
    <t>CSS-IVE-131758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</si>
  <si>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</si>
  <si>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BXT POR -&gt; v1.0 -&gt; Broxton Graphics, Display, Content Protection : Display
Document number:560989
APL POR -&gt; v1.02 -&gt; Apollo Lake Display Resolution : LSPCON for Apollo Lake</t>
  </si>
  <si>
    <t>Display should be proper on HDMI panel connected via DP to HDMI bridge</t>
  </si>
  <si>
    <t>ifwi.alderlake,ifwi.jasperlake,ifwi.lunarlake,ifwi.meteorlake,ifwi.raptorlake,ifwi.raptorlake_refresh,ifwi.rocketlake</t>
  </si>
  <si>
    <t>Display check on HDMI when connected via DP to HDMI dongle</t>
  </si>
  <si>
    <t>InProdATMS1.0_03March2018,PSE 1.0,GLK_ATMS1.0_Automated_TCs,IFWI_TEST_SUITE,ADL/RKL/JSL,MTL_Test_Suite,IFWI_SYNC,ADL_N_IFWI,IFWI_COMMON_PREOS,ADLMLP4x,RPL_S_MASTER,RPL-Px_5SGC1,RPL-Px_4SDC1,RPL-S_ 5SGC1,RPL-S_4SDC1,RPL-S_3SDC2,RPL-S_3SDC1,RPL-S_2SDC1,RPL-S_2SDC2,RPL-S_2SDC3,ADL_SBGA_5GC,ADL_SBGA_3DC1,ADL_SBGA_3DC2,ADL_SBGA_3DC3,ADL_SBGA_3DC4,ADL-M_5SGC1,ADL-M_3SDC1,ADL-M_3SDC2,ADL-M_2SDC1,ADL-M_2SDC2,RPL-P_5SGC1,RPL-P_4SDC1,RPL-P_3SDC2,RPL-P_2SDC4,RPL-P_3SDC3,RPL-P_PNP_GC,RPL-S_2SDC7,ADL_SBGA_3SDC1,ADL-P_5SGC1,ADL-P_5SGC2,ADL-P_4SDC1,ADL-P_4SDC2,ADL_N_IFWI_5SGC1,RPL_Hx-R-GC,RPL_Hx-R-DC1</t>
  </si>
  <si>
    <t>Check eMMC functionality across sleep states</t>
  </si>
  <si>
    <t>CSS-IVE-131761</t>
  </si>
  <si>
    <t>AML_5W_Y22_ROW_PV,AMLR_Y42_PV_RS6,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GLK_B0_RS4_PV,ICL_Simics_VP_RS1_PSS_0.8P,ICL_Simics_VP_RS1_PSS_1.0C,ICL_Simics_VP_RS1_PSS_1.0P,ICL_Simics_VP_RS2_PSS_1.1,ICL_U42_RS6_PV,ICL_Y42_RS6_PV,JSLP_POR_20H1_Alpha,JSLP_POR_20H1_PreAlpha,JSLP_POR_20H2_Beta,JSLP_POR_20H2_PV,JSLP_PSS_0.8_19H1_REV2,JSLP_PSS_1.0_19H1_REV2,JSLP_PSS_1.1_19H1_REV2,KBL_U21_PV,KBL_U22_PV,KBL_U23e_PV,KBL_Y22_PV,KBLR_Y_PV,KBLR_Y22_PV,WHL_U42_Corp_PV,WHL_U42_PV,WHL_U43e_Corp_PV,AML_Y42_Win10X_PV,JSLP_Win10x_PreAlpha,JSLP_Win10x_PV,JSLP_Win10x_Alpha,JSLP_Win10x_Beta</t>
  </si>
  <si>
    <t>eMMC,S-states,USB3.0</t>
  </si>
  <si>
    <t>Scenario added from IFWI mandatory check list
JSLP: 1604836809, 1607196150</t>
  </si>
  <si>
    <t>eMMC should work across all the sleep states</t>
  </si>
  <si>
    <t>Integration</t>
  </si>
  <si>
    <t>eMMC functionality across sleep states should work fine .</t>
  </si>
  <si>
    <t>ICL_PSS_BAT_NEW,UDL2.0_ATMS2.0,OBC-ICL-PCH-eMMC-Storage-SCS,OBC-CFL-PCH-eMMC-Storage-SCS,OBC-CNL-PCH-eMMC-Storage-SCS,CML_DG1,IFWI_TEST_SUITE,ADL/RKL/JSL,MTL_NA,IFWI_SYNC,ADL_N_IFWIIFWI_COVERAGE_DELTA,ADL_N_IFWI_5SGC1 ,ADL_N_IFWI_IEC_PMC</t>
  </si>
  <si>
    <t>Install OS from external USB Flash Disk to EMMC</t>
  </si>
  <si>
    <t>CSS-IVE-131770</t>
  </si>
  <si>
    <t>AML_5W_Y22_ROW_PV,AMLR_Y42_PV_RS6,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GLK_B0_RS4_PV,ICL_U42_RS6_PV,ICL_Y42_RS6_PV,JSLP_POR_20H1_Alpha,JSLP_POR_20H1_PreAlpha,JSLP_POR_20H2_Beta,JSLP_POR_20H2_PV,JSLP_PSS_0.8_19H1_REV2,JSLP_PSS_1.0_19H1_REV2,JSLP_PSS_1.1_19H1_REV2,KBL_U21_PV,KBL_U22_PV,KBL_U23e_PV,KBL_Y22_PV,KBLR_Y_PV,KBLR_Y22_PV,AML_Y42_Win10X_PV,JSLP_Win10x_PreAlpha,JSLP_Win10x_PV,JSLP_Win10x_Alpha,JSLP_Win10x_Beta</t>
  </si>
  <si>
    <t>BIOS-Boot-Flows,eMMC,USB3.0</t>
  </si>
  <si>
    <t>Scenario added from IFWI mandatory check list
BC-RQTBC-15284
JSLP: 1604836809, 1607196150</t>
  </si>
  <si>
    <t>yellow bangs should not be present and OS should boot from eMMC </t>
  </si>
  <si>
    <t>Intention of the testcase is to verify installation of OS to eMMC</t>
  </si>
  <si>
    <t>BIOS+IFWI,L5_milestone_only,ICL-ArchReview-PostSi,LKF_ERB_PO,UDL2.0_ATMS2.0,OBC-ICL-PCH-eMMC-Storage-SCS,OBC-CFL-PCH-eMMC-Storage-SCS,OBC-CNL-PCH-eMMC-Storage-SCS,OBC-LKF-PCH-eMMC-Storage-SCS,CML_DG1,IFWI_TEST_SUITE,ADL/RKL/JSL,MTL_NA,IFWI_SYNC,ADL_N_IFWIIFWI_COVERAGE_DELTA,ADL_N_IFWI_5SGC1</t>
  </si>
  <si>
    <t>Verify charging of dead battery on SUT through USB Type-C PD adapter</t>
  </si>
  <si>
    <t>CSS-IVE-131771</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</si>
  <si>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</si>
  <si>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Management,S-states,TCSS,USB PD,USB-TypeC</t>
  </si>
  <si>
    <t>BC-RQTBC-12460
BC-RQTBC-13336
BC-RQTBC-13961 
 LKF PRD Coverage: IceLake-UCIS-4277
JSLP Coverage ID: 2203202802,2203201730,1607196304
RKL Coverage ID :2203201383,2203202518,2203203016,2203202802,2203202480</t>
  </si>
  <si>
    <t>Battery Should charge through Type-C adapter without any issue and repeat test case with different Type-C adapters as mentioned in hardware bom</t>
  </si>
  <si>
    <t>ifwi.alderlake,ifwi.jasperlake,ifwi.meteorlake,ifwi.raptorlake,ifwi.raptorlake_refresh</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</si>
  <si>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</si>
  <si>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IFWI_TEST_SUITE,ADL/RKL/JSL,Desktop_NA,ADL_Arch_Phase3,MTL_Test_Suite,IFWI_SYNC,ADLMLP4x,IFWI_FOC_BAT,ADL_N_IFWI,IFWI_COMMON_PREOS,ADL-P_5SGC2,ADL-M_5SGC1,ADL-M_3SDC2,ADL-M_2SDC1,RPL-Px_3SDC1,RPL-P_5SGC2,RPL-P_3SDC2,ADL_N_IFWI_5SGC1,ADL_N_IFWI_4SDC1,ADL_N_IFWI_3SDC1,ADL_N_IFWI_2SDC1,ADL_N_IFWI_2SDC2,ADL_N_IFWI_2SDC3,ADL_N_IFWI_IEC_IOM,ADL_N_IFWI_IEC_EC,RPL-Px_4SP2,RPL-Px_4SP2,RPL_Hx-R-DC1,RPL_Hx-R-GC,RPL_Hx-R-GC,RPL_Hx-R-DC1,RPL_Hx-R-GC,RPL_Hx-R-DC1,RPL_Hx-R-GC,RPL_Hx-R-DC1</t>
  </si>
  <si>
    <t>Verify DP Display Hot-plug functionality over Type-C port after Sx state</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</si>
  <si>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</si>
  <si>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</si>
  <si>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</si>
  <si>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</si>
  <si>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</si>
  <si>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</si>
  <si>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</si>
  <si>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</si>
  <si>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</si>
  <si>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</si>
  <si>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</si>
  <si>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</si>
  <si>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</si>
  <si>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</si>
  <si>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</si>
  <si>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</si>
  <si>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</si>
  <si>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</si>
  <si>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</si>
  <si>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</si>
  <si>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</si>
  <si>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</si>
  <si>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</si>
  <si>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</si>
  <si>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</si>
  <si>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</si>
  <si>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</si>
  <si>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</si>
  <si>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</si>
  <si>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</si>
  <si>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</si>
  <si>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</si>
  <si>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</si>
  <si>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</si>
  <si>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</si>
  <si>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</si>
  <si>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</si>
  <si>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</si>
  <si>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iTestSuite,na</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</si>
  <si>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</si>
  <si>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t>
  </si>
  <si>
    <t>Validate Type-C USB3.0 Host Mode (Type-C to A) functionality - device connected to Hub, Cable connected when SUT is in Sx state</t>
  </si>
  <si>
    <t>CSS-IVE-131780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</si>
  <si>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</si>
  <si>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</si>
  <si>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
RKL:1209951194</t>
  </si>
  <si>
    <t>USB3.0 Devices connected over Type-C port during different power cycles should be functional and system should be stable</t>
  </si>
  <si>
    <t>Verify USB 3.0 devices are getting detected, enumerated accurately and functionality is checked along with S3,S4,S5,Reboot and CS cycles</t>
  </si>
  <si>
    <t>KBL_NON_ULT,GLK-IFWI-SI,EC-FV,EC-SX,EC-TYPEC,TCSS-TBT-P1,LKF_TI_GATING,UDL_2.0,UDL_ATMS2.0,UDL2.0_ATMS2.0,LKF_PO_Phase2,EC-PD-NA,TGL_ERB_PO,OBC-CNL-PCH-XDCI-USBC-USB3_Storage,OBC-ICL-CPU-iTCSS-TCSS-USB3_Storage,OBC-TGL-CPU-iTCSS-TCSS-USB3_Storage,OBC-LKF-CPU-TCSS-USBC-USB3_Storage,OBC-CFL-PCH-XDCI-USBC-USB3_Storage,CML_BIOS_SPL,LKF_ROW_BIOS,IFWI_TEST_SUITE,ADL/RKL/JSL,MTL_Test_Suite,IFWI_SYNC,ADLMLP4x,ADL_N_IFWI,IFWI_COMMON_PREOS,ADL-P_5SGC1,ADL-P_5SGC2,RPL_S_MASTER,ADL-M_5SGC1,ADL-M_4SDC1,ADL-M_3SDC1,ADL-M_3SDC2,ADL-M_3SDC3,ADL-M_2SDC1,RPL-Px_3SDC1,RPL-P_5SGC1,RPL-P_5SGC2,RPL-P_4SDC1,RPL-P_3SDC2,RPL-P_2SDC3,RPL-S_ 5SGC1,RPL-S_4SDC1,RPL-S_2SDC4,ADL_SBGA_5GC,ADL_N_IFWI_5SGC1,ADL_N_IFWI_IEC_PMC,ADL_N_IFWI_IEC_IOM,MTLSGC1,MTLSGC1,MTLSDC1,RPL-Px_4SP2,RPL-Px_4SP2,RPL_Hx-R-DC1,RPL_Hx-R-GC,RPL_Hx-R-GC,RPL_Hx-R-DC1,RPL_Hx-R-GC,RPL_Hx-R-DC1,RPL_Hx-R-GC,RPL_Hx-R-DC1</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</si>
  <si>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</si>
  <si>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</si>
  <si>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</si>
  <si>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</si>
  <si>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</si>
  <si>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</si>
  <si>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</si>
  <si>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t>
  </si>
  <si>
    <t>Verify USB 2.0 devices functionality check over USB Type-C along with S3,S4,S5,Reboot cycles</t>
  </si>
  <si>
    <t>CSS-IVE-131782</t>
  </si>
  <si>
    <t>ADL-S_ADP-S_UDIMM_DDR5_1DPC_PreAlpha,CFL_KBPH_S62_RS3_PV,CFL_KBPH_S82_RS6_PV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</si>
  <si>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</si>
  <si>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2205446169</t>
  </si>
  <si>
    <t>USB 2.0 devices over USB Type-C along with Sx/Reboot/CS cycles should be functional without any issue</t>
  </si>
  <si>
    <t>Verify USB 2.0 devices are getting detected, enumerated accurately and functionality is checked along with S3,S4,S5,Reboot and CS cycles</t>
  </si>
  <si>
    <t>KBL_NON_ULT,GLK-IFWI-SI,EC-FV,EC-TYPEC,EC-SX,TCSS-TBT-P1,UDL2.0_ATMS2.0,LKF_PO_Phase3,LKF_PO_New_P3,EC-PD-NA,OBC-CNL-PCH-XDCI-USBC-USB2_Storage,OBC-ICL-CPU-iTCSS-TCSS-USB2_Storage,OBC-TGL-CPU-iTCSS-TCSS-USB2_Storage,OBC-LKF-CPU-TCSS-USBC-USB2_Storage,OBC-CFL-PCH-XDCI-USBC-USB2_Storage,CML_BIOS_SPL,IFWI_TEST_SUITE,ADL/RKL/JSL,ADL_Arch_Phase3,MTL_Test_Suite,IFWI_SYNC,ADLMLP4x,IFWI_FOC_BAT,ADL_N_IFWI,IFWI_COMMON_PREOS,ADL-P_5SGC1,ADL-P_5SGC2,RPL_S_MASTER,RPL-Px_3SDC1,RPL-P_5SGC1,RPL-P_5SGC2,RPL-P_4SDC1,RPL-P_3SDC2,RPL-P_2SDC3,RPL-S_ 5SGC1,RPL-S_4SDC1,RPL-S_2SDC4,ADL_SBGA_5GC,ADL_N_IFWI_5SGC1,ADL_N_IFWI_4SDC1,ADL_N_IFWI_3SDC1,ADL_N_IFWI_2SDC1,ADL_N_IFWI_2SDC2,ADL_N_IFWI_2SDC3,ADL_N_IFWI_IEC_PMC,ADL_N_IFWI_IEC_IOM,MTLSGC1,MTLSGC1,MTLSDC1,RPL-Px_4SP2,RPL-Px_4SP2,RPL_Hx-R-DC1,RPL_Hx-R-GC,RPL_Hx-R-GC,RPL_Hx-R-DC1,RPL_Hx-R-GC,RPL_Hx-R-DC1,RPL_Hx-R-GC,RPL_Hx-R-DC1</t>
  </si>
  <si>
    <t>Verify SUT Boot after Flashing Corrupted IFWI</t>
  </si>
  <si>
    <t>CSS-IVE-131787</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</si>
  <si>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</si>
  <si>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</si>
  <si>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</si>
  <si>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</si>
  <si>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</si>
  <si>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</si>
  <si>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5SGC1,RPL-S_4SDC1,RPL-S_3SDC2,RPL-S_4SDC2,RPL-S_3SDC1,RPL-S_2SDC1,RPL-S_2SDC2,RPL-S_2SDC7,RPL-S_2SDC3,RPL-S_2SDC4,MTL_IFWI_CBV_BIOS,ADL_N_IFWI_IEC_BIOS,ADL_N_IFWI_IEC_CSME,RPL-SBGA_5SC,RPL-SBGA_4SC,RPL-SBGA_3SC,RPL-SBGA_2SC1,RPL-SBGA_2SC2,MTLSGC1, MTLSDC4,MTLSDC2,MTLSDC1,MTLSDC5,MTLSDC3</t>
  </si>
  <si>
    <t>Perform 10 cycles Cold and Warm boot with OS installed in eMMC</t>
  </si>
  <si>
    <t>CSS-IVE-131797</t>
  </si>
  <si>
    <t>AMLR_Y42_Corp_RS6_PV,AMLR_Y42_PV_RS6,CNL_U20_GT0_PV,CNL_Y22_PV,GLK_B0_RS3_PV,ICL_U42_RS6_PV,ICL_Y42_RS6_PV,KBL_H42_PV,KBL_U21_PV,KBL_U22_PV,KBL_U23e_PV,KBL_Y22_PV,KBLR_Y_PV,KBLR_Y22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</si>
  <si>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Written based on IFWI mandatory test case check list 
Added this test case for GLK based on "GLK PO TCs" list
ICL: 
emmc rtd3: BC-RQTBC-15284
cold reboot: BC-RQTBC-15318
warm : recoot: BC-RQTBC-15317</t>
  </si>
  <si>
    <t>we should not observe any yellow  bangs after multiple Reboot's  and G3.</t>
  </si>
  <si>
    <t>Intention of the testcase is to verify cold and warm boot cycles</t>
  </si>
  <si>
    <t>IFWI,GLK-FW-PO,C1_NA,ICL-ArchReview-PostSi,UDL2.0_ATMS2.0,OBC-CNL-PTF-PMC-PM-bootflow,OBC-ICL-PTF-PMC-PM-Bootflow,IFWI_TEST_SUITE,ADL/RKL/JSL,MTL_Test_Suite,IFWI_SYNC,ADL_N_IFWI,IFWI_COMMON_PREOS,ADLMLP4x,ADL_SBGA_5GC,ADL_SBGA_3SDC1,ADL_N_IFWI_2SDC3,ADL_N_IFWI_2SDC1,ADL_N_IFWI_3SDC1,ADL_N_IFWI_4SDC1,ADL_N_IFWI_5SGC1,LNLM5SGC,LNLM4SDC1,LNLM3SDC2,LNLM3SDC3,LNLM3SDC4,LNLM3SDC5,LNLM2SDC6</t>
  </si>
  <si>
    <t>Microcode version should be uniform in all CPU cores</t>
  </si>
  <si>
    <t>CSS-IVE-131805</t>
  </si>
  <si>
    <t>Platform Config and Board BOM</t>
  </si>
  <si>
    <t>AML_5W_Y22_ROW_PV,AML_7W_Y22_KC_PV,AMLR_Y42_PV_RS6,CFL_H62_RS2_PV,CFL_H62_RS3_PV,CFL_H62_RS4_PV,CFL_H62_RS5_PV,CFL_H62_uSFF_KC_RS4_PV,CFL_H82_RS5_PV,CFL_H82_RS6_PV,CFL_KBPH_S62_RS3_PV,CFL_KBPH_S82_RS6_PV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UY42_PO,TGL_Y42_RS4_PV,WHL_U42_Corp_PV,WHL_U42_PV,WHL_U43e_Corp_PV,TGL_U42_RS6_Alpha,TGL_U42_RS6_Beta,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JSLP_Win10x_PreAlpha,JSLP_Win10x_PV,JSLP_Win10x_Alpha,JSLP_Win10x_Beta</t>
  </si>
  <si>
    <t>CPU patch-update</t>
  </si>
  <si>
    <t>SOCBP-RQTBC-1663
BC-RQTBCTL-521
BC-RQTBCLF-296
BC-RQTBC-15983</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</si>
  <si>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</si>
  <si>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</si>
  <si>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RKL/JSL,IFWI_TEST_SUITE,MTL_Test_Suite,IFWI_SYNC,ADL_N_IFWI_5SGC1,ADL_N_IFWI_4SDC1,ADL_N_IFWI_3SDC1,ADL_N_IFWI_2SDC1,ADL_N_IFWI_2SDC2,ADL_N_IFWI_2SDC3,ADL_SBGA_5GC,RPL_S_PSS_BASE,IFWI_FOC_BAT,ADL_N_IFWI,MTL_IFWI_PSS_EXTENDED,IFWI_COMMON_PREOS,RPL_S_MASTER,RPL-S_2SDC4,ADL-M_5SGC1,RPL-Px_5SGC1,RPL-Px_3SDC1,ADL_SBGA_3SDC1,LNL_M_IFWI_PSS,MTL-M/P_Pre-Si_In_Production,MTL-S_Pre-Si_In_Production,LNL-M_Pre-Si_In_Production,ADL_N_IFWI_IEC_BIOS,ADL_N_IFWI_IEC_Chipset_init</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</si>
  <si>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</si>
  <si>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</si>
  <si>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</si>
  <si>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</si>
  <si>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</si>
  <si>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</si>
  <si>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</si>
  <si>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</si>
  <si>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</si>
  <si>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</si>
  <si>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</si>
  <si>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</si>
  <si>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</si>
  <si>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</si>
  <si>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</si>
  <si>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</si>
  <si>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</si>
  <si>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</si>
  <si>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</si>
  <si>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</si>
  <si>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</si>
  <si>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</si>
  <si>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</si>
  <si>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</si>
  <si>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</si>
  <si>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</si>
  <si>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</si>
  <si>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</si>
  <si>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</si>
  <si>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</si>
  <si>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</si>
  <si>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</si>
  <si>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</si>
  <si>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</si>
  <si>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</si>
  <si>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</si>
  <si>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</si>
  <si>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</si>
  <si>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</si>
  <si>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</si>
  <si>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</si>
  <si>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</si>
  <si>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</si>
  <si>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</si>
  <si>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</si>
  <si>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</si>
  <si>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</si>
  <si>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</si>
  <si>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</si>
  <si>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t>
  </si>
  <si>
    <t>Verify system shuts down after reaching critical Trip point</t>
  </si>
  <si>
    <t>CSS-IVE-131833</t>
  </si>
  <si>
    <t>ADL-S_ADP-S_SODIMM_DDR5_1DPC_Alpha,AML_5W_Y22_ROW_PV,ADL-S_ADP-S_UDIMM_DDR5_1DPC_PreAlpha,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</si>
  <si>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</si>
  <si>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 1209951585</t>
  </si>
  <si>
    <t>System should shutdown automatically after reaching critical trip point</t>
  </si>
  <si>
    <t>ifwi.alderlake,ifwi.apollolake,ifwi.jasperlake,ifwi.meteorlake,ifwi.raptorlake,ifwi.raptorlake_refresh,ifwi.rocketlake</t>
  </si>
  <si>
    <t>DPTF monitor tool/UI tool</t>
  </si>
  <si>
    <t>System should automatically shutdown when temperature reaches critical trip point value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</si>
  <si>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P_5SGC1,ADL-P_5SGC2,RPL_S_MASTER,ADL-M_5SGC1,ADL_SBGA_5GC,RPL-P_3SDC3,RPL-P_2SDC4,RPL-P_PNP_GC,RPL-Px_4SDC1,RPL-Px_3SDC2,ADL_N_IFWI_5SGC1,ADL_N_IFWI_4SDC1,ADL_N_IFWI_3SDC1,ADL_N_IFWI_2SDC1,ADL_N_IFWI_2SDC2,ADL_N_IFWI_2SDC3,ADL_N_IFWI_IEC_PMC,ADL_N_IFWI_IEC_EC,MTLSGC1,MTLSGC1,MTLSDC1,RPL_Hx-R-GC,RPL_Hx-R-DC1,RPL_Hx-R-GC,RPL_Hx-R-DC1,RPL_Hx-R-GC,RPL_Hx-R-DC1</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</si>
  <si>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</si>
  <si>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</si>
  <si>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</si>
  <si>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</si>
  <si>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</si>
  <si>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</si>
  <si>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ifwi.alderlake,ifwi.arrowlake,ifwi.lunarlake,ifwi.meteorlake,ifwi.raptorlake,ifwi.rocketlake</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</si>
  <si>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</si>
  <si>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MTL_IFWI_BAT,ADL_SBGA_5GC,ADL_SBGA_3SDC1,ERB,MTL_IFWI_CBV_PMC,MTL_IFWI_CBV_EC,MTL_IFWI_CBV_BIOS,ADL_N_IFWI_2SDC3,ADL_N_IFWI_2SDC1,ADL_N_IFWI_3SDC1,ADL_N_IFWI_4SDC1,ADL_N_IFWI_5SGC1,ADL_N_IFWI_IEC_PMC,ADL_N_IFWI_IEC_EC,MTL-P_5SGC1,MTL-P_4SDC1,MTL-P_4SDC2,MTL-P_3SDC3,MTL-P_3SDC4,MTL-P_2SDC5,MTL-P_2SDC6,RPL-SBGA_5SC,LNLM5SGC,LNLM4SDC1,LNLM3SDC2,LNLM3SDC3,RPL-Px_5SGC1</t>
  </si>
  <si>
    <t>Verify SUT wakes from S0i3/C-MoS using Bluetooth (BT Devices)</t>
  </si>
  <si>
    <t>CSS-IVE-131847</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</si>
  <si>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H42_PV,KBL_U21_PV,KBL_U22_PV,KBL_U23e_PV,KBL_Y22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</si>
  <si>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WiFi/BT,MoS (Modern Standby),S0ix-states</t>
  </si>
  <si>
    <t>BC-RQTBC-10036
BC-RQTBC-10041
ICL:BC-RQTBC-15307
TGL:BC-RQTBCTL-1132
TGL Requirement coverage: BC-RQTBCTL-484
JSL : BC-RQTBC-16705,LKF: 4_335-LZ-798,
JSLP: 1607196254,1607196132,1607196163,1607196137
RKL:2203203090</t>
  </si>
  <si>
    <t>Verify System should wake form S0i3/Connected MOS after BT device Event</t>
  </si>
  <si>
    <t>Verify SUT wakes from S0i3/CMOS using Blue 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</si>
  <si>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IFWI_FOC_BAT,ADL_N_IFWI,IFWI_COMMON_PREOS,ADLMLP4x,ADL-P_5SGC1,ADL-P_5SGC2,RPL_S_MASTER,ADL-M_5SGC1,ADL-M_4SDC1,ADL-M_3SDC1,ADL-M_3SDC3,ADL-M_2SDC1,ADL-P_4SDC1,ADL_N_REV0,ADL_SBGA_5GC,RPL-Px_5SGC1,RPL-Px_4SDC1,ADL-M_3SDC2,,ADL-M_2SDC2,ADL-M_5SGC1,ADL-M_3SDC2,ADL-M_2SDC2, RPL-S_2SDC7, ADL_SBGA_3SDC1,ADL_N_IFWI_5SGC1, ADL_N_IFWI_4SDC1, ADL_N_IFWI_3SDC1,  ADL_N_IFWI_2SDC1, ADL_N_IFWI_2SDC2, ADL_N_IFWI_2SDC3,ADL_N_IFWI_5SGC1, ADL_N_IFWI_4SDC1,   ADL_N_IFWI_2SDC1, ADL_N_IFWI_2SDC2,ADL_N_IFWI_IEC_General,ADL_N_IFWI_IEC_PMC, RPL-Px_4SP2, RPL-Px_2SDC1, RPL-S_ 5SGC1, RPL-S_4SDC1, RPL-S_4SDC2, RPL-S_3SDC1, RPL-S_2SDC1, RPL-S_2SDC2, RPL-S_2SDC3, RPL-S_2SDC7, RPL-S_2SDC8,, RPL_Hx-R-GC, RPL_Hx-R-DC1</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</si>
  <si>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</si>
  <si>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</si>
  <si>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</si>
  <si>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</si>
  <si>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</si>
  <si>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</si>
  <si>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</si>
  <si>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</si>
  <si>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</si>
  <si>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</si>
  <si>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</si>
  <si>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</si>
  <si>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</si>
  <si>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</si>
  <si>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</si>
  <si>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</si>
  <si>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SBGA_4SC,RPL-SBGA_3SC,RPL-SBGA_2SC1,RPL-SBGA_2SC2,RPL-P_2SDC3,RPL-P_2SDC5,RPL-P_2SDC6,RPL-Px_4SP2,RPL-Px_2SDC1,MTLSGC1, MTLSDC4,MTLSDC2,MTLSDC1,MTLSDC5,MTLSDC3</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</si>
  <si>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</si>
  <si>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</si>
  <si>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</si>
  <si>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</si>
  <si>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</si>
  <si>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</si>
  <si>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</si>
  <si>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</si>
  <si>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FW,MTL_IFWI_CBV_EC,ADL_N_IFWI_IEC_PMC,ADL_N_IFWI_IEC_EC,RPL-SBGA_5SC,RPL-SBGA_4SC,RPL-SBGA_2SC1,RPL-SBGA_2SC2,IFWI_COMMON_UNIFIED,ARL_S_IFWI_0.8PSS,RPL_Hx-R-GC,RPL_Hx-R-DC1</t>
  </si>
  <si>
    <t>Verify system achieves 90% or greater C6-state residency when idle in DC Mode</t>
  </si>
  <si>
    <t>CSS-IVE-131860</t>
  </si>
  <si>
    <t>AML_5W_Y22_ROW_PV,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GLK_B0_RS3_PV,ICL_U42_RS6_PV,ICL_UN42_KC_PV_RS6,ICL_Y42_RS6_PV,ICL_YN42_RS6_PV,JSLP_POR_20H1_Alpha,JSLP_POR_20H1_PreAlpha,JSLP_POR_20H2_Beta,JSLP_POR_20H2_PV,JSLP_TestChip_19H1_PreAlpha,KBL_H42_PV,KBL_S42_PV,KBL_U21_PV,KBL_U22_PV,KBL_U23e_PV,KBL_Y22_PV,KBLR_U42_PV,KBLR_Y_PV,KBLR_Y22_PV,TGL_ H81_RS4_Alpha,TGL_ H81_RS4_Beta,TGL_ H81_RS4_PV,TGL_H81_19H2_RS6_PreAlpha,TGL_U42_RS4_PV,TGL_UY42_PO,TGL_Y42_RS4_PV,WHL_U42_Corp_PV,WHL_U42_PV,WHL_U43e_Corp_PV,TGL_U42_RS6_Alpha,TGL_U42_RS6_Beta,TGL_U42_RS6_PV,TGL_Y42_RS6_Alpha,TGL_Y42_RS6_Beta,TGL_Y42_RS6_PV,AML_Y42_Win10X_PV,CML_U42_DG1_DDR4_PV,CML_U62_DG1_DDR4_PV,JSLP_Win10x_PreAlpha,JSLP_Win10x_PV,JSLP_Win10x_Alpha,JSLP_Win10x_Beta</t>
  </si>
  <si>
    <t>BC-RQTBC-2682
CFL:CSS-IVE-65498
ICL:BC-RQTBC-13485,BC-RQTBC-14656
TGL: BC-RQTBCTL-645  BC-RQTBCTL-2682
RKL : 2203201681</t>
  </si>
  <si>
    <t>C6 residency should be above 90% </t>
  </si>
  <si>
    <t>Intention of the testcase is to verify system achieves 90% or greater C6-state residency when idle in DC Mode</t>
  </si>
  <si>
    <t>ICL-ArchReview-PostSi,InProdATMS1.0_03March2018,PSE 1.0,OBC-CNL-CPU-Punit-PM-CState,OBC-TGL-CPU-Punit-PM-CState,OBC-ICL-CPU-Punit-PM-CState,OBC-CFL-CPU-Punit-PM-CState,GLK_ATMS1.0_Automated_TCs,MTL_Test_Suite,IFWI_SYNC,ADL_N_IFWI,IFWI_TEST_SUITEIFWI_COVERAGE_DELTA,ADL-M_5SGC1,RPL_P_MASTER,RPL-S_ 5SGC1,RPL-Px_4SP2,RPL-P_4SDC1,RPL-P_3SDC2,RPL-SBGA_4SC,ADL_SBGA_5GC,MTL_IFWI_CBV_ChipsetInit,ADL_N_IFWI_2SDC3,ADL_N_IFWI_2SDC2,ADL_N_IFWI_2SDC1,ADL_N_IFWI_3SDC1,ADL_N_IFWI_5SGC1,ADL_N_IFWI_IEC_General,ADL_N_IFWI_IEC_PMC,ADL_N_IFWI_IEC_EC,ADL_N_IFWI_IEC_Chipset_init,MTL-P_5SGC1,MTL-P_4SDC1,MTL-P_4SDC2,MTL-P_3SDC4,ARL_Px_IFWI_CI,LNLM5SGC,LNLM4SDC1,LNLM3SDC2,LNLM3SDC3,LNLM3SDC4,LNLM3SDC5,LNLM2SDC6</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</si>
  <si>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</si>
  <si>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</si>
  <si>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</si>
  <si>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</si>
  <si>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</si>
  <si>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</si>
  <si>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</si>
  <si>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t>
  </si>
  <si>
    <t>Verify Headphone plug/unplug Event wake system from CMS</t>
  </si>
  <si>
    <t>CSS-IVE-131870</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</si>
  <si>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t>
  </si>
  <si>
    <t>S0ix-states,USB/XHCI ports</t>
  </si>
  <si>
    <t>BC-RQTBC-10052
BC-RQTBCLF-459</t>
  </si>
  <si>
    <t>SUT should wake from S0i3 for Headphone event and Display should be OFF</t>
  </si>
  <si>
    <t>ifwi.alderlake,ifwi.lunarlake,ifwi.meteorlake,ifwi.raptorlake,ifwi.raptorlake_refresh,ifwi.rocketlake</t>
  </si>
  <si>
    <t> Headphone plug/unplug Event wake system from CMS</t>
  </si>
  <si>
    <t>UDL2.0_ATMS2.0,OBC-LKF-PCH-AVS-Audio-HDA_Headphone,IFWI_TEST_SUITE,ADL/RKL/JSL,MTL_Test_Suite,IFWI_SYNC,ADL_N_IFWI,IFWI_COMMON_PREOS,RPL_S_MASTER,ADL-M_5SGC1,RPL-Px_5SGC1,RPL-Px_4SDC1,RPL-P_5SGC1,RPL-P_4SDC1,RPL-P_3SDC2,RPL-P_2SDC4,RPL-S_ 5SGC1,RPL-S_4SDC1,RPL-S_3SDC2,RPL-S_3SDC1,RPL-S_2SDC1,RPL-S_2SDC2,RPL-S_2SDC3,ADL_SBGA_5GC,ADL_SBGA_3DC1,ADL_SBGA_3DC2,ADL_SBGA_3DC3,ADL_SBGA_3DC4,ADL-M_5SGC1,ADL-M_3SDC1,ADL-M_3SDC2,ADL-M_2SDC1,ADL-M_2SDC2,RPL-P_3SDC3,RPL-P_PNP_GC,,ADL_SBGA_3SDC1,MTL-M_5SGC1,MTL-M_4SDC1,MTL-M_4SDC2,MTL-M_3SDC3,MTL-M_2SDC4,MTL-M_2SDC5,MTL-M_2SDC6,ADL_N_IFWI_5SGC1,ADL_N_IFWI_4SDC1,ADL_N_IFWI_3SDC1,ADL_N_IFWI_2SDC2,ADL_N_IFWI_2SDC3,ADL_N_IFWI_IEC_General,ADL_N_IFWI_IEC_PMC,RPL_Hx-R-GC,RPL_Hx-R-DC1</t>
  </si>
  <si>
    <t>Verify SUT waking up from Connected Modern standby when it hits low battery event</t>
  </si>
  <si>
    <t>CSS-IVE-131871</t>
  </si>
  <si>
    <t>ICL_U42_RS6_PV,ICL_Y42_RS6_PV,JSLP_POR_20H1_Alpha,JSLP_POR_20H1_PreAlpha,JSLP_POR_20H2_Beta,JSLP_POR_20H2_PV,JSLP_TestChip_19H1_PreAlpha,KBL_U21_PV,LKF_A0_RS4_Alpha,LKF_A0_RS4_POE,LKF_B0_RS4_PV ,LKF_Bx_ROW_19H1_Alpha,LKF_Bx_ROW_19H2_Beta,LKF_Bx_ROW_19H2_PV,LKF_Bx_ROW_20H1_PV,LKF_N-1_(BXTM)_RS3_POE,TGL_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</si>
  <si>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modes,EC-Lite,MoS (Modern Standby),S0ix-states</t>
  </si>
  <si>
    <t>BC-RQTBC-10050
LKF PSS use case: 
IceLake-UCIS-313
4_335-UCIS-1969
IceLake-UCIS-313</t>
  </si>
  <si>
    <t>SUT should wake from Connected Modern standby when the battery reached below "low battery" level.</t>
  </si>
  <si>
    <t>Verify system wakes from CMS when it hits "Low battery Event" </t>
  </si>
  <si>
    <t>Verify System wakes from CMS State using "Fingerprint Sensor"</t>
  </si>
  <si>
    <t>CSS-IVE-131872</t>
  </si>
  <si>
    <t>ADL-S_ADP-S_SODIMM_DDR5_1DPC_Alpha,AML_5W_Y22_ROW_PV,AMLR_Y42_PV_RS6,CNL_H82_PV,CNL_Y22_PV,ICL_U42_RS6_PV,ICL_Y42_RS6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ADL-S_ADP-S_SODIMM_DDR5_1DPC_Beta,ADL-S_ADP-S_SODIMM_DDR5_1DPC_PreAlpha,ADL-S_ADP-S_SODIMM_DDR5_1DPC_PV,RKL_CML_S_102_TGPH_Xcomp_DDR4_POE,RKL_CML_S_102_TGPH_Xcomp_DDR4_Beta,RKL_CML_S_102_TGPH_Xcomp_DDR4_Alpha,RKL_CML_S_102_TGPH_Xcomp_DDR4_PV,RKL_CML_S_62_TGPH_Xcomp_DDR4_POE,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</si>
  <si>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BC-RQTBC-10447</t>
  </si>
  <si>
    <t>SUT should wake from Sleep State using "Fingerprint Sensor"</t>
  </si>
  <si>
    <t>Verify System wakes from Connected MOS using "Fingerprint Sensor" </t>
  </si>
  <si>
    <t>UDL2.0_ATMS2.0,OBC-CNL-PTF-PMC-PM-s0ix,OBC-ICL-PTF-PMC-PM-S0ix,OBC-LKF-PTF-PMC-PM-S0ix,IFWI_TEST_SUITE,PPMM_Pending_RKL_Native,PPMM_Pending_RKL_C1,PPMM_Pending_RKL_C2,ADL/RKL/JSL,MTL_Test_Suite,IFWI_SYNCADL_N_IFWI,IFWI_COMMON_PREOS,RPL_S_MASTER,RPL-S_3SDC1,ADLMLP4x,ADL-P_5SGC1,ADL-M_5SGC1,ADL-P_3SDC4,RPL-Px_5SGC1,RPL-P_5SGC1,ADL_SBGA_5GC,MTL-M_5SGC1,MTL-M_4SDC1,MTL-M_4SDC2,MTL-M_3SDC3,MTL-M_2SDC4,ADL_N_IFWI_5SGC1,ADL_N_IFWI_4SDC1,ADL_N_IFWI_3SDC1,ADL_N_IFWI_2SDC1,ADL_N_IFWI_IEC_General,MTLSDC2,LNLM5SGC,LNLM3SDC2</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</si>
  <si>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</si>
  <si>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</si>
  <si>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</si>
  <si>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</si>
  <si>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</si>
  <si>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</si>
  <si>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</si>
  <si>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</si>
  <si>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</si>
  <si>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</si>
  <si>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</si>
  <si>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</si>
  <si>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</si>
  <si>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</si>
  <si>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t>
  </si>
  <si>
    <t>Verify functionality of USB Type-C power adapter while Sx(S3,S4,S5) cycles</t>
  </si>
  <si>
    <t>CSS-IVE-131876</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</si>
  <si>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</si>
  <si>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BC-RQTBC_APL-612
BC-RQTBC-12460
BC-RQTBC-13336 
 LKF PRD Coverage: IceLake-UCIS-4277
TGL PSS UCSI coverage : 2201759418, 2201759419, 1405574488
JSLP Coverage ID: 2203202802,2203201730,1607196304
RKL Coverage ID :2203201383,2203202518,2203203016,2203202802,2203202480</t>
  </si>
  <si>
    <t>SUT should be charging all through the testing and system shouldn't have any issues during Sx state</t>
  </si>
  <si>
    <t>This test verifies the functionality of USB Type-C power adapter while SUT performs Sx (S3,S4,S5 and S0i3)cycles.</t>
  </si>
  <si>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</si>
  <si>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</si>
  <si>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</si>
  <si>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</si>
  <si>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</si>
  <si>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</si>
  <si>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</si>
  <si>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Verify that the microcode patch is loaded and applied</t>
  </si>
  <si>
    <t>CSS-IVE-131880</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</si>
  <si>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UY42_PO,TGL_Y42_RS4_PV,WHL_U42_Corp_PV,WHL_U42_PV,WHL_U43e_Corp_PV,TGL_U42_RS6_Alpha,TGL_U42_RS6_Beta,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JSLP_Win10x_PreAlpha,JSLP_Win10x_PV,JSLP_Win10x_Alpha,JSLP_Win10x_Beta</t>
  </si>
  <si>
    <t>CSE/TXE</t>
  </si>
  <si>
    <t>SOCBP-RQTBC-1663
BC-RQTBCTL-521
RKL:BC-RQTBCLF-304 &amp; 2203201357
BC-RQTBC-15983
BC-RQTBCTL-2760
BC-RQTBCTL-2759
RKL: BC-RQTBCTL-2759 &amp; 2203202998
JSLP:2203203126</t>
  </si>
  <si>
    <t>The microcode patch is loaded successfully and the result is indicated to the CSE.</t>
  </si>
  <si>
    <t>The microcode patch gets Initialized properly  by default.</t>
  </si>
  <si>
    <t>ICL-ArchReview-PostSi,CNL_Automation_Production,CFL_Automation_Production,InProdATMS1.0_03March2018,LKF_PO_Phase1,LKF_PO_Phase2,LKF_PO_New_P1,PSE 1.0,OBC-CNL-CPU-MC-Security-SGX,OBC-CFL-CPU-MC-Security,OBC-LKF-CPU-MC-Security,OBC-ICL-CPU-MCU-System,OBC-TGL-CPU-MCU-System,GLK_ATMS1.0_Automated_TCs,KBLR_ATMS1.0_Automated_TCs,LKF_B0_Power_ON,RKL_S_PO_Phase3_IFWI,RKL_POE,RKL_U_PO_Phase3_IFWI,ADL/RKL/JSL,IFWI_TEST_SUITE,Phase_3,MTL_Test_Suite,IFWI_SYNC,ADL_N_IFWI_5SGC1,ADL_N_IFWI_4SDC1,ADL_N_IFWI_3SDC1,ADL_N_IFWI_2SDC1,ADL_N_IFWI_2SDC2,ADL_N_IFWI_2SDC3,ADL_SBGA_5GC,RPL_S_PSS_BASE,IFWI_FOC_BAT,ADL_N_IFWI,MTL_IFWI_PSS_EXTENDED,IFWI_COMMON_PREOS,RPL_S_MASTER,RPL-S_2SDC4,RPL-Px_5SGC1,RPL-Px_3SDC1,ADL_SBGA_3SDC1,LNL_M_IFWI_PSS,MTL-M/P_Pre-Si_In_Production,MTL-S_Pre-Si_In_Production,ADL_N_IFWI_IEC_Chipset_init</t>
  </si>
  <si>
    <t>Verify playback of protected content already downloaded post CSE FW update</t>
  </si>
  <si>
    <t>fw.ifwi.csme</t>
  </si>
  <si>
    <t>CSS-IVE-131914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</si>
  <si>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</si>
  <si>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FW-Update</t>
  </si>
  <si>
    <t>Interops : FW update + Protected Content</t>
  </si>
  <si>
    <t>Playback of protected content should be fine pre and post CSE FW update</t>
  </si>
  <si>
    <t>ifwi.alderlake,ifwi.arrowlake,ifwi.jasperlake,ifwi.lunarlake,ifwi.meteorlake,ifwi.rocketlake</t>
  </si>
  <si>
    <t>ifwi.alderlake,ifwi.jasperlake,ifwi.meteorlake,ifwi.rocketlake</t>
  </si>
  <si>
    <t>CapsuleApp.efi,FFUTool.exe,FFU_EFI</t>
  </si>
  <si>
    <t>Intention of the testcase is to verify playback of protected content already downloaded post CSE FW update
The stream should play back with no errors pre and post update</t>
  </si>
  <si>
    <t>UDL2.0_ATMS2.0,OBC-ICL-PCH-CSME-Software,OBC-TGL-PCH-CSME-Software,OBC-CNL-PCH-CSME-Software,OBC-CFL-PCH-CSME-Software,OBC-LKF-PCH-CSME-Software,IFWI_TEST_SUITE,ADL/RKL/JSL,RKL-S X2_(CML-S+CMP-H)_S102,RKL-S X2_(CML-S+CMP-H)_S62,MTL_Test_Suite,IFWI_SYNC,ADL_N_IFWIIFWI_COVERAGE_DELTA,RPLSGC1,RPLSGC2,ADLMLP4x,ADL-P_5SGC1,ADL-P_5SGC2,ADL-M_5SGC1,ADL_SBGA_5GC, ADL_SBGA_3DC4,MTL_IFWI_CBV_CSME,ADL_N_IFWI_5SGC1,ADL_N_IFWI_4SDC1,ADL_N_IFWI_3SDC1,ADL_N_IFWI_2SDC1,ADL_N_IFWI_2SDC2,ADL_N_IFWI_2SDC3,ADL_N_IFWI_IEC_CSME,MTLSDC1,MTLSDC2,MTLSDC4,MTLSDC6</t>
  </si>
  <si>
    <t>Verify firmware upgrade and downgrade for ME and PMC combination payloads from OS</t>
  </si>
  <si>
    <t>CSS-IVE-131915</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</si>
  <si>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H81_RS4_PV,TGL_H81_19H2_RS6_PreAlpha,TGL_HFPGA_RS3,TGL_HFPGA_RS4,TGL_Simics_VP_RS2_PSS1.0,TGL_Simics_VP_RS2_PSS1.1,TGL_Simics_VP_RS4_PSS1.0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</si>
  <si>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 update scenario at OS Level for ME+PMC</t>
  </si>
  <si>
    <t>Firmware upgrade and downgrade for ME and PMC combination payloads from OS should get completed successfully from OS</t>
  </si>
  <si>
    <t>Intention of the testcase is to verify  firmware upgrade and downgrade for ME and PMC combination payloads
This test verifies upgrade and downgrade at OS level
 </t>
  </si>
  <si>
    <t>UDL2.0_ATMS2.0,TGL_IFWI_PO_P3,IFWI_TEST_SUITE,ADL/RKL/JSL,RKL-S X2_(CML-S+CMP-H)_S102,RKL-S X2_(CML-S+CMP-H)_S62,IFWI_SYNC,ADL_N_IFWI,RPLSGC1,RPLSGC2,IFWI_COVERAGE_DELTA,IFWI_FOC_BAT,ADLMLP4x,ADL-P_5SGC1,ADL-P_5SGC2,ADL-M_5SGC1,RPL-S_5SGC1,RPL-S_4SDC1,RPL-S_3SDC1,RPL-S_3SDC2,RPL-S_2SDC1,RPL-S_2SDC2,RPL-S_2SDC3,MTL_IFWI_BAT,ADL_SBGA_5GC, ADL_SBGA_3DC4,RPL-S_2SDC7,MTL_IFWI_CBV_CSME,ADL_N_IFWI_5SGC1,ADL_N_IFWI_4SDC1,ADL_N_IFWI_3SDC1,ADL_N_IFWI_2SDC1,ADL_N_IFWI_2SDC2,ADL_N_IFWI_2SDC3,ADL_N_IFWI_IEC_CSME,RPL-SBGA_5SC, RPL-SBGA_4SC, RPL-SBGA_3SC, RPL-SBGA_2SC1, RPL-SBGA_2SC2,MTLSDC1,MTLSDC2,RPL_Hx-R-GC,MTLSDC4,MTLSDC6,RPL_Hx-R-GC,RPL_Hx-R-DC1</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</si>
  <si>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</si>
  <si>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</si>
  <si>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</si>
  <si>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</si>
  <si>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</si>
  <si>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</si>
  <si>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</si>
  <si>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</si>
  <si>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</si>
  <si>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</si>
  <si>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</si>
  <si>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</si>
  <si>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</si>
  <si>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SUT should reach Graphics Turbo Frequency successfully pre and post cycle</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</si>
  <si>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</si>
  <si>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</si>
  <si>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DMIC basic functionality test post S4 cycle</t>
  </si>
  <si>
    <t>CSS-IVE-132389</t>
  </si>
  <si>
    <t>ADL-S_ADP-S_SODIMM_DDR5_1DPC_Alpha,AML_5W_Y22_ROW_PV,ADL-S_ADP-S_UDIMM_DDR5_1DPC_PreAlpha,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</si>
  <si>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</si>
  <si>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BC-RQTBC-12745
BC-RQTBC-14188
BC-RQTBCTL-1080
TGL HSD ES ID:220195294
TGL HSD ES ID:220194420
4_335-UCIS-2776
4_335-UCIS-2785
BC-RQTBC-16194
ADL: 1604590070</t>
  </si>
  <si>
    <t>Basic Functionality of DMIC should work fine pre and post cycle</t>
  </si>
  <si>
    <t>ICL-ArchReview-PostSi,TGL_PSS0.8P,UDL2.0_ATMS2.0,TGL_VP_NA,OBC-CNL-PCH-AVS-Audio-DMIC,OBC-CFL-PCH-AVS-Audio-DMIC,OBC-LKF-PCH-AVS-Audio-DMIC,OBC-ICL-PCH-AVS-Audio-DMIC,OBC-TGL-PCH-AVS-Audio-DMIC,IFWI_TEST_SUITE,ADL/RKL/JSL,MTL_Test_Suite,IFWI_SYNC,ADL_N_IFWI,IFWI_COMMON_PREOS,ADLMLP4x,ADL-P_5SGC1,ADL-P_5SGC2,RPL_S_MASTER,ADL-M_5SGC1,ADL-M_3SDC1,ADL-M_3SDC2,RPL-Px_5SGC1,RPL-Px_4SDC1,RPL-P_5SGC1,RPL-P_4SDC1,RPL-P_3SDC2,RPL-S_ 5SGC1,RPL-S_4SDC1,RPL-S_3SDC2,RPL-S_3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2,ADL_N_IFWI_2SDC3,ADL_N_IFWI_IEC_PMC,RPL-P_2SDC4,RPL_Hx-R-DC1</t>
  </si>
  <si>
    <t>Verify System functionality while and after performing warm reset (S5) Cycles with ongoing video playback</t>
  </si>
  <si>
    <t>CSS-IVE-132393</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</si>
  <si>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owerOn,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</si>
  <si>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discrete WiFi/BT,HDMI,HDMI-Audio,S-states</t>
  </si>
  <si>
    <t>BC-RQTBC-10101  
Test Coverage for stress scenarios by interrupting video playback by change in Power states of system under test.
BC-RQTBC-13413
BC-RQTBCTL-650
RKL: 2203201597
JSL: 1607196281,2203201597</t>
  </si>
  <si>
    <t>System should work as expected without issues like hang,crash, etc when video playback gets interrupted by performing warm reset cycles</t>
  </si>
  <si>
    <t>Stress</t>
  </si>
  <si>
    <t>Intention of the testcase is to verify system functionality test while performing warm reset with ongoing video playback</t>
  </si>
  <si>
    <t>ICL-ArchReview-PostSi,InProdATMS1.0_03March2018,PSE 1.0,OBC-CNL-GPU-DDI-Display-Video,OBC-CFL-GPU-DDI-Display-Video,OBC-ICL-GPU-DDI-Display-Video,OBC-TGL-GPU-DDI-Display-Video,GLK_ATMS1.0_Automated_TCs,CML_DG1_Delta,rkl_cml_s62,IFWI_TEST_SUITE,ADL/RKL/JSL,MTL_Test_Suite,IFWI_SYNC,ADL_N_IFWI,IFWI_COMMON_PREOS,ADLMLP4x,RPL_S_MASTER,ADL-M_3SD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1,ADL_N_IFWI_2SDC2,ADL_N_IFWI_2SDC3
,ADL_N_IFWI_IEC_PMC,RPL_Hx-R-GC,RPL_Hx-R-DC1</t>
  </si>
  <si>
    <t>Verify System functionality test, while and after performing Hibernate (S4) cycles with ongoing video playback</t>
  </si>
  <si>
    <t>CSS-IVE-132394</t>
  </si>
  <si>
    <t>Test Coverage for stress scenarios by interrupting video playback by change in Power states of system under test
BC-RQTBC-10156  
BC-RQTBC-13413
BC-RQTBCTL-650
RKL: 2203201597
JSL: 1607196281,2203201597</t>
  </si>
  <si>
    <t>System should be as expected without issues like hang,crash, etc, during and after video playback gets interrupted by performing S4 cycles</t>
  </si>
  <si>
    <t>System should be functional when video playback gets interrupted by S4</t>
  </si>
  <si>
    <t>ICL-ArchReview-PostSi,UDL2.0_ATMS2.0,OBC-CNL-GPU-DDI-Display-Video,OBC-CFL-GPU-DDI-Display-Video,OBC-ICL-GPU-DDI-Display-Video,OBC-TGL-GPU-DDI-Display-Video,CML_DG1_Delta,rkl_cml_s62,IFWI_TEST_SUITE,ADL/RKL/JSL,MTL_Test_Suite,IFWI_SYNC,ADL_N_IFWI,IFWI_COMMON_PREOS,ADLMLP4x,RPL_S_MASTER,ADL-M_3SD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1,ADL_N_IFWI_2SDC2,ADL_N_IFWI_2SDC3
,ADL_N_IFWI_IEC_PMC,RPL_Hx-R-GC,RPL_Hx-R-DC1</t>
  </si>
  <si>
    <t>Verify System functionality test, while and after performing Sleep S3 cycles with ongoing video playback on external displays</t>
  </si>
  <si>
    <t>CSS-IVE-132395</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</si>
  <si>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owerOn,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</si>
  <si>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t>
  </si>
  <si>
    <t>System should work as expected without any issues like hang,crash, etc  when video playback gets interrupted by performing S3 cycles</t>
  </si>
  <si>
    <t>Intention of the testcase is to verify system functionality test while performing sleep cycles with ongoing video playback</t>
  </si>
  <si>
    <t>ICL-ArchReview-PostSi,UDL2.0_ATMS2.0,OBC-CNL-GPU-DDI-Display-Video,OBC-CFL-GPU-DDI-Display-Video,OBC-ICL-GPU-DDI-Display-Video,OBC-TGL-GPU-DDI-Display-Video,rkl_cml_s62,IFWI_TEST_SUITE,ADL/RKL/JSL,MTL_Test_Suite,IFWI_SYNC,ADL_N_IFWI,IFWI_COMMON_PREOS,ADLMLP4x,ADL-P_5SGC2,RPL_S_MASTER,RPL-Px_5SGC1,RPL-Px_4SDC1,RPL-P_5SGC1,RPL-P_4SDC1,RPL-S_ 5SGC1,RPL-S_4SDC1,RPL-S_3SDC2,RPL-S_3SDC1,RPL-S_2SDC1,RPL-S_2SDC2,RPL-S_2SDC3,ADL_SBGA_5GC,ADL_SBGA_3DC1,ADL_SBGA_3DC2,ADL_SBGA_3DC3,ADL_SBGA_3DC4,ADL-M_5SGC1,ADL-M_3SDC1,ADL-M_3SDC2,ADL-M_2SDC1,ADL-M_2SDC2,RPL-P_3SDC3,RPL-P_PNP_GC,RPL-S_2SDC7,ADL_SBGA_3SDC1,ADL_N_IFWI_IEC_PMC,ADL_N_IFWI_5SGC1,RPL_Hx-R-GC,RPL_Hx-R-DC1</t>
  </si>
  <si>
    <t>System functionality test, while and after performing Hybrid Sleep cycles with ongoing video playback</t>
  </si>
  <si>
    <t>CSS-IVE-132404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</si>
  <si>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</si>
  <si>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BC-RQTBC-10036  
BC-RQTBC-13413
BC-RQTBCTL-650
RKL: 2203201597
JSL: 1607196281,2203201597</t>
  </si>
  <si>
    <t>System should work as expected without issues like hang,crash, etc  when video playback gets interrupted by performing Hybrid sleep cycles</t>
  </si>
  <si>
    <t>System functionality test while performing Hybrid Sleep cycles with ongoing video playback</t>
  </si>
  <si>
    <t>ICL-ArchReview-PostSi,UDL2.0_ATMS2.0,OBC-CNL-GPU-DDI-Display-Video,OBC-CFL-GPU-DDI-Display-Video,OBC-ICL-GPU-DDI-Display-Video,OBC-TGL-GPU-DDI-Display-Video,CML_DG1_Delta,rkl_cml_s62,IFWI_TEST_SUITE,ADL/RKL/JSL,MTL_Test_Suite,IFWI_SYNC,ADL_N_IFWI,IFWI_COMMON_PREOS,ADLMLP4x,ADL-P_5SGC2,RPL_S_MASTER,RPL-Px_5SGC1,RPL-Px_4SDC1,RPL-P_5SGC1,RPL-P_4SDC1,RPL-P_3SDC2,RPL-P_2SDC4,RPL-S_ 5SGC1,RPL-S_4SDC1,RPL-S_3SDC2,RPL-S_3SDC1,RPL-S_2SDC1,RPL-S_2SDC2,RPL-S_2SDC3,ADL_SBGA_5GC,ADL_SBGA_3DC1,ADL_SBGA_3DC2,ADL_SBGA_3DC3,ADL_SBGA_3DC4,RPL-SBGA_5SC,RPL-SBGA_3SC1,ADL-M_5SGC1,ADL-M_3SDC1,ADL-M_3SDC2,ADL-M_2SDC1,ADL-M_2SDC2,RPL-P_3SDC3,RPL-P_PNP_GC,RPL-S_2SDC7,ADL_SBGA_3SDC1,ADL_N_IFWI_5SGC1,ADL_N_IFWI_4SDC1,ADL_N_IFWI_3SDC1,ADL_N_IFWI_2SDC1,ADL_N_IFWI_2SDC2,ADL_N_IFWI_2SDC3
,ADL_N_IFWI_IEC_PMC,RPL_Hx-R-GC,RPL_Hx-R-DC1</t>
  </si>
  <si>
    <t>Validate Cold Reboot Cycles with Online Video Streaming</t>
  </si>
  <si>
    <t>fw.ifwi.bios,fw.ifwi.tools</t>
  </si>
  <si>
    <t>CSS-IVE-132434</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</si>
  <si>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owerOn,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</si>
  <si>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RKL: 2203201597
JSL: 1607196281,2203201597</t>
  </si>
  <si>
    <t>System should be stable when online video playback gets interrupted by performing G3</t>
  </si>
  <si>
    <t>Intention of the testcase is to verify Cold Reboot Cycles with Online Video Streaming</t>
  </si>
  <si>
    <t>ICL-ArchReview-PostSi,ATMS2Activity,UDL_2.0,UDL_ATMS2.0,UDL2.0_ATMS2.0,OBC-ICL-PCH-AVS-Graphics-Video,OBC-TGL-PCH-AVS-Graphics-Video,CML_DG1_Delta,rkl_cml_s62,IFWI_TEST_SUITE,ADL/RKL/JSL,MTL_Test_Suite,IFWI_SYNC,ADL_N_IFWI,IFWI_COMMON_PREOS,ADLMLP4x,ADL-P_5SGC1,ADL-P_5SGC2,RPL_S_MASTER,ADL-M_3SD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1,ADL_N_IFWI_2SDC2,ADL_N_IFWI_2SDC3
,ADL_N_IFWI_IEC_PMC,RPL_Hx-R-GC,RPL_Hx-R-DC1</t>
  </si>
  <si>
    <t>Validate Warm Reboot Cycles with Online Video Streaming</t>
  </si>
  <si>
    <t>CSS-IVE-132435</t>
  </si>
  <si>
    <t>Test Coverage for stress scenarios by interrupting online video playback by change in Power states of system under test.
BC-RQTBC-13413
BC-RQTBCTL-650
BC-RQTBCTL-473
RKL: 2203201597,2203203072
JSL: 1607196281,2203201597</t>
  </si>
  <si>
    <t>System should be stable when online video playback gets interrupted by performing warm reset cycles</t>
  </si>
  <si>
    <t>Intention of the testcase is to verify Warm Reboot Cycles with Online Video Streaming</t>
  </si>
  <si>
    <t>Validate Hibernate Cycles with Online Video Streaming</t>
  </si>
  <si>
    <t>CSS-IVE-132436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</si>
  <si>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owerOn,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</si>
  <si>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t>
  </si>
  <si>
    <t>System should be stable when online video playback gets interrupted by performing S4 cycles</t>
  </si>
  <si>
    <t>System should be stable when online video playback gets interrupted by S4</t>
  </si>
  <si>
    <t>ICL-ArchReview-PostSi,UDL2.0_ATMS2.0,OBC-ICL-PCH-AVS-Graphics-Video,OBC-TGL-PCH-AVS-Graphics-Video,CML_DG1_Delta,IFWI_TEST_SUITE,ADL/RKL/JSL,MTL_Test_Suite,IFWI_SYNC,ADL_N_IFWI,IFWI_COMMON_PREOS,ADLMLP4x,ADL-P_5SGC1,ADL-P_5SGC2,RPL_S_MASTER,ADL-M_3SD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ADL_N_IFWI_5SGC1,ADL_N_IFWI_4SDC1,ADL_N_IFWI_3SDC1,ADL_N_IFWI_2SDC1,ADL_N_IFWI_2SDC2,ADL_N_IFWI_2SDC3
,ADL_N_IFWI_IEC_PMC,RPL-Px_4SP2,RPL_Hx-R-GC,RPL_Hx-R-DC1</t>
  </si>
  <si>
    <t>Validate Sleep Cycles with online video streaming</t>
  </si>
  <si>
    <t>CSS-IVE-132437</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</si>
  <si>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owerOn,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</si>
  <si>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System should be stable when online video playback gets interrupted by performing S3 cycles</t>
  </si>
  <si>
    <t>System should be stable when online video playback gets interrupted by performing sleep</t>
  </si>
  <si>
    <t>ICL-ArchReview-PostSi,UDL2.0_ATMS2.0,OBC-ICL-PCH-AVS-Graphics-Video,OBC-TGL-PCH-AVS-Graphics-Video,CML_DG1_Delta,rkl_cml_s62,IFWI_TEST_SUITE,ADL/RKL/JSL,MTL_Test_Suite,IFWI_SYNC,ADL_N_IFWI,IFWI_COMMON_PREOS,ADLMLP4x,ADL-P_5SGC2,RPL_S_MASTER,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ADL_N_IFWI_5SGC1,ADL_N_IFWI_4SDC1,ADL_N_IFWI_3SDC1,ADL_N_IFWI_2SDC1,ADL_N_IFWI_2SDC2,ADL_N_IFWI_2SDC3
,ADL_N_IFWI_IEC_PMC,RPL_Hx-R-GC,RPL_Hx-R-DC1</t>
  </si>
  <si>
    <t>Validate Hybrid Sleep Cycles with online video streaming</t>
  </si>
  <si>
    <t>CSS-IVE-132438</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</si>
  <si>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</si>
  <si>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System should work as expected without issues like hang,crash, etc  when online video playback gets interrupted by performing Hybrid sleep cycles</t>
  </si>
  <si>
    <t>System functionality test while performing Hybrid Sleep cycles with ongoing online video playback</t>
  </si>
  <si>
    <t>ICL-ArchReview-PostSi,UDL2.0_ATMS2.0,OBC-ICL-PCH-AVS-Graphics-Video,OBC-TGL-PCH-AVS-Graphics-Video,CML_DG1_Delta,rkl_cml_s62,IFWI_TEST_SUITE,ADL/RKL/JSL,MTL_Test_Suite,IFWI_SYNC,IFWI_COMMON_PREOS,ADLMLP4x,ADL-P_5SGC2,RPL_S_MASTER,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ADL_N_IFWI_5SGC1,ADL_N_IFWI_4SDC1,ADL_N_IFWI_3SDC1,ADL_N_IFWI_2SDC1,ADL_N_IFWI_2SDC2,ADL_N_IFWI_2SDC3
,ADL_N_IFWI_IEC_PMC,RPL-Px_4SP2,RPL_Hx-R-GC,RPL_Hx-R-DC1</t>
  </si>
  <si>
    <t>Validate CMS/S0i3 cycles with online video streaming</t>
  </si>
  <si>
    <t>CSS-IVE-132457</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</si>
  <si>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</si>
  <si>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</si>
  <si>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</si>
  <si>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Intention of the testcase is to verify CMS/S0i3 cycles with online video streaming</t>
  </si>
  <si>
    <t>ICL-ArchReview-PostSi,UDL2.0_ATMS2.0,OBC-ICL-PCH-AVS-Graphics-Video,OBC-TGL-PCH-AVS-Graphics-Video,CML_DG1_Delta,rkl_cml_s62,IFWI_TEST_SUITE,ADL/RKL/JSL,MTL_Test_Suite,IFWI_SYNC,ADL_N_IFWI,IFWI_COMMON_PREOS,ADLMLP4x,ADL-P_5SGC1,ADL-P_5SGC2,RPL_S_MASTER,ADL-M_3SDC2,RPL-Px_5SGC1,RPL-Px_4SDC1,RPL-P_5SGC1,RPL-P_4SDC1,RPL-P_3SDC2,RPL-P_2SDC4,RPL-S_ 5SGC1,RPL-S_4SDC1,RPL-S_3SDC2,RPL-S_3SDC1,RPL-S_2SDC1,RPL-S_2SDC2,RPL-S_2SDC3,ADL_SBGA_5GC,ADL_SBGA_3DC1,ADL_SBGA_3DC2,ADL_SBGA_3DC3,ADL_SBGA_3DC4,ADL-M_5SGC1,ADL-M_3SDC1,ADL-M_3SDC2,ADL-M_2SDC1,ADL-M_2SDC2,RPL-P_3SDC3,RPL-P_PNP_GC,,ADL_SBGA_3SDC1,ADL_N_IFWI_5SGC1,ADL_N_IFWI_4SDC1,ADL_N_IFWI_3SDC1,ADL_N_IFWI_2SDC1,ADL_N_IFWI_2SDC2,ADL_N_IFWI_2SDC3
,ADL_N_IFWI_IEC_PMC,RPL_Hx-R-GC,RPL_Hx-R-DC1</t>
  </si>
  <si>
    <t>Validate Graphics turbo frequency is achieved by system pre and post DMS/S0i3 cycle</t>
  </si>
  <si>
    <t>CSS-IVE-132524</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</si>
  <si>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</si>
  <si>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</si>
  <si>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</si>
  <si>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Intention of the testcase is to verify graphics turbo functionality</t>
  </si>
  <si>
    <t>ICL-ArchReview-PostSi,ICL_RFR,UDL_2.0,UDL_ATMS2.0,UDL2.0_ATMS2.0,ICL_RVPC_NA,OBC-CNL-GPU-Punit-PM-Turbo,OBC-CFL-GPU-Punit-PM-Turbo,OBC-LKF-GPU-Punit-PM-Turbo,OBC-ICL-GPU-Punit-Graphics-Turbo,OBC-TGL-GPU-Punit-Graphics-Turbo,IFWI_TEST_SUITE,ADL/RKL/JSL,MTL_Test_Suite,IFWI_SYNC,ADL_N_IFWI,IFWI_COMMON_PREOS,ADLMLP4x,RPL_S_MASTER,RPL-Px_5SGC1,RPL-Px_4SDC1,RPL-P_5SGC1,RPL-P_4SDC1,RPL-P_3SDC2,RPL-P_2SDC4,RPL-S_ 5SGC1,RPL-S_4SDC1,RPL-S_3SDC2,RPL-S_3SDC1,RPL-S_2SDC1,RPL-S_2SDC2,RPL-S_2SDC3,ADL_SBGA_5GC,ADL_SBGA_3DC1,ADL_SBGA_3DC2,ADL_SBGA_3DC3,ADL_SBGA_3DC4,ADL-M_5SGC1,ADL-M_3SDC1,ADL-M_3SDC2,ADL-M_2SDC1,ADL-M_2SDC2,RPL-P_3SDC3,RPL-P_PNP_GC,,MTL-M_5SGC1,MTL-M_4SDC1,MTL-M_4SDC2,MTL-M_3SDC3,MTL-M_2SDC4,MTL-M_2SDC5,MTL-M_2SDC6,ADL_N_IFWI_5SGC1,ADL_N_IFWI_4SDC1,ADL_N_IFWI_3SDC1,ADL_N_IFWI_2SDC1,ADL_N_IFWI_2SDC2,ADL_N_IFWI_2SDC3,ADL_N_IFWI_IEC_PMC,RPL_Hx-R-DC1</t>
  </si>
  <si>
    <t>System functionality test while performing CMS/S0i3 cycles with ongoing video playback</t>
  </si>
  <si>
    <t>CSS-IVE-132528</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</si>
  <si>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</si>
  <si>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HDMI,HDMI-Audio,MoS (Modern Standby)</t>
  </si>
  <si>
    <t>Test Coverage for stress scenarios by interrupting video playback by change in Power states of system under test.
BC-RQTBC-13413
BC-RQTBCTL-650
RKL: 2203201597
JSL: 1607196281,2203201597</t>
  </si>
  <si>
    <t>System should work as expected without issues like hang,crash, etc when video playback gets interrupted by performing S0i3(Modern Standby) cycles</t>
  </si>
  <si>
    <t>bios.lunarlake,ifwi.alderlake,ifwi.jasperlake,ifwi.lunarlake,ifwi.meteorlake,ifwi.raptorlake,ifwi.raptorlake_refresh,ifwi.rocketlake</t>
  </si>
  <si>
    <t>Intention of the testcase is to verify system functionality test while performing CMS/S0i3 cycles with ongoing video playback</t>
  </si>
  <si>
    <t>ICL-ArchReview-PostSi,UDL2.0_ATMS2.0,OBC-CNL-GPU-DDI-Display-Video,OBC-CFL-GPU-DDI-Display-Video,OBC-ICL-GPU-DDI-Display-Video,OBC-TGL-GPU-DDI-Display-Video,CML_DG1_Delta,rkl_cml_s62,IFWI_TEST_SUITE,ADL/RKL/JSL,MTL_Test_Suite,IFWI_SYNC,ADL_N_IFWI,IFWI_COMMON_PREOS,ADLMLP4x,ADL-P_5SGC1,ADL-P_5SGC2,RPL_S_MASTER,ADL-M_5SGC1,RPL-Px_5SGC1,RPL-Px_4SDC1,RPL-P_5SGC1,RPL-P_4SDC1,RPL-P_3SDC2,RPL-P_2SDC4,RPL-S_ 5SGC1,RPL-S_4SDC1,RPL-S_3SDC2,RPL-S_3SDC1,RPL-S_2SDC1,RPL-S_2SDC2,RPL-S_2SDC3,ADL_SBGA_5GC,ADL_SBGA_3DC1,ADL_SBGA_3DC2,ADL_SBGA_3DC3,ADL_SBGA_3DC4,ADL-M_5SGC1,ADL-M_3SDC1,ADL-M_3SDC2,ADL-M_2SDC1,ADL-M_2SDC2,RPL-P_3SDC3,RPL-P_PNP_GC,,ADL_N_IFWI_5SGC1,ADL_N_IFWI_4SDC1,ADL_N_IFWI_3SDC1,ADL_N_IFWI_2SDC1,ADL_N_IFWI_2SDC2,ADL_N_IFWI_2SDC3
,ADL_N_IFWI_IEC_PMC,RPL-SBGA_5SC,RPL_Hx-R-GC,RPL_Hx-R-DC1</t>
  </si>
  <si>
    <t>Verify CNVi Bluetooth Functionality in OS before/after disconnected MoS cycle</t>
  </si>
  <si>
    <t>CSS-IVE-132552</t>
  </si>
  <si>
    <t>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t>
  </si>
  <si>
    <t>CNVi,MoS (Modern Standby)</t>
  </si>
  <si>
    <t>BC-RQTBCTL-651
BC-RQTBC-13414
JSL PRD Coverage: BC-RQTBC-16463
RKL:2203201716</t>
  </si>
  <si>
    <t>Bluetooth should be detected and functional using CNVi Pre and Post Modern Standby (MoS) Cycle</t>
  </si>
  <si>
    <t>This Test case is to Validate Bluetooth Functionality using CNVi Pre and Post MoS</t>
  </si>
  <si>
    <t>ICL-ArchReview-PostSi,ICL_BAT_NEW,BIOS_EXT_BAT,UDL2.0_ATMS2.0,ICL_RVPC_NA,OBC-CNL-PCH-CNVi-Connectivity-BT,OBC-CFL-PCH-CNVi-Connectivity-BT,OBC-ICL-PCH-CNVi-Connectivity-BT,OBC-TGL-PCH-CNVi-Connectivity-BT,IFWI_TEST_SUITE,ADL/RKL/JSL,MTL_Test_Suite,IFWI_SYNC,IFWI_FOC_BAT,ADL_N_IFWI,IFWI_COMMON_PREOS,RPL_S_MASTER,ADL_SBGA_5GC,RPL-Px_5SGC1,RPL-Px_4SDC1,ADL-M_5SGC1,ADL-M_3SDC2,ADL-M_2SDC2,ADL-M_5SGC1,ADL-M_3SDC2,ADL-M_2SDC2, RPL-S_2SDC7, ADL_N_IFWI_5SGC1, ADL_N_IFWI_4SDC1, ADL_N_IFWI_2SDC1, ADL_N_IFWI_2SDC2,ADL_N_IFWI_IEC_PMC, RPL-Px_2SDC1, RPL-Px_4SP2, RPL-S_3SDC1, RPL-S_4SDC2, RPL-S_4SDC1, RPL-S_ 5SGC1, RPL-S_2SDC2, RPL-S_2SDC3, RPL-S_2SDC7, RPL-S_2SDC8</t>
  </si>
  <si>
    <t>Verify CNVi WLAN Functionality in OS before/after disconnected Mos Cycle</t>
  </si>
  <si>
    <t>CSS-IVE-132557</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</si>
  <si>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</si>
  <si>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</si>
  <si>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TEST_SUITE,ADL/RKL/JSL,MTL_Test_Suite,IFWI_SYNC,ADL_N_IFWI,IFWI_COMMON_PREOS,RPL_S_MASTER,ADL_SBGA_5GC,RPL-Px_5SGC1,RPL-Px_4SDC1,ADL-M_5SGC1,ADL-M_3SDC2,ADL-M_2SDC2,ADL-M_5SGC1,ADL-M_3SDC2,ADL-M_2SDC2, RPL-S_2SDC7, ADL_N_IFWI_5SGC1, ADL_N_IFWI_4SDC1, ADL_N_IFWI_2SDC1, ADL_N_IFWI_2SDC2,ADL_N_IFWI_IEC_PMC, RPL-Px_2SDC1, RPL-Px_4SP2, RPL-S_3SDC1, RPL-S_4SDC2, RPL-S_4SDC1, RPL-S_ 5SGC1, RPL-S_2SDC2, RPL-S_2SDC3, RPL-S_2SDC7, RPL-S_2SDC8</t>
  </si>
  <si>
    <t>Verify Coexistence Support of CNVi Wi-Fi and Bluetooth functionality in OS after DS4, DS5 cycles</t>
  </si>
  <si>
    <t>CSS-IVE-132564</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</si>
  <si>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</si>
  <si>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CNVi</t>
  </si>
  <si>
    <t>TGL: 1209949499
BC-RQTBCTL-651
BC-RQTBC-13414
BC-RQTBC-13856
BC-RQTBC-12333
BC-RQTBCTL-478
JSL: BC-RQTBC-16463
RKL: 2203202994
JSLP: 2203202994</t>
  </si>
  <si>
    <t>Concurrent Support of CNVi WiFi and Bluetooth functionality in OS after DS4, DS5 cycles should be successful </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</si>
  <si>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</si>
  <si>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IFWI_TEST_SUITE,ADL/RKL/JSL,MTL_Test_Suite,IFWI_SYNC,ADL_N_IFWI,IFWI_COMMON_PREOS,ADLMLP4x,RPL_S_MASTER,NA_4_FHF,ADL_SBGA_5GC,RPL-Px_5SGC1,RPL-Px_4SDC1,ADL-M_5SGC1,ADL-M_3SDC2,ADL-M_2SDC2,ADL-M_5SGC1,ADL-M_3SDC2,ADL-M_2SDC2, RPL-S_2SDC7, ADL_N_IFWI_5SGC1, ADL_N_IFWI_4SDC1, ADL_N_IFWI_2SDC1, ADL_N_IFWI_2SDC2,ADL_N_IFWI_IEC_PMC, RPL-Px_2SDC1, RPL-Px_4SP2, RPL-S_3SDC1, RPL-S_4SDC2, RPL-S_4SDC1, RPL-S_ 5SGC1, RPL-S_2SDC2, RPL-S_2SDC3, RPL-S_2SDC7, RPL-S_2SDC8, ,</t>
  </si>
  <si>
    <t>Verify SUT support Debug Trace log capture via TAP over JTAG when SUT is in Sleep state (Route traces to PTI)</t>
  </si>
  <si>
    <t>CSS-IVE-132633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</si>
  <si>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</si>
  <si>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</si>
  <si>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2203201798,2203201841,2203201867,1209948889,1209948908
JSLP:2203201867,1305899479
ADL: 1305899498,1305899513,1305899504</t>
  </si>
  <si>
    <t>Able to view CPU and PCH device list using ITP XDP via TAP over JTAG even when SUT in low power mode without any issue</t>
  </si>
  <si>
    <t>This Test case to check for Debug Trace log capture via TAP over JTAG when SUT is in Sleep state</t>
  </si>
  <si>
    <t>IFWI_TEST_SUITE,ADL/RKL/JSL,MTL_Test_Suite,IFWI_SYNC,ADL_N_IFWI_5SGC1,ADL_N_IFWI_4SDC1,ADL_N_IFWI_3SDC1,ADL_N_IFWI_2SDC1,ADL_N_IFWI_2SDC2,ADL_N_IFWI_2SDC3,ADL_SBGA_5GC,ADL_N_IFWI,IFWI_COMMON_PREOS,ADLMLP4x,RPL_S_MASTER,RPL-S_2SDC4,ADL_N_REV0,RPL-Px_5SGC1,RPL-Px_3SDC1,NA_4_FHF,ADL_SBGA_3SDC1,ADL_N_IFWI_IEC_General,ADL_N_IFWI_IEC_PMC</t>
  </si>
  <si>
    <t>Verify system enters S5 state irrespective of fast startup option in OS with system in AC mode</t>
  </si>
  <si>
    <t>CSS-IVE-132743</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</si>
  <si>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HFPGA_RS3_PSS1.0,LKF_HFPGA_RS3_PSS1.1,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</si>
  <si>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ICL,TGL,LKF:   BC-RQTBCTL-1146,IceLake-UCIS-1484,IceLake-UCIS-1811,4_335-UCIS-3260
TGL FR:220378563
JSL:4_335-UCIS-1530 , 2202553195 ,  2202553192
RKL: 2206973271, 2206891159
ADL: 2205166779</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</si>
  <si>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</si>
  <si>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</si>
  <si>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RKL_S_PO_Phase2_IFWI,RKL_U_PO_Phase2_IFWI,ADL_PO,ADL_Arch_Phase_!,MTL_Test_Suite,MTL_PSS_0.8IFWI_SYNC,RPL_S_PSS_BASEAutomation_Inproduction,ADL_N_IFWI,IFWI_TEST_SUITE,IFWI_COMMON_PREOS,ADLMLP4x,ADL-P_5SGC1,ADL-P_5SGC2,RPL_S_MASTER,ADL-M_5SGC1,MTL_S_IFWI_PSS_0.5,ADL_M_RVP2a,ADL_SBGA_5GC,ADL_SBGA_3SDC1,LNL_M_IFWI_PSS,ADL-S_Post-Si_In_Production,ADL_N_IFWI_2SDC3,ADL_N_IFWI_2SDC1,ADL_N_IFWI_3SDC1,ADL_N_IFWI_4SDC1,ADL_N_IFWI_5SGC1,MTL-S_Pre-Si_In_Production,ADL_N_IFWI_IEC_General,ADL_N_IFWI_IEC_PMC,LNLM5SGC,LNLM4SDC1,LNLM3SDC2,LNLM3SDC3,LNLM3SDC4,LNLM3SDC5,LNLM2SDC6</t>
  </si>
  <si>
    <t>Verify Audio play back on 3.5mm-Jack-Headset (via Soundwire) pre and post S0i3 cycle</t>
  </si>
  <si>
    <t>fw.ifwi.pchc,fw.ifwi.pmc</t>
  </si>
  <si>
    <t>CSS-IVE-132919</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</si>
  <si>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</si>
  <si>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Jack,MoS (Modern Standby)</t>
  </si>
  <si>
    <t>BC-RQTBC-8504
BC-RQTBC-14193
IceLake-UCIS-349
IceLake-UCIS-720
TGL HSD ES ID:220194376
TGL HSD ES ID:220195239
BC-RQTBC-16198
ADL: 1604590079</t>
  </si>
  <si>
    <t>Soundwire BIOS option should be set and read successfully &amp; verify audio play back over on 3.5MM Jack headset.</t>
  </si>
  <si>
    <t>Audio play back should be fine over headset with Soundwire option in BIOS</t>
  </si>
  <si>
    <t>IFWI_TEST_SUITE,ADL/RKL/JSL,MTL_Test_Suite,IFWI_SYNC,IFWI_FOC_BAT,ADL_N_IFWI,RPL_S_MASTER,IFWI_COMMON_PREOS,ADL-P_5SGC1,ADL-M_3SDC1,ADL-M_2SDC2,ADL-P_4SDC2,ADL-P_3SDC3,ADL-P_2SDC4,RPL-P_4SDC1,RPL-P_3SDC2,RPL-P_3SDC3,RPL-P_2SDC4,RPL-S_3SDC1,ADL_SBGA_3DC, ,ADL_SBGA_3DC2,RPL-S_3SDC2,ADL_N_4SDC1, ADL_N_2SDC1,ADL_SBGA_3SDC1,ADL_SBGA_3DC4,MTL-M_2SDC4,MTL-M_2SDC5,MTL-M_2SDC6,ADL_N_IFWI_5SGC1,ADL_N_IFWI_4SDC1,ADL_N_IFWI_3SDC1,ADL_N_IFWI_2SDC2,ADL_N_IFWI_2SDC3,MTL_S_IFWI_PSS_1.1,RPL_Hx-R-DC1</t>
  </si>
  <si>
    <t>Verify Audio recording and playback over 3.5mm-Jack-Headset (via Soundwire), pre and post Sx cycle</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</si>
  <si>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</si>
  <si>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</si>
  <si>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</si>
  <si>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BC-RQTBC-8504
BC-RQTBC-14193
IceLake-UCIS-349
IceLake-UCIS-720
TGL HSD ES ID:220194376
TGL HSD ES ID:220195239
BC-RQTBC-16198
ADL: 1408256996,1604590079</t>
  </si>
  <si>
    <t>Soundwire BIOS option should be set and read successfully &amp; verify audio play back over on 3.5mm Jack headset</t>
  </si>
  <si>
    <t>IFWI_TEST_SUITE,ADL/RKL/JSL,Delta_IFWI_BIOS,MTL_Test_Suite,IFWI_SYNC,IFWI_FOC_BAT,RPL_S_MASTER,MTL_IFWI_PSS_EXTENDEDIFWI_COVERAGE_DELTA,ADL-P_5SGC1,ADL-M_3SDC1,ADL-M_2SDC2,ADL-P_4SDC2,ADL-P_3SDC3,ADL-P_2SDC4,MTL_S_IFWI_PSS_0.8,RPL-P_4SDC1,RPL-P_3SDC2,RPL-P_3SDC3,RPL-S_4SDC2,RPL-S_2SDC3,ADL_SBGA_3DC,ADL_SBGA_3DC2,RPL-S_3SDC1,MTL_IFWI_FV,LNL_M_IFWI_PSS,ADL_SBGA_3SDC1,ADL_SBGA_3DC4,MTL-M_2SDC4,MTL-M_2SDC5,MTL-M_2SDC6,MTL_IFWI_IAC_ACE ROM EXT,MTL_IFWI_CBV_ACE FW,MTL_IFWI_CBV_PMC,ADL_N_IFWI_5SGC1,ADL_N_IFWI_4SDC1,ADL_N_IFWI_3SDC1,ADL_N_IFWI_2SDC2,ADL_N_IFWI_2SDC3,RPL-SBGA_4SC,ARL_S_IFWI_0.8PSS,RPL-SBGA_4SC,RPL_Hx-R-DC1</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</si>
  <si>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</si>
  <si>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</si>
  <si>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</si>
  <si>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</si>
  <si>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</si>
  <si>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</si>
  <si>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</si>
  <si>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</si>
  <si>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</si>
  <si>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</si>
  <si>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</si>
  <si>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</si>
  <si>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</si>
  <si>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</si>
  <si>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</si>
  <si>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Verify Crashdump Registers after crash using Powerbutton</t>
  </si>
  <si>
    <t>CSS-IVE-132990</t>
  </si>
  <si>
    <t>ADL-S_ADP-S_SODIMM_DDR5_1DPC_Alpha,ADL-S_ADP-S_UDIMM_DDR5_1DPC_PreAlpha,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</si>
  <si>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CNL-UCIS-3841
IceLake-UCIS-2734 
 LKF PSS UCIS Coverage: IceLake-UCIS-2728, IceLake-UCIS-2729, IceLake-UCIS-2745, IceLake-UCIS-2733 
 LKF PRD Coverage: BC-RQTBCLF-427, BC-RQTBCLF-311, BC-RQTBCLF-424
TGL PRD:BC-RQTBCTL-1418,BC-RQTBCTL-692,1405566959
LKF:4_335-UCIS-2083,4_335-UCIS-1419
TGL UCIS: 1405566934
1405566946
1405566959,1405566834
ICL UCIS:IceLake-UCIS-4206 
ADL:1305899481</t>
  </si>
  <si>
    <t>Able to capture crash dump Registers after crash using Power button</t>
  </si>
  <si>
    <t>To capture crash dump log and to verify crash dump registerts after crash using power  button</t>
  </si>
  <si>
    <t>IFWI_TEST_SUITE,ADL/RKL/JSL,MTL_Test_Suite,IFWI_SYNC,ADL_N_IFWI_5SGC1,ADL_N_IFWI_4SDC1,ADL_N_IFWI_3SDC1,ADL_N_IFWI_2SDC1,ADL_N_IFWI_2SDC2,ADL_N_IFWI_2SDC3,ADL_SBGA_5GC,ADL_N_IFWIIFWI_COVERAGE_DELTA,RPLSGC1,RPLSGC2,ADLMLP4x,ADL-P_5SGC1,ADL-P_5SGC2,ADL-M_5SGC1,RPL-Px_5SGC1,RPL-Px_3SDC1,RPL_S_MASTER,RPL_P_MASTER,MTL_IFWI_CBV_EC,MTL IFWI_Payload_Platform-Val,ADL_N_IFWI_IEC_EC</t>
  </si>
  <si>
    <t>Verify USB2.0/3.0 device functionality on cold plug over USB2.0 and USB3.0 Type-A port</t>
  </si>
  <si>
    <t>CSS-IVE-131776</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</si>
  <si>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</si>
  <si>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:2203202096,2203202189,1209951144
JSLP Coverage ID: 2203202096,2203202189
LKF ROW Coverage ID : 4_335-LZ-795</t>
  </si>
  <si>
    <t>USB 2.0/3.0 device should function properly on cold-plug with available ports </t>
  </si>
  <si>
    <t>This Test case to Verify USB 2.0/3.0 deive functionality on Cold-plug in in all ports by performing File transfer</t>
  </si>
  <si>
    <t>CFL-PRDtoTC-Mapping,ICL_PSS_BAT_NEW,TGL_PSS0.5P,InProdATMS1.0_03March2018,PSE 1.0,OBC-TGL-CPU-iTCSS-TCSS-USB3_USB2_Storage,KBLR_ATMS1.0_Automated_TCs,TGL_IFWI_PO_P2,IFWI_TEST_SUITE,RKL_Xcomp_PO,RKL_Native_PO,ADL/RKL/JSL,CML_H_ADP_S_PO,Phase_3,MTL_Test_Suite,IFWI_SYNC,RPL_S_PSS_BASE,ADL_N_IFWI,OBC-CNL-PCH-XDCI-USBC-USB3_USB2_Storage,IFWI_COMMON_PREOS,ADLMLP4x,ADL-P_5SGC1,ADL-P_5SGC2,RPL_S_MASTER,ADL-M_5SGC1
,RPL-P_5SGC1,,RPL-P_4SDC1,RPL-P_3SDC2,,RPL-S_2SDC4,NA_4_FHF, ADL_SBGA_5GC,ADL_SBGA_3SDC1,MTL-M_5SGC1,MTL-M_4SDC1,MTL-M_4SDC2,MTL-M_3SDC3,MTL-M_2SDC4,MTL-M_2SDC5,MTL-M_2SDC6,ADL_N_IFWI_5SGC1 ,ADL_N_IFWI_4SDC1, ADL_N_IFWI_3SDC1, ADL_N_IFWI_2SDC1 ,ADL_N_IFWI_2SDC2, ADL_N_IFWI_2SDC3,MTL-P_5SGC1, MTL-P_4SDC1 ,MTL-P_4SDC2 ,MTL-P_3SDC3 ,MTL-P_3SDC4 ,MTL-P_2SDC5 ,MTL-P_2SDC6,RPL-P_2SDC3,RPL-P_2SDC4,MTLSGC1,MTLSDC1,MTLSDC2,MTLSDC3,MTLSDC4,MTLSDC5,MTLSDC6,LNLM5SGC,LNLM3SDC2,LNLM3SDC4,LNLM3SDC5,LNLM2SDC6</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</si>
  <si>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</si>
  <si>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</si>
  <si>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</si>
  <si>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</si>
  <si>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</si>
  <si>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</si>
  <si>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</si>
  <si>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t>
  </si>
  <si>
    <t>Verify SUT wake from S0i3 by CNVi Wi-Fi wake event</t>
  </si>
  <si>
    <t>CSS-IVE-131817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</si>
  <si>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</si>
  <si>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CNVi,S-states,WiFi</t>
  </si>
  <si>
    <t>BC-RQTBC-15306
JSL: BC-RQTBC-16706
TGL 2205435852
JSLP: 1607196106
ADL: 1607196106</t>
  </si>
  <si>
    <t>SUT should wake from S0i3 through WiFi wake events</t>
  </si>
  <si>
    <t>This test case to verify whether SUT can wake from S0i3 by CNVi Wi-Fi wake event</t>
  </si>
  <si>
    <t>ICL-ArchReview-PostSi,UDL2.0_ATMS2.0,OBC-CFL-PCH-CNVi-Connectivity-WiFi,OBC-ICL-PCH-CNVi-Connectivity-WiFi_BT_WWAN,OBC-TGL-PCH-CNVi-Connectivity-WiFi_BT,IFWI_TEST_SUITE,ADL/RKL/JSL,MTL_Test_Suite,IFWI_SYNC,ADL_N_IFWI,IFWI_COMMON_PREOS,ADLMLP4x,ADL-P_5SGC1,ADL-P_5SGC2,RPL_S_MASTER,ADL-M_5SGC1,ADL-M_3SDC1,ADL-M_3SDC3,ADL-M_2SDC1,ADL_N_REV0,ADL_SBGA_5GC,RPL-Px_5SGC1,RPL-Px_4SDC1,ADL-M_5SGC1,ADL-M_3SDC2,ADL-M_2SDC2, RPL-S_2SDC7, ADL_N_IFWI_5SGC1, ADL_N_IFWI_4SDC1, ADL_N_IFWI_2SDC1, ADL_N_IFWI_2SDC2,ADL_N_IFWI_IEC_General,ADL_N_IFWI_IEC_PMC, RPL-Px_2SDC1, RPL-Px_4SP2, RPL-S_3SDC1, RPL-S_4SDC2, RPL-S_4SDC1, RPL-S_ 5SGC1, RPL-S_2SDC2, RPL-S_2SDC3, RPL-S_2SDC7, RPL-S_2SDC8, ,</t>
  </si>
  <si>
    <t>Validate system able to perform CS cycle with USB Type-C power adapter and without battery connected</t>
  </si>
  <si>
    <t>CSS-IVE-144579</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</si>
  <si>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</si>
  <si>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S0ix-states,TCSS,USB PD,USB-TypeC</t>
  </si>
  <si>
    <t>BC-RQTBC-10603, BC-RQTBC-12460, BC-RQTBC-13336, EA: 1504325951
JSL : 2203202802
RKL Coverage ID :2203201383,2203202518,2203203016,2203202802,2203202480</t>
  </si>
  <si>
    <t>bios.arrowlake,bios.lunarlake,ifwi.alderlake,ifwi.jasperlake,ifwi.meteorlake</t>
  </si>
  <si>
    <t>bios.lunarlake,ifwi.alderlake,ifwi.jasperlake</t>
  </si>
  <si>
    <t>This test case to validate system able to perform CS cycles with USB Type-C power adapter and without battery connected</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</si>
  <si>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MMON_PREOS,ADLMLP4x,ADL-P_5SGC2,ADL-M_5SGC1,ADL-M_3SDC1,ADL-M_3SDC2,ADL-M_3SDC3,ADL-M_2SDC1,ADL-P_4SDC1,ADL-P_2SDC1,ADL-P_2SDC2,ADL-P_2SDC3,ADL_N_IFWI_5SGC1,ADL_N_IFWI_4SDC1,ADL_N_IFWI_3SDC1,ADL_N_IFWI_2SDC1,ADL_N_IFWI_2SDC2,ADL_N_IFWI_2SDC3,ADL_N_IFWI_IEC_PMC,ADL_N_IFWI_IEC_IOM,ADL_N_IFWI_IEC_EC,LNLM5SGC,LNLM3SDC3,LNLM3SDC4,LNLM3SDC5</t>
  </si>
  <si>
    <t>Verify DP Display Functionality over Type-C port when SUT is in BIOS, EFI and OS level</t>
  </si>
  <si>
    <t>fw.ifwi.iom,fw.ifwi.nphy,fw.ifwi.pmc,fw.ifwi.sphy,fw.ifwi.tbt</t>
  </si>
  <si>
    <t>CSS-IVE-145011</t>
  </si>
  <si>
    <t>TGL_ H81_RS4_Alpha,TGL_ H81_RS4_Beta,TGL_ H81_RS4_PV,TGL_H81_19H2_RS6_PreAlpha,TGL_U42_RS4_PV,TGL_Y42_RS4_PV,TGL_U42_RS6_Alpha,TGL_U42_RS6_Beta,TGL_U42_RS6_PV,TGL_Y42_RS6_Alpha,TGL_Y42_RS6_Beta,TGL_Y42_RS6_PV,TGL_H81_20H1_RS7_ALPHA,TGL_H81_20H1_RS7_BETA,TGL_H81_20H1_RS7_PV</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</si>
  <si>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</si>
  <si>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</si>
  <si>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</si>
  <si>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</si>
  <si>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</si>
  <si>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</si>
  <si>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</si>
  <si>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</si>
  <si>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t>
  </si>
  <si>
    <t>Verify Type-C Display Functionality over Type-C port when SUT is in BIOS, EFI and OS level</t>
  </si>
  <si>
    <t>CSS-IVE-145013</t>
  </si>
  <si>
    <t>Type-C-Display should be functional in OS,BIOS,EFI </t>
  </si>
  <si>
    <t>This test case to Verify Type-C Display Functionality over Type-C port when SUT is in BIOS, EFI and OS level</t>
  </si>
  <si>
    <t>MTL_Test_Suite,ADL_N_IFWI,MTL_S_IFWI_PSS_1.1,IFWI_SYNC,IFWI_TEST_SUITE,IFWI_COVERAGE_DELTA,ADL-M_5SGC1,ADL-M_4SDC1,ADL-M_3SDC1,ADL-M_3SDC2,ADL-M_3SDC3,ADL-M_2SDC1,ADL-S_5SGC1,ADL-S_5SGC2,ADL-S_4SDC1,ADL-P_5SGC1,ADL-P_5SGC2,RPL-Px_5SGC1,RPL-Px_3SDC1,RPL-P_5SGC1,RPL-P_5SGC2,RPL-P_3SDC2,RPL-P_2SDC3,RPL-S_ 5SG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SBGA_5SC,RPL-SBGA_4SC,RPL-P_2SDC5,RPL-P_2SDC6,RPL-Px_4SP2,RPL-Px_2SDC1,RPL-SBGA_2SC1,RPL-SBGA_2SC2-2,ARL_S_IFWI_0.8PSS,MTLSGC1,MTLSGC1,MTLSDC1,MTLSDC2,MTLSDC3,MTLSDC4,MTLSDC2,MTLSDC3,MTLSDC4,MTLSDC1,RPL_Hx-R-DC1,RPL_Hx-R-GC,RPL_Hx-R-GC,RPL_Hx-R-DC1,RPL_Hx-R-GC,RPL_Hx-R-DC1,RPL_Hx-R-GC,RPL_Hx-R-DC1</t>
  </si>
  <si>
    <t>Verify Retimer firmware Downgradation from EFI shell</t>
  </si>
  <si>
    <t>CSS-IVE-145376</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</si>
  <si>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</si>
  <si>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</si>
  <si>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</si>
  <si>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</si>
  <si>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</si>
  <si>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</si>
  <si>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</si>
  <si>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</si>
  <si>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</si>
  <si>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</si>
  <si>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</si>
  <si>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</si>
  <si>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Yellow Bang should be not observed in Device manger with CNVi WIFI Module connected with DCI Disable IFWI post SX cycle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</si>
  <si>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</si>
  <si>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</si>
  <si>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enumeration in device manager with  DCI disabled  IFWI post CMS cycle</t>
  </si>
  <si>
    <t>CSS-IVE-145717</t>
  </si>
  <si>
    <t>Yellow Bang should be not observed in Device manger with CNVi WIFI Module connected with DCI Disable IFWI post CMS cycle</t>
  </si>
  <si>
    <t>This testcase is to verify the wifi device enumeration in device with DCI disabled ifwi</t>
  </si>
  <si>
    <t>MTL_Test_Suite,IFWI_SYNC,ADL_N_IFWI,IFWI_TEST_SUITEIFWI_COVERAGE_DELTA,RPL_S_MASTER,ADL_SBGA_5GC,RPL-SBGA_5SC,RPL-Px_5SGC1,RPL-Px_4SDC1,ADL-M_3SDC2,ADL-M_2SDC2,ADL-M_5SGC1,RPL-S_3SDC2,RPL-S_3SDC3,RPL-S_2SDC1,RPL-S_2SDC2,RPL-S_2SDC3,RPL-S_3SDC1,RPL-S_4SDC2,RPL-S_4SDC1,RPL-S_5SGC1,RPL-P_4SDC1,RPL-P_5SGC1,RPL-P_5SGC2,RPL-P_2SDC3,RPL-S_2SDC7,RPL-S_ 5SGC1,ADL_SBGA_3SDC1,MTL_IFWI_CBV_PMC,MTL IFWI_Payload_Platform-Val,ADL_N_IFWI_5SGC1,ADL_N_IFWI_4SDC1,ADL_N_IFWI_3SDC1,ADL_N_IFWI_2SDC1,ADL_N_IFWI_2SDC2,ADL_N_IFWI_2SDC3,RPL-S_2SDC8,RPL-Px_4SP2,RPL-Px_2SDC1,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</si>
  <si>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</si>
  <si>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</si>
  <si>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</si>
  <si>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</si>
  <si>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ADL_N_IFWI_2SDC2,ADL_N_IFWI_IEC_PMC,RPL-S_2SDC8,RPL-Px_4SP2,RPL-Px_2SDC1, MTLSGC1, MTLSDC1, MTLSDC2, MTLSDC3, MTLSDC4, MTLSDC5, RPL-SBGA_5SC, RPL-SBGA_4SC, RPL-SBGA_3SC, RPL-Px_4SP2, RPL-Px_2SDC1, RPL-S_ 5SGC1, RPL-S_4SDC1, RPL-S_4SDC2, RPL-S_3SDC1, RPL-S_2SDC1, RPL-S_2SDC2, RPL-S_2SDC3, RPL-S_2SDC7, RPL-S_2SDC8,, RPL_Hx-R-GC, RPL_Hx-R-DC1</t>
  </si>
  <si>
    <t>Verify wifi device functionality with  DCI disabled  IFWI post CMS cycle</t>
  </si>
  <si>
    <t>CSS-IVE-145722</t>
  </si>
  <si>
    <t>Ensure that  Wifi card is detected and functional with DCI disabled IFWI post CMS cycle</t>
  </si>
  <si>
    <t>This testcase is to verify the Wifi functionality with DCI disabled ifwi post CMS cycle </t>
  </si>
  <si>
    <t>MTL_Test_Suite,IFWI_SYNC,ADL_N_IFWI,IFWI_TEST_SUITEIFWI_COVERAGE_DELTA,RPL_S_MASTER,ADL_SBGA_5GC,RPL-SBGA_5SC,RPL-Px_5SGC1,RPL-Px_4SDC1,ADL-M_3SDC2,ADL-M_2SDC2,ADL-M_5SGC1,RPL-S_3SDC2,RPL-S_3SDC3,RPL-S_2SDC1,RPL-S_2SDC2,RPL-S_2SDC3,RPL-S_3SDC1,RPL-S_4SDC2,RPL-S_4SDC1,RPL-S_5SGC1,RPL-P_4SDC1,RPL-P_5SGC1,RPL-P_5SGC2,RPL-P_2SDC3,RPL-S_2SDC7,RPL-S_ 5SGC1,ADL_SBGA_3SDC1V,MTL IFWI_Payload_Platform-Val,ADL_N_IFWI_5SGC1,ADL_N_IFWI_4SDC1,ADL_N_IFWI_3SDC1,ADL_N_IFWI_2SDC1,ADL_N_IFWI_2SDC2,ADL_N_IFWI_2SDC3,ADL_N_IFWI_IEC_PMC,RPL-S_2SDC8,RPL-Px_4SP2,RPL-Px_2SDC1, MTLSGC1, MTLSDC1, MTLSDC2, MTLSDC3, MTLSDC4, MTLSDC5, RPL-SBGA_5SC, RPL-SBGA_4SC, RPL-SBGA_3SC, RPL-Px_4SP2, RPL-Px_2SDC1, RPL-S_ 5SGC1, RPL-S_4SDC1, RPL-S_4SDC2, RPL-S_3SDC1, RPL-S_2SDC1, RPL-S_2SDC2, RPL-S_2SDC3, RPL-S_2SDC7, RPL-S_2SDC8,, RPL_Hx-R-GC, RPL_Hx-R-DC1</t>
  </si>
  <si>
    <t>Verify Windows Supports Game Mode optimization on Hybrid Core Platforms</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</si>
  <si>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</si>
  <si>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</si>
  <si>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</si>
  <si>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</si>
  <si>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</si>
  <si>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</si>
  <si>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</si>
  <si>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</si>
  <si>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MTL-P_5SGC1,MTL-P_4SDC1,MTL-P_4SDC2,MTL-P_3SDC3,MTL-P_3SDC4,MTL-P_2SDC5,MTL-P_2SDC6,RPL-P_2SDC6,RPL-Px_4SP2,MTLSGC1,MTLSGC1,MTLSDC1,MTLSDC2,MTLSDC3,MTLSDC4,MTLSDC2,MTLSDC3,MTLSDC4,MTLSDC1,RPL_Hx-R-DC1,RPL_Hx-R-GC,RPL_Hx-R-GC,RPL_Hx-R-DC1,RPL_Hx-R-GC,RPL_Hx-R-DC1,RPL_Hx-R-GC,RPL_Hx-R-DC1</t>
  </si>
  <si>
    <t xml:space="preserve">status </t>
  </si>
  <si>
    <t>passed</t>
  </si>
  <si>
    <t>varun</t>
  </si>
  <si>
    <t>comments</t>
  </si>
  <si>
    <t>verified by</t>
  </si>
  <si>
    <t>verified with 3.0 SD card</t>
  </si>
  <si>
    <t xml:space="preserve">Navya </t>
  </si>
  <si>
    <t>ramya</t>
  </si>
  <si>
    <t>verifiedwith edp and hdmi and dp</t>
  </si>
  <si>
    <t>tbt is not applicable for ADL-N</t>
  </si>
  <si>
    <t>Venkateswara</t>
  </si>
  <si>
    <t>Failed</t>
  </si>
  <si>
    <t>N/A</t>
  </si>
  <si>
    <t>Purus</t>
  </si>
  <si>
    <t>Blocked</t>
  </si>
  <si>
    <t>Blocked:inventery Block</t>
  </si>
  <si>
    <t>purus</t>
  </si>
  <si>
    <t>Passed</t>
  </si>
  <si>
    <t xml:space="preserve">Siv </t>
  </si>
  <si>
    <t xml:space="preserve">ACPI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</si>
</sst>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xf numFmtId="0" fontId="0" fillId="33" borderId="10" xfId="0" applyFill="1" applyBorder="1" applyAlignment="1"/>
    <xf numFmtId="0" fontId="0" fillId="0" borderId="0" xfId="0" applyFill="1" applyBorder="1" applyAlignment="1"/>
    <xf numFmtId="0" fontId="0" fillId="0" borderId="0" xfId="0" applyBorder="1" applyAlignment="1"/>
    <xf numFmtId="0" fontId="0" fillId="0" borderId="0" xfId="0" applyFont="1" applyBorder="1" applyAlignment="1"/>
    <xf numFmtId="0" fontId="0" fillId="0" borderId="0" xfId="0" applyFont="1" applyFill="1" applyBorder="1" applyAlignment="1"/>
    <xf numFmtId="0" fontId="0" fillId="0" borderId="0" xfId="0" applyNumberFormat="1" applyBorder="1" applyAlignment="1"/>
    <xf numFmtId="0" fontId="18" fillId="0" borderId="0" xfId="0" applyFont="1" applyAlignment="1"/>
    <xf numFmtId="0" fontId="0" fillId="34" borderId="0" xfId="0" applyFill="1"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usernames" Target="revisions/userNames1.xml"/><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84" Type="http://schemas.openxmlformats.org/officeDocument/2006/relationships/revisionLog" Target="revisionLog84.xml"/><Relationship Id="rId89" Type="http://schemas.openxmlformats.org/officeDocument/2006/relationships/revisionLog" Target="revisionLog89.xml"/><Relationship Id="rId112" Type="http://schemas.openxmlformats.org/officeDocument/2006/relationships/revisionLog" Target="revisionLog112.xml"/><Relationship Id="rId16" Type="http://schemas.openxmlformats.org/officeDocument/2006/relationships/revisionLog" Target="revisionLog16.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102" Type="http://schemas.openxmlformats.org/officeDocument/2006/relationships/revisionLog" Target="revisionLog102.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5" Type="http://schemas.openxmlformats.org/officeDocument/2006/relationships/revisionLog" Target="revisionLog5.xml"/><Relationship Id="rId90" Type="http://schemas.openxmlformats.org/officeDocument/2006/relationships/revisionLog" Target="revisionLog90.xml"/><Relationship Id="rId95" Type="http://schemas.openxmlformats.org/officeDocument/2006/relationships/revisionLog" Target="revisionLog95.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80" Type="http://schemas.openxmlformats.org/officeDocument/2006/relationships/revisionLog" Target="revisionLog80.xml"/><Relationship Id="rId85" Type="http://schemas.openxmlformats.org/officeDocument/2006/relationships/revisionLog" Target="revisionLog85.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78" Type="http://schemas.openxmlformats.org/officeDocument/2006/relationships/revisionLog" Target="revisionLog78.xml"/><Relationship Id="rId81" Type="http://schemas.openxmlformats.org/officeDocument/2006/relationships/revisionLog" Target="revisionLog81.xml"/><Relationship Id="rId86" Type="http://schemas.openxmlformats.org/officeDocument/2006/relationships/revisionLog" Target="revisionLog86.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29" Type="http://schemas.openxmlformats.org/officeDocument/2006/relationships/revisionLog" Target="revisionLog2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A6DF44A-1CDC-4E3C-8B9C-A4D071B87E1F}" diskRevisions="1" revisionId="1394" version="120">
  <header guid="{F8818BD9-62D5-4D0B-A275-821EF8D7CD64}" dateTime="2022-08-11T10:29:09" maxSheetId="2" userName="G, PurushothamanX" r:id="rId1">
    <sheetIdMap count="1">
      <sheetId val="1"/>
    </sheetIdMap>
  </header>
  <header guid="{8BEFD47E-26C9-4CCD-B7F5-FAAD2BD0C7B4}" dateTime="2022-08-11T10:30:42" maxSheetId="2" userName="G, PurushothamanX" r:id="rId2">
    <sheetIdMap count="1">
      <sheetId val="1"/>
    </sheetIdMap>
  </header>
  <header guid="{D6601F2F-5A2D-4F85-BF47-6FAABC306E24}" dateTime="2022-08-11T10:34:23" maxSheetId="2" userName="Birru, VarunX kumar" r:id="rId3">
    <sheetIdMap count="1">
      <sheetId val="1"/>
    </sheetIdMap>
  </header>
  <header guid="{E90E5990-069D-4A9B-ACBC-F9383E351C46}" dateTime="2022-08-11T10:47:46" maxSheetId="2" userName="Birru, VarunX kumar" r:id="rId4" minRId="3" maxRId="7">
    <sheetIdMap count="1">
      <sheetId val="1"/>
    </sheetIdMap>
  </header>
  <header guid="{D8DB861D-8DBF-49C1-AFA3-EE8A20A0A2C6}" dateTime="2022-08-11T12:03:05" maxSheetId="2" userName="Keerthi, NavyaX" r:id="rId5">
    <sheetIdMap count="1">
      <sheetId val="1"/>
    </sheetIdMap>
  </header>
  <header guid="{3D40B879-EEDF-4FD2-B855-9D5E2DF93092}" dateTime="2022-08-11T12:32:26" maxSheetId="2" userName="Sakthivel, RamyaX" r:id="rId6">
    <sheetIdMap count="1">
      <sheetId val="1"/>
    </sheetIdMap>
  </header>
  <header guid="{9759D38E-FE5F-40BF-A66A-0D70FB112663}" dateTime="2022-08-11T12:32:35" maxSheetId="2" userName="Sakthivel, RamyaX" r:id="rId7" minRId="10">
    <sheetIdMap count="1">
      <sheetId val="1"/>
    </sheetIdMap>
  </header>
  <header guid="{FBCD0037-2AF1-46A4-A627-31D8AB304C70}" dateTime="2022-08-11T12:32:36" maxSheetId="2" userName="Birru, VarunX kumar" r:id="rId8" minRId="11" maxRId="26">
    <sheetIdMap count="1">
      <sheetId val="1"/>
    </sheetIdMap>
  </header>
  <header guid="{F6C61260-1231-405E-ABA6-6D75647050B4}" dateTime="2022-08-11T12:43:23" maxSheetId="2" userName="Sakthivel, RamyaX" r:id="rId9" minRId="27" maxRId="28">
    <sheetIdMap count="1">
      <sheetId val="1"/>
    </sheetIdMap>
  </header>
  <header guid="{70196698-9E9A-4EAE-A767-0AFF1846C98D}" dateTime="2022-08-11T12:50:41" maxSheetId="2" userName="Birru, VarunX kumar" r:id="rId10" minRId="29" maxRId="31">
    <sheetIdMap count="1">
      <sheetId val="1"/>
    </sheetIdMap>
  </header>
  <header guid="{D4E2C2D9-1234-4DDD-BF82-748BD79C0AB6}" dateTime="2022-08-11T13:03:00" maxSheetId="2" userName="Sakthivel, RamyaX" r:id="rId11" minRId="32">
    <sheetIdMap count="1">
      <sheetId val="1"/>
    </sheetIdMap>
  </header>
  <header guid="{8E03611F-B9A8-4820-9409-9A969879C264}" dateTime="2022-08-11T13:03:15" maxSheetId="2" userName="Sakthivel, RamyaX" r:id="rId12" minRId="33">
    <sheetIdMap count="1">
      <sheetId val="1"/>
    </sheetIdMap>
  </header>
  <header guid="{57DCE566-BBD7-429E-93DB-14301A6AB01E}" dateTime="2022-08-11T13:03:51" maxSheetId="2" userName="Sakthivel, RamyaX" r:id="rId13" minRId="34">
    <sheetIdMap count="1">
      <sheetId val="1"/>
    </sheetIdMap>
  </header>
  <header guid="{44811672-06C3-4B97-B98B-8ED01F96D027}" dateTime="2022-08-11T13:05:25" maxSheetId="2" userName="Sakthivel, RamyaX" r:id="rId14" minRId="35">
    <sheetIdMap count="1">
      <sheetId val="1"/>
    </sheetIdMap>
  </header>
  <header guid="{6253D372-F4D5-481F-A3EA-FF3A6C7754F4}" dateTime="2022-08-11T14:31:48" maxSheetId="2" userName="Sakthivel, RamyaX" r:id="rId15" minRId="36" maxRId="37">
    <sheetIdMap count="1">
      <sheetId val="1"/>
    </sheetIdMap>
  </header>
  <header guid="{DF782382-4AAF-4077-A788-2CCD63BB4E04}" dateTime="2022-08-11T14:37:49" maxSheetId="2" userName="Sakthivel, RamyaX" r:id="rId16" minRId="38">
    <sheetIdMap count="1">
      <sheetId val="1"/>
    </sheetIdMap>
  </header>
  <header guid="{42A15268-ACE5-4673-B285-DAACEB1C4536}" dateTime="2022-08-11T14:42:03" maxSheetId="2" userName="Sakthivel, RamyaX" r:id="rId17" minRId="39">
    <sheetIdMap count="1">
      <sheetId val="1"/>
    </sheetIdMap>
  </header>
  <header guid="{6372E2A8-4ACD-4B77-925B-486B819E758B}" dateTime="2022-08-11T14:48:35" maxSheetId="2" userName="Birru, VarunX kumar" r:id="rId18" minRId="40" maxRId="43">
    <sheetIdMap count="1">
      <sheetId val="1"/>
    </sheetIdMap>
  </header>
  <header guid="{02FDB7CF-7962-4541-9D20-801BC675C4C2}" dateTime="2022-08-11T14:51:42" maxSheetId="2" userName="Keerthi, NavyaX" r:id="rId19" minRId="44" maxRId="48">
    <sheetIdMap count="1">
      <sheetId val="1"/>
    </sheetIdMap>
  </header>
  <header guid="{0B160547-0495-46D7-AA38-5F2CA92110F4}" dateTime="2022-08-11T15:01:05" maxSheetId="2" userName="Birru, VarunX kumar" r:id="rId20" minRId="49" maxRId="50">
    <sheetIdMap count="1">
      <sheetId val="1"/>
    </sheetIdMap>
  </header>
  <header guid="{CF27CBD0-2688-4DB4-9FFF-81C2D5BBD4D6}" dateTime="2022-08-11T15:06:57" maxSheetId="2" userName="Birru, VarunX kumar" r:id="rId21" minRId="51" maxRId="53">
    <sheetIdMap count="1">
      <sheetId val="1"/>
    </sheetIdMap>
  </header>
  <header guid="{DC681140-A4CD-481F-9942-83659A033483}" dateTime="2022-08-11T15:08:36" maxSheetId="2" userName="Keerthi, NavyaX" r:id="rId22" minRId="54" maxRId="55">
    <sheetIdMap count="1">
      <sheetId val="1"/>
    </sheetIdMap>
  </header>
  <header guid="{37982837-D6CE-4633-AF56-901C9D3B241D}" dateTime="2022-08-11T15:21:35" maxSheetId="2" userName="Birru, VarunX kumar" r:id="rId23" minRId="56" maxRId="59">
    <sheetIdMap count="1">
      <sheetId val="1"/>
    </sheetIdMap>
  </header>
  <header guid="{C89781A2-EADA-4172-A1D4-77BB76ABEDCC}" dateTime="2022-08-11T15:33:39" maxSheetId="2" userName="Keerthi, NavyaX" r:id="rId24" minRId="60" maxRId="61">
    <sheetIdMap count="1">
      <sheetId val="1"/>
    </sheetIdMap>
  </header>
  <header guid="{4C8710CE-0672-4CB6-BD94-5DA383951CE1}" dateTime="2022-08-11T16:13:48" maxSheetId="2" userName="Birru, VarunX kumar" r:id="rId25" minRId="62" maxRId="65">
    <sheetIdMap count="1">
      <sheetId val="1"/>
    </sheetIdMap>
  </header>
  <header guid="{27A05C27-CFD9-4349-BC27-0DCF835E5006}" dateTime="2022-08-11T17:02:08" maxSheetId="2" userName="Birru, VarunX kumar" r:id="rId26">
    <sheetIdMap count="1">
      <sheetId val="1"/>
    </sheetIdMap>
  </header>
  <header guid="{B22E6772-ED21-4B09-88D5-4DDFFA822BB9}" dateTime="2022-08-11T17:11:04" maxSheetId="2" userName="Keerthi, NavyaX" r:id="rId27" minRId="67" maxRId="68">
    <sheetIdMap count="1">
      <sheetId val="1"/>
    </sheetIdMap>
  </header>
  <header guid="{AA211984-745F-4631-9555-83C7C69D9804}" dateTime="2022-08-11T17:17:16" maxSheetId="2" userName="Keerthi, NavyaX" r:id="rId28" minRId="69">
    <sheetIdMap count="1">
      <sheetId val="1"/>
    </sheetIdMap>
  </header>
  <header guid="{9CE139FE-3B83-410B-A418-4908A569C32A}" dateTime="2022-08-11T17:52:03" maxSheetId="2" userName="Keerthi, NavyaX" r:id="rId29" minRId="70" maxRId="71">
    <sheetIdMap count="1">
      <sheetId val="1"/>
    </sheetIdMap>
  </header>
  <header guid="{CDCFFE9B-BAB8-4BDB-BCA8-71228A396398}" dateTime="2022-08-11T18:02:14" maxSheetId="2" userName="G, PurushothamanX" r:id="rId30">
    <sheetIdMap count="1">
      <sheetId val="1"/>
    </sheetIdMap>
  </header>
  <header guid="{129568BA-2DFA-4FBE-BD93-51611BD1855D}" dateTime="2022-08-11T18:03:24" maxSheetId="2" userName="G, PurushothamanX" r:id="rId31">
    <sheetIdMap count="1">
      <sheetId val="1"/>
    </sheetIdMap>
  </header>
  <header guid="{BF36D764-0A8B-4817-B636-B7DB801309B3}" dateTime="2022-08-11T18:08:51" maxSheetId="2" userName="G, PurushothamanX" r:id="rId32" minRId="74" maxRId="632">
    <sheetIdMap count="1">
      <sheetId val="1"/>
    </sheetIdMap>
  </header>
  <header guid="{BA2DEB49-C742-465F-961F-75B2F7E24150}" dateTime="2022-08-11T18:46:44" maxSheetId="3" userName="G, PurushothamanX" r:id="rId33" minRId="633" maxRId="1192">
    <sheetIdMap count="2">
      <sheetId val="1"/>
      <sheetId val="2"/>
    </sheetIdMap>
  </header>
  <header guid="{708C8E6F-B78D-4D5B-BF2D-A79D549E1EEB}" dateTime="2022-08-12T09:38:40" maxSheetId="3" userName="Keerthi, NavyaX" r:id="rId34">
    <sheetIdMap count="2">
      <sheetId val="1"/>
      <sheetId val="2"/>
    </sheetIdMap>
  </header>
  <header guid="{240E9E81-8594-4854-B874-9CD739141172}" dateTime="2022-08-12T10:03:34" maxSheetId="3" userName="Keerthi, NavyaX" r:id="rId35" minRId="1194">
    <sheetIdMap count="2">
      <sheetId val="1"/>
      <sheetId val="2"/>
    </sheetIdMap>
  </header>
  <header guid="{D7D7052B-EBB4-4BC0-9ADE-3C806304108B}" dateTime="2022-08-12T10:23:15" maxSheetId="3" userName="Keerthi, NavyaX" r:id="rId36" minRId="1195">
    <sheetIdMap count="2">
      <sheetId val="1"/>
      <sheetId val="2"/>
    </sheetIdMap>
  </header>
  <header guid="{AEDF1207-D376-45B7-8042-D77FDF052D46}" dateTime="2022-08-12T10:27:15" maxSheetId="3" userName="Keerthi, NavyaX" r:id="rId37" minRId="1196">
    <sheetIdMap count="2">
      <sheetId val="1"/>
      <sheetId val="2"/>
    </sheetIdMap>
  </header>
  <header guid="{E942ED96-3694-4EED-A7BE-A9C1DB1CE05A}" dateTime="2022-08-12T10:29:42" maxSheetId="3" userName="Sakthivel, RamyaX" r:id="rId38">
    <sheetIdMap count="2">
      <sheetId val="1"/>
      <sheetId val="2"/>
    </sheetIdMap>
  </header>
  <header guid="{841886A1-AA85-44B6-9C09-BE6EA189C5C7}" dateTime="2022-08-12T10:31:59" maxSheetId="3" userName="Venkateswara Reddy, ThatireddyX" r:id="rId39">
    <sheetIdMap count="2">
      <sheetId val="1"/>
      <sheetId val="2"/>
    </sheetIdMap>
  </header>
  <header guid="{D4FEA867-D3A9-4ED6-A712-3C2F0E80615D}" dateTime="2022-08-12T10:33:57" maxSheetId="3" userName="Sakthivel, RamyaX" r:id="rId40" minRId="1199">
    <sheetIdMap count="2">
      <sheetId val="1"/>
      <sheetId val="2"/>
    </sheetIdMap>
  </header>
  <header guid="{2BCD1B1B-7F79-405D-AA20-74985CE33B67}" dateTime="2022-08-12T11:10:34" maxSheetId="3" userName="Keerthi, NavyaX" r:id="rId41" minRId="1200" maxRId="1201">
    <sheetIdMap count="2">
      <sheetId val="1"/>
      <sheetId val="2"/>
    </sheetIdMap>
  </header>
  <header guid="{86B71908-4774-455C-B0AD-DCDD99760053}" dateTime="2022-08-12T11:15:54" maxSheetId="3" userName="Keerthi, NavyaX" r:id="rId42" minRId="1202">
    <sheetIdMap count="2">
      <sheetId val="1"/>
      <sheetId val="2"/>
    </sheetIdMap>
  </header>
  <header guid="{393BC372-32B2-4D64-9DA5-2510E35439F5}" dateTime="2022-08-12T11:30:00" maxSheetId="3" userName="Keerthi, NavyaX" r:id="rId43" minRId="1203">
    <sheetIdMap count="2">
      <sheetId val="1"/>
      <sheetId val="2"/>
    </sheetIdMap>
  </header>
  <header guid="{7EB54EFE-BE45-4D71-9CD7-0862B19AD9D3}" dateTime="2022-08-12T11:30:48" maxSheetId="3" userName="Venkateswara Reddy, ThatireddyX" r:id="rId44" minRId="1204" maxRId="1211">
    <sheetIdMap count="2">
      <sheetId val="1"/>
      <sheetId val="2"/>
    </sheetIdMap>
  </header>
  <header guid="{10CB634B-7FD5-4EE3-A14A-F9A8D68F9B02}" dateTime="2022-08-12T11:31:07" maxSheetId="3" userName="Venkateswara Reddy, ThatireddyX" r:id="rId45" minRId="1212" maxRId="1213">
    <sheetIdMap count="2">
      <sheetId val="1"/>
      <sheetId val="2"/>
    </sheetIdMap>
  </header>
  <header guid="{D7204B6C-EAC9-4D70-A599-79BD9C84BD8B}" dateTime="2022-08-12T11:31:24" maxSheetId="3" userName="Venkateswara Reddy, ThatireddyX" r:id="rId46" minRId="1214" maxRId="1215">
    <sheetIdMap count="2">
      <sheetId val="1"/>
      <sheetId val="2"/>
    </sheetIdMap>
  </header>
  <header guid="{B1C8C2D9-82AF-4E97-B09D-F2B6EF2CA7D5}" dateTime="2022-08-12T11:31:35" maxSheetId="3" userName="Venkateswara Reddy, ThatireddyX" r:id="rId47" minRId="1216" maxRId="1217">
    <sheetIdMap count="2">
      <sheetId val="1"/>
      <sheetId val="2"/>
    </sheetIdMap>
  </header>
  <header guid="{CE1B97A6-DBA9-4326-B7AA-9043B91EF538}" dateTime="2022-08-12T11:31:55" maxSheetId="3" userName="Venkateswara Reddy, ThatireddyX" r:id="rId48" minRId="1218" maxRId="1219">
    <sheetIdMap count="2">
      <sheetId val="1"/>
      <sheetId val="2"/>
    </sheetIdMap>
  </header>
  <header guid="{680BBBA2-8DEA-433A-9F23-716AE31BD1F4}" dateTime="2022-08-12T11:34:16" maxSheetId="3" userName="Venkateswara Reddy, ThatireddyX" r:id="rId49" minRId="1220" maxRId="1221">
    <sheetIdMap count="2">
      <sheetId val="1"/>
      <sheetId val="2"/>
    </sheetIdMap>
  </header>
  <header guid="{7F84F348-84CB-4F02-A1CE-57B5F47D7189}" dateTime="2022-08-12T11:34:34" maxSheetId="3" userName="Venkateswara Reddy, ThatireddyX" r:id="rId50" minRId="1222" maxRId="1223">
    <sheetIdMap count="2">
      <sheetId val="1"/>
      <sheetId val="2"/>
    </sheetIdMap>
  </header>
  <header guid="{0FCB9CA3-C9B6-461C-86CD-82AF2E6C7FAF}" dateTime="2022-08-12T11:34:48" maxSheetId="3" userName="Sakthivel, RamyaX" r:id="rId51" minRId="1224">
    <sheetIdMap count="2">
      <sheetId val="1"/>
      <sheetId val="2"/>
    </sheetIdMap>
  </header>
  <header guid="{D607D3EF-DD3A-42FE-A44B-CA6CE86F097F}" dateTime="2022-08-12T11:49:53" maxSheetId="3" userName="Sakthivel, RamyaX" r:id="rId52" minRId="1225" maxRId="1226">
    <sheetIdMap count="2">
      <sheetId val="1"/>
      <sheetId val="2"/>
    </sheetIdMap>
  </header>
  <header guid="{99CE6EA8-6607-4A1E-A50B-112D140574DF}" dateTime="2022-08-12T11:50:16" maxSheetId="3" userName="Keerthi, NavyaX" r:id="rId53" minRId="1227" maxRId="1228">
    <sheetIdMap count="2">
      <sheetId val="1"/>
      <sheetId val="2"/>
    </sheetIdMap>
  </header>
  <header guid="{94D6701A-ABF8-45FC-9E15-71E530951FBF}" dateTime="2022-08-12T11:51:39" maxSheetId="3" userName="Sakthivel, RamyaX" r:id="rId54" minRId="1229" maxRId="1230">
    <sheetIdMap count="2">
      <sheetId val="1"/>
      <sheetId val="2"/>
    </sheetIdMap>
  </header>
  <header guid="{5CB0A162-69F2-4B0B-928D-89CE30556C9B}" dateTime="2022-08-12T12:09:13" maxSheetId="3" userName="Keerthi, NavyaX" r:id="rId55" minRId="1231">
    <sheetIdMap count="2">
      <sheetId val="1"/>
      <sheetId val="2"/>
    </sheetIdMap>
  </header>
  <header guid="{1BF5ED14-386C-4FDB-84A7-71F135EB570C}" dateTime="2022-08-12T12:13:15" maxSheetId="3" userName="Keerthi, NavyaX" r:id="rId56" minRId="1232" maxRId="1233">
    <sheetIdMap count="2">
      <sheetId val="1"/>
      <sheetId val="2"/>
    </sheetIdMap>
  </header>
  <header guid="{CD52CDBF-1E92-4DD0-AC9E-6CE8056AF7CF}" dateTime="2022-08-12T12:18:38" maxSheetId="3" userName="Sakthivel, RamyaX" r:id="rId57" minRId="1234">
    <sheetIdMap count="2">
      <sheetId val="1"/>
      <sheetId val="2"/>
    </sheetIdMap>
  </header>
  <header guid="{1A545D83-83DE-4D6E-BF3D-3A2390D04978}" dateTime="2022-08-12T12:19:07" maxSheetId="3" userName="Sakthivel, RamyaX" r:id="rId58">
    <sheetIdMap count="2">
      <sheetId val="1"/>
      <sheetId val="2"/>
    </sheetIdMap>
  </header>
  <header guid="{81383F26-4243-4537-A409-58162DE16FA3}" dateTime="2022-08-12T12:27:18" maxSheetId="3" userName="Keerthi, NavyaX" r:id="rId59" minRId="1236">
    <sheetIdMap count="2">
      <sheetId val="1"/>
      <sheetId val="2"/>
    </sheetIdMap>
  </header>
  <header guid="{27CCF291-ACE5-47E8-8B08-CBD72AB7996D}" dateTime="2022-08-12T12:38:26" maxSheetId="3" userName="Venkateswara Reddy, ThatireddyX" r:id="rId60" minRId="1237" maxRId="1238">
    <sheetIdMap count="2">
      <sheetId val="1"/>
      <sheetId val="2"/>
    </sheetIdMap>
  </header>
  <header guid="{F8D41CD8-7D5A-438F-9B98-123A339396C2}" dateTime="2022-08-12T12:48:46" maxSheetId="3" userName="Birru, VarunX kumar" r:id="rId61">
    <sheetIdMap count="2">
      <sheetId val="1"/>
      <sheetId val="2"/>
    </sheetIdMap>
  </header>
  <header guid="{F7634850-4756-4660-8C11-996A701B8E40}" dateTime="2022-08-12T13:08:20" maxSheetId="3" userName="Keerthi, NavyaX" r:id="rId62" minRId="1240" maxRId="1241">
    <sheetIdMap count="2">
      <sheetId val="1"/>
      <sheetId val="2"/>
    </sheetIdMap>
  </header>
  <header guid="{DDE9E6AF-0964-4CE6-AFA2-96DF3173DCC1}" dateTime="2022-08-12T13:10:18" maxSheetId="3" userName="Keerthi, NavyaX" r:id="rId63" minRId="1242" maxRId="1245">
    <sheetIdMap count="2">
      <sheetId val="1"/>
      <sheetId val="2"/>
    </sheetIdMap>
  </header>
  <header guid="{82E4A57B-4ECF-4DEA-9FFA-2FA56C990D1C}" dateTime="2022-08-12T13:54:09" maxSheetId="3" userName="G, PurushothamanX" r:id="rId64">
    <sheetIdMap count="2">
      <sheetId val="1"/>
      <sheetId val="2"/>
    </sheetIdMap>
  </header>
  <header guid="{5ACBEAF4-29DD-4A15-B3D8-701D79F5B9CA}" dateTime="2022-08-12T14:06:44" maxSheetId="3" userName="Sakthivel, RamyaX" r:id="rId65" minRId="1247">
    <sheetIdMap count="2">
      <sheetId val="1"/>
      <sheetId val="2"/>
    </sheetIdMap>
  </header>
  <header guid="{31A60D3C-DDA9-4D38-BA1D-7D8BAC426C0F}" dateTime="2022-08-12T14:12:08" maxSheetId="3" userName="G, PurushothamanX" r:id="rId66" minRId="1248">
    <sheetIdMap count="2">
      <sheetId val="1"/>
      <sheetId val="2"/>
    </sheetIdMap>
  </header>
  <header guid="{E463B559-9CBC-4780-A666-A23D17B7D81D}" dateTime="2022-08-12T14:24:17" maxSheetId="3" userName="Sakthivel, RamyaX" r:id="rId67" minRId="1249">
    <sheetIdMap count="2">
      <sheetId val="1"/>
      <sheetId val="2"/>
    </sheetIdMap>
  </header>
  <header guid="{B29E4E94-803B-4BF2-BD94-180C26C9E0E1}" dateTime="2022-08-12T14:28:26" maxSheetId="3" userName="Venkateswara Reddy, ThatireddyX" r:id="rId68">
    <sheetIdMap count="2">
      <sheetId val="1"/>
      <sheetId val="2"/>
    </sheetIdMap>
  </header>
  <header guid="{209FD90A-57C6-48F7-AEC9-CE6AC4E18544}" dateTime="2022-08-12T14:30:25" maxSheetId="3" userName="Sakthivel, RamyaX" r:id="rId69" minRId="1251">
    <sheetIdMap count="2">
      <sheetId val="1"/>
      <sheetId val="2"/>
    </sheetIdMap>
  </header>
  <header guid="{25D80B8A-C6CA-4296-AE0C-52D002A90F56}" dateTime="2022-08-12T14:32:29" maxSheetId="3" userName="Sakthivel, RamyaX" r:id="rId70" minRId="1252" maxRId="1253">
    <sheetIdMap count="2">
      <sheetId val="1"/>
      <sheetId val="2"/>
    </sheetIdMap>
  </header>
  <header guid="{9A31D185-E228-4ABF-8F3E-CE4F54D0D9EE}" dateTime="2022-08-12T14:37:41" maxSheetId="3" userName="Venkateswara Reddy, ThatireddyX" r:id="rId71">
    <sheetIdMap count="2">
      <sheetId val="1"/>
      <sheetId val="2"/>
    </sheetIdMap>
  </header>
  <header guid="{1776CF83-ABEB-494C-B85D-4C3EE8EE9465}" dateTime="2022-08-12T14:38:13" maxSheetId="3" userName="Venkateswara Reddy, ThatireddyX" r:id="rId72" minRId="1255" maxRId="1256">
    <sheetIdMap count="2">
      <sheetId val="1"/>
      <sheetId val="2"/>
    </sheetIdMap>
  </header>
  <header guid="{EF806B64-6D80-45B8-8A91-3C9B52A016F0}" dateTime="2022-08-12T14:54:52" maxSheetId="3" userName="Venkateswara Reddy, ThatireddyX" r:id="rId73" minRId="1257" maxRId="1258">
    <sheetIdMap count="2">
      <sheetId val="1"/>
      <sheetId val="2"/>
    </sheetIdMap>
  </header>
  <header guid="{8394E477-AB08-4C88-8E1E-7EF55E382C22}" dateTime="2022-08-12T14:57:07" maxSheetId="3" userName="Sakthivel, RamyaX" r:id="rId74" minRId="1259">
    <sheetIdMap count="2">
      <sheetId val="1"/>
      <sheetId val="2"/>
    </sheetIdMap>
  </header>
  <header guid="{E7A14C63-13CF-46B2-8514-4261A5812744}" dateTime="2022-08-12T14:57:21" maxSheetId="3" userName="Sakthivel, RamyaX" r:id="rId75" minRId="1260" maxRId="1261">
    <sheetIdMap count="2">
      <sheetId val="1"/>
      <sheetId val="2"/>
    </sheetIdMap>
  </header>
  <header guid="{202CED75-D414-4DA9-8686-5F19B7BBDD9E}" dateTime="2022-08-12T15:15:52" maxSheetId="3" userName="Birru, VarunX kumar" r:id="rId76" minRId="1262">
    <sheetIdMap count="2">
      <sheetId val="1"/>
      <sheetId val="2"/>
    </sheetIdMap>
  </header>
  <header guid="{4723242F-85C1-4699-9EE4-6F10F7897A9E}" dateTime="2022-08-12T15:16:10" maxSheetId="3" userName="Birru, VarunX kumar" r:id="rId77" minRId="1263">
    <sheetIdMap count="2">
      <sheetId val="1"/>
      <sheetId val="2"/>
    </sheetIdMap>
  </header>
  <header guid="{9B15B766-40DF-4B8F-9187-A7388F0F1159}" dateTime="2022-08-12T15:58:14" maxSheetId="3" userName="Birru, VarunX kumar" r:id="rId78" minRId="1264">
    <sheetIdMap count="2">
      <sheetId val="1"/>
      <sheetId val="2"/>
    </sheetIdMap>
  </header>
  <header guid="{31596CF1-CA08-43D5-BA1E-B764BDFFA319}" dateTime="2022-08-12T16:05:32" maxSheetId="3" userName="Venkateswara Reddy, ThatireddyX" r:id="rId79" minRId="1265" maxRId="1266">
    <sheetIdMap count="2">
      <sheetId val="1"/>
      <sheetId val="2"/>
    </sheetIdMap>
  </header>
  <header guid="{09C8A91D-D41E-4C42-B56D-54D2D3DAA117}" dateTime="2022-08-12T16:27:49" maxSheetId="3" userName="G, PurushothamanX" r:id="rId80" minRId="1267">
    <sheetIdMap count="2">
      <sheetId val="1"/>
      <sheetId val="2"/>
    </sheetIdMap>
  </header>
  <header guid="{1F8BA0D9-BD59-47B7-B947-55B17E07B104}" dateTime="2022-08-12T16:46:55" maxSheetId="3" userName="Venkateswara Reddy, ThatireddyX" r:id="rId81" minRId="1268">
    <sheetIdMap count="2">
      <sheetId val="1"/>
      <sheetId val="2"/>
    </sheetIdMap>
  </header>
  <header guid="{860AA246-CA10-44CC-8697-6A8A496316DC}" dateTime="2022-08-12T17:34:18" maxSheetId="3" userName="Sakthivel, RamyaX" r:id="rId82">
    <sheetIdMap count="2">
      <sheetId val="1"/>
      <sheetId val="2"/>
    </sheetIdMap>
  </header>
  <header guid="{A01721AB-5013-4858-8BD1-A2124E3EE27E}" dateTime="2022-08-12T17:34:39" maxSheetId="3" userName="Sakthivel, RamyaX" r:id="rId83">
    <sheetIdMap count="2">
      <sheetId val="1"/>
      <sheetId val="2"/>
    </sheetIdMap>
  </header>
  <header guid="{4272827D-ADC7-4EED-BBFA-6899401CC5CD}" dateTime="2022-08-12T17:38:14" maxSheetId="3" userName="Sakthivel, RamyaX" r:id="rId84" minRId="1271" maxRId="1272">
    <sheetIdMap count="2">
      <sheetId val="1"/>
      <sheetId val="2"/>
    </sheetIdMap>
  </header>
  <header guid="{4E066F6F-9BBC-4C45-B4B5-EB25156C4185}" dateTime="2022-08-12T18:03:25" maxSheetId="3" userName="Venkateswara Reddy, ThatireddyX" r:id="rId85" minRId="1274" maxRId="1275">
    <sheetIdMap count="2">
      <sheetId val="1"/>
      <sheetId val="2"/>
    </sheetIdMap>
  </header>
  <header guid="{66B91FDF-15C9-4DA3-812D-D0E16FBAC2EC}" dateTime="2022-08-16T10:08:27" maxSheetId="3" userName="Sakthivel, RamyaX" r:id="rId86" minRId="1276" maxRId="1277">
    <sheetIdMap count="2">
      <sheetId val="1"/>
      <sheetId val="2"/>
    </sheetIdMap>
  </header>
  <header guid="{B2315679-3DA3-412F-8522-4E17DB5B6AED}" dateTime="2022-08-16T10:20:26" maxSheetId="3" userName="Venkateswara Reddy, ThatireddyX" r:id="rId87" minRId="1278">
    <sheetIdMap count="2">
      <sheetId val="1"/>
      <sheetId val="2"/>
    </sheetIdMap>
  </header>
  <header guid="{DD1413F7-1F79-4021-9D57-7B94734046D5}" dateTime="2022-08-16T10:22:47" maxSheetId="3" userName="Venkateswara Reddy, ThatireddyX" r:id="rId88" minRId="1279" maxRId="1280">
    <sheetIdMap count="2">
      <sheetId val="1"/>
      <sheetId val="2"/>
    </sheetIdMap>
  </header>
  <header guid="{9E9AE9AE-E5EB-4F12-9A74-1E953B98DFD4}" dateTime="2022-08-16T10:26:29" maxSheetId="3" userName="Sakthivel, RamyaX" r:id="rId89" minRId="1281">
    <sheetIdMap count="2">
      <sheetId val="1"/>
      <sheetId val="2"/>
    </sheetIdMap>
  </header>
  <header guid="{485E1B18-CF5C-4612-96E8-1A32104E3B36}" dateTime="2022-08-16T11:50:16" maxSheetId="3" userName="Sakthivel, RamyaX" r:id="rId90" minRId="1282" maxRId="1283">
    <sheetIdMap count="2">
      <sheetId val="1"/>
      <sheetId val="2"/>
    </sheetIdMap>
  </header>
  <header guid="{FB9CA045-173C-4EC6-BCD1-26846721CB1E}" dateTime="2022-08-16T11:50:58" maxSheetId="3" userName="G, PurushothamanX" r:id="rId91">
    <sheetIdMap count="2">
      <sheetId val="1"/>
      <sheetId val="2"/>
    </sheetIdMap>
  </header>
  <header guid="{2FA97356-81C0-4729-90D2-8401E5554BC8}" dateTime="2022-08-16T11:51:42" maxSheetId="3" userName="Sakthivel, RamyaX" r:id="rId92" minRId="1285" maxRId="1286">
    <sheetIdMap count="2">
      <sheetId val="1"/>
      <sheetId val="2"/>
    </sheetIdMap>
  </header>
  <header guid="{C92967FC-AF03-4C35-BFDC-375ECBC4BDCF}" dateTime="2022-08-16T11:51:56" maxSheetId="3" userName="Sakthivel, RamyaX" r:id="rId93">
    <sheetIdMap count="2">
      <sheetId val="1"/>
      <sheetId val="2"/>
    </sheetIdMap>
  </header>
  <header guid="{DE756D77-9331-449E-83C8-8BE5DFB819D9}" dateTime="2022-08-16T11:52:31" maxSheetId="3" userName="Sakthivel, RamyaX" r:id="rId94" minRId="1288" maxRId="1289">
    <sheetIdMap count="2">
      <sheetId val="1"/>
      <sheetId val="2"/>
    </sheetIdMap>
  </header>
  <header guid="{925D35EF-1FE2-4614-AC08-D72603828AE9}" dateTime="2022-08-16T11:52:56" maxSheetId="3" userName="Sakthivel, RamyaX" r:id="rId95" minRId="1291" maxRId="1292">
    <sheetIdMap count="2">
      <sheetId val="1"/>
      <sheetId val="2"/>
    </sheetIdMap>
  </header>
  <header guid="{7E503CE4-F7C2-4DE2-845E-66F6E428E45B}" dateTime="2022-08-16T11:53:31" maxSheetId="3" userName="Sakthivel, RamyaX" r:id="rId96" minRId="1294" maxRId="1295">
    <sheetIdMap count="2">
      <sheetId val="1"/>
      <sheetId val="2"/>
    </sheetIdMap>
  </header>
  <header guid="{76B0B646-67B7-4C0C-81FE-AF324C9F4205}" dateTime="2022-08-16T12:02:00" maxSheetId="3" userName="Venkateswara Reddy, ThatireddyX" r:id="rId97" minRId="1297" maxRId="1300">
    <sheetIdMap count="2">
      <sheetId val="1"/>
      <sheetId val="2"/>
    </sheetIdMap>
  </header>
  <header guid="{AFBE4763-1457-4495-AE73-A3D935FCDC96}" dateTime="2022-08-16T12:21:58" maxSheetId="3" userName="Venkateswara Reddy, ThatireddyX" r:id="rId98" minRId="1301" maxRId="1302">
    <sheetIdMap count="2">
      <sheetId val="1"/>
      <sheetId val="2"/>
    </sheetIdMap>
  </header>
  <header guid="{F467F44C-035B-4CE5-9399-38B6702EAB5B}" dateTime="2022-08-16T12:56:44" maxSheetId="3" userName="Sakthivel, RamyaX" r:id="rId99" minRId="1303">
    <sheetIdMap count="2">
      <sheetId val="1"/>
      <sheetId val="2"/>
    </sheetIdMap>
  </header>
  <header guid="{91C588C6-6D4D-4C79-8BA7-268CA0605094}" dateTime="2022-08-16T12:56:53" maxSheetId="3" userName="Sakthivel, RamyaX" r:id="rId100" minRId="1304" maxRId="1305">
    <sheetIdMap count="2">
      <sheetId val="1"/>
      <sheetId val="2"/>
    </sheetIdMap>
  </header>
  <header guid="{EF3B79F8-DB3D-4CB9-B64A-91E6F52B4699}" dateTime="2022-08-16T12:59:47" maxSheetId="3" userName="Sakthivel, RamyaX" r:id="rId101" minRId="1306" maxRId="1307">
    <sheetIdMap count="2">
      <sheetId val="1"/>
      <sheetId val="2"/>
    </sheetIdMap>
  </header>
  <header guid="{F403A143-08AC-4EE9-92AD-0836D09A8263}" dateTime="2022-08-16T13:56:20" maxSheetId="3" userName="Sakthivel, RamyaX" r:id="rId102" minRId="1308" maxRId="1309">
    <sheetIdMap count="2">
      <sheetId val="1"/>
      <sheetId val="2"/>
    </sheetIdMap>
  </header>
  <header guid="{33D5864B-1797-4B5A-A84B-5FE43AF0280A}" dateTime="2022-08-16T14:10:55" maxSheetId="3" userName="Sakthivel, RamyaX" r:id="rId103" minRId="1310" maxRId="1311">
    <sheetIdMap count="2">
      <sheetId val="1"/>
      <sheetId val="2"/>
    </sheetIdMap>
  </header>
  <header guid="{7E21ACB2-42B8-449B-B60E-EA01FDE35575}" dateTime="2022-08-16T14:11:34" maxSheetId="3" userName="Sakthivel, RamyaX" r:id="rId104">
    <sheetIdMap count="2">
      <sheetId val="1"/>
      <sheetId val="2"/>
    </sheetIdMap>
  </header>
  <header guid="{F7368084-3CF2-4039-A18B-871508177B89}" dateTime="2022-08-16T14:20:08" maxSheetId="3" userName="Venkateswara Reddy, ThatireddyX" r:id="rId105">
    <sheetIdMap count="2">
      <sheetId val="1"/>
      <sheetId val="2"/>
    </sheetIdMap>
  </header>
  <header guid="{423F38B6-BE6D-4DBA-ACD2-CC70C40A35EA}" dateTime="2022-08-16T14:22:44" maxSheetId="3" userName="Sakthivel, RamyaX" r:id="rId106" minRId="1314" maxRId="1315">
    <sheetIdMap count="2">
      <sheetId val="1"/>
      <sheetId val="2"/>
    </sheetIdMap>
  </header>
  <header guid="{CD99988B-3FF3-4C6A-B951-4BF247B21933}" dateTime="2022-08-16T14:46:55" maxSheetId="3" userName="Sakthivel, RamyaX" r:id="rId107" minRId="1316" maxRId="1318">
    <sheetIdMap count="2">
      <sheetId val="1"/>
      <sheetId val="2"/>
    </sheetIdMap>
  </header>
  <header guid="{D0466BB2-08FF-41A4-A011-B60413022379}" dateTime="2022-08-16T14:48:15" maxSheetId="3" userName="Venkateswara Reddy, ThatireddyX" r:id="rId108" minRId="1319" maxRId="1320">
    <sheetIdMap count="2">
      <sheetId val="1"/>
      <sheetId val="2"/>
    </sheetIdMap>
  </header>
  <header guid="{D520091B-643B-4B8B-82A9-71E7DA8B6B2B}" dateTime="2022-08-16T14:49:30" maxSheetId="3" userName="Venkateswara Reddy, ThatireddyX" r:id="rId109" minRId="1321" maxRId="1322">
    <sheetIdMap count="2">
      <sheetId val="1"/>
      <sheetId val="2"/>
    </sheetIdMap>
  </header>
  <header guid="{15E59FCD-0BC3-4553-B979-45653F0AAF71}" dateTime="2022-08-16T15:19:30" maxSheetId="3" userName="Sakthivel, RamyaX" r:id="rId110" minRId="1323" maxRId="1324">
    <sheetIdMap count="2">
      <sheetId val="1"/>
      <sheetId val="2"/>
    </sheetIdMap>
  </header>
  <header guid="{6724170F-23F2-49A7-8587-F5DBA46DC464}" dateTime="2022-08-16T16:52:42" maxSheetId="3" userName="Venkateswara Reddy, ThatireddyX" r:id="rId111" minRId="1325" maxRId="1326">
    <sheetIdMap count="2">
      <sheetId val="1"/>
      <sheetId val="2"/>
    </sheetIdMap>
  </header>
  <header guid="{423CA0A6-6C78-4ECA-802F-0C5DA70B8D2D}" dateTime="2022-08-16T16:52:49" maxSheetId="3" userName="Venkateswara Reddy, ThatireddyX" r:id="rId112">
    <sheetIdMap count="2">
      <sheetId val="1"/>
      <sheetId val="2"/>
    </sheetIdMap>
  </header>
  <header guid="{3F0ADB7A-11F8-46AB-95C0-956D9879E9EF}" dateTime="2022-08-16T17:40:44" maxSheetId="3" userName="Sakthivel, RamyaX" r:id="rId113">
    <sheetIdMap count="2">
      <sheetId val="1"/>
      <sheetId val="2"/>
    </sheetIdMap>
  </header>
  <header guid="{850D4224-A9EC-4F97-BA1D-DA8E350347BF}" dateTime="2022-08-16T17:43:27" maxSheetId="3" userName="Venkateswara Reddy, ThatireddyX" r:id="rId114" minRId="1329" maxRId="1330">
    <sheetIdMap count="2">
      <sheetId val="1"/>
      <sheetId val="2"/>
    </sheetIdMap>
  </header>
  <header guid="{044C3E04-88A3-4DC7-B08E-4BCB52AD9C8E}" dateTime="2022-08-16T17:44:10" maxSheetId="3" userName="Venkateswara Reddy, ThatireddyX" r:id="rId115" minRId="1331" maxRId="1336">
    <sheetIdMap count="2">
      <sheetId val="1"/>
      <sheetId val="2"/>
    </sheetIdMap>
  </header>
  <header guid="{3DFC4182-93E7-4BD4-B134-3754E39E8784}" dateTime="2022-08-16T17:44:29" maxSheetId="3" userName="Venkateswara Reddy, ThatireddyX" r:id="rId116" minRId="1337">
    <sheetIdMap count="2">
      <sheetId val="1"/>
      <sheetId val="2"/>
    </sheetIdMap>
  </header>
  <header guid="{5E4F3C59-501A-459F-86C7-14DEAC7693E2}" dateTime="2022-08-16T17:45:33" maxSheetId="3" userName="Venkateswara Reddy, ThatireddyX" r:id="rId117" minRId="1338" maxRId="1385">
    <sheetIdMap count="2">
      <sheetId val="1"/>
      <sheetId val="2"/>
    </sheetIdMap>
  </header>
  <header guid="{F25D10AA-4D62-40D3-9DA7-157AFEC90732}" dateTime="2022-08-17T09:59:42" maxSheetId="3" userName="Keerthi, NavyaX" r:id="rId118" minRId="1386" maxRId="1387">
    <sheetIdMap count="2">
      <sheetId val="1"/>
      <sheetId val="2"/>
    </sheetIdMap>
  </header>
  <header guid="{C5A6E9A8-B6B0-4A6C-A621-4ED806C2F4C0}" dateTime="2022-08-17T10:44:56" maxSheetId="3" userName="G, PurushothamanX" r:id="rId119" minRId="1388" maxRId="1390">
    <sheetIdMap count="2">
      <sheetId val="1"/>
      <sheetId val="2"/>
    </sheetIdMap>
  </header>
  <header guid="{AA6DF44A-1CDC-4E3C-8B9C-A4D071B87E1F}" dateTime="2022-08-17T15:41:40" maxSheetId="3" userName="Keerthi, NavyaX" r:id="rId120" minRId="1391" maxRId="1394">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35B02BA-89F1-4ECF-8122-D08DB493CC0A}" action="delete"/>
  <rdn rId="0" localSheetId="1" customView="1" name="Z_035B02BA_89F1_4ECF_8122_D08DB493CC0A_.wvu.FilterData" hidden="1" oldHidden="1">
    <formula>'ADL_N_IFWI_GC_Black (1)'!$A$1:$AI$141</formula>
    <oldFormula>'ADL_N_IFWI_GC_Black (1)'!$A$1:$AI$141</oldFormula>
  </rdn>
  <rcv guid="{035B02BA-89F1-4ECF-8122-D08DB493CC0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3B2E0C04_DB1C_452B_B130_2AA34262F211_.wvu.FilterData" hidden="1" oldHidden="1">
    <formula>'ADL_N_IFWI_GC_Black (1)'!$A$1:$AI$141</formula>
  </rdn>
  <rcv guid="{3B2E0C04-DB1C-452B-B130-2AA34262F211}"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nc r="D11" t="inlineStr">
      <is>
        <t>varun</t>
      </is>
    </nc>
  </rcc>
  <rcc rId="4" sId="1">
    <nc r="C11" t="inlineStr">
      <is>
        <t>passed</t>
      </is>
    </nc>
  </rcc>
  <rcc rId="5" sId="1">
    <nc r="D19" t="inlineStr">
      <is>
        <t>varun</t>
      </is>
    </nc>
  </rcc>
  <rcc rId="6" sId="1">
    <nc r="C30" t="inlineStr">
      <is>
        <t>passed</t>
      </is>
    </nc>
  </rcc>
  <rcc rId="7" sId="1">
    <nc r="D30" t="inlineStr">
      <is>
        <t>varun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FEA8D9EA_193B_432E_84B9_03EC652B5033_.wvu.FilterData" hidden="1" oldHidden="1">
    <formula>'ADL_N_IFWI_GC_Black (1)'!$A$1:$AI$141</formula>
  </rdn>
  <rcv guid="{FEA8D9EA-193B-432E-84B9-03EC652B503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56B9F43_43EC_4E30_A2B8_C1695B22C327_.wvu.FilterData" hidden="1" oldHidden="1">
    <formula>'ADL_N_IFWI_GC_Black (1)'!$A$1:$AI$141</formula>
  </rdn>
  <rcv guid="{756B9F43-43EC-4E30-A2B8-C1695B22C327}"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nc r="D53" t="inlineStr">
      <is>
        <t>ramya</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
    <nc r="C34" t="inlineStr">
      <is>
        <t>passed</t>
      </is>
    </nc>
  </rcc>
  <rcc rId="12" sId="1">
    <nc r="D34" t="inlineStr">
      <is>
        <t>varun</t>
      </is>
    </nc>
  </rcc>
  <rcc rId="13" sId="1">
    <nc r="C48" t="inlineStr">
      <is>
        <t>passed</t>
      </is>
    </nc>
  </rcc>
  <rcc rId="14" sId="1">
    <nc r="D48" t="inlineStr">
      <is>
        <t>varun</t>
      </is>
    </nc>
  </rcc>
  <rcc rId="15" sId="1">
    <nc r="C52" t="inlineStr">
      <is>
        <t>passed</t>
      </is>
    </nc>
  </rcc>
  <rcc rId="16" sId="1">
    <nc r="D52" t="inlineStr">
      <is>
        <t>varun</t>
      </is>
    </nc>
  </rcc>
  <rcc rId="17" sId="1">
    <nc r="D62" t="inlineStr">
      <is>
        <t>varun</t>
      </is>
    </nc>
  </rcc>
  <rcc rId="18" sId="1">
    <nc r="D66" t="inlineStr">
      <is>
        <t>varun</t>
      </is>
    </nc>
  </rcc>
  <rcc rId="19" sId="1">
    <nc r="D68" t="inlineStr">
      <is>
        <t>varun</t>
      </is>
    </nc>
  </rcc>
  <rcc rId="20" sId="1">
    <nc r="C93" t="inlineStr">
      <is>
        <t>passed</t>
      </is>
    </nc>
  </rcc>
  <rcc rId="21" sId="1">
    <nc r="D93" t="inlineStr">
      <is>
        <t>varun</t>
      </is>
    </nc>
  </rcc>
  <rcc rId="22" sId="1">
    <nc r="C100" t="inlineStr">
      <is>
        <t>passed</t>
      </is>
    </nc>
  </rcc>
  <rcc rId="23" sId="1">
    <nc r="D100" t="inlineStr">
      <is>
        <t>varun</t>
      </is>
    </nc>
  </rcc>
  <rcc rId="24" sId="1">
    <nc r="C68" t="inlineStr">
      <is>
        <t>passed</t>
      </is>
    </nc>
  </rcc>
  <rcc rId="25" sId="1">
    <nc r="C91" t="inlineStr">
      <is>
        <t>passed</t>
      </is>
    </nc>
  </rcc>
  <rcc rId="26" sId="1">
    <nc r="D91" t="inlineStr">
      <is>
        <t>varun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nc r="D63" t="inlineStr">
      <is>
        <t>ramya</t>
      </is>
    </nc>
  </rcc>
  <rcc rId="28" sId="1">
    <nc r="C63" t="inlineStr">
      <is>
        <t>passed</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nc r="C92" t="inlineStr">
      <is>
        <t>passed</t>
      </is>
    </nc>
  </rcc>
  <rcc rId="30" sId="1">
    <nc r="D92" t="inlineStr">
      <is>
        <t>varun</t>
      </is>
    </nc>
  </rcc>
  <rcc rId="31" sId="1">
    <nc r="E19" t="inlineStr">
      <is>
        <t>verifiedwith edp and hdmi and dp</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 sId="1">
    <nc r="D65" t="inlineStr">
      <is>
        <t>ramya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nc r="D54" t="inlineStr">
      <is>
        <t>ramya</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nc r="D95" t="inlineStr">
      <is>
        <t>ramya</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1">
    <nc r="D96" t="inlineStr">
      <is>
        <t>ramya</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1">
    <nc r="C102" t="inlineStr">
      <is>
        <t>passed</t>
      </is>
    </nc>
  </rcc>
  <rcc rId="37" sId="1">
    <nc r="D102" t="inlineStr">
      <is>
        <t>ramya</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nc r="D32" t="inlineStr">
      <is>
        <t>ramya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nc r="D33" t="inlineStr">
      <is>
        <t>ramya</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nc r="C134" t="inlineStr">
      <is>
        <t>passed</t>
      </is>
    </nc>
  </rcc>
  <rcc rId="41" sId="1">
    <nc r="D134" t="inlineStr">
      <is>
        <t>varun</t>
      </is>
    </nc>
  </rcc>
  <rcc rId="42" sId="1">
    <nc r="C132" t="inlineStr">
      <is>
        <t>passed</t>
      </is>
    </nc>
  </rcc>
  <rcc rId="43" sId="1">
    <nc r="D132" t="inlineStr">
      <is>
        <t>varun</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nc r="C79" t="inlineStr">
      <is>
        <t>n</t>
      </is>
    </nc>
  </rcc>
  <rcc rId="45" sId="1">
    <nc r="C81" t="inlineStr">
      <is>
        <t>n</t>
      </is>
    </nc>
  </rcc>
  <rcc rId="46" sId="1">
    <nc r="C123" t="inlineStr">
      <is>
        <t>n</t>
      </is>
    </nc>
  </rcc>
  <rcc rId="47" sId="1">
    <nc r="C124" t="inlineStr">
      <is>
        <t>n</t>
      </is>
    </nc>
  </rcc>
  <rcc rId="48" sId="1">
    <nc r="C104" t="inlineStr">
      <is>
        <t>n</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nc r="C70" t="inlineStr">
      <is>
        <t>passed</t>
      </is>
    </nc>
  </rcc>
  <rcc rId="50" sId="1">
    <nc r="D70" t="inlineStr">
      <is>
        <t>varun</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nc r="C37" t="inlineStr">
      <is>
        <t>passed</t>
      </is>
    </nc>
  </rcc>
  <rcc rId="52" sId="1">
    <nc r="D37" t="inlineStr">
      <is>
        <t>varun</t>
      </is>
    </nc>
  </rcc>
  <rcc rId="53" sId="1">
    <nc r="E37" t="inlineStr">
      <is>
        <t>tbt is not applicable for ADL-N</t>
      </is>
    </nc>
  </rcc>
  <rfmt sheetId="1" sqref="E37">
    <dxf>
      <alignment horizontal="general" vertical="bottom" textRotation="0" wrapText="0" indent="0" justifyLastLine="0" shrinkToFit="0" readingOrder="0"/>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oc r="C123" t="inlineStr">
      <is>
        <t>n</t>
      </is>
    </oc>
    <nc r="C123"/>
  </rcc>
  <rcc rId="55" sId="1">
    <oc r="C124" t="inlineStr">
      <is>
        <t>n</t>
      </is>
    </oc>
    <nc r="C124"/>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
    <nc r="C38" t="inlineStr">
      <is>
        <t>passed</t>
      </is>
    </nc>
  </rcc>
  <rcc rId="57" sId="1">
    <oc r="C37" t="inlineStr">
      <is>
        <t>passed</t>
      </is>
    </oc>
    <nc r="C37"/>
  </rcc>
  <rcc rId="58" sId="1">
    <nc r="D38" t="inlineStr">
      <is>
        <t>varun</t>
      </is>
    </nc>
  </rcc>
  <rcc rId="59" sId="1">
    <nc r="D36" t="inlineStr">
      <is>
        <t>va</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oc r="C104" t="inlineStr">
      <is>
        <t>n</t>
      </is>
    </oc>
    <nc r="C104" t="inlineStr">
      <is>
        <t>passed</t>
      </is>
    </nc>
  </rcc>
  <rcc rId="61" sId="1">
    <nc r="D104" t="inlineStr">
      <is>
        <t xml:space="preserve">Navya </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36" t="inlineStr">
      <is>
        <t>va</t>
      </is>
    </oc>
    <nc r="D36" t="inlineStr">
      <is>
        <t>varun</t>
      </is>
    </nc>
  </rcc>
  <rcc rId="63" sId="1">
    <nc r="C37" t="inlineStr">
      <is>
        <t>passed</t>
      </is>
    </nc>
  </rcc>
  <rcc rId="64" sId="1">
    <nc r="C36" t="inlineStr">
      <is>
        <t>passed</t>
      </is>
    </nc>
  </rcc>
  <rcc rId="65" sId="1">
    <nc r="C66" t="inlineStr">
      <is>
        <t>passed</t>
      </is>
    </nc>
  </rcc>
  <rfmt sheetId="1" sqref="C66">
    <dxf>
      <alignment horizontal="general" vertical="bottom" textRotation="0" wrapText="0" indent="0" justifyLastLine="0" shrinkToFit="0" readingOrder="0"/>
      <border diagonalUp="0" diagonalDown="0" outline="0">
        <left/>
        <right/>
        <top/>
        <bottom/>
      </border>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B2E0C04-DB1C-452B-B130-2AA34262F211}" action="delete"/>
  <rdn rId="0" localSheetId="1" customView="1" name="Z_3B2E0C04_DB1C_452B_B130_2AA34262F211_.wvu.FilterData" hidden="1" oldHidden="1">
    <formula>'ADL_N_IFWI_GC_Black (1)'!$A$1:$AI$141</formula>
    <oldFormula>'ADL_N_IFWI_GC_Black (1)'!$A$1:$AI$141</oldFormula>
  </rdn>
  <rcv guid="{3B2E0C04-DB1C-452B-B130-2AA34262F211}"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 sId="1">
    <oc r="C79" t="inlineStr">
      <is>
        <t>n</t>
      </is>
    </oc>
    <nc r="C79"/>
  </rcc>
  <rcc rId="68" sId="1">
    <oc r="C81" t="inlineStr">
      <is>
        <t>n</t>
      </is>
    </oc>
    <nc r="C81"/>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nc r="C59" t="inlineStr">
      <is>
        <t>n</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C59" t="inlineStr">
      <is>
        <t>n</t>
      </is>
    </oc>
    <nc r="C59" t="inlineStr">
      <is>
        <t>passed</t>
      </is>
    </nc>
  </rcc>
  <rcc rId="71" sId="1">
    <nc r="D59" t="inlineStr">
      <is>
        <t xml:space="preserve">Navya </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35B02BA-89F1-4ECF-8122-D08DB493CC0A}" action="delete"/>
  <rdn rId="0" localSheetId="1" customView="1" name="Z_035B02BA_89F1_4ECF_8122_D08DB493CC0A_.wvu.FilterData" hidden="1" oldHidden="1">
    <formula>'ADL_N_IFWI_GC_Black (1)'!$A$1:$AI$141</formula>
    <oldFormula>'ADL_N_IFWI_GC_Black (1)'!$A$1:$AI$141</oldFormula>
  </rdn>
  <rcv guid="{035B02BA-89F1-4ECF-8122-D08DB493CC0A}"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35B02BA-89F1-4ECF-8122-D08DB493CC0A}" action="delete"/>
  <rdn rId="0" localSheetId="1" customView="1" name="Z_035B02BA_89F1_4ECF_8122_D08DB493CC0A_.wvu.FilterData" hidden="1" oldHidden="1">
    <formula>'ADL_N_IFWI_GC_Black (1)'!$A$1:$AI$141</formula>
    <oldFormula>'ADL_N_IFWI_GC_Black (1)'!$A$1:$AI$141</oldFormula>
  </rdn>
  <rcv guid="{035B02BA-89F1-4ECF-8122-D08DB493CC0A}"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 sId="1" odxf="1" dxf="1">
    <nc r="A146">
      <f>HYPERLINK("https://hsdes.intel.com/resource/14013185867","14013185867")</f>
    </nc>
    <odxf>
      <font>
        <u val="none"/>
        <sz val="11"/>
        <color theme="1"/>
        <name val="Calibri"/>
        <family val="2"/>
        <scheme val="minor"/>
      </font>
      <border outline="0">
        <left/>
        <right/>
        <top/>
        <bottom/>
      </border>
    </odxf>
    <ndxf>
      <font>
        <u/>
        <sz val="11"/>
        <color theme="10"/>
        <name val="Calibri"/>
        <family val="2"/>
        <scheme val="minor"/>
      </font>
      <border outline="0">
        <left style="thin">
          <color indexed="64"/>
        </left>
        <right style="thin">
          <color indexed="64"/>
        </right>
        <top style="thin">
          <color indexed="64"/>
        </top>
        <bottom style="thin">
          <color indexed="64"/>
        </bottom>
      </border>
    </ndxf>
  </rcc>
  <rcc rId="75" sId="1" odxf="1" dxf="1">
    <nc r="B146" t="inlineStr">
      <is>
        <t>Verify Host serial port communications in OS and EDK Shell</t>
      </is>
    </nc>
    <odxf>
      <border outline="0">
        <left/>
        <right/>
        <top/>
        <bottom/>
      </border>
    </odxf>
    <ndxf>
      <border outline="0">
        <left style="thin">
          <color indexed="64"/>
        </left>
        <right style="thin">
          <color indexed="64"/>
        </right>
        <top style="thin">
          <color indexed="64"/>
        </top>
        <bottom style="thin">
          <color indexed="64"/>
        </bottom>
      </border>
    </ndxf>
  </rcc>
  <rcc rId="76" sId="1" odxf="1" dxf="1">
    <nc r="C146" t="inlineStr">
      <is>
        <t>ramya</t>
      </is>
    </nc>
    <odxf>
      <border outline="0">
        <left/>
        <right/>
        <top/>
        <bottom/>
      </border>
    </odxf>
    <ndxf>
      <border outline="0">
        <left style="thin">
          <color indexed="64"/>
        </left>
        <right style="thin">
          <color indexed="64"/>
        </right>
        <top style="thin">
          <color indexed="64"/>
        </top>
        <bottom style="thin">
          <color indexed="64"/>
        </bottom>
      </border>
    </ndxf>
  </rcc>
  <rcc rId="77" sId="1" odxf="1" dxf="1">
    <nc r="D14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46" start="0" length="0">
    <dxf>
      <border outline="0">
        <left style="thin">
          <color indexed="64"/>
        </left>
        <right style="thin">
          <color indexed="64"/>
        </right>
        <top style="thin">
          <color indexed="64"/>
        </top>
        <bottom style="thin">
          <color indexed="64"/>
        </bottom>
      </border>
    </dxf>
  </rfmt>
  <rcc rId="78" sId="1" odxf="1" dxf="1">
    <nc r="A147">
      <f>HYPERLINK("https://hsdes.intel.com/resource/14013185882","14013185882")</f>
    </nc>
    <odxf>
      <border outline="0">
        <left/>
        <right/>
        <top/>
        <bottom/>
      </border>
    </odxf>
    <ndxf>
      <border outline="0">
        <left style="thin">
          <color indexed="64"/>
        </left>
        <right style="thin">
          <color indexed="64"/>
        </right>
        <top style="thin">
          <color indexed="64"/>
        </top>
        <bottom style="thin">
          <color indexed="64"/>
        </bottom>
      </border>
    </ndxf>
  </rcc>
  <rcc rId="79" sId="1" odxf="1" dxf="1">
    <nc r="B147" t="inlineStr">
      <is>
        <t>Verify SUT can power up with power button after shut down from OS (S0-S5-S0 transition)</t>
      </is>
    </nc>
    <odxf>
      <border outline="0">
        <left/>
        <right/>
        <top/>
        <bottom/>
      </border>
    </odxf>
    <ndxf>
      <border outline="0">
        <left style="thin">
          <color indexed="64"/>
        </left>
        <right style="thin">
          <color indexed="64"/>
        </right>
        <top style="thin">
          <color indexed="64"/>
        </top>
        <bottom style="thin">
          <color indexed="64"/>
        </bottom>
      </border>
    </ndxf>
  </rcc>
  <rcc rId="80" sId="1" odxf="1" dxf="1">
    <nc r="C147" t="inlineStr">
      <is>
        <t>ramya</t>
      </is>
    </nc>
    <odxf>
      <border outline="0">
        <left/>
        <right/>
        <top/>
        <bottom/>
      </border>
    </odxf>
    <ndxf>
      <border outline="0">
        <left style="thin">
          <color indexed="64"/>
        </left>
        <right style="thin">
          <color indexed="64"/>
        </right>
        <top style="thin">
          <color indexed="64"/>
        </top>
        <bottom style="thin">
          <color indexed="64"/>
        </bottom>
      </border>
    </ndxf>
  </rcc>
  <rcc rId="81" sId="1" odxf="1" dxf="1">
    <nc r="D14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47" start="0" length="0">
    <dxf>
      <border outline="0">
        <left style="thin">
          <color indexed="64"/>
        </left>
        <right style="thin">
          <color indexed="64"/>
        </right>
        <top style="thin">
          <color indexed="64"/>
        </top>
        <bottom style="thin">
          <color indexed="64"/>
        </bottom>
      </border>
    </dxf>
  </rfmt>
  <rcc rId="82" sId="1" odxf="1" dxf="1">
    <nc r="A148">
      <f>HYPERLINK("https://hsdes.intel.com/resource/14013185893","14013185893")</f>
    </nc>
    <odxf>
      <border outline="0">
        <left/>
        <right/>
        <top/>
        <bottom/>
      </border>
    </odxf>
    <ndxf>
      <border outline="0">
        <left style="thin">
          <color indexed="64"/>
        </left>
        <right style="thin">
          <color indexed="64"/>
        </right>
        <top style="thin">
          <color indexed="64"/>
        </top>
        <bottom style="thin">
          <color indexed="64"/>
        </bottom>
      </border>
    </ndxf>
  </rcc>
  <rcc rId="83" sId="1" odxf="1" dxf="1">
    <nc r="B148" t="inlineStr">
      <is>
        <t>Verify SUT shutdown (S5) when the Power Button is held during POWER_ON_TIME with only USB Charger plugged-in</t>
      </is>
    </nc>
    <odxf>
      <border outline="0">
        <left/>
        <right/>
        <top/>
        <bottom/>
      </border>
    </odxf>
    <ndxf>
      <border outline="0">
        <left style="thin">
          <color indexed="64"/>
        </left>
        <right style="thin">
          <color indexed="64"/>
        </right>
        <top style="thin">
          <color indexed="64"/>
        </top>
        <bottom style="thin">
          <color indexed="64"/>
        </bottom>
      </border>
    </ndxf>
  </rcc>
  <rcc rId="84" sId="1" odxf="1" dxf="1">
    <nc r="C14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85" sId="1" odxf="1" dxf="1">
    <nc r="D14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48" start="0" length="0">
    <dxf>
      <border outline="0">
        <left style="thin">
          <color indexed="64"/>
        </left>
        <right style="thin">
          <color indexed="64"/>
        </right>
        <top style="thin">
          <color indexed="64"/>
        </top>
        <bottom style="thin">
          <color indexed="64"/>
        </bottom>
      </border>
    </dxf>
  </rfmt>
  <rcc rId="86" sId="1" odxf="1" dxf="1">
    <nc r="A149">
      <f>HYPERLINK("https://hsdes.intel.com/resource/14013185904","14013185904")</f>
    </nc>
    <odxf>
      <border outline="0">
        <left/>
        <right/>
        <top/>
        <bottom/>
      </border>
    </odxf>
    <ndxf>
      <border outline="0">
        <left style="thin">
          <color indexed="64"/>
        </left>
        <right style="thin">
          <color indexed="64"/>
        </right>
        <top style="thin">
          <color indexed="64"/>
        </top>
        <bottom style="thin">
          <color indexed="64"/>
        </bottom>
      </border>
    </ndxf>
  </rcc>
  <rcc rId="87" sId="1" odxf="1" dxf="1">
    <nc r="B149" t="inlineStr">
      <is>
        <t>Validate Type-C USB3.0 Host Mode (Type-C to A) functionality - on hot unplug/plug and after S3 and S4 Cycles</t>
      </is>
    </nc>
    <odxf>
      <border outline="0">
        <left/>
        <right/>
        <top/>
        <bottom/>
      </border>
    </odxf>
    <ndxf>
      <border outline="0">
        <left style="thin">
          <color indexed="64"/>
        </left>
        <right style="thin">
          <color indexed="64"/>
        </right>
        <top style="thin">
          <color indexed="64"/>
        </top>
        <bottom style="thin">
          <color indexed="64"/>
        </bottom>
      </border>
    </ndxf>
  </rcc>
  <rcc rId="88" sId="1" odxf="1" dxf="1">
    <nc r="C149" t="inlineStr">
      <is>
        <t>ramya</t>
      </is>
    </nc>
    <odxf>
      <border outline="0">
        <left/>
        <right/>
        <top/>
        <bottom/>
      </border>
    </odxf>
    <ndxf>
      <border outline="0">
        <left style="thin">
          <color indexed="64"/>
        </left>
        <right style="thin">
          <color indexed="64"/>
        </right>
        <top style="thin">
          <color indexed="64"/>
        </top>
        <bottom style="thin">
          <color indexed="64"/>
        </bottom>
      </border>
    </ndxf>
  </rcc>
  <rcc rId="89" sId="1" odxf="1" dxf="1">
    <nc r="D14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49" start="0" length="0">
    <dxf>
      <border outline="0">
        <left style="thin">
          <color indexed="64"/>
        </left>
        <right style="thin">
          <color indexed="64"/>
        </right>
        <top style="thin">
          <color indexed="64"/>
        </top>
        <bottom style="thin">
          <color indexed="64"/>
        </bottom>
      </border>
    </dxf>
  </rfmt>
  <rcc rId="90" sId="1" odxf="1" dxf="1">
    <nc r="A150">
      <f>HYPERLINK("https://hsdes.intel.com/resource/14013185905","14013185905")</f>
    </nc>
    <odxf>
      <border outline="0">
        <left/>
        <right/>
        <top/>
        <bottom/>
      </border>
    </odxf>
    <ndxf>
      <border outline="0">
        <left style="thin">
          <color indexed="64"/>
        </left>
        <right style="thin">
          <color indexed="64"/>
        </right>
        <top style="thin">
          <color indexed="64"/>
        </top>
        <bottom style="thin">
          <color indexed="64"/>
        </bottom>
      </border>
    </ndxf>
  </rcc>
  <rcc rId="91" sId="1" odxf="1" dxf="1">
    <nc r="B150" t="inlineStr">
      <is>
        <t>Verify USB Type-C device Connector reversibility functionality after Sx (S3,S4,S5)and reboot cycles</t>
      </is>
    </nc>
    <odxf>
      <border outline="0">
        <left/>
        <right/>
        <top/>
        <bottom/>
      </border>
    </odxf>
    <ndxf>
      <border outline="0">
        <left style="thin">
          <color indexed="64"/>
        </left>
        <right style="thin">
          <color indexed="64"/>
        </right>
        <top style="thin">
          <color indexed="64"/>
        </top>
        <bottom style="thin">
          <color indexed="64"/>
        </bottom>
      </border>
    </ndxf>
  </rcc>
  <rcc rId="92" sId="1" odxf="1" dxf="1">
    <nc r="C150" t="inlineStr">
      <is>
        <t>ramya</t>
      </is>
    </nc>
    <odxf>
      <border outline="0">
        <left/>
        <right/>
        <top/>
        <bottom/>
      </border>
    </odxf>
    <ndxf>
      <border outline="0">
        <left style="thin">
          <color indexed="64"/>
        </left>
        <right style="thin">
          <color indexed="64"/>
        </right>
        <top style="thin">
          <color indexed="64"/>
        </top>
        <bottom style="thin">
          <color indexed="64"/>
        </bottom>
      </border>
    </ndxf>
  </rcc>
  <rcc rId="93" sId="1" odxf="1" dxf="1">
    <nc r="D15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0" start="0" length="0">
    <dxf>
      <border outline="0">
        <left style="thin">
          <color indexed="64"/>
        </left>
        <right style="thin">
          <color indexed="64"/>
        </right>
        <top style="thin">
          <color indexed="64"/>
        </top>
        <bottom style="thin">
          <color indexed="64"/>
        </bottom>
      </border>
    </dxf>
  </rfmt>
  <rcc rId="94" sId="1" odxf="1" dxf="1">
    <nc r="A151">
      <f>HYPERLINK("https://hsdes.intel.com/resource/14013185917","14013185917")</f>
    </nc>
    <odxf>
      <border outline="0">
        <left/>
        <right/>
        <top/>
        <bottom/>
      </border>
    </odxf>
    <ndxf>
      <border outline="0">
        <left style="thin">
          <color indexed="64"/>
        </left>
        <right style="thin">
          <color indexed="64"/>
        </right>
        <top style="thin">
          <color indexed="64"/>
        </top>
        <bottom style="thin">
          <color indexed="64"/>
        </bottom>
      </border>
    </ndxf>
  </rcc>
  <rcc rId="95" sId="1" odxf="1" dxf="1">
    <nc r="B151" t="inlineStr">
      <is>
        <t>Validate booting SUT with USB Type-C power adapter and without battery connected</t>
      </is>
    </nc>
    <odxf>
      <border outline="0">
        <left/>
        <right/>
        <top/>
        <bottom/>
      </border>
    </odxf>
    <ndxf>
      <border outline="0">
        <left style="thin">
          <color indexed="64"/>
        </left>
        <right style="thin">
          <color indexed="64"/>
        </right>
        <top style="thin">
          <color indexed="64"/>
        </top>
        <bottom style="thin">
          <color indexed="64"/>
        </bottom>
      </border>
    </ndxf>
  </rcc>
  <rcc rId="96" sId="1" odxf="1" dxf="1">
    <nc r="C15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97" sId="1" odxf="1" dxf="1">
    <nc r="D15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1" start="0" length="0">
    <dxf>
      <border outline="0">
        <left style="thin">
          <color indexed="64"/>
        </left>
        <right style="thin">
          <color indexed="64"/>
        </right>
        <top style="thin">
          <color indexed="64"/>
        </top>
        <bottom style="thin">
          <color indexed="64"/>
        </bottom>
      </border>
    </dxf>
  </rfmt>
  <rcc rId="98" sId="1" odxf="1" dxf="1">
    <nc r="A152">
      <f>HYPERLINK("https://hsdes.intel.com/resource/14013185924","14013185924")</f>
    </nc>
    <odxf>
      <border outline="0">
        <left/>
        <right/>
        <top/>
        <bottom/>
      </border>
    </odxf>
    <ndxf>
      <border outline="0">
        <left style="thin">
          <color indexed="64"/>
        </left>
        <right style="thin">
          <color indexed="64"/>
        </right>
        <top style="thin">
          <color indexed="64"/>
        </top>
        <bottom style="thin">
          <color indexed="64"/>
        </bottom>
      </border>
    </ndxf>
  </rcc>
  <rcc rId="99" sId="1" odxf="1" dxf="1">
    <nc r="B152" t="inlineStr">
      <is>
        <t>Validate system warm reboot, S4, S5 cycles with USB Type-C power adapter and without battery connected</t>
      </is>
    </nc>
    <odxf>
      <border outline="0">
        <left/>
        <right/>
        <top/>
        <bottom/>
      </border>
    </odxf>
    <ndxf>
      <border outline="0">
        <left style="thin">
          <color indexed="64"/>
        </left>
        <right style="thin">
          <color indexed="64"/>
        </right>
        <top style="thin">
          <color indexed="64"/>
        </top>
        <bottom style="thin">
          <color indexed="64"/>
        </bottom>
      </border>
    </ndxf>
  </rcc>
  <rcc rId="100" sId="1" odxf="1" dxf="1">
    <nc r="C15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01" sId="1" odxf="1" dxf="1">
    <nc r="D15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2" start="0" length="0">
    <dxf>
      <border outline="0">
        <left style="thin">
          <color indexed="64"/>
        </left>
        <right style="thin">
          <color indexed="64"/>
        </right>
        <top style="thin">
          <color indexed="64"/>
        </top>
        <bottom style="thin">
          <color indexed="64"/>
        </bottom>
      </border>
    </dxf>
  </rfmt>
  <rcc rId="102" sId="1" odxf="1" dxf="1">
    <nc r="A153">
      <f>HYPERLINK("https://hsdes.intel.com/resource/14013185931","14013185931")</f>
    </nc>
    <odxf>
      <border outline="0">
        <left/>
        <right/>
        <top/>
        <bottom/>
      </border>
    </odxf>
    <ndxf>
      <border outline="0">
        <left style="thin">
          <color indexed="64"/>
        </left>
        <right style="thin">
          <color indexed="64"/>
        </right>
        <top style="thin">
          <color indexed="64"/>
        </top>
        <bottom style="thin">
          <color indexed="64"/>
        </bottom>
      </border>
    </ndxf>
  </rcc>
  <rcc rId="103" sId="1" odxf="1" dxf="1">
    <nc r="B153" t="inlineStr">
      <is>
        <t>Validate Type-C USB2.0 Host Mode (Type-C to A) functionality - hot plug device before and in S3, S4 state</t>
      </is>
    </nc>
    <odxf>
      <border outline="0">
        <left/>
        <right/>
        <top/>
        <bottom/>
      </border>
    </odxf>
    <ndxf>
      <border outline="0">
        <left style="thin">
          <color indexed="64"/>
        </left>
        <right style="thin">
          <color indexed="64"/>
        </right>
        <top style="thin">
          <color indexed="64"/>
        </top>
        <bottom style="thin">
          <color indexed="64"/>
        </bottom>
      </border>
    </ndxf>
  </rcc>
  <rcc rId="104" sId="1" odxf="1" dxf="1">
    <nc r="C153" t="inlineStr">
      <is>
        <t>ramya</t>
      </is>
    </nc>
    <odxf>
      <border outline="0">
        <left/>
        <right/>
        <top/>
        <bottom/>
      </border>
    </odxf>
    <ndxf>
      <border outline="0">
        <left style="thin">
          <color indexed="64"/>
        </left>
        <right style="thin">
          <color indexed="64"/>
        </right>
        <top style="thin">
          <color indexed="64"/>
        </top>
        <bottom style="thin">
          <color indexed="64"/>
        </bottom>
      </border>
    </ndxf>
  </rcc>
  <rcc rId="105" sId="1" odxf="1" dxf="1">
    <nc r="D15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3" start="0" length="0">
    <dxf>
      <border outline="0">
        <left style="thin">
          <color indexed="64"/>
        </left>
        <right style="thin">
          <color indexed="64"/>
        </right>
        <top style="thin">
          <color indexed="64"/>
        </top>
        <bottom style="thin">
          <color indexed="64"/>
        </bottom>
      </border>
    </dxf>
  </rfmt>
  <rcc rId="106" sId="1" odxf="1" dxf="1">
    <nc r="A154">
      <f>HYPERLINK("https://hsdes.intel.com/resource/14013185934","14013185934")</f>
    </nc>
    <odxf>
      <border outline="0">
        <left/>
        <right/>
        <top/>
        <bottom/>
      </border>
    </odxf>
    <ndxf>
      <border outline="0">
        <left style="thin">
          <color indexed="64"/>
        </left>
        <right style="thin">
          <color indexed="64"/>
        </right>
        <top style="thin">
          <color indexed="64"/>
        </top>
        <bottom style="thin">
          <color indexed="64"/>
        </bottom>
      </border>
    </ndxf>
  </rcc>
  <rcc rId="107" sId="1" odxf="1" dxf="1">
    <nc r="B154" t="inlineStr">
      <is>
        <t>Validate Type-C USB3.0 Host Mode (Type-C to A) functionality - hot plug device before and in S3, S4 state</t>
      </is>
    </nc>
    <odxf>
      <border outline="0">
        <left/>
        <right/>
        <top/>
        <bottom/>
      </border>
    </odxf>
    <ndxf>
      <border outline="0">
        <left style="thin">
          <color indexed="64"/>
        </left>
        <right style="thin">
          <color indexed="64"/>
        </right>
        <top style="thin">
          <color indexed="64"/>
        </top>
        <bottom style="thin">
          <color indexed="64"/>
        </bottom>
      </border>
    </ndxf>
  </rcc>
  <rcc rId="108" sId="1" odxf="1" dxf="1">
    <nc r="C154" t="inlineStr">
      <is>
        <t>ramya</t>
      </is>
    </nc>
    <odxf>
      <border outline="0">
        <left/>
        <right/>
        <top/>
        <bottom/>
      </border>
    </odxf>
    <ndxf>
      <border outline="0">
        <left style="thin">
          <color indexed="64"/>
        </left>
        <right style="thin">
          <color indexed="64"/>
        </right>
        <top style="thin">
          <color indexed="64"/>
        </top>
        <bottom style="thin">
          <color indexed="64"/>
        </bottom>
      </border>
    </ndxf>
  </rcc>
  <rcc rId="109" sId="1" odxf="1" dxf="1">
    <nc r="D15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4" start="0" length="0">
    <dxf>
      <border outline="0">
        <left style="thin">
          <color indexed="64"/>
        </left>
        <right style="thin">
          <color indexed="64"/>
        </right>
        <top style="thin">
          <color indexed="64"/>
        </top>
        <bottom style="thin">
          <color indexed="64"/>
        </bottom>
      </border>
    </dxf>
  </rfmt>
  <rcc rId="110" sId="1" odxf="1" dxf="1">
    <nc r="A155">
      <f>HYPERLINK("https://hsdes.intel.com/resource/14013185942","14013185942")</f>
    </nc>
    <odxf>
      <border outline="0">
        <left/>
        <right/>
        <top/>
        <bottom/>
      </border>
    </odxf>
    <ndxf>
      <border outline="0">
        <left style="thin">
          <color indexed="64"/>
        </left>
        <right style="thin">
          <color indexed="64"/>
        </right>
        <top style="thin">
          <color indexed="64"/>
        </top>
        <bottom style="thin">
          <color indexed="64"/>
        </bottom>
      </border>
    </ndxf>
  </rcc>
  <rcc rId="111" sId="1" odxf="1" dxf="1">
    <nc r="B155" t="inlineStr">
      <is>
        <t>Verify that battery gets discharged withACsupply removed</t>
      </is>
    </nc>
    <odxf>
      <border outline="0">
        <left/>
        <right/>
        <top/>
        <bottom/>
      </border>
    </odxf>
    <ndxf>
      <border outline="0">
        <left style="thin">
          <color indexed="64"/>
        </left>
        <right style="thin">
          <color indexed="64"/>
        </right>
        <top style="thin">
          <color indexed="64"/>
        </top>
        <bottom style="thin">
          <color indexed="64"/>
        </bottom>
      </border>
    </ndxf>
  </rcc>
  <rcc rId="112" sId="1" odxf="1" dxf="1">
    <nc r="C155" t="inlineStr">
      <is>
        <t>ramya</t>
      </is>
    </nc>
    <odxf>
      <border outline="0">
        <left/>
        <right/>
        <top/>
        <bottom/>
      </border>
    </odxf>
    <ndxf>
      <border outline="0">
        <left style="thin">
          <color indexed="64"/>
        </left>
        <right style="thin">
          <color indexed="64"/>
        </right>
        <top style="thin">
          <color indexed="64"/>
        </top>
        <bottom style="thin">
          <color indexed="64"/>
        </bottom>
      </border>
    </ndxf>
  </rcc>
  <rcc rId="113" sId="1" odxf="1" dxf="1">
    <nc r="D15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5" start="0" length="0">
    <dxf>
      <border outline="0">
        <left style="thin">
          <color indexed="64"/>
        </left>
        <right style="thin">
          <color indexed="64"/>
        </right>
        <top style="thin">
          <color indexed="64"/>
        </top>
        <bottom style="thin">
          <color indexed="64"/>
        </bottom>
      </border>
    </dxf>
  </rfmt>
  <rcc rId="114" sId="1" odxf="1" dxf="1">
    <nc r="A156">
      <f>HYPERLINK("https://hsdes.intel.com/resource/14013185951","14013185951")</f>
    </nc>
    <odxf>
      <border outline="0">
        <left/>
        <right/>
        <top/>
        <bottom/>
      </border>
    </odxf>
    <ndxf>
      <border outline="0">
        <left style="thin">
          <color indexed="64"/>
        </left>
        <right style="thin">
          <color indexed="64"/>
        </right>
        <top style="thin">
          <color indexed="64"/>
        </top>
        <bottom style="thin">
          <color indexed="64"/>
        </bottom>
      </border>
    </ndxf>
  </rcc>
  <rcc rId="115" sId="1" odxf="1" dxf="1">
    <nc r="B156" t="inlineStr">
      <is>
        <t>Verify if SUT could be powered off ( S5) in battery and powered on (S5-&gt;S0) inACbrick</t>
      </is>
    </nc>
    <odxf>
      <border outline="0">
        <left/>
        <right/>
        <top/>
        <bottom/>
      </border>
    </odxf>
    <ndxf>
      <border outline="0">
        <left style="thin">
          <color indexed="64"/>
        </left>
        <right style="thin">
          <color indexed="64"/>
        </right>
        <top style="thin">
          <color indexed="64"/>
        </top>
        <bottom style="thin">
          <color indexed="64"/>
        </bottom>
      </border>
    </ndxf>
  </rcc>
  <rcc rId="116" sId="1" odxf="1" dxf="1">
    <nc r="C156" t="inlineStr">
      <is>
        <t>ramya</t>
      </is>
    </nc>
    <odxf>
      <border outline="0">
        <left/>
        <right/>
        <top/>
        <bottom/>
      </border>
    </odxf>
    <ndxf>
      <border outline="0">
        <left style="thin">
          <color indexed="64"/>
        </left>
        <right style="thin">
          <color indexed="64"/>
        </right>
        <top style="thin">
          <color indexed="64"/>
        </top>
        <bottom style="thin">
          <color indexed="64"/>
        </bottom>
      </border>
    </ndxf>
  </rcc>
  <rcc rId="117" sId="1" odxf="1" dxf="1">
    <nc r="D15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6" start="0" length="0">
    <dxf>
      <border outline="0">
        <left style="thin">
          <color indexed="64"/>
        </left>
        <right style="thin">
          <color indexed="64"/>
        </right>
        <top style="thin">
          <color indexed="64"/>
        </top>
        <bottom style="thin">
          <color indexed="64"/>
        </bottom>
      </border>
    </dxf>
  </rfmt>
  <rcc rId="118" sId="1" odxf="1" dxf="1">
    <nc r="A157">
      <f>HYPERLINK("https://hsdes.intel.com/resource/14013185957","14013185957")</f>
    </nc>
    <odxf>
      <border outline="0">
        <left/>
        <right/>
        <top/>
        <bottom/>
      </border>
    </odxf>
    <ndxf>
      <border outline="0">
        <left style="thin">
          <color indexed="64"/>
        </left>
        <right style="thin">
          <color indexed="64"/>
        </right>
        <top style="thin">
          <color indexed="64"/>
        </top>
        <bottom style="thin">
          <color indexed="64"/>
        </bottom>
      </border>
    </ndxf>
  </rcc>
  <rcc rId="119" sId="1" odxf="1" dxf="1">
    <nc r="B157" t="inlineStr">
      <is>
        <t>Verify the SUT shuts down when the battery power falls less than the critical level (5%)</t>
      </is>
    </nc>
    <odxf>
      <border outline="0">
        <left/>
        <right/>
        <top/>
        <bottom/>
      </border>
    </odxf>
    <ndxf>
      <border outline="0">
        <left style="thin">
          <color indexed="64"/>
        </left>
        <right style="thin">
          <color indexed="64"/>
        </right>
        <top style="thin">
          <color indexed="64"/>
        </top>
        <bottom style="thin">
          <color indexed="64"/>
        </bottom>
      </border>
    </ndxf>
  </rcc>
  <rcc rId="120" sId="1" odxf="1" dxf="1">
    <nc r="C157" t="inlineStr">
      <is>
        <t>ramya</t>
      </is>
    </nc>
    <odxf>
      <border outline="0">
        <left/>
        <right/>
        <top/>
        <bottom/>
      </border>
    </odxf>
    <ndxf>
      <border outline="0">
        <left style="thin">
          <color indexed="64"/>
        </left>
        <right style="thin">
          <color indexed="64"/>
        </right>
        <top style="thin">
          <color indexed="64"/>
        </top>
        <bottom style="thin">
          <color indexed="64"/>
        </bottom>
      </border>
    </ndxf>
  </rcc>
  <rcc rId="121" sId="1" odxf="1" dxf="1">
    <nc r="D15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7" start="0" length="0">
    <dxf>
      <border outline="0">
        <left style="thin">
          <color indexed="64"/>
        </left>
        <right style="thin">
          <color indexed="64"/>
        </right>
        <top style="thin">
          <color indexed="64"/>
        </top>
        <bottom style="thin">
          <color indexed="64"/>
        </bottom>
      </border>
    </dxf>
  </rfmt>
  <rcc rId="122" sId="1" odxf="1" dxf="1">
    <nc r="A158">
      <f>HYPERLINK("https://hsdes.intel.com/resource/14013185962","14013185962")</f>
    </nc>
    <odxf>
      <border outline="0">
        <left/>
        <right/>
        <top/>
        <bottom/>
      </border>
    </odxf>
    <ndxf>
      <border outline="0">
        <left style="thin">
          <color indexed="64"/>
        </left>
        <right style="thin">
          <color indexed="64"/>
        </right>
        <top style="thin">
          <color indexed="64"/>
        </top>
        <bottom style="thin">
          <color indexed="64"/>
        </bottom>
      </border>
    </ndxf>
  </rcc>
  <rcc rId="123" sId="1" odxf="1" dxf="1">
    <nc r="B158" t="inlineStr">
      <is>
        <t>Verify battery charging is proper even after system crash - AC brick</t>
      </is>
    </nc>
    <odxf>
      <border outline="0">
        <left/>
        <right/>
        <top/>
        <bottom/>
      </border>
    </odxf>
    <ndxf>
      <border outline="0">
        <left style="thin">
          <color indexed="64"/>
        </left>
        <right style="thin">
          <color indexed="64"/>
        </right>
        <top style="thin">
          <color indexed="64"/>
        </top>
        <bottom style="thin">
          <color indexed="64"/>
        </bottom>
      </border>
    </ndxf>
  </rcc>
  <rcc rId="124" sId="1" odxf="1" dxf="1">
    <nc r="C158" t="inlineStr">
      <is>
        <t>ramya</t>
      </is>
    </nc>
    <odxf>
      <border outline="0">
        <left/>
        <right/>
        <top/>
        <bottom/>
      </border>
    </odxf>
    <ndxf>
      <border outline="0">
        <left style="thin">
          <color indexed="64"/>
        </left>
        <right style="thin">
          <color indexed="64"/>
        </right>
        <top style="thin">
          <color indexed="64"/>
        </top>
        <bottom style="thin">
          <color indexed="64"/>
        </bottom>
      </border>
    </ndxf>
  </rcc>
  <rcc rId="125" sId="1" odxf="1" dxf="1">
    <nc r="D15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8" start="0" length="0">
    <dxf>
      <border outline="0">
        <left style="thin">
          <color indexed="64"/>
        </left>
        <right style="thin">
          <color indexed="64"/>
        </right>
        <top style="thin">
          <color indexed="64"/>
        </top>
        <bottom style="thin">
          <color indexed="64"/>
        </bottom>
      </border>
    </dxf>
  </rfmt>
  <rcc rId="126" sId="1" odxf="1" dxf="1">
    <nc r="A159">
      <f>HYPERLINK("https://hsdes.intel.com/resource/14013185963","14013185963")</f>
    </nc>
    <odxf>
      <border outline="0">
        <left/>
        <right/>
        <top/>
        <bottom/>
      </border>
    </odxf>
    <ndxf>
      <border outline="0">
        <left style="thin">
          <color indexed="64"/>
        </left>
        <right style="thin">
          <color indexed="64"/>
        </right>
        <top style="thin">
          <color indexed="64"/>
        </top>
        <bottom style="thin">
          <color indexed="64"/>
        </bottom>
      </border>
    </ndxf>
  </rcc>
  <rcc rId="127" sId="1" odxf="1" dxf="1">
    <nc r="B159" t="inlineStr">
      <is>
        <t>[Golden Config] Verify CPU package C10 residence in AC and DC</t>
      </is>
    </nc>
    <odxf>
      <border outline="0">
        <left/>
        <right/>
        <top/>
        <bottom/>
      </border>
    </odxf>
    <ndxf>
      <border outline="0">
        <left style="thin">
          <color indexed="64"/>
        </left>
        <right style="thin">
          <color indexed="64"/>
        </right>
        <top style="thin">
          <color indexed="64"/>
        </top>
        <bottom style="thin">
          <color indexed="64"/>
        </bottom>
      </border>
    </ndxf>
  </rcc>
  <rcc rId="128" sId="1" odxf="1" dxf="1">
    <nc r="C159" t="inlineStr">
      <is>
        <t>ramya</t>
      </is>
    </nc>
    <odxf>
      <border outline="0">
        <left/>
        <right/>
        <top/>
        <bottom/>
      </border>
    </odxf>
    <ndxf>
      <border outline="0">
        <left style="thin">
          <color indexed="64"/>
        </left>
        <right style="thin">
          <color indexed="64"/>
        </right>
        <top style="thin">
          <color indexed="64"/>
        </top>
        <bottom style="thin">
          <color indexed="64"/>
        </bottom>
      </border>
    </ndxf>
  </rcc>
  <rcc rId="129" sId="1" odxf="1" dxf="1">
    <nc r="D15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59" start="0" length="0">
    <dxf>
      <border outline="0">
        <left style="thin">
          <color indexed="64"/>
        </left>
        <right style="thin">
          <color indexed="64"/>
        </right>
        <top style="thin">
          <color indexed="64"/>
        </top>
        <bottom style="thin">
          <color indexed="64"/>
        </bottom>
      </border>
    </dxf>
  </rfmt>
  <rcc rId="130" sId="1" odxf="1" dxf="1">
    <nc r="A160">
      <f>HYPERLINK("https://hsdes.intel.com/resource/14013185965","14013185965")</f>
    </nc>
    <odxf>
      <border outline="0">
        <left/>
        <right/>
        <top/>
        <bottom/>
      </border>
    </odxf>
    <ndxf>
      <border outline="0">
        <left style="thin">
          <color indexed="64"/>
        </left>
        <right style="thin">
          <color indexed="64"/>
        </right>
        <top style="thin">
          <color indexed="64"/>
        </top>
        <bottom style="thin">
          <color indexed="64"/>
        </bottom>
      </border>
    </ndxf>
  </rcc>
  <rcc rId="131" sId="1" odxf="1" dxf="1">
    <nc r="B160" t="inlineStr">
      <is>
        <t>Verify different power state changes on S0i3 enabled system</t>
      </is>
    </nc>
    <odxf>
      <border outline="0">
        <left/>
        <right/>
        <top/>
        <bottom/>
      </border>
    </odxf>
    <ndxf>
      <border outline="0">
        <left style="thin">
          <color indexed="64"/>
        </left>
        <right style="thin">
          <color indexed="64"/>
        </right>
        <top style="thin">
          <color indexed="64"/>
        </top>
        <bottom style="thin">
          <color indexed="64"/>
        </bottom>
      </border>
    </ndxf>
  </rcc>
  <rcc rId="132" sId="1" odxf="1" dxf="1">
    <nc r="C160" t="inlineStr">
      <is>
        <t>ramya</t>
      </is>
    </nc>
    <odxf>
      <border outline="0">
        <left/>
        <right/>
        <top/>
        <bottom/>
      </border>
    </odxf>
    <ndxf>
      <border outline="0">
        <left style="thin">
          <color indexed="64"/>
        </left>
        <right style="thin">
          <color indexed="64"/>
        </right>
        <top style="thin">
          <color indexed="64"/>
        </top>
        <bottom style="thin">
          <color indexed="64"/>
        </bottom>
      </border>
    </ndxf>
  </rcc>
  <rcc rId="133" sId="1" odxf="1" dxf="1">
    <nc r="D16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0" start="0" length="0">
    <dxf>
      <border outline="0">
        <left style="thin">
          <color indexed="64"/>
        </left>
        <right style="thin">
          <color indexed="64"/>
        </right>
        <top style="thin">
          <color indexed="64"/>
        </top>
        <bottom style="thin">
          <color indexed="64"/>
        </bottom>
      </border>
    </dxf>
  </rfmt>
  <rcc rId="134" sId="1" odxf="1" dxf="1">
    <nc r="A161">
      <f>HYPERLINK("https://hsdes.intel.com/resource/14013185971","14013185971")</f>
    </nc>
    <odxf>
      <border outline="0">
        <left/>
        <right/>
        <top/>
        <bottom/>
      </border>
    </odxf>
    <ndxf>
      <border outline="0">
        <left style="thin">
          <color indexed="64"/>
        </left>
        <right style="thin">
          <color indexed="64"/>
        </right>
        <top style="thin">
          <color indexed="64"/>
        </top>
        <bottom style="thin">
          <color indexed="64"/>
        </bottom>
      </border>
    </ndxf>
  </rcc>
  <rcc rId="135" sId="1" odxf="1" dxf="1">
    <nc r="B161" t="inlineStr">
      <is>
        <t>Verify that ALS  brightness control should work properly with AC&lt;-&gt;DC transition</t>
      </is>
    </nc>
    <odxf>
      <border outline="0">
        <left/>
        <right/>
        <top/>
        <bottom/>
      </border>
    </odxf>
    <ndxf>
      <border outline="0">
        <left style="thin">
          <color indexed="64"/>
        </left>
        <right style="thin">
          <color indexed="64"/>
        </right>
        <top style="thin">
          <color indexed="64"/>
        </top>
        <bottom style="thin">
          <color indexed="64"/>
        </bottom>
      </border>
    </ndxf>
  </rcc>
  <rcc rId="136" sId="1" odxf="1" dxf="1">
    <nc r="C161" t="inlineStr">
      <is>
        <t>ramya</t>
      </is>
    </nc>
    <odxf>
      <border outline="0">
        <left/>
        <right/>
        <top/>
        <bottom/>
      </border>
    </odxf>
    <ndxf>
      <border outline="0">
        <left style="thin">
          <color indexed="64"/>
        </left>
        <right style="thin">
          <color indexed="64"/>
        </right>
        <top style="thin">
          <color indexed="64"/>
        </top>
        <bottom style="thin">
          <color indexed="64"/>
        </bottom>
      </border>
    </ndxf>
  </rcc>
  <rcc rId="137" sId="1" odxf="1" dxf="1">
    <nc r="D16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1" start="0" length="0">
    <dxf>
      <border outline="0">
        <left style="thin">
          <color indexed="64"/>
        </left>
        <right style="thin">
          <color indexed="64"/>
        </right>
        <top style="thin">
          <color indexed="64"/>
        </top>
        <bottom style="thin">
          <color indexed="64"/>
        </bottom>
      </border>
    </dxf>
  </rfmt>
  <rcc rId="138" sId="1" odxf="1" dxf="1">
    <nc r="A162">
      <f>HYPERLINK("https://hsdes.intel.com/resource/14013185972","14013185972")</f>
    </nc>
    <odxf>
      <border outline="0">
        <left/>
        <right/>
        <top/>
        <bottom/>
      </border>
    </odxf>
    <ndxf>
      <border outline="0">
        <left style="thin">
          <color indexed="64"/>
        </left>
        <right style="thin">
          <color indexed="64"/>
        </right>
        <top style="thin">
          <color indexed="64"/>
        </top>
        <bottom style="thin">
          <color indexed="64"/>
        </bottom>
      </border>
    </ndxf>
  </rcc>
  <rcc rId="139" sId="1" odxf="1" dxf="1">
    <nc r="B162" t="inlineStr">
      <is>
        <t>Verify that ALS and brightness control should work properly on Battery Power</t>
      </is>
    </nc>
    <odxf>
      <border outline="0">
        <left/>
        <right/>
        <top/>
        <bottom/>
      </border>
    </odxf>
    <ndxf>
      <border outline="0">
        <left style="thin">
          <color indexed="64"/>
        </left>
        <right style="thin">
          <color indexed="64"/>
        </right>
        <top style="thin">
          <color indexed="64"/>
        </top>
        <bottom style="thin">
          <color indexed="64"/>
        </bottom>
      </border>
    </ndxf>
  </rcc>
  <rcc rId="140" sId="1" odxf="1" dxf="1">
    <nc r="C162" t="inlineStr">
      <is>
        <t>ramya</t>
      </is>
    </nc>
    <odxf>
      <border outline="0">
        <left/>
        <right/>
        <top/>
        <bottom/>
      </border>
    </odxf>
    <ndxf>
      <border outline="0">
        <left style="thin">
          <color indexed="64"/>
        </left>
        <right style="thin">
          <color indexed="64"/>
        </right>
        <top style="thin">
          <color indexed="64"/>
        </top>
        <bottom style="thin">
          <color indexed="64"/>
        </bottom>
      </border>
    </ndxf>
  </rcc>
  <rcc rId="141" sId="1" odxf="1" dxf="1">
    <nc r="D16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2" start="0" length="0">
    <dxf>
      <border outline="0">
        <left style="thin">
          <color indexed="64"/>
        </left>
        <right style="thin">
          <color indexed="64"/>
        </right>
        <top style="thin">
          <color indexed="64"/>
        </top>
        <bottom style="thin">
          <color indexed="64"/>
        </bottom>
      </border>
    </dxf>
  </rfmt>
  <rcc rId="142" sId="1" odxf="1" dxf="1">
    <nc r="A163">
      <f>HYPERLINK("https://hsdes.intel.com/resource/14013185977","14013185977")</f>
    </nc>
    <odxf>
      <border outline="0">
        <left/>
        <right/>
        <top/>
        <bottom/>
      </border>
    </odxf>
    <ndxf>
      <border outline="0">
        <left style="thin">
          <color indexed="64"/>
        </left>
        <right style="thin">
          <color indexed="64"/>
        </right>
        <top style="thin">
          <color indexed="64"/>
        </top>
        <bottom style="thin">
          <color indexed="64"/>
        </bottom>
      </border>
    </ndxf>
  </rcc>
  <rcc rId="143" sId="1" odxf="1" dxf="1">
    <nc r="B163" t="inlineStr">
      <is>
        <t>Verify the basic functionality of fast charging usingACbrick</t>
      </is>
    </nc>
    <odxf>
      <border outline="0">
        <left/>
        <right/>
        <top/>
        <bottom/>
      </border>
    </odxf>
    <ndxf>
      <border outline="0">
        <left style="thin">
          <color indexed="64"/>
        </left>
        <right style="thin">
          <color indexed="64"/>
        </right>
        <top style="thin">
          <color indexed="64"/>
        </top>
        <bottom style="thin">
          <color indexed="64"/>
        </bottom>
      </border>
    </ndxf>
  </rcc>
  <rcc rId="144" sId="1" odxf="1" dxf="1">
    <nc r="C163" t="inlineStr">
      <is>
        <t>ramya</t>
      </is>
    </nc>
    <odxf>
      <border outline="0">
        <left/>
        <right/>
        <top/>
        <bottom/>
      </border>
    </odxf>
    <ndxf>
      <border outline="0">
        <left style="thin">
          <color indexed="64"/>
        </left>
        <right style="thin">
          <color indexed="64"/>
        </right>
        <top style="thin">
          <color indexed="64"/>
        </top>
        <bottom style="thin">
          <color indexed="64"/>
        </bottom>
      </border>
    </ndxf>
  </rcc>
  <rcc rId="145" sId="1" odxf="1" dxf="1">
    <nc r="D16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3" start="0" length="0">
    <dxf>
      <border outline="0">
        <left style="thin">
          <color indexed="64"/>
        </left>
        <right style="thin">
          <color indexed="64"/>
        </right>
        <top style="thin">
          <color indexed="64"/>
        </top>
        <bottom style="thin">
          <color indexed="64"/>
        </bottom>
      </border>
    </dxf>
  </rfmt>
  <rcc rId="146" sId="1" odxf="1" dxf="1">
    <nc r="A164">
      <f>HYPERLINK("https://hsdes.intel.com/resource/14013185984","14013185984")</f>
    </nc>
    <odxf>
      <border outline="0">
        <left/>
        <right/>
        <top/>
        <bottom/>
      </border>
    </odxf>
    <ndxf>
      <border outline="0">
        <left style="thin">
          <color indexed="64"/>
        </left>
        <right style="thin">
          <color indexed="64"/>
        </right>
        <top style="thin">
          <color indexed="64"/>
        </top>
        <bottom style="thin">
          <color indexed="64"/>
        </bottom>
      </border>
    </ndxf>
  </rcc>
  <rcc rId="147" sId="1" odxf="1" dxf="1">
    <nc r="B164" t="inlineStr">
      <is>
        <t>Verify Display detection in Pre/Post OS and resolutions in Post OS with eDP, HDMI, DP and MIPI</t>
      </is>
    </nc>
    <odxf>
      <border outline="0">
        <left/>
        <right/>
        <top/>
        <bottom/>
      </border>
    </odxf>
    <ndxf>
      <border outline="0">
        <left style="thin">
          <color indexed="64"/>
        </left>
        <right style="thin">
          <color indexed="64"/>
        </right>
        <top style="thin">
          <color indexed="64"/>
        </top>
        <bottom style="thin">
          <color indexed="64"/>
        </bottom>
      </border>
    </ndxf>
  </rcc>
  <rcc rId="148" sId="1" odxf="1" dxf="1">
    <nc r="C164"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49" sId="1" odxf="1" dxf="1">
    <nc r="D16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4" start="0" length="0">
    <dxf>
      <border outline="0">
        <left style="thin">
          <color indexed="64"/>
        </left>
        <right style="thin">
          <color indexed="64"/>
        </right>
        <top style="thin">
          <color indexed="64"/>
        </top>
        <bottom style="thin">
          <color indexed="64"/>
        </bottom>
      </border>
    </dxf>
  </rfmt>
  <rcc rId="150" sId="1" odxf="1" dxf="1">
    <nc r="A165">
      <f>HYPERLINK("https://hsdes.intel.com/resource/14013186098","14013186098")</f>
    </nc>
    <odxf>
      <border outline="0">
        <left/>
        <right/>
        <top/>
        <bottom/>
      </border>
    </odxf>
    <ndxf>
      <border outline="0">
        <left style="thin">
          <color indexed="64"/>
        </left>
        <right style="thin">
          <color indexed="64"/>
        </right>
        <top style="thin">
          <color indexed="64"/>
        </top>
        <bottom style="thin">
          <color indexed="64"/>
        </bottom>
      </border>
    </ndxf>
  </rcc>
  <rcc rId="151" sId="1" odxf="1" dxf="1">
    <nc r="B165" t="inlineStr">
      <is>
        <t>Verify USB ports &amp; USB hub are working properly in OS and EFI with USB 2.0 ,USB 3.0 bootable and non-bootable devices</t>
      </is>
    </nc>
    <odxf>
      <border outline="0">
        <left/>
        <right/>
        <top/>
        <bottom/>
      </border>
    </odxf>
    <ndxf>
      <border outline="0">
        <left style="thin">
          <color indexed="64"/>
        </left>
        <right style="thin">
          <color indexed="64"/>
        </right>
        <top style="thin">
          <color indexed="64"/>
        </top>
        <bottom style="thin">
          <color indexed="64"/>
        </bottom>
      </border>
    </ndxf>
  </rcc>
  <rcc rId="152" sId="1" odxf="1" dxf="1">
    <nc r="C165" t="inlineStr">
      <is>
        <t>ramya</t>
      </is>
    </nc>
    <odxf>
      <border outline="0">
        <left/>
        <right/>
        <top/>
        <bottom/>
      </border>
    </odxf>
    <ndxf>
      <border outline="0">
        <left style="thin">
          <color indexed="64"/>
        </left>
        <right style="thin">
          <color indexed="64"/>
        </right>
        <top style="thin">
          <color indexed="64"/>
        </top>
        <bottom style="thin">
          <color indexed="64"/>
        </bottom>
      </border>
    </ndxf>
  </rcc>
  <rcc rId="153" sId="1" odxf="1" dxf="1">
    <nc r="D16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5" start="0" length="0">
    <dxf>
      <border outline="0">
        <left style="thin">
          <color indexed="64"/>
        </left>
        <right style="thin">
          <color indexed="64"/>
        </right>
        <top style="thin">
          <color indexed="64"/>
        </top>
        <bottom style="thin">
          <color indexed="64"/>
        </bottom>
      </border>
    </dxf>
  </rfmt>
  <rcc rId="154" sId="1" odxf="1" dxf="1">
    <nc r="A166">
      <f>HYPERLINK("https://hsdes.intel.com/resource/14013186106","14013186106")</f>
    </nc>
    <odxf>
      <border outline="0">
        <left/>
        <right/>
        <top/>
        <bottom/>
      </border>
    </odxf>
    <ndxf>
      <border outline="0">
        <left style="thin">
          <color indexed="64"/>
        </left>
        <right style="thin">
          <color indexed="64"/>
        </right>
        <top style="thin">
          <color indexed="64"/>
        </top>
        <bottom style="thin">
          <color indexed="64"/>
        </bottom>
      </border>
    </ndxf>
  </rcc>
  <rcc rId="155" sId="1" odxf="1" dxf="1">
    <nc r="B166" t="inlineStr">
      <is>
        <t>Verify multiple plug/unplug MicroSD during Audio playback via eMMC</t>
      </is>
    </nc>
    <odxf>
      <border outline="0">
        <left/>
        <right/>
        <top/>
        <bottom/>
      </border>
    </odxf>
    <ndxf>
      <border outline="0">
        <left style="thin">
          <color indexed="64"/>
        </left>
        <right style="thin">
          <color indexed="64"/>
        </right>
        <top style="thin">
          <color indexed="64"/>
        </top>
        <bottom style="thin">
          <color indexed="64"/>
        </bottom>
      </border>
    </ndxf>
  </rcc>
  <rcc rId="156" sId="1" odxf="1" dxf="1">
    <nc r="C16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57" sId="1" odxf="1" dxf="1">
    <nc r="D16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6" start="0" length="0">
    <dxf>
      <border outline="0">
        <left style="thin">
          <color indexed="64"/>
        </left>
        <right style="thin">
          <color indexed="64"/>
        </right>
        <top style="thin">
          <color indexed="64"/>
        </top>
        <bottom style="thin">
          <color indexed="64"/>
        </bottom>
      </border>
    </dxf>
  </rfmt>
  <rcc rId="158" sId="1" odxf="1" dxf="1">
    <nc r="A167">
      <f>HYPERLINK("https://hsdes.intel.com/resource/14013186137","14013186137")</f>
    </nc>
    <odxf>
      <border outline="0">
        <left/>
        <right/>
        <top/>
        <bottom/>
      </border>
    </odxf>
    <ndxf>
      <border outline="0">
        <left style="thin">
          <color indexed="64"/>
        </left>
        <right style="thin">
          <color indexed="64"/>
        </right>
        <top style="thin">
          <color indexed="64"/>
        </top>
        <bottom style="thin">
          <color indexed="64"/>
        </bottom>
      </border>
    </ndxf>
  </rcc>
  <rcc rId="159" sId="1" odxf="1" dxf="1">
    <nc r="B167" t="inlineStr">
      <is>
        <t>Verify PCIe SD Card detection after multiple cycles of plug and play media file with Sx cycles</t>
      </is>
    </nc>
    <odxf>
      <border outline="0">
        <left/>
        <right/>
        <top/>
        <bottom/>
      </border>
    </odxf>
    <ndxf>
      <border outline="0">
        <left style="thin">
          <color indexed="64"/>
        </left>
        <right style="thin">
          <color indexed="64"/>
        </right>
        <top style="thin">
          <color indexed="64"/>
        </top>
        <bottom style="thin">
          <color indexed="64"/>
        </bottom>
      </border>
    </ndxf>
  </rcc>
  <rcc rId="160" sId="1" odxf="1" dxf="1">
    <nc r="C16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61" sId="1" odxf="1" dxf="1">
    <nc r="D16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7" start="0" length="0">
    <dxf>
      <border outline="0">
        <left style="thin">
          <color indexed="64"/>
        </left>
        <right style="thin">
          <color indexed="64"/>
        </right>
        <top style="thin">
          <color indexed="64"/>
        </top>
        <bottom style="thin">
          <color indexed="64"/>
        </bottom>
      </border>
    </dxf>
  </rfmt>
  <rcc rId="162" sId="1" odxf="1" dxf="1">
    <nc r="A168">
      <f>HYPERLINK("https://hsdes.intel.com/resource/14013186140","14013186140")</f>
    </nc>
    <odxf>
      <border outline="0">
        <left/>
        <right/>
        <top/>
        <bottom/>
      </border>
    </odxf>
    <ndxf>
      <border outline="0">
        <left style="thin">
          <color indexed="64"/>
        </left>
        <right style="thin">
          <color indexed="64"/>
        </right>
        <top style="thin">
          <color indexed="64"/>
        </top>
        <bottom style="thin">
          <color indexed="64"/>
        </bottom>
      </border>
    </ndxf>
  </rcc>
  <rcc rId="163" sId="1" odxf="1" dxf="1">
    <nc r="B168" t="inlineStr">
      <is>
        <t>Verify Onboard SD Card2.0 detection after multiple cycles of plug and play media file with Sx cycles</t>
      </is>
    </nc>
    <odxf>
      <border outline="0">
        <left/>
        <right/>
        <top/>
        <bottom/>
      </border>
    </odxf>
    <ndxf>
      <border outline="0">
        <left style="thin">
          <color indexed="64"/>
        </left>
        <right style="thin">
          <color indexed="64"/>
        </right>
        <top style="thin">
          <color indexed="64"/>
        </top>
        <bottom style="thin">
          <color indexed="64"/>
        </bottom>
      </border>
    </ndxf>
  </rcc>
  <rcc rId="164" sId="1" odxf="1" dxf="1">
    <nc r="C16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65" sId="1" odxf="1" dxf="1">
    <nc r="D16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8" start="0" length="0">
    <dxf>
      <border outline="0">
        <left style="thin">
          <color indexed="64"/>
        </left>
        <right style="thin">
          <color indexed="64"/>
        </right>
        <top style="thin">
          <color indexed="64"/>
        </top>
        <bottom style="thin">
          <color indexed="64"/>
        </bottom>
      </border>
    </dxf>
  </rfmt>
  <rcc rId="166" sId="1" odxf="1" dxf="1">
    <nc r="A169">
      <f>HYPERLINK("https://hsdes.intel.com/resource/14013186158","14013186158")</f>
    </nc>
    <odxf>
      <border outline="0">
        <left/>
        <right/>
        <top/>
        <bottom/>
      </border>
    </odxf>
    <ndxf>
      <border outline="0">
        <left style="thin">
          <color indexed="64"/>
        </left>
        <right style="thin">
          <color indexed="64"/>
        </right>
        <top style="thin">
          <color indexed="64"/>
        </top>
        <bottom style="thin">
          <color indexed="64"/>
        </bottom>
      </border>
    </ndxf>
  </rcc>
  <rcc rId="167" sId="1" odxf="1" dxf="1">
    <nc r="B169" t="inlineStr">
      <is>
        <t>Verify Onboard SD Card2.0 detection after multiple cycles of plug and play media file with Sx cycles in DC mode</t>
      </is>
    </nc>
    <odxf>
      <border outline="0">
        <left/>
        <right/>
        <top/>
        <bottom/>
      </border>
    </odxf>
    <ndxf>
      <border outline="0">
        <left style="thin">
          <color indexed="64"/>
        </left>
        <right style="thin">
          <color indexed="64"/>
        </right>
        <top style="thin">
          <color indexed="64"/>
        </top>
        <bottom style="thin">
          <color indexed="64"/>
        </bottom>
      </border>
    </ndxf>
  </rcc>
  <rcc rId="168" sId="1" odxf="1" dxf="1">
    <nc r="C16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69" sId="1" odxf="1" dxf="1">
    <nc r="D16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69" start="0" length="0">
    <dxf>
      <border outline="0">
        <left style="thin">
          <color indexed="64"/>
        </left>
        <right style="thin">
          <color indexed="64"/>
        </right>
        <top style="thin">
          <color indexed="64"/>
        </top>
        <bottom style="thin">
          <color indexed="64"/>
        </bottom>
      </border>
    </dxf>
  </rfmt>
  <rcc rId="170" sId="1" odxf="1" dxf="1">
    <nc r="A170">
      <f>HYPERLINK("https://hsdes.intel.com/resource/14013186235","14013186235")</f>
    </nc>
    <odxf>
      <border outline="0">
        <left/>
        <right/>
        <top/>
        <bottom/>
      </border>
    </odxf>
    <ndxf>
      <border outline="0">
        <left style="thin">
          <color indexed="64"/>
        </left>
        <right style="thin">
          <color indexed="64"/>
        </right>
        <top style="thin">
          <color indexed="64"/>
        </top>
        <bottom style="thin">
          <color indexed="64"/>
        </bottom>
      </border>
    </ndxf>
  </rcc>
  <rcc rId="171" sId="1" odxf="1" dxf="1">
    <nc r="B170" t="inlineStr">
      <is>
        <t>Verify system wakes from CMS/S0i3 via Skype call with system in DC mode</t>
      </is>
    </nc>
    <odxf>
      <border outline="0">
        <left/>
        <right/>
        <top/>
        <bottom/>
      </border>
    </odxf>
    <ndxf>
      <border outline="0">
        <left style="thin">
          <color indexed="64"/>
        </left>
        <right style="thin">
          <color indexed="64"/>
        </right>
        <top style="thin">
          <color indexed="64"/>
        </top>
        <bottom style="thin">
          <color indexed="64"/>
        </bottom>
      </border>
    </ndxf>
  </rcc>
  <rcc rId="172" sId="1" odxf="1" dxf="1">
    <nc r="C170"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173" sId="1" odxf="1" dxf="1">
    <nc r="D170"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1" sqref="E170" start="0" length="0">
    <dxf>
      <border outline="0">
        <left style="thin">
          <color indexed="64"/>
        </left>
        <right style="thin">
          <color indexed="64"/>
        </right>
        <top style="thin">
          <color indexed="64"/>
        </top>
        <bottom style="thin">
          <color indexed="64"/>
        </bottom>
      </border>
    </dxf>
  </rfmt>
  <rcc rId="174" sId="1" odxf="1" dxf="1">
    <nc r="A171">
      <f>HYPERLINK("https://hsdes.intel.com/resource/14013186240","14013186240")</f>
    </nc>
    <odxf>
      <border outline="0">
        <left/>
        <right/>
        <top/>
        <bottom/>
      </border>
    </odxf>
    <ndxf>
      <border outline="0">
        <left style="thin">
          <color indexed="64"/>
        </left>
        <right style="thin">
          <color indexed="64"/>
        </right>
        <top style="thin">
          <color indexed="64"/>
        </top>
        <bottom style="thin">
          <color indexed="64"/>
        </bottom>
      </border>
    </ndxf>
  </rcc>
  <rcc rId="175" sId="1" odxf="1" dxf="1">
    <nc r="B171" t="inlineStr">
      <is>
        <t>Verify yellow bang checks on waking system from S5 for in both AC and DC mode</t>
      </is>
    </nc>
    <odxf>
      <border outline="0">
        <left/>
        <right/>
        <top/>
        <bottom/>
      </border>
    </odxf>
    <ndxf>
      <border outline="0">
        <left style="thin">
          <color indexed="64"/>
        </left>
        <right style="thin">
          <color indexed="64"/>
        </right>
        <top style="thin">
          <color indexed="64"/>
        </top>
        <bottom style="thin">
          <color indexed="64"/>
        </bottom>
      </border>
    </ndxf>
  </rcc>
  <rcc rId="176" sId="1" odxf="1" dxf="1">
    <nc r="C171" t="inlineStr">
      <is>
        <t>ramya</t>
      </is>
    </nc>
    <odxf>
      <border outline="0">
        <left/>
        <right/>
        <top/>
        <bottom/>
      </border>
    </odxf>
    <ndxf>
      <border outline="0">
        <left style="thin">
          <color indexed="64"/>
        </left>
        <right style="thin">
          <color indexed="64"/>
        </right>
        <top style="thin">
          <color indexed="64"/>
        </top>
        <bottom style="thin">
          <color indexed="64"/>
        </bottom>
      </border>
    </ndxf>
  </rcc>
  <rcc rId="177" sId="1" odxf="1" dxf="1">
    <nc r="D17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1" start="0" length="0">
    <dxf>
      <border outline="0">
        <left style="thin">
          <color indexed="64"/>
        </left>
        <right style="thin">
          <color indexed="64"/>
        </right>
        <top style="thin">
          <color indexed="64"/>
        </top>
        <bottom style="thin">
          <color indexed="64"/>
        </bottom>
      </border>
    </dxf>
  </rfmt>
  <rcc rId="178" sId="1" odxf="1" dxf="1">
    <nc r="A172">
      <f>HYPERLINK("https://hsdes.intel.com/resource/14013186245","14013186245")</f>
    </nc>
    <odxf>
      <border outline="0">
        <left/>
        <right/>
        <top/>
        <bottom/>
      </border>
    </odxf>
    <ndxf>
      <border outline="0">
        <left style="thin">
          <color indexed="64"/>
        </left>
        <right style="thin">
          <color indexed="64"/>
        </right>
        <top style="thin">
          <color indexed="64"/>
        </top>
        <bottom style="thin">
          <color indexed="64"/>
        </bottom>
      </border>
    </ndxf>
  </rcc>
  <rcc rId="179" sId="1" odxf="1" dxf="1">
    <nc r="B172" t="inlineStr">
      <is>
        <t>Verify wakeup event using Touch sensor is successful for multiple iterations(Touch Pad)</t>
      </is>
    </nc>
    <odxf>
      <border outline="0">
        <left/>
        <right/>
        <top/>
        <bottom/>
      </border>
    </odxf>
    <ndxf>
      <border outline="0">
        <left style="thin">
          <color indexed="64"/>
        </left>
        <right style="thin">
          <color indexed="64"/>
        </right>
        <top style="thin">
          <color indexed="64"/>
        </top>
        <bottom style="thin">
          <color indexed="64"/>
        </bottom>
      </border>
    </ndxf>
  </rcc>
  <rcc rId="180" sId="1" odxf="1" dxf="1">
    <nc r="C172" t="inlineStr">
      <is>
        <t>ramya</t>
      </is>
    </nc>
    <odxf>
      <border outline="0">
        <left/>
        <right/>
        <top/>
        <bottom/>
      </border>
    </odxf>
    <ndxf>
      <border outline="0">
        <left style="thin">
          <color indexed="64"/>
        </left>
        <right style="thin">
          <color indexed="64"/>
        </right>
        <top style="thin">
          <color indexed="64"/>
        </top>
        <bottom style="thin">
          <color indexed="64"/>
        </bottom>
      </border>
    </ndxf>
  </rcc>
  <rcc rId="181" sId="1" odxf="1" dxf="1">
    <nc r="D17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2" start="0" length="0">
    <dxf>
      <border outline="0">
        <left style="thin">
          <color indexed="64"/>
        </left>
        <right style="thin">
          <color indexed="64"/>
        </right>
        <top style="thin">
          <color indexed="64"/>
        </top>
        <bottom style="thin">
          <color indexed="64"/>
        </bottom>
      </border>
    </dxf>
  </rfmt>
  <rcc rId="182" sId="1" odxf="1" dxf="1">
    <nc r="A173">
      <f>HYPERLINK("https://hsdes.intel.com/resource/14013186246","14013186246")</f>
    </nc>
    <odxf>
      <border outline="0">
        <left/>
        <right/>
        <top/>
        <bottom/>
      </border>
    </odxf>
    <ndxf>
      <border outline="0">
        <left style="thin">
          <color indexed="64"/>
        </left>
        <right style="thin">
          <color indexed="64"/>
        </right>
        <top style="thin">
          <color indexed="64"/>
        </top>
        <bottom style="thin">
          <color indexed="64"/>
        </bottom>
      </border>
    </ndxf>
  </rcc>
  <rcc rId="183" sId="1" odxf="1" dxf="1">
    <nc r="B173" t="inlineStr">
      <is>
        <t>Verify that when either charger or battery is connected, the "Power Saver" profile can be changed &amp; implemented in the SUT.</t>
      </is>
    </nc>
    <odxf>
      <border outline="0">
        <left/>
        <right/>
        <top/>
        <bottom/>
      </border>
    </odxf>
    <ndxf>
      <border outline="0">
        <left style="thin">
          <color indexed="64"/>
        </left>
        <right style="thin">
          <color indexed="64"/>
        </right>
        <top style="thin">
          <color indexed="64"/>
        </top>
        <bottom style="thin">
          <color indexed="64"/>
        </bottom>
      </border>
    </ndxf>
  </rcc>
  <rcc rId="184" sId="1" odxf="1" dxf="1">
    <nc r="C173" t="inlineStr">
      <is>
        <t>ramya</t>
      </is>
    </nc>
    <odxf>
      <border outline="0">
        <left/>
        <right/>
        <top/>
        <bottom/>
      </border>
    </odxf>
    <ndxf>
      <border outline="0">
        <left style="thin">
          <color indexed="64"/>
        </left>
        <right style="thin">
          <color indexed="64"/>
        </right>
        <top style="thin">
          <color indexed="64"/>
        </top>
        <bottom style="thin">
          <color indexed="64"/>
        </bottom>
      </border>
    </ndxf>
  </rcc>
  <rcc rId="185" sId="1" odxf="1" dxf="1">
    <nc r="D17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3" start="0" length="0">
    <dxf>
      <border outline="0">
        <left style="thin">
          <color indexed="64"/>
        </left>
        <right style="thin">
          <color indexed="64"/>
        </right>
        <top style="thin">
          <color indexed="64"/>
        </top>
        <bottom style="thin">
          <color indexed="64"/>
        </bottom>
      </border>
    </dxf>
  </rfmt>
  <rcc rId="186" sId="1" odxf="1" dxf="1">
    <nc r="A174">
      <f>HYPERLINK("https://hsdes.intel.com/resource/14013186252","14013186252")</f>
    </nc>
    <odxf>
      <border outline="0">
        <left/>
        <right/>
        <top/>
        <bottom/>
      </border>
    </odxf>
    <ndxf>
      <border outline="0">
        <left style="thin">
          <color indexed="64"/>
        </left>
        <right style="thin">
          <color indexed="64"/>
        </right>
        <top style="thin">
          <color indexed="64"/>
        </top>
        <bottom style="thin">
          <color indexed="64"/>
        </bottom>
      </border>
    </ndxf>
  </rcc>
  <rcc rId="187" sId="1" odxf="1" dxf="1">
    <nc r="B174" t="inlineStr">
      <is>
        <t>Verify system wakes from CMS/S0i3 state via Finger Print Sensor.</t>
      </is>
    </nc>
    <odxf>
      <border outline="0">
        <left/>
        <right/>
        <top/>
        <bottom/>
      </border>
    </odxf>
    <ndxf>
      <border outline="0">
        <left style="thin">
          <color indexed="64"/>
        </left>
        <right style="thin">
          <color indexed="64"/>
        </right>
        <top style="thin">
          <color indexed="64"/>
        </top>
        <bottom style="thin">
          <color indexed="64"/>
        </bottom>
      </border>
    </ndxf>
  </rcc>
  <rcc rId="188" sId="1" odxf="1" dxf="1">
    <nc r="C174" t="inlineStr">
      <is>
        <t>ramya</t>
      </is>
    </nc>
    <odxf>
      <border outline="0">
        <left/>
        <right/>
        <top/>
        <bottom/>
      </border>
    </odxf>
    <ndxf>
      <border outline="0">
        <left style="thin">
          <color indexed="64"/>
        </left>
        <right style="thin">
          <color indexed="64"/>
        </right>
        <top style="thin">
          <color indexed="64"/>
        </top>
        <bottom style="thin">
          <color indexed="64"/>
        </bottom>
      </border>
    </ndxf>
  </rcc>
  <rcc rId="189" sId="1" odxf="1" dxf="1">
    <nc r="D17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4" start="0" length="0">
    <dxf>
      <border outline="0">
        <left style="thin">
          <color indexed="64"/>
        </left>
        <right style="thin">
          <color indexed="64"/>
        </right>
        <top style="thin">
          <color indexed="64"/>
        </top>
        <bottom style="thin">
          <color indexed="64"/>
        </bottom>
      </border>
    </dxf>
  </rfmt>
  <rcc rId="190" sId="1" odxf="1" dxf="1">
    <nc r="A175">
      <f>HYPERLINK("https://hsdes.intel.com/resource/14013186254","14013186254")</f>
    </nc>
    <odxf>
      <border outline="0">
        <left/>
        <right/>
        <top/>
        <bottom/>
      </border>
    </odxf>
    <ndxf>
      <border outline="0">
        <left style="thin">
          <color indexed="64"/>
        </left>
        <right style="thin">
          <color indexed="64"/>
        </right>
        <top style="thin">
          <color indexed="64"/>
        </top>
        <bottom style="thin">
          <color indexed="64"/>
        </bottom>
      </border>
    </ndxf>
  </rcc>
  <rcc rId="191" sId="1" odxf="1" dxf="1">
    <nc r="B175" t="inlineStr">
      <is>
        <t>Verify user will be only able to login using registered finger</t>
      </is>
    </nc>
    <odxf>
      <border outline="0">
        <left/>
        <right/>
        <top/>
        <bottom/>
      </border>
    </odxf>
    <ndxf>
      <border outline="0">
        <left style="thin">
          <color indexed="64"/>
        </left>
        <right style="thin">
          <color indexed="64"/>
        </right>
        <top style="thin">
          <color indexed="64"/>
        </top>
        <bottom style="thin">
          <color indexed="64"/>
        </bottom>
      </border>
    </ndxf>
  </rcc>
  <rcc rId="192" sId="1" odxf="1" dxf="1">
    <nc r="C175" t="inlineStr">
      <is>
        <t>ramya</t>
      </is>
    </nc>
    <odxf>
      <border outline="0">
        <left/>
        <right/>
        <top/>
        <bottom/>
      </border>
    </odxf>
    <ndxf>
      <border outline="0">
        <left style="thin">
          <color indexed="64"/>
        </left>
        <right style="thin">
          <color indexed="64"/>
        </right>
        <top style="thin">
          <color indexed="64"/>
        </top>
        <bottom style="thin">
          <color indexed="64"/>
        </bottom>
      </border>
    </ndxf>
  </rcc>
  <rcc rId="193" sId="1" odxf="1" dxf="1">
    <nc r="D17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5" start="0" length="0">
    <dxf>
      <border outline="0">
        <left style="thin">
          <color indexed="64"/>
        </left>
        <right style="thin">
          <color indexed="64"/>
        </right>
        <top style="thin">
          <color indexed="64"/>
        </top>
        <bottom style="thin">
          <color indexed="64"/>
        </bottom>
      </border>
    </dxf>
  </rfmt>
  <rcc rId="194" sId="1" odxf="1" dxf="1">
    <nc r="A176">
      <f>HYPERLINK("https://hsdes.intel.com/resource/14013186259","14013186259")</f>
    </nc>
    <odxf>
      <border outline="0">
        <left/>
        <right/>
        <top/>
        <bottom/>
      </border>
    </odxf>
    <ndxf>
      <border outline="0">
        <left style="thin">
          <color indexed="64"/>
        </left>
        <right style="thin">
          <color indexed="64"/>
        </right>
        <top style="thin">
          <color indexed="64"/>
        </top>
        <bottom style="thin">
          <color indexed="64"/>
        </bottom>
      </border>
    </ndxf>
  </rcc>
  <rcc rId="195" sId="1" odxf="1" dxf="1">
    <nc r="B176" t="inlineStr">
      <is>
        <t>Verify that battery gets charged in S0 state with SDP, CDC, DCP and PD chargers</t>
      </is>
    </nc>
    <odxf>
      <border outline="0">
        <left/>
        <right/>
        <top/>
        <bottom/>
      </border>
    </odxf>
    <ndxf>
      <border outline="0">
        <left style="thin">
          <color indexed="64"/>
        </left>
        <right style="thin">
          <color indexed="64"/>
        </right>
        <top style="thin">
          <color indexed="64"/>
        </top>
        <bottom style="thin">
          <color indexed="64"/>
        </bottom>
      </border>
    </ndxf>
  </rcc>
  <rcc rId="196" sId="1" odxf="1" dxf="1">
    <nc r="C176" t="inlineStr">
      <is>
        <t>ramya</t>
      </is>
    </nc>
    <odxf>
      <border outline="0">
        <left/>
        <right/>
        <top/>
        <bottom/>
      </border>
    </odxf>
    <ndxf>
      <border outline="0">
        <left style="thin">
          <color indexed="64"/>
        </left>
        <right style="thin">
          <color indexed="64"/>
        </right>
        <top style="thin">
          <color indexed="64"/>
        </top>
        <bottom style="thin">
          <color indexed="64"/>
        </bottom>
      </border>
    </ndxf>
  </rcc>
  <rcc rId="197" sId="1" odxf="1" dxf="1">
    <nc r="D17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6" start="0" length="0">
    <dxf>
      <border outline="0">
        <left style="thin">
          <color indexed="64"/>
        </left>
        <right style="thin">
          <color indexed="64"/>
        </right>
        <top style="thin">
          <color indexed="64"/>
        </top>
        <bottom style="thin">
          <color indexed="64"/>
        </bottom>
      </border>
    </dxf>
  </rfmt>
  <rcc rId="198" sId="1" odxf="1" dxf="1">
    <nc r="A177">
      <f>HYPERLINK("https://hsdes.intel.com/resource/14013186267","14013186267")</f>
    </nc>
    <odxf>
      <border outline="0">
        <left/>
        <right/>
        <top/>
        <bottom/>
      </border>
    </odxf>
    <ndxf>
      <border outline="0">
        <left style="thin">
          <color indexed="64"/>
        </left>
        <right style="thin">
          <color indexed="64"/>
        </right>
        <top style="thin">
          <color indexed="64"/>
        </top>
        <bottom style="thin">
          <color indexed="64"/>
        </bottom>
      </border>
    </ndxf>
  </rcc>
  <rcc rId="199" sId="1" odxf="1" dxf="1">
    <nc r="B177" t="inlineStr">
      <is>
        <t>Verify Sensor Hub FW option removed from BIOS</t>
      </is>
    </nc>
    <odxf>
      <border outline="0">
        <left/>
        <right/>
        <top/>
        <bottom/>
      </border>
    </odxf>
    <ndxf>
      <border outline="0">
        <left style="thin">
          <color indexed="64"/>
        </left>
        <right style="thin">
          <color indexed="64"/>
        </right>
        <top style="thin">
          <color indexed="64"/>
        </top>
        <bottom style="thin">
          <color indexed="64"/>
        </bottom>
      </border>
    </ndxf>
  </rcc>
  <rcc rId="200" sId="1" odxf="1" dxf="1">
    <nc r="C177" t="inlineStr">
      <is>
        <t>ramya</t>
      </is>
    </nc>
    <odxf>
      <border outline="0">
        <left/>
        <right/>
        <top/>
        <bottom/>
      </border>
    </odxf>
    <ndxf>
      <border outline="0">
        <left style="thin">
          <color indexed="64"/>
        </left>
        <right style="thin">
          <color indexed="64"/>
        </right>
        <top style="thin">
          <color indexed="64"/>
        </top>
        <bottom style="thin">
          <color indexed="64"/>
        </bottom>
      </border>
    </ndxf>
  </rcc>
  <rcc rId="201" sId="1" odxf="1" dxf="1">
    <nc r="D17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7" start="0" length="0">
    <dxf>
      <border outline="0">
        <left style="thin">
          <color indexed="64"/>
        </left>
        <right style="thin">
          <color indexed="64"/>
        </right>
        <top style="thin">
          <color indexed="64"/>
        </top>
        <bottom style="thin">
          <color indexed="64"/>
        </bottom>
      </border>
    </dxf>
  </rfmt>
  <rcc rId="202" sId="1" odxf="1" dxf="1">
    <nc r="A178">
      <f>HYPERLINK("https://hsdes.intel.com/resource/14013186284","14013186284")</f>
    </nc>
    <odxf>
      <border outline="0">
        <left/>
        <right/>
        <top/>
        <bottom/>
      </border>
    </odxf>
    <ndxf>
      <border outline="0">
        <left style="thin">
          <color indexed="64"/>
        </left>
        <right style="thin">
          <color indexed="64"/>
        </right>
        <top style="thin">
          <color indexed="64"/>
        </top>
        <bottom style="thin">
          <color indexed="64"/>
        </bottom>
      </border>
    </ndxf>
  </rcc>
  <rcc rId="203" sId="1" odxf="1" dxf="1">
    <nc r="B178" t="inlineStr">
      <is>
        <t>Verify Type-C multi port - USB only functionality before/after Sx (S3,S4,S5) Cycle</t>
      </is>
    </nc>
    <odxf>
      <border outline="0">
        <left/>
        <right/>
        <top/>
        <bottom/>
      </border>
    </odxf>
    <ndxf>
      <border outline="0">
        <left style="thin">
          <color indexed="64"/>
        </left>
        <right style="thin">
          <color indexed="64"/>
        </right>
        <top style="thin">
          <color indexed="64"/>
        </top>
        <bottom style="thin">
          <color indexed="64"/>
        </bottom>
      </border>
    </ndxf>
  </rcc>
  <rcc rId="204" sId="1" odxf="1" dxf="1">
    <nc r="C17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05" sId="1" odxf="1" dxf="1">
    <nc r="D17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8" start="0" length="0">
    <dxf>
      <border outline="0">
        <left style="thin">
          <color indexed="64"/>
        </left>
        <right style="thin">
          <color indexed="64"/>
        </right>
        <top style="thin">
          <color indexed="64"/>
        </top>
        <bottom style="thin">
          <color indexed="64"/>
        </bottom>
      </border>
    </dxf>
  </rfmt>
  <rcc rId="206" sId="1" odxf="1" dxf="1">
    <nc r="A179">
      <f>HYPERLINK("https://hsdes.intel.com/resource/14013186289","14013186289")</f>
    </nc>
    <odxf>
      <border outline="0">
        <left/>
        <right/>
        <top/>
        <bottom/>
      </border>
    </odxf>
    <ndxf>
      <border outline="0">
        <left style="thin">
          <color indexed="64"/>
        </left>
        <right style="thin">
          <color indexed="64"/>
        </right>
        <top style="thin">
          <color indexed="64"/>
        </top>
        <bottom style="thin">
          <color indexed="64"/>
        </bottom>
      </border>
    </ndxf>
  </rcc>
  <rcc rId="207" sId="1" odxf="1" dxf="1">
    <nc r="B179" t="inlineStr">
      <is>
        <t>Verify Type-C multi port - USB only functionality before/after CMS state</t>
      </is>
    </nc>
    <odxf>
      <border outline="0">
        <left/>
        <right/>
        <top/>
        <bottom/>
      </border>
    </odxf>
    <ndxf>
      <border outline="0">
        <left style="thin">
          <color indexed="64"/>
        </left>
        <right style="thin">
          <color indexed="64"/>
        </right>
        <top style="thin">
          <color indexed="64"/>
        </top>
        <bottom style="thin">
          <color indexed="64"/>
        </bottom>
      </border>
    </ndxf>
  </rcc>
  <rcc rId="208" sId="1" odxf="1" dxf="1">
    <nc r="C179" t="inlineStr">
      <is>
        <t>ramya</t>
      </is>
    </nc>
    <odxf>
      <border outline="0">
        <left/>
        <right/>
        <top/>
        <bottom/>
      </border>
    </odxf>
    <ndxf>
      <border outline="0">
        <left style="thin">
          <color indexed="64"/>
        </left>
        <right style="thin">
          <color indexed="64"/>
        </right>
        <top style="thin">
          <color indexed="64"/>
        </top>
        <bottom style="thin">
          <color indexed="64"/>
        </bottom>
      </border>
    </ndxf>
  </rcc>
  <rcc rId="209" sId="1" odxf="1" dxf="1">
    <nc r="D17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79" start="0" length="0">
    <dxf>
      <border outline="0">
        <left style="thin">
          <color indexed="64"/>
        </left>
        <right style="thin">
          <color indexed="64"/>
        </right>
        <top style="thin">
          <color indexed="64"/>
        </top>
        <bottom style="thin">
          <color indexed="64"/>
        </bottom>
      </border>
    </dxf>
  </rfmt>
  <rcc rId="210" sId="1" odxf="1" dxf="1">
    <nc r="A180">
      <f>HYPERLINK("https://hsdes.intel.com/resource/14013186292","14013186292")</f>
    </nc>
    <odxf>
      <border outline="0">
        <left/>
        <right/>
        <top/>
        <bottom/>
      </border>
    </odxf>
    <ndxf>
      <border outline="0">
        <left style="thin">
          <color indexed="64"/>
        </left>
        <right style="thin">
          <color indexed="64"/>
        </right>
        <top style="thin">
          <color indexed="64"/>
        </top>
        <bottom style="thin">
          <color indexed="64"/>
        </bottom>
      </border>
    </ndxf>
  </rcc>
  <rcc rId="211" sId="1" odxf="1" dxf="1">
    <nc r="B180" t="inlineStr">
      <is>
        <t>Verify Type-C multi port functionality - Display and USB</t>
      </is>
    </nc>
    <odxf>
      <border outline="0">
        <left/>
        <right/>
        <top/>
        <bottom/>
      </border>
    </odxf>
    <ndxf>
      <border outline="0">
        <left style="thin">
          <color indexed="64"/>
        </left>
        <right style="thin">
          <color indexed="64"/>
        </right>
        <top style="thin">
          <color indexed="64"/>
        </top>
        <bottom style="thin">
          <color indexed="64"/>
        </bottom>
      </border>
    </ndxf>
  </rcc>
  <rcc rId="212" sId="1" odxf="1" dxf="1">
    <nc r="C180" t="inlineStr">
      <is>
        <t>ramya</t>
      </is>
    </nc>
    <odxf>
      <border outline="0">
        <left/>
        <right/>
        <top/>
        <bottom/>
      </border>
    </odxf>
    <ndxf>
      <border outline="0">
        <left style="thin">
          <color indexed="64"/>
        </left>
        <right style="thin">
          <color indexed="64"/>
        </right>
        <top style="thin">
          <color indexed="64"/>
        </top>
        <bottom style="thin">
          <color indexed="64"/>
        </bottom>
      </border>
    </ndxf>
  </rcc>
  <rcc rId="213" sId="1" odxf="1" dxf="1">
    <nc r="D18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0" start="0" length="0">
    <dxf>
      <border outline="0">
        <left style="thin">
          <color indexed="64"/>
        </left>
        <right style="thin">
          <color indexed="64"/>
        </right>
        <top style="thin">
          <color indexed="64"/>
        </top>
        <bottom style="thin">
          <color indexed="64"/>
        </bottom>
      </border>
    </dxf>
  </rfmt>
  <rcc rId="214" sId="1" odxf="1" dxf="1">
    <nc r="A181">
      <f>HYPERLINK("https://hsdes.intel.com/resource/14013186299","14013186299")</f>
    </nc>
    <odxf>
      <border outline="0">
        <left/>
        <right/>
        <top/>
        <bottom/>
      </border>
    </odxf>
    <ndxf>
      <border outline="0">
        <left style="thin">
          <color indexed="64"/>
        </left>
        <right style="thin">
          <color indexed="64"/>
        </right>
        <top style="thin">
          <color indexed="64"/>
        </top>
        <bottom style="thin">
          <color indexed="64"/>
        </bottom>
      </border>
    </ndxf>
  </rcc>
  <rcc rId="215" sId="1" odxf="1" dxf="1">
    <nc r="B181" t="inlineStr">
      <is>
        <t>Verify Sx/S0ix cycle"s with ODD connected to System</t>
      </is>
    </nc>
    <odxf>
      <border outline="0">
        <left/>
        <right/>
        <top/>
        <bottom/>
      </border>
    </odxf>
    <ndxf>
      <border outline="0">
        <left style="thin">
          <color indexed="64"/>
        </left>
        <right style="thin">
          <color indexed="64"/>
        </right>
        <top style="thin">
          <color indexed="64"/>
        </top>
        <bottom style="thin">
          <color indexed="64"/>
        </bottom>
      </border>
    </ndxf>
  </rcc>
  <rcc rId="216" sId="1" odxf="1" dxf="1">
    <nc r="C18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17" sId="1" odxf="1" dxf="1">
    <nc r="D18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218" sId="1" odxf="1" dxf="1">
    <nc r="E181" t="inlineStr">
      <is>
        <t xml:space="preserve">verifyed with Blueray </t>
      </is>
    </nc>
    <odxf>
      <border outline="0">
        <left/>
        <right/>
        <top/>
        <bottom/>
      </border>
    </odxf>
    <ndxf>
      <border outline="0">
        <left style="thin">
          <color indexed="64"/>
        </left>
        <right style="thin">
          <color indexed="64"/>
        </right>
        <top style="thin">
          <color indexed="64"/>
        </top>
        <bottom style="thin">
          <color indexed="64"/>
        </bottom>
      </border>
    </ndxf>
  </rcc>
  <rcc rId="219" sId="1" odxf="1" dxf="1">
    <nc r="A182">
      <f>HYPERLINK("https://hsdes.intel.com/resource/14013186300","14013186300")</f>
    </nc>
    <odxf>
      <border outline="0">
        <left/>
        <right/>
        <top/>
        <bottom/>
      </border>
    </odxf>
    <ndxf>
      <border outline="0">
        <left style="thin">
          <color indexed="64"/>
        </left>
        <right style="thin">
          <color indexed="64"/>
        </right>
        <top style="thin">
          <color indexed="64"/>
        </top>
        <bottom style="thin">
          <color indexed="64"/>
        </bottom>
      </border>
    </ndxf>
  </rcc>
  <rcc rId="220" sId="1" odxf="1" dxf="1">
    <nc r="B182" t="inlineStr">
      <is>
        <t>Verify CMS/S0i3 wake using USB mouse and Keyboard</t>
      </is>
    </nc>
    <odxf>
      <border outline="0">
        <left/>
        <right/>
        <top/>
        <bottom/>
      </border>
    </odxf>
    <ndxf>
      <border outline="0">
        <left style="thin">
          <color indexed="64"/>
        </left>
        <right style="thin">
          <color indexed="64"/>
        </right>
        <top style="thin">
          <color indexed="64"/>
        </top>
        <bottom style="thin">
          <color indexed="64"/>
        </bottom>
      </border>
    </ndxf>
  </rcc>
  <rcc rId="221" sId="1" odxf="1" dxf="1">
    <nc r="C18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22" sId="1" odxf="1" dxf="1">
    <nc r="D18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2" start="0" length="0">
    <dxf>
      <border outline="0">
        <left style="thin">
          <color indexed="64"/>
        </left>
        <right style="thin">
          <color indexed="64"/>
        </right>
        <top style="thin">
          <color indexed="64"/>
        </top>
        <bottom style="thin">
          <color indexed="64"/>
        </bottom>
      </border>
    </dxf>
  </rfmt>
  <rcc rId="223" sId="1" odxf="1" dxf="1">
    <nc r="A183">
      <f>HYPERLINK("https://hsdes.intel.com/resource/14013186305","14013186305")</f>
    </nc>
    <odxf>
      <border outline="0">
        <left/>
        <right/>
        <top/>
        <bottom/>
      </border>
    </odxf>
    <ndxf>
      <border outline="0">
        <left style="thin">
          <color indexed="64"/>
        </left>
        <right style="thin">
          <color indexed="64"/>
        </right>
        <top style="thin">
          <color indexed="64"/>
        </top>
        <bottom style="thin">
          <color indexed="64"/>
        </bottom>
      </border>
    </ndxf>
  </rcc>
  <rcc rId="224" sId="1" odxf="1" dxf="1">
    <nc r="B183" t="inlineStr">
      <is>
        <t>Verify System wake from Sx (S3,S4 and S5) with "Dock Station" Connected to System</t>
      </is>
    </nc>
    <odxf>
      <border outline="0">
        <left/>
        <right/>
        <top/>
        <bottom/>
      </border>
    </odxf>
    <ndxf>
      <border outline="0">
        <left style="thin">
          <color indexed="64"/>
        </left>
        <right style="thin">
          <color indexed="64"/>
        </right>
        <top style="thin">
          <color indexed="64"/>
        </top>
        <bottom style="thin">
          <color indexed="64"/>
        </bottom>
      </border>
    </ndxf>
  </rcc>
  <rcc rId="225" sId="1" odxf="1" dxf="1">
    <nc r="C18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26" sId="1" odxf="1" dxf="1">
    <nc r="D18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3" start="0" length="0">
    <dxf>
      <border outline="0">
        <left style="thin">
          <color indexed="64"/>
        </left>
        <right style="thin">
          <color indexed="64"/>
        </right>
        <top style="thin">
          <color indexed="64"/>
        </top>
        <bottom style="thin">
          <color indexed="64"/>
        </bottom>
      </border>
    </dxf>
  </rfmt>
  <rcc rId="227" sId="1" odxf="1" dxf="1">
    <nc r="A184">
      <f>HYPERLINK("https://hsdes.intel.com/resource/14013186312","14013186312")</f>
    </nc>
    <odxf>
      <border outline="0">
        <left/>
        <right/>
        <top/>
        <bottom/>
      </border>
    </odxf>
    <ndxf>
      <border outline="0">
        <left style="thin">
          <color indexed="64"/>
        </left>
        <right style="thin">
          <color indexed="64"/>
        </right>
        <top style="thin">
          <color indexed="64"/>
        </top>
        <bottom style="thin">
          <color indexed="64"/>
        </bottom>
      </border>
    </ndxf>
  </rcc>
  <rcc rId="228" sId="1" odxf="1" dxf="1">
    <nc r="B184" t="inlineStr">
      <is>
        <t>Validate USB3.1 gen2 device enumeration as SuperSpeed+ device over USB3.0 Type-A port</t>
      </is>
    </nc>
    <odxf>
      <border outline="0">
        <left/>
        <right/>
        <top/>
        <bottom/>
      </border>
    </odxf>
    <ndxf>
      <border outline="0">
        <left style="thin">
          <color indexed="64"/>
        </left>
        <right style="thin">
          <color indexed="64"/>
        </right>
        <top style="thin">
          <color indexed="64"/>
        </top>
        <bottom style="thin">
          <color indexed="64"/>
        </bottom>
      </border>
    </ndxf>
  </rcc>
  <rcc rId="229" sId="1" odxf="1" dxf="1">
    <nc r="C184"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30" sId="1" odxf="1" dxf="1">
    <nc r="D18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4" start="0" length="0">
    <dxf>
      <border outline="0">
        <left style="thin">
          <color indexed="64"/>
        </left>
        <right style="thin">
          <color indexed="64"/>
        </right>
        <top style="thin">
          <color indexed="64"/>
        </top>
        <bottom style="thin">
          <color indexed="64"/>
        </bottom>
      </border>
    </dxf>
  </rfmt>
  <rcc rId="231" sId="1" odxf="1" dxf="1">
    <nc r="A185">
      <f>HYPERLINK("https://hsdes.intel.com/resource/14013186316","14013186316")</f>
    </nc>
    <odxf>
      <border outline="0">
        <left/>
        <right/>
        <top/>
        <bottom/>
      </border>
    </odxf>
    <ndxf>
      <border outline="0">
        <left style="thin">
          <color indexed="64"/>
        </left>
        <right style="thin">
          <color indexed="64"/>
        </right>
        <top style="thin">
          <color indexed="64"/>
        </top>
        <bottom style="thin">
          <color indexed="64"/>
        </bottom>
      </border>
    </ndxf>
  </rcc>
  <rcc rId="232" sId="1" odxf="1" dxf="1">
    <nc r="B185" t="inlineStr">
      <is>
        <t>Verify system supports Debug Trace log capture via BSSB interface over Type-A port</t>
      </is>
    </nc>
    <odxf>
      <border outline="0">
        <left/>
        <right/>
        <top/>
        <bottom/>
      </border>
    </odxf>
    <ndxf>
      <border outline="0">
        <left style="thin">
          <color indexed="64"/>
        </left>
        <right style="thin">
          <color indexed="64"/>
        </right>
        <top style="thin">
          <color indexed="64"/>
        </top>
        <bottom style="thin">
          <color indexed="64"/>
        </bottom>
      </border>
    </ndxf>
  </rcc>
  <rcc rId="233" sId="1" odxf="1" dxf="1">
    <nc r="C185"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34" sId="1" odxf="1" dxf="1">
    <nc r="D18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235" sId="1" odxf="1" dxf="1">
    <nc r="E185" t="inlineStr">
      <is>
        <t xml:space="preserve">verifyed with DCI request sent to co to update the test case </t>
      </is>
    </nc>
    <odxf>
      <border outline="0">
        <left/>
        <right/>
        <top/>
        <bottom/>
      </border>
    </odxf>
    <ndxf>
      <border outline="0">
        <left style="thin">
          <color indexed="64"/>
        </left>
        <right style="thin">
          <color indexed="64"/>
        </right>
        <top style="thin">
          <color indexed="64"/>
        </top>
        <bottom style="thin">
          <color indexed="64"/>
        </bottom>
      </border>
    </ndxf>
  </rcc>
  <rcc rId="236" sId="1" odxf="1" dxf="1">
    <nc r="A186">
      <f>HYPERLINK("https://hsdes.intel.com/resource/14013186319","14013186319")</f>
    </nc>
    <odxf>
      <border outline="0">
        <left/>
        <right/>
        <top/>
        <bottom/>
      </border>
    </odxf>
    <ndxf>
      <border outline="0">
        <left style="thin">
          <color indexed="64"/>
        </left>
        <right style="thin">
          <color indexed="64"/>
        </right>
        <top style="thin">
          <color indexed="64"/>
        </top>
        <bottom style="thin">
          <color indexed="64"/>
        </bottom>
      </border>
    </ndxf>
  </rcc>
  <rcc rId="237" sId="1" odxf="1" dxf="1">
    <nc r="B186" t="inlineStr">
      <is>
        <t>Verify system performing Sx cycles with "Driver Verifier Options" enabled  in OS</t>
      </is>
    </nc>
    <odxf>
      <border outline="0">
        <left/>
        <right/>
        <top/>
        <bottom/>
      </border>
    </odxf>
    <ndxf>
      <border outline="0">
        <left style="thin">
          <color indexed="64"/>
        </left>
        <right style="thin">
          <color indexed="64"/>
        </right>
        <top style="thin">
          <color indexed="64"/>
        </top>
        <bottom style="thin">
          <color indexed="64"/>
        </bottom>
      </border>
    </ndxf>
  </rcc>
  <rcc rId="238" sId="1" odxf="1" dxf="1">
    <nc r="C18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39" sId="1" odxf="1" dxf="1">
    <nc r="D18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6" start="0" length="0">
    <dxf>
      <border outline="0">
        <left style="thin">
          <color indexed="64"/>
        </left>
        <right style="thin">
          <color indexed="64"/>
        </right>
        <top style="thin">
          <color indexed="64"/>
        </top>
        <bottom style="thin">
          <color indexed="64"/>
        </bottom>
      </border>
    </dxf>
  </rfmt>
  <rcc rId="240" sId="1" odxf="1" dxf="1">
    <nc r="A187">
      <f>HYPERLINK("https://hsdes.intel.com/resource/14013186322","14013186322")</f>
    </nc>
    <odxf>
      <border outline="0">
        <left/>
        <right/>
        <top/>
        <bottom/>
      </border>
    </odxf>
    <ndxf>
      <border outline="0">
        <left style="thin">
          <color indexed="64"/>
        </left>
        <right style="thin">
          <color indexed="64"/>
        </right>
        <top style="thin">
          <color indexed="64"/>
        </top>
        <bottom style="thin">
          <color indexed="64"/>
        </bottom>
      </border>
    </ndxf>
  </rcc>
  <rcc rId="241" sId="1" odxf="1" dxf="1">
    <nc r="B187" t="inlineStr">
      <is>
        <t>Verify display turns off post reaching RTC time limit</t>
      </is>
    </nc>
    <odxf>
      <border outline="0">
        <left/>
        <right/>
        <top/>
        <bottom/>
      </border>
    </odxf>
    <ndxf>
      <border outline="0">
        <left style="thin">
          <color indexed="64"/>
        </left>
        <right style="thin">
          <color indexed="64"/>
        </right>
        <top style="thin">
          <color indexed="64"/>
        </top>
        <bottom style="thin">
          <color indexed="64"/>
        </bottom>
      </border>
    </ndxf>
  </rcc>
  <rcc rId="242" sId="1" odxf="1" dxf="1">
    <nc r="C18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43" sId="1" odxf="1" dxf="1">
    <nc r="D18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7" start="0" length="0">
    <dxf>
      <border outline="0">
        <left style="thin">
          <color indexed="64"/>
        </left>
        <right style="thin">
          <color indexed="64"/>
        </right>
        <top style="thin">
          <color indexed="64"/>
        </top>
        <bottom style="thin">
          <color indexed="64"/>
        </bottom>
      </border>
    </dxf>
  </rfmt>
  <rcc rId="244" sId="1" odxf="1" dxf="1">
    <nc r="A188">
      <f>HYPERLINK("https://hsdes.intel.com/resource/14013186342","14013186342")</f>
    </nc>
    <odxf>
      <border outline="0">
        <left/>
        <right/>
        <top/>
        <bottom/>
      </border>
    </odxf>
    <ndxf>
      <border outline="0">
        <left style="thin">
          <color indexed="64"/>
        </left>
        <right style="thin">
          <color indexed="64"/>
        </right>
        <top style="thin">
          <color indexed="64"/>
        </top>
        <bottom style="thin">
          <color indexed="64"/>
        </bottom>
      </border>
    </ndxf>
  </rcc>
  <rcc rId="245" sId="1" odxf="1" dxf="1">
    <nc r="B188" t="inlineStr">
      <is>
        <t>Verify system performs Sx cycle successfully irrespectve of EC Low power mode option in Bios with system in DC mode</t>
      </is>
    </nc>
    <odxf>
      <border outline="0">
        <left/>
        <right/>
        <top/>
        <bottom/>
      </border>
    </odxf>
    <ndxf>
      <border outline="0">
        <left style="thin">
          <color indexed="64"/>
        </left>
        <right style="thin">
          <color indexed="64"/>
        </right>
        <top style="thin">
          <color indexed="64"/>
        </top>
        <bottom style="thin">
          <color indexed="64"/>
        </bottom>
      </border>
    </ndxf>
  </rcc>
  <rcc rId="246" sId="1" odxf="1" dxf="1">
    <nc r="C18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47" sId="1" odxf="1" dxf="1">
    <nc r="D18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88" start="0" length="0">
    <dxf>
      <border outline="0">
        <left style="thin">
          <color indexed="64"/>
        </left>
        <right style="thin">
          <color indexed="64"/>
        </right>
        <top style="thin">
          <color indexed="64"/>
        </top>
        <bottom style="thin">
          <color indexed="64"/>
        </bottom>
      </border>
    </dxf>
  </rfmt>
  <rcc rId="248" sId="1" odxf="1" dxf="1">
    <nc r="A189">
      <f>HYPERLINK("https://hsdes.intel.com/resource/14013186344","14013186344")</f>
    </nc>
    <odxf>
      <border outline="0">
        <left/>
        <right/>
        <top/>
        <bottom/>
      </border>
    </odxf>
    <ndxf>
      <border outline="0">
        <left style="thin">
          <color indexed="64"/>
        </left>
        <right style="thin">
          <color indexed="64"/>
        </right>
        <top style="thin">
          <color indexed="64"/>
        </top>
        <bottom style="thin">
          <color indexed="64"/>
        </bottom>
      </border>
    </ndxf>
  </rcc>
  <rcc rId="249" sId="1" odxf="1" dxf="1">
    <nc r="B189" t="inlineStr">
      <is>
        <t>Perform Sx(S3, S4 and S5) with OS installed in eMMC</t>
      </is>
    </nc>
    <odxf>
      <border outline="0">
        <left/>
        <right/>
        <top/>
        <bottom/>
      </border>
    </odxf>
    <ndxf>
      <border outline="0">
        <left style="thin">
          <color indexed="64"/>
        </left>
        <right style="thin">
          <color indexed="64"/>
        </right>
        <top style="thin">
          <color indexed="64"/>
        </top>
        <bottom style="thin">
          <color indexed="64"/>
        </bottom>
      </border>
    </ndxf>
  </rcc>
  <rcc rId="250" sId="1" odxf="1" dxf="1">
    <nc r="C189" t="inlineStr">
      <is>
        <t>ramya</t>
      </is>
    </nc>
    <odxf>
      <border outline="0">
        <left/>
        <right/>
        <top/>
        <bottom/>
      </border>
    </odxf>
    <ndxf>
      <border outline="0">
        <left style="thin">
          <color indexed="64"/>
        </left>
        <right style="thin">
          <color indexed="64"/>
        </right>
        <top style="thin">
          <color indexed="64"/>
        </top>
        <bottom style="thin">
          <color indexed="64"/>
        </bottom>
      </border>
    </ndxf>
  </rcc>
  <rcc rId="251" sId="1" odxf="1" dxf="1">
    <nc r="D189" t="inlineStr">
      <is>
        <t>Passed</t>
      </is>
    </nc>
    <odxf>
      <font>
        <sz val="11"/>
        <color theme="1"/>
        <name val="Calibri"/>
        <family val="2"/>
        <scheme val="minor"/>
      </font>
      <fill>
        <patternFill patternType="none">
          <bgColor indexed="65"/>
        </patternFill>
      </fill>
      <border outline="0">
        <left/>
        <right/>
        <top/>
        <bottom/>
      </border>
    </odxf>
    <ndxf>
      <font>
        <sz val="11"/>
        <color auto="1"/>
        <name val="Calibri"/>
        <family val="2"/>
        <scheme val="minor"/>
      </font>
      <fill>
        <patternFill patternType="solid">
          <bgColor theme="9"/>
        </patternFill>
      </fill>
      <border outline="0">
        <left style="thin">
          <color indexed="64"/>
        </left>
        <right style="thin">
          <color indexed="64"/>
        </right>
        <top style="thin">
          <color indexed="64"/>
        </top>
        <bottom style="thin">
          <color indexed="64"/>
        </bottom>
      </border>
    </ndxf>
  </rcc>
  <rfmt sheetId="1" sqref="E189" start="0" length="0">
    <dxf>
      <border outline="0">
        <left style="thin">
          <color indexed="64"/>
        </left>
        <right style="thin">
          <color indexed="64"/>
        </right>
        <top style="thin">
          <color indexed="64"/>
        </top>
        <bottom style="thin">
          <color indexed="64"/>
        </bottom>
      </border>
    </dxf>
  </rfmt>
  <rcc rId="252" sId="1" odxf="1" dxf="1">
    <nc r="A190">
      <f>HYPERLINK("https://hsdes.intel.com/resource/14013186394","14013186394")</f>
    </nc>
    <odxf>
      <border outline="0">
        <left/>
        <right/>
        <top/>
        <bottom/>
      </border>
    </odxf>
    <ndxf>
      <border outline="0">
        <left style="thin">
          <color indexed="64"/>
        </left>
        <right style="thin">
          <color indexed="64"/>
        </right>
        <top style="thin">
          <color indexed="64"/>
        </top>
        <bottom style="thin">
          <color indexed="64"/>
        </bottom>
      </border>
    </ndxf>
  </rcc>
  <rcc rId="253" sId="1" odxf="1" dxf="1">
    <nc r="B190" t="inlineStr">
      <is>
        <t>Verify different power state changes on Modern standby enabled system</t>
      </is>
    </nc>
    <odxf>
      <border outline="0">
        <left/>
        <right/>
        <top/>
        <bottom/>
      </border>
    </odxf>
    <ndxf>
      <border outline="0">
        <left style="thin">
          <color indexed="64"/>
        </left>
        <right style="thin">
          <color indexed="64"/>
        </right>
        <top style="thin">
          <color indexed="64"/>
        </top>
        <bottom style="thin">
          <color indexed="64"/>
        </bottom>
      </border>
    </ndxf>
  </rcc>
  <rcc rId="254" sId="1" odxf="1" dxf="1">
    <nc r="C190" t="inlineStr">
      <is>
        <t>ramya</t>
      </is>
    </nc>
    <odxf>
      <border outline="0">
        <left/>
        <right/>
        <top/>
        <bottom/>
      </border>
    </odxf>
    <ndxf>
      <border outline="0">
        <left style="thin">
          <color indexed="64"/>
        </left>
        <right style="thin">
          <color indexed="64"/>
        </right>
        <top style="thin">
          <color indexed="64"/>
        </top>
        <bottom style="thin">
          <color indexed="64"/>
        </bottom>
      </border>
    </ndxf>
  </rcc>
  <rcc rId="255" sId="1" odxf="1" dxf="1">
    <nc r="D19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0" start="0" length="0">
    <dxf>
      <border outline="0">
        <left style="thin">
          <color indexed="64"/>
        </left>
        <right style="thin">
          <color indexed="64"/>
        </right>
        <top style="thin">
          <color indexed="64"/>
        </top>
        <bottom style="thin">
          <color indexed="64"/>
        </bottom>
      </border>
    </dxf>
  </rfmt>
  <rcc rId="256" sId="1" odxf="1" dxf="1">
    <nc r="A191">
      <f>HYPERLINK("https://hsdes.intel.com/resource/14013186494","14013186494")</f>
    </nc>
    <odxf>
      <border outline="0">
        <left/>
        <right/>
        <top/>
        <bottom/>
      </border>
    </odxf>
    <ndxf>
      <border outline="0">
        <left style="thin">
          <color indexed="64"/>
        </left>
        <right style="thin">
          <color indexed="64"/>
        </right>
        <top style="thin">
          <color indexed="64"/>
        </top>
        <bottom style="thin">
          <color indexed="64"/>
        </bottom>
      </border>
    </ndxf>
  </rcc>
  <rcc rId="257" sId="1" odxf="1" dxf="1">
    <nc r="B191" t="inlineStr">
      <is>
        <t>Verify system shutdown/reboot via Hardware buttons</t>
      </is>
    </nc>
    <odxf>
      <border outline="0">
        <left/>
        <right/>
        <top/>
        <bottom/>
      </border>
    </odxf>
    <ndxf>
      <border outline="0">
        <left style="thin">
          <color indexed="64"/>
        </left>
        <right style="thin">
          <color indexed="64"/>
        </right>
        <top style="thin">
          <color indexed="64"/>
        </top>
        <bottom style="thin">
          <color indexed="64"/>
        </bottom>
      </border>
    </ndxf>
  </rcc>
  <rcc rId="258" sId="1" odxf="1" dxf="1">
    <nc r="C191" t="inlineStr">
      <is>
        <t>ramya</t>
      </is>
    </nc>
    <odxf>
      <border outline="0">
        <left/>
        <right/>
        <top/>
        <bottom/>
      </border>
    </odxf>
    <ndxf>
      <border outline="0">
        <left style="thin">
          <color indexed="64"/>
        </left>
        <right style="thin">
          <color indexed="64"/>
        </right>
        <top style="thin">
          <color indexed="64"/>
        </top>
        <bottom style="thin">
          <color indexed="64"/>
        </bottom>
      </border>
    </ndxf>
  </rcc>
  <rcc rId="259" sId="1" odxf="1" dxf="1">
    <nc r="D19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1" start="0" length="0">
    <dxf>
      <border outline="0">
        <left style="thin">
          <color indexed="64"/>
        </left>
        <right style="thin">
          <color indexed="64"/>
        </right>
        <top style="thin">
          <color indexed="64"/>
        </top>
        <bottom style="thin">
          <color indexed="64"/>
        </bottom>
      </border>
    </dxf>
  </rfmt>
  <rcc rId="260" sId="1" odxf="1" dxf="1">
    <nc r="A192">
      <f>HYPERLINK("https://hsdes.intel.com/resource/14013186503","14013186503")</f>
    </nc>
    <odxf>
      <border outline="0">
        <left/>
        <right/>
        <top/>
        <bottom/>
      </border>
    </odxf>
    <ndxf>
      <border outline="0">
        <left style="thin">
          <color indexed="64"/>
        </left>
        <right style="thin">
          <color indexed="64"/>
        </right>
        <top style="thin">
          <color indexed="64"/>
        </top>
        <bottom style="thin">
          <color indexed="64"/>
        </bottom>
      </border>
    </ndxf>
  </rcc>
  <rcc rId="261" sId="1" odxf="1" dxf="1">
    <nc r="B192" t="inlineStr">
      <is>
        <t>Validate SUT resumes from Adaptive hibernate when Long Suspend with CMS</t>
      </is>
    </nc>
    <odxf>
      <border outline="0">
        <left/>
        <right/>
        <top/>
        <bottom/>
      </border>
    </odxf>
    <ndxf>
      <border outline="0">
        <left style="thin">
          <color indexed="64"/>
        </left>
        <right style="thin">
          <color indexed="64"/>
        </right>
        <top style="thin">
          <color indexed="64"/>
        </top>
        <bottom style="thin">
          <color indexed="64"/>
        </bottom>
      </border>
    </ndxf>
  </rcc>
  <rcc rId="262" sId="1" odxf="1" dxf="1">
    <nc r="C192" t="inlineStr">
      <is>
        <t>ramya</t>
      </is>
    </nc>
    <odxf>
      <border outline="0">
        <left/>
        <right/>
        <top/>
        <bottom/>
      </border>
    </odxf>
    <ndxf>
      <border outline="0">
        <left style="thin">
          <color indexed="64"/>
        </left>
        <right style="thin">
          <color indexed="64"/>
        </right>
        <top style="thin">
          <color indexed="64"/>
        </top>
        <bottom style="thin">
          <color indexed="64"/>
        </bottom>
      </border>
    </ndxf>
  </rcc>
  <rcc rId="263" sId="1" odxf="1" dxf="1">
    <nc r="D19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2" start="0" length="0">
    <dxf>
      <border outline="0">
        <left style="thin">
          <color indexed="64"/>
        </left>
        <right style="thin">
          <color indexed="64"/>
        </right>
        <top style="thin">
          <color indexed="64"/>
        </top>
        <bottom style="thin">
          <color indexed="64"/>
        </bottom>
      </border>
    </dxf>
  </rfmt>
  <rcc rId="264" sId="1" odxf="1" dxf="1">
    <nc r="A193">
      <f>HYPERLINK("https://hsdes.intel.com/resource/14013186504","14013186504")</f>
    </nc>
    <odxf>
      <border outline="0">
        <left/>
        <right/>
        <top/>
        <bottom/>
      </border>
    </odxf>
    <ndxf>
      <border outline="0">
        <left style="thin">
          <color indexed="64"/>
        </left>
        <right style="thin">
          <color indexed="64"/>
        </right>
        <top style="thin">
          <color indexed="64"/>
        </top>
        <bottom style="thin">
          <color indexed="64"/>
        </bottom>
      </border>
    </ndxf>
  </rcc>
  <rcc rId="265" sId="1" odxf="1" dxf="1">
    <nc r="B193" t="inlineStr">
      <is>
        <t>Verify simple power management cycle order: Warm reset-&gt;S0-&gt; CS-&gt;S0-&gt; Warm reset -&gt;S0-&gt;CS-&gt;S0</t>
      </is>
    </nc>
    <odxf>
      <border outline="0">
        <left/>
        <right/>
        <top/>
        <bottom/>
      </border>
    </odxf>
    <ndxf>
      <border outline="0">
        <left style="thin">
          <color indexed="64"/>
        </left>
        <right style="thin">
          <color indexed="64"/>
        </right>
        <top style="thin">
          <color indexed="64"/>
        </top>
        <bottom style="thin">
          <color indexed="64"/>
        </bottom>
      </border>
    </ndxf>
  </rcc>
  <rcc rId="266" sId="1" odxf="1" dxf="1">
    <nc r="C193" t="inlineStr">
      <is>
        <t>ramya</t>
      </is>
    </nc>
    <odxf>
      <border outline="0">
        <left/>
        <right/>
        <top/>
        <bottom/>
      </border>
    </odxf>
    <ndxf>
      <border outline="0">
        <left style="thin">
          <color indexed="64"/>
        </left>
        <right style="thin">
          <color indexed="64"/>
        </right>
        <top style="thin">
          <color indexed="64"/>
        </top>
        <bottom style="thin">
          <color indexed="64"/>
        </bottom>
      </border>
    </ndxf>
  </rcc>
  <rcc rId="267" sId="1" odxf="1" dxf="1">
    <nc r="D19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3" start="0" length="0">
    <dxf>
      <numFmt numFmtId="34" formatCode="_(&quot;$&quot;* #,##0.00_);_(&quot;$&quot;* \(#,##0.00\);_(&quot;$&quot;* &quot;-&quot;??_);_(@_)"/>
      <border outline="0">
        <left style="thin">
          <color indexed="64"/>
        </left>
        <right style="thin">
          <color indexed="64"/>
        </right>
        <top style="thin">
          <color indexed="64"/>
        </top>
        <bottom style="thin">
          <color indexed="64"/>
        </bottom>
      </border>
    </dxf>
  </rfmt>
  <rcc rId="268" sId="1" odxf="1" dxf="1">
    <nc r="A194">
      <f>HYPERLINK("https://hsdes.intel.com/resource/14013186505","14013186505")</f>
    </nc>
    <odxf>
      <border outline="0">
        <left/>
        <right/>
        <top/>
        <bottom/>
      </border>
    </odxf>
    <ndxf>
      <border outline="0">
        <left style="thin">
          <color indexed="64"/>
        </left>
        <right style="thin">
          <color indexed="64"/>
        </right>
        <top style="thin">
          <color indexed="64"/>
        </top>
        <bottom style="thin">
          <color indexed="64"/>
        </bottom>
      </border>
    </ndxf>
  </rcc>
  <rcc rId="269" sId="1" odxf="1" dxf="1">
    <nc r="B194" t="inlineStr">
      <is>
        <t>Verify simple power management cycle order: S0-&gt; CS-&gt; S5-&gt; S0-&gt; CS</t>
      </is>
    </nc>
    <odxf>
      <border outline="0">
        <left/>
        <right/>
        <top/>
        <bottom/>
      </border>
    </odxf>
    <ndxf>
      <border outline="0">
        <left style="thin">
          <color indexed="64"/>
        </left>
        <right style="thin">
          <color indexed="64"/>
        </right>
        <top style="thin">
          <color indexed="64"/>
        </top>
        <bottom style="thin">
          <color indexed="64"/>
        </bottom>
      </border>
    </ndxf>
  </rcc>
  <rcc rId="270" sId="1" odxf="1" dxf="1">
    <nc r="C194" t="inlineStr">
      <is>
        <t>ramya</t>
      </is>
    </nc>
    <odxf>
      <border outline="0">
        <left/>
        <right/>
        <top/>
        <bottom/>
      </border>
    </odxf>
    <ndxf>
      <border outline="0">
        <left style="thin">
          <color indexed="64"/>
        </left>
        <right style="thin">
          <color indexed="64"/>
        </right>
        <top style="thin">
          <color indexed="64"/>
        </top>
        <bottom style="thin">
          <color indexed="64"/>
        </bottom>
      </border>
    </ndxf>
  </rcc>
  <rcc rId="271" sId="1" odxf="1" dxf="1">
    <nc r="D19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4" start="0" length="0">
    <dxf>
      <border outline="0">
        <left style="thin">
          <color indexed="64"/>
        </left>
        <right style="thin">
          <color indexed="64"/>
        </right>
        <top style="thin">
          <color indexed="64"/>
        </top>
        <bottom style="thin">
          <color indexed="64"/>
        </bottom>
      </border>
    </dxf>
  </rfmt>
  <rcc rId="272" sId="1" odxf="1" dxf="1">
    <nc r="A195">
      <f>HYPERLINK("https://hsdes.intel.com/resource/14013186512","14013186512")</f>
    </nc>
    <odxf>
      <border outline="0">
        <left/>
        <right/>
        <top/>
        <bottom/>
      </border>
    </odxf>
    <ndxf>
      <border outline="0">
        <left style="thin">
          <color indexed="64"/>
        </left>
        <right style="thin">
          <color indexed="64"/>
        </right>
        <top style="thin">
          <color indexed="64"/>
        </top>
        <bottom style="thin">
          <color indexed="64"/>
        </bottom>
      </border>
    </ndxf>
  </rcc>
  <rcc rId="273" sId="1" odxf="1" dxf="1">
    <nc r="B195" t="inlineStr">
      <is>
        <t>Verify functionality of finger print sensor after warm reboot cycles</t>
      </is>
    </nc>
    <odxf>
      <border outline="0">
        <left/>
        <right/>
        <top/>
        <bottom/>
      </border>
    </odxf>
    <ndxf>
      <border outline="0">
        <left style="thin">
          <color indexed="64"/>
        </left>
        <right style="thin">
          <color indexed="64"/>
        </right>
        <top style="thin">
          <color indexed="64"/>
        </top>
        <bottom style="thin">
          <color indexed="64"/>
        </bottom>
      </border>
    </ndxf>
  </rcc>
  <rcc rId="274" sId="1" odxf="1" dxf="1">
    <nc r="C195" t="inlineStr">
      <is>
        <t>ramya</t>
      </is>
    </nc>
    <odxf>
      <border outline="0">
        <left/>
        <right/>
        <top/>
        <bottom/>
      </border>
    </odxf>
    <ndxf>
      <border outline="0">
        <left style="thin">
          <color indexed="64"/>
        </left>
        <right style="thin">
          <color indexed="64"/>
        </right>
        <top style="thin">
          <color indexed="64"/>
        </top>
        <bottom style="thin">
          <color indexed="64"/>
        </bottom>
      </border>
    </ndxf>
  </rcc>
  <rcc rId="275" sId="1" odxf="1" dxf="1">
    <nc r="D19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5" start="0" length="0">
    <dxf>
      <border outline="0">
        <left style="thin">
          <color indexed="64"/>
        </left>
        <right style="thin">
          <color indexed="64"/>
        </right>
        <top style="thin">
          <color indexed="64"/>
        </top>
        <bottom style="thin">
          <color indexed="64"/>
        </bottom>
      </border>
    </dxf>
  </rfmt>
  <rcc rId="276" sId="1" odxf="1" dxf="1">
    <nc r="A196">
      <f>HYPERLINK("https://hsdes.intel.com/resource/14013186513","14013186513")</f>
    </nc>
    <odxf>
      <border outline="0">
        <left/>
        <right/>
        <top/>
        <bottom/>
      </border>
    </odxf>
    <ndxf>
      <border outline="0">
        <left style="thin">
          <color indexed="64"/>
        </left>
        <right style="thin">
          <color indexed="64"/>
        </right>
        <top style="thin">
          <color indexed="64"/>
        </top>
        <bottom style="thin">
          <color indexed="64"/>
        </bottom>
      </border>
    </ndxf>
  </rcc>
  <rcc rId="277" sId="1" odxf="1" dxf="1">
    <nc r="B196" t="inlineStr">
      <is>
        <t>Verify functionality of finger print sensor after CMS</t>
      </is>
    </nc>
    <odxf>
      <border outline="0">
        <left/>
        <right/>
        <top/>
        <bottom/>
      </border>
    </odxf>
    <ndxf>
      <border outline="0">
        <left style="thin">
          <color indexed="64"/>
        </left>
        <right style="thin">
          <color indexed="64"/>
        </right>
        <top style="thin">
          <color indexed="64"/>
        </top>
        <bottom style="thin">
          <color indexed="64"/>
        </bottom>
      </border>
    </ndxf>
  </rcc>
  <rcc rId="278" sId="1" odxf="1" dxf="1">
    <nc r="C196" t="inlineStr">
      <is>
        <t>ramya</t>
      </is>
    </nc>
    <odxf>
      <border outline="0">
        <left/>
        <right/>
        <top/>
        <bottom/>
      </border>
    </odxf>
    <ndxf>
      <border outline="0">
        <left style="thin">
          <color indexed="64"/>
        </left>
        <right style="thin">
          <color indexed="64"/>
        </right>
        <top style="thin">
          <color indexed="64"/>
        </top>
        <bottom style="thin">
          <color indexed="64"/>
        </bottom>
      </border>
    </ndxf>
  </rcc>
  <rcc rId="279" sId="1" odxf="1" dxf="1">
    <nc r="D19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6" start="0" length="0">
    <dxf>
      <border outline="0">
        <left style="thin">
          <color indexed="64"/>
        </left>
        <right style="thin">
          <color indexed="64"/>
        </right>
        <top style="thin">
          <color indexed="64"/>
        </top>
        <bottom style="thin">
          <color indexed="64"/>
        </bottom>
      </border>
    </dxf>
  </rfmt>
  <rcc rId="280" sId="1" odxf="1" dxf="1">
    <nc r="A197">
      <f>HYPERLINK("https://hsdes.intel.com/resource/14013186557","14013186557")</f>
    </nc>
    <odxf>
      <border outline="0">
        <left/>
        <right/>
        <top/>
        <bottom/>
      </border>
    </odxf>
    <ndxf>
      <border outline="0">
        <left style="thin">
          <color indexed="64"/>
        </left>
        <right style="thin">
          <color indexed="64"/>
        </right>
        <top style="thin">
          <color indexed="64"/>
        </top>
        <bottom style="thin">
          <color indexed="64"/>
        </bottom>
      </border>
    </ndxf>
  </rcc>
  <rcc rId="281" sId="1" odxf="1" dxf="1">
    <nc r="B197" t="inlineStr">
      <is>
        <t>Critical Battery Event wake from S0i3</t>
      </is>
    </nc>
    <odxf>
      <border outline="0">
        <left/>
        <right/>
        <top/>
        <bottom/>
      </border>
    </odxf>
    <ndxf>
      <border outline="0">
        <left style="thin">
          <color indexed="64"/>
        </left>
        <right style="thin">
          <color indexed="64"/>
        </right>
        <top style="thin">
          <color indexed="64"/>
        </top>
        <bottom style="thin">
          <color indexed="64"/>
        </bottom>
      </border>
    </ndxf>
  </rcc>
  <rcc rId="282" sId="1" odxf="1" dxf="1">
    <nc r="C19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83" sId="1" odxf="1" dxf="1">
    <nc r="D19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7" start="0" length="0">
    <dxf>
      <border outline="0">
        <left style="thin">
          <color indexed="64"/>
        </left>
        <right style="thin">
          <color indexed="64"/>
        </right>
        <top style="thin">
          <color indexed="64"/>
        </top>
        <bottom style="thin">
          <color indexed="64"/>
        </bottom>
      </border>
    </dxf>
  </rfmt>
  <rcc rId="284" sId="1" odxf="1" dxf="1">
    <nc r="A198">
      <f>HYPERLINK("https://hsdes.intel.com/resource/14013186566","14013186566")</f>
    </nc>
    <odxf>
      <border outline="0">
        <left/>
        <right/>
        <top/>
        <bottom/>
      </border>
    </odxf>
    <ndxf>
      <border outline="0">
        <left style="thin">
          <color indexed="64"/>
        </left>
        <right style="thin">
          <color indexed="64"/>
        </right>
        <top style="thin">
          <color indexed="64"/>
        </top>
        <bottom style="thin">
          <color indexed="64"/>
        </bottom>
      </border>
    </ndxf>
  </rcc>
  <rcc rId="285" sId="1" odxf="1" dxf="1">
    <nc r="B198" t="inlineStr">
      <is>
        <t>Verify system enter to Adaptive hibernate when system is in CMS (Standby reserve time setting)</t>
      </is>
    </nc>
    <odxf>
      <border outline="0">
        <left/>
        <right/>
        <top/>
        <bottom/>
      </border>
    </odxf>
    <ndxf>
      <border outline="0">
        <left style="thin">
          <color indexed="64"/>
        </left>
        <right style="thin">
          <color indexed="64"/>
        </right>
        <top style="thin">
          <color indexed="64"/>
        </top>
        <bottom style="thin">
          <color indexed="64"/>
        </bottom>
      </border>
    </ndxf>
  </rcc>
  <rcc rId="286" sId="1" odxf="1" dxf="1">
    <nc r="C19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87" sId="1" odxf="1" dxf="1">
    <nc r="D19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288" sId="1" odxf="1" dxf="1">
    <nc r="E198" t="inlineStr">
      <is>
        <t xml:space="preserve">clarification block test case is pass but not meet at the expeted time </t>
      </is>
    </nc>
    <odxf>
      <border outline="0">
        <left/>
        <right/>
        <top/>
        <bottom/>
      </border>
    </odxf>
    <ndxf>
      <border outline="0">
        <left style="thin">
          <color indexed="64"/>
        </left>
        <right style="thin">
          <color indexed="64"/>
        </right>
        <top style="thin">
          <color indexed="64"/>
        </top>
        <bottom style="thin">
          <color indexed="64"/>
        </bottom>
      </border>
    </ndxf>
  </rcc>
  <rcc rId="289" sId="1" odxf="1" dxf="1">
    <nc r="A199">
      <f>HYPERLINK("https://hsdes.intel.com/resource/14013186583","14013186583")</f>
    </nc>
    <odxf>
      <border outline="0">
        <left/>
        <right/>
        <top/>
        <bottom/>
      </border>
    </odxf>
    <ndxf>
      <border outline="0">
        <left style="thin">
          <color indexed="64"/>
        </left>
        <right style="thin">
          <color indexed="64"/>
        </right>
        <top style="thin">
          <color indexed="64"/>
        </top>
        <bottom style="thin">
          <color indexed="64"/>
        </bottom>
      </border>
    </ndxf>
  </rcc>
  <rcc rId="290" sId="1" odxf="1" dxf="1">
    <nc r="B199" t="inlineStr">
      <is>
        <t>Verify Wi-Fi Direct connectivity between 2 SUT</t>
      </is>
    </nc>
    <odxf>
      <border outline="0">
        <left/>
        <right/>
        <top/>
        <bottom/>
      </border>
    </odxf>
    <ndxf>
      <border outline="0">
        <left style="thin">
          <color indexed="64"/>
        </left>
        <right style="thin">
          <color indexed="64"/>
        </right>
        <top style="thin">
          <color indexed="64"/>
        </top>
        <bottom style="thin">
          <color indexed="64"/>
        </bottom>
      </border>
    </ndxf>
  </rcc>
  <rcc rId="291" sId="1" odxf="1" dxf="1">
    <nc r="C19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292" sId="1" odxf="1" dxf="1">
    <nc r="D19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199" start="0" length="0">
    <dxf>
      <border outline="0">
        <left style="thin">
          <color indexed="64"/>
        </left>
        <right style="thin">
          <color indexed="64"/>
        </right>
        <top style="thin">
          <color indexed="64"/>
        </top>
        <bottom style="thin">
          <color indexed="64"/>
        </bottom>
      </border>
    </dxf>
  </rfmt>
  <rcc rId="293" sId="1" odxf="1" dxf="1">
    <nc r="A200">
      <f>HYPERLINK("https://hsdes.intel.com/resource/14013186594","14013186594")</f>
    </nc>
    <odxf>
      <border outline="0">
        <left/>
        <right/>
        <top/>
        <bottom/>
      </border>
    </odxf>
    <ndxf>
      <border outline="0">
        <left style="thin">
          <color indexed="64"/>
        </left>
        <right style="thin">
          <color indexed="64"/>
        </right>
        <top style="thin">
          <color indexed="64"/>
        </top>
        <bottom style="thin">
          <color indexed="64"/>
        </bottom>
      </border>
    </ndxf>
  </rcc>
  <rcc rId="294" sId="1" odxf="1" dxf="1">
    <nc r="B200" t="inlineStr">
      <is>
        <t>Verify system enter to Adaptive hibernate when system is in CMS (StandbyBudgetPercent)</t>
      </is>
    </nc>
    <odxf>
      <border outline="0">
        <left/>
        <right/>
        <top/>
        <bottom/>
      </border>
    </odxf>
    <ndxf>
      <border outline="0">
        <left style="thin">
          <color indexed="64"/>
        </left>
        <right style="thin">
          <color indexed="64"/>
        </right>
        <top style="thin">
          <color indexed="64"/>
        </top>
        <bottom style="thin">
          <color indexed="64"/>
        </bottom>
      </border>
    </ndxf>
  </rcc>
  <rcc rId="295" sId="1" odxf="1" dxf="1">
    <nc r="C200" t="inlineStr">
      <is>
        <t>ramya</t>
      </is>
    </nc>
    <odxf>
      <border outline="0">
        <left/>
        <right/>
        <top/>
        <bottom/>
      </border>
    </odxf>
    <ndxf>
      <border outline="0">
        <left style="thin">
          <color indexed="64"/>
        </left>
        <right style="thin">
          <color indexed="64"/>
        </right>
        <top style="thin">
          <color indexed="64"/>
        </top>
        <bottom style="thin">
          <color indexed="64"/>
        </bottom>
      </border>
    </ndxf>
  </rcc>
  <rcc rId="296" sId="1" odxf="1" dxf="1">
    <nc r="D20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0" start="0" length="0">
    <dxf>
      <border outline="0">
        <left style="thin">
          <color indexed="64"/>
        </left>
        <right style="thin">
          <color indexed="64"/>
        </right>
        <top style="thin">
          <color indexed="64"/>
        </top>
        <bottom style="thin">
          <color indexed="64"/>
        </bottom>
      </border>
    </dxf>
  </rfmt>
  <rcc rId="297" sId="1" odxf="1" dxf="1">
    <nc r="A201">
      <f>HYPERLINK("https://hsdes.intel.com/resource/14013186731","14013186731")</f>
    </nc>
    <odxf>
      <border outline="0">
        <left/>
        <right/>
        <top/>
        <bottom/>
      </border>
    </odxf>
    <ndxf>
      <border outline="0">
        <left style="thin">
          <color indexed="64"/>
        </left>
        <right style="thin">
          <color indexed="64"/>
        </right>
        <top style="thin">
          <color indexed="64"/>
        </top>
        <bottom style="thin">
          <color indexed="64"/>
        </bottom>
      </border>
    </ndxf>
  </rcc>
  <rcc rId="298" sId="1" odxf="1" dxf="1">
    <nc r="B201" t="inlineStr">
      <is>
        <t>Verify System memory using Windows Memory Diagnostics tool (BASIC)</t>
      </is>
    </nc>
    <odxf>
      <border outline="0">
        <left/>
        <right/>
        <top/>
        <bottom/>
      </border>
    </odxf>
    <ndxf>
      <border outline="0">
        <left style="thin">
          <color indexed="64"/>
        </left>
        <right style="thin">
          <color indexed="64"/>
        </right>
        <top style="thin">
          <color indexed="64"/>
        </top>
        <bottom style="thin">
          <color indexed="64"/>
        </bottom>
      </border>
    </ndxf>
  </rcc>
  <rcc rId="299" sId="1" odxf="1" dxf="1">
    <nc r="C20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00" sId="1" odxf="1" dxf="1">
    <nc r="D20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1" start="0" length="0">
    <dxf>
      <font>
        <sz val="11"/>
        <color rgb="FFFF0000"/>
        <name val="Calibri"/>
        <family val="2"/>
        <scheme val="minor"/>
      </font>
      <border outline="0">
        <left style="thin">
          <color indexed="64"/>
        </left>
        <right style="thin">
          <color indexed="64"/>
        </right>
        <top style="thin">
          <color indexed="64"/>
        </top>
        <bottom style="thin">
          <color indexed="64"/>
        </bottom>
      </border>
    </dxf>
  </rfmt>
  <rcc rId="301" sId="1" odxf="1" dxf="1">
    <nc r="A202">
      <f>HYPERLINK("https://hsdes.intel.com/resource/14013186733","14013186733")</f>
    </nc>
    <odxf>
      <border outline="0">
        <left/>
        <right/>
        <top/>
        <bottom/>
      </border>
    </odxf>
    <ndxf>
      <border outline="0">
        <left style="thin">
          <color indexed="64"/>
        </left>
        <right style="thin">
          <color indexed="64"/>
        </right>
        <top style="thin">
          <color indexed="64"/>
        </top>
        <bottom style="thin">
          <color indexed="64"/>
        </bottom>
      </border>
    </ndxf>
  </rcc>
  <rcc rId="302" sId="1" odxf="1" dxf="1">
    <nc r="B202" t="inlineStr">
      <is>
        <t>Verify Audio Play back on Speakers , 3.5 Jack &amp; USB/Type-C Headset</t>
      </is>
    </nc>
    <odxf>
      <border outline="0">
        <left/>
        <right/>
        <top/>
        <bottom/>
      </border>
    </odxf>
    <ndxf>
      <border outline="0">
        <left style="thin">
          <color indexed="64"/>
        </left>
        <right style="thin">
          <color indexed="64"/>
        </right>
        <top style="thin">
          <color indexed="64"/>
        </top>
        <bottom style="thin">
          <color indexed="64"/>
        </bottom>
      </border>
    </ndxf>
  </rcc>
  <rcc rId="303" sId="1" odxf="1" dxf="1">
    <nc r="C202" t="inlineStr">
      <is>
        <t>ramya</t>
      </is>
    </nc>
    <odxf>
      <border outline="0">
        <left/>
        <right/>
        <top/>
        <bottom/>
      </border>
    </odxf>
    <ndxf>
      <border outline="0">
        <left style="thin">
          <color indexed="64"/>
        </left>
        <right style="thin">
          <color indexed="64"/>
        </right>
        <top style="thin">
          <color indexed="64"/>
        </top>
        <bottom style="thin">
          <color indexed="64"/>
        </bottom>
      </border>
    </ndxf>
  </rcc>
  <rcc rId="304" sId="1" odxf="1" dxf="1">
    <nc r="D20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305" sId="1" odxf="1" dxf="1">
    <nc r="E202" t="inlineStr">
      <is>
        <t>verifyed with type-c headset</t>
      </is>
    </nc>
    <odxf>
      <border outline="0">
        <left/>
        <right/>
        <top/>
        <bottom/>
      </border>
    </odxf>
    <ndxf>
      <border outline="0">
        <left style="thin">
          <color indexed="64"/>
        </left>
        <right style="thin">
          <color indexed="64"/>
        </right>
        <top style="thin">
          <color indexed="64"/>
        </top>
        <bottom style="thin">
          <color indexed="64"/>
        </bottom>
      </border>
    </ndxf>
  </rcc>
  <rcc rId="306" sId="1" odxf="1" dxf="1">
    <nc r="A203">
      <f>HYPERLINK("https://hsdes.intel.com/resource/14013186739","14013186739")</f>
    </nc>
    <odxf>
      <border outline="0">
        <left/>
        <right/>
        <top/>
        <bottom/>
      </border>
    </odxf>
    <ndxf>
      <border outline="0">
        <left style="thin">
          <color indexed="64"/>
        </left>
        <right style="thin">
          <color indexed="64"/>
        </right>
        <top style="thin">
          <color indexed="64"/>
        </top>
        <bottom style="thin">
          <color indexed="64"/>
        </bottom>
      </border>
    </ndxf>
  </rcc>
  <rcc rId="307" sId="1" odxf="1" dxf="1">
    <nc r="B203" t="inlineStr">
      <is>
        <t>Verify Graphics DirectX support - 3D mark benchmark</t>
      </is>
    </nc>
    <odxf>
      <border outline="0">
        <left/>
        <right/>
        <top/>
        <bottom/>
      </border>
    </odxf>
    <ndxf>
      <border outline="0">
        <left style="thin">
          <color indexed="64"/>
        </left>
        <right style="thin">
          <color indexed="64"/>
        </right>
        <top style="thin">
          <color indexed="64"/>
        </top>
        <bottom style="thin">
          <color indexed="64"/>
        </bottom>
      </border>
    </ndxf>
  </rcc>
  <rcc rId="308" sId="1" odxf="1" dxf="1">
    <nc r="C20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09" sId="1" odxf="1" dxf="1">
    <nc r="D203" t="inlineStr">
      <is>
        <t>Failed</t>
      </is>
    </nc>
    <odxf>
      <fill>
        <patternFill patternType="none">
          <bgColor indexed="65"/>
        </patternFill>
      </fill>
      <border outline="0">
        <left/>
        <right/>
        <top/>
        <bottom/>
      </border>
    </odxf>
    <ndxf>
      <fill>
        <patternFill patternType="solid">
          <bgColor rgb="FFFF0000"/>
        </patternFill>
      </fill>
      <border outline="0">
        <left style="thin">
          <color indexed="64"/>
        </left>
        <right style="thin">
          <color indexed="64"/>
        </right>
        <top style="thin">
          <color indexed="64"/>
        </top>
        <bottom style="thin">
          <color indexed="64"/>
        </bottom>
      </border>
    </ndxf>
  </rcc>
  <rcc rId="310" sId="1" odxf="1" dxf="1">
    <nc r="E203" t="inlineStr">
      <is>
        <t>HSD:16016031671 [ADL-N][BIOS] :BENCHMARK IS FREEZING WHILE RUNNING 3D MARK BENCHMARK TOOL WITH INTEL GFX</t>
      </is>
    </nc>
    <odxf>
      <border outline="0">
        <left/>
        <right/>
        <top/>
        <bottom/>
      </border>
    </odxf>
    <ndxf>
      <border outline="0">
        <left style="thin">
          <color indexed="64"/>
        </left>
        <right style="thin">
          <color indexed="64"/>
        </right>
        <top style="thin">
          <color indexed="64"/>
        </top>
        <bottom style="thin">
          <color indexed="64"/>
        </bottom>
      </border>
    </ndxf>
  </rcc>
  <rcc rId="311" sId="1" odxf="1" dxf="1">
    <nc r="A204">
      <f>HYPERLINK("https://hsdes.intel.com/resource/14013186744","14013186744")</f>
    </nc>
    <odxf>
      <border outline="0">
        <left/>
        <right/>
        <top/>
        <bottom/>
      </border>
    </odxf>
    <ndxf>
      <border outline="0">
        <left style="thin">
          <color indexed="64"/>
        </left>
        <right style="thin">
          <color indexed="64"/>
        </right>
        <top style="thin">
          <color indexed="64"/>
        </top>
        <bottom style="thin">
          <color indexed="64"/>
        </bottom>
      </border>
    </ndxf>
  </rcc>
  <rcc rId="312" sId="1" odxf="1" dxf="1">
    <nc r="B204" t="inlineStr">
      <is>
        <t>Check eMMC functionality across sleep states</t>
      </is>
    </nc>
    <odxf>
      <border outline="0">
        <left/>
        <right/>
        <top/>
        <bottom/>
      </border>
    </odxf>
    <ndxf>
      <border outline="0">
        <left style="thin">
          <color indexed="64"/>
        </left>
        <right style="thin">
          <color indexed="64"/>
        </right>
        <top style="thin">
          <color indexed="64"/>
        </top>
        <bottom style="thin">
          <color indexed="64"/>
        </bottom>
      </border>
    </ndxf>
  </rcc>
  <rcc rId="313" sId="1" odxf="1" dxf="1">
    <nc r="C204" t="inlineStr">
      <is>
        <t>ramya</t>
      </is>
    </nc>
    <odxf>
      <border outline="0">
        <left/>
        <right/>
        <top/>
        <bottom/>
      </border>
    </odxf>
    <ndxf>
      <border outline="0">
        <left style="thin">
          <color indexed="64"/>
        </left>
        <right style="thin">
          <color indexed="64"/>
        </right>
        <top style="thin">
          <color indexed="64"/>
        </top>
        <bottom style="thin">
          <color indexed="64"/>
        </bottom>
      </border>
    </ndxf>
  </rcc>
  <rcc rId="314" sId="1" odxf="1" dxf="1">
    <nc r="D204" t="inlineStr">
      <is>
        <t>Passed</t>
      </is>
    </nc>
    <odxf>
      <font>
        <sz val="11"/>
        <color theme="1"/>
        <name val="Calibri"/>
        <family val="2"/>
        <scheme val="minor"/>
      </font>
      <fill>
        <patternFill patternType="none">
          <bgColor indexed="65"/>
        </patternFill>
      </fill>
      <border outline="0">
        <left/>
        <right/>
        <top/>
        <bottom/>
      </border>
    </odxf>
    <ndxf>
      <font>
        <sz val="11"/>
        <color auto="1"/>
        <name val="Calibri"/>
        <family val="2"/>
        <scheme val="minor"/>
      </font>
      <fill>
        <patternFill patternType="solid">
          <bgColor theme="9"/>
        </patternFill>
      </fill>
      <border outline="0">
        <left style="thin">
          <color indexed="64"/>
        </left>
        <right style="thin">
          <color indexed="64"/>
        </right>
        <top style="thin">
          <color indexed="64"/>
        </top>
        <bottom style="thin">
          <color indexed="64"/>
        </bottom>
      </border>
    </ndxf>
  </rcc>
  <rfmt sheetId="1" sqref="E204" start="0" length="0">
    <dxf>
      <border outline="0">
        <left style="thin">
          <color indexed="64"/>
        </left>
        <right style="thin">
          <color indexed="64"/>
        </right>
        <top style="thin">
          <color indexed="64"/>
        </top>
        <bottom style="thin">
          <color indexed="64"/>
        </bottom>
      </border>
    </dxf>
  </rfmt>
  <rcc rId="315" sId="1" odxf="1" dxf="1">
    <nc r="A205">
      <f>HYPERLINK("https://hsdes.intel.com/resource/14013186748","14013186748")</f>
    </nc>
    <odxf>
      <border outline="0">
        <left/>
        <right/>
        <top/>
        <bottom/>
      </border>
    </odxf>
    <ndxf>
      <border outline="0">
        <left style="thin">
          <color indexed="64"/>
        </left>
        <right style="thin">
          <color indexed="64"/>
        </right>
        <top style="thin">
          <color indexed="64"/>
        </top>
        <bottom style="thin">
          <color indexed="64"/>
        </bottom>
      </border>
    </ndxf>
  </rcc>
  <rcc rId="316" sId="1" odxf="1" dxf="1">
    <nc r="B205" t="inlineStr">
      <is>
        <t>Install OS from external USB Flash Disk to EMMC</t>
      </is>
    </nc>
    <odxf>
      <border outline="0">
        <left/>
        <right/>
        <top/>
        <bottom/>
      </border>
    </odxf>
    <ndxf>
      <border outline="0">
        <left style="thin">
          <color indexed="64"/>
        </left>
        <right style="thin">
          <color indexed="64"/>
        </right>
        <top style="thin">
          <color indexed="64"/>
        </top>
        <bottom style="thin">
          <color indexed="64"/>
        </bottom>
      </border>
    </ndxf>
  </rcc>
  <rcc rId="317" sId="1" odxf="1" dxf="1">
    <nc r="C205" t="inlineStr">
      <is>
        <t>ramya</t>
      </is>
    </nc>
    <odxf>
      <border outline="0">
        <left/>
        <right/>
        <top/>
        <bottom/>
      </border>
    </odxf>
    <ndxf>
      <border outline="0">
        <left style="thin">
          <color indexed="64"/>
        </left>
        <right style="thin">
          <color indexed="64"/>
        </right>
        <top style="thin">
          <color indexed="64"/>
        </top>
        <bottom style="thin">
          <color indexed="64"/>
        </bottom>
      </border>
    </ndxf>
  </rcc>
  <rcc rId="318" sId="1" odxf="1" dxf="1">
    <nc r="D20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5" start="0" length="0">
    <dxf>
      <border outline="0">
        <left style="thin">
          <color indexed="64"/>
        </left>
        <right style="thin">
          <color indexed="64"/>
        </right>
        <top style="thin">
          <color indexed="64"/>
        </top>
        <bottom style="thin">
          <color indexed="64"/>
        </bottom>
      </border>
    </dxf>
  </rfmt>
  <rcc rId="319" sId="1" odxf="1" dxf="1">
    <nc r="A206">
      <f>HYPERLINK("https://hsdes.intel.com/resource/14013186749","14013186749")</f>
    </nc>
    <odxf>
      <border outline="0">
        <left/>
        <right/>
        <top/>
        <bottom/>
      </border>
    </odxf>
    <ndxf>
      <border outline="0">
        <left style="thin">
          <color indexed="64"/>
        </left>
        <right style="thin">
          <color indexed="64"/>
        </right>
        <top style="thin">
          <color indexed="64"/>
        </top>
        <bottom style="thin">
          <color indexed="64"/>
        </bottom>
      </border>
    </ndxf>
  </rcc>
  <rcc rId="320" sId="1" odxf="1" dxf="1">
    <nc r="B206" t="inlineStr">
      <is>
        <t>Verify charging of dead battery on SUT through USB Type-C PD adapter</t>
      </is>
    </nc>
    <odxf>
      <border outline="0">
        <left/>
        <right/>
        <top/>
        <bottom/>
      </border>
    </odxf>
    <ndxf>
      <border outline="0">
        <left style="thin">
          <color indexed="64"/>
        </left>
        <right style="thin">
          <color indexed="64"/>
        </right>
        <top style="thin">
          <color indexed="64"/>
        </top>
        <bottom style="thin">
          <color indexed="64"/>
        </bottom>
      </border>
    </ndxf>
  </rcc>
  <rcc rId="321" sId="1" odxf="1" dxf="1">
    <nc r="C20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22" sId="1" odxf="1" dxf="1">
    <nc r="D20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6" start="0" length="0">
    <dxf>
      <border outline="0">
        <left style="thin">
          <color indexed="64"/>
        </left>
        <right style="thin">
          <color indexed="64"/>
        </right>
        <top style="thin">
          <color indexed="64"/>
        </top>
        <bottom style="thin">
          <color indexed="64"/>
        </bottom>
      </border>
    </dxf>
  </rfmt>
  <rcc rId="323" sId="1" odxf="1" dxf="1">
    <nc r="A207">
      <f>HYPERLINK("https://hsdes.intel.com/resource/14013186750","14013186750")</f>
    </nc>
    <odxf>
      <border outline="0">
        <left/>
        <right/>
        <top/>
        <bottom/>
      </border>
    </odxf>
    <ndxf>
      <border outline="0">
        <left style="thin">
          <color indexed="64"/>
        </left>
        <right style="thin">
          <color indexed="64"/>
        </right>
        <top style="thin">
          <color indexed="64"/>
        </top>
        <bottom style="thin">
          <color indexed="64"/>
        </bottom>
      </border>
    </ndxf>
  </rcc>
  <rcc rId="324" sId="1" odxf="1" dxf="1">
    <nc r="B207" t="inlineStr">
      <is>
        <t>Verify DP Display Hot-plug functionality over Type-C port after Sx state</t>
      </is>
    </nc>
    <odxf>
      <border outline="0">
        <left/>
        <right/>
        <top/>
        <bottom/>
      </border>
    </odxf>
    <ndxf>
      <border outline="0">
        <left style="thin">
          <color indexed="64"/>
        </left>
        <right style="thin">
          <color indexed="64"/>
        </right>
        <top style="thin">
          <color indexed="64"/>
        </top>
        <bottom style="thin">
          <color indexed="64"/>
        </bottom>
      </border>
    </ndxf>
  </rcc>
  <rcc rId="325" sId="1" odxf="1" dxf="1">
    <nc r="C20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26" sId="1" odxf="1" dxf="1">
    <nc r="D20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7" start="0" length="0">
    <dxf>
      <border outline="0">
        <left style="thin">
          <color indexed="64"/>
        </left>
        <right style="thin">
          <color indexed="64"/>
        </right>
        <top style="thin">
          <color indexed="64"/>
        </top>
        <bottom style="thin">
          <color indexed="64"/>
        </bottom>
      </border>
    </dxf>
  </rfmt>
  <rcc rId="327" sId="1" odxf="1" dxf="1">
    <nc r="A208">
      <f>HYPERLINK("https://hsdes.intel.com/resource/14013186751","14013186751")</f>
    </nc>
    <odxf>
      <border outline="0">
        <left/>
        <right/>
        <top/>
        <bottom/>
      </border>
    </odxf>
    <ndxf>
      <border outline="0">
        <left style="thin">
          <color indexed="64"/>
        </left>
        <right style="thin">
          <color indexed="64"/>
        </right>
        <top style="thin">
          <color indexed="64"/>
        </top>
        <bottom style="thin">
          <color indexed="64"/>
        </bottom>
      </border>
    </ndxf>
  </rcc>
  <rcc rId="328" sId="1" odxf="1" dxf="1">
    <nc r="B208" t="inlineStr">
      <is>
        <t>Verify USB2.0/3.0 device functionality on cold plug over USB2.0 and USB3.0 Type-A port before and after S3,S4 and cold reboot states</t>
      </is>
    </nc>
    <odxf>
      <border outline="0">
        <left/>
        <right/>
        <top/>
        <bottom/>
      </border>
    </odxf>
    <ndxf>
      <border outline="0">
        <left style="thin">
          <color indexed="64"/>
        </left>
        <right style="thin">
          <color indexed="64"/>
        </right>
        <top style="thin">
          <color indexed="64"/>
        </top>
        <bottom style="thin">
          <color indexed="64"/>
        </bottom>
      </border>
    </ndxf>
  </rcc>
  <rcc rId="329" sId="1" odxf="1" dxf="1">
    <nc r="C20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30" sId="1" odxf="1" dxf="1">
    <nc r="D20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8" start="0" length="0">
    <dxf>
      <border outline="0">
        <left style="thin">
          <color indexed="64"/>
        </left>
        <right style="thin">
          <color indexed="64"/>
        </right>
        <top style="thin">
          <color indexed="64"/>
        </top>
        <bottom style="thin">
          <color indexed="64"/>
        </bottom>
      </border>
    </dxf>
  </rfmt>
  <rcc rId="331" sId="1" odxf="1" dxf="1">
    <nc r="A209">
      <f>HYPERLINK("https://hsdes.intel.com/resource/14013186752","14013186752")</f>
    </nc>
    <odxf>
      <border outline="0">
        <left/>
        <right/>
        <top/>
        <bottom/>
      </border>
    </odxf>
    <ndxf>
      <border outline="0">
        <left style="thin">
          <color indexed="64"/>
        </left>
        <right style="thin">
          <color indexed="64"/>
        </right>
        <top style="thin">
          <color indexed="64"/>
        </top>
        <bottom style="thin">
          <color indexed="64"/>
        </bottom>
      </border>
    </ndxf>
  </rcc>
  <rcc rId="332" sId="1" odxf="1" dxf="1">
    <nc r="B209" t="inlineStr">
      <is>
        <t>Verify Data Transfer and SUT Charging (consumer) functionality on same Type-C port</t>
      </is>
    </nc>
    <odxf>
      <border outline="0">
        <left/>
        <right/>
        <top/>
        <bottom/>
      </border>
    </odxf>
    <ndxf>
      <border outline="0">
        <left style="thin">
          <color indexed="64"/>
        </left>
        <right style="thin">
          <color indexed="64"/>
        </right>
        <top style="thin">
          <color indexed="64"/>
        </top>
        <bottom style="thin">
          <color indexed="64"/>
        </bottom>
      </border>
    </ndxf>
  </rcc>
  <rcc rId="333" sId="1" odxf="1" dxf="1">
    <nc r="C20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34" sId="1" odxf="1" dxf="1">
    <nc r="D20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09" start="0" length="0">
    <dxf>
      <border outline="0">
        <left style="thin">
          <color indexed="64"/>
        </left>
        <right style="thin">
          <color indexed="64"/>
        </right>
        <top style="thin">
          <color indexed="64"/>
        </top>
        <bottom style="thin">
          <color indexed="64"/>
        </bottom>
      </border>
    </dxf>
  </rfmt>
  <rcc rId="335" sId="1" odxf="1" dxf="1">
    <nc r="A210">
      <f>HYPERLINK("https://hsdes.intel.com/resource/14013186753","14013186753")</f>
    </nc>
    <odxf>
      <border outline="0">
        <left/>
        <right/>
        <top/>
        <bottom/>
      </border>
    </odxf>
    <ndxf>
      <border outline="0">
        <left style="thin">
          <color indexed="64"/>
        </left>
        <right style="thin">
          <color indexed="64"/>
        </right>
        <top style="thin">
          <color indexed="64"/>
        </top>
        <bottom style="thin">
          <color indexed="64"/>
        </bottom>
      </border>
    </ndxf>
  </rcc>
  <rcc rId="336" sId="1" odxf="1" dxf="1">
    <nc r="B210" t="inlineStr">
      <is>
        <t>USB plug/unplug Event wake from S0i3/CMS (USB2.0 and USB3.0)</t>
      </is>
    </nc>
    <odxf>
      <border outline="0">
        <left/>
        <right/>
        <top/>
        <bottom/>
      </border>
    </odxf>
    <ndxf>
      <border outline="0">
        <left style="thin">
          <color indexed="64"/>
        </left>
        <right style="thin">
          <color indexed="64"/>
        </right>
        <top style="thin">
          <color indexed="64"/>
        </top>
        <bottom style="thin">
          <color indexed="64"/>
        </bottom>
      </border>
    </ndxf>
  </rcc>
  <rcc rId="337" sId="1" odxf="1" dxf="1">
    <nc r="C210" t="inlineStr">
      <is>
        <t>ramya</t>
      </is>
    </nc>
    <odxf>
      <border outline="0">
        <left/>
        <right/>
        <top/>
        <bottom/>
      </border>
    </odxf>
    <ndxf>
      <border outline="0">
        <left style="thin">
          <color indexed="64"/>
        </left>
        <right style="thin">
          <color indexed="64"/>
        </right>
        <top style="thin">
          <color indexed="64"/>
        </top>
        <bottom style="thin">
          <color indexed="64"/>
        </bottom>
      </border>
    </ndxf>
  </rcc>
  <rcc rId="338" sId="1" odxf="1" dxf="1">
    <nc r="D21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0" start="0" length="0">
    <dxf>
      <border outline="0">
        <left style="thin">
          <color indexed="64"/>
        </left>
        <right style="thin">
          <color indexed="64"/>
        </right>
        <top style="thin">
          <color indexed="64"/>
        </top>
        <bottom style="thin">
          <color indexed="64"/>
        </bottom>
      </border>
    </dxf>
  </rfmt>
  <rcc rId="339" sId="1" odxf="1" dxf="1">
    <nc r="A211">
      <f>HYPERLINK("https://hsdes.intel.com/resource/14013186754","14013186754")</f>
    </nc>
    <odxf>
      <border outline="0">
        <left/>
        <right/>
        <top/>
        <bottom/>
      </border>
    </odxf>
    <ndxf>
      <border outline="0">
        <left style="thin">
          <color indexed="64"/>
        </left>
        <right style="thin">
          <color indexed="64"/>
        </right>
        <top style="thin">
          <color indexed="64"/>
        </top>
        <bottom style="thin">
          <color indexed="64"/>
        </bottom>
      </border>
    </ndxf>
  </rcc>
  <rcc rId="340" sId="1" odxf="1" dxf="1">
    <nc r="B211" t="inlineStr">
      <is>
        <t>Validate Type-C Host Mode (Type-C to A) functionality in Pre and Post OS - Keyboard, Mouse, FlashDisk</t>
      </is>
    </nc>
    <odxf>
      <border outline="0">
        <left/>
        <right/>
        <top/>
        <bottom/>
      </border>
    </odxf>
    <ndxf>
      <border outline="0">
        <left style="thin">
          <color indexed="64"/>
        </left>
        <right style="thin">
          <color indexed="64"/>
        </right>
        <top style="thin">
          <color indexed="64"/>
        </top>
        <bottom style="thin">
          <color indexed="64"/>
        </bottom>
      </border>
    </ndxf>
  </rcc>
  <rcc rId="341" sId="1" odxf="1" dxf="1">
    <nc r="C21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42" sId="1" odxf="1" dxf="1">
    <nc r="D21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1" start="0" length="0">
    <dxf>
      <border outline="0">
        <left style="thin">
          <color indexed="64"/>
        </left>
        <right style="thin">
          <color indexed="64"/>
        </right>
        <top style="thin">
          <color indexed="64"/>
        </top>
        <bottom style="thin">
          <color indexed="64"/>
        </bottom>
      </border>
    </dxf>
  </rfmt>
  <rcc rId="343" sId="1" odxf="1" dxf="1">
    <nc r="A212">
      <f>HYPERLINK("https://hsdes.intel.com/resource/14013186756","14013186756")</f>
    </nc>
    <odxf>
      <border outline="0">
        <left/>
        <right/>
        <top/>
        <bottom/>
      </border>
    </odxf>
    <ndxf>
      <border outline="0">
        <left style="thin">
          <color indexed="64"/>
        </left>
        <right style="thin">
          <color indexed="64"/>
        </right>
        <top style="thin">
          <color indexed="64"/>
        </top>
        <bottom style="thin">
          <color indexed="64"/>
        </bottom>
      </border>
    </ndxf>
  </rcc>
  <rcc rId="344" sId="1" odxf="1" dxf="1">
    <nc r="B212" t="inlineStr">
      <is>
        <t>Validate Type-C USB3.0 Host Mode (Type-C to A) functionality - device connected to Hub, Cable connected when SUT is in Sx state</t>
      </is>
    </nc>
    <odxf>
      <border outline="0">
        <left/>
        <right/>
        <top/>
        <bottom/>
      </border>
    </odxf>
    <ndxf>
      <border outline="0">
        <left style="thin">
          <color indexed="64"/>
        </left>
        <right style="thin">
          <color indexed="64"/>
        </right>
        <top style="thin">
          <color indexed="64"/>
        </top>
        <bottom style="thin">
          <color indexed="64"/>
        </bottom>
      </border>
    </ndxf>
  </rcc>
  <rcc rId="345" sId="1" odxf="1" dxf="1">
    <nc r="C21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46" sId="1" odxf="1" dxf="1">
    <nc r="D21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2" start="0" length="0">
    <dxf>
      <border outline="0">
        <left style="thin">
          <color indexed="64"/>
        </left>
        <right style="thin">
          <color indexed="64"/>
        </right>
        <top style="thin">
          <color indexed="64"/>
        </top>
        <bottom style="thin">
          <color indexed="64"/>
        </bottom>
      </border>
    </dxf>
  </rfmt>
  <rcc rId="347" sId="1" odxf="1" dxf="1">
    <nc r="A213">
      <f>HYPERLINK("https://hsdes.intel.com/resource/14013186759","14013186759")</f>
    </nc>
    <odxf>
      <border outline="0">
        <left/>
        <right/>
        <top/>
        <bottom/>
      </border>
    </odxf>
    <ndxf>
      <border outline="0">
        <left style="thin">
          <color indexed="64"/>
        </left>
        <right style="thin">
          <color indexed="64"/>
        </right>
        <top style="thin">
          <color indexed="64"/>
        </top>
        <bottom style="thin">
          <color indexed="64"/>
        </bottom>
      </border>
    </ndxf>
  </rcc>
  <rcc rId="348" sId="1" odxf="1" dxf="1">
    <nc r="B213" t="inlineStr">
      <is>
        <t>Verifying concurrent usage of USB 2.0 and 3.0 devices on Type A port and USB 3.0 Device on USB Type C port</t>
      </is>
    </nc>
    <odxf>
      <border outline="0">
        <left/>
        <right/>
        <top/>
        <bottom/>
      </border>
    </odxf>
    <ndxf>
      <border outline="0">
        <left style="thin">
          <color indexed="64"/>
        </left>
        <right style="thin">
          <color indexed="64"/>
        </right>
        <top style="thin">
          <color indexed="64"/>
        </top>
        <bottom style="thin">
          <color indexed="64"/>
        </bottom>
      </border>
    </ndxf>
  </rcc>
  <rcc rId="349" sId="1" odxf="1" dxf="1">
    <nc r="C21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50" sId="1" odxf="1" dxf="1">
    <nc r="D21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3" start="0" length="0">
    <dxf>
      <border outline="0">
        <left style="thin">
          <color indexed="64"/>
        </left>
        <right style="thin">
          <color indexed="64"/>
        </right>
        <top style="thin">
          <color indexed="64"/>
        </top>
        <bottom style="thin">
          <color indexed="64"/>
        </bottom>
      </border>
    </dxf>
  </rfmt>
  <rcc rId="351" sId="1" odxf="1" dxf="1">
    <nc r="A214">
      <f>HYPERLINK("https://hsdes.intel.com/resource/14013186760","14013186760")</f>
    </nc>
    <odxf>
      <border outline="0">
        <left/>
        <right/>
        <top/>
        <bottom/>
      </border>
    </odxf>
    <ndxf>
      <border outline="0">
        <left style="thin">
          <color indexed="64"/>
        </left>
        <right style="thin">
          <color indexed="64"/>
        </right>
        <top style="thin">
          <color indexed="64"/>
        </top>
        <bottom style="thin">
          <color indexed="64"/>
        </bottom>
      </border>
    </ndxf>
  </rcc>
  <rcc rId="352" sId="1" odxf="1" dxf="1">
    <nc r="B214" t="inlineStr">
      <is>
        <t>Verify USB 2.0 devices functionality check over USB Type-C along with S3,S4,S5,Reboot cycles</t>
      </is>
    </nc>
    <odxf>
      <border outline="0">
        <left/>
        <right/>
        <top/>
        <bottom/>
      </border>
    </odxf>
    <ndxf>
      <border outline="0">
        <left style="thin">
          <color indexed="64"/>
        </left>
        <right style="thin">
          <color indexed="64"/>
        </right>
        <top style="thin">
          <color indexed="64"/>
        </top>
        <bottom style="thin">
          <color indexed="64"/>
        </bottom>
      </border>
    </ndxf>
  </rcc>
  <rcc rId="353" sId="1" odxf="1" dxf="1">
    <nc r="C214"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54" sId="1" odxf="1" dxf="1">
    <nc r="D21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4" start="0" length="0">
    <dxf>
      <border outline="0">
        <left style="thin">
          <color indexed="64"/>
        </left>
        <right style="thin">
          <color indexed="64"/>
        </right>
        <top style="thin">
          <color indexed="64"/>
        </top>
        <bottom style="thin">
          <color indexed="64"/>
        </bottom>
      </border>
    </dxf>
  </rfmt>
  <rcc rId="355" sId="1" odxf="1" dxf="1">
    <nc r="A215">
      <f>HYPERLINK("https://hsdes.intel.com/resource/14013186762","14013186762")</f>
    </nc>
    <odxf>
      <border outline="0">
        <left/>
        <right/>
        <top/>
        <bottom/>
      </border>
    </odxf>
    <ndxf>
      <border outline="0">
        <left style="thin">
          <color indexed="64"/>
        </left>
        <right style="thin">
          <color indexed="64"/>
        </right>
        <top style="thin">
          <color indexed="64"/>
        </top>
        <bottom style="thin">
          <color indexed="64"/>
        </bottom>
      </border>
    </ndxf>
  </rcc>
  <rcc rId="356" sId="1" odxf="1" dxf="1">
    <nc r="B215" t="inlineStr">
      <is>
        <t>Verify SUT Boot after Flashing Corrupted IFWI</t>
      </is>
    </nc>
    <odxf>
      <border outline="0">
        <left/>
        <right/>
        <top/>
        <bottom/>
      </border>
    </odxf>
    <ndxf>
      <border outline="0">
        <left style="thin">
          <color indexed="64"/>
        </left>
        <right style="thin">
          <color indexed="64"/>
        </right>
        <top style="thin">
          <color indexed="64"/>
        </top>
        <bottom style="thin">
          <color indexed="64"/>
        </bottom>
      </border>
    </ndxf>
  </rcc>
  <rcc rId="357" sId="1" odxf="1" dxf="1">
    <nc r="C215" t="inlineStr">
      <is>
        <t>ramya</t>
      </is>
    </nc>
    <odxf>
      <border outline="0">
        <left/>
        <right/>
        <top/>
        <bottom/>
      </border>
    </odxf>
    <ndxf>
      <border outline="0">
        <left style="thin">
          <color indexed="64"/>
        </left>
        <right style="thin">
          <color indexed="64"/>
        </right>
        <top style="thin">
          <color indexed="64"/>
        </top>
        <bottom style="thin">
          <color indexed="64"/>
        </bottom>
      </border>
    </ndxf>
  </rcc>
  <rcc rId="358" sId="1" odxf="1" dxf="1">
    <nc r="D21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5" start="0" length="0">
    <dxf>
      <border outline="0">
        <left style="thin">
          <color indexed="64"/>
        </left>
        <right style="thin">
          <color indexed="64"/>
        </right>
        <top style="thin">
          <color indexed="64"/>
        </top>
        <bottom style="thin">
          <color indexed="64"/>
        </bottom>
      </border>
    </dxf>
  </rfmt>
  <rcc rId="359" sId="1" odxf="1" dxf="1">
    <nc r="A216">
      <f>HYPERLINK("https://hsdes.intel.com/resource/14013186765","14013186765")</f>
    </nc>
    <odxf>
      <border outline="0">
        <left/>
        <right/>
        <top/>
        <bottom/>
      </border>
    </odxf>
    <ndxf>
      <border outline="0">
        <left style="thin">
          <color indexed="64"/>
        </left>
        <right style="thin">
          <color indexed="64"/>
        </right>
        <top style="thin">
          <color indexed="64"/>
        </top>
        <bottom style="thin">
          <color indexed="64"/>
        </bottom>
      </border>
    </ndxf>
  </rcc>
  <rcc rId="360" sId="1" odxf="1" dxf="1">
    <nc r="B216" t="inlineStr">
      <is>
        <t>Perform 10 cycles Cold and Warm boot with OS installed in eMMC</t>
      </is>
    </nc>
    <odxf>
      <border outline="0">
        <left/>
        <right/>
        <top/>
        <bottom/>
      </border>
    </odxf>
    <ndxf>
      <border outline="0">
        <left style="thin">
          <color indexed="64"/>
        </left>
        <right style="thin">
          <color indexed="64"/>
        </right>
        <top style="thin">
          <color indexed="64"/>
        </top>
        <bottom style="thin">
          <color indexed="64"/>
        </bottom>
      </border>
    </ndxf>
  </rcc>
  <rcc rId="361" sId="1" odxf="1" dxf="1">
    <nc r="C21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62" sId="1" odxf="1" dxf="1">
    <nc r="D21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6" start="0" length="0">
    <dxf>
      <border outline="0">
        <left style="thin">
          <color indexed="64"/>
        </left>
        <right style="thin">
          <color indexed="64"/>
        </right>
        <top style="thin">
          <color indexed="64"/>
        </top>
        <bottom style="thin">
          <color indexed="64"/>
        </bottom>
      </border>
    </dxf>
  </rfmt>
  <rcc rId="363" sId="1" odxf="1" dxf="1">
    <nc r="A217">
      <f>HYPERLINK("https://hsdes.intel.com/resource/14013186777","14013186777")</f>
    </nc>
    <odxf>
      <border outline="0">
        <left/>
        <right/>
        <top/>
        <bottom/>
      </border>
    </odxf>
    <ndxf>
      <border outline="0">
        <left style="thin">
          <color indexed="64"/>
        </left>
        <right style="thin">
          <color indexed="64"/>
        </right>
        <top style="thin">
          <color indexed="64"/>
        </top>
        <bottom style="thin">
          <color indexed="64"/>
        </bottom>
      </border>
    </ndxf>
  </rcc>
  <rcc rId="364" sId="1" odxf="1" dxf="1">
    <nc r="B217" t="inlineStr">
      <is>
        <t>Microcode version should be uniform in all CPU cores</t>
      </is>
    </nc>
    <odxf>
      <border outline="0">
        <left/>
        <right/>
        <top/>
        <bottom/>
      </border>
    </odxf>
    <ndxf>
      <border outline="0">
        <left style="thin">
          <color indexed="64"/>
        </left>
        <right style="thin">
          <color indexed="64"/>
        </right>
        <top style="thin">
          <color indexed="64"/>
        </top>
        <bottom style="thin">
          <color indexed="64"/>
        </bottom>
      </border>
    </ndxf>
  </rcc>
  <rcc rId="365" sId="1" odxf="1" dxf="1">
    <nc r="C21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66" sId="1" odxf="1" dxf="1">
    <nc r="D21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7" start="0" length="0">
    <dxf>
      <border outline="0">
        <left style="thin">
          <color indexed="64"/>
        </left>
        <right style="thin">
          <color indexed="64"/>
        </right>
        <top style="thin">
          <color indexed="64"/>
        </top>
        <bottom style="thin">
          <color indexed="64"/>
        </bottom>
      </border>
    </dxf>
  </rfmt>
  <rcc rId="367" sId="1" odxf="1" dxf="1">
    <nc r="A218">
      <f>HYPERLINK("https://hsdes.intel.com/resource/14013186785","14013186785")</f>
    </nc>
    <odxf>
      <border outline="0">
        <left/>
        <right/>
        <top/>
        <bottom/>
      </border>
    </odxf>
    <ndxf>
      <border outline="0">
        <left style="thin">
          <color indexed="64"/>
        </left>
        <right style="thin">
          <color indexed="64"/>
        </right>
        <top style="thin">
          <color indexed="64"/>
        </top>
        <bottom style="thin">
          <color indexed="64"/>
        </bottom>
      </border>
    </ndxf>
  </rcc>
  <rcc rId="368" sId="1" odxf="1" dxf="1">
    <nc r="B218" t="inlineStr">
      <is>
        <t>Verify BT headset functionality with discrete/integrated BT module</t>
      </is>
    </nc>
    <odxf>
      <border outline="0">
        <left/>
        <right/>
        <top/>
        <bottom/>
      </border>
    </odxf>
    <ndxf>
      <border outline="0">
        <left style="thin">
          <color indexed="64"/>
        </left>
        <right style="thin">
          <color indexed="64"/>
        </right>
        <top style="thin">
          <color indexed="64"/>
        </top>
        <bottom style="thin">
          <color indexed="64"/>
        </bottom>
      </border>
    </ndxf>
  </rcc>
  <rcc rId="369" sId="1" odxf="1" dxf="1">
    <nc r="C21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70" sId="1" odxf="1" dxf="1">
    <nc r="D21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371" sId="1" odxf="1" dxf="1">
    <nc r="E218" t="inlineStr">
      <is>
        <t xml:space="preserve"> verifyed with BT KeyBoard</t>
      </is>
    </nc>
    <odxf>
      <border outline="0">
        <left/>
        <right/>
        <top/>
        <bottom/>
      </border>
    </odxf>
    <ndxf>
      <border outline="0">
        <left style="thin">
          <color indexed="64"/>
        </left>
        <right style="thin">
          <color indexed="64"/>
        </right>
        <top style="thin">
          <color indexed="64"/>
        </top>
        <bottom style="thin">
          <color indexed="64"/>
        </bottom>
      </border>
    </ndxf>
  </rcc>
  <rcc rId="372" sId="1" odxf="1" dxf="1">
    <nc r="A219">
      <f>HYPERLINK("https://hsdes.intel.com/resource/14013186799","14013186799")</f>
    </nc>
    <odxf>
      <border outline="0">
        <left/>
        <right/>
        <top/>
        <bottom/>
      </border>
    </odxf>
    <ndxf>
      <border outline="0">
        <left style="thin">
          <color indexed="64"/>
        </left>
        <right style="thin">
          <color indexed="64"/>
        </right>
        <top style="thin">
          <color indexed="64"/>
        </top>
        <bottom style="thin">
          <color indexed="64"/>
        </bottom>
      </border>
    </ndxf>
  </rcc>
  <rcc rId="373" sId="1" odxf="1" dxf="1">
    <nc r="B219" t="inlineStr">
      <is>
        <t>Verify critical battery action for hibernate with default setting</t>
      </is>
    </nc>
    <odxf>
      <border outline="0">
        <left/>
        <right/>
        <top/>
        <bottom/>
      </border>
    </odxf>
    <ndxf>
      <border outline="0">
        <left style="thin">
          <color indexed="64"/>
        </left>
        <right style="thin">
          <color indexed="64"/>
        </right>
        <top style="thin">
          <color indexed="64"/>
        </top>
        <bottom style="thin">
          <color indexed="64"/>
        </bottom>
      </border>
    </ndxf>
  </rcc>
  <rcc rId="374" sId="1" odxf="1" dxf="1">
    <nc r="C21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75" sId="1" odxf="1" dxf="1">
    <nc r="D21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19" start="0" length="0">
    <dxf>
      <border outline="0">
        <left style="thin">
          <color indexed="64"/>
        </left>
        <right style="thin">
          <color indexed="64"/>
        </right>
        <top style="thin">
          <color indexed="64"/>
        </top>
        <bottom style="thin">
          <color indexed="64"/>
        </bottom>
      </border>
    </dxf>
  </rfmt>
  <rcc rId="376" sId="1" odxf="1" dxf="1">
    <nc r="A220">
      <f>HYPERLINK("https://hsdes.intel.com/resource/14013186801","14013186801")</f>
    </nc>
    <odxf>
      <border outline="0">
        <left/>
        <right/>
        <top/>
        <bottom/>
      </border>
    </odxf>
    <ndxf>
      <border outline="0">
        <left style="thin">
          <color indexed="64"/>
        </left>
        <right style="thin">
          <color indexed="64"/>
        </right>
        <top style="thin">
          <color indexed="64"/>
        </top>
        <bottom style="thin">
          <color indexed="64"/>
        </bottom>
      </border>
    </ndxf>
  </rcc>
  <rcc rId="377" sId="1" odxf="1" dxf="1">
    <nc r="B220" t="inlineStr">
      <is>
        <t>Battery critical battery aciton for hibernate with user setting</t>
      </is>
    </nc>
    <odxf>
      <border outline="0">
        <left/>
        <right/>
        <top/>
        <bottom/>
      </border>
    </odxf>
    <ndxf>
      <border outline="0">
        <left style="thin">
          <color indexed="64"/>
        </left>
        <right style="thin">
          <color indexed="64"/>
        </right>
        <top style="thin">
          <color indexed="64"/>
        </top>
        <bottom style="thin">
          <color indexed="64"/>
        </bottom>
      </border>
    </ndxf>
  </rcc>
  <rcc rId="378" sId="1" odxf="1" dxf="1">
    <nc r="C220"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79" sId="1" odxf="1" dxf="1">
    <nc r="D22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0" start="0" length="0">
    <dxf>
      <border outline="0">
        <left style="thin">
          <color indexed="64"/>
        </left>
        <right style="thin">
          <color indexed="64"/>
        </right>
        <top style="thin">
          <color indexed="64"/>
        </top>
        <bottom style="thin">
          <color indexed="64"/>
        </bottom>
      </border>
    </dxf>
  </rfmt>
  <rcc rId="380" sId="1" odxf="1" dxf="1">
    <nc r="A221">
      <f>HYPERLINK("https://hsdes.intel.com/resource/14013186802","14013186802")</f>
    </nc>
    <odxf>
      <border outline="0">
        <left/>
        <right/>
        <top/>
        <bottom/>
      </border>
    </odxf>
    <ndxf>
      <border outline="0">
        <left style="thin">
          <color indexed="64"/>
        </left>
        <right style="thin">
          <color indexed="64"/>
        </right>
        <top style="thin">
          <color indexed="64"/>
        </top>
        <bottom style="thin">
          <color indexed="64"/>
        </bottom>
      </border>
    </ndxf>
  </rcc>
  <rcc rId="381" sId="1" odxf="1" dxf="1">
    <nc r="B221" t="inlineStr">
      <is>
        <t>Battery critical battery aciton for shutdown with default setting</t>
      </is>
    </nc>
    <odxf>
      <border outline="0">
        <left/>
        <right/>
        <top/>
        <bottom/>
      </border>
    </odxf>
    <ndxf>
      <border outline="0">
        <left style="thin">
          <color indexed="64"/>
        </left>
        <right style="thin">
          <color indexed="64"/>
        </right>
        <top style="thin">
          <color indexed="64"/>
        </top>
        <bottom style="thin">
          <color indexed="64"/>
        </bottom>
      </border>
    </ndxf>
  </rcc>
  <rcc rId="382" sId="1" odxf="1" dxf="1">
    <nc r="C22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83" sId="1" odxf="1" dxf="1">
    <nc r="D22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1" start="0" length="0">
    <dxf>
      <border outline="0">
        <left style="thin">
          <color indexed="64"/>
        </left>
        <right style="thin">
          <color indexed="64"/>
        </right>
        <top style="thin">
          <color indexed="64"/>
        </top>
        <bottom style="thin">
          <color indexed="64"/>
        </bottom>
      </border>
    </dxf>
  </rfmt>
  <rcc rId="384" sId="1" odxf="1" dxf="1">
    <nc r="A222">
      <f>HYPERLINK("https://hsdes.intel.com/resource/14013186803","14013186803")</f>
    </nc>
    <odxf>
      <border outline="0">
        <left/>
        <right/>
        <top/>
        <bottom/>
      </border>
    </odxf>
    <ndxf>
      <border outline="0">
        <left style="thin">
          <color indexed="64"/>
        </left>
        <right style="thin">
          <color indexed="64"/>
        </right>
        <top style="thin">
          <color indexed="64"/>
        </top>
        <bottom style="thin">
          <color indexed="64"/>
        </bottom>
      </border>
    </ndxf>
  </rcc>
  <rcc rId="385" sId="1" odxf="1" dxf="1">
    <nc r="B222" t="inlineStr">
      <is>
        <t>Battery critical battery action for shutdown with user setting</t>
      </is>
    </nc>
    <odxf>
      <border outline="0">
        <left/>
        <right/>
        <top/>
        <bottom/>
      </border>
    </odxf>
    <ndxf>
      <border outline="0">
        <left style="thin">
          <color indexed="64"/>
        </left>
        <right style="thin">
          <color indexed="64"/>
        </right>
        <top style="thin">
          <color indexed="64"/>
        </top>
        <bottom style="thin">
          <color indexed="64"/>
        </bottom>
      </border>
    </ndxf>
  </rcc>
  <rcc rId="386" sId="1" odxf="1" dxf="1">
    <nc r="C22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87" sId="1" odxf="1" dxf="1">
    <nc r="D22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2" start="0" length="0">
    <dxf>
      <border outline="0">
        <left style="thin">
          <color indexed="64"/>
        </left>
        <right style="thin">
          <color indexed="64"/>
        </right>
        <top style="thin">
          <color indexed="64"/>
        </top>
        <bottom style="thin">
          <color indexed="64"/>
        </bottom>
      </border>
    </dxf>
  </rfmt>
  <rcc rId="388" sId="1" odxf="1" dxf="1">
    <nc r="A223">
      <f>HYPERLINK("https://hsdes.intel.com/resource/14013186804","14013186804")</f>
    </nc>
    <odxf>
      <border outline="0">
        <left/>
        <right/>
        <top/>
        <bottom/>
      </border>
    </odxf>
    <ndxf>
      <border outline="0">
        <left style="thin">
          <color indexed="64"/>
        </left>
        <right style="thin">
          <color indexed="64"/>
        </right>
        <top style="thin">
          <color indexed="64"/>
        </top>
        <bottom style="thin">
          <color indexed="64"/>
        </bottom>
      </border>
    </ndxf>
  </rcc>
  <rcc rId="389" sId="1" odxf="1" dxf="1">
    <nc r="B223" t="inlineStr">
      <is>
        <t>No audio and video glitch during Charger connect process</t>
      </is>
    </nc>
    <odxf>
      <border outline="0">
        <left/>
        <right/>
        <top/>
        <bottom/>
      </border>
    </odxf>
    <ndxf>
      <border outline="0">
        <left style="thin">
          <color indexed="64"/>
        </left>
        <right style="thin">
          <color indexed="64"/>
        </right>
        <top style="thin">
          <color indexed="64"/>
        </top>
        <bottom style="thin">
          <color indexed="64"/>
        </bottom>
      </border>
    </ndxf>
  </rcc>
  <rcc rId="390" sId="1" odxf="1" dxf="1">
    <nc r="C22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91" sId="1" odxf="1" dxf="1">
    <nc r="D22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3" start="0" length="0">
    <dxf>
      <border outline="0">
        <left style="thin">
          <color indexed="64"/>
        </left>
        <right style="thin">
          <color indexed="64"/>
        </right>
        <top style="thin">
          <color indexed="64"/>
        </top>
        <bottom style="thin">
          <color indexed="64"/>
        </bottom>
      </border>
    </dxf>
  </rfmt>
  <rcc rId="392" sId="1" odxf="1" dxf="1">
    <nc r="A224">
      <f>HYPERLINK("https://hsdes.intel.com/resource/14013186806","14013186806")</f>
    </nc>
    <odxf>
      <border outline="0">
        <left/>
        <right/>
        <top/>
        <bottom/>
      </border>
    </odxf>
    <ndxf>
      <border outline="0">
        <left style="thin">
          <color indexed="64"/>
        </left>
        <right style="thin">
          <color indexed="64"/>
        </right>
        <top style="thin">
          <color indexed="64"/>
        </top>
        <bottom style="thin">
          <color indexed="64"/>
        </bottom>
      </border>
    </ndxf>
  </rcc>
  <rcc rId="393" sId="1" odxf="1" dxf="1">
    <nc r="B224" t="inlineStr">
      <is>
        <t>Charger connect/disconnect during Sx Power State</t>
      </is>
    </nc>
    <odxf>
      <border outline="0">
        <left/>
        <right/>
        <top/>
        <bottom/>
      </border>
    </odxf>
    <ndxf>
      <border outline="0">
        <left style="thin">
          <color indexed="64"/>
        </left>
        <right style="thin">
          <color indexed="64"/>
        </right>
        <top style="thin">
          <color indexed="64"/>
        </top>
        <bottom style="thin">
          <color indexed="64"/>
        </bottom>
      </border>
    </ndxf>
  </rcc>
  <rcc rId="394" sId="1" odxf="1" dxf="1">
    <nc r="C224" t="inlineStr">
      <is>
        <t>ramya</t>
      </is>
    </nc>
    <odxf>
      <border outline="0">
        <left/>
        <right/>
        <top/>
        <bottom/>
      </border>
    </odxf>
    <ndxf>
      <border outline="0">
        <left style="thin">
          <color indexed="64"/>
        </left>
        <right style="thin">
          <color indexed="64"/>
        </right>
        <top style="thin">
          <color indexed="64"/>
        </top>
        <bottom style="thin">
          <color indexed="64"/>
        </bottom>
      </border>
    </ndxf>
  </rcc>
  <rcc rId="395" sId="1" odxf="1" dxf="1">
    <nc r="D22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4" start="0" length="0">
    <dxf>
      <border outline="0">
        <left style="thin">
          <color indexed="64"/>
        </left>
        <right style="thin">
          <color indexed="64"/>
        </right>
        <top style="thin">
          <color indexed="64"/>
        </top>
        <bottom style="thin">
          <color indexed="64"/>
        </bottom>
      </border>
    </dxf>
  </rfmt>
  <rcc rId="396" sId="1" odxf="1" dxf="1">
    <nc r="A225">
      <f>HYPERLINK("https://hsdes.intel.com/resource/14013186807","14013186807")</f>
    </nc>
    <odxf>
      <border outline="0">
        <left/>
        <right/>
        <top/>
        <bottom/>
      </border>
    </odxf>
    <ndxf>
      <border outline="0">
        <left style="thin">
          <color indexed="64"/>
        </left>
        <right style="thin">
          <color indexed="64"/>
        </right>
        <top style="thin">
          <color indexed="64"/>
        </top>
        <bottom style="thin">
          <color indexed="64"/>
        </bottom>
      </border>
    </ndxf>
  </rcc>
  <rcc rId="397" sId="1" odxf="1" dxf="1">
    <nc r="B225" t="inlineStr">
      <is>
        <t>S4 status with USB charger plug in/plug out</t>
      </is>
    </nc>
    <odxf>
      <border outline="0">
        <left/>
        <right/>
        <top/>
        <bottom/>
      </border>
    </odxf>
    <ndxf>
      <border outline="0">
        <left style="thin">
          <color indexed="64"/>
        </left>
        <right style="thin">
          <color indexed="64"/>
        </right>
        <top style="thin">
          <color indexed="64"/>
        </top>
        <bottom style="thin">
          <color indexed="64"/>
        </bottom>
      </border>
    </ndxf>
  </rcc>
  <rcc rId="398" sId="1" odxf="1" dxf="1">
    <nc r="C225"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399" sId="1" odxf="1" dxf="1">
    <nc r="D22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5" start="0" length="0">
    <dxf>
      <border outline="0">
        <left style="thin">
          <color indexed="64"/>
        </left>
        <right style="thin">
          <color indexed="64"/>
        </right>
        <top style="thin">
          <color indexed="64"/>
        </top>
        <bottom style="thin">
          <color indexed="64"/>
        </bottom>
      </border>
    </dxf>
  </rfmt>
  <rcc rId="400" sId="1" odxf="1" dxf="1">
    <nc r="A226">
      <f>HYPERLINK("https://hsdes.intel.com/resource/14013186811","14013186811")</f>
    </nc>
    <odxf>
      <border outline="0">
        <left/>
        <right/>
        <top/>
        <bottom/>
      </border>
    </odxf>
    <ndxf>
      <border outline="0">
        <left style="thin">
          <color indexed="64"/>
        </left>
        <right style="thin">
          <color indexed="64"/>
        </right>
        <top style="thin">
          <color indexed="64"/>
        </top>
        <bottom style="thin">
          <color indexed="64"/>
        </bottom>
      </border>
    </ndxf>
  </rcc>
  <rcc rId="401" sId="1" odxf="1" dxf="1">
    <nc r="B226" t="inlineStr">
      <is>
        <t>Verify system shuts down after reaching critical Trip point</t>
      </is>
    </nc>
    <odxf>
      <border outline="0">
        <left/>
        <right/>
        <top/>
        <bottom/>
      </border>
    </odxf>
    <ndxf>
      <border outline="0">
        <left style="thin">
          <color indexed="64"/>
        </left>
        <right style="thin">
          <color indexed="64"/>
        </right>
        <top style="thin">
          <color indexed="64"/>
        </top>
        <bottom style="thin">
          <color indexed="64"/>
        </bottom>
      </border>
    </ndxf>
  </rcc>
  <rcc rId="402" sId="1" odxf="1" dxf="1">
    <nc r="C226" t="inlineStr">
      <is>
        <t>ramya</t>
      </is>
    </nc>
    <odxf>
      <border outline="0">
        <left/>
        <right/>
        <top/>
        <bottom/>
      </border>
    </odxf>
    <ndxf>
      <border outline="0">
        <left style="thin">
          <color indexed="64"/>
        </left>
        <right style="thin">
          <color indexed="64"/>
        </right>
        <top style="thin">
          <color indexed="64"/>
        </top>
        <bottom style="thin">
          <color indexed="64"/>
        </bottom>
      </border>
    </ndxf>
  </rcc>
  <rcc rId="403" sId="1" odxf="1" dxf="1">
    <nc r="D22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6" start="0" length="0">
    <dxf>
      <border outline="0">
        <left style="thin">
          <color indexed="64"/>
        </left>
        <right style="thin">
          <color indexed="64"/>
        </right>
        <top style="thin">
          <color indexed="64"/>
        </top>
        <bottom style="thin">
          <color indexed="64"/>
        </bottom>
      </border>
    </dxf>
  </rfmt>
  <rcc rId="404" sId="1" odxf="1" dxf="1">
    <nc r="A227">
      <f>HYPERLINK("https://hsdes.intel.com/resource/14013186817","14013186817")</f>
    </nc>
    <odxf>
      <border outline="0">
        <left/>
        <right/>
        <top/>
        <bottom/>
      </border>
    </odxf>
    <ndxf>
      <border outline="0">
        <left style="thin">
          <color indexed="64"/>
        </left>
        <right style="thin">
          <color indexed="64"/>
        </right>
        <top style="thin">
          <color indexed="64"/>
        </top>
        <bottom style="thin">
          <color indexed="64"/>
        </bottom>
      </border>
    </ndxf>
  </rcc>
  <rcc rId="405" sId="1" odxf="1" dxf="1">
    <nc r="B227" t="inlineStr">
      <is>
        <t>Sleep (S3) via Power Button/Lid Action/Timer option</t>
      </is>
    </nc>
    <odxf>
      <border outline="0">
        <left/>
        <right/>
        <top/>
        <bottom/>
      </border>
    </odxf>
    <ndxf>
      <border outline="0">
        <left style="thin">
          <color indexed="64"/>
        </left>
        <right style="thin">
          <color indexed="64"/>
        </right>
        <top style="thin">
          <color indexed="64"/>
        </top>
        <bottom style="thin">
          <color indexed="64"/>
        </bottom>
      </border>
    </ndxf>
  </rcc>
  <rcc rId="406" sId="1" odxf="1" dxf="1">
    <nc r="C227" t="inlineStr">
      <is>
        <t>ramya</t>
      </is>
    </nc>
    <odxf>
      <border outline="0">
        <left/>
        <right/>
        <top/>
        <bottom/>
      </border>
    </odxf>
    <ndxf>
      <border outline="0">
        <left style="thin">
          <color indexed="64"/>
        </left>
        <right style="thin">
          <color indexed="64"/>
        </right>
        <top style="thin">
          <color indexed="64"/>
        </top>
        <bottom style="thin">
          <color indexed="64"/>
        </bottom>
      </border>
    </ndxf>
  </rcc>
  <rcc rId="407" sId="1" odxf="1" dxf="1">
    <nc r="D227"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1" sqref="E227" start="0" length="0">
    <dxf>
      <border outline="0">
        <left style="thin">
          <color indexed="64"/>
        </left>
        <right style="thin">
          <color indexed="64"/>
        </right>
        <top style="thin">
          <color indexed="64"/>
        </top>
        <bottom style="thin">
          <color indexed="64"/>
        </bottom>
      </border>
    </dxf>
  </rfmt>
  <rcc rId="408" sId="1" odxf="1" dxf="1">
    <nc r="A228">
      <f>HYPERLINK("https://hsdes.intel.com/resource/14013186818","14013186818")</f>
    </nc>
    <odxf>
      <border outline="0">
        <left/>
        <right/>
        <top/>
        <bottom/>
      </border>
    </odxf>
    <ndxf>
      <border outline="0">
        <left style="thin">
          <color indexed="64"/>
        </left>
        <right style="thin">
          <color indexed="64"/>
        </right>
        <top style="thin">
          <color indexed="64"/>
        </top>
        <bottom style="thin">
          <color indexed="64"/>
        </bottom>
      </border>
    </ndxf>
  </rcc>
  <rcc rId="409" sId="1" odxf="1" dxf="1">
    <nc r="B228" t="inlineStr">
      <is>
        <t>Verify SUT wakes from S0i3/C-MoS using Bluetooth (BT Devices)</t>
      </is>
    </nc>
    <odxf>
      <border outline="0">
        <left/>
        <right/>
        <top/>
        <bottom/>
      </border>
    </odxf>
    <ndxf>
      <border outline="0">
        <left style="thin">
          <color indexed="64"/>
        </left>
        <right style="thin">
          <color indexed="64"/>
        </right>
        <top style="thin">
          <color indexed="64"/>
        </top>
        <bottom style="thin">
          <color indexed="64"/>
        </bottom>
      </border>
    </ndxf>
  </rcc>
  <rcc rId="410" sId="1" odxf="1" dxf="1">
    <nc r="C22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11" sId="1" odxf="1" dxf="1">
    <nc r="D228"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412" sId="1" odxf="1" dxf="1">
    <nc r="E228" t="inlineStr">
      <is>
        <t>except BT mouse</t>
      </is>
    </nc>
    <odxf>
      <border outline="0">
        <left/>
        <right/>
        <top/>
        <bottom/>
      </border>
    </odxf>
    <ndxf>
      <border outline="0">
        <left style="thin">
          <color indexed="64"/>
        </left>
        <right style="thin">
          <color indexed="64"/>
        </right>
        <top style="thin">
          <color indexed="64"/>
        </top>
        <bottom style="thin">
          <color indexed="64"/>
        </bottom>
      </border>
    </ndxf>
  </rcc>
  <rcc rId="413" sId="1" odxf="1" dxf="1">
    <nc r="A229">
      <f>HYPERLINK("https://hsdes.intel.com/resource/14013186821","14013186821")</f>
    </nc>
    <odxf>
      <border outline="0">
        <left/>
        <right/>
        <top/>
        <bottom/>
      </border>
    </odxf>
    <ndxf>
      <border outline="0">
        <left style="thin">
          <color indexed="64"/>
        </left>
        <right style="thin">
          <color indexed="64"/>
        </right>
        <top style="thin">
          <color indexed="64"/>
        </top>
        <bottom style="thin">
          <color indexed="64"/>
        </bottom>
      </border>
    </ndxf>
  </rcc>
  <rcc rId="414" sId="1" odxf="1" dxf="1">
    <nc r="B229" t="inlineStr">
      <is>
        <t>Validate USB 2.0 devices functionality over USB Type-A port with pre and post S0i3 cycle</t>
      </is>
    </nc>
    <odxf>
      <border outline="0">
        <left/>
        <right/>
        <top/>
        <bottom/>
      </border>
    </odxf>
    <ndxf>
      <border outline="0">
        <left style="thin">
          <color indexed="64"/>
        </left>
        <right style="thin">
          <color indexed="64"/>
        </right>
        <top style="thin">
          <color indexed="64"/>
        </top>
        <bottom style="thin">
          <color indexed="64"/>
        </bottom>
      </border>
    </ndxf>
  </rcc>
  <rcc rId="415" sId="1" odxf="1" dxf="1">
    <nc r="C22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16" sId="1" odxf="1" dxf="1">
    <nc r="D22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29" start="0" length="0">
    <dxf>
      <border outline="0">
        <left style="thin">
          <color indexed="64"/>
        </left>
        <right style="thin">
          <color indexed="64"/>
        </right>
        <top style="thin">
          <color indexed="64"/>
        </top>
        <bottom style="thin">
          <color indexed="64"/>
        </bottom>
      </border>
    </dxf>
  </rfmt>
  <rcc rId="417" sId="1" odxf="1" dxf="1">
    <nc r="A230">
      <f>HYPERLINK("https://hsdes.intel.com/resource/14013186822","14013186822")</f>
    </nc>
    <odxf>
      <border outline="0">
        <left/>
        <right/>
        <top/>
        <bottom/>
      </border>
    </odxf>
    <ndxf>
      <border outline="0">
        <left style="thin">
          <color indexed="64"/>
        </left>
        <right style="thin">
          <color indexed="64"/>
        </right>
        <top style="thin">
          <color indexed="64"/>
        </top>
        <bottom style="thin">
          <color indexed="64"/>
        </bottom>
      </border>
    </ndxf>
  </rcc>
  <rcc rId="418" sId="1" odxf="1" dxf="1">
    <nc r="B230" t="inlineStr">
      <is>
        <t>Power,Home,Volume up/down,Rotation buttons function check after S3 cycling</t>
      </is>
    </nc>
    <odxf>
      <border outline="0">
        <left/>
        <right/>
        <top/>
        <bottom/>
      </border>
    </odxf>
    <ndxf>
      <border outline="0">
        <left style="thin">
          <color indexed="64"/>
        </left>
        <right style="thin">
          <color indexed="64"/>
        </right>
        <top style="thin">
          <color indexed="64"/>
        </top>
        <bottom style="thin">
          <color indexed="64"/>
        </bottom>
      </border>
    </ndxf>
  </rcc>
  <rcc rId="419" sId="1" odxf="1" dxf="1">
    <nc r="C230"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20" sId="1" odxf="1" dxf="1">
    <nc r="D23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0" start="0" length="0">
    <dxf>
      <border outline="0">
        <left style="thin">
          <color indexed="64"/>
        </left>
        <right style="thin">
          <color indexed="64"/>
        </right>
        <top style="thin">
          <color indexed="64"/>
        </top>
        <bottom style="thin">
          <color indexed="64"/>
        </bottom>
      </border>
    </dxf>
  </rfmt>
  <rcc rId="421" sId="1" odxf="1" dxf="1">
    <nc r="A231">
      <f>HYPERLINK("https://hsdes.intel.com/resource/14013186824","14013186824")</f>
    </nc>
    <odxf>
      <border outline="0">
        <left/>
        <right/>
        <top/>
        <bottom/>
      </border>
    </odxf>
    <ndxf>
      <border outline="0">
        <left style="thin">
          <color indexed="64"/>
        </left>
        <right style="thin">
          <color indexed="64"/>
        </right>
        <top style="thin">
          <color indexed="64"/>
        </top>
        <bottom style="thin">
          <color indexed="64"/>
        </bottom>
      </border>
    </ndxf>
  </rcc>
  <rcc rId="422" sId="1" odxf="1" dxf="1">
    <nc r="B231" t="inlineStr">
      <is>
        <t>Switch to S0i3 after Low power audio (LPA) playback ends</t>
      </is>
    </nc>
    <odxf>
      <border outline="0">
        <left/>
        <right/>
        <top/>
        <bottom/>
      </border>
    </odxf>
    <ndxf>
      <border outline="0">
        <left style="thin">
          <color indexed="64"/>
        </left>
        <right style="thin">
          <color indexed="64"/>
        </right>
        <top style="thin">
          <color indexed="64"/>
        </top>
        <bottom style="thin">
          <color indexed="64"/>
        </bottom>
      </border>
    </ndxf>
  </rcc>
  <rcc rId="423" sId="1" odxf="1" dxf="1">
    <nc r="C231" t="inlineStr">
      <is>
        <t>ramya</t>
      </is>
    </nc>
    <odxf>
      <border outline="0">
        <left/>
        <right/>
        <top/>
        <bottom/>
      </border>
    </odxf>
    <ndxf>
      <border outline="0">
        <left style="thin">
          <color indexed="64"/>
        </left>
        <right style="thin">
          <color indexed="64"/>
        </right>
        <top style="thin">
          <color indexed="64"/>
        </top>
        <bottom style="thin">
          <color indexed="64"/>
        </bottom>
      </border>
    </ndxf>
  </rcc>
  <rcc rId="424" sId="1" odxf="1" dxf="1">
    <nc r="D23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425" sId="1" odxf="1" dxf="1">
    <nc r="E231" t="inlineStr">
      <is>
        <t>verified with WMP</t>
      </is>
    </nc>
    <odxf>
      <border outline="0">
        <left/>
        <right/>
        <top/>
        <bottom/>
      </border>
    </odxf>
    <ndxf>
      <border outline="0">
        <left style="thin">
          <color indexed="64"/>
        </left>
        <right style="thin">
          <color indexed="64"/>
        </right>
        <top style="thin">
          <color indexed="64"/>
        </top>
        <bottom style="thin">
          <color indexed="64"/>
        </bottom>
      </border>
    </ndxf>
  </rcc>
  <rcc rId="426" sId="1" odxf="1" dxf="1">
    <nc r="A232">
      <f>HYPERLINK("https://hsdes.intel.com/resource/14013186825","14013186825")</f>
    </nc>
    <odxf>
      <border outline="0">
        <left/>
        <right/>
        <top/>
        <bottom/>
      </border>
    </odxf>
    <ndxf>
      <border outline="0">
        <left style="thin">
          <color indexed="64"/>
        </left>
        <right style="thin">
          <color indexed="64"/>
        </right>
        <top style="thin">
          <color indexed="64"/>
        </top>
        <bottom style="thin">
          <color indexed="64"/>
        </bottom>
      </border>
    </ndxf>
  </rcc>
  <rcc rId="427" sId="1" odxf="1" dxf="1">
    <nc r="B232" t="inlineStr">
      <is>
        <t>Verify system achieves 90% or greater C6-state residency when idle in DC Mode</t>
      </is>
    </nc>
    <odxf>
      <border outline="0">
        <left/>
        <right/>
        <top/>
        <bottom/>
      </border>
    </odxf>
    <ndxf>
      <border outline="0">
        <left style="thin">
          <color indexed="64"/>
        </left>
        <right style="thin">
          <color indexed="64"/>
        </right>
        <top style="thin">
          <color indexed="64"/>
        </top>
        <bottom style="thin">
          <color indexed="64"/>
        </bottom>
      </border>
    </ndxf>
  </rcc>
  <rcc rId="428" sId="1" odxf="1" dxf="1">
    <nc r="C232" t="inlineStr">
      <is>
        <t>ramya</t>
      </is>
    </nc>
    <odxf>
      <border outline="0">
        <left/>
        <right/>
        <top/>
        <bottom/>
      </border>
    </odxf>
    <ndxf>
      <border outline="0">
        <left style="thin">
          <color indexed="64"/>
        </left>
        <right style="thin">
          <color indexed="64"/>
        </right>
        <top style="thin">
          <color indexed="64"/>
        </top>
        <bottom style="thin">
          <color indexed="64"/>
        </bottom>
      </border>
    </ndxf>
  </rcc>
  <rcc rId="429" sId="1" odxf="1" dxf="1">
    <nc r="D23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2" start="0" length="0">
    <dxf>
      <border outline="0">
        <left style="thin">
          <color indexed="64"/>
        </left>
        <right style="thin">
          <color indexed="64"/>
        </right>
        <top style="thin">
          <color indexed="64"/>
        </top>
        <bottom style="thin">
          <color indexed="64"/>
        </bottom>
      </border>
    </dxf>
  </rfmt>
  <rcc rId="430" sId="1" odxf="1" dxf="1">
    <nc r="A233">
      <f>HYPERLINK("https://hsdes.intel.com/resource/14013186828","14013186828")</f>
    </nc>
    <odxf>
      <border outline="0">
        <left/>
        <right/>
        <top/>
        <bottom/>
      </border>
    </odxf>
    <ndxf>
      <border outline="0">
        <left style="thin">
          <color indexed="64"/>
        </left>
        <right style="thin">
          <color indexed="64"/>
        </right>
        <top style="thin">
          <color indexed="64"/>
        </top>
        <bottom style="thin">
          <color indexed="64"/>
        </bottom>
      </border>
    </ndxf>
  </rcc>
  <rcc rId="431" sId="1" odxf="1" dxf="1">
    <nc r="B233" t="inlineStr">
      <is>
        <t>Verify System wake from S0i3 with "Dock Station" Event</t>
      </is>
    </nc>
    <odxf>
      <border outline="0">
        <left/>
        <right/>
        <top/>
        <bottom/>
      </border>
    </odxf>
    <ndxf>
      <border outline="0">
        <left style="thin">
          <color indexed="64"/>
        </left>
        <right style="thin">
          <color indexed="64"/>
        </right>
        <top style="thin">
          <color indexed="64"/>
        </top>
        <bottom style="thin">
          <color indexed="64"/>
        </bottom>
      </border>
    </ndxf>
  </rcc>
  <rcc rId="432" sId="1" odxf="1" dxf="1">
    <nc r="C23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33" sId="1" odxf="1" dxf="1">
    <nc r="D23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3" start="0" length="0">
    <dxf>
      <border outline="0">
        <left style="thin">
          <color indexed="64"/>
        </left>
        <right style="thin">
          <color indexed="64"/>
        </right>
        <top style="thin">
          <color indexed="64"/>
        </top>
        <bottom style="thin">
          <color indexed="64"/>
        </bottom>
      </border>
    </dxf>
  </rfmt>
  <rcc rId="434" sId="1" odxf="1" dxf="1">
    <nc r="A234">
      <f>HYPERLINK("https://hsdes.intel.com/resource/14013186831","14013186831")</f>
    </nc>
    <odxf>
      <border outline="0">
        <left/>
        <right/>
        <top/>
        <bottom/>
      </border>
    </odxf>
    <ndxf>
      <border outline="0">
        <left style="thin">
          <color indexed="64"/>
        </left>
        <right style="thin">
          <color indexed="64"/>
        </right>
        <top style="thin">
          <color indexed="64"/>
        </top>
        <bottom style="thin">
          <color indexed="64"/>
        </bottom>
      </border>
    </ndxf>
  </rcc>
  <rcc rId="435" sId="1" odxf="1" dxf="1">
    <nc r="B234" t="inlineStr">
      <is>
        <t>Verify Headphone plug/unplug Event wake system from CMS</t>
      </is>
    </nc>
    <odxf>
      <border outline="0">
        <left/>
        <right/>
        <top/>
        <bottom/>
      </border>
    </odxf>
    <ndxf>
      <border outline="0">
        <left style="thin">
          <color indexed="64"/>
        </left>
        <right style="thin">
          <color indexed="64"/>
        </right>
        <top style="thin">
          <color indexed="64"/>
        </top>
        <bottom style="thin">
          <color indexed="64"/>
        </bottom>
      </border>
    </ndxf>
  </rcc>
  <rcc rId="436" sId="1" odxf="1" dxf="1">
    <nc r="C234" t="inlineStr">
      <is>
        <t>ramya</t>
      </is>
    </nc>
    <odxf>
      <border outline="0">
        <left/>
        <right/>
        <top/>
        <bottom/>
      </border>
    </odxf>
    <ndxf>
      <border outline="0">
        <left style="thin">
          <color indexed="64"/>
        </left>
        <right style="thin">
          <color indexed="64"/>
        </right>
        <top style="thin">
          <color indexed="64"/>
        </top>
        <bottom style="thin">
          <color indexed="64"/>
        </bottom>
      </border>
    </ndxf>
  </rcc>
  <rcc rId="437" sId="1" odxf="1" dxf="1">
    <nc r="D23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4" start="0" length="0">
    <dxf>
      <border outline="0">
        <left style="thin">
          <color indexed="64"/>
        </left>
        <right style="thin">
          <color indexed="64"/>
        </right>
        <top style="thin">
          <color indexed="64"/>
        </top>
        <bottom style="thin">
          <color indexed="64"/>
        </bottom>
      </border>
    </dxf>
  </rfmt>
  <rcc rId="438" sId="1" odxf="1" dxf="1">
    <nc r="A235">
      <f>HYPERLINK("https://hsdes.intel.com/resource/14013186832","14013186832")</f>
    </nc>
    <odxf>
      <border outline="0">
        <left/>
        <right/>
        <top/>
        <bottom/>
      </border>
    </odxf>
    <ndxf>
      <border outline="0">
        <left style="thin">
          <color indexed="64"/>
        </left>
        <right style="thin">
          <color indexed="64"/>
        </right>
        <top style="thin">
          <color indexed="64"/>
        </top>
        <bottom style="thin">
          <color indexed="64"/>
        </bottom>
      </border>
    </ndxf>
  </rcc>
  <rcc rId="439" sId="1" odxf="1" dxf="1">
    <nc r="B235" t="inlineStr">
      <is>
        <t>Verify SUT waking up from Connected Modern standby when it hits low battery event</t>
      </is>
    </nc>
    <odxf>
      <border outline="0">
        <left/>
        <right/>
        <top/>
        <bottom/>
      </border>
    </odxf>
    <ndxf>
      <border outline="0">
        <left style="thin">
          <color indexed="64"/>
        </left>
        <right style="thin">
          <color indexed="64"/>
        </right>
        <top style="thin">
          <color indexed="64"/>
        </top>
        <bottom style="thin">
          <color indexed="64"/>
        </bottom>
      </border>
    </ndxf>
  </rcc>
  <rcc rId="440" sId="1" odxf="1" dxf="1">
    <nc r="C235"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41" sId="1" odxf="1" dxf="1">
    <nc r="D23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5" start="0" length="0">
    <dxf>
      <border outline="0">
        <left style="thin">
          <color indexed="64"/>
        </left>
        <right style="thin">
          <color indexed="64"/>
        </right>
        <top style="thin">
          <color indexed="64"/>
        </top>
        <bottom style="thin">
          <color indexed="64"/>
        </bottom>
      </border>
    </dxf>
  </rfmt>
  <rcc rId="442" sId="1" odxf="1" dxf="1">
    <nc r="A236">
      <f>HYPERLINK("https://hsdes.intel.com/resource/14013186833","14013186833")</f>
    </nc>
    <odxf>
      <border outline="0">
        <left/>
        <right/>
        <top/>
        <bottom/>
      </border>
    </odxf>
    <ndxf>
      <border outline="0">
        <left style="thin">
          <color indexed="64"/>
        </left>
        <right style="thin">
          <color indexed="64"/>
        </right>
        <top style="thin">
          <color indexed="64"/>
        </top>
        <bottom style="thin">
          <color indexed="64"/>
        </bottom>
      </border>
    </ndxf>
  </rcc>
  <rcc rId="443" sId="1" odxf="1" dxf="1">
    <nc r="B236" t="inlineStr">
      <is>
        <t>Verify System wakes from CMS State using "Fingerprint Sensor"</t>
      </is>
    </nc>
    <odxf>
      <border outline="0">
        <left/>
        <right/>
        <top/>
        <bottom/>
      </border>
    </odxf>
    <ndxf>
      <border outline="0">
        <left style="thin">
          <color indexed="64"/>
        </left>
        <right style="thin">
          <color indexed="64"/>
        </right>
        <top style="thin">
          <color indexed="64"/>
        </top>
        <bottom style="thin">
          <color indexed="64"/>
        </bottom>
      </border>
    </ndxf>
  </rcc>
  <rcc rId="444" sId="1" odxf="1" dxf="1">
    <nc r="C236" t="inlineStr">
      <is>
        <t>ramya</t>
      </is>
    </nc>
    <odxf>
      <border outline="0">
        <left/>
        <right/>
        <top/>
        <bottom/>
      </border>
    </odxf>
    <ndxf>
      <border outline="0">
        <left style="thin">
          <color indexed="64"/>
        </left>
        <right style="thin">
          <color indexed="64"/>
        </right>
        <top style="thin">
          <color indexed="64"/>
        </top>
        <bottom style="thin">
          <color indexed="64"/>
        </bottom>
      </border>
    </ndxf>
  </rcc>
  <rcc rId="445" sId="1" odxf="1" dxf="1">
    <nc r="D23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6" start="0" length="0">
    <dxf>
      <border outline="0">
        <left style="thin">
          <color indexed="64"/>
        </left>
        <right style="thin">
          <color indexed="64"/>
        </right>
        <top style="thin">
          <color indexed="64"/>
        </top>
        <bottom style="thin">
          <color indexed="64"/>
        </bottom>
      </border>
    </dxf>
  </rfmt>
  <rcc rId="446" sId="1" odxf="1" dxf="1">
    <nc r="A237">
      <f>HYPERLINK("https://hsdes.intel.com/resource/14013186834","14013186834")</f>
    </nc>
    <odxf>
      <border outline="0">
        <left/>
        <right/>
        <top/>
        <bottom/>
      </border>
    </odxf>
    <ndxf>
      <border outline="0">
        <left style="thin">
          <color indexed="64"/>
        </left>
        <right style="thin">
          <color indexed="64"/>
        </right>
        <top style="thin">
          <color indexed="64"/>
        </top>
        <bottom style="thin">
          <color indexed="64"/>
        </bottom>
      </border>
    </ndxf>
  </rcc>
  <rcc rId="447" sId="1" odxf="1" dxf="1">
    <nc r="B237" t="inlineStr">
      <is>
        <t>Verify system wake from S0i3 on full Battery Charging completion Wake from S0i3</t>
      </is>
    </nc>
    <odxf>
      <border outline="0">
        <left/>
        <right/>
        <top/>
        <bottom/>
      </border>
    </odxf>
    <ndxf>
      <border outline="0">
        <left style="thin">
          <color indexed="64"/>
        </left>
        <right style="thin">
          <color indexed="64"/>
        </right>
        <top style="thin">
          <color indexed="64"/>
        </top>
        <bottom style="thin">
          <color indexed="64"/>
        </bottom>
      </border>
    </ndxf>
  </rcc>
  <rcc rId="448" sId="1" odxf="1" dxf="1">
    <nc r="C237" t="inlineStr">
      <is>
        <t>ramya</t>
      </is>
    </nc>
    <odxf>
      <border outline="0">
        <left/>
        <right/>
        <top/>
        <bottom/>
      </border>
    </odxf>
    <ndxf>
      <border outline="0">
        <left style="thin">
          <color indexed="64"/>
        </left>
        <right style="thin">
          <color indexed="64"/>
        </right>
        <top style="thin">
          <color indexed="64"/>
        </top>
        <bottom style="thin">
          <color indexed="64"/>
        </bottom>
      </border>
    </ndxf>
  </rcc>
  <rcc rId="449" sId="1" odxf="1" dxf="1">
    <nc r="D23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7" start="0" length="0">
    <dxf>
      <border outline="0">
        <left style="thin">
          <color indexed="64"/>
        </left>
        <right style="thin">
          <color indexed="64"/>
        </right>
        <top style="thin">
          <color indexed="64"/>
        </top>
        <bottom style="thin">
          <color indexed="64"/>
        </bottom>
      </border>
    </dxf>
  </rfmt>
  <rcc rId="450" sId="1" odxf="1" dxf="1">
    <nc r="A238">
      <f>HYPERLINK("https://hsdes.intel.com/resource/14013186837","14013186837")</f>
    </nc>
    <odxf>
      <border outline="0">
        <left/>
        <right/>
        <top/>
        <bottom/>
      </border>
    </odxf>
    <ndxf>
      <border outline="0">
        <left style="thin">
          <color indexed="64"/>
        </left>
        <right style="thin">
          <color indexed="64"/>
        </right>
        <top style="thin">
          <color indexed="64"/>
        </top>
        <bottom style="thin">
          <color indexed="64"/>
        </bottom>
      </border>
    </ndxf>
  </rcc>
  <rcc rId="451" sId="1" odxf="1" dxf="1">
    <nc r="B238" t="inlineStr">
      <is>
        <t>Verify functionality of USB Type-C power adapter in Connected Modern Standby mode</t>
      </is>
    </nc>
    <odxf>
      <border outline="0">
        <left/>
        <right/>
        <top/>
        <bottom/>
      </border>
    </odxf>
    <ndxf>
      <border outline="0">
        <left style="thin">
          <color indexed="64"/>
        </left>
        <right style="thin">
          <color indexed="64"/>
        </right>
        <top style="thin">
          <color indexed="64"/>
        </top>
        <bottom style="thin">
          <color indexed="64"/>
        </bottom>
      </border>
    </ndxf>
  </rcc>
  <rcc rId="452" sId="1" odxf="1" dxf="1">
    <nc r="C23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53" sId="1" odxf="1" dxf="1">
    <nc r="D23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8" start="0" length="0">
    <dxf>
      <border outline="0">
        <left style="thin">
          <color indexed="64"/>
        </left>
        <right style="thin">
          <color indexed="64"/>
        </right>
        <top style="thin">
          <color indexed="64"/>
        </top>
        <bottom style="thin">
          <color indexed="64"/>
        </bottom>
      </border>
    </dxf>
  </rfmt>
  <rcc rId="454" sId="1" odxf="1" dxf="1">
    <nc r="A239">
      <f>HYPERLINK("https://hsdes.intel.com/resource/14013186843","14013186843")</f>
    </nc>
    <odxf>
      <border outline="0">
        <left/>
        <right/>
        <top/>
        <bottom/>
      </border>
    </odxf>
    <ndxf>
      <border outline="0">
        <left style="thin">
          <color indexed="64"/>
        </left>
        <right style="thin">
          <color indexed="64"/>
        </right>
        <top style="thin">
          <color indexed="64"/>
        </top>
        <bottom style="thin">
          <color indexed="64"/>
        </bottom>
      </border>
    </ndxf>
  </rcc>
  <rcc rId="455" sId="1" odxf="1" dxf="1">
    <nc r="B239" t="inlineStr">
      <is>
        <t>Verify functionality of USB Type-C power adapter while Sx(S3,S4,S5) cycles</t>
      </is>
    </nc>
    <odxf>
      <border outline="0">
        <left/>
        <right/>
        <top/>
        <bottom/>
      </border>
    </odxf>
    <ndxf>
      <border outline="0">
        <left style="thin">
          <color indexed="64"/>
        </left>
        <right style="thin">
          <color indexed="64"/>
        </right>
        <top style="thin">
          <color indexed="64"/>
        </top>
        <bottom style="thin">
          <color indexed="64"/>
        </bottom>
      </border>
    </ndxf>
  </rcc>
  <rcc rId="456" sId="1" odxf="1" dxf="1">
    <nc r="C239"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57" sId="1" odxf="1" dxf="1">
    <nc r="D23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39" start="0" length="0">
    <dxf>
      <border outline="0">
        <left style="thin">
          <color indexed="64"/>
        </left>
        <right style="thin">
          <color indexed="64"/>
        </right>
        <top style="thin">
          <color indexed="64"/>
        </top>
        <bottom style="thin">
          <color indexed="64"/>
        </bottom>
      </border>
    </dxf>
  </rfmt>
  <rcc rId="458" sId="1" odxf="1" dxf="1">
    <nc r="A240">
      <f>HYPERLINK("https://hsdes.intel.com/resource/14013186849","14013186849")</f>
    </nc>
    <odxf>
      <border outline="0">
        <left/>
        <right/>
        <top/>
        <bottom/>
      </border>
    </odxf>
    <ndxf>
      <border outline="0">
        <left style="thin">
          <color indexed="64"/>
        </left>
        <right style="thin">
          <color indexed="64"/>
        </right>
        <top style="thin">
          <color indexed="64"/>
        </top>
        <bottom style="thin">
          <color indexed="64"/>
        </bottom>
      </border>
    </ndxf>
  </rcc>
  <rcc rId="459" sId="1" odxf="1" dxf="1">
    <nc r="B240" t="inlineStr">
      <is>
        <t>Verify functionality of USB Type-C power adapter while reboot cycles</t>
      </is>
    </nc>
    <odxf>
      <border outline="0">
        <left/>
        <right/>
        <top/>
        <bottom/>
      </border>
    </odxf>
    <ndxf>
      <border outline="0">
        <left style="thin">
          <color indexed="64"/>
        </left>
        <right style="thin">
          <color indexed="64"/>
        </right>
        <top style="thin">
          <color indexed="64"/>
        </top>
        <bottom style="thin">
          <color indexed="64"/>
        </bottom>
      </border>
    </ndxf>
  </rcc>
  <rcc rId="460" sId="1" odxf="1" dxf="1">
    <nc r="C240"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61" sId="1" odxf="1" dxf="1">
    <nc r="D24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0" start="0" length="0">
    <dxf>
      <border outline="0">
        <left style="thin">
          <color indexed="64"/>
        </left>
        <right style="thin">
          <color indexed="64"/>
        </right>
        <top style="thin">
          <color indexed="64"/>
        </top>
        <bottom style="thin">
          <color indexed="64"/>
        </bottom>
      </border>
    </dxf>
  </rfmt>
  <rcc rId="462" sId="1" odxf="1" dxf="1">
    <nc r="A241">
      <f>HYPERLINK("https://hsdes.intel.com/resource/14013186855","14013186855")</f>
    </nc>
    <odxf>
      <border outline="0">
        <left/>
        <right/>
        <top/>
        <bottom/>
      </border>
    </odxf>
    <ndxf>
      <border outline="0">
        <left style="thin">
          <color indexed="64"/>
        </left>
        <right style="thin">
          <color indexed="64"/>
        </right>
        <top style="thin">
          <color indexed="64"/>
        </top>
        <bottom style="thin">
          <color indexed="64"/>
        </bottom>
      </border>
    </ndxf>
  </rcc>
  <rcc rId="463" sId="1" odxf="1" dxf="1">
    <nc r="B241" t="inlineStr">
      <is>
        <t>Verify that the microcode patch is loaded and applied</t>
      </is>
    </nc>
    <odxf>
      <border outline="0">
        <left/>
        <right/>
        <top/>
        <bottom/>
      </border>
    </odxf>
    <ndxf>
      <border outline="0">
        <left style="thin">
          <color indexed="64"/>
        </left>
        <right style="thin">
          <color indexed="64"/>
        </right>
        <top style="thin">
          <color indexed="64"/>
        </top>
        <bottom style="thin">
          <color indexed="64"/>
        </bottom>
      </border>
    </ndxf>
  </rcc>
  <rcc rId="464" sId="1" odxf="1" dxf="1">
    <nc r="C241" t="inlineStr">
      <is>
        <t>ramya</t>
      </is>
    </nc>
    <odxf>
      <border outline="0">
        <left/>
        <right/>
        <top/>
        <bottom/>
      </border>
    </odxf>
    <ndxf>
      <border outline="0">
        <left style="thin">
          <color indexed="64"/>
        </left>
        <right style="thin">
          <color indexed="64"/>
        </right>
        <top style="thin">
          <color indexed="64"/>
        </top>
        <bottom style="thin">
          <color indexed="64"/>
        </bottom>
      </border>
    </ndxf>
  </rcc>
  <rcc rId="465" sId="1" odxf="1" dxf="1">
    <nc r="D24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1" start="0" length="0">
    <dxf>
      <border outline="0">
        <left style="thin">
          <color indexed="64"/>
        </left>
        <right style="thin">
          <color indexed="64"/>
        </right>
        <top style="thin">
          <color indexed="64"/>
        </top>
        <bottom style="thin">
          <color indexed="64"/>
        </bottom>
      </border>
    </dxf>
  </rfmt>
  <rcc rId="466" sId="1" odxf="1" dxf="1">
    <nc r="A242">
      <f>HYPERLINK("https://hsdes.intel.com/resource/14013186937","14013186937")</f>
    </nc>
    <odxf>
      <border outline="0">
        <left/>
        <right/>
        <top/>
        <bottom/>
      </border>
    </odxf>
    <ndxf>
      <border outline="0">
        <left style="thin">
          <color indexed="64"/>
        </left>
        <right style="thin">
          <color indexed="64"/>
        </right>
        <top style="thin">
          <color indexed="64"/>
        </top>
        <bottom style="thin">
          <color indexed="64"/>
        </bottom>
      </border>
    </ndxf>
  </rcc>
  <rcc rId="467" sId="1" odxf="1" dxf="1">
    <nc r="B242" t="inlineStr">
      <is>
        <t>Verify playback of protected content already downloaded post CSE FW update</t>
      </is>
    </nc>
    <odxf>
      <border outline="0">
        <left/>
        <right/>
        <top/>
        <bottom/>
      </border>
    </odxf>
    <ndxf>
      <border outline="0">
        <left style="thin">
          <color indexed="64"/>
        </left>
        <right style="thin">
          <color indexed="64"/>
        </right>
        <top style="thin">
          <color indexed="64"/>
        </top>
        <bottom style="thin">
          <color indexed="64"/>
        </bottom>
      </border>
    </ndxf>
  </rcc>
  <rcc rId="468" sId="1" odxf="1" dxf="1">
    <nc r="C242" t="inlineStr">
      <is>
        <t>ramya</t>
      </is>
    </nc>
    <odxf>
      <border outline="0">
        <left/>
        <right/>
        <top/>
        <bottom/>
      </border>
    </odxf>
    <ndxf>
      <border outline="0">
        <left style="thin">
          <color indexed="64"/>
        </left>
        <right style="thin">
          <color indexed="64"/>
        </right>
        <top style="thin">
          <color indexed="64"/>
        </top>
        <bottom style="thin">
          <color indexed="64"/>
        </bottom>
      </border>
    </ndxf>
  </rcc>
  <rcc rId="469" sId="1" odxf="1" dxf="1">
    <nc r="D24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2" start="0" length="0">
    <dxf>
      <border outline="0">
        <left style="thin">
          <color indexed="64"/>
        </left>
        <right style="thin">
          <color indexed="64"/>
        </right>
        <top style="thin">
          <color indexed="64"/>
        </top>
        <bottom style="thin">
          <color indexed="64"/>
        </bottom>
      </border>
    </dxf>
  </rfmt>
  <rcc rId="470" sId="1" odxf="1" dxf="1">
    <nc r="A243">
      <f>HYPERLINK("https://hsdes.intel.com/resource/14013186938","14013186938")</f>
    </nc>
    <odxf>
      <border outline="0">
        <left/>
        <right/>
        <top/>
        <bottom/>
      </border>
    </odxf>
    <ndxf>
      <border outline="0">
        <left style="thin">
          <color indexed="64"/>
        </left>
        <right style="thin">
          <color indexed="64"/>
        </right>
        <top style="thin">
          <color indexed="64"/>
        </top>
        <bottom style="thin">
          <color indexed="64"/>
        </bottom>
      </border>
    </ndxf>
  </rcc>
  <rcc rId="471" sId="1" odxf="1" dxf="1">
    <nc r="B243" t="inlineStr">
      <is>
        <t>Verify firmware upgrade and downgrade for ME and PMC combination payloads from OS</t>
      </is>
    </nc>
    <odxf>
      <border outline="0">
        <left/>
        <right/>
        <top/>
        <bottom/>
      </border>
    </odxf>
    <ndxf>
      <border outline="0">
        <left style="thin">
          <color indexed="64"/>
        </left>
        <right style="thin">
          <color indexed="64"/>
        </right>
        <top style="thin">
          <color indexed="64"/>
        </top>
        <bottom style="thin">
          <color indexed="64"/>
        </bottom>
      </border>
    </ndxf>
  </rcc>
  <rcc rId="472" sId="1" odxf="1" dxf="1">
    <nc r="C243" t="inlineStr">
      <is>
        <t>ramya</t>
      </is>
    </nc>
    <odxf>
      <border outline="0">
        <left/>
        <right/>
        <top/>
        <bottom/>
      </border>
    </odxf>
    <ndxf>
      <border outline="0">
        <left style="thin">
          <color indexed="64"/>
        </left>
        <right style="thin">
          <color indexed="64"/>
        </right>
        <top style="thin">
          <color indexed="64"/>
        </top>
        <bottom style="thin">
          <color indexed="64"/>
        </bottom>
      </border>
    </ndxf>
  </rcc>
  <rcc rId="473" sId="1" odxf="1" dxf="1">
    <nc r="D24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3" start="0" length="0">
    <dxf>
      <border outline="0">
        <left style="thin">
          <color indexed="64"/>
        </left>
        <right style="thin">
          <color indexed="64"/>
        </right>
        <top style="thin">
          <color indexed="64"/>
        </top>
        <bottom style="thin">
          <color indexed="64"/>
        </bottom>
      </border>
    </dxf>
  </rfmt>
  <rcc rId="474" sId="1" odxf="1" dxf="1">
    <nc r="A244">
      <f>HYPERLINK("https://hsdes.intel.com/resource/14013187216","14013187216")</f>
    </nc>
    <odxf>
      <border outline="0">
        <left/>
        <right/>
        <top/>
        <bottom/>
      </border>
    </odxf>
    <ndxf>
      <border outline="0">
        <left style="thin">
          <color indexed="64"/>
        </left>
        <right style="thin">
          <color indexed="64"/>
        </right>
        <top style="thin">
          <color indexed="64"/>
        </top>
        <bottom style="thin">
          <color indexed="64"/>
        </bottom>
      </border>
    </ndxf>
  </rcc>
  <rcc rId="475" sId="1" odxf="1" dxf="1">
    <nc r="B244" t="inlineStr">
      <is>
        <t>Validate Type-C USB3.0 Host Mode (Type-C to A) functionality - on hot plug after Sx cycle</t>
      </is>
    </nc>
    <odxf>
      <border outline="0">
        <left/>
        <right/>
        <top/>
        <bottom/>
      </border>
    </odxf>
    <ndxf>
      <border outline="0">
        <left style="thin">
          <color indexed="64"/>
        </left>
        <right style="thin">
          <color indexed="64"/>
        </right>
        <top style="thin">
          <color indexed="64"/>
        </top>
        <bottom style="thin">
          <color indexed="64"/>
        </bottom>
      </border>
    </ndxf>
  </rcc>
  <rcc rId="476" sId="1" odxf="1" dxf="1">
    <nc r="C244"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77" sId="1" odxf="1" dxf="1">
    <nc r="D24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4" start="0" length="0">
    <dxf>
      <border outline="0">
        <left style="thin">
          <color indexed="64"/>
        </left>
        <right style="thin">
          <color indexed="64"/>
        </right>
        <top style="thin">
          <color indexed="64"/>
        </top>
        <bottom style="thin">
          <color indexed="64"/>
        </bottom>
      </border>
    </dxf>
  </rfmt>
  <rcc rId="478" sId="1" odxf="1" dxf="1">
    <nc r="A245">
      <f>HYPERLINK("https://hsdes.intel.com/resource/14013187344","14013187344")</f>
    </nc>
    <odxf>
      <border outline="0">
        <left/>
        <right/>
        <top/>
        <bottom/>
      </border>
    </odxf>
    <ndxf>
      <border outline="0">
        <left style="thin">
          <color indexed="64"/>
        </left>
        <right style="thin">
          <color indexed="64"/>
        </right>
        <top style="thin">
          <color indexed="64"/>
        </top>
        <bottom style="thin">
          <color indexed="64"/>
        </bottom>
      </border>
    </ndxf>
  </rcc>
  <rcc rId="479" sId="1" odxf="1" dxf="1">
    <nc r="B245" t="inlineStr">
      <is>
        <t>Validate Graphics turbo frequency is achieved by system pre and post Sx cycle</t>
      </is>
    </nc>
    <odxf>
      <border outline="0">
        <left/>
        <right/>
        <top/>
        <bottom/>
      </border>
    </odxf>
    <ndxf>
      <border outline="0">
        <left style="thin">
          <color indexed="64"/>
        </left>
        <right style="thin">
          <color indexed="64"/>
        </right>
        <top style="thin">
          <color indexed="64"/>
        </top>
        <bottom style="thin">
          <color indexed="64"/>
        </bottom>
      </border>
    </ndxf>
  </rcc>
  <rcc rId="480" sId="1" odxf="1" dxf="1">
    <nc r="C245"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481" sId="1" odxf="1" dxf="1">
    <nc r="D245" t="inlineStr">
      <is>
        <t>Failed</t>
      </is>
    </nc>
    <odxf>
      <fill>
        <patternFill patternType="none">
          <bgColor indexed="65"/>
        </patternFill>
      </fill>
      <border outline="0">
        <left/>
        <right/>
        <top/>
        <bottom/>
      </border>
    </odxf>
    <ndxf>
      <fill>
        <patternFill patternType="solid">
          <bgColor rgb="FFFF0000"/>
        </patternFill>
      </fill>
      <border outline="0">
        <left style="thin">
          <color indexed="64"/>
        </left>
        <right style="thin">
          <color indexed="64"/>
        </right>
        <top style="thin">
          <color indexed="64"/>
        </top>
        <bottom style="thin">
          <color indexed="64"/>
        </bottom>
      </border>
    </ndxf>
  </rcc>
  <rcc rId="482" sId="1" odxf="1" dxf="1">
    <nc r="E245" t="inlineStr">
      <is>
        <t>HSD:16016031671 [ADL-N][BIOS] :BENCHMARK IS FREEZING WHILE RUNNING 3D MARK BENCHMARK TOOL WITH INTEL GFX</t>
      </is>
    </nc>
    <odxf>
      <border outline="0">
        <left/>
        <right/>
        <top/>
        <bottom/>
      </border>
    </odxf>
    <ndxf>
      <border outline="0">
        <left style="thin">
          <color indexed="64"/>
        </left>
        <right style="thin">
          <color indexed="64"/>
        </right>
        <top style="thin">
          <color indexed="64"/>
        </top>
        <bottom style="thin">
          <color indexed="64"/>
        </bottom>
      </border>
    </ndxf>
  </rcc>
  <rcc rId="483" sId="1" odxf="1" dxf="1">
    <nc r="A246">
      <f>HYPERLINK("https://hsdes.intel.com/resource/14013187414","14013187414")</f>
    </nc>
    <odxf>
      <border outline="0">
        <left/>
        <right/>
        <top/>
        <bottom/>
      </border>
    </odxf>
    <ndxf>
      <border outline="0">
        <left style="thin">
          <color indexed="64"/>
        </left>
        <right style="thin">
          <color indexed="64"/>
        </right>
        <top style="thin">
          <color indexed="64"/>
        </top>
        <bottom style="thin">
          <color indexed="64"/>
        </bottom>
      </border>
    </ndxf>
  </rcc>
  <rcc rId="484" sId="1" odxf="1" dxf="1">
    <nc r="B246" t="inlineStr">
      <is>
        <t>Verify DMIC basic functionality test post S4 cycle</t>
      </is>
    </nc>
    <odxf>
      <border outline="0">
        <left/>
        <right/>
        <top/>
        <bottom/>
      </border>
    </odxf>
    <ndxf>
      <border outline="0">
        <left style="thin">
          <color indexed="64"/>
        </left>
        <right style="thin">
          <color indexed="64"/>
        </right>
        <top style="thin">
          <color indexed="64"/>
        </top>
        <bottom style="thin">
          <color indexed="64"/>
        </bottom>
      </border>
    </ndxf>
  </rcc>
  <rcc rId="485" sId="1" odxf="1" dxf="1">
    <nc r="C246" t="inlineStr">
      <is>
        <t>ramya</t>
      </is>
    </nc>
    <odxf>
      <border outline="0">
        <left/>
        <right/>
        <top/>
        <bottom/>
      </border>
    </odxf>
    <ndxf>
      <border outline="0">
        <left style="thin">
          <color indexed="64"/>
        </left>
        <right style="thin">
          <color indexed="64"/>
        </right>
        <top style="thin">
          <color indexed="64"/>
        </top>
        <bottom style="thin">
          <color indexed="64"/>
        </bottom>
      </border>
    </ndxf>
  </rcc>
  <rcc rId="486" sId="1" odxf="1" dxf="1">
    <nc r="D24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6" start="0" length="0">
    <dxf>
      <border outline="0">
        <left style="thin">
          <color indexed="64"/>
        </left>
        <right style="thin">
          <color indexed="64"/>
        </right>
        <top style="thin">
          <color indexed="64"/>
        </top>
        <bottom style="thin">
          <color indexed="64"/>
        </bottom>
      </border>
    </dxf>
  </rfmt>
  <rcc rId="487" sId="1" odxf="1" dxf="1">
    <nc r="A247">
      <f>HYPERLINK("https://hsdes.intel.com/resource/14013187423","14013187423")</f>
    </nc>
    <odxf>
      <border outline="0">
        <left/>
        <right/>
        <top/>
        <bottom/>
      </border>
    </odxf>
    <ndxf>
      <border outline="0">
        <left style="thin">
          <color indexed="64"/>
        </left>
        <right style="thin">
          <color indexed="64"/>
        </right>
        <top style="thin">
          <color indexed="64"/>
        </top>
        <bottom style="thin">
          <color indexed="64"/>
        </bottom>
      </border>
    </ndxf>
  </rcc>
  <rcc rId="488" sId="1" odxf="1" dxf="1">
    <nc r="B247" t="inlineStr">
      <is>
        <t>Verify System functionality while and after performing warm reset (S5) Cycles with ongoing video playback</t>
      </is>
    </nc>
    <odxf>
      <border outline="0">
        <left/>
        <right/>
        <top/>
        <bottom/>
      </border>
    </odxf>
    <ndxf>
      <border outline="0">
        <left style="thin">
          <color indexed="64"/>
        </left>
        <right style="thin">
          <color indexed="64"/>
        </right>
        <top style="thin">
          <color indexed="64"/>
        </top>
        <bottom style="thin">
          <color indexed="64"/>
        </bottom>
      </border>
    </ndxf>
  </rcc>
  <rcc rId="489" sId="1" odxf="1" dxf="1">
    <nc r="C247" t="inlineStr">
      <is>
        <t>ramya</t>
      </is>
    </nc>
    <odxf>
      <border outline="0">
        <left/>
        <right/>
        <top/>
        <bottom/>
      </border>
    </odxf>
    <ndxf>
      <border outline="0">
        <left style="thin">
          <color indexed="64"/>
        </left>
        <right style="thin">
          <color indexed="64"/>
        </right>
        <top style="thin">
          <color indexed="64"/>
        </top>
        <bottom style="thin">
          <color indexed="64"/>
        </bottom>
      </border>
    </ndxf>
  </rcc>
  <rcc rId="490" sId="1" odxf="1" dxf="1">
    <nc r="D24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47" start="0" length="0">
    <dxf>
      <border outline="0">
        <left style="thin">
          <color indexed="64"/>
        </left>
        <right style="thin">
          <color indexed="64"/>
        </right>
        <top style="thin">
          <color indexed="64"/>
        </top>
        <bottom style="thin">
          <color indexed="64"/>
        </bottom>
      </border>
    </dxf>
  </rfmt>
  <rcc rId="491" sId="1" odxf="1" dxf="1">
    <nc r="A248">
      <f>HYPERLINK("https://hsdes.intel.com/resource/14013187428","14013187428")</f>
    </nc>
    <odxf>
      <border outline="0">
        <left/>
        <right/>
        <top/>
        <bottom/>
      </border>
    </odxf>
    <ndxf>
      <border outline="0">
        <left style="thin">
          <color indexed="64"/>
        </left>
        <right style="thin">
          <color indexed="64"/>
        </right>
        <top style="thin">
          <color indexed="64"/>
        </top>
        <bottom style="thin">
          <color indexed="64"/>
        </bottom>
      </border>
    </ndxf>
  </rcc>
  <rcc rId="492" sId="1" odxf="1" dxf="1">
    <nc r="B248" t="inlineStr">
      <is>
        <t>Verify System functionality test, while and after performing Hibernate (S4) cycles with ongoing video playback</t>
      </is>
    </nc>
    <odxf>
      <border outline="0">
        <left/>
        <right/>
        <top/>
        <bottom/>
      </border>
    </odxf>
    <ndxf>
      <border outline="0">
        <left style="thin">
          <color indexed="64"/>
        </left>
        <right style="thin">
          <color indexed="64"/>
        </right>
        <top style="thin">
          <color indexed="64"/>
        </top>
        <bottom style="thin">
          <color indexed="64"/>
        </bottom>
      </border>
    </ndxf>
  </rcc>
  <rcc rId="493" sId="1" odxf="1" dxf="1">
    <nc r="C248" t="inlineStr">
      <is>
        <t>ramya</t>
      </is>
    </nc>
    <odxf>
      <border outline="0">
        <left/>
        <right/>
        <top/>
        <bottom/>
      </border>
    </odxf>
    <ndxf>
      <border outline="0">
        <left style="thin">
          <color indexed="64"/>
        </left>
        <right style="thin">
          <color indexed="64"/>
        </right>
        <top style="thin">
          <color indexed="64"/>
        </top>
        <bottom style="thin">
          <color indexed="64"/>
        </bottom>
      </border>
    </ndxf>
  </rcc>
  <rcc rId="494" sId="1" odxf="1" dxf="1">
    <nc r="D248" t="inlineStr">
      <is>
        <t>Passed</t>
      </is>
    </nc>
    <odxf>
      <font>
        <sz val="11"/>
        <color theme="1"/>
        <name val="Calibri"/>
        <family val="2"/>
        <scheme val="minor"/>
      </font>
      <fill>
        <patternFill patternType="none">
          <bgColor indexed="65"/>
        </patternFill>
      </fill>
      <border outline="0">
        <left/>
        <right/>
        <top/>
        <bottom/>
      </border>
    </odxf>
    <ndxf>
      <font>
        <sz val="11"/>
        <color auto="1"/>
        <name val="Calibri"/>
        <family val="2"/>
        <scheme val="minor"/>
      </font>
      <fill>
        <patternFill patternType="solid">
          <bgColor theme="9"/>
        </patternFill>
      </fill>
      <border outline="0">
        <left style="thin">
          <color indexed="64"/>
        </left>
        <right style="thin">
          <color indexed="64"/>
        </right>
        <top style="thin">
          <color indexed="64"/>
        </top>
        <bottom style="thin">
          <color indexed="64"/>
        </bottom>
      </border>
    </ndxf>
  </rcc>
  <rfmt sheetId="1" sqref="E248" start="0" length="0">
    <dxf>
      <border outline="0">
        <left style="thin">
          <color indexed="64"/>
        </left>
        <right style="thin">
          <color indexed="64"/>
        </right>
        <top style="thin">
          <color indexed="64"/>
        </top>
        <bottom style="thin">
          <color indexed="64"/>
        </bottom>
      </border>
    </dxf>
  </rfmt>
  <rcc rId="495" sId="1" odxf="1" dxf="1">
    <nc r="A249">
      <f>HYPERLINK("https://hsdes.intel.com/resource/14013187440","14013187440")</f>
    </nc>
    <odxf>
      <border outline="0">
        <left/>
        <right/>
        <top/>
        <bottom/>
      </border>
    </odxf>
    <ndxf>
      <border outline="0">
        <left style="thin">
          <color indexed="64"/>
        </left>
        <right style="thin">
          <color indexed="64"/>
        </right>
        <top style="thin">
          <color indexed="64"/>
        </top>
        <bottom style="thin">
          <color indexed="64"/>
        </bottom>
      </border>
    </ndxf>
  </rcc>
  <rcc rId="496" sId="1" odxf="1" dxf="1">
    <nc r="B249" t="inlineStr">
      <is>
        <t>System functionality test, while and after performing Hybrid Sleep cycles with ongoing video playback</t>
      </is>
    </nc>
    <odxf>
      <border outline="0">
        <left/>
        <right/>
        <top/>
        <bottom/>
      </border>
    </odxf>
    <ndxf>
      <border outline="0">
        <left style="thin">
          <color indexed="64"/>
        </left>
        <right style="thin">
          <color indexed="64"/>
        </right>
        <top style="thin">
          <color indexed="64"/>
        </top>
        <bottom style="thin">
          <color indexed="64"/>
        </bottom>
      </border>
    </ndxf>
  </rcc>
  <rcc rId="497" sId="1" odxf="1" dxf="1">
    <nc r="C249" t="inlineStr">
      <is>
        <t>ramya</t>
      </is>
    </nc>
    <odxf>
      <border outline="0">
        <left/>
        <right/>
        <top/>
        <bottom/>
      </border>
    </odxf>
    <ndxf>
      <border outline="0">
        <left style="thin">
          <color indexed="64"/>
        </left>
        <right style="thin">
          <color indexed="64"/>
        </right>
        <top style="thin">
          <color indexed="64"/>
        </top>
        <bottom style="thin">
          <color indexed="64"/>
        </bottom>
      </border>
    </ndxf>
  </rcc>
  <rcc rId="498" sId="1" odxf="1" dxf="1">
    <nc r="D249"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499" sId="1" odxf="1" dxf="1">
    <nc r="E249" t="inlineStr">
      <is>
        <t>16017023034.1: ADL-N+ADP -N][SV2][IFWI] : Unable to get the "Allow Hybrid Sleep" option in power plan in LP5_RVP Board</t>
      </is>
    </nc>
    <odxf>
      <border outline="0">
        <left/>
        <right/>
        <top/>
        <bottom/>
      </border>
    </odxf>
    <ndxf>
      <border outline="0">
        <left style="thin">
          <color indexed="64"/>
        </left>
        <right style="thin">
          <color indexed="64"/>
        </right>
        <top style="thin">
          <color indexed="64"/>
        </top>
        <bottom style="thin">
          <color indexed="64"/>
        </bottom>
      </border>
    </ndxf>
  </rcc>
  <rcc rId="500" sId="1" odxf="1" dxf="1">
    <nc r="A250">
      <f>HYPERLINK("https://hsdes.intel.com/resource/14013187463","14013187463")</f>
    </nc>
    <odxf>
      <border outline="0">
        <left/>
        <right/>
        <top/>
        <bottom/>
      </border>
    </odxf>
    <ndxf>
      <border outline="0">
        <left style="thin">
          <color indexed="64"/>
        </left>
        <right style="thin">
          <color indexed="64"/>
        </right>
        <top style="thin">
          <color indexed="64"/>
        </top>
        <bottom style="thin">
          <color indexed="64"/>
        </bottom>
      </border>
    </ndxf>
  </rcc>
  <rcc rId="501" sId="1" odxf="1" dxf="1">
    <nc r="B250" t="inlineStr">
      <is>
        <t>Validate Cold Reboot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02" sId="1" odxf="1" dxf="1">
    <nc r="C250" t="inlineStr">
      <is>
        <t>ramya</t>
      </is>
    </nc>
    <odxf>
      <border outline="0">
        <left/>
        <right/>
        <top/>
        <bottom/>
      </border>
    </odxf>
    <ndxf>
      <border outline="0">
        <left style="thin">
          <color indexed="64"/>
        </left>
        <right style="thin">
          <color indexed="64"/>
        </right>
        <top style="thin">
          <color indexed="64"/>
        </top>
        <bottom style="thin">
          <color indexed="64"/>
        </bottom>
      </border>
    </ndxf>
  </rcc>
  <rcc rId="503" sId="1" odxf="1" dxf="1">
    <nc r="D25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50" start="0" length="0">
    <dxf>
      <border outline="0">
        <left style="thin">
          <color indexed="64"/>
        </left>
        <right style="thin">
          <color indexed="64"/>
        </right>
        <top style="thin">
          <color indexed="64"/>
        </top>
        <bottom style="thin">
          <color indexed="64"/>
        </bottom>
      </border>
    </dxf>
  </rfmt>
  <rcc rId="504" sId="1" odxf="1" dxf="1">
    <nc r="A251">
      <f>HYPERLINK("https://hsdes.intel.com/resource/14013187467","14013187467")</f>
    </nc>
    <odxf>
      <border outline="0">
        <left/>
        <right/>
        <top/>
        <bottom/>
      </border>
    </odxf>
    <ndxf>
      <border outline="0">
        <left style="thin">
          <color indexed="64"/>
        </left>
        <right style="thin">
          <color indexed="64"/>
        </right>
        <top style="thin">
          <color indexed="64"/>
        </top>
        <bottom style="thin">
          <color indexed="64"/>
        </bottom>
      </border>
    </ndxf>
  </rcc>
  <rcc rId="505" sId="1" odxf="1" dxf="1">
    <nc r="B251" t="inlineStr">
      <is>
        <t>Validate Warm Reboot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06" sId="1" odxf="1" dxf="1">
    <nc r="C251" t="inlineStr">
      <is>
        <t>ramya</t>
      </is>
    </nc>
    <odxf>
      <border outline="0">
        <left/>
        <right/>
        <top/>
        <bottom/>
      </border>
    </odxf>
    <ndxf>
      <border outline="0">
        <left style="thin">
          <color indexed="64"/>
        </left>
        <right style="thin">
          <color indexed="64"/>
        </right>
        <top style="thin">
          <color indexed="64"/>
        </top>
        <bottom style="thin">
          <color indexed="64"/>
        </bottom>
      </border>
    </ndxf>
  </rcc>
  <rcc rId="507" sId="1" odxf="1" dxf="1">
    <nc r="D25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51" start="0" length="0">
    <dxf>
      <border outline="0">
        <left style="thin">
          <color indexed="64"/>
        </left>
        <right style="thin">
          <color indexed="64"/>
        </right>
        <top style="thin">
          <color indexed="64"/>
        </top>
        <bottom style="thin">
          <color indexed="64"/>
        </bottom>
      </border>
    </dxf>
  </rfmt>
  <rcc rId="508" sId="1" odxf="1" dxf="1">
    <nc r="A252">
      <f>HYPERLINK("https://hsdes.intel.com/resource/14013187470","14013187470")</f>
    </nc>
    <odxf>
      <border outline="0">
        <left/>
        <right/>
        <top/>
        <bottom/>
      </border>
    </odxf>
    <ndxf>
      <border outline="0">
        <left style="thin">
          <color indexed="64"/>
        </left>
        <right style="thin">
          <color indexed="64"/>
        </right>
        <top style="thin">
          <color indexed="64"/>
        </top>
        <bottom style="thin">
          <color indexed="64"/>
        </bottom>
      </border>
    </ndxf>
  </rcc>
  <rcc rId="509" sId="1" odxf="1" dxf="1">
    <nc r="B252" t="inlineStr">
      <is>
        <t>Validate Hibernate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10" sId="1" odxf="1" dxf="1">
    <nc r="C252" t="inlineStr">
      <is>
        <t>ramya</t>
      </is>
    </nc>
    <odxf>
      <border outline="0">
        <left/>
        <right/>
        <top/>
        <bottom/>
      </border>
    </odxf>
    <ndxf>
      <border outline="0">
        <left style="thin">
          <color indexed="64"/>
        </left>
        <right style="thin">
          <color indexed="64"/>
        </right>
        <top style="thin">
          <color indexed="64"/>
        </top>
        <bottom style="thin">
          <color indexed="64"/>
        </bottom>
      </border>
    </ndxf>
  </rcc>
  <rcc rId="511" sId="1" odxf="1" dxf="1">
    <nc r="D25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52" start="0" length="0">
    <dxf>
      <border outline="0">
        <left style="thin">
          <color indexed="64"/>
        </left>
        <right style="thin">
          <color indexed="64"/>
        </right>
        <top style="thin">
          <color indexed="64"/>
        </top>
        <bottom style="thin">
          <color indexed="64"/>
        </bottom>
      </border>
    </dxf>
  </rfmt>
  <rcc rId="512" sId="1" odxf="1" dxf="1">
    <nc r="A253">
      <f>HYPERLINK("https://hsdes.intel.com/resource/14013187471","14013187471")</f>
    </nc>
    <odxf>
      <border outline="0">
        <left/>
        <right/>
        <top/>
        <bottom/>
      </border>
    </odxf>
    <ndxf>
      <border outline="0">
        <left style="thin">
          <color indexed="64"/>
        </left>
        <right style="thin">
          <color indexed="64"/>
        </right>
        <top style="thin">
          <color indexed="64"/>
        </top>
        <bottom style="thin">
          <color indexed="64"/>
        </bottom>
      </border>
    </ndxf>
  </rcc>
  <rcc rId="513" sId="1" odxf="1" dxf="1">
    <nc r="B253" t="inlineStr">
      <is>
        <t>Validate Sleep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14" sId="1" odxf="1" dxf="1">
    <nc r="C253" t="inlineStr">
      <is>
        <t>ramya</t>
      </is>
    </nc>
    <odxf>
      <border outline="0">
        <left/>
        <right/>
        <top/>
        <bottom/>
      </border>
    </odxf>
    <ndxf>
      <border outline="0">
        <left style="thin">
          <color indexed="64"/>
        </left>
        <right style="thin">
          <color indexed="64"/>
        </right>
        <top style="thin">
          <color indexed="64"/>
        </top>
        <bottom style="thin">
          <color indexed="64"/>
        </bottom>
      </border>
    </ndxf>
  </rcc>
  <rcc rId="515" sId="1" odxf="1" dxf="1">
    <nc r="D253"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fmt sheetId="1" sqref="E253" start="0" length="0">
    <dxf>
      <border outline="0">
        <left style="thin">
          <color indexed="64"/>
        </left>
        <right style="thin">
          <color indexed="64"/>
        </right>
        <top style="thin">
          <color indexed="64"/>
        </top>
        <bottom style="thin">
          <color indexed="64"/>
        </bottom>
      </border>
    </dxf>
  </rfmt>
  <rcc rId="516" sId="1" odxf="1" dxf="1">
    <nc r="A254">
      <f>HYPERLINK("https://hsdes.intel.com/resource/14013187472","14013187472")</f>
    </nc>
    <odxf>
      <border outline="0">
        <left/>
        <right/>
        <top/>
        <bottom/>
      </border>
    </odxf>
    <ndxf>
      <border outline="0">
        <left style="thin">
          <color indexed="64"/>
        </left>
        <right style="thin">
          <color indexed="64"/>
        </right>
        <top style="thin">
          <color indexed="64"/>
        </top>
        <bottom style="thin">
          <color indexed="64"/>
        </bottom>
      </border>
    </ndxf>
  </rcc>
  <rcc rId="517" sId="1" odxf="1" dxf="1">
    <nc r="B254" t="inlineStr">
      <is>
        <t>Validate Hybrid Sleep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18" sId="1" odxf="1" dxf="1">
    <nc r="C254" t="inlineStr">
      <is>
        <t>ramya</t>
      </is>
    </nc>
    <odxf>
      <border outline="0">
        <left/>
        <right/>
        <top/>
        <bottom/>
      </border>
    </odxf>
    <ndxf>
      <border outline="0">
        <left style="thin">
          <color indexed="64"/>
        </left>
        <right style="thin">
          <color indexed="64"/>
        </right>
        <top style="thin">
          <color indexed="64"/>
        </top>
        <bottom style="thin">
          <color indexed="64"/>
        </bottom>
      </border>
    </ndxf>
  </rcc>
  <rcc rId="519" sId="1" odxf="1" dxf="1">
    <nc r="D254"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520" sId="1" odxf="1" dxf="1">
    <nc r="E254" t="inlineStr">
      <is>
        <t>16017023034.1: ADL-N+ADP -N][SV2][IFWI] : Unable to get the "Allow Hybrid Sleep" option in power plan in LP5_RVP Board</t>
      </is>
    </nc>
    <odxf>
      <border outline="0">
        <left/>
        <right/>
        <top/>
        <bottom/>
      </border>
    </odxf>
    <ndxf>
      <border outline="0">
        <left style="thin">
          <color indexed="64"/>
        </left>
        <right style="thin">
          <color indexed="64"/>
        </right>
        <top style="thin">
          <color indexed="64"/>
        </top>
        <bottom style="thin">
          <color indexed="64"/>
        </bottom>
      </border>
    </ndxf>
  </rcc>
  <rcc rId="521" sId="1" odxf="1" dxf="1">
    <nc r="A255">
      <f>HYPERLINK("https://hsdes.intel.com/resource/14013187498","14013187498")</f>
    </nc>
    <odxf>
      <border outline="0">
        <left/>
        <right/>
        <top/>
        <bottom/>
      </border>
    </odxf>
    <ndxf>
      <border outline="0">
        <left style="thin">
          <color indexed="64"/>
        </left>
        <right style="thin">
          <color indexed="64"/>
        </right>
        <top style="thin">
          <color indexed="64"/>
        </top>
        <bottom style="thin">
          <color indexed="64"/>
        </bottom>
      </border>
    </ndxf>
  </rcc>
  <rcc rId="522" sId="1" odxf="1" dxf="1">
    <nc r="B255" t="inlineStr">
      <is>
        <t>Validate CMS/S0i3 cycles with online video streaming</t>
      </is>
    </nc>
    <odxf>
      <border outline="0">
        <left/>
        <right/>
        <top/>
        <bottom/>
      </border>
    </odxf>
    <ndxf>
      <border outline="0">
        <left style="thin">
          <color indexed="64"/>
        </left>
        <right style="thin">
          <color indexed="64"/>
        </right>
        <top style="thin">
          <color indexed="64"/>
        </top>
        <bottom style="thin">
          <color indexed="64"/>
        </bottom>
      </border>
    </ndxf>
  </rcc>
  <rcc rId="523" sId="1" odxf="1" dxf="1">
    <nc r="C255" t="inlineStr">
      <is>
        <t>ramya</t>
      </is>
    </nc>
    <odxf>
      <border outline="0">
        <left/>
        <right/>
        <top/>
        <bottom/>
      </border>
    </odxf>
    <ndxf>
      <border outline="0">
        <left style="thin">
          <color indexed="64"/>
        </left>
        <right style="thin">
          <color indexed="64"/>
        </right>
        <top style="thin">
          <color indexed="64"/>
        </top>
        <bottom style="thin">
          <color indexed="64"/>
        </bottom>
      </border>
    </ndxf>
  </rcc>
  <rcc rId="524" sId="1" odxf="1" dxf="1">
    <nc r="D25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55" start="0" length="0">
    <dxf>
      <border outline="0">
        <left style="thin">
          <color indexed="64"/>
        </left>
        <right style="thin">
          <color indexed="64"/>
        </right>
        <top style="thin">
          <color indexed="64"/>
        </top>
        <bottom style="thin">
          <color indexed="64"/>
        </bottom>
      </border>
    </dxf>
  </rfmt>
  <rcc rId="525" sId="1" odxf="1" dxf="1">
    <nc r="A256">
      <f>HYPERLINK("https://hsdes.intel.com/resource/14013187652","14013187652")</f>
    </nc>
    <odxf>
      <border outline="0">
        <left/>
        <right/>
        <top/>
        <bottom/>
      </border>
    </odxf>
    <ndxf>
      <border outline="0">
        <left style="thin">
          <color indexed="64"/>
        </left>
        <right style="thin">
          <color indexed="64"/>
        </right>
        <top style="thin">
          <color indexed="64"/>
        </top>
        <bottom style="thin">
          <color indexed="64"/>
        </bottom>
      </border>
    </ndxf>
  </rcc>
  <rcc rId="526" sId="1" odxf="1" dxf="1">
    <nc r="B256" t="inlineStr">
      <is>
        <t>Validate Graphics turbo frequency is achieved by system pre and post DMS/S0i3 cycle</t>
      </is>
    </nc>
    <odxf>
      <border outline="0">
        <left/>
        <right/>
        <top/>
        <bottom/>
      </border>
    </odxf>
    <ndxf>
      <border outline="0">
        <left style="thin">
          <color indexed="64"/>
        </left>
        <right style="thin">
          <color indexed="64"/>
        </right>
        <top style="thin">
          <color indexed="64"/>
        </top>
        <bottom style="thin">
          <color indexed="64"/>
        </bottom>
      </border>
    </ndxf>
  </rcc>
  <rcc rId="527" sId="1" odxf="1" dxf="1">
    <nc r="C25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28" sId="1" odxf="1" dxf="1">
    <nc r="D256" t="inlineStr">
      <is>
        <t>Failed</t>
      </is>
    </nc>
    <odxf>
      <fill>
        <patternFill patternType="none">
          <bgColor indexed="65"/>
        </patternFill>
      </fill>
      <border outline="0">
        <left/>
        <right/>
        <top/>
        <bottom/>
      </border>
    </odxf>
    <ndxf>
      <fill>
        <patternFill patternType="solid">
          <bgColor rgb="FFFF0000"/>
        </patternFill>
      </fill>
      <border outline="0">
        <left style="thin">
          <color indexed="64"/>
        </left>
        <right style="thin">
          <color indexed="64"/>
        </right>
        <top style="thin">
          <color indexed="64"/>
        </top>
        <bottom style="thin">
          <color indexed="64"/>
        </bottom>
      </border>
    </ndxf>
  </rcc>
  <rcc rId="529" sId="1" odxf="1" dxf="1">
    <nc r="E256" t="inlineStr">
      <is>
        <t>HSD:16016031671 [ADL-N][BIOS] :BENCHMARK IS FREEZING WHILE RUNNING 3D MARK BENCHMARK TOOL WITH INTEL GFX</t>
      </is>
    </nc>
    <odxf>
      <border outline="0">
        <left/>
        <right/>
        <top/>
        <bottom/>
      </border>
    </odxf>
    <ndxf>
      <border outline="0">
        <left style="thin">
          <color indexed="64"/>
        </left>
        <right style="thin">
          <color indexed="64"/>
        </right>
        <top style="thin">
          <color indexed="64"/>
        </top>
        <bottom style="thin">
          <color indexed="64"/>
        </bottom>
      </border>
    </ndxf>
  </rcc>
  <rcc rId="530" sId="1" odxf="1" dxf="1">
    <nc r="A257">
      <f>HYPERLINK("https://hsdes.intel.com/resource/14013187664","14013187664")</f>
    </nc>
    <odxf>
      <border outline="0">
        <left/>
        <right/>
        <top/>
        <bottom/>
      </border>
    </odxf>
    <ndxf>
      <border outline="0">
        <left style="thin">
          <color indexed="64"/>
        </left>
        <right style="thin">
          <color indexed="64"/>
        </right>
        <top style="thin">
          <color indexed="64"/>
        </top>
        <bottom style="thin">
          <color indexed="64"/>
        </bottom>
      </border>
    </ndxf>
  </rcc>
  <rcc rId="531" sId="1" odxf="1" dxf="1">
    <nc r="B257" t="inlineStr">
      <is>
        <t>System functionality test while performing CMS/S0i3 cycles with ongoing video playback</t>
      </is>
    </nc>
    <odxf>
      <border outline="0">
        <left/>
        <right/>
        <top/>
        <bottom/>
      </border>
    </odxf>
    <ndxf>
      <border outline="0">
        <left style="thin">
          <color indexed="64"/>
        </left>
        <right style="thin">
          <color indexed="64"/>
        </right>
        <top style="thin">
          <color indexed="64"/>
        </top>
        <bottom style="thin">
          <color indexed="64"/>
        </bottom>
      </border>
    </ndxf>
  </rcc>
  <rcc rId="532" sId="1" odxf="1" dxf="1">
    <nc r="C257" t="inlineStr">
      <is>
        <t>ramya</t>
      </is>
    </nc>
    <odxf>
      <border outline="0">
        <left/>
        <right/>
        <top/>
        <bottom/>
      </border>
    </odxf>
    <ndxf>
      <border outline="0">
        <left style="thin">
          <color indexed="64"/>
        </left>
        <right style="thin">
          <color indexed="64"/>
        </right>
        <top style="thin">
          <color indexed="64"/>
        </top>
        <bottom style="thin">
          <color indexed="64"/>
        </bottom>
      </border>
    </ndxf>
  </rcc>
  <rcc rId="533" sId="1" odxf="1" dxf="1">
    <nc r="D25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57" start="0" length="0">
    <dxf>
      <border outline="0">
        <left style="thin">
          <color indexed="64"/>
        </left>
        <right style="thin">
          <color indexed="64"/>
        </right>
        <top style="thin">
          <color indexed="64"/>
        </top>
        <bottom style="thin">
          <color indexed="64"/>
        </bottom>
      </border>
    </dxf>
  </rfmt>
  <rcc rId="534" sId="1" odxf="1" dxf="1">
    <nc r="A258">
      <f>HYPERLINK("https://hsdes.intel.com/resource/14013187691","14013187691")</f>
    </nc>
    <odxf>
      <border outline="0">
        <left/>
        <right/>
        <top/>
        <bottom/>
      </border>
    </odxf>
    <ndxf>
      <border outline="0">
        <left style="thin">
          <color indexed="64"/>
        </left>
        <right style="thin">
          <color indexed="64"/>
        </right>
        <top style="thin">
          <color indexed="64"/>
        </top>
        <bottom style="thin">
          <color indexed="64"/>
        </bottom>
      </border>
    </ndxf>
  </rcc>
  <rcc rId="535" sId="1" odxf="1" dxf="1">
    <nc r="B258" t="inlineStr">
      <is>
        <t>Verify CNVi Bluetooth Functionality in OS before/after disconnected MoS cycle</t>
      </is>
    </nc>
    <odxf>
      <border outline="0">
        <left/>
        <right/>
        <top/>
        <bottom/>
      </border>
    </odxf>
    <ndxf>
      <border outline="0">
        <left style="thin">
          <color indexed="64"/>
        </left>
        <right style="thin">
          <color indexed="64"/>
        </right>
        <top style="thin">
          <color indexed="64"/>
        </top>
        <bottom style="thin">
          <color indexed="64"/>
        </bottom>
      </border>
    </ndxf>
  </rcc>
  <rcc rId="536" sId="1" odxf="1" dxf="1">
    <nc r="C258" t="inlineStr">
      <is>
        <t>ramya</t>
      </is>
    </nc>
    <odxf>
      <border outline="0">
        <left/>
        <right/>
        <top/>
        <bottom/>
      </border>
    </odxf>
    <ndxf>
      <border outline="0">
        <left style="thin">
          <color indexed="64"/>
        </left>
        <right style="thin">
          <color indexed="64"/>
        </right>
        <top style="thin">
          <color indexed="64"/>
        </top>
        <bottom style="thin">
          <color indexed="64"/>
        </bottom>
      </border>
    </ndxf>
  </rcc>
  <rcc rId="537" sId="1" odxf="1" dxf="1">
    <nc r="D25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38" sId="1" odxf="1" dxf="1">
    <nc r="E258" t="inlineStr">
      <is>
        <t>Verified with EMMC</t>
      </is>
    </nc>
    <odxf>
      <border outline="0">
        <left/>
        <right/>
        <top/>
        <bottom/>
      </border>
    </odxf>
    <ndxf>
      <border outline="0">
        <left style="thin">
          <color indexed="64"/>
        </left>
        <right style="thin">
          <color indexed="64"/>
        </right>
        <top style="thin">
          <color indexed="64"/>
        </top>
        <bottom style="thin">
          <color indexed="64"/>
        </bottom>
      </border>
    </ndxf>
  </rcc>
  <rcc rId="539" sId="1" odxf="1" dxf="1">
    <nc r="A259">
      <f>HYPERLINK("https://hsdes.intel.com/resource/14013187694","14013187694")</f>
    </nc>
    <odxf>
      <border outline="0">
        <left/>
        <right/>
        <top/>
        <bottom/>
      </border>
    </odxf>
    <ndxf>
      <border outline="0">
        <left style="thin">
          <color indexed="64"/>
        </left>
        <right style="thin">
          <color indexed="64"/>
        </right>
        <top style="thin">
          <color indexed="64"/>
        </top>
        <bottom style="thin">
          <color indexed="64"/>
        </bottom>
      </border>
    </ndxf>
  </rcc>
  <rcc rId="540" sId="1" odxf="1" dxf="1">
    <nc r="B259" t="inlineStr">
      <is>
        <t>Verify CNVi WLAN Functionality in OS before/after disconnected Mos Cycle</t>
      </is>
    </nc>
    <odxf>
      <border outline="0">
        <left/>
        <right/>
        <top/>
        <bottom/>
      </border>
    </odxf>
    <ndxf>
      <border outline="0">
        <left style="thin">
          <color indexed="64"/>
        </left>
        <right style="thin">
          <color indexed="64"/>
        </right>
        <top style="thin">
          <color indexed="64"/>
        </top>
        <bottom style="thin">
          <color indexed="64"/>
        </bottom>
      </border>
    </ndxf>
  </rcc>
  <rcc rId="541" sId="1" odxf="1" dxf="1">
    <nc r="C259" t="inlineStr">
      <is>
        <t>ramya</t>
      </is>
    </nc>
    <odxf>
      <border outline="0">
        <left/>
        <right/>
        <top/>
        <bottom/>
      </border>
    </odxf>
    <ndxf>
      <border outline="0">
        <left style="thin">
          <color indexed="64"/>
        </left>
        <right style="thin">
          <color indexed="64"/>
        </right>
        <top style="thin">
          <color indexed="64"/>
        </top>
        <bottom style="thin">
          <color indexed="64"/>
        </bottom>
      </border>
    </ndxf>
  </rcc>
  <rcc rId="542" sId="1" odxf="1" dxf="1">
    <nc r="D25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43" sId="1" odxf="1" dxf="1">
    <nc r="E259" t="inlineStr">
      <is>
        <t>Verified with EMMC</t>
      </is>
    </nc>
    <odxf>
      <border outline="0">
        <left/>
        <right/>
        <top/>
        <bottom/>
      </border>
    </odxf>
    <ndxf>
      <border outline="0">
        <left style="thin">
          <color indexed="64"/>
        </left>
        <right style="thin">
          <color indexed="64"/>
        </right>
        <top style="thin">
          <color indexed="64"/>
        </top>
        <bottom style="thin">
          <color indexed="64"/>
        </bottom>
      </border>
    </ndxf>
  </rcc>
  <rcc rId="544" sId="1" odxf="1" dxf="1">
    <nc r="A260">
      <f>HYPERLINK("https://hsdes.intel.com/resource/14013187700","14013187700")</f>
    </nc>
    <odxf>
      <border outline="0">
        <left/>
        <right/>
        <top/>
        <bottom/>
      </border>
    </odxf>
    <ndxf>
      <border outline="0">
        <left style="thin">
          <color indexed="64"/>
        </left>
        <right style="thin">
          <color indexed="64"/>
        </right>
        <top style="thin">
          <color indexed="64"/>
        </top>
        <bottom style="thin">
          <color indexed="64"/>
        </bottom>
      </border>
    </ndxf>
  </rcc>
  <rcc rId="545" sId="1" odxf="1" dxf="1">
    <nc r="B260" t="inlineStr">
      <is>
        <t>Verify Coexistence Support of CNVi Wi-Fi and Bluetooth functionality in OS after DS4, DS5 cycles</t>
      </is>
    </nc>
    <odxf>
      <border outline="0">
        <left/>
        <right/>
        <top/>
        <bottom/>
      </border>
    </odxf>
    <ndxf>
      <border outline="0">
        <left style="thin">
          <color indexed="64"/>
        </left>
        <right style="thin">
          <color indexed="64"/>
        </right>
        <top style="thin">
          <color indexed="64"/>
        </top>
        <bottom style="thin">
          <color indexed="64"/>
        </bottom>
      </border>
    </ndxf>
  </rcc>
  <rcc rId="546" sId="1" odxf="1" dxf="1">
    <nc r="C260" t="inlineStr">
      <is>
        <t>ramya</t>
      </is>
    </nc>
    <odxf>
      <border outline="0">
        <left/>
        <right/>
        <top/>
        <bottom/>
      </border>
    </odxf>
    <ndxf>
      <border outline="0">
        <left style="thin">
          <color indexed="64"/>
        </left>
        <right style="thin">
          <color indexed="64"/>
        </right>
        <top style="thin">
          <color indexed="64"/>
        </top>
        <bottom style="thin">
          <color indexed="64"/>
        </bottom>
      </border>
    </ndxf>
  </rcc>
  <rcc rId="547" sId="1" odxf="1" dxf="1">
    <nc r="D26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60" start="0" length="0">
    <dxf>
      <border outline="0">
        <left style="thin">
          <color indexed="64"/>
        </left>
        <right style="thin">
          <color indexed="64"/>
        </right>
        <top style="thin">
          <color indexed="64"/>
        </top>
        <bottom style="thin">
          <color indexed="64"/>
        </bottom>
      </border>
    </dxf>
  </rfmt>
  <rcc rId="548" sId="1" odxf="1" dxf="1">
    <nc r="A261">
      <f>HYPERLINK("https://hsdes.intel.com/resource/14013187736","14013187736")</f>
    </nc>
    <odxf>
      <border outline="0">
        <left/>
        <right/>
        <top/>
        <bottom/>
      </border>
    </odxf>
    <ndxf>
      <border outline="0">
        <left style="thin">
          <color indexed="64"/>
        </left>
        <right style="thin">
          <color indexed="64"/>
        </right>
        <top style="thin">
          <color indexed="64"/>
        </top>
        <bottom style="thin">
          <color indexed="64"/>
        </bottom>
      </border>
    </ndxf>
  </rcc>
  <rcc rId="549" sId="1" odxf="1" dxf="1">
    <nc r="B261" t="inlineStr">
      <is>
        <t>Verify SUT support Debug Trace log capture via TAP over JTAG when SUT is in Sleep state (Route traces to PTI)</t>
      </is>
    </nc>
    <odxf>
      <border outline="0">
        <left/>
        <right/>
        <top/>
        <bottom/>
      </border>
    </odxf>
    <ndxf>
      <border outline="0">
        <left style="thin">
          <color indexed="64"/>
        </left>
        <right style="thin">
          <color indexed="64"/>
        </right>
        <top style="thin">
          <color indexed="64"/>
        </top>
        <bottom style="thin">
          <color indexed="64"/>
        </bottom>
      </border>
    </ndxf>
  </rcc>
  <rcc rId="550" sId="1" odxf="1" dxf="1">
    <nc r="C26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51" sId="1" odxf="1" dxf="1">
    <nc r="D261" t="inlineStr">
      <is>
        <t>passed</t>
      </is>
    </nc>
    <odxf>
      <fill>
        <patternFill patternType="none">
          <bgColor indexed="65"/>
        </patternFill>
      </fill>
      <border outline="0">
        <left/>
        <right/>
        <top/>
        <bottom/>
      </border>
    </odxf>
    <ndxf>
      <fill>
        <patternFill patternType="solid">
          <bgColor rgb="FF92D050"/>
        </patternFill>
      </fill>
      <border outline="0">
        <left style="thin">
          <color indexed="64"/>
        </left>
        <right style="thin">
          <color indexed="64"/>
        </right>
        <top style="thin">
          <color indexed="64"/>
        </top>
        <bottom style="thin">
          <color indexed="64"/>
        </bottom>
      </border>
    </ndxf>
  </rcc>
  <rcc rId="552" sId="1" odxf="1" dxf="1">
    <nc r="E261" t="inlineStr">
      <is>
        <t xml:space="preserve">verifyed with DCI request sent to co to analysis log </t>
      </is>
    </nc>
    <odxf>
      <border outline="0">
        <left/>
        <right/>
        <top/>
        <bottom/>
      </border>
    </odxf>
    <ndxf>
      <border outline="0">
        <left style="thin">
          <color indexed="64"/>
        </left>
        <right style="thin">
          <color indexed="64"/>
        </right>
        <top style="thin">
          <color indexed="64"/>
        </top>
        <bottom style="thin">
          <color indexed="64"/>
        </bottom>
      </border>
    </ndxf>
  </rcc>
  <rcc rId="553" sId="1" odxf="1" dxf="1">
    <nc r="A262">
      <f>HYPERLINK("https://hsdes.intel.com/resource/14013187745","14013187745")</f>
    </nc>
    <odxf>
      <border outline="0">
        <left/>
        <right/>
        <top/>
        <bottom/>
      </border>
    </odxf>
    <ndxf>
      <border outline="0">
        <left style="thin">
          <color indexed="64"/>
        </left>
        <right style="thin">
          <color indexed="64"/>
        </right>
        <top style="thin">
          <color indexed="64"/>
        </top>
        <bottom style="thin">
          <color indexed="64"/>
        </bottom>
      </border>
    </ndxf>
  </rcc>
  <rcc rId="554" sId="1" odxf="1" dxf="1">
    <nc r="B262" t="inlineStr">
      <is>
        <t>Verify USB3.2 gen2 device functionality in pre and post OS</t>
      </is>
    </nc>
    <odxf>
      <border outline="0">
        <left/>
        <right/>
        <top/>
        <bottom/>
      </border>
    </odxf>
    <ndxf>
      <border outline="0">
        <left style="thin">
          <color indexed="64"/>
        </left>
        <right style="thin">
          <color indexed="64"/>
        </right>
        <top style="thin">
          <color indexed="64"/>
        </top>
        <bottom style="thin">
          <color indexed="64"/>
        </bottom>
      </border>
    </ndxf>
  </rcc>
  <rcc rId="555" sId="1" odxf="1" dxf="1">
    <nc r="C26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56" sId="1" odxf="1" dxf="1">
    <nc r="D26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62" start="0" length="0">
    <dxf>
      <border outline="0">
        <left style="thin">
          <color indexed="64"/>
        </left>
        <right style="thin">
          <color indexed="64"/>
        </right>
        <top style="thin">
          <color indexed="64"/>
        </top>
        <bottom style="thin">
          <color indexed="64"/>
        </bottom>
      </border>
    </dxf>
  </rfmt>
  <rcc rId="557" sId="1" odxf="1" dxf="1">
    <nc r="A263">
      <f>HYPERLINK("https://hsdes.intel.com/resource/14013187802","14013187802")</f>
    </nc>
    <odxf>
      <border outline="0">
        <left/>
        <right/>
        <top/>
        <bottom/>
      </border>
    </odxf>
    <ndxf>
      <border outline="0">
        <left style="thin">
          <color indexed="64"/>
        </left>
        <right style="thin">
          <color indexed="64"/>
        </right>
        <top style="thin">
          <color indexed="64"/>
        </top>
        <bottom style="thin">
          <color indexed="64"/>
        </bottom>
      </border>
    </ndxf>
  </rcc>
  <rcc rId="558" sId="1" odxf="1" dxf="1">
    <nc r="B263" t="inlineStr">
      <is>
        <t>Verify Audio play back on 3.5mm-Jack-Headset (via Soundwire) pre and post S0i3 cycle</t>
      </is>
    </nc>
    <odxf>
      <border outline="0">
        <left/>
        <right/>
        <top/>
        <bottom/>
      </border>
    </odxf>
    <ndxf>
      <border outline="0">
        <left style="thin">
          <color indexed="64"/>
        </left>
        <right style="thin">
          <color indexed="64"/>
        </right>
        <top style="thin">
          <color indexed="64"/>
        </top>
        <bottom style="thin">
          <color indexed="64"/>
        </bottom>
      </border>
    </ndxf>
  </rcc>
  <rcc rId="559" sId="1" odxf="1" dxf="1">
    <nc r="C263" t="inlineStr">
      <is>
        <t>ramya</t>
      </is>
    </nc>
    <odxf>
      <border outline="0">
        <left/>
        <right/>
        <top/>
        <bottom/>
      </border>
    </odxf>
    <ndxf>
      <border outline="0">
        <left style="thin">
          <color indexed="64"/>
        </left>
        <right style="thin">
          <color indexed="64"/>
        </right>
        <top style="thin">
          <color indexed="64"/>
        </top>
        <bottom style="thin">
          <color indexed="64"/>
        </bottom>
      </border>
    </ndxf>
  </rcc>
  <rcc rId="560" sId="1" odxf="1" dxf="1">
    <nc r="D26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61" sId="1" odxf="1" dxf="1">
    <nc r="E263" t="inlineStr">
      <is>
        <t>verified with 3.5mm jack</t>
      </is>
    </nc>
    <odxf>
      <border outline="0">
        <left/>
        <right/>
        <top/>
        <bottom/>
      </border>
    </odxf>
    <ndxf>
      <border outline="0">
        <left style="thin">
          <color indexed="64"/>
        </left>
        <right style="thin">
          <color indexed="64"/>
        </right>
        <top style="thin">
          <color indexed="64"/>
        </top>
        <bottom style="thin">
          <color indexed="64"/>
        </bottom>
      </border>
    </ndxf>
  </rcc>
  <rcc rId="562" sId="1" odxf="1" dxf="1">
    <nc r="A264">
      <f>HYPERLINK("https://hsdes.intel.com/resource/14013187803","14013187803")</f>
    </nc>
    <odxf>
      <border outline="0">
        <left/>
        <right/>
        <top/>
        <bottom/>
      </border>
    </odxf>
    <ndxf>
      <border outline="0">
        <left style="thin">
          <color indexed="64"/>
        </left>
        <right style="thin">
          <color indexed="64"/>
        </right>
        <top style="thin">
          <color indexed="64"/>
        </top>
        <bottom style="thin">
          <color indexed="64"/>
        </bottom>
      </border>
    </ndxf>
  </rcc>
  <rcc rId="563" sId="1" odxf="1" dxf="1">
    <nc r="B264" t="inlineStr">
      <is>
        <t>Verify Audio recording and playback over 3.5mm-Jack-Headset (via Soundwire), pre and post Sx cycle</t>
      </is>
    </nc>
    <odxf>
      <border outline="0">
        <left/>
        <right/>
        <top/>
        <bottom/>
      </border>
    </odxf>
    <ndxf>
      <border outline="0">
        <left style="thin">
          <color indexed="64"/>
        </left>
        <right style="thin">
          <color indexed="64"/>
        </right>
        <top style="thin">
          <color indexed="64"/>
        </top>
        <bottom style="thin">
          <color indexed="64"/>
        </bottom>
      </border>
    </ndxf>
  </rcc>
  <rcc rId="564" sId="1" odxf="1" dxf="1">
    <nc r="C264" t="inlineStr">
      <is>
        <t>ramya</t>
      </is>
    </nc>
    <odxf>
      <border outline="0">
        <left/>
        <right/>
        <top/>
        <bottom/>
      </border>
    </odxf>
    <ndxf>
      <border outline="0">
        <left style="thin">
          <color indexed="64"/>
        </left>
        <right style="thin">
          <color indexed="64"/>
        </right>
        <top style="thin">
          <color indexed="64"/>
        </top>
        <bottom style="thin">
          <color indexed="64"/>
        </bottom>
      </border>
    </ndxf>
  </rcc>
  <rcc rId="565" sId="1" odxf="1" dxf="1">
    <nc r="D26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66" sId="1" odxf="1" dxf="1">
    <nc r="E264" t="inlineStr">
      <is>
        <t>verified with 3.5mm jack</t>
      </is>
    </nc>
    <odxf>
      <border outline="0">
        <left/>
        <right/>
        <top/>
        <bottom/>
      </border>
    </odxf>
    <ndxf>
      <border outline="0">
        <left style="thin">
          <color indexed="64"/>
        </left>
        <right style="thin">
          <color indexed="64"/>
        </right>
        <top style="thin">
          <color indexed="64"/>
        </top>
        <bottom style="thin">
          <color indexed="64"/>
        </bottom>
      </border>
    </ndxf>
  </rcc>
  <rcc rId="567" sId="1" odxf="1" dxf="1">
    <nc r="A265">
      <f>HYPERLINK("https://hsdes.intel.com/resource/14013187809","14013187809")</f>
    </nc>
    <odxf>
      <border outline="0">
        <left/>
        <right/>
        <top/>
        <bottom/>
      </border>
    </odxf>
    <ndxf>
      <border outline="0">
        <left style="thin">
          <color indexed="64"/>
        </left>
        <right style="thin">
          <color indexed="64"/>
        </right>
        <top style="thin">
          <color indexed="64"/>
        </top>
        <bottom style="thin">
          <color indexed="64"/>
        </bottom>
      </border>
    </ndxf>
  </rcc>
  <rcc rId="568" sId="1" odxf="1" dxf="1">
    <nc r="B265" t="inlineStr">
      <is>
        <t>Validate HTML5 Online Video Streaming in OS</t>
      </is>
    </nc>
    <odxf>
      <border outline="0">
        <left/>
        <right/>
        <top/>
        <bottom/>
      </border>
    </odxf>
    <ndxf>
      <border outline="0">
        <left style="thin">
          <color indexed="64"/>
        </left>
        <right style="thin">
          <color indexed="64"/>
        </right>
        <top style="thin">
          <color indexed="64"/>
        </top>
        <bottom style="thin">
          <color indexed="64"/>
        </bottom>
      </border>
    </ndxf>
  </rcc>
  <rcc rId="569" sId="1" odxf="1" dxf="1">
    <nc r="C265" t="inlineStr">
      <is>
        <t>ramya</t>
      </is>
    </nc>
    <odxf>
      <border outline="0">
        <left/>
        <right/>
        <top/>
        <bottom/>
      </border>
    </odxf>
    <ndxf>
      <border outline="0">
        <left style="thin">
          <color indexed="64"/>
        </left>
        <right style="thin">
          <color indexed="64"/>
        </right>
        <top style="thin">
          <color indexed="64"/>
        </top>
        <bottom style="thin">
          <color indexed="64"/>
        </bottom>
      </border>
    </ndxf>
  </rcc>
  <rcc rId="570" sId="1" odxf="1" dxf="1">
    <nc r="D26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65" start="0" length="0">
    <dxf>
      <border outline="0">
        <left style="thin">
          <color indexed="64"/>
        </left>
        <right style="thin">
          <color indexed="64"/>
        </right>
        <top style="thin">
          <color indexed="64"/>
        </top>
        <bottom style="thin">
          <color indexed="64"/>
        </bottom>
      </border>
    </dxf>
  </rfmt>
  <rcc rId="571" sId="1" odxf="1" dxf="1">
    <nc r="A266">
      <f>HYPERLINK("https://hsdes.intel.com/resource/14013187815","14013187815")</f>
    </nc>
    <odxf>
      <border outline="0">
        <left/>
        <right/>
        <top/>
        <bottom/>
      </border>
    </odxf>
    <ndxf>
      <border outline="0">
        <left style="thin">
          <color indexed="64"/>
        </left>
        <right style="thin">
          <color indexed="64"/>
        </right>
        <top style="thin">
          <color indexed="64"/>
        </top>
        <bottom style="thin">
          <color indexed="64"/>
        </bottom>
      </border>
    </ndxf>
  </rcc>
  <rcc rId="572" sId="1" odxf="1" dxf="1">
    <nc r="B266" t="inlineStr">
      <is>
        <t>Verify Crashdump error states and Reset reason post crash</t>
      </is>
    </nc>
    <odxf>
      <border outline="0">
        <left/>
        <right/>
        <top/>
        <bottom/>
      </border>
    </odxf>
    <ndxf>
      <border outline="0">
        <left style="thin">
          <color indexed="64"/>
        </left>
        <right style="thin">
          <color indexed="64"/>
        </right>
        <top style="thin">
          <color indexed="64"/>
        </top>
        <bottom style="thin">
          <color indexed="64"/>
        </bottom>
      </border>
    </ndxf>
  </rcc>
  <rcc rId="573" sId="1" odxf="1" dxf="1">
    <nc r="C26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74" sId="1" odxf="1" dxf="1">
    <nc r="D26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66" start="0" length="0">
    <dxf>
      <border outline="0">
        <left style="thin">
          <color indexed="64"/>
        </left>
        <right style="thin">
          <color indexed="64"/>
        </right>
        <top style="thin">
          <color indexed="64"/>
        </top>
        <bottom style="thin">
          <color indexed="64"/>
        </bottom>
      </border>
    </dxf>
  </rfmt>
  <rcc rId="575" sId="1" odxf="1" dxf="1">
    <nc r="A267">
      <f>HYPERLINK("https://hsdes.intel.com/resource/14013187816","14013187816")</f>
    </nc>
    <odxf>
      <border outline="0">
        <left/>
        <right/>
        <top/>
        <bottom/>
      </border>
    </odxf>
    <ndxf>
      <border outline="0">
        <left style="thin">
          <color indexed="64"/>
        </left>
        <right style="thin">
          <color indexed="64"/>
        </right>
        <top style="thin">
          <color indexed="64"/>
        </top>
        <bottom style="thin">
          <color indexed="64"/>
        </bottom>
      </border>
    </ndxf>
  </rcc>
  <rcc rId="576" sId="1" odxf="1" dxf="1">
    <nc r="B267" t="inlineStr">
      <is>
        <t>Verify Crashdump Registers after crash using Powerbutton</t>
      </is>
    </nc>
    <odxf>
      <border outline="0">
        <left/>
        <right/>
        <top/>
        <bottom/>
      </border>
    </odxf>
    <ndxf>
      <border outline="0">
        <left style="thin">
          <color indexed="64"/>
        </left>
        <right style="thin">
          <color indexed="64"/>
        </right>
        <top style="thin">
          <color indexed="64"/>
        </top>
        <bottom style="thin">
          <color indexed="64"/>
        </bottom>
      </border>
    </ndxf>
  </rcc>
  <rcc rId="577" sId="1" odxf="1" dxf="1">
    <nc r="C26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78" sId="1" odxf="1" dxf="1">
    <nc r="D26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79" sId="1" odxf="1" dxf="1">
    <nc r="E267" t="inlineStr">
      <is>
        <t xml:space="preserve">verifyed with DCI request sent to co to update the test case </t>
      </is>
    </nc>
    <odxf>
      <border outline="0">
        <left/>
        <right/>
        <top/>
        <bottom/>
      </border>
    </odxf>
    <ndxf>
      <border outline="0">
        <left style="thin">
          <color indexed="64"/>
        </left>
        <right style="thin">
          <color indexed="64"/>
        </right>
        <top style="thin">
          <color indexed="64"/>
        </top>
        <bottom style="thin">
          <color indexed="64"/>
        </bottom>
      </border>
    </ndxf>
  </rcc>
  <rcc rId="580" sId="1" odxf="1" dxf="1">
    <nc r="A268">
      <f>HYPERLINK("https://hsdes.intel.com/resource/14013187828","14013187828")</f>
    </nc>
    <odxf>
      <border outline="0">
        <left/>
        <right/>
        <top/>
        <bottom/>
      </border>
    </odxf>
    <ndxf>
      <border outline="0">
        <left style="thin">
          <color indexed="64"/>
        </left>
        <right style="thin">
          <color indexed="64"/>
        </right>
        <top style="thin">
          <color indexed="64"/>
        </top>
        <bottom style="thin">
          <color indexed="64"/>
        </bottom>
      </border>
    </ndxf>
  </rcc>
  <rcc rId="581" sId="1" odxf="1" dxf="1">
    <nc r="B268" t="inlineStr">
      <is>
        <t>Verify USB2.0/3.0 device functionality on cold plug over USB2.0 and USB3.0 Type-A port</t>
      </is>
    </nc>
    <odxf>
      <border outline="0">
        <left/>
        <right/>
        <top/>
        <bottom/>
      </border>
    </odxf>
    <ndxf>
      <border outline="0">
        <left style="thin">
          <color indexed="64"/>
        </left>
        <right style="thin">
          <color indexed="64"/>
        </right>
        <top style="thin">
          <color indexed="64"/>
        </top>
        <bottom style="thin">
          <color indexed="64"/>
        </bottom>
      </border>
    </ndxf>
  </rcc>
  <rcc rId="582" sId="1" odxf="1" dxf="1">
    <nc r="C26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83" sId="1" odxf="1" dxf="1">
    <nc r="D26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68" start="0" length="0">
    <dxf>
      <border outline="0">
        <left style="thin">
          <color indexed="64"/>
        </left>
        <right style="thin">
          <color indexed="64"/>
        </right>
        <top style="thin">
          <color indexed="64"/>
        </top>
        <bottom style="thin">
          <color indexed="64"/>
        </bottom>
      </border>
    </dxf>
  </rfmt>
  <rcc rId="584" sId="1" odxf="1" dxf="1">
    <nc r="A269">
      <f>HYPERLINK("https://hsdes.intel.com/resource/14013187829","14013187829")</f>
    </nc>
    <odxf>
      <border outline="0">
        <left/>
        <right/>
        <top/>
        <bottom/>
      </border>
    </odxf>
    <ndxf>
      <border outline="0">
        <left style="thin">
          <color indexed="64"/>
        </left>
        <right style="thin">
          <color indexed="64"/>
        </right>
        <top style="thin">
          <color indexed="64"/>
        </top>
        <bottom style="thin">
          <color indexed="64"/>
        </bottom>
      </border>
    </ndxf>
  </rcc>
  <rcc rId="585" sId="1" odxf="1" dxf="1">
    <nc r="B269" t="inlineStr">
      <is>
        <t>Verify audio switching from on-board/3.5mm jack speakers to HDMI speakers and vice versa</t>
      </is>
    </nc>
    <odxf>
      <border outline="0">
        <left/>
        <right/>
        <top/>
        <bottom/>
      </border>
    </odxf>
    <ndxf>
      <border outline="0">
        <left style="thin">
          <color indexed="64"/>
        </left>
        <right style="thin">
          <color indexed="64"/>
        </right>
        <top style="thin">
          <color indexed="64"/>
        </top>
        <bottom style="thin">
          <color indexed="64"/>
        </bottom>
      </border>
    </ndxf>
  </rcc>
  <rcc rId="586" sId="1" odxf="1" dxf="1">
    <nc r="C269" t="inlineStr">
      <is>
        <t>ramya</t>
      </is>
    </nc>
    <odxf>
      <border outline="0">
        <left/>
        <right/>
        <top/>
        <bottom/>
      </border>
    </odxf>
    <ndxf>
      <border outline="0">
        <left style="thin">
          <color indexed="64"/>
        </left>
        <right style="thin">
          <color indexed="64"/>
        </right>
        <top style="thin">
          <color indexed="64"/>
        </top>
        <bottom style="thin">
          <color indexed="64"/>
        </bottom>
      </border>
    </ndxf>
  </rcc>
  <rcc rId="587" sId="1" odxf="1" dxf="1">
    <nc r="D26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cc rId="588" sId="1" odxf="1" dxf="1">
    <nc r="E269" t="inlineStr">
      <is>
        <t>verified with WMP</t>
      </is>
    </nc>
    <odxf>
      <border outline="0">
        <left/>
        <right/>
        <top/>
        <bottom/>
      </border>
    </odxf>
    <ndxf>
      <border outline="0">
        <left style="thin">
          <color indexed="64"/>
        </left>
        <right style="thin">
          <color indexed="64"/>
        </right>
        <top style="thin">
          <color indexed="64"/>
        </top>
        <bottom style="thin">
          <color indexed="64"/>
        </bottom>
      </border>
    </ndxf>
  </rcc>
  <rcc rId="589" sId="1" odxf="1" dxf="1">
    <nc r="A270">
      <f>HYPERLINK("https://hsdes.intel.com/resource/14013187882","14013187882")</f>
    </nc>
    <odxf>
      <border outline="0">
        <left/>
        <right/>
        <top/>
        <bottom/>
      </border>
    </odxf>
    <ndxf>
      <border outline="0">
        <left style="thin">
          <color indexed="64"/>
        </left>
        <right style="thin">
          <color indexed="64"/>
        </right>
        <top style="thin">
          <color indexed="64"/>
        </top>
        <bottom style="thin">
          <color indexed="64"/>
        </bottom>
      </border>
    </ndxf>
  </rcc>
  <rcc rId="590" sId="1" odxf="1" dxf="1">
    <nc r="B270" t="inlineStr">
      <is>
        <t>Verify SUT wake from S0i3 by CNVi Wi-Fi wake event</t>
      </is>
    </nc>
    <odxf>
      <border outline="0">
        <left/>
        <right/>
        <top/>
        <bottom/>
      </border>
    </odxf>
    <ndxf>
      <border outline="0">
        <left style="thin">
          <color indexed="64"/>
        </left>
        <right style="thin">
          <color indexed="64"/>
        </right>
        <top style="thin">
          <color indexed="64"/>
        </top>
        <bottom style="thin">
          <color indexed="64"/>
        </bottom>
      </border>
    </ndxf>
  </rcc>
  <rcc rId="591" sId="1" odxf="1" dxf="1">
    <nc r="C270" t="inlineStr">
      <is>
        <t>ramya</t>
      </is>
    </nc>
    <odxf>
      <border outline="0">
        <left/>
        <right/>
        <top/>
        <bottom/>
      </border>
    </odxf>
    <ndxf>
      <border outline="0">
        <left style="thin">
          <color indexed="64"/>
        </left>
        <right style="thin">
          <color indexed="64"/>
        </right>
        <top style="thin">
          <color indexed="64"/>
        </top>
        <bottom style="thin">
          <color indexed="64"/>
        </bottom>
      </border>
    </ndxf>
  </rcc>
  <rcc rId="592" sId="1" odxf="1" dxf="1">
    <nc r="D27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0" start="0" length="0">
    <dxf>
      <border outline="0">
        <left style="thin">
          <color indexed="64"/>
        </left>
        <right style="thin">
          <color indexed="64"/>
        </right>
        <top style="thin">
          <color indexed="64"/>
        </top>
        <bottom style="thin">
          <color indexed="64"/>
        </bottom>
      </border>
    </dxf>
  </rfmt>
  <rcc rId="593" sId="1" odxf="1" dxf="1">
    <nc r="A271">
      <f>HYPERLINK("https://hsdes.intel.com/resource/14013187911","14013187911")</f>
    </nc>
    <odxf>
      <border outline="0">
        <left/>
        <right/>
        <top/>
        <bottom/>
      </border>
    </odxf>
    <ndxf>
      <border outline="0">
        <left style="thin">
          <color indexed="64"/>
        </left>
        <right style="thin">
          <color indexed="64"/>
        </right>
        <top style="thin">
          <color indexed="64"/>
        </top>
        <bottom style="thin">
          <color indexed="64"/>
        </bottom>
      </border>
    </ndxf>
  </rcc>
  <rcc rId="594" sId="1" odxf="1" dxf="1">
    <nc r="B271" t="inlineStr">
      <is>
        <t>Validate system able to perform CS cycle with USB Type-C power adapter and without battery connected</t>
      </is>
    </nc>
    <odxf>
      <border outline="0">
        <left/>
        <right/>
        <top/>
        <bottom/>
      </border>
    </odxf>
    <ndxf>
      <border outline="0">
        <left style="thin">
          <color indexed="64"/>
        </left>
        <right style="thin">
          <color indexed="64"/>
        </right>
        <top style="thin">
          <color indexed="64"/>
        </top>
        <bottom style="thin">
          <color indexed="64"/>
        </bottom>
      </border>
    </ndxf>
  </rcc>
  <rcc rId="595" sId="1" odxf="1" dxf="1">
    <nc r="C271"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596" sId="1" odxf="1" dxf="1">
    <nc r="D271"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1" start="0" length="0">
    <dxf>
      <border outline="0">
        <left style="thin">
          <color indexed="64"/>
        </left>
        <right style="thin">
          <color indexed="64"/>
        </right>
        <top style="thin">
          <color indexed="64"/>
        </top>
        <bottom style="thin">
          <color indexed="64"/>
        </bottom>
      </border>
    </dxf>
  </rfmt>
  <rcc rId="597" sId="1" odxf="1" dxf="1">
    <nc r="A272">
      <f>HYPERLINK("https://hsdes.intel.com/resource/14013187912","14013187912")</f>
    </nc>
    <odxf>
      <border outline="0">
        <left/>
        <right/>
        <top/>
        <bottom/>
      </border>
    </odxf>
    <ndxf>
      <border outline="0">
        <left style="thin">
          <color indexed="64"/>
        </left>
        <right style="thin">
          <color indexed="64"/>
        </right>
        <top style="thin">
          <color indexed="64"/>
        </top>
        <bottom style="thin">
          <color indexed="64"/>
        </bottom>
      </border>
    </ndxf>
  </rcc>
  <rcc rId="598" sId="1" odxf="1" dxf="1">
    <nc r="B272" t="inlineStr">
      <is>
        <t>Verify DP Display Functionality over Type-C port when SUT is in BIOS, EFI and OS level</t>
      </is>
    </nc>
    <odxf>
      <border outline="0">
        <left/>
        <right/>
        <top/>
        <bottom/>
      </border>
    </odxf>
    <ndxf>
      <border outline="0">
        <left style="thin">
          <color indexed="64"/>
        </left>
        <right style="thin">
          <color indexed="64"/>
        </right>
        <top style="thin">
          <color indexed="64"/>
        </top>
        <bottom style="thin">
          <color indexed="64"/>
        </bottom>
      </border>
    </ndxf>
  </rcc>
  <rcc rId="599" sId="1" odxf="1" dxf="1">
    <nc r="C272"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00" sId="1" odxf="1" dxf="1">
    <nc r="D272"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2" start="0" length="0">
    <dxf>
      <border outline="0">
        <left style="thin">
          <color indexed="64"/>
        </left>
        <right style="thin">
          <color indexed="64"/>
        </right>
        <top style="thin">
          <color indexed="64"/>
        </top>
        <bottom style="thin">
          <color indexed="64"/>
        </bottom>
      </border>
    </dxf>
  </rfmt>
  <rcc rId="601" sId="1" odxf="1" dxf="1">
    <nc r="A273">
      <f>HYPERLINK("https://hsdes.intel.com/resource/14013187913","14013187913")</f>
    </nc>
    <odxf>
      <border outline="0">
        <left/>
        <right/>
        <top/>
        <bottom/>
      </border>
    </odxf>
    <ndxf>
      <border outline="0">
        <left style="thin">
          <color indexed="64"/>
        </left>
        <right style="thin">
          <color indexed="64"/>
        </right>
        <top style="thin">
          <color indexed="64"/>
        </top>
        <bottom style="thin">
          <color indexed="64"/>
        </bottom>
      </border>
    </ndxf>
  </rcc>
  <rcc rId="602" sId="1" odxf="1" dxf="1">
    <nc r="B273" t="inlineStr">
      <is>
        <t>Verify HDMI Display Functionality over Type-C port when SUT is in BIOS, EFI and OS level</t>
      </is>
    </nc>
    <odxf>
      <border outline="0">
        <left/>
        <right/>
        <top/>
        <bottom/>
      </border>
    </odxf>
    <ndxf>
      <border outline="0">
        <left style="thin">
          <color indexed="64"/>
        </left>
        <right style="thin">
          <color indexed="64"/>
        </right>
        <top style="thin">
          <color indexed="64"/>
        </top>
        <bottom style="thin">
          <color indexed="64"/>
        </bottom>
      </border>
    </ndxf>
  </rcc>
  <rcc rId="603" sId="1" odxf="1" dxf="1">
    <nc r="C273"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04" sId="1" odxf="1" dxf="1">
    <nc r="D273"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3" start="0" length="0">
    <dxf>
      <border outline="0">
        <left style="thin">
          <color indexed="64"/>
        </left>
        <right style="thin">
          <color indexed="64"/>
        </right>
        <top style="thin">
          <color indexed="64"/>
        </top>
        <bottom style="thin">
          <color indexed="64"/>
        </bottom>
      </border>
    </dxf>
  </rfmt>
  <rcc rId="605" sId="1" odxf="1" dxf="1">
    <nc r="A274">
      <f>HYPERLINK("https://hsdes.intel.com/resource/14013187915","14013187915")</f>
    </nc>
    <odxf>
      <border outline="0">
        <left/>
        <right/>
        <top/>
        <bottom/>
      </border>
    </odxf>
    <ndxf>
      <border outline="0">
        <left style="thin">
          <color indexed="64"/>
        </left>
        <right style="thin">
          <color indexed="64"/>
        </right>
        <top style="thin">
          <color indexed="64"/>
        </top>
        <bottom style="thin">
          <color indexed="64"/>
        </bottom>
      </border>
    </ndxf>
  </rcc>
  <rcc rId="606" sId="1" odxf="1" dxf="1">
    <nc r="B274" t="inlineStr">
      <is>
        <t>Verify Type-C Display Functionality over Type-C port when SUT is in BIOS, EFI and OS level</t>
      </is>
    </nc>
    <odxf>
      <border outline="0">
        <left/>
        <right/>
        <top/>
        <bottom/>
      </border>
    </odxf>
    <ndxf>
      <border outline="0">
        <left style="thin">
          <color indexed="64"/>
        </left>
        <right style="thin">
          <color indexed="64"/>
        </right>
        <top style="thin">
          <color indexed="64"/>
        </top>
        <bottom style="thin">
          <color indexed="64"/>
        </bottom>
      </border>
    </ndxf>
  </rcc>
  <rcc rId="607" sId="1" odxf="1" dxf="1">
    <nc r="C274"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08" sId="1" odxf="1" dxf="1">
    <nc r="D274"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4" start="0" length="0">
    <dxf>
      <border outline="0">
        <left style="thin">
          <color indexed="64"/>
        </left>
        <right style="thin">
          <color indexed="64"/>
        </right>
        <top style="thin">
          <color indexed="64"/>
        </top>
        <bottom style="thin">
          <color indexed="64"/>
        </bottom>
      </border>
    </dxf>
  </rfmt>
  <rcc rId="609" sId="1" odxf="1" dxf="1">
    <nc r="A275">
      <f>HYPERLINK("https://hsdes.intel.com/resource/14013187957","14013187957")</f>
    </nc>
    <odxf>
      <border outline="0">
        <left/>
        <right/>
        <top/>
        <bottom/>
      </border>
    </odxf>
    <ndxf>
      <border outline="0">
        <left style="thin">
          <color indexed="64"/>
        </left>
        <right style="thin">
          <color indexed="64"/>
        </right>
        <top style="thin">
          <color indexed="64"/>
        </top>
        <bottom style="thin">
          <color indexed="64"/>
        </bottom>
      </border>
    </ndxf>
  </rcc>
  <rcc rId="610" sId="1" odxf="1" dxf="1">
    <nc r="B275" t="inlineStr">
      <is>
        <t>Verify wifi device enumeration in device manager with  DCI disabled  IFWI post Sx cycle</t>
      </is>
    </nc>
    <odxf>
      <border outline="0">
        <left/>
        <right/>
        <top/>
        <bottom/>
      </border>
    </odxf>
    <ndxf>
      <border outline="0">
        <left style="thin">
          <color indexed="64"/>
        </left>
        <right style="thin">
          <color indexed="64"/>
        </right>
        <top style="thin">
          <color indexed="64"/>
        </top>
        <bottom style="thin">
          <color indexed="64"/>
        </bottom>
      </border>
    </ndxf>
  </rcc>
  <rcc rId="611" sId="1" odxf="1" dxf="1">
    <nc r="C275"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12" sId="1" odxf="1" dxf="1">
    <nc r="D275"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5" start="0" length="0">
    <dxf>
      <border outline="0">
        <left style="thin">
          <color indexed="64"/>
        </left>
        <right style="thin">
          <color indexed="64"/>
        </right>
        <top style="thin">
          <color indexed="64"/>
        </top>
        <bottom style="thin">
          <color indexed="64"/>
        </bottom>
      </border>
    </dxf>
  </rfmt>
  <rcc rId="613" sId="1" odxf="1" dxf="1">
    <nc r="A276">
      <f>HYPERLINK("https://hsdes.intel.com/resource/14013187958","14013187958")</f>
    </nc>
    <odxf>
      <border outline="0">
        <left/>
        <right/>
        <top/>
        <bottom/>
      </border>
    </odxf>
    <ndxf>
      <border outline="0">
        <left style="thin">
          <color indexed="64"/>
        </left>
        <right style="thin">
          <color indexed="64"/>
        </right>
        <top style="thin">
          <color indexed="64"/>
        </top>
        <bottom style="thin">
          <color indexed="64"/>
        </bottom>
      </border>
    </ndxf>
  </rcc>
  <rcc rId="614" sId="1" odxf="1" dxf="1">
    <nc r="B276" t="inlineStr">
      <is>
        <t>Verify wifi device enumeration in device manager with  DCI disabled  IFWI post CMS cycle</t>
      </is>
    </nc>
    <odxf>
      <border outline="0">
        <left/>
        <right/>
        <top/>
        <bottom/>
      </border>
    </odxf>
    <ndxf>
      <border outline="0">
        <left style="thin">
          <color indexed="64"/>
        </left>
        <right style="thin">
          <color indexed="64"/>
        </right>
        <top style="thin">
          <color indexed="64"/>
        </top>
        <bottom style="thin">
          <color indexed="64"/>
        </bottom>
      </border>
    </ndxf>
  </rcc>
  <rcc rId="615" sId="1" odxf="1" dxf="1">
    <nc r="C276"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16" sId="1" odxf="1" dxf="1">
    <nc r="D276"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6" start="0" length="0">
    <dxf>
      <border outline="0">
        <left style="thin">
          <color indexed="64"/>
        </left>
        <right style="thin">
          <color indexed="64"/>
        </right>
        <top style="thin">
          <color indexed="64"/>
        </top>
        <bottom style="thin">
          <color indexed="64"/>
        </bottom>
      </border>
    </dxf>
  </rfmt>
  <rcc rId="617" sId="1" odxf="1" dxf="1">
    <nc r="A277">
      <f>HYPERLINK("https://hsdes.intel.com/resource/14013187959","14013187959")</f>
    </nc>
    <odxf>
      <border outline="0">
        <left/>
        <right/>
        <top/>
        <bottom/>
      </border>
    </odxf>
    <ndxf>
      <border outline="0">
        <left style="thin">
          <color indexed="64"/>
        </left>
        <right style="thin">
          <color indexed="64"/>
        </right>
        <top style="thin">
          <color indexed="64"/>
        </top>
        <bottom style="thin">
          <color indexed="64"/>
        </bottom>
      </border>
    </ndxf>
  </rcc>
  <rcc rId="618" sId="1" odxf="1" dxf="1">
    <nc r="B277" t="inlineStr">
      <is>
        <t>Verify wifi device functionality with DCI disabled  IFWI post Sx cycle</t>
      </is>
    </nc>
    <odxf>
      <border outline="0">
        <left/>
        <right/>
        <top/>
        <bottom/>
      </border>
    </odxf>
    <ndxf>
      <border outline="0">
        <left style="thin">
          <color indexed="64"/>
        </left>
        <right style="thin">
          <color indexed="64"/>
        </right>
        <top style="thin">
          <color indexed="64"/>
        </top>
        <bottom style="thin">
          <color indexed="64"/>
        </bottom>
      </border>
    </ndxf>
  </rcc>
  <rcc rId="619" sId="1" odxf="1" dxf="1">
    <nc r="C277"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20" sId="1" odxf="1" dxf="1">
    <nc r="D277"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7" start="0" length="0">
    <dxf>
      <border outline="0">
        <left style="thin">
          <color indexed="64"/>
        </left>
        <right style="thin">
          <color indexed="64"/>
        </right>
        <top style="thin">
          <color indexed="64"/>
        </top>
        <bottom style="thin">
          <color indexed="64"/>
        </bottom>
      </border>
    </dxf>
  </rfmt>
  <rcc rId="621" sId="1" odxf="1" dxf="1">
    <nc r="A278">
      <f>HYPERLINK("https://hsdes.intel.com/resource/14013187960","14013187960")</f>
    </nc>
    <odxf>
      <border outline="0">
        <left/>
        <right/>
        <top/>
        <bottom/>
      </border>
    </odxf>
    <ndxf>
      <border outline="0">
        <left style="thin">
          <color indexed="64"/>
        </left>
        <right style="thin">
          <color indexed="64"/>
        </right>
        <top style="thin">
          <color indexed="64"/>
        </top>
        <bottom style="thin">
          <color indexed="64"/>
        </bottom>
      </border>
    </ndxf>
  </rcc>
  <rcc rId="622" sId="1" odxf="1" dxf="1">
    <nc r="B278" t="inlineStr">
      <is>
        <t>Verify wifi device functionality with  DCI disabled  IFWI post CMS cycle</t>
      </is>
    </nc>
    <odxf>
      <border outline="0">
        <left/>
        <right/>
        <top/>
        <bottom/>
      </border>
    </odxf>
    <ndxf>
      <border outline="0">
        <left style="thin">
          <color indexed="64"/>
        </left>
        <right style="thin">
          <color indexed="64"/>
        </right>
        <top style="thin">
          <color indexed="64"/>
        </top>
        <bottom style="thin">
          <color indexed="64"/>
        </bottom>
      </border>
    </ndxf>
  </rcc>
  <rcc rId="623" sId="1" odxf="1" dxf="1">
    <nc r="C278"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24" sId="1" odxf="1" dxf="1">
    <nc r="D278"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8" start="0" length="0">
    <dxf>
      <border outline="0">
        <left style="thin">
          <color indexed="64"/>
        </left>
        <right style="thin">
          <color indexed="64"/>
        </right>
        <top style="thin">
          <color indexed="64"/>
        </top>
        <bottom style="thin">
          <color indexed="64"/>
        </bottom>
      </border>
    </dxf>
  </rfmt>
  <rcc rId="625" sId="1" odxf="1" dxf="1">
    <nc r="A279">
      <f>HYPERLINK("https://hsdes.intel.com/resource/16012412794","16012412794")</f>
    </nc>
    <odxf>
      <border outline="0">
        <left/>
        <right/>
        <top/>
        <bottom/>
      </border>
    </odxf>
    <ndxf>
      <border outline="0">
        <left style="thin">
          <color indexed="64"/>
        </left>
        <right style="thin">
          <color indexed="64"/>
        </right>
        <top style="thin">
          <color indexed="64"/>
        </top>
        <bottom style="thin">
          <color indexed="64"/>
        </bottom>
      </border>
    </ndxf>
  </rcc>
  <rcc rId="626" sId="1" odxf="1" dxf="1">
    <nc r="B279" t="inlineStr">
      <is>
        <t>Verify Windows Supports Game Mode optimization on Hybrid Core Platforms</t>
      </is>
    </nc>
    <odxf>
      <border outline="0">
        <left/>
        <right/>
        <top/>
        <bottom/>
      </border>
    </odxf>
    <ndxf>
      <border outline="0">
        <left style="thin">
          <color indexed="64"/>
        </left>
        <right style="thin">
          <color indexed="64"/>
        </right>
        <top style="thin">
          <color indexed="64"/>
        </top>
        <bottom style="thin">
          <color indexed="64"/>
        </bottom>
      </border>
    </ndxf>
  </rcc>
  <rcc rId="627" sId="1" odxf="1" dxf="1">
    <nc r="C279" t="inlineStr">
      <is>
        <t>ramya</t>
      </is>
    </nc>
    <odxf>
      <border outline="0">
        <left/>
        <right/>
        <top/>
        <bottom/>
      </border>
    </odxf>
    <ndxf>
      <border outline="0">
        <left style="thin">
          <color indexed="64"/>
        </left>
        <right style="thin">
          <color indexed="64"/>
        </right>
        <top style="thin">
          <color indexed="64"/>
        </top>
        <bottom style="thin">
          <color indexed="64"/>
        </bottom>
      </border>
    </ndxf>
  </rcc>
  <rcc rId="628" sId="1" odxf="1" dxf="1">
    <nc r="D279"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79" start="0" length="0">
    <dxf>
      <border outline="0">
        <left style="thin">
          <color indexed="64"/>
        </left>
        <right style="thin">
          <color indexed="64"/>
        </right>
        <top style="thin">
          <color indexed="64"/>
        </top>
        <bottom style="thin">
          <color indexed="64"/>
        </bottom>
      </border>
    </dxf>
  </rfmt>
  <rcc rId="629" sId="1" odxf="1" dxf="1">
    <nc r="A280">
      <f>HYPERLINK("https://hsdes.intel.com/resource/16013824459","16013824459")</f>
    </nc>
    <odxf>
      <border outline="0">
        <left/>
        <right/>
        <top/>
        <bottom/>
      </border>
    </odxf>
    <ndxf>
      <border outline="0">
        <left style="thin">
          <color indexed="64"/>
        </left>
        <right style="thin">
          <color indexed="64"/>
        </right>
        <top style="thin">
          <color indexed="64"/>
        </top>
        <bottom style="thin">
          <color indexed="64"/>
        </bottom>
      </border>
    </ndxf>
  </rcc>
  <rcc rId="630" sId="1" odxf="1" dxf="1">
    <nc r="B280" t="inlineStr">
      <is>
        <t>Validate system S3 cycles with USB Type-C power adapter and without battery connected</t>
      </is>
    </nc>
    <odxf>
      <border outline="0">
        <left/>
        <right/>
        <top/>
        <bottom/>
      </border>
    </odxf>
    <ndxf>
      <border outline="0">
        <left style="thin">
          <color indexed="64"/>
        </left>
        <right style="thin">
          <color indexed="64"/>
        </right>
        <top style="thin">
          <color indexed="64"/>
        </top>
        <bottom style="thin">
          <color indexed="64"/>
        </bottom>
      </border>
    </ndxf>
  </rcc>
  <rcc rId="631" sId="1" odxf="1" dxf="1">
    <nc r="C280" t="inlineStr">
      <is>
        <t>Venkateswara</t>
      </is>
    </nc>
    <odxf>
      <border outline="0">
        <left/>
        <right/>
        <top/>
        <bottom/>
      </border>
    </odxf>
    <ndxf>
      <border outline="0">
        <left style="thin">
          <color indexed="64"/>
        </left>
        <right style="thin">
          <color indexed="64"/>
        </right>
        <top style="thin">
          <color indexed="64"/>
        </top>
        <bottom style="thin">
          <color indexed="64"/>
        </bottom>
      </border>
    </ndxf>
  </rcc>
  <rcc rId="632" sId="1" odxf="1" dxf="1">
    <nc r="D280" t="inlineStr">
      <is>
        <t>Passed</t>
      </is>
    </nc>
    <odxf>
      <fill>
        <patternFill patternType="none">
          <bgColor indexed="65"/>
        </patternFill>
      </fill>
      <border outline="0">
        <left/>
        <right/>
        <top/>
        <bottom/>
      </border>
    </odxf>
    <ndxf>
      <fill>
        <patternFill patternType="solid">
          <bgColor theme="9"/>
        </patternFill>
      </fill>
      <border outline="0">
        <left style="thin">
          <color indexed="64"/>
        </left>
        <right style="thin">
          <color indexed="64"/>
        </right>
        <top style="thin">
          <color indexed="64"/>
        </top>
        <bottom style="thin">
          <color indexed="64"/>
        </bottom>
      </border>
    </ndxf>
  </rcc>
  <rfmt sheetId="1" sqref="E280" start="0" length="0">
    <dxf>
      <border outline="0">
        <left style="thin">
          <color indexed="64"/>
        </left>
        <right style="thin">
          <color indexed="64"/>
        </right>
        <top style="thin">
          <color indexed="64"/>
        </top>
        <bottom style="thin">
          <color indexed="64"/>
        </bottom>
      </border>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33" sheetId="2" name="[ADL_N_IFWI_GC_Black_WW32.4.xlsx]Sheet1" sheetPosition="1"/>
  <rcc rId="634" sId="1" odxf="1" dxf="1">
    <oc r="A146">
      <f>HYPERLINK("https://hsdes.intel.com/resource/14013185867","14013185867")</f>
    </oc>
    <nc r="A146"/>
    <odxf>
      <font>
        <u/>
        <color theme="10"/>
      </font>
      <border outline="0">
        <left style="thin">
          <color indexed="64"/>
        </left>
        <right style="thin">
          <color indexed="64"/>
        </right>
        <top style="thin">
          <color indexed="64"/>
        </top>
        <bottom style="thin">
          <color indexed="64"/>
        </bottom>
      </border>
    </odxf>
    <ndxf>
      <font>
        <u val="none"/>
        <sz val="11"/>
        <color theme="1"/>
        <name val="Calibri"/>
        <family val="2"/>
        <scheme val="minor"/>
      </font>
      <border outline="0">
        <left/>
        <right/>
        <top/>
        <bottom/>
      </border>
    </ndxf>
  </rcc>
  <rcc rId="635" sId="1" odxf="1" dxf="1">
    <oc r="B146" t="inlineStr">
      <is>
        <t>Verify Host serial port communications in OS and EDK Shell</t>
      </is>
    </oc>
    <nc r="B146"/>
    <odxf>
      <border outline="0">
        <left style="thin">
          <color indexed="64"/>
        </left>
        <right style="thin">
          <color indexed="64"/>
        </right>
        <top style="thin">
          <color indexed="64"/>
        </top>
        <bottom style="thin">
          <color indexed="64"/>
        </bottom>
      </border>
    </odxf>
    <ndxf>
      <border outline="0">
        <left/>
        <right/>
        <top/>
        <bottom/>
      </border>
    </ndxf>
  </rcc>
  <rcc rId="636" sId="1" odxf="1" dxf="1">
    <oc r="C146" t="inlineStr">
      <is>
        <t>ramya</t>
      </is>
    </oc>
    <nc r="C146"/>
    <odxf>
      <border outline="0">
        <left style="thin">
          <color indexed="64"/>
        </left>
        <right style="thin">
          <color indexed="64"/>
        </right>
        <top style="thin">
          <color indexed="64"/>
        </top>
        <bottom style="thin">
          <color indexed="64"/>
        </bottom>
      </border>
    </odxf>
    <ndxf>
      <border outline="0">
        <left/>
        <right/>
        <top/>
        <bottom/>
      </border>
    </ndxf>
  </rcc>
  <rcc rId="637" sId="1" odxf="1" dxf="1">
    <oc r="D146" t="inlineStr">
      <is>
        <t>passed</t>
      </is>
    </oc>
    <nc r="D14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46" start="0" length="0">
    <dxf>
      <border outline="0">
        <left/>
        <right/>
        <top/>
        <bottom/>
      </border>
    </dxf>
  </rfmt>
  <rcc rId="638" sId="1" odxf="1" dxf="1">
    <oc r="A147">
      <f>HYPERLINK("https://hsdes.intel.com/resource/14013185882","14013185882")</f>
    </oc>
    <nc r="A147"/>
    <odxf>
      <border outline="0">
        <left style="thin">
          <color indexed="64"/>
        </left>
        <right style="thin">
          <color indexed="64"/>
        </right>
        <top style="thin">
          <color indexed="64"/>
        </top>
        <bottom style="thin">
          <color indexed="64"/>
        </bottom>
      </border>
    </odxf>
    <ndxf>
      <border outline="0">
        <left/>
        <right/>
        <top/>
        <bottom/>
      </border>
    </ndxf>
  </rcc>
  <rcc rId="639" sId="1" odxf="1" dxf="1">
    <oc r="B147" t="inlineStr">
      <is>
        <t>Verify SUT can power up with power button after shut down from OS (S0-S5-S0 transition)</t>
      </is>
    </oc>
    <nc r="B147"/>
    <odxf>
      <border outline="0">
        <left style="thin">
          <color indexed="64"/>
        </left>
        <right style="thin">
          <color indexed="64"/>
        </right>
        <top style="thin">
          <color indexed="64"/>
        </top>
        <bottom style="thin">
          <color indexed="64"/>
        </bottom>
      </border>
    </odxf>
    <ndxf>
      <border outline="0">
        <left/>
        <right/>
        <top/>
        <bottom/>
      </border>
    </ndxf>
  </rcc>
  <rcc rId="640" sId="1" odxf="1" dxf="1">
    <oc r="C147" t="inlineStr">
      <is>
        <t>ramya</t>
      </is>
    </oc>
    <nc r="C147"/>
    <odxf>
      <border outline="0">
        <left style="thin">
          <color indexed="64"/>
        </left>
        <right style="thin">
          <color indexed="64"/>
        </right>
        <top style="thin">
          <color indexed="64"/>
        </top>
        <bottom style="thin">
          <color indexed="64"/>
        </bottom>
      </border>
    </odxf>
    <ndxf>
      <border outline="0">
        <left/>
        <right/>
        <top/>
        <bottom/>
      </border>
    </ndxf>
  </rcc>
  <rcc rId="641" sId="1" odxf="1" dxf="1">
    <oc r="D147" t="inlineStr">
      <is>
        <t>Passed</t>
      </is>
    </oc>
    <nc r="D14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47" start="0" length="0">
    <dxf>
      <border outline="0">
        <left/>
        <right/>
        <top/>
        <bottom/>
      </border>
    </dxf>
  </rfmt>
  <rcc rId="642" sId="1" odxf="1" dxf="1">
    <oc r="A148">
      <f>HYPERLINK("https://hsdes.intel.com/resource/14013185893","14013185893")</f>
    </oc>
    <nc r="A148"/>
    <odxf>
      <border outline="0">
        <left style="thin">
          <color indexed="64"/>
        </left>
        <right style="thin">
          <color indexed="64"/>
        </right>
        <top style="thin">
          <color indexed="64"/>
        </top>
        <bottom style="thin">
          <color indexed="64"/>
        </bottom>
      </border>
    </odxf>
    <ndxf>
      <border outline="0">
        <left/>
        <right/>
        <top/>
        <bottom/>
      </border>
    </ndxf>
  </rcc>
  <rcc rId="643" sId="1" odxf="1" dxf="1">
    <oc r="B148" t="inlineStr">
      <is>
        <t>Verify SUT shutdown (S5) when the Power Button is held during POWER_ON_TIME with only USB Charger plugged-in</t>
      </is>
    </oc>
    <nc r="B148"/>
    <odxf>
      <border outline="0">
        <left style="thin">
          <color indexed="64"/>
        </left>
        <right style="thin">
          <color indexed="64"/>
        </right>
        <top style="thin">
          <color indexed="64"/>
        </top>
        <bottom style="thin">
          <color indexed="64"/>
        </bottom>
      </border>
    </odxf>
    <ndxf>
      <border outline="0">
        <left/>
        <right/>
        <top/>
        <bottom/>
      </border>
    </ndxf>
  </rcc>
  <rcc rId="644" sId="1" odxf="1" dxf="1">
    <oc r="C148" t="inlineStr">
      <is>
        <t>Venkateswara</t>
      </is>
    </oc>
    <nc r="C148"/>
    <odxf>
      <border outline="0">
        <left style="thin">
          <color indexed="64"/>
        </left>
        <right style="thin">
          <color indexed="64"/>
        </right>
        <top style="thin">
          <color indexed="64"/>
        </top>
        <bottom style="thin">
          <color indexed="64"/>
        </bottom>
      </border>
    </odxf>
    <ndxf>
      <border outline="0">
        <left/>
        <right/>
        <top/>
        <bottom/>
      </border>
    </ndxf>
  </rcc>
  <rcc rId="645" sId="1" odxf="1" dxf="1">
    <oc r="D148" t="inlineStr">
      <is>
        <t>Passed</t>
      </is>
    </oc>
    <nc r="D14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48" start="0" length="0">
    <dxf>
      <border outline="0">
        <left/>
        <right/>
        <top/>
        <bottom/>
      </border>
    </dxf>
  </rfmt>
  <rcc rId="646" sId="1" odxf="1" dxf="1">
    <oc r="A149">
      <f>HYPERLINK("https://hsdes.intel.com/resource/14013185904","14013185904")</f>
    </oc>
    <nc r="A149"/>
    <odxf>
      <border outline="0">
        <left style="thin">
          <color indexed="64"/>
        </left>
        <right style="thin">
          <color indexed="64"/>
        </right>
        <top style="thin">
          <color indexed="64"/>
        </top>
        <bottom style="thin">
          <color indexed="64"/>
        </bottom>
      </border>
    </odxf>
    <ndxf>
      <border outline="0">
        <left/>
        <right/>
        <top/>
        <bottom/>
      </border>
    </ndxf>
  </rcc>
  <rcc rId="647" sId="1" odxf="1" dxf="1">
    <oc r="B149" t="inlineStr">
      <is>
        <t>Validate Type-C USB3.0 Host Mode (Type-C to A) functionality - on hot unplug/plug and after S3 and S4 Cycles</t>
      </is>
    </oc>
    <nc r="B149"/>
    <odxf>
      <border outline="0">
        <left style="thin">
          <color indexed="64"/>
        </left>
        <right style="thin">
          <color indexed="64"/>
        </right>
        <top style="thin">
          <color indexed="64"/>
        </top>
        <bottom style="thin">
          <color indexed="64"/>
        </bottom>
      </border>
    </odxf>
    <ndxf>
      <border outline="0">
        <left/>
        <right/>
        <top/>
        <bottom/>
      </border>
    </ndxf>
  </rcc>
  <rcc rId="648" sId="1" odxf="1" dxf="1">
    <oc r="C149" t="inlineStr">
      <is>
        <t>ramya</t>
      </is>
    </oc>
    <nc r="C149"/>
    <odxf>
      <border outline="0">
        <left style="thin">
          <color indexed="64"/>
        </left>
        <right style="thin">
          <color indexed="64"/>
        </right>
        <top style="thin">
          <color indexed="64"/>
        </top>
        <bottom style="thin">
          <color indexed="64"/>
        </bottom>
      </border>
    </odxf>
    <ndxf>
      <border outline="0">
        <left/>
        <right/>
        <top/>
        <bottom/>
      </border>
    </ndxf>
  </rcc>
  <rcc rId="649" sId="1" odxf="1" dxf="1">
    <oc r="D149" t="inlineStr">
      <is>
        <t>Passed</t>
      </is>
    </oc>
    <nc r="D14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49" start="0" length="0">
    <dxf>
      <border outline="0">
        <left/>
        <right/>
        <top/>
        <bottom/>
      </border>
    </dxf>
  </rfmt>
  <rcc rId="650" sId="1" odxf="1" dxf="1">
    <oc r="A150">
      <f>HYPERLINK("https://hsdes.intel.com/resource/14013185905","14013185905")</f>
    </oc>
    <nc r="A150"/>
    <odxf>
      <border outline="0">
        <left style="thin">
          <color indexed="64"/>
        </left>
        <right style="thin">
          <color indexed="64"/>
        </right>
        <top style="thin">
          <color indexed="64"/>
        </top>
        <bottom style="thin">
          <color indexed="64"/>
        </bottom>
      </border>
    </odxf>
    <ndxf>
      <border outline="0">
        <left/>
        <right/>
        <top/>
        <bottom/>
      </border>
    </ndxf>
  </rcc>
  <rcc rId="651" sId="1" odxf="1" dxf="1">
    <oc r="B150" t="inlineStr">
      <is>
        <t>Verify USB Type-C device Connector reversibility functionality after Sx (S3,S4,S5)and reboot cycles</t>
      </is>
    </oc>
    <nc r="B150"/>
    <odxf>
      <border outline="0">
        <left style="thin">
          <color indexed="64"/>
        </left>
        <right style="thin">
          <color indexed="64"/>
        </right>
        <top style="thin">
          <color indexed="64"/>
        </top>
        <bottom style="thin">
          <color indexed="64"/>
        </bottom>
      </border>
    </odxf>
    <ndxf>
      <border outline="0">
        <left/>
        <right/>
        <top/>
        <bottom/>
      </border>
    </ndxf>
  </rcc>
  <rcc rId="652" sId="1" odxf="1" dxf="1">
    <oc r="C150" t="inlineStr">
      <is>
        <t>ramya</t>
      </is>
    </oc>
    <nc r="C150"/>
    <odxf>
      <border outline="0">
        <left style="thin">
          <color indexed="64"/>
        </left>
        <right style="thin">
          <color indexed="64"/>
        </right>
        <top style="thin">
          <color indexed="64"/>
        </top>
        <bottom style="thin">
          <color indexed="64"/>
        </bottom>
      </border>
    </odxf>
    <ndxf>
      <border outline="0">
        <left/>
        <right/>
        <top/>
        <bottom/>
      </border>
    </ndxf>
  </rcc>
  <rcc rId="653" sId="1" odxf="1" dxf="1">
    <oc r="D150" t="inlineStr">
      <is>
        <t>Passed</t>
      </is>
    </oc>
    <nc r="D15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0" start="0" length="0">
    <dxf>
      <border outline="0">
        <left/>
        <right/>
        <top/>
        <bottom/>
      </border>
    </dxf>
  </rfmt>
  <rcc rId="654" sId="1" odxf="1" dxf="1">
    <oc r="A151">
      <f>HYPERLINK("https://hsdes.intel.com/resource/14013185917","14013185917")</f>
    </oc>
    <nc r="A151"/>
    <odxf>
      <border outline="0">
        <left style="thin">
          <color indexed="64"/>
        </left>
        <right style="thin">
          <color indexed="64"/>
        </right>
        <top style="thin">
          <color indexed="64"/>
        </top>
        <bottom style="thin">
          <color indexed="64"/>
        </bottom>
      </border>
    </odxf>
    <ndxf>
      <border outline="0">
        <left/>
        <right/>
        <top/>
        <bottom/>
      </border>
    </ndxf>
  </rcc>
  <rcc rId="655" sId="1" odxf="1" dxf="1">
    <oc r="B151" t="inlineStr">
      <is>
        <t>Validate booting SUT with USB Type-C power adapter and without battery connected</t>
      </is>
    </oc>
    <nc r="B151"/>
    <odxf>
      <border outline="0">
        <left style="thin">
          <color indexed="64"/>
        </left>
        <right style="thin">
          <color indexed="64"/>
        </right>
        <top style="thin">
          <color indexed="64"/>
        </top>
        <bottom style="thin">
          <color indexed="64"/>
        </bottom>
      </border>
    </odxf>
    <ndxf>
      <border outline="0">
        <left/>
        <right/>
        <top/>
        <bottom/>
      </border>
    </ndxf>
  </rcc>
  <rcc rId="656" sId="1" odxf="1" dxf="1">
    <oc r="C151" t="inlineStr">
      <is>
        <t>Venkateswara</t>
      </is>
    </oc>
    <nc r="C151"/>
    <odxf>
      <border outline="0">
        <left style="thin">
          <color indexed="64"/>
        </left>
        <right style="thin">
          <color indexed="64"/>
        </right>
        <top style="thin">
          <color indexed="64"/>
        </top>
        <bottom style="thin">
          <color indexed="64"/>
        </bottom>
      </border>
    </odxf>
    <ndxf>
      <border outline="0">
        <left/>
        <right/>
        <top/>
        <bottom/>
      </border>
    </ndxf>
  </rcc>
  <rcc rId="657" sId="1" odxf="1" dxf="1">
    <oc r="D151" t="inlineStr">
      <is>
        <t>Passed</t>
      </is>
    </oc>
    <nc r="D15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1" start="0" length="0">
    <dxf>
      <border outline="0">
        <left/>
        <right/>
        <top/>
        <bottom/>
      </border>
    </dxf>
  </rfmt>
  <rcc rId="658" sId="1" odxf="1" dxf="1">
    <oc r="A152">
      <f>HYPERLINK("https://hsdes.intel.com/resource/14013185924","14013185924")</f>
    </oc>
    <nc r="A152"/>
    <odxf>
      <border outline="0">
        <left style="thin">
          <color indexed="64"/>
        </left>
        <right style="thin">
          <color indexed="64"/>
        </right>
        <top style="thin">
          <color indexed="64"/>
        </top>
        <bottom style="thin">
          <color indexed="64"/>
        </bottom>
      </border>
    </odxf>
    <ndxf>
      <border outline="0">
        <left/>
        <right/>
        <top/>
        <bottom/>
      </border>
    </ndxf>
  </rcc>
  <rcc rId="659" sId="1" odxf="1" dxf="1">
    <oc r="B152" t="inlineStr">
      <is>
        <t>Validate system warm reboot, S4, S5 cycles with USB Type-C power adapter and without battery connected</t>
      </is>
    </oc>
    <nc r="B152"/>
    <odxf>
      <border outline="0">
        <left style="thin">
          <color indexed="64"/>
        </left>
        <right style="thin">
          <color indexed="64"/>
        </right>
        <top style="thin">
          <color indexed="64"/>
        </top>
        <bottom style="thin">
          <color indexed="64"/>
        </bottom>
      </border>
    </odxf>
    <ndxf>
      <border outline="0">
        <left/>
        <right/>
        <top/>
        <bottom/>
      </border>
    </ndxf>
  </rcc>
  <rcc rId="660" sId="1" odxf="1" dxf="1">
    <oc r="C152" t="inlineStr">
      <is>
        <t>Venkateswara</t>
      </is>
    </oc>
    <nc r="C152"/>
    <odxf>
      <border outline="0">
        <left style="thin">
          <color indexed="64"/>
        </left>
        <right style="thin">
          <color indexed="64"/>
        </right>
        <top style="thin">
          <color indexed="64"/>
        </top>
        <bottom style="thin">
          <color indexed="64"/>
        </bottom>
      </border>
    </odxf>
    <ndxf>
      <border outline="0">
        <left/>
        <right/>
        <top/>
        <bottom/>
      </border>
    </ndxf>
  </rcc>
  <rcc rId="661" sId="1" odxf="1" dxf="1">
    <oc r="D152" t="inlineStr">
      <is>
        <t>Passed</t>
      </is>
    </oc>
    <nc r="D15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2" start="0" length="0">
    <dxf>
      <border outline="0">
        <left/>
        <right/>
        <top/>
        <bottom/>
      </border>
    </dxf>
  </rfmt>
  <rcc rId="662" sId="1" odxf="1" dxf="1">
    <oc r="A153">
      <f>HYPERLINK("https://hsdes.intel.com/resource/14013185931","14013185931")</f>
    </oc>
    <nc r="A153"/>
    <odxf>
      <border outline="0">
        <left style="thin">
          <color indexed="64"/>
        </left>
        <right style="thin">
          <color indexed="64"/>
        </right>
        <top style="thin">
          <color indexed="64"/>
        </top>
        <bottom style="thin">
          <color indexed="64"/>
        </bottom>
      </border>
    </odxf>
    <ndxf>
      <border outline="0">
        <left/>
        <right/>
        <top/>
        <bottom/>
      </border>
    </ndxf>
  </rcc>
  <rcc rId="663" sId="1" odxf="1" dxf="1">
    <oc r="B153" t="inlineStr">
      <is>
        <t>Validate Type-C USB2.0 Host Mode (Type-C to A) functionality - hot plug device before and in S3, S4 state</t>
      </is>
    </oc>
    <nc r="B153"/>
    <odxf>
      <border outline="0">
        <left style="thin">
          <color indexed="64"/>
        </left>
        <right style="thin">
          <color indexed="64"/>
        </right>
        <top style="thin">
          <color indexed="64"/>
        </top>
        <bottom style="thin">
          <color indexed="64"/>
        </bottom>
      </border>
    </odxf>
    <ndxf>
      <border outline="0">
        <left/>
        <right/>
        <top/>
        <bottom/>
      </border>
    </ndxf>
  </rcc>
  <rcc rId="664" sId="1" odxf="1" dxf="1">
    <oc r="C153" t="inlineStr">
      <is>
        <t>ramya</t>
      </is>
    </oc>
    <nc r="C153"/>
    <odxf>
      <border outline="0">
        <left style="thin">
          <color indexed="64"/>
        </left>
        <right style="thin">
          <color indexed="64"/>
        </right>
        <top style="thin">
          <color indexed="64"/>
        </top>
        <bottom style="thin">
          <color indexed="64"/>
        </bottom>
      </border>
    </odxf>
    <ndxf>
      <border outline="0">
        <left/>
        <right/>
        <top/>
        <bottom/>
      </border>
    </ndxf>
  </rcc>
  <rcc rId="665" sId="1" odxf="1" dxf="1">
    <oc r="D153" t="inlineStr">
      <is>
        <t>Passed</t>
      </is>
    </oc>
    <nc r="D15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3" start="0" length="0">
    <dxf>
      <border outline="0">
        <left/>
        <right/>
        <top/>
        <bottom/>
      </border>
    </dxf>
  </rfmt>
  <rcc rId="666" sId="1" odxf="1" dxf="1">
    <oc r="A154">
      <f>HYPERLINK("https://hsdes.intel.com/resource/14013185934","14013185934")</f>
    </oc>
    <nc r="A154"/>
    <odxf>
      <border outline="0">
        <left style="thin">
          <color indexed="64"/>
        </left>
        <right style="thin">
          <color indexed="64"/>
        </right>
        <top style="thin">
          <color indexed="64"/>
        </top>
        <bottom style="thin">
          <color indexed="64"/>
        </bottom>
      </border>
    </odxf>
    <ndxf>
      <border outline="0">
        <left/>
        <right/>
        <top/>
        <bottom/>
      </border>
    </ndxf>
  </rcc>
  <rcc rId="667" sId="1" odxf="1" dxf="1">
    <oc r="B154" t="inlineStr">
      <is>
        <t>Validate Type-C USB3.0 Host Mode (Type-C to A) functionality - hot plug device before and in S3, S4 state</t>
      </is>
    </oc>
    <nc r="B154"/>
    <odxf>
      <border outline="0">
        <left style="thin">
          <color indexed="64"/>
        </left>
        <right style="thin">
          <color indexed="64"/>
        </right>
        <top style="thin">
          <color indexed="64"/>
        </top>
        <bottom style="thin">
          <color indexed="64"/>
        </bottom>
      </border>
    </odxf>
    <ndxf>
      <border outline="0">
        <left/>
        <right/>
        <top/>
        <bottom/>
      </border>
    </ndxf>
  </rcc>
  <rcc rId="668" sId="1" odxf="1" dxf="1">
    <oc r="C154" t="inlineStr">
      <is>
        <t>ramya</t>
      </is>
    </oc>
    <nc r="C154"/>
    <odxf>
      <border outline="0">
        <left style="thin">
          <color indexed="64"/>
        </left>
        <right style="thin">
          <color indexed="64"/>
        </right>
        <top style="thin">
          <color indexed="64"/>
        </top>
        <bottom style="thin">
          <color indexed="64"/>
        </bottom>
      </border>
    </odxf>
    <ndxf>
      <border outline="0">
        <left/>
        <right/>
        <top/>
        <bottom/>
      </border>
    </ndxf>
  </rcc>
  <rcc rId="669" sId="1" odxf="1" dxf="1">
    <oc r="D154" t="inlineStr">
      <is>
        <t>Passed</t>
      </is>
    </oc>
    <nc r="D15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4" start="0" length="0">
    <dxf>
      <border outline="0">
        <left/>
        <right/>
        <top/>
        <bottom/>
      </border>
    </dxf>
  </rfmt>
  <rcc rId="670" sId="1" odxf="1" dxf="1">
    <oc r="A155">
      <f>HYPERLINK("https://hsdes.intel.com/resource/14013185942","14013185942")</f>
    </oc>
    <nc r="A155"/>
    <odxf>
      <border outline="0">
        <left style="thin">
          <color indexed="64"/>
        </left>
        <right style="thin">
          <color indexed="64"/>
        </right>
        <top style="thin">
          <color indexed="64"/>
        </top>
        <bottom style="thin">
          <color indexed="64"/>
        </bottom>
      </border>
    </odxf>
    <ndxf>
      <border outline="0">
        <left/>
        <right/>
        <top/>
        <bottom/>
      </border>
    </ndxf>
  </rcc>
  <rcc rId="671" sId="1" odxf="1" dxf="1">
    <oc r="B155" t="inlineStr">
      <is>
        <t>Verify that battery gets discharged withACsupply removed</t>
      </is>
    </oc>
    <nc r="B155"/>
    <odxf>
      <border outline="0">
        <left style="thin">
          <color indexed="64"/>
        </left>
        <right style="thin">
          <color indexed="64"/>
        </right>
        <top style="thin">
          <color indexed="64"/>
        </top>
        <bottom style="thin">
          <color indexed="64"/>
        </bottom>
      </border>
    </odxf>
    <ndxf>
      <border outline="0">
        <left/>
        <right/>
        <top/>
        <bottom/>
      </border>
    </ndxf>
  </rcc>
  <rcc rId="672" sId="1" odxf="1" dxf="1">
    <oc r="C155" t="inlineStr">
      <is>
        <t>ramya</t>
      </is>
    </oc>
    <nc r="C155"/>
    <odxf>
      <border outline="0">
        <left style="thin">
          <color indexed="64"/>
        </left>
        <right style="thin">
          <color indexed="64"/>
        </right>
        <top style="thin">
          <color indexed="64"/>
        </top>
        <bottom style="thin">
          <color indexed="64"/>
        </bottom>
      </border>
    </odxf>
    <ndxf>
      <border outline="0">
        <left/>
        <right/>
        <top/>
        <bottom/>
      </border>
    </ndxf>
  </rcc>
  <rcc rId="673" sId="1" odxf="1" dxf="1">
    <oc r="D155" t="inlineStr">
      <is>
        <t>Passed</t>
      </is>
    </oc>
    <nc r="D15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5" start="0" length="0">
    <dxf>
      <border outline="0">
        <left/>
        <right/>
        <top/>
        <bottom/>
      </border>
    </dxf>
  </rfmt>
  <rcc rId="674" sId="1" odxf="1" dxf="1">
    <oc r="A156">
      <f>HYPERLINK("https://hsdes.intel.com/resource/14013185951","14013185951")</f>
    </oc>
    <nc r="A156"/>
    <odxf>
      <border outline="0">
        <left style="thin">
          <color indexed="64"/>
        </left>
        <right style="thin">
          <color indexed="64"/>
        </right>
        <top style="thin">
          <color indexed="64"/>
        </top>
        <bottom style="thin">
          <color indexed="64"/>
        </bottom>
      </border>
    </odxf>
    <ndxf>
      <border outline="0">
        <left/>
        <right/>
        <top/>
        <bottom/>
      </border>
    </ndxf>
  </rcc>
  <rcc rId="675" sId="1" odxf="1" dxf="1">
    <oc r="B156" t="inlineStr">
      <is>
        <t>Verify if SUT could be powered off ( S5) in battery and powered on (S5-&gt;S0) inACbrick</t>
      </is>
    </oc>
    <nc r="B156"/>
    <odxf>
      <border outline="0">
        <left style="thin">
          <color indexed="64"/>
        </left>
        <right style="thin">
          <color indexed="64"/>
        </right>
        <top style="thin">
          <color indexed="64"/>
        </top>
        <bottom style="thin">
          <color indexed="64"/>
        </bottom>
      </border>
    </odxf>
    <ndxf>
      <border outline="0">
        <left/>
        <right/>
        <top/>
        <bottom/>
      </border>
    </ndxf>
  </rcc>
  <rcc rId="676" sId="1" odxf="1" dxf="1">
    <oc r="C156" t="inlineStr">
      <is>
        <t>ramya</t>
      </is>
    </oc>
    <nc r="C156"/>
    <odxf>
      <border outline="0">
        <left style="thin">
          <color indexed="64"/>
        </left>
        <right style="thin">
          <color indexed="64"/>
        </right>
        <top style="thin">
          <color indexed="64"/>
        </top>
        <bottom style="thin">
          <color indexed="64"/>
        </bottom>
      </border>
    </odxf>
    <ndxf>
      <border outline="0">
        <left/>
        <right/>
        <top/>
        <bottom/>
      </border>
    </ndxf>
  </rcc>
  <rcc rId="677" sId="1" odxf="1" dxf="1">
    <oc r="D156" t="inlineStr">
      <is>
        <t>Passed</t>
      </is>
    </oc>
    <nc r="D15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6" start="0" length="0">
    <dxf>
      <border outline="0">
        <left/>
        <right/>
        <top/>
        <bottom/>
      </border>
    </dxf>
  </rfmt>
  <rcc rId="678" sId="1" odxf="1" dxf="1">
    <oc r="A157">
      <f>HYPERLINK("https://hsdes.intel.com/resource/14013185957","14013185957")</f>
    </oc>
    <nc r="A157"/>
    <odxf>
      <border outline="0">
        <left style="thin">
          <color indexed="64"/>
        </left>
        <right style="thin">
          <color indexed="64"/>
        </right>
        <top style="thin">
          <color indexed="64"/>
        </top>
        <bottom style="thin">
          <color indexed="64"/>
        </bottom>
      </border>
    </odxf>
    <ndxf>
      <border outline="0">
        <left/>
        <right/>
        <top/>
        <bottom/>
      </border>
    </ndxf>
  </rcc>
  <rcc rId="679" sId="1" odxf="1" dxf="1">
    <oc r="B157" t="inlineStr">
      <is>
        <t>Verify the SUT shuts down when the battery power falls less than the critical level (5%)</t>
      </is>
    </oc>
    <nc r="B157"/>
    <odxf>
      <border outline="0">
        <left style="thin">
          <color indexed="64"/>
        </left>
        <right style="thin">
          <color indexed="64"/>
        </right>
        <top style="thin">
          <color indexed="64"/>
        </top>
        <bottom style="thin">
          <color indexed="64"/>
        </bottom>
      </border>
    </odxf>
    <ndxf>
      <border outline="0">
        <left/>
        <right/>
        <top/>
        <bottom/>
      </border>
    </ndxf>
  </rcc>
  <rcc rId="680" sId="1" odxf="1" dxf="1">
    <oc r="C157" t="inlineStr">
      <is>
        <t>ramya</t>
      </is>
    </oc>
    <nc r="C157"/>
    <odxf>
      <border outline="0">
        <left style="thin">
          <color indexed="64"/>
        </left>
        <right style="thin">
          <color indexed="64"/>
        </right>
        <top style="thin">
          <color indexed="64"/>
        </top>
        <bottom style="thin">
          <color indexed="64"/>
        </bottom>
      </border>
    </odxf>
    <ndxf>
      <border outline="0">
        <left/>
        <right/>
        <top/>
        <bottom/>
      </border>
    </ndxf>
  </rcc>
  <rcc rId="681" sId="1" odxf="1" dxf="1">
    <oc r="D157" t="inlineStr">
      <is>
        <t>passed</t>
      </is>
    </oc>
    <nc r="D15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7" start="0" length="0">
    <dxf>
      <border outline="0">
        <left/>
        <right/>
        <top/>
        <bottom/>
      </border>
    </dxf>
  </rfmt>
  <rcc rId="682" sId="1" odxf="1" dxf="1">
    <oc r="A158">
      <f>HYPERLINK("https://hsdes.intel.com/resource/14013185962","14013185962")</f>
    </oc>
    <nc r="A158"/>
    <odxf>
      <border outline="0">
        <left style="thin">
          <color indexed="64"/>
        </left>
        <right style="thin">
          <color indexed="64"/>
        </right>
        <top style="thin">
          <color indexed="64"/>
        </top>
        <bottom style="thin">
          <color indexed="64"/>
        </bottom>
      </border>
    </odxf>
    <ndxf>
      <border outline="0">
        <left/>
        <right/>
        <top/>
        <bottom/>
      </border>
    </ndxf>
  </rcc>
  <rcc rId="683" sId="1" odxf="1" dxf="1">
    <oc r="B158" t="inlineStr">
      <is>
        <t>Verify battery charging is proper even after system crash - AC brick</t>
      </is>
    </oc>
    <nc r="B158"/>
    <odxf>
      <border outline="0">
        <left style="thin">
          <color indexed="64"/>
        </left>
        <right style="thin">
          <color indexed="64"/>
        </right>
        <top style="thin">
          <color indexed="64"/>
        </top>
        <bottom style="thin">
          <color indexed="64"/>
        </bottom>
      </border>
    </odxf>
    <ndxf>
      <border outline="0">
        <left/>
        <right/>
        <top/>
        <bottom/>
      </border>
    </ndxf>
  </rcc>
  <rcc rId="684" sId="1" odxf="1" dxf="1">
    <oc r="C158" t="inlineStr">
      <is>
        <t>ramya</t>
      </is>
    </oc>
    <nc r="C158"/>
    <odxf>
      <border outline="0">
        <left style="thin">
          <color indexed="64"/>
        </left>
        <right style="thin">
          <color indexed="64"/>
        </right>
        <top style="thin">
          <color indexed="64"/>
        </top>
        <bottom style="thin">
          <color indexed="64"/>
        </bottom>
      </border>
    </odxf>
    <ndxf>
      <border outline="0">
        <left/>
        <right/>
        <top/>
        <bottom/>
      </border>
    </ndxf>
  </rcc>
  <rcc rId="685" sId="1" odxf="1" dxf="1">
    <oc r="D158" t="inlineStr">
      <is>
        <t>Passed</t>
      </is>
    </oc>
    <nc r="D15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8" start="0" length="0">
    <dxf>
      <border outline="0">
        <left/>
        <right/>
        <top/>
        <bottom/>
      </border>
    </dxf>
  </rfmt>
  <rcc rId="686" sId="1" odxf="1" dxf="1">
    <oc r="A159">
      <f>HYPERLINK("https://hsdes.intel.com/resource/14013185963","14013185963")</f>
    </oc>
    <nc r="A159"/>
    <odxf>
      <border outline="0">
        <left style="thin">
          <color indexed="64"/>
        </left>
        <right style="thin">
          <color indexed="64"/>
        </right>
        <top style="thin">
          <color indexed="64"/>
        </top>
        <bottom style="thin">
          <color indexed="64"/>
        </bottom>
      </border>
    </odxf>
    <ndxf>
      <border outline="0">
        <left/>
        <right/>
        <top/>
        <bottom/>
      </border>
    </ndxf>
  </rcc>
  <rcc rId="687" sId="1" odxf="1" dxf="1">
    <oc r="B159" t="inlineStr">
      <is>
        <t>[Golden Config] Verify CPU package C10 residence in AC and DC</t>
      </is>
    </oc>
    <nc r="B159"/>
    <odxf>
      <border outline="0">
        <left style="thin">
          <color indexed="64"/>
        </left>
        <right style="thin">
          <color indexed="64"/>
        </right>
        <top style="thin">
          <color indexed="64"/>
        </top>
        <bottom style="thin">
          <color indexed="64"/>
        </bottom>
      </border>
    </odxf>
    <ndxf>
      <border outline="0">
        <left/>
        <right/>
        <top/>
        <bottom/>
      </border>
    </ndxf>
  </rcc>
  <rcc rId="688" sId="1" odxf="1" dxf="1">
    <oc r="C159" t="inlineStr">
      <is>
        <t>ramya</t>
      </is>
    </oc>
    <nc r="C159"/>
    <odxf>
      <border outline="0">
        <left style="thin">
          <color indexed="64"/>
        </left>
        <right style="thin">
          <color indexed="64"/>
        </right>
        <top style="thin">
          <color indexed="64"/>
        </top>
        <bottom style="thin">
          <color indexed="64"/>
        </bottom>
      </border>
    </odxf>
    <ndxf>
      <border outline="0">
        <left/>
        <right/>
        <top/>
        <bottom/>
      </border>
    </ndxf>
  </rcc>
  <rcc rId="689" sId="1" odxf="1" dxf="1">
    <oc r="D159" t="inlineStr">
      <is>
        <t>Passed</t>
      </is>
    </oc>
    <nc r="D15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59" start="0" length="0">
    <dxf>
      <border outline="0">
        <left/>
        <right/>
        <top/>
        <bottom/>
      </border>
    </dxf>
  </rfmt>
  <rcc rId="690" sId="1" odxf="1" dxf="1">
    <oc r="A160">
      <f>HYPERLINK("https://hsdes.intel.com/resource/14013185965","14013185965")</f>
    </oc>
    <nc r="A160"/>
    <odxf>
      <border outline="0">
        <left style="thin">
          <color indexed="64"/>
        </left>
        <right style="thin">
          <color indexed="64"/>
        </right>
        <top style="thin">
          <color indexed="64"/>
        </top>
        <bottom style="thin">
          <color indexed="64"/>
        </bottom>
      </border>
    </odxf>
    <ndxf>
      <border outline="0">
        <left/>
        <right/>
        <top/>
        <bottom/>
      </border>
    </ndxf>
  </rcc>
  <rcc rId="691" sId="1" odxf="1" dxf="1">
    <oc r="B160" t="inlineStr">
      <is>
        <t>Verify different power state changes on S0i3 enabled system</t>
      </is>
    </oc>
    <nc r="B160"/>
    <odxf>
      <border outline="0">
        <left style="thin">
          <color indexed="64"/>
        </left>
        <right style="thin">
          <color indexed="64"/>
        </right>
        <top style="thin">
          <color indexed="64"/>
        </top>
        <bottom style="thin">
          <color indexed="64"/>
        </bottom>
      </border>
    </odxf>
    <ndxf>
      <border outline="0">
        <left/>
        <right/>
        <top/>
        <bottom/>
      </border>
    </ndxf>
  </rcc>
  <rcc rId="692" sId="1" odxf="1" dxf="1">
    <oc r="C160" t="inlineStr">
      <is>
        <t>ramya</t>
      </is>
    </oc>
    <nc r="C160"/>
    <odxf>
      <border outline="0">
        <left style="thin">
          <color indexed="64"/>
        </left>
        <right style="thin">
          <color indexed="64"/>
        </right>
        <top style="thin">
          <color indexed="64"/>
        </top>
        <bottom style="thin">
          <color indexed="64"/>
        </bottom>
      </border>
    </odxf>
    <ndxf>
      <border outline="0">
        <left/>
        <right/>
        <top/>
        <bottom/>
      </border>
    </ndxf>
  </rcc>
  <rcc rId="693" sId="1" odxf="1" dxf="1">
    <oc r="D160" t="inlineStr">
      <is>
        <t>Passed</t>
      </is>
    </oc>
    <nc r="D16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0" start="0" length="0">
    <dxf>
      <border outline="0">
        <left/>
        <right/>
        <top/>
        <bottom/>
      </border>
    </dxf>
  </rfmt>
  <rcc rId="694" sId="1" odxf="1" dxf="1">
    <oc r="A161">
      <f>HYPERLINK("https://hsdes.intel.com/resource/14013185971","14013185971")</f>
    </oc>
    <nc r="A161"/>
    <odxf>
      <border outline="0">
        <left style="thin">
          <color indexed="64"/>
        </left>
        <right style="thin">
          <color indexed="64"/>
        </right>
        <top style="thin">
          <color indexed="64"/>
        </top>
        <bottom style="thin">
          <color indexed="64"/>
        </bottom>
      </border>
    </odxf>
    <ndxf>
      <border outline="0">
        <left/>
        <right/>
        <top/>
        <bottom/>
      </border>
    </ndxf>
  </rcc>
  <rcc rId="695" sId="1" odxf="1" dxf="1">
    <oc r="B161" t="inlineStr">
      <is>
        <t>Verify that ALS  brightness control should work properly with AC&lt;-&gt;DC transition</t>
      </is>
    </oc>
    <nc r="B161"/>
    <odxf>
      <border outline="0">
        <left style="thin">
          <color indexed="64"/>
        </left>
        <right style="thin">
          <color indexed="64"/>
        </right>
        <top style="thin">
          <color indexed="64"/>
        </top>
        <bottom style="thin">
          <color indexed="64"/>
        </bottom>
      </border>
    </odxf>
    <ndxf>
      <border outline="0">
        <left/>
        <right/>
        <top/>
        <bottom/>
      </border>
    </ndxf>
  </rcc>
  <rcc rId="696" sId="1" odxf="1" dxf="1">
    <oc r="C161" t="inlineStr">
      <is>
        <t>ramya</t>
      </is>
    </oc>
    <nc r="C161"/>
    <odxf>
      <border outline="0">
        <left style="thin">
          <color indexed="64"/>
        </left>
        <right style="thin">
          <color indexed="64"/>
        </right>
        <top style="thin">
          <color indexed="64"/>
        </top>
        <bottom style="thin">
          <color indexed="64"/>
        </bottom>
      </border>
    </odxf>
    <ndxf>
      <border outline="0">
        <left/>
        <right/>
        <top/>
        <bottom/>
      </border>
    </ndxf>
  </rcc>
  <rcc rId="697" sId="1" odxf="1" dxf="1">
    <oc r="D161" t="inlineStr">
      <is>
        <t>Passed</t>
      </is>
    </oc>
    <nc r="D16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1" start="0" length="0">
    <dxf>
      <border outline="0">
        <left/>
        <right/>
        <top/>
        <bottom/>
      </border>
    </dxf>
  </rfmt>
  <rcc rId="698" sId="1" odxf="1" dxf="1">
    <oc r="A162">
      <f>HYPERLINK("https://hsdes.intel.com/resource/14013185972","14013185972")</f>
    </oc>
    <nc r="A162"/>
    <odxf>
      <border outline="0">
        <left style="thin">
          <color indexed="64"/>
        </left>
        <right style="thin">
          <color indexed="64"/>
        </right>
        <top style="thin">
          <color indexed="64"/>
        </top>
        <bottom style="thin">
          <color indexed="64"/>
        </bottom>
      </border>
    </odxf>
    <ndxf>
      <border outline="0">
        <left/>
        <right/>
        <top/>
        <bottom/>
      </border>
    </ndxf>
  </rcc>
  <rcc rId="699" sId="1" odxf="1" dxf="1">
    <oc r="B162" t="inlineStr">
      <is>
        <t>Verify that ALS and brightness control should work properly on Battery Power</t>
      </is>
    </oc>
    <nc r="B162"/>
    <odxf>
      <border outline="0">
        <left style="thin">
          <color indexed="64"/>
        </left>
        <right style="thin">
          <color indexed="64"/>
        </right>
        <top style="thin">
          <color indexed="64"/>
        </top>
        <bottom style="thin">
          <color indexed="64"/>
        </bottom>
      </border>
    </odxf>
    <ndxf>
      <border outline="0">
        <left/>
        <right/>
        <top/>
        <bottom/>
      </border>
    </ndxf>
  </rcc>
  <rcc rId="700" sId="1" odxf="1" dxf="1">
    <oc r="C162" t="inlineStr">
      <is>
        <t>ramya</t>
      </is>
    </oc>
    <nc r="C162"/>
    <odxf>
      <border outline="0">
        <left style="thin">
          <color indexed="64"/>
        </left>
        <right style="thin">
          <color indexed="64"/>
        </right>
        <top style="thin">
          <color indexed="64"/>
        </top>
        <bottom style="thin">
          <color indexed="64"/>
        </bottom>
      </border>
    </odxf>
    <ndxf>
      <border outline="0">
        <left/>
        <right/>
        <top/>
        <bottom/>
      </border>
    </ndxf>
  </rcc>
  <rcc rId="701" sId="1" odxf="1" dxf="1">
    <oc r="D162" t="inlineStr">
      <is>
        <t>Passed</t>
      </is>
    </oc>
    <nc r="D16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2" start="0" length="0">
    <dxf>
      <border outline="0">
        <left/>
        <right/>
        <top/>
        <bottom/>
      </border>
    </dxf>
  </rfmt>
  <rcc rId="702" sId="1" odxf="1" dxf="1">
    <oc r="A163">
      <f>HYPERLINK("https://hsdes.intel.com/resource/14013185977","14013185977")</f>
    </oc>
    <nc r="A163"/>
    <odxf>
      <border outline="0">
        <left style="thin">
          <color indexed="64"/>
        </left>
        <right style="thin">
          <color indexed="64"/>
        </right>
        <top style="thin">
          <color indexed="64"/>
        </top>
        <bottom style="thin">
          <color indexed="64"/>
        </bottom>
      </border>
    </odxf>
    <ndxf>
      <border outline="0">
        <left/>
        <right/>
        <top/>
        <bottom/>
      </border>
    </ndxf>
  </rcc>
  <rcc rId="703" sId="1" odxf="1" dxf="1">
    <oc r="B163" t="inlineStr">
      <is>
        <t>Verify the basic functionality of fast charging usingACbrick</t>
      </is>
    </oc>
    <nc r="B163"/>
    <odxf>
      <border outline="0">
        <left style="thin">
          <color indexed="64"/>
        </left>
        <right style="thin">
          <color indexed="64"/>
        </right>
        <top style="thin">
          <color indexed="64"/>
        </top>
        <bottom style="thin">
          <color indexed="64"/>
        </bottom>
      </border>
    </odxf>
    <ndxf>
      <border outline="0">
        <left/>
        <right/>
        <top/>
        <bottom/>
      </border>
    </ndxf>
  </rcc>
  <rcc rId="704" sId="1" odxf="1" dxf="1">
    <oc r="C163" t="inlineStr">
      <is>
        <t>ramya</t>
      </is>
    </oc>
    <nc r="C163"/>
    <odxf>
      <border outline="0">
        <left style="thin">
          <color indexed="64"/>
        </left>
        <right style="thin">
          <color indexed="64"/>
        </right>
        <top style="thin">
          <color indexed="64"/>
        </top>
        <bottom style="thin">
          <color indexed="64"/>
        </bottom>
      </border>
    </odxf>
    <ndxf>
      <border outline="0">
        <left/>
        <right/>
        <top/>
        <bottom/>
      </border>
    </ndxf>
  </rcc>
  <rcc rId="705" sId="1" odxf="1" dxf="1">
    <oc r="D163" t="inlineStr">
      <is>
        <t>Passed</t>
      </is>
    </oc>
    <nc r="D16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3" start="0" length="0">
    <dxf>
      <border outline="0">
        <left/>
        <right/>
        <top/>
        <bottom/>
      </border>
    </dxf>
  </rfmt>
  <rcc rId="706" sId="1" odxf="1" dxf="1">
    <oc r="A164">
      <f>HYPERLINK("https://hsdes.intel.com/resource/14013185984","14013185984")</f>
    </oc>
    <nc r="A164"/>
    <odxf>
      <border outline="0">
        <left style="thin">
          <color indexed="64"/>
        </left>
        <right style="thin">
          <color indexed="64"/>
        </right>
        <top style="thin">
          <color indexed="64"/>
        </top>
        <bottom style="thin">
          <color indexed="64"/>
        </bottom>
      </border>
    </odxf>
    <ndxf>
      <border outline="0">
        <left/>
        <right/>
        <top/>
        <bottom/>
      </border>
    </ndxf>
  </rcc>
  <rcc rId="707" sId="1" odxf="1" dxf="1">
    <oc r="B164" t="inlineStr">
      <is>
        <t>Verify Display detection in Pre/Post OS and resolutions in Post OS with eDP, HDMI, DP and MIPI</t>
      </is>
    </oc>
    <nc r="B164"/>
    <odxf>
      <border outline="0">
        <left style="thin">
          <color indexed="64"/>
        </left>
        <right style="thin">
          <color indexed="64"/>
        </right>
        <top style="thin">
          <color indexed="64"/>
        </top>
        <bottom style="thin">
          <color indexed="64"/>
        </bottom>
      </border>
    </odxf>
    <ndxf>
      <border outline="0">
        <left/>
        <right/>
        <top/>
        <bottom/>
      </border>
    </ndxf>
  </rcc>
  <rcc rId="708" sId="1" odxf="1" dxf="1">
    <oc r="C164" t="inlineStr">
      <is>
        <t>Venkateswara</t>
      </is>
    </oc>
    <nc r="C164"/>
    <odxf>
      <border outline="0">
        <left style="thin">
          <color indexed="64"/>
        </left>
        <right style="thin">
          <color indexed="64"/>
        </right>
        <top style="thin">
          <color indexed="64"/>
        </top>
        <bottom style="thin">
          <color indexed="64"/>
        </bottom>
      </border>
    </odxf>
    <ndxf>
      <border outline="0">
        <left/>
        <right/>
        <top/>
        <bottom/>
      </border>
    </ndxf>
  </rcc>
  <rcc rId="709" sId="1" odxf="1" dxf="1">
    <oc r="D164" t="inlineStr">
      <is>
        <t>Passed</t>
      </is>
    </oc>
    <nc r="D16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4" start="0" length="0">
    <dxf>
      <border outline="0">
        <left/>
        <right/>
        <top/>
        <bottom/>
      </border>
    </dxf>
  </rfmt>
  <rcc rId="710" sId="1" odxf="1" dxf="1">
    <oc r="A165">
      <f>HYPERLINK("https://hsdes.intel.com/resource/14013186098","14013186098")</f>
    </oc>
    <nc r="A165"/>
    <odxf>
      <border outline="0">
        <left style="thin">
          <color indexed="64"/>
        </left>
        <right style="thin">
          <color indexed="64"/>
        </right>
        <top style="thin">
          <color indexed="64"/>
        </top>
        <bottom style="thin">
          <color indexed="64"/>
        </bottom>
      </border>
    </odxf>
    <ndxf>
      <border outline="0">
        <left/>
        <right/>
        <top/>
        <bottom/>
      </border>
    </ndxf>
  </rcc>
  <rcc rId="711" sId="1" odxf="1" dxf="1">
    <oc r="B165" t="inlineStr">
      <is>
        <t>Verify USB ports &amp; USB hub are working properly in OS and EFI with USB 2.0 ,USB 3.0 bootable and non-bootable devices</t>
      </is>
    </oc>
    <nc r="B165"/>
    <odxf>
      <border outline="0">
        <left style="thin">
          <color indexed="64"/>
        </left>
        <right style="thin">
          <color indexed="64"/>
        </right>
        <top style="thin">
          <color indexed="64"/>
        </top>
        <bottom style="thin">
          <color indexed="64"/>
        </bottom>
      </border>
    </odxf>
    <ndxf>
      <border outline="0">
        <left/>
        <right/>
        <top/>
        <bottom/>
      </border>
    </ndxf>
  </rcc>
  <rcc rId="712" sId="1" odxf="1" dxf="1">
    <oc r="C165" t="inlineStr">
      <is>
        <t>ramya</t>
      </is>
    </oc>
    <nc r="C165"/>
    <odxf>
      <border outline="0">
        <left style="thin">
          <color indexed="64"/>
        </left>
        <right style="thin">
          <color indexed="64"/>
        </right>
        <top style="thin">
          <color indexed="64"/>
        </top>
        <bottom style="thin">
          <color indexed="64"/>
        </bottom>
      </border>
    </odxf>
    <ndxf>
      <border outline="0">
        <left/>
        <right/>
        <top/>
        <bottom/>
      </border>
    </ndxf>
  </rcc>
  <rcc rId="713" sId="1" odxf="1" dxf="1">
    <oc r="D165" t="inlineStr">
      <is>
        <t>Passed</t>
      </is>
    </oc>
    <nc r="D16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5" start="0" length="0">
    <dxf>
      <border outline="0">
        <left/>
        <right/>
        <top/>
        <bottom/>
      </border>
    </dxf>
  </rfmt>
  <rcc rId="714" sId="1" odxf="1" dxf="1">
    <oc r="A166">
      <f>HYPERLINK("https://hsdes.intel.com/resource/14013186106","14013186106")</f>
    </oc>
    <nc r="A166"/>
    <odxf>
      <border outline="0">
        <left style="thin">
          <color indexed="64"/>
        </left>
        <right style="thin">
          <color indexed="64"/>
        </right>
        <top style="thin">
          <color indexed="64"/>
        </top>
        <bottom style="thin">
          <color indexed="64"/>
        </bottom>
      </border>
    </odxf>
    <ndxf>
      <border outline="0">
        <left/>
        <right/>
        <top/>
        <bottom/>
      </border>
    </ndxf>
  </rcc>
  <rcc rId="715" sId="1" odxf="1" dxf="1">
    <oc r="B166" t="inlineStr">
      <is>
        <t>Verify multiple plug/unplug MicroSD during Audio playback via eMMC</t>
      </is>
    </oc>
    <nc r="B166"/>
    <odxf>
      <border outline="0">
        <left style="thin">
          <color indexed="64"/>
        </left>
        <right style="thin">
          <color indexed="64"/>
        </right>
        <top style="thin">
          <color indexed="64"/>
        </top>
        <bottom style="thin">
          <color indexed="64"/>
        </bottom>
      </border>
    </odxf>
    <ndxf>
      <border outline="0">
        <left/>
        <right/>
        <top/>
        <bottom/>
      </border>
    </ndxf>
  </rcc>
  <rcc rId="716" sId="1" odxf="1" dxf="1">
    <oc r="C166" t="inlineStr">
      <is>
        <t>Venkateswara</t>
      </is>
    </oc>
    <nc r="C166"/>
    <odxf>
      <border outline="0">
        <left style="thin">
          <color indexed="64"/>
        </left>
        <right style="thin">
          <color indexed="64"/>
        </right>
        <top style="thin">
          <color indexed="64"/>
        </top>
        <bottom style="thin">
          <color indexed="64"/>
        </bottom>
      </border>
    </odxf>
    <ndxf>
      <border outline="0">
        <left/>
        <right/>
        <top/>
        <bottom/>
      </border>
    </ndxf>
  </rcc>
  <rcc rId="717" sId="1" odxf="1" dxf="1">
    <oc r="D166" t="inlineStr">
      <is>
        <t>Passed</t>
      </is>
    </oc>
    <nc r="D16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6" start="0" length="0">
    <dxf>
      <border outline="0">
        <left/>
        <right/>
        <top/>
        <bottom/>
      </border>
    </dxf>
  </rfmt>
  <rcc rId="718" sId="1" odxf="1" dxf="1">
    <oc r="A167">
      <f>HYPERLINK("https://hsdes.intel.com/resource/14013186137","14013186137")</f>
    </oc>
    <nc r="A167"/>
    <odxf>
      <border outline="0">
        <left style="thin">
          <color indexed="64"/>
        </left>
        <right style="thin">
          <color indexed="64"/>
        </right>
        <top style="thin">
          <color indexed="64"/>
        </top>
        <bottom style="thin">
          <color indexed="64"/>
        </bottom>
      </border>
    </odxf>
    <ndxf>
      <border outline="0">
        <left/>
        <right/>
        <top/>
        <bottom/>
      </border>
    </ndxf>
  </rcc>
  <rcc rId="719" sId="1" odxf="1" dxf="1">
    <oc r="B167" t="inlineStr">
      <is>
        <t>Verify PCIe SD Card detection after multiple cycles of plug and play media file with Sx cycles</t>
      </is>
    </oc>
    <nc r="B167"/>
    <odxf>
      <border outline="0">
        <left style="thin">
          <color indexed="64"/>
        </left>
        <right style="thin">
          <color indexed="64"/>
        </right>
        <top style="thin">
          <color indexed="64"/>
        </top>
        <bottom style="thin">
          <color indexed="64"/>
        </bottom>
      </border>
    </odxf>
    <ndxf>
      <border outline="0">
        <left/>
        <right/>
        <top/>
        <bottom/>
      </border>
    </ndxf>
  </rcc>
  <rcc rId="720" sId="1" odxf="1" dxf="1">
    <oc r="C167" t="inlineStr">
      <is>
        <t>Venkateswara</t>
      </is>
    </oc>
    <nc r="C167"/>
    <odxf>
      <border outline="0">
        <left style="thin">
          <color indexed="64"/>
        </left>
        <right style="thin">
          <color indexed="64"/>
        </right>
        <top style="thin">
          <color indexed="64"/>
        </top>
        <bottom style="thin">
          <color indexed="64"/>
        </bottom>
      </border>
    </odxf>
    <ndxf>
      <border outline="0">
        <left/>
        <right/>
        <top/>
        <bottom/>
      </border>
    </ndxf>
  </rcc>
  <rcc rId="721" sId="1" odxf="1" dxf="1">
    <oc r="D167" t="inlineStr">
      <is>
        <t>Passed</t>
      </is>
    </oc>
    <nc r="D16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7" start="0" length="0">
    <dxf>
      <border outline="0">
        <left/>
        <right/>
        <top/>
        <bottom/>
      </border>
    </dxf>
  </rfmt>
  <rcc rId="722" sId="1" odxf="1" dxf="1">
    <oc r="A168">
      <f>HYPERLINK("https://hsdes.intel.com/resource/14013186140","14013186140")</f>
    </oc>
    <nc r="A168"/>
    <odxf>
      <border outline="0">
        <left style="thin">
          <color indexed="64"/>
        </left>
        <right style="thin">
          <color indexed="64"/>
        </right>
        <top style="thin">
          <color indexed="64"/>
        </top>
        <bottom style="thin">
          <color indexed="64"/>
        </bottom>
      </border>
    </odxf>
    <ndxf>
      <border outline="0">
        <left/>
        <right/>
        <top/>
        <bottom/>
      </border>
    </ndxf>
  </rcc>
  <rcc rId="723" sId="1" odxf="1" dxf="1">
    <oc r="B168" t="inlineStr">
      <is>
        <t>Verify Onboard SD Card2.0 detection after multiple cycles of plug and play media file with Sx cycles</t>
      </is>
    </oc>
    <nc r="B168"/>
    <odxf>
      <border outline="0">
        <left style="thin">
          <color indexed="64"/>
        </left>
        <right style="thin">
          <color indexed="64"/>
        </right>
        <top style="thin">
          <color indexed="64"/>
        </top>
        <bottom style="thin">
          <color indexed="64"/>
        </bottom>
      </border>
    </odxf>
    <ndxf>
      <border outline="0">
        <left/>
        <right/>
        <top/>
        <bottom/>
      </border>
    </ndxf>
  </rcc>
  <rcc rId="724" sId="1" odxf="1" dxf="1">
    <oc r="C168" t="inlineStr">
      <is>
        <t>Venkateswara</t>
      </is>
    </oc>
    <nc r="C168"/>
    <odxf>
      <border outline="0">
        <left style="thin">
          <color indexed="64"/>
        </left>
        <right style="thin">
          <color indexed="64"/>
        </right>
        <top style="thin">
          <color indexed="64"/>
        </top>
        <bottom style="thin">
          <color indexed="64"/>
        </bottom>
      </border>
    </odxf>
    <ndxf>
      <border outline="0">
        <left/>
        <right/>
        <top/>
        <bottom/>
      </border>
    </ndxf>
  </rcc>
  <rcc rId="725" sId="1" odxf="1" dxf="1">
    <oc r="D168" t="inlineStr">
      <is>
        <t>Passed</t>
      </is>
    </oc>
    <nc r="D16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8" start="0" length="0">
    <dxf>
      <border outline="0">
        <left/>
        <right/>
        <top/>
        <bottom/>
      </border>
    </dxf>
  </rfmt>
  <rcc rId="726" sId="1" odxf="1" dxf="1">
    <oc r="A169">
      <f>HYPERLINK("https://hsdes.intel.com/resource/14013186158","14013186158")</f>
    </oc>
    <nc r="A169"/>
    <odxf>
      <border outline="0">
        <left style="thin">
          <color indexed="64"/>
        </left>
        <right style="thin">
          <color indexed="64"/>
        </right>
        <top style="thin">
          <color indexed="64"/>
        </top>
        <bottom style="thin">
          <color indexed="64"/>
        </bottom>
      </border>
    </odxf>
    <ndxf>
      <border outline="0">
        <left/>
        <right/>
        <top/>
        <bottom/>
      </border>
    </ndxf>
  </rcc>
  <rcc rId="727" sId="1" odxf="1" dxf="1">
    <oc r="B169" t="inlineStr">
      <is>
        <t>Verify Onboard SD Card2.0 detection after multiple cycles of plug and play media file with Sx cycles in DC mode</t>
      </is>
    </oc>
    <nc r="B169"/>
    <odxf>
      <border outline="0">
        <left style="thin">
          <color indexed="64"/>
        </left>
        <right style="thin">
          <color indexed="64"/>
        </right>
        <top style="thin">
          <color indexed="64"/>
        </top>
        <bottom style="thin">
          <color indexed="64"/>
        </bottom>
      </border>
    </odxf>
    <ndxf>
      <border outline="0">
        <left/>
        <right/>
        <top/>
        <bottom/>
      </border>
    </ndxf>
  </rcc>
  <rcc rId="728" sId="1" odxf="1" dxf="1">
    <oc r="C169" t="inlineStr">
      <is>
        <t>Venkateswara</t>
      </is>
    </oc>
    <nc r="C169"/>
    <odxf>
      <border outline="0">
        <left style="thin">
          <color indexed="64"/>
        </left>
        <right style="thin">
          <color indexed="64"/>
        </right>
        <top style="thin">
          <color indexed="64"/>
        </top>
        <bottom style="thin">
          <color indexed="64"/>
        </bottom>
      </border>
    </odxf>
    <ndxf>
      <border outline="0">
        <left/>
        <right/>
        <top/>
        <bottom/>
      </border>
    </ndxf>
  </rcc>
  <rcc rId="729" sId="1" odxf="1" dxf="1">
    <oc r="D169" t="inlineStr">
      <is>
        <t>Passed</t>
      </is>
    </oc>
    <nc r="D16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69" start="0" length="0">
    <dxf>
      <border outline="0">
        <left/>
        <right/>
        <top/>
        <bottom/>
      </border>
    </dxf>
  </rfmt>
  <rcc rId="730" sId="1" odxf="1" dxf="1">
    <oc r="A170">
      <f>HYPERLINK("https://hsdes.intel.com/resource/14013186235","14013186235")</f>
    </oc>
    <nc r="A170"/>
    <odxf>
      <border outline="0">
        <left style="thin">
          <color indexed="64"/>
        </left>
        <right style="thin">
          <color indexed="64"/>
        </right>
        <top style="thin">
          <color indexed="64"/>
        </top>
        <bottom style="thin">
          <color indexed="64"/>
        </bottom>
      </border>
    </odxf>
    <ndxf>
      <border outline="0">
        <left/>
        <right/>
        <top/>
        <bottom/>
      </border>
    </ndxf>
  </rcc>
  <rcc rId="731" sId="1" odxf="1" dxf="1">
    <oc r="B170" t="inlineStr">
      <is>
        <t>Verify system wakes from CMS/S0i3 via Skype call with system in DC mode</t>
      </is>
    </oc>
    <nc r="B170"/>
    <odxf>
      <border outline="0">
        <left style="thin">
          <color indexed="64"/>
        </left>
        <right style="thin">
          <color indexed="64"/>
        </right>
        <top style="thin">
          <color indexed="64"/>
        </top>
        <bottom style="thin">
          <color indexed="64"/>
        </bottom>
      </border>
    </odxf>
    <ndxf>
      <border outline="0">
        <left/>
        <right/>
        <top/>
        <bottom/>
      </border>
    </ndxf>
  </rcc>
  <rcc rId="732" sId="1" odxf="1" dxf="1">
    <oc r="C170" t="inlineStr">
      <is>
        <t>Venkateswara</t>
      </is>
    </oc>
    <nc r="C170"/>
    <odxf>
      <border outline="0">
        <left style="thin">
          <color indexed="64"/>
        </left>
        <right style="thin">
          <color indexed="64"/>
        </right>
        <top style="thin">
          <color indexed="64"/>
        </top>
        <bottom style="thin">
          <color indexed="64"/>
        </bottom>
      </border>
    </odxf>
    <ndxf>
      <border outline="0">
        <left/>
        <right/>
        <top/>
        <bottom/>
      </border>
    </ndxf>
  </rcc>
  <rcc rId="733" sId="1" odxf="1" dxf="1">
    <oc r="D170" t="inlineStr">
      <is>
        <t>passed</t>
      </is>
    </oc>
    <nc r="D170"/>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0" start="0" length="0">
    <dxf>
      <border outline="0">
        <left/>
        <right/>
        <top/>
        <bottom/>
      </border>
    </dxf>
  </rfmt>
  <rcc rId="734" sId="1" odxf="1" dxf="1">
    <oc r="A171">
      <f>HYPERLINK("https://hsdes.intel.com/resource/14013186240","14013186240")</f>
    </oc>
    <nc r="A171"/>
    <odxf>
      <border outline="0">
        <left style="thin">
          <color indexed="64"/>
        </left>
        <right style="thin">
          <color indexed="64"/>
        </right>
        <top style="thin">
          <color indexed="64"/>
        </top>
        <bottom style="thin">
          <color indexed="64"/>
        </bottom>
      </border>
    </odxf>
    <ndxf>
      <border outline="0">
        <left/>
        <right/>
        <top/>
        <bottom/>
      </border>
    </ndxf>
  </rcc>
  <rcc rId="735" sId="1" odxf="1" dxf="1">
    <oc r="B171" t="inlineStr">
      <is>
        <t>Verify yellow bang checks on waking system from S5 for in both AC and DC mode</t>
      </is>
    </oc>
    <nc r="B171"/>
    <odxf>
      <border outline="0">
        <left style="thin">
          <color indexed="64"/>
        </left>
        <right style="thin">
          <color indexed="64"/>
        </right>
        <top style="thin">
          <color indexed="64"/>
        </top>
        <bottom style="thin">
          <color indexed="64"/>
        </bottom>
      </border>
    </odxf>
    <ndxf>
      <border outline="0">
        <left/>
        <right/>
        <top/>
        <bottom/>
      </border>
    </ndxf>
  </rcc>
  <rcc rId="736" sId="1" odxf="1" dxf="1">
    <oc r="C171" t="inlineStr">
      <is>
        <t>ramya</t>
      </is>
    </oc>
    <nc r="C171"/>
    <odxf>
      <border outline="0">
        <left style="thin">
          <color indexed="64"/>
        </left>
        <right style="thin">
          <color indexed="64"/>
        </right>
        <top style="thin">
          <color indexed="64"/>
        </top>
        <bottom style="thin">
          <color indexed="64"/>
        </bottom>
      </border>
    </odxf>
    <ndxf>
      <border outline="0">
        <left/>
        <right/>
        <top/>
        <bottom/>
      </border>
    </ndxf>
  </rcc>
  <rcc rId="737" sId="1" odxf="1" dxf="1">
    <oc r="D171" t="inlineStr">
      <is>
        <t>Passed</t>
      </is>
    </oc>
    <nc r="D17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1" start="0" length="0">
    <dxf>
      <border outline="0">
        <left/>
        <right/>
        <top/>
        <bottom/>
      </border>
    </dxf>
  </rfmt>
  <rcc rId="738" sId="1" odxf="1" dxf="1">
    <oc r="A172">
      <f>HYPERLINK("https://hsdes.intel.com/resource/14013186245","14013186245")</f>
    </oc>
    <nc r="A172"/>
    <odxf>
      <border outline="0">
        <left style="thin">
          <color indexed="64"/>
        </left>
        <right style="thin">
          <color indexed="64"/>
        </right>
        <top style="thin">
          <color indexed="64"/>
        </top>
        <bottom style="thin">
          <color indexed="64"/>
        </bottom>
      </border>
    </odxf>
    <ndxf>
      <border outline="0">
        <left/>
        <right/>
        <top/>
        <bottom/>
      </border>
    </ndxf>
  </rcc>
  <rcc rId="739" sId="1" odxf="1" dxf="1">
    <oc r="B172" t="inlineStr">
      <is>
        <t>Verify wakeup event using Touch sensor is successful for multiple iterations(Touch Pad)</t>
      </is>
    </oc>
    <nc r="B172"/>
    <odxf>
      <border outline="0">
        <left style="thin">
          <color indexed="64"/>
        </left>
        <right style="thin">
          <color indexed="64"/>
        </right>
        <top style="thin">
          <color indexed="64"/>
        </top>
        <bottom style="thin">
          <color indexed="64"/>
        </bottom>
      </border>
    </odxf>
    <ndxf>
      <border outline="0">
        <left/>
        <right/>
        <top/>
        <bottom/>
      </border>
    </ndxf>
  </rcc>
  <rcc rId="740" sId="1" odxf="1" dxf="1">
    <oc r="C172" t="inlineStr">
      <is>
        <t>ramya</t>
      </is>
    </oc>
    <nc r="C172"/>
    <odxf>
      <border outline="0">
        <left style="thin">
          <color indexed="64"/>
        </left>
        <right style="thin">
          <color indexed="64"/>
        </right>
        <top style="thin">
          <color indexed="64"/>
        </top>
        <bottom style="thin">
          <color indexed="64"/>
        </bottom>
      </border>
    </odxf>
    <ndxf>
      <border outline="0">
        <left/>
        <right/>
        <top/>
        <bottom/>
      </border>
    </ndxf>
  </rcc>
  <rcc rId="741" sId="1" odxf="1" dxf="1">
    <oc r="D172" t="inlineStr">
      <is>
        <t>Passed</t>
      </is>
    </oc>
    <nc r="D17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2" start="0" length="0">
    <dxf>
      <border outline="0">
        <left/>
        <right/>
        <top/>
        <bottom/>
      </border>
    </dxf>
  </rfmt>
  <rcc rId="742" sId="1" odxf="1" dxf="1">
    <oc r="A173">
      <f>HYPERLINK("https://hsdes.intel.com/resource/14013186246","14013186246")</f>
    </oc>
    <nc r="A173"/>
    <odxf>
      <border outline="0">
        <left style="thin">
          <color indexed="64"/>
        </left>
        <right style="thin">
          <color indexed="64"/>
        </right>
        <top style="thin">
          <color indexed="64"/>
        </top>
        <bottom style="thin">
          <color indexed="64"/>
        </bottom>
      </border>
    </odxf>
    <ndxf>
      <border outline="0">
        <left/>
        <right/>
        <top/>
        <bottom/>
      </border>
    </ndxf>
  </rcc>
  <rcc rId="743" sId="1" odxf="1" dxf="1">
    <oc r="B173" t="inlineStr">
      <is>
        <t>Verify that when either charger or battery is connected, the "Power Saver" profile can be changed &amp; implemented in the SUT.</t>
      </is>
    </oc>
    <nc r="B173"/>
    <odxf>
      <border outline="0">
        <left style="thin">
          <color indexed="64"/>
        </left>
        <right style="thin">
          <color indexed="64"/>
        </right>
        <top style="thin">
          <color indexed="64"/>
        </top>
        <bottom style="thin">
          <color indexed="64"/>
        </bottom>
      </border>
    </odxf>
    <ndxf>
      <border outline="0">
        <left/>
        <right/>
        <top/>
        <bottom/>
      </border>
    </ndxf>
  </rcc>
  <rcc rId="744" sId="1" odxf="1" dxf="1">
    <oc r="C173" t="inlineStr">
      <is>
        <t>ramya</t>
      </is>
    </oc>
    <nc r="C173"/>
    <odxf>
      <border outline="0">
        <left style="thin">
          <color indexed="64"/>
        </left>
        <right style="thin">
          <color indexed="64"/>
        </right>
        <top style="thin">
          <color indexed="64"/>
        </top>
        <bottom style="thin">
          <color indexed="64"/>
        </bottom>
      </border>
    </odxf>
    <ndxf>
      <border outline="0">
        <left/>
        <right/>
        <top/>
        <bottom/>
      </border>
    </ndxf>
  </rcc>
  <rcc rId="745" sId="1" odxf="1" dxf="1">
    <oc r="D173" t="inlineStr">
      <is>
        <t>Passed</t>
      </is>
    </oc>
    <nc r="D17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3" start="0" length="0">
    <dxf>
      <border outline="0">
        <left/>
        <right/>
        <top/>
        <bottom/>
      </border>
    </dxf>
  </rfmt>
  <rcc rId="746" sId="1" odxf="1" dxf="1">
    <oc r="A174">
      <f>HYPERLINK("https://hsdes.intel.com/resource/14013186252","14013186252")</f>
    </oc>
    <nc r="A174"/>
    <odxf>
      <border outline="0">
        <left style="thin">
          <color indexed="64"/>
        </left>
        <right style="thin">
          <color indexed="64"/>
        </right>
        <top style="thin">
          <color indexed="64"/>
        </top>
        <bottom style="thin">
          <color indexed="64"/>
        </bottom>
      </border>
    </odxf>
    <ndxf>
      <border outline="0">
        <left/>
        <right/>
        <top/>
        <bottom/>
      </border>
    </ndxf>
  </rcc>
  <rcc rId="747" sId="1" odxf="1" dxf="1">
    <oc r="B174" t="inlineStr">
      <is>
        <t>Verify system wakes from CMS/S0i3 state via Finger Print Sensor.</t>
      </is>
    </oc>
    <nc r="B174"/>
    <odxf>
      <border outline="0">
        <left style="thin">
          <color indexed="64"/>
        </left>
        <right style="thin">
          <color indexed="64"/>
        </right>
        <top style="thin">
          <color indexed="64"/>
        </top>
        <bottom style="thin">
          <color indexed="64"/>
        </bottom>
      </border>
    </odxf>
    <ndxf>
      <border outline="0">
        <left/>
        <right/>
        <top/>
        <bottom/>
      </border>
    </ndxf>
  </rcc>
  <rcc rId="748" sId="1" odxf="1" dxf="1">
    <oc r="C174" t="inlineStr">
      <is>
        <t>ramya</t>
      </is>
    </oc>
    <nc r="C174"/>
    <odxf>
      <border outline="0">
        <left style="thin">
          <color indexed="64"/>
        </left>
        <right style="thin">
          <color indexed="64"/>
        </right>
        <top style="thin">
          <color indexed="64"/>
        </top>
        <bottom style="thin">
          <color indexed="64"/>
        </bottom>
      </border>
    </odxf>
    <ndxf>
      <border outline="0">
        <left/>
        <right/>
        <top/>
        <bottom/>
      </border>
    </ndxf>
  </rcc>
  <rcc rId="749" sId="1" odxf="1" dxf="1">
    <oc r="D174" t="inlineStr">
      <is>
        <t>Passed</t>
      </is>
    </oc>
    <nc r="D17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4" start="0" length="0">
    <dxf>
      <border outline="0">
        <left/>
        <right/>
        <top/>
        <bottom/>
      </border>
    </dxf>
  </rfmt>
  <rcc rId="750" sId="1" odxf="1" dxf="1">
    <oc r="A175">
      <f>HYPERLINK("https://hsdes.intel.com/resource/14013186254","14013186254")</f>
    </oc>
    <nc r="A175"/>
    <odxf>
      <border outline="0">
        <left style="thin">
          <color indexed="64"/>
        </left>
        <right style="thin">
          <color indexed="64"/>
        </right>
        <top style="thin">
          <color indexed="64"/>
        </top>
        <bottom style="thin">
          <color indexed="64"/>
        </bottom>
      </border>
    </odxf>
    <ndxf>
      <border outline="0">
        <left/>
        <right/>
        <top/>
        <bottom/>
      </border>
    </ndxf>
  </rcc>
  <rcc rId="751" sId="1" odxf="1" dxf="1">
    <oc r="B175" t="inlineStr">
      <is>
        <t>Verify user will be only able to login using registered finger</t>
      </is>
    </oc>
    <nc r="B175"/>
    <odxf>
      <border outline="0">
        <left style="thin">
          <color indexed="64"/>
        </left>
        <right style="thin">
          <color indexed="64"/>
        </right>
        <top style="thin">
          <color indexed="64"/>
        </top>
        <bottom style="thin">
          <color indexed="64"/>
        </bottom>
      </border>
    </odxf>
    <ndxf>
      <border outline="0">
        <left/>
        <right/>
        <top/>
        <bottom/>
      </border>
    </ndxf>
  </rcc>
  <rcc rId="752" sId="1" odxf="1" dxf="1">
    <oc r="C175" t="inlineStr">
      <is>
        <t>ramya</t>
      </is>
    </oc>
    <nc r="C175"/>
    <odxf>
      <border outline="0">
        <left style="thin">
          <color indexed="64"/>
        </left>
        <right style="thin">
          <color indexed="64"/>
        </right>
        <top style="thin">
          <color indexed="64"/>
        </top>
        <bottom style="thin">
          <color indexed="64"/>
        </bottom>
      </border>
    </odxf>
    <ndxf>
      <border outline="0">
        <left/>
        <right/>
        <top/>
        <bottom/>
      </border>
    </ndxf>
  </rcc>
  <rcc rId="753" sId="1" odxf="1" dxf="1">
    <oc r="D175" t="inlineStr">
      <is>
        <t>Passed</t>
      </is>
    </oc>
    <nc r="D17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5" start="0" length="0">
    <dxf>
      <border outline="0">
        <left/>
        <right/>
        <top/>
        <bottom/>
      </border>
    </dxf>
  </rfmt>
  <rcc rId="754" sId="1" odxf="1" dxf="1">
    <oc r="A176">
      <f>HYPERLINK("https://hsdes.intel.com/resource/14013186259","14013186259")</f>
    </oc>
    <nc r="A176"/>
    <odxf>
      <border outline="0">
        <left style="thin">
          <color indexed="64"/>
        </left>
        <right style="thin">
          <color indexed="64"/>
        </right>
        <top style="thin">
          <color indexed="64"/>
        </top>
        <bottom style="thin">
          <color indexed="64"/>
        </bottom>
      </border>
    </odxf>
    <ndxf>
      <border outline="0">
        <left/>
        <right/>
        <top/>
        <bottom/>
      </border>
    </ndxf>
  </rcc>
  <rcc rId="755" sId="1" odxf="1" dxf="1">
    <oc r="B176" t="inlineStr">
      <is>
        <t>Verify that battery gets charged in S0 state with SDP, CDC, DCP and PD chargers</t>
      </is>
    </oc>
    <nc r="B176"/>
    <odxf>
      <border outline="0">
        <left style="thin">
          <color indexed="64"/>
        </left>
        <right style="thin">
          <color indexed="64"/>
        </right>
        <top style="thin">
          <color indexed="64"/>
        </top>
        <bottom style="thin">
          <color indexed="64"/>
        </bottom>
      </border>
    </odxf>
    <ndxf>
      <border outline="0">
        <left/>
        <right/>
        <top/>
        <bottom/>
      </border>
    </ndxf>
  </rcc>
  <rcc rId="756" sId="1" odxf="1" dxf="1">
    <oc r="C176" t="inlineStr">
      <is>
        <t>ramya</t>
      </is>
    </oc>
    <nc r="C176"/>
    <odxf>
      <border outline="0">
        <left style="thin">
          <color indexed="64"/>
        </left>
        <right style="thin">
          <color indexed="64"/>
        </right>
        <top style="thin">
          <color indexed="64"/>
        </top>
        <bottom style="thin">
          <color indexed="64"/>
        </bottom>
      </border>
    </odxf>
    <ndxf>
      <border outline="0">
        <left/>
        <right/>
        <top/>
        <bottom/>
      </border>
    </ndxf>
  </rcc>
  <rcc rId="757" sId="1" odxf="1" dxf="1">
    <oc r="D176" t="inlineStr">
      <is>
        <t>Passed</t>
      </is>
    </oc>
    <nc r="D17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6" start="0" length="0">
    <dxf>
      <border outline="0">
        <left/>
        <right/>
        <top/>
        <bottom/>
      </border>
    </dxf>
  </rfmt>
  <rcc rId="758" sId="1" odxf="1" dxf="1">
    <oc r="A177">
      <f>HYPERLINK("https://hsdes.intel.com/resource/14013186267","14013186267")</f>
    </oc>
    <nc r="A177"/>
    <odxf>
      <border outline="0">
        <left style="thin">
          <color indexed="64"/>
        </left>
        <right style="thin">
          <color indexed="64"/>
        </right>
        <top style="thin">
          <color indexed="64"/>
        </top>
        <bottom style="thin">
          <color indexed="64"/>
        </bottom>
      </border>
    </odxf>
    <ndxf>
      <border outline="0">
        <left/>
        <right/>
        <top/>
        <bottom/>
      </border>
    </ndxf>
  </rcc>
  <rcc rId="759" sId="1" odxf="1" dxf="1">
    <oc r="B177" t="inlineStr">
      <is>
        <t>Verify Sensor Hub FW option removed from BIOS</t>
      </is>
    </oc>
    <nc r="B177"/>
    <odxf>
      <border outline="0">
        <left style="thin">
          <color indexed="64"/>
        </left>
        <right style="thin">
          <color indexed="64"/>
        </right>
        <top style="thin">
          <color indexed="64"/>
        </top>
        <bottom style="thin">
          <color indexed="64"/>
        </bottom>
      </border>
    </odxf>
    <ndxf>
      <border outline="0">
        <left/>
        <right/>
        <top/>
        <bottom/>
      </border>
    </ndxf>
  </rcc>
  <rcc rId="760" sId="1" odxf="1" dxf="1">
    <oc r="C177" t="inlineStr">
      <is>
        <t>ramya</t>
      </is>
    </oc>
    <nc r="C177"/>
    <odxf>
      <border outline="0">
        <left style="thin">
          <color indexed="64"/>
        </left>
        <right style="thin">
          <color indexed="64"/>
        </right>
        <top style="thin">
          <color indexed="64"/>
        </top>
        <bottom style="thin">
          <color indexed="64"/>
        </bottom>
      </border>
    </odxf>
    <ndxf>
      <border outline="0">
        <left/>
        <right/>
        <top/>
        <bottom/>
      </border>
    </ndxf>
  </rcc>
  <rcc rId="761" sId="1" odxf="1" dxf="1">
    <oc r="D177" t="inlineStr">
      <is>
        <t>Passed</t>
      </is>
    </oc>
    <nc r="D17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7" start="0" length="0">
    <dxf>
      <border outline="0">
        <left/>
        <right/>
        <top/>
        <bottom/>
      </border>
    </dxf>
  </rfmt>
  <rcc rId="762" sId="1" odxf="1" dxf="1">
    <oc r="A178">
      <f>HYPERLINK("https://hsdes.intel.com/resource/14013186284","14013186284")</f>
    </oc>
    <nc r="A178"/>
    <odxf>
      <border outline="0">
        <left style="thin">
          <color indexed="64"/>
        </left>
        <right style="thin">
          <color indexed="64"/>
        </right>
        <top style="thin">
          <color indexed="64"/>
        </top>
        <bottom style="thin">
          <color indexed="64"/>
        </bottom>
      </border>
    </odxf>
    <ndxf>
      <border outline="0">
        <left/>
        <right/>
        <top/>
        <bottom/>
      </border>
    </ndxf>
  </rcc>
  <rcc rId="763" sId="1" odxf="1" dxf="1">
    <oc r="B178" t="inlineStr">
      <is>
        <t>Verify Type-C multi port - USB only functionality before/after Sx (S3,S4,S5) Cycle</t>
      </is>
    </oc>
    <nc r="B178"/>
    <odxf>
      <border outline="0">
        <left style="thin">
          <color indexed="64"/>
        </left>
        <right style="thin">
          <color indexed="64"/>
        </right>
        <top style="thin">
          <color indexed="64"/>
        </top>
        <bottom style="thin">
          <color indexed="64"/>
        </bottom>
      </border>
    </odxf>
    <ndxf>
      <border outline="0">
        <left/>
        <right/>
        <top/>
        <bottom/>
      </border>
    </ndxf>
  </rcc>
  <rcc rId="764" sId="1" odxf="1" dxf="1">
    <oc r="C178" t="inlineStr">
      <is>
        <t>Venkateswara</t>
      </is>
    </oc>
    <nc r="C178"/>
    <odxf>
      <border outline="0">
        <left style="thin">
          <color indexed="64"/>
        </left>
        <right style="thin">
          <color indexed="64"/>
        </right>
        <top style="thin">
          <color indexed="64"/>
        </top>
        <bottom style="thin">
          <color indexed="64"/>
        </bottom>
      </border>
    </odxf>
    <ndxf>
      <border outline="0">
        <left/>
        <right/>
        <top/>
        <bottom/>
      </border>
    </ndxf>
  </rcc>
  <rcc rId="765" sId="1" odxf="1" dxf="1">
    <oc r="D178" t="inlineStr">
      <is>
        <t>Passed</t>
      </is>
    </oc>
    <nc r="D17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8" start="0" length="0">
    <dxf>
      <border outline="0">
        <left/>
        <right/>
        <top/>
        <bottom/>
      </border>
    </dxf>
  </rfmt>
  <rcc rId="766" sId="1" odxf="1" dxf="1">
    <oc r="A179">
      <f>HYPERLINK("https://hsdes.intel.com/resource/14013186289","14013186289")</f>
    </oc>
    <nc r="A179"/>
    <odxf>
      <border outline="0">
        <left style="thin">
          <color indexed="64"/>
        </left>
        <right style="thin">
          <color indexed="64"/>
        </right>
        <top style="thin">
          <color indexed="64"/>
        </top>
        <bottom style="thin">
          <color indexed="64"/>
        </bottom>
      </border>
    </odxf>
    <ndxf>
      <border outline="0">
        <left/>
        <right/>
        <top/>
        <bottom/>
      </border>
    </ndxf>
  </rcc>
  <rcc rId="767" sId="1" odxf="1" dxf="1">
    <oc r="B179" t="inlineStr">
      <is>
        <t>Verify Type-C multi port - USB only functionality before/after CMS state</t>
      </is>
    </oc>
    <nc r="B179"/>
    <odxf>
      <border outline="0">
        <left style="thin">
          <color indexed="64"/>
        </left>
        <right style="thin">
          <color indexed="64"/>
        </right>
        <top style="thin">
          <color indexed="64"/>
        </top>
        <bottom style="thin">
          <color indexed="64"/>
        </bottom>
      </border>
    </odxf>
    <ndxf>
      <border outline="0">
        <left/>
        <right/>
        <top/>
        <bottom/>
      </border>
    </ndxf>
  </rcc>
  <rcc rId="768" sId="1" odxf="1" dxf="1">
    <oc r="C179" t="inlineStr">
      <is>
        <t>ramya</t>
      </is>
    </oc>
    <nc r="C179"/>
    <odxf>
      <border outline="0">
        <left style="thin">
          <color indexed="64"/>
        </left>
        <right style="thin">
          <color indexed="64"/>
        </right>
        <top style="thin">
          <color indexed="64"/>
        </top>
        <bottom style="thin">
          <color indexed="64"/>
        </bottom>
      </border>
    </odxf>
    <ndxf>
      <border outline="0">
        <left/>
        <right/>
        <top/>
        <bottom/>
      </border>
    </ndxf>
  </rcc>
  <rcc rId="769" sId="1" odxf="1" dxf="1">
    <oc r="D179" t="inlineStr">
      <is>
        <t>Passed</t>
      </is>
    </oc>
    <nc r="D17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79" start="0" length="0">
    <dxf>
      <border outline="0">
        <left/>
        <right/>
        <top/>
        <bottom/>
      </border>
    </dxf>
  </rfmt>
  <rcc rId="770" sId="1" odxf="1" dxf="1">
    <oc r="A180">
      <f>HYPERLINK("https://hsdes.intel.com/resource/14013186292","14013186292")</f>
    </oc>
    <nc r="A180"/>
    <odxf>
      <border outline="0">
        <left style="thin">
          <color indexed="64"/>
        </left>
        <right style="thin">
          <color indexed="64"/>
        </right>
        <top style="thin">
          <color indexed="64"/>
        </top>
        <bottom style="thin">
          <color indexed="64"/>
        </bottom>
      </border>
    </odxf>
    <ndxf>
      <border outline="0">
        <left/>
        <right/>
        <top/>
        <bottom/>
      </border>
    </ndxf>
  </rcc>
  <rcc rId="771" sId="1" odxf="1" dxf="1">
    <oc r="B180" t="inlineStr">
      <is>
        <t>Verify Type-C multi port functionality - Display and USB</t>
      </is>
    </oc>
    <nc r="B180"/>
    <odxf>
      <border outline="0">
        <left style="thin">
          <color indexed="64"/>
        </left>
        <right style="thin">
          <color indexed="64"/>
        </right>
        <top style="thin">
          <color indexed="64"/>
        </top>
        <bottom style="thin">
          <color indexed="64"/>
        </bottom>
      </border>
    </odxf>
    <ndxf>
      <border outline="0">
        <left/>
        <right/>
        <top/>
        <bottom/>
      </border>
    </ndxf>
  </rcc>
  <rcc rId="772" sId="1" odxf="1" dxf="1">
    <oc r="C180" t="inlineStr">
      <is>
        <t>ramya</t>
      </is>
    </oc>
    <nc r="C180"/>
    <odxf>
      <border outline="0">
        <left style="thin">
          <color indexed="64"/>
        </left>
        <right style="thin">
          <color indexed="64"/>
        </right>
        <top style="thin">
          <color indexed="64"/>
        </top>
        <bottom style="thin">
          <color indexed="64"/>
        </bottom>
      </border>
    </odxf>
    <ndxf>
      <border outline="0">
        <left/>
        <right/>
        <top/>
        <bottom/>
      </border>
    </ndxf>
  </rcc>
  <rcc rId="773" sId="1" odxf="1" dxf="1">
    <oc r="D180" t="inlineStr">
      <is>
        <t>Passed</t>
      </is>
    </oc>
    <nc r="D18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0" start="0" length="0">
    <dxf>
      <border outline="0">
        <left/>
        <right/>
        <top/>
        <bottom/>
      </border>
    </dxf>
  </rfmt>
  <rcc rId="774" sId="1" odxf="1" dxf="1">
    <oc r="A181">
      <f>HYPERLINK("https://hsdes.intel.com/resource/14013186299","14013186299")</f>
    </oc>
    <nc r="A181"/>
    <odxf>
      <border outline="0">
        <left style="thin">
          <color indexed="64"/>
        </left>
        <right style="thin">
          <color indexed="64"/>
        </right>
        <top style="thin">
          <color indexed="64"/>
        </top>
        <bottom style="thin">
          <color indexed="64"/>
        </bottom>
      </border>
    </odxf>
    <ndxf>
      <border outline="0">
        <left/>
        <right/>
        <top/>
        <bottom/>
      </border>
    </ndxf>
  </rcc>
  <rcc rId="775" sId="1" odxf="1" dxf="1">
    <oc r="B181" t="inlineStr">
      <is>
        <t>Verify Sx/S0ix cycle"s with ODD connected to System</t>
      </is>
    </oc>
    <nc r="B181"/>
    <odxf>
      <border outline="0">
        <left style="thin">
          <color indexed="64"/>
        </left>
        <right style="thin">
          <color indexed="64"/>
        </right>
        <top style="thin">
          <color indexed="64"/>
        </top>
        <bottom style="thin">
          <color indexed="64"/>
        </bottom>
      </border>
    </odxf>
    <ndxf>
      <border outline="0">
        <left/>
        <right/>
        <top/>
        <bottom/>
      </border>
    </ndxf>
  </rcc>
  <rcc rId="776" sId="1" odxf="1" dxf="1">
    <oc r="C181" t="inlineStr">
      <is>
        <t>Venkateswara</t>
      </is>
    </oc>
    <nc r="C181"/>
    <odxf>
      <border outline="0">
        <left style="thin">
          <color indexed="64"/>
        </left>
        <right style="thin">
          <color indexed="64"/>
        </right>
        <top style="thin">
          <color indexed="64"/>
        </top>
        <bottom style="thin">
          <color indexed="64"/>
        </bottom>
      </border>
    </odxf>
    <ndxf>
      <border outline="0">
        <left/>
        <right/>
        <top/>
        <bottom/>
      </border>
    </ndxf>
  </rcc>
  <rcc rId="777" sId="1" odxf="1" dxf="1">
    <oc r="D181" t="inlineStr">
      <is>
        <t>Passed</t>
      </is>
    </oc>
    <nc r="D18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778" sId="1" odxf="1" dxf="1">
    <oc r="E181" t="inlineStr">
      <is>
        <t xml:space="preserve">verifyed with Blueray </t>
      </is>
    </oc>
    <nc r="E181"/>
    <odxf>
      <border outline="0">
        <left style="thin">
          <color indexed="64"/>
        </left>
        <right style="thin">
          <color indexed="64"/>
        </right>
        <top style="thin">
          <color indexed="64"/>
        </top>
        <bottom style="thin">
          <color indexed="64"/>
        </bottom>
      </border>
    </odxf>
    <ndxf>
      <border outline="0">
        <left/>
        <right/>
        <top/>
        <bottom/>
      </border>
    </ndxf>
  </rcc>
  <rcc rId="779" sId="1" odxf="1" dxf="1">
    <oc r="A182">
      <f>HYPERLINK("https://hsdes.intel.com/resource/14013186300","14013186300")</f>
    </oc>
    <nc r="A182"/>
    <odxf>
      <border outline="0">
        <left style="thin">
          <color indexed="64"/>
        </left>
        <right style="thin">
          <color indexed="64"/>
        </right>
        <top style="thin">
          <color indexed="64"/>
        </top>
        <bottom style="thin">
          <color indexed="64"/>
        </bottom>
      </border>
    </odxf>
    <ndxf>
      <border outline="0">
        <left/>
        <right/>
        <top/>
        <bottom/>
      </border>
    </ndxf>
  </rcc>
  <rcc rId="780" sId="1" odxf="1" dxf="1">
    <oc r="B182" t="inlineStr">
      <is>
        <t>Verify CMS/S0i3 wake using USB mouse and Keyboard</t>
      </is>
    </oc>
    <nc r="B182"/>
    <odxf>
      <border outline="0">
        <left style="thin">
          <color indexed="64"/>
        </left>
        <right style="thin">
          <color indexed="64"/>
        </right>
        <top style="thin">
          <color indexed="64"/>
        </top>
        <bottom style="thin">
          <color indexed="64"/>
        </bottom>
      </border>
    </odxf>
    <ndxf>
      <border outline="0">
        <left/>
        <right/>
        <top/>
        <bottom/>
      </border>
    </ndxf>
  </rcc>
  <rcc rId="781" sId="1" odxf="1" dxf="1">
    <oc r="C182" t="inlineStr">
      <is>
        <t>Venkateswara</t>
      </is>
    </oc>
    <nc r="C182"/>
    <odxf>
      <border outline="0">
        <left style="thin">
          <color indexed="64"/>
        </left>
        <right style="thin">
          <color indexed="64"/>
        </right>
        <top style="thin">
          <color indexed="64"/>
        </top>
        <bottom style="thin">
          <color indexed="64"/>
        </bottom>
      </border>
    </odxf>
    <ndxf>
      <border outline="0">
        <left/>
        <right/>
        <top/>
        <bottom/>
      </border>
    </ndxf>
  </rcc>
  <rcc rId="782" sId="1" odxf="1" dxf="1">
    <oc r="D182" t="inlineStr">
      <is>
        <t>Passed</t>
      </is>
    </oc>
    <nc r="D18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2" start="0" length="0">
    <dxf>
      <border outline="0">
        <left/>
        <right/>
        <top/>
        <bottom/>
      </border>
    </dxf>
  </rfmt>
  <rcc rId="783" sId="1" odxf="1" dxf="1">
    <oc r="A183">
      <f>HYPERLINK("https://hsdes.intel.com/resource/14013186305","14013186305")</f>
    </oc>
    <nc r="A183"/>
    <odxf>
      <border outline="0">
        <left style="thin">
          <color indexed="64"/>
        </left>
        <right style="thin">
          <color indexed="64"/>
        </right>
        <top style="thin">
          <color indexed="64"/>
        </top>
        <bottom style="thin">
          <color indexed="64"/>
        </bottom>
      </border>
    </odxf>
    <ndxf>
      <border outline="0">
        <left/>
        <right/>
        <top/>
        <bottom/>
      </border>
    </ndxf>
  </rcc>
  <rcc rId="784" sId="1" odxf="1" dxf="1">
    <oc r="B183" t="inlineStr">
      <is>
        <t>Verify System wake from Sx (S3,S4 and S5) with "Dock Station" Connected to System</t>
      </is>
    </oc>
    <nc r="B183"/>
    <odxf>
      <border outline="0">
        <left style="thin">
          <color indexed="64"/>
        </left>
        <right style="thin">
          <color indexed="64"/>
        </right>
        <top style="thin">
          <color indexed="64"/>
        </top>
        <bottom style="thin">
          <color indexed="64"/>
        </bottom>
      </border>
    </odxf>
    <ndxf>
      <border outline="0">
        <left/>
        <right/>
        <top/>
        <bottom/>
      </border>
    </ndxf>
  </rcc>
  <rcc rId="785" sId="1" odxf="1" dxf="1">
    <oc r="C183" t="inlineStr">
      <is>
        <t>Venkateswara</t>
      </is>
    </oc>
    <nc r="C183"/>
    <odxf>
      <border outline="0">
        <left style="thin">
          <color indexed="64"/>
        </left>
        <right style="thin">
          <color indexed="64"/>
        </right>
        <top style="thin">
          <color indexed="64"/>
        </top>
        <bottom style="thin">
          <color indexed="64"/>
        </bottom>
      </border>
    </odxf>
    <ndxf>
      <border outline="0">
        <left/>
        <right/>
        <top/>
        <bottom/>
      </border>
    </ndxf>
  </rcc>
  <rcc rId="786" sId="1" odxf="1" dxf="1">
    <oc r="D183" t="inlineStr">
      <is>
        <t>Passed</t>
      </is>
    </oc>
    <nc r="D18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3" start="0" length="0">
    <dxf>
      <border outline="0">
        <left/>
        <right/>
        <top/>
        <bottom/>
      </border>
    </dxf>
  </rfmt>
  <rcc rId="787" sId="1" odxf="1" dxf="1">
    <oc r="A184">
      <f>HYPERLINK("https://hsdes.intel.com/resource/14013186312","14013186312")</f>
    </oc>
    <nc r="A184"/>
    <odxf>
      <border outline="0">
        <left style="thin">
          <color indexed="64"/>
        </left>
        <right style="thin">
          <color indexed="64"/>
        </right>
        <top style="thin">
          <color indexed="64"/>
        </top>
        <bottom style="thin">
          <color indexed="64"/>
        </bottom>
      </border>
    </odxf>
    <ndxf>
      <border outline="0">
        <left/>
        <right/>
        <top/>
        <bottom/>
      </border>
    </ndxf>
  </rcc>
  <rcc rId="788" sId="1" odxf="1" dxf="1">
    <oc r="B184" t="inlineStr">
      <is>
        <t>Validate USB3.1 gen2 device enumeration as SuperSpeed+ device over USB3.0 Type-A port</t>
      </is>
    </oc>
    <nc r="B184"/>
    <odxf>
      <border outline="0">
        <left style="thin">
          <color indexed="64"/>
        </left>
        <right style="thin">
          <color indexed="64"/>
        </right>
        <top style="thin">
          <color indexed="64"/>
        </top>
        <bottom style="thin">
          <color indexed="64"/>
        </bottom>
      </border>
    </odxf>
    <ndxf>
      <border outline="0">
        <left/>
        <right/>
        <top/>
        <bottom/>
      </border>
    </ndxf>
  </rcc>
  <rcc rId="789" sId="1" odxf="1" dxf="1">
    <oc r="C184" t="inlineStr">
      <is>
        <t>Venkateswara</t>
      </is>
    </oc>
    <nc r="C184"/>
    <odxf>
      <border outline="0">
        <left style="thin">
          <color indexed="64"/>
        </left>
        <right style="thin">
          <color indexed="64"/>
        </right>
        <top style="thin">
          <color indexed="64"/>
        </top>
        <bottom style="thin">
          <color indexed="64"/>
        </bottom>
      </border>
    </odxf>
    <ndxf>
      <border outline="0">
        <left/>
        <right/>
        <top/>
        <bottom/>
      </border>
    </ndxf>
  </rcc>
  <rcc rId="790" sId="1" odxf="1" dxf="1">
    <oc r="D184" t="inlineStr">
      <is>
        <t>Passed</t>
      </is>
    </oc>
    <nc r="D18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4" start="0" length="0">
    <dxf>
      <border outline="0">
        <left/>
        <right/>
        <top/>
        <bottom/>
      </border>
    </dxf>
  </rfmt>
  <rcc rId="791" sId="1" odxf="1" dxf="1">
    <oc r="A185">
      <f>HYPERLINK("https://hsdes.intel.com/resource/14013186316","14013186316")</f>
    </oc>
    <nc r="A185"/>
    <odxf>
      <border outline="0">
        <left style="thin">
          <color indexed="64"/>
        </left>
        <right style="thin">
          <color indexed="64"/>
        </right>
        <top style="thin">
          <color indexed="64"/>
        </top>
        <bottom style="thin">
          <color indexed="64"/>
        </bottom>
      </border>
    </odxf>
    <ndxf>
      <border outline="0">
        <left/>
        <right/>
        <top/>
        <bottom/>
      </border>
    </ndxf>
  </rcc>
  <rcc rId="792" sId="1" odxf="1" dxf="1">
    <oc r="B185" t="inlineStr">
      <is>
        <t>Verify system supports Debug Trace log capture via BSSB interface over Type-A port</t>
      </is>
    </oc>
    <nc r="B185"/>
    <odxf>
      <border outline="0">
        <left style="thin">
          <color indexed="64"/>
        </left>
        <right style="thin">
          <color indexed="64"/>
        </right>
        <top style="thin">
          <color indexed="64"/>
        </top>
        <bottom style="thin">
          <color indexed="64"/>
        </bottom>
      </border>
    </odxf>
    <ndxf>
      <border outline="0">
        <left/>
        <right/>
        <top/>
        <bottom/>
      </border>
    </ndxf>
  </rcc>
  <rcc rId="793" sId="1" odxf="1" dxf="1">
    <oc r="C185" t="inlineStr">
      <is>
        <t>Venkateswara</t>
      </is>
    </oc>
    <nc r="C185"/>
    <odxf>
      <border outline="0">
        <left style="thin">
          <color indexed="64"/>
        </left>
        <right style="thin">
          <color indexed="64"/>
        </right>
        <top style="thin">
          <color indexed="64"/>
        </top>
        <bottom style="thin">
          <color indexed="64"/>
        </bottom>
      </border>
    </odxf>
    <ndxf>
      <border outline="0">
        <left/>
        <right/>
        <top/>
        <bottom/>
      </border>
    </ndxf>
  </rcc>
  <rcc rId="794" sId="1" odxf="1" dxf="1">
    <oc r="D185" t="inlineStr">
      <is>
        <t>Passed</t>
      </is>
    </oc>
    <nc r="D18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795" sId="1" odxf="1" dxf="1">
    <oc r="E185" t="inlineStr">
      <is>
        <t xml:space="preserve">verifyed with DCI request sent to co to update the test case </t>
      </is>
    </oc>
    <nc r="E185"/>
    <odxf>
      <border outline="0">
        <left style="thin">
          <color indexed="64"/>
        </left>
        <right style="thin">
          <color indexed="64"/>
        </right>
        <top style="thin">
          <color indexed="64"/>
        </top>
        <bottom style="thin">
          <color indexed="64"/>
        </bottom>
      </border>
    </odxf>
    <ndxf>
      <border outline="0">
        <left/>
        <right/>
        <top/>
        <bottom/>
      </border>
    </ndxf>
  </rcc>
  <rcc rId="796" sId="1" odxf="1" dxf="1">
    <oc r="A186">
      <f>HYPERLINK("https://hsdes.intel.com/resource/14013186319","14013186319")</f>
    </oc>
    <nc r="A186"/>
    <odxf>
      <border outline="0">
        <left style="thin">
          <color indexed="64"/>
        </left>
        <right style="thin">
          <color indexed="64"/>
        </right>
        <top style="thin">
          <color indexed="64"/>
        </top>
        <bottom style="thin">
          <color indexed="64"/>
        </bottom>
      </border>
    </odxf>
    <ndxf>
      <border outline="0">
        <left/>
        <right/>
        <top/>
        <bottom/>
      </border>
    </ndxf>
  </rcc>
  <rcc rId="797" sId="1" odxf="1" dxf="1">
    <oc r="B186" t="inlineStr">
      <is>
        <t>Verify system performing Sx cycles with "Driver Verifier Options" enabled  in OS</t>
      </is>
    </oc>
    <nc r="B186"/>
    <odxf>
      <border outline="0">
        <left style="thin">
          <color indexed="64"/>
        </left>
        <right style="thin">
          <color indexed="64"/>
        </right>
        <top style="thin">
          <color indexed="64"/>
        </top>
        <bottom style="thin">
          <color indexed="64"/>
        </bottom>
      </border>
    </odxf>
    <ndxf>
      <border outline="0">
        <left/>
        <right/>
        <top/>
        <bottom/>
      </border>
    </ndxf>
  </rcc>
  <rcc rId="798" sId="1" odxf="1" dxf="1">
    <oc r="C186" t="inlineStr">
      <is>
        <t>Venkateswara</t>
      </is>
    </oc>
    <nc r="C186"/>
    <odxf>
      <border outline="0">
        <left style="thin">
          <color indexed="64"/>
        </left>
        <right style="thin">
          <color indexed="64"/>
        </right>
        <top style="thin">
          <color indexed="64"/>
        </top>
        <bottom style="thin">
          <color indexed="64"/>
        </bottom>
      </border>
    </odxf>
    <ndxf>
      <border outline="0">
        <left/>
        <right/>
        <top/>
        <bottom/>
      </border>
    </ndxf>
  </rcc>
  <rcc rId="799" sId="1" odxf="1" dxf="1">
    <oc r="D186" t="inlineStr">
      <is>
        <t>Passed</t>
      </is>
    </oc>
    <nc r="D18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6" start="0" length="0">
    <dxf>
      <border outline="0">
        <left/>
        <right/>
        <top/>
        <bottom/>
      </border>
    </dxf>
  </rfmt>
  <rcc rId="800" sId="1" odxf="1" dxf="1">
    <oc r="A187">
      <f>HYPERLINK("https://hsdes.intel.com/resource/14013186322","14013186322")</f>
    </oc>
    <nc r="A187"/>
    <odxf>
      <border outline="0">
        <left style="thin">
          <color indexed="64"/>
        </left>
        <right style="thin">
          <color indexed="64"/>
        </right>
        <top style="thin">
          <color indexed="64"/>
        </top>
        <bottom style="thin">
          <color indexed="64"/>
        </bottom>
      </border>
    </odxf>
    <ndxf>
      <border outline="0">
        <left/>
        <right/>
        <top/>
        <bottom/>
      </border>
    </ndxf>
  </rcc>
  <rcc rId="801" sId="1" odxf="1" dxf="1">
    <oc r="B187" t="inlineStr">
      <is>
        <t>Verify display turns off post reaching RTC time limit</t>
      </is>
    </oc>
    <nc r="B187"/>
    <odxf>
      <border outline="0">
        <left style="thin">
          <color indexed="64"/>
        </left>
        <right style="thin">
          <color indexed="64"/>
        </right>
        <top style="thin">
          <color indexed="64"/>
        </top>
        <bottom style="thin">
          <color indexed="64"/>
        </bottom>
      </border>
    </odxf>
    <ndxf>
      <border outline="0">
        <left/>
        <right/>
        <top/>
        <bottom/>
      </border>
    </ndxf>
  </rcc>
  <rcc rId="802" sId="1" odxf="1" dxf="1">
    <oc r="C187" t="inlineStr">
      <is>
        <t>Venkateswara</t>
      </is>
    </oc>
    <nc r="C187"/>
    <odxf>
      <border outline="0">
        <left style="thin">
          <color indexed="64"/>
        </left>
        <right style="thin">
          <color indexed="64"/>
        </right>
        <top style="thin">
          <color indexed="64"/>
        </top>
        <bottom style="thin">
          <color indexed="64"/>
        </bottom>
      </border>
    </odxf>
    <ndxf>
      <border outline="0">
        <left/>
        <right/>
        <top/>
        <bottom/>
      </border>
    </ndxf>
  </rcc>
  <rcc rId="803" sId="1" odxf="1" dxf="1">
    <oc r="D187" t="inlineStr">
      <is>
        <t>Passed</t>
      </is>
    </oc>
    <nc r="D18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7" start="0" length="0">
    <dxf>
      <border outline="0">
        <left/>
        <right/>
        <top/>
        <bottom/>
      </border>
    </dxf>
  </rfmt>
  <rcc rId="804" sId="1" odxf="1" dxf="1">
    <oc r="A188">
      <f>HYPERLINK("https://hsdes.intel.com/resource/14013186342","14013186342")</f>
    </oc>
    <nc r="A188"/>
    <odxf>
      <border outline="0">
        <left style="thin">
          <color indexed="64"/>
        </left>
        <right style="thin">
          <color indexed="64"/>
        </right>
        <top style="thin">
          <color indexed="64"/>
        </top>
        <bottom style="thin">
          <color indexed="64"/>
        </bottom>
      </border>
    </odxf>
    <ndxf>
      <border outline="0">
        <left/>
        <right/>
        <top/>
        <bottom/>
      </border>
    </ndxf>
  </rcc>
  <rcc rId="805" sId="1" odxf="1" dxf="1">
    <oc r="B188" t="inlineStr">
      <is>
        <t>Verify system performs Sx cycle successfully irrespectve of EC Low power mode option in Bios with system in DC mode</t>
      </is>
    </oc>
    <nc r="B188"/>
    <odxf>
      <border outline="0">
        <left style="thin">
          <color indexed="64"/>
        </left>
        <right style="thin">
          <color indexed="64"/>
        </right>
        <top style="thin">
          <color indexed="64"/>
        </top>
        <bottom style="thin">
          <color indexed="64"/>
        </bottom>
      </border>
    </odxf>
    <ndxf>
      <border outline="0">
        <left/>
        <right/>
        <top/>
        <bottom/>
      </border>
    </ndxf>
  </rcc>
  <rcc rId="806" sId="1" odxf="1" dxf="1">
    <oc r="C188" t="inlineStr">
      <is>
        <t>Venkateswara</t>
      </is>
    </oc>
    <nc r="C188"/>
    <odxf>
      <border outline="0">
        <left style="thin">
          <color indexed="64"/>
        </left>
        <right style="thin">
          <color indexed="64"/>
        </right>
        <top style="thin">
          <color indexed="64"/>
        </top>
        <bottom style="thin">
          <color indexed="64"/>
        </bottom>
      </border>
    </odxf>
    <ndxf>
      <border outline="0">
        <left/>
        <right/>
        <top/>
        <bottom/>
      </border>
    </ndxf>
  </rcc>
  <rcc rId="807" sId="1" odxf="1" dxf="1">
    <oc r="D188" t="inlineStr">
      <is>
        <t>Passed</t>
      </is>
    </oc>
    <nc r="D18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88" start="0" length="0">
    <dxf>
      <border outline="0">
        <left/>
        <right/>
        <top/>
        <bottom/>
      </border>
    </dxf>
  </rfmt>
  <rcc rId="808" sId="1" odxf="1" dxf="1">
    <oc r="A189">
      <f>HYPERLINK("https://hsdes.intel.com/resource/14013186344","14013186344")</f>
    </oc>
    <nc r="A189"/>
    <odxf>
      <border outline="0">
        <left style="thin">
          <color indexed="64"/>
        </left>
        <right style="thin">
          <color indexed="64"/>
        </right>
        <top style="thin">
          <color indexed="64"/>
        </top>
        <bottom style="thin">
          <color indexed="64"/>
        </bottom>
      </border>
    </odxf>
    <ndxf>
      <border outline="0">
        <left/>
        <right/>
        <top/>
        <bottom/>
      </border>
    </ndxf>
  </rcc>
  <rcc rId="809" sId="1" odxf="1" dxf="1">
    <oc r="B189" t="inlineStr">
      <is>
        <t>Perform Sx(S3, S4 and S5) with OS installed in eMMC</t>
      </is>
    </oc>
    <nc r="B189"/>
    <odxf>
      <border outline="0">
        <left style="thin">
          <color indexed="64"/>
        </left>
        <right style="thin">
          <color indexed="64"/>
        </right>
        <top style="thin">
          <color indexed="64"/>
        </top>
        <bottom style="thin">
          <color indexed="64"/>
        </bottom>
      </border>
    </odxf>
    <ndxf>
      <border outline="0">
        <left/>
        <right/>
        <top/>
        <bottom/>
      </border>
    </ndxf>
  </rcc>
  <rcc rId="810" sId="1" odxf="1" dxf="1">
    <oc r="C189" t="inlineStr">
      <is>
        <t>ramya</t>
      </is>
    </oc>
    <nc r="C189"/>
    <odxf>
      <border outline="0">
        <left style="thin">
          <color indexed="64"/>
        </left>
        <right style="thin">
          <color indexed="64"/>
        </right>
        <top style="thin">
          <color indexed="64"/>
        </top>
        <bottom style="thin">
          <color indexed="64"/>
        </bottom>
      </border>
    </odxf>
    <ndxf>
      <border outline="0">
        <left/>
        <right/>
        <top/>
        <bottom/>
      </border>
    </ndxf>
  </rcc>
  <rcc rId="811" sId="1" odxf="1" dxf="1">
    <oc r="D189" t="inlineStr">
      <is>
        <t>Passed</t>
      </is>
    </oc>
    <nc r="D189"/>
    <odxf>
      <font>
        <color auto="1"/>
      </font>
      <fill>
        <patternFill patternType="solid">
          <bgColor theme="9"/>
        </patternFill>
      </fill>
      <border outline="0">
        <left style="thin">
          <color indexed="64"/>
        </left>
        <right style="thin">
          <color indexed="64"/>
        </right>
        <top style="thin">
          <color indexed="64"/>
        </top>
        <bottom style="thin">
          <color indexed="64"/>
        </bottom>
      </border>
    </odxf>
    <ndxf>
      <font>
        <sz val="11"/>
        <color theme="1"/>
        <name val="Calibri"/>
        <family val="2"/>
        <scheme val="minor"/>
      </font>
      <fill>
        <patternFill patternType="none">
          <bgColor indexed="65"/>
        </patternFill>
      </fill>
      <border outline="0">
        <left/>
        <right/>
        <top/>
        <bottom/>
      </border>
    </ndxf>
  </rcc>
  <rfmt sheetId="1" sqref="E189" start="0" length="0">
    <dxf>
      <border outline="0">
        <left/>
        <right/>
        <top/>
        <bottom/>
      </border>
    </dxf>
  </rfmt>
  <rcc rId="812" sId="1" odxf="1" dxf="1">
    <oc r="A190">
      <f>HYPERLINK("https://hsdes.intel.com/resource/14013186394","14013186394")</f>
    </oc>
    <nc r="A190"/>
    <odxf>
      <border outline="0">
        <left style="thin">
          <color indexed="64"/>
        </left>
        <right style="thin">
          <color indexed="64"/>
        </right>
        <top style="thin">
          <color indexed="64"/>
        </top>
        <bottom style="thin">
          <color indexed="64"/>
        </bottom>
      </border>
    </odxf>
    <ndxf>
      <border outline="0">
        <left/>
        <right/>
        <top/>
        <bottom/>
      </border>
    </ndxf>
  </rcc>
  <rcc rId="813" sId="1" odxf="1" dxf="1">
    <oc r="B190" t="inlineStr">
      <is>
        <t>Verify different power state changes on Modern standby enabled system</t>
      </is>
    </oc>
    <nc r="B190"/>
    <odxf>
      <border outline="0">
        <left style="thin">
          <color indexed="64"/>
        </left>
        <right style="thin">
          <color indexed="64"/>
        </right>
        <top style="thin">
          <color indexed="64"/>
        </top>
        <bottom style="thin">
          <color indexed="64"/>
        </bottom>
      </border>
    </odxf>
    <ndxf>
      <border outline="0">
        <left/>
        <right/>
        <top/>
        <bottom/>
      </border>
    </ndxf>
  </rcc>
  <rcc rId="814" sId="1" odxf="1" dxf="1">
    <oc r="C190" t="inlineStr">
      <is>
        <t>ramya</t>
      </is>
    </oc>
    <nc r="C190"/>
    <odxf>
      <border outline="0">
        <left style="thin">
          <color indexed="64"/>
        </left>
        <right style="thin">
          <color indexed="64"/>
        </right>
        <top style="thin">
          <color indexed="64"/>
        </top>
        <bottom style="thin">
          <color indexed="64"/>
        </bottom>
      </border>
    </odxf>
    <ndxf>
      <border outline="0">
        <left/>
        <right/>
        <top/>
        <bottom/>
      </border>
    </ndxf>
  </rcc>
  <rcc rId="815" sId="1" odxf="1" dxf="1">
    <oc r="D190" t="inlineStr">
      <is>
        <t>Passed</t>
      </is>
    </oc>
    <nc r="D19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0" start="0" length="0">
    <dxf>
      <border outline="0">
        <left/>
        <right/>
        <top/>
        <bottom/>
      </border>
    </dxf>
  </rfmt>
  <rcc rId="816" sId="1" odxf="1" dxf="1">
    <oc r="A191">
      <f>HYPERLINK("https://hsdes.intel.com/resource/14013186494","14013186494")</f>
    </oc>
    <nc r="A191"/>
    <odxf>
      <border outline="0">
        <left style="thin">
          <color indexed="64"/>
        </left>
        <right style="thin">
          <color indexed="64"/>
        </right>
        <top style="thin">
          <color indexed="64"/>
        </top>
        <bottom style="thin">
          <color indexed="64"/>
        </bottom>
      </border>
    </odxf>
    <ndxf>
      <border outline="0">
        <left/>
        <right/>
        <top/>
        <bottom/>
      </border>
    </ndxf>
  </rcc>
  <rcc rId="817" sId="1" odxf="1" dxf="1">
    <oc r="B191" t="inlineStr">
      <is>
        <t>Verify system shutdown/reboot via Hardware buttons</t>
      </is>
    </oc>
    <nc r="B191"/>
    <odxf>
      <border outline="0">
        <left style="thin">
          <color indexed="64"/>
        </left>
        <right style="thin">
          <color indexed="64"/>
        </right>
        <top style="thin">
          <color indexed="64"/>
        </top>
        <bottom style="thin">
          <color indexed="64"/>
        </bottom>
      </border>
    </odxf>
    <ndxf>
      <border outline="0">
        <left/>
        <right/>
        <top/>
        <bottom/>
      </border>
    </ndxf>
  </rcc>
  <rcc rId="818" sId="1" odxf="1" dxf="1">
    <oc r="C191" t="inlineStr">
      <is>
        <t>ramya</t>
      </is>
    </oc>
    <nc r="C191"/>
    <odxf>
      <border outline="0">
        <left style="thin">
          <color indexed="64"/>
        </left>
        <right style="thin">
          <color indexed="64"/>
        </right>
        <top style="thin">
          <color indexed="64"/>
        </top>
        <bottom style="thin">
          <color indexed="64"/>
        </bottom>
      </border>
    </odxf>
    <ndxf>
      <border outline="0">
        <left/>
        <right/>
        <top/>
        <bottom/>
      </border>
    </ndxf>
  </rcc>
  <rcc rId="819" sId="1" odxf="1" dxf="1">
    <oc r="D191" t="inlineStr">
      <is>
        <t>Passed</t>
      </is>
    </oc>
    <nc r="D19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1" start="0" length="0">
    <dxf>
      <border outline="0">
        <left/>
        <right/>
        <top/>
        <bottom/>
      </border>
    </dxf>
  </rfmt>
  <rcc rId="820" sId="1" odxf="1" dxf="1">
    <oc r="A192">
      <f>HYPERLINK("https://hsdes.intel.com/resource/14013186503","14013186503")</f>
    </oc>
    <nc r="A192"/>
    <odxf>
      <border outline="0">
        <left style="thin">
          <color indexed="64"/>
        </left>
        <right style="thin">
          <color indexed="64"/>
        </right>
        <top style="thin">
          <color indexed="64"/>
        </top>
        <bottom style="thin">
          <color indexed="64"/>
        </bottom>
      </border>
    </odxf>
    <ndxf>
      <border outline="0">
        <left/>
        <right/>
        <top/>
        <bottom/>
      </border>
    </ndxf>
  </rcc>
  <rcc rId="821" sId="1" odxf="1" dxf="1">
    <oc r="B192" t="inlineStr">
      <is>
        <t>Validate SUT resumes from Adaptive hibernate when Long Suspend with CMS</t>
      </is>
    </oc>
    <nc r="B192"/>
    <odxf>
      <border outline="0">
        <left style="thin">
          <color indexed="64"/>
        </left>
        <right style="thin">
          <color indexed="64"/>
        </right>
        <top style="thin">
          <color indexed="64"/>
        </top>
        <bottom style="thin">
          <color indexed="64"/>
        </bottom>
      </border>
    </odxf>
    <ndxf>
      <border outline="0">
        <left/>
        <right/>
        <top/>
        <bottom/>
      </border>
    </ndxf>
  </rcc>
  <rcc rId="822" sId="1" odxf="1" dxf="1">
    <oc r="C192" t="inlineStr">
      <is>
        <t>ramya</t>
      </is>
    </oc>
    <nc r="C192"/>
    <odxf>
      <border outline="0">
        <left style="thin">
          <color indexed="64"/>
        </left>
        <right style="thin">
          <color indexed="64"/>
        </right>
        <top style="thin">
          <color indexed="64"/>
        </top>
        <bottom style="thin">
          <color indexed="64"/>
        </bottom>
      </border>
    </odxf>
    <ndxf>
      <border outline="0">
        <left/>
        <right/>
        <top/>
        <bottom/>
      </border>
    </ndxf>
  </rcc>
  <rcc rId="823" sId="1" odxf="1" dxf="1">
    <oc r="D192" t="inlineStr">
      <is>
        <t>Passed</t>
      </is>
    </oc>
    <nc r="D19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2" start="0" length="0">
    <dxf>
      <border outline="0">
        <left/>
        <right/>
        <top/>
        <bottom/>
      </border>
    </dxf>
  </rfmt>
  <rcc rId="824" sId="1" odxf="1" dxf="1">
    <oc r="A193">
      <f>HYPERLINK("https://hsdes.intel.com/resource/14013186504","14013186504")</f>
    </oc>
    <nc r="A193"/>
    <odxf>
      <border outline="0">
        <left style="thin">
          <color indexed="64"/>
        </left>
        <right style="thin">
          <color indexed="64"/>
        </right>
        <top style="thin">
          <color indexed="64"/>
        </top>
        <bottom style="thin">
          <color indexed="64"/>
        </bottom>
      </border>
    </odxf>
    <ndxf>
      <border outline="0">
        <left/>
        <right/>
        <top/>
        <bottom/>
      </border>
    </ndxf>
  </rcc>
  <rcc rId="825" sId="1" odxf="1" dxf="1">
    <oc r="B193" t="inlineStr">
      <is>
        <t>Verify simple power management cycle order: Warm reset-&gt;S0-&gt; CS-&gt;S0-&gt; Warm reset -&gt;S0-&gt;CS-&gt;S0</t>
      </is>
    </oc>
    <nc r="B193"/>
    <odxf>
      <border outline="0">
        <left style="thin">
          <color indexed="64"/>
        </left>
        <right style="thin">
          <color indexed="64"/>
        </right>
        <top style="thin">
          <color indexed="64"/>
        </top>
        <bottom style="thin">
          <color indexed="64"/>
        </bottom>
      </border>
    </odxf>
    <ndxf>
      <border outline="0">
        <left/>
        <right/>
        <top/>
        <bottom/>
      </border>
    </ndxf>
  </rcc>
  <rcc rId="826" sId="1" odxf="1" dxf="1">
    <oc r="C193" t="inlineStr">
      <is>
        <t>ramya</t>
      </is>
    </oc>
    <nc r="C193"/>
    <odxf>
      <border outline="0">
        <left style="thin">
          <color indexed="64"/>
        </left>
        <right style="thin">
          <color indexed="64"/>
        </right>
        <top style="thin">
          <color indexed="64"/>
        </top>
        <bottom style="thin">
          <color indexed="64"/>
        </bottom>
      </border>
    </odxf>
    <ndxf>
      <border outline="0">
        <left/>
        <right/>
        <top/>
        <bottom/>
      </border>
    </ndxf>
  </rcc>
  <rcc rId="827" sId="1" odxf="1" dxf="1">
    <oc r="D193" t="inlineStr">
      <is>
        <t>Passed</t>
      </is>
    </oc>
    <nc r="D19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3" start="0" length="0">
    <dxf>
      <numFmt numFmtId="0" formatCode="General"/>
      <border outline="0">
        <left/>
        <right/>
        <top/>
        <bottom/>
      </border>
    </dxf>
  </rfmt>
  <rcc rId="828" sId="1" odxf="1" dxf="1">
    <oc r="A194">
      <f>HYPERLINK("https://hsdes.intel.com/resource/14013186505","14013186505")</f>
    </oc>
    <nc r="A194"/>
    <odxf>
      <border outline="0">
        <left style="thin">
          <color indexed="64"/>
        </left>
        <right style="thin">
          <color indexed="64"/>
        </right>
        <top style="thin">
          <color indexed="64"/>
        </top>
        <bottom style="thin">
          <color indexed="64"/>
        </bottom>
      </border>
    </odxf>
    <ndxf>
      <border outline="0">
        <left/>
        <right/>
        <top/>
        <bottom/>
      </border>
    </ndxf>
  </rcc>
  <rcc rId="829" sId="1" odxf="1" dxf="1">
    <oc r="B194" t="inlineStr">
      <is>
        <t>Verify simple power management cycle order: S0-&gt; CS-&gt; S5-&gt; S0-&gt; CS</t>
      </is>
    </oc>
    <nc r="B194"/>
    <odxf>
      <border outline="0">
        <left style="thin">
          <color indexed="64"/>
        </left>
        <right style="thin">
          <color indexed="64"/>
        </right>
        <top style="thin">
          <color indexed="64"/>
        </top>
        <bottom style="thin">
          <color indexed="64"/>
        </bottom>
      </border>
    </odxf>
    <ndxf>
      <border outline="0">
        <left/>
        <right/>
        <top/>
        <bottom/>
      </border>
    </ndxf>
  </rcc>
  <rcc rId="830" sId="1" odxf="1" dxf="1">
    <oc r="C194" t="inlineStr">
      <is>
        <t>ramya</t>
      </is>
    </oc>
    <nc r="C194"/>
    <odxf>
      <border outline="0">
        <left style="thin">
          <color indexed="64"/>
        </left>
        <right style="thin">
          <color indexed="64"/>
        </right>
        <top style="thin">
          <color indexed="64"/>
        </top>
        <bottom style="thin">
          <color indexed="64"/>
        </bottom>
      </border>
    </odxf>
    <ndxf>
      <border outline="0">
        <left/>
        <right/>
        <top/>
        <bottom/>
      </border>
    </ndxf>
  </rcc>
  <rcc rId="831" sId="1" odxf="1" dxf="1">
    <oc r="D194" t="inlineStr">
      <is>
        <t>Passed</t>
      </is>
    </oc>
    <nc r="D19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4" start="0" length="0">
    <dxf>
      <border outline="0">
        <left/>
        <right/>
        <top/>
        <bottom/>
      </border>
    </dxf>
  </rfmt>
  <rcc rId="832" sId="1" odxf="1" dxf="1">
    <oc r="A195">
      <f>HYPERLINK("https://hsdes.intel.com/resource/14013186512","14013186512")</f>
    </oc>
    <nc r="A195"/>
    <odxf>
      <border outline="0">
        <left style="thin">
          <color indexed="64"/>
        </left>
        <right style="thin">
          <color indexed="64"/>
        </right>
        <top style="thin">
          <color indexed="64"/>
        </top>
        <bottom style="thin">
          <color indexed="64"/>
        </bottom>
      </border>
    </odxf>
    <ndxf>
      <border outline="0">
        <left/>
        <right/>
        <top/>
        <bottom/>
      </border>
    </ndxf>
  </rcc>
  <rcc rId="833" sId="1" odxf="1" dxf="1">
    <oc r="B195" t="inlineStr">
      <is>
        <t>Verify functionality of finger print sensor after warm reboot cycles</t>
      </is>
    </oc>
    <nc r="B195"/>
    <odxf>
      <border outline="0">
        <left style="thin">
          <color indexed="64"/>
        </left>
        <right style="thin">
          <color indexed="64"/>
        </right>
        <top style="thin">
          <color indexed="64"/>
        </top>
        <bottom style="thin">
          <color indexed="64"/>
        </bottom>
      </border>
    </odxf>
    <ndxf>
      <border outline="0">
        <left/>
        <right/>
        <top/>
        <bottom/>
      </border>
    </ndxf>
  </rcc>
  <rcc rId="834" sId="1" odxf="1" dxf="1">
    <oc r="C195" t="inlineStr">
      <is>
        <t>ramya</t>
      </is>
    </oc>
    <nc r="C195"/>
    <odxf>
      <border outline="0">
        <left style="thin">
          <color indexed="64"/>
        </left>
        <right style="thin">
          <color indexed="64"/>
        </right>
        <top style="thin">
          <color indexed="64"/>
        </top>
        <bottom style="thin">
          <color indexed="64"/>
        </bottom>
      </border>
    </odxf>
    <ndxf>
      <border outline="0">
        <left/>
        <right/>
        <top/>
        <bottom/>
      </border>
    </ndxf>
  </rcc>
  <rcc rId="835" sId="1" odxf="1" dxf="1">
    <oc r="D195" t="inlineStr">
      <is>
        <t>Passed</t>
      </is>
    </oc>
    <nc r="D19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5" start="0" length="0">
    <dxf>
      <border outline="0">
        <left/>
        <right/>
        <top/>
        <bottom/>
      </border>
    </dxf>
  </rfmt>
  <rcc rId="836" sId="1" odxf="1" dxf="1">
    <oc r="A196">
      <f>HYPERLINK("https://hsdes.intel.com/resource/14013186513","14013186513")</f>
    </oc>
    <nc r="A196"/>
    <odxf>
      <border outline="0">
        <left style="thin">
          <color indexed="64"/>
        </left>
        <right style="thin">
          <color indexed="64"/>
        </right>
        <top style="thin">
          <color indexed="64"/>
        </top>
        <bottom style="thin">
          <color indexed="64"/>
        </bottom>
      </border>
    </odxf>
    <ndxf>
      <border outline="0">
        <left/>
        <right/>
        <top/>
        <bottom/>
      </border>
    </ndxf>
  </rcc>
  <rcc rId="837" sId="1" odxf="1" dxf="1">
    <oc r="B196" t="inlineStr">
      <is>
        <t>Verify functionality of finger print sensor after CMS</t>
      </is>
    </oc>
    <nc r="B196"/>
    <odxf>
      <border outline="0">
        <left style="thin">
          <color indexed="64"/>
        </left>
        <right style="thin">
          <color indexed="64"/>
        </right>
        <top style="thin">
          <color indexed="64"/>
        </top>
        <bottom style="thin">
          <color indexed="64"/>
        </bottom>
      </border>
    </odxf>
    <ndxf>
      <border outline="0">
        <left/>
        <right/>
        <top/>
        <bottom/>
      </border>
    </ndxf>
  </rcc>
  <rcc rId="838" sId="1" odxf="1" dxf="1">
    <oc r="C196" t="inlineStr">
      <is>
        <t>ramya</t>
      </is>
    </oc>
    <nc r="C196"/>
    <odxf>
      <border outline="0">
        <left style="thin">
          <color indexed="64"/>
        </left>
        <right style="thin">
          <color indexed="64"/>
        </right>
        <top style="thin">
          <color indexed="64"/>
        </top>
        <bottom style="thin">
          <color indexed="64"/>
        </bottom>
      </border>
    </odxf>
    <ndxf>
      <border outline="0">
        <left/>
        <right/>
        <top/>
        <bottom/>
      </border>
    </ndxf>
  </rcc>
  <rcc rId="839" sId="1" odxf="1" dxf="1">
    <oc r="D196" t="inlineStr">
      <is>
        <t>Passed</t>
      </is>
    </oc>
    <nc r="D19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6" start="0" length="0">
    <dxf>
      <border outline="0">
        <left/>
        <right/>
        <top/>
        <bottom/>
      </border>
    </dxf>
  </rfmt>
  <rcc rId="840" sId="1" odxf="1" dxf="1">
    <oc r="A197">
      <f>HYPERLINK("https://hsdes.intel.com/resource/14013186557","14013186557")</f>
    </oc>
    <nc r="A197"/>
    <odxf>
      <border outline="0">
        <left style="thin">
          <color indexed="64"/>
        </left>
        <right style="thin">
          <color indexed="64"/>
        </right>
        <top style="thin">
          <color indexed="64"/>
        </top>
        <bottom style="thin">
          <color indexed="64"/>
        </bottom>
      </border>
    </odxf>
    <ndxf>
      <border outline="0">
        <left/>
        <right/>
        <top/>
        <bottom/>
      </border>
    </ndxf>
  </rcc>
  <rcc rId="841" sId="1" odxf="1" dxf="1">
    <oc r="B197" t="inlineStr">
      <is>
        <t>Critical Battery Event wake from S0i3</t>
      </is>
    </oc>
    <nc r="B197"/>
    <odxf>
      <border outline="0">
        <left style="thin">
          <color indexed="64"/>
        </left>
        <right style="thin">
          <color indexed="64"/>
        </right>
        <top style="thin">
          <color indexed="64"/>
        </top>
        <bottom style="thin">
          <color indexed="64"/>
        </bottom>
      </border>
    </odxf>
    <ndxf>
      <border outline="0">
        <left/>
        <right/>
        <top/>
        <bottom/>
      </border>
    </ndxf>
  </rcc>
  <rcc rId="842" sId="1" odxf="1" dxf="1">
    <oc r="C197" t="inlineStr">
      <is>
        <t>Venkateswara</t>
      </is>
    </oc>
    <nc r="C197"/>
    <odxf>
      <border outline="0">
        <left style="thin">
          <color indexed="64"/>
        </left>
        <right style="thin">
          <color indexed="64"/>
        </right>
        <top style="thin">
          <color indexed="64"/>
        </top>
        <bottom style="thin">
          <color indexed="64"/>
        </bottom>
      </border>
    </odxf>
    <ndxf>
      <border outline="0">
        <left/>
        <right/>
        <top/>
        <bottom/>
      </border>
    </ndxf>
  </rcc>
  <rcc rId="843" sId="1" odxf="1" dxf="1">
    <oc r="D197" t="inlineStr">
      <is>
        <t>Passed</t>
      </is>
    </oc>
    <nc r="D19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7" start="0" length="0">
    <dxf>
      <border outline="0">
        <left/>
        <right/>
        <top/>
        <bottom/>
      </border>
    </dxf>
  </rfmt>
  <rcc rId="844" sId="1" odxf="1" dxf="1">
    <oc r="A198">
      <f>HYPERLINK("https://hsdes.intel.com/resource/14013186566","14013186566")</f>
    </oc>
    <nc r="A198"/>
    <odxf>
      <border outline="0">
        <left style="thin">
          <color indexed="64"/>
        </left>
        <right style="thin">
          <color indexed="64"/>
        </right>
        <top style="thin">
          <color indexed="64"/>
        </top>
        <bottom style="thin">
          <color indexed="64"/>
        </bottom>
      </border>
    </odxf>
    <ndxf>
      <border outline="0">
        <left/>
        <right/>
        <top/>
        <bottom/>
      </border>
    </ndxf>
  </rcc>
  <rcc rId="845" sId="1" odxf="1" dxf="1">
    <oc r="B198" t="inlineStr">
      <is>
        <t>Verify system enter to Adaptive hibernate when system is in CMS (Standby reserve time setting)</t>
      </is>
    </oc>
    <nc r="B198"/>
    <odxf>
      <border outline="0">
        <left style="thin">
          <color indexed="64"/>
        </left>
        <right style="thin">
          <color indexed="64"/>
        </right>
        <top style="thin">
          <color indexed="64"/>
        </top>
        <bottom style="thin">
          <color indexed="64"/>
        </bottom>
      </border>
    </odxf>
    <ndxf>
      <border outline="0">
        <left/>
        <right/>
        <top/>
        <bottom/>
      </border>
    </ndxf>
  </rcc>
  <rcc rId="846" sId="1" odxf="1" dxf="1">
    <oc r="C198" t="inlineStr">
      <is>
        <t>Venkateswara</t>
      </is>
    </oc>
    <nc r="C198"/>
    <odxf>
      <border outline="0">
        <left style="thin">
          <color indexed="64"/>
        </left>
        <right style="thin">
          <color indexed="64"/>
        </right>
        <top style="thin">
          <color indexed="64"/>
        </top>
        <bottom style="thin">
          <color indexed="64"/>
        </bottom>
      </border>
    </odxf>
    <ndxf>
      <border outline="0">
        <left/>
        <right/>
        <top/>
        <bottom/>
      </border>
    </ndxf>
  </rcc>
  <rcc rId="847" sId="1" odxf="1" dxf="1">
    <oc r="D198" t="inlineStr">
      <is>
        <t>Passed</t>
      </is>
    </oc>
    <nc r="D19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848" sId="1" odxf="1" dxf="1">
    <oc r="E198" t="inlineStr">
      <is>
        <t xml:space="preserve">clarification block test case is pass but not meet at the expeted time </t>
      </is>
    </oc>
    <nc r="E198"/>
    <odxf>
      <border outline="0">
        <left style="thin">
          <color indexed="64"/>
        </left>
        <right style="thin">
          <color indexed="64"/>
        </right>
        <top style="thin">
          <color indexed="64"/>
        </top>
        <bottom style="thin">
          <color indexed="64"/>
        </bottom>
      </border>
    </odxf>
    <ndxf>
      <border outline="0">
        <left/>
        <right/>
        <top/>
        <bottom/>
      </border>
    </ndxf>
  </rcc>
  <rcc rId="849" sId="1" odxf="1" dxf="1">
    <oc r="A199">
      <f>HYPERLINK("https://hsdes.intel.com/resource/14013186583","14013186583")</f>
    </oc>
    <nc r="A199"/>
    <odxf>
      <border outline="0">
        <left style="thin">
          <color indexed="64"/>
        </left>
        <right style="thin">
          <color indexed="64"/>
        </right>
        <top style="thin">
          <color indexed="64"/>
        </top>
        <bottom style="thin">
          <color indexed="64"/>
        </bottom>
      </border>
    </odxf>
    <ndxf>
      <border outline="0">
        <left/>
        <right/>
        <top/>
        <bottom/>
      </border>
    </ndxf>
  </rcc>
  <rcc rId="850" sId="1" odxf="1" dxf="1">
    <oc r="B199" t="inlineStr">
      <is>
        <t>Verify Wi-Fi Direct connectivity between 2 SUT</t>
      </is>
    </oc>
    <nc r="B199"/>
    <odxf>
      <border outline="0">
        <left style="thin">
          <color indexed="64"/>
        </left>
        <right style="thin">
          <color indexed="64"/>
        </right>
        <top style="thin">
          <color indexed="64"/>
        </top>
        <bottom style="thin">
          <color indexed="64"/>
        </bottom>
      </border>
    </odxf>
    <ndxf>
      <border outline="0">
        <left/>
        <right/>
        <top/>
        <bottom/>
      </border>
    </ndxf>
  </rcc>
  <rcc rId="851" sId="1" odxf="1" dxf="1">
    <oc r="C199" t="inlineStr">
      <is>
        <t>Venkateswara</t>
      </is>
    </oc>
    <nc r="C199"/>
    <odxf>
      <border outline="0">
        <left style="thin">
          <color indexed="64"/>
        </left>
        <right style="thin">
          <color indexed="64"/>
        </right>
        <top style="thin">
          <color indexed="64"/>
        </top>
        <bottom style="thin">
          <color indexed="64"/>
        </bottom>
      </border>
    </odxf>
    <ndxf>
      <border outline="0">
        <left/>
        <right/>
        <top/>
        <bottom/>
      </border>
    </ndxf>
  </rcc>
  <rcc rId="852" sId="1" odxf="1" dxf="1">
    <oc r="D199" t="inlineStr">
      <is>
        <t>Passed</t>
      </is>
    </oc>
    <nc r="D19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199" start="0" length="0">
    <dxf>
      <border outline="0">
        <left/>
        <right/>
        <top/>
        <bottom/>
      </border>
    </dxf>
  </rfmt>
  <rcc rId="853" sId="1" odxf="1" dxf="1">
    <oc r="A200">
      <f>HYPERLINK("https://hsdes.intel.com/resource/14013186594","14013186594")</f>
    </oc>
    <nc r="A200"/>
    <odxf>
      <border outline="0">
        <left style="thin">
          <color indexed="64"/>
        </left>
        <right style="thin">
          <color indexed="64"/>
        </right>
        <top style="thin">
          <color indexed="64"/>
        </top>
        <bottom style="thin">
          <color indexed="64"/>
        </bottom>
      </border>
    </odxf>
    <ndxf>
      <border outline="0">
        <left/>
        <right/>
        <top/>
        <bottom/>
      </border>
    </ndxf>
  </rcc>
  <rcc rId="854" sId="1" odxf="1" dxf="1">
    <oc r="B200" t="inlineStr">
      <is>
        <t>Verify system enter to Adaptive hibernate when system is in CMS (StandbyBudgetPercent)</t>
      </is>
    </oc>
    <nc r="B200"/>
    <odxf>
      <border outline="0">
        <left style="thin">
          <color indexed="64"/>
        </left>
        <right style="thin">
          <color indexed="64"/>
        </right>
        <top style="thin">
          <color indexed="64"/>
        </top>
        <bottom style="thin">
          <color indexed="64"/>
        </bottom>
      </border>
    </odxf>
    <ndxf>
      <border outline="0">
        <left/>
        <right/>
        <top/>
        <bottom/>
      </border>
    </ndxf>
  </rcc>
  <rcc rId="855" sId="1" odxf="1" dxf="1">
    <oc r="C200" t="inlineStr">
      <is>
        <t>ramya</t>
      </is>
    </oc>
    <nc r="C200"/>
    <odxf>
      <border outline="0">
        <left style="thin">
          <color indexed="64"/>
        </left>
        <right style="thin">
          <color indexed="64"/>
        </right>
        <top style="thin">
          <color indexed="64"/>
        </top>
        <bottom style="thin">
          <color indexed="64"/>
        </bottom>
      </border>
    </odxf>
    <ndxf>
      <border outline="0">
        <left/>
        <right/>
        <top/>
        <bottom/>
      </border>
    </ndxf>
  </rcc>
  <rcc rId="856" sId="1" odxf="1" dxf="1">
    <oc r="D200" t="inlineStr">
      <is>
        <t>Passed</t>
      </is>
    </oc>
    <nc r="D20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0" start="0" length="0">
    <dxf>
      <border outline="0">
        <left/>
        <right/>
        <top/>
        <bottom/>
      </border>
    </dxf>
  </rfmt>
  <rcc rId="857" sId="1" odxf="1" dxf="1">
    <oc r="A201">
      <f>HYPERLINK("https://hsdes.intel.com/resource/14013186731","14013186731")</f>
    </oc>
    <nc r="A201"/>
    <odxf>
      <border outline="0">
        <left style="thin">
          <color indexed="64"/>
        </left>
        <right style="thin">
          <color indexed="64"/>
        </right>
        <top style="thin">
          <color indexed="64"/>
        </top>
        <bottom style="thin">
          <color indexed="64"/>
        </bottom>
      </border>
    </odxf>
    <ndxf>
      <border outline="0">
        <left/>
        <right/>
        <top/>
        <bottom/>
      </border>
    </ndxf>
  </rcc>
  <rcc rId="858" sId="1" odxf="1" dxf="1">
    <oc r="B201" t="inlineStr">
      <is>
        <t>Verify System memory using Windows Memory Diagnostics tool (BASIC)</t>
      </is>
    </oc>
    <nc r="B201"/>
    <odxf>
      <border outline="0">
        <left style="thin">
          <color indexed="64"/>
        </left>
        <right style="thin">
          <color indexed="64"/>
        </right>
        <top style="thin">
          <color indexed="64"/>
        </top>
        <bottom style="thin">
          <color indexed="64"/>
        </bottom>
      </border>
    </odxf>
    <ndxf>
      <border outline="0">
        <left/>
        <right/>
        <top/>
        <bottom/>
      </border>
    </ndxf>
  </rcc>
  <rcc rId="859" sId="1" odxf="1" dxf="1">
    <oc r="C201" t="inlineStr">
      <is>
        <t>Venkateswara</t>
      </is>
    </oc>
    <nc r="C201"/>
    <odxf>
      <border outline="0">
        <left style="thin">
          <color indexed="64"/>
        </left>
        <right style="thin">
          <color indexed="64"/>
        </right>
        <top style="thin">
          <color indexed="64"/>
        </top>
        <bottom style="thin">
          <color indexed="64"/>
        </bottom>
      </border>
    </odxf>
    <ndxf>
      <border outline="0">
        <left/>
        <right/>
        <top/>
        <bottom/>
      </border>
    </ndxf>
  </rcc>
  <rcc rId="860" sId="1" odxf="1" dxf="1">
    <oc r="D201" t="inlineStr">
      <is>
        <t>Passed</t>
      </is>
    </oc>
    <nc r="D20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1" start="0" length="0">
    <dxf>
      <font>
        <sz val="11"/>
        <color theme="1"/>
        <name val="Calibri"/>
        <family val="2"/>
        <scheme val="minor"/>
      </font>
      <border outline="0">
        <left/>
        <right/>
        <top/>
        <bottom/>
      </border>
    </dxf>
  </rfmt>
  <rcc rId="861" sId="1" odxf="1" dxf="1">
    <oc r="A202">
      <f>HYPERLINK("https://hsdes.intel.com/resource/14013186733","14013186733")</f>
    </oc>
    <nc r="A202"/>
    <odxf>
      <border outline="0">
        <left style="thin">
          <color indexed="64"/>
        </left>
        <right style="thin">
          <color indexed="64"/>
        </right>
        <top style="thin">
          <color indexed="64"/>
        </top>
        <bottom style="thin">
          <color indexed="64"/>
        </bottom>
      </border>
    </odxf>
    <ndxf>
      <border outline="0">
        <left/>
        <right/>
        <top/>
        <bottom/>
      </border>
    </ndxf>
  </rcc>
  <rcc rId="862" sId="1" odxf="1" dxf="1">
    <oc r="B202" t="inlineStr">
      <is>
        <t>Verify Audio Play back on Speakers , 3.5 Jack &amp; USB/Type-C Headset</t>
      </is>
    </oc>
    <nc r="B202"/>
    <odxf>
      <border outline="0">
        <left style="thin">
          <color indexed="64"/>
        </left>
        <right style="thin">
          <color indexed="64"/>
        </right>
        <top style="thin">
          <color indexed="64"/>
        </top>
        <bottom style="thin">
          <color indexed="64"/>
        </bottom>
      </border>
    </odxf>
    <ndxf>
      <border outline="0">
        <left/>
        <right/>
        <top/>
        <bottom/>
      </border>
    </ndxf>
  </rcc>
  <rcc rId="863" sId="1" odxf="1" dxf="1">
    <oc r="C202" t="inlineStr">
      <is>
        <t>ramya</t>
      </is>
    </oc>
    <nc r="C202"/>
    <odxf>
      <border outline="0">
        <left style="thin">
          <color indexed="64"/>
        </left>
        <right style="thin">
          <color indexed="64"/>
        </right>
        <top style="thin">
          <color indexed="64"/>
        </top>
        <bottom style="thin">
          <color indexed="64"/>
        </bottom>
      </border>
    </odxf>
    <ndxf>
      <border outline="0">
        <left/>
        <right/>
        <top/>
        <bottom/>
      </border>
    </ndxf>
  </rcc>
  <rcc rId="864" sId="1" odxf="1" dxf="1">
    <oc r="D202" t="inlineStr">
      <is>
        <t>Passed</t>
      </is>
    </oc>
    <nc r="D20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865" sId="1" odxf="1" dxf="1">
    <oc r="E202" t="inlineStr">
      <is>
        <t>verifyed with type-c headset</t>
      </is>
    </oc>
    <nc r="E202"/>
    <odxf>
      <border outline="0">
        <left style="thin">
          <color indexed="64"/>
        </left>
        <right style="thin">
          <color indexed="64"/>
        </right>
        <top style="thin">
          <color indexed="64"/>
        </top>
        <bottom style="thin">
          <color indexed="64"/>
        </bottom>
      </border>
    </odxf>
    <ndxf>
      <border outline="0">
        <left/>
        <right/>
        <top/>
        <bottom/>
      </border>
    </ndxf>
  </rcc>
  <rcc rId="866" sId="1" odxf="1" dxf="1">
    <oc r="A203">
      <f>HYPERLINK("https://hsdes.intel.com/resource/14013186739","14013186739")</f>
    </oc>
    <nc r="A203"/>
    <odxf>
      <border outline="0">
        <left style="thin">
          <color indexed="64"/>
        </left>
        <right style="thin">
          <color indexed="64"/>
        </right>
        <top style="thin">
          <color indexed="64"/>
        </top>
        <bottom style="thin">
          <color indexed="64"/>
        </bottom>
      </border>
    </odxf>
    <ndxf>
      <border outline="0">
        <left/>
        <right/>
        <top/>
        <bottom/>
      </border>
    </ndxf>
  </rcc>
  <rcc rId="867" sId="1" odxf="1" dxf="1">
    <oc r="B203" t="inlineStr">
      <is>
        <t>Verify Graphics DirectX support - 3D mark benchmark</t>
      </is>
    </oc>
    <nc r="B203"/>
    <odxf>
      <border outline="0">
        <left style="thin">
          <color indexed="64"/>
        </left>
        <right style="thin">
          <color indexed="64"/>
        </right>
        <top style="thin">
          <color indexed="64"/>
        </top>
        <bottom style="thin">
          <color indexed="64"/>
        </bottom>
      </border>
    </odxf>
    <ndxf>
      <border outline="0">
        <left/>
        <right/>
        <top/>
        <bottom/>
      </border>
    </ndxf>
  </rcc>
  <rcc rId="868" sId="1" odxf="1" dxf="1">
    <oc r="C203" t="inlineStr">
      <is>
        <t>Venkateswara</t>
      </is>
    </oc>
    <nc r="C203"/>
    <odxf>
      <border outline="0">
        <left style="thin">
          <color indexed="64"/>
        </left>
        <right style="thin">
          <color indexed="64"/>
        </right>
        <top style="thin">
          <color indexed="64"/>
        </top>
        <bottom style="thin">
          <color indexed="64"/>
        </bottom>
      </border>
    </odxf>
    <ndxf>
      <border outline="0">
        <left/>
        <right/>
        <top/>
        <bottom/>
      </border>
    </ndxf>
  </rcc>
  <rcc rId="869" sId="1" odxf="1" dxf="1">
    <oc r="D203" t="inlineStr">
      <is>
        <t>Failed</t>
      </is>
    </oc>
    <nc r="D203"/>
    <odxf>
      <fill>
        <patternFill patternType="solid">
          <bgColor rgb="FFFF00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870" sId="1" odxf="1" dxf="1">
    <oc r="E203" t="inlineStr">
      <is>
        <t>HSD:16016031671 [ADL-N][BIOS] :BENCHMARK IS FREEZING WHILE RUNNING 3D MARK BENCHMARK TOOL WITH INTEL GFX</t>
      </is>
    </oc>
    <nc r="E203"/>
    <odxf>
      <border outline="0">
        <left style="thin">
          <color indexed="64"/>
        </left>
        <right style="thin">
          <color indexed="64"/>
        </right>
        <top style="thin">
          <color indexed="64"/>
        </top>
        <bottom style="thin">
          <color indexed="64"/>
        </bottom>
      </border>
    </odxf>
    <ndxf>
      <border outline="0">
        <left/>
        <right/>
        <top/>
        <bottom/>
      </border>
    </ndxf>
  </rcc>
  <rcc rId="871" sId="1" odxf="1" dxf="1">
    <oc r="A204">
      <f>HYPERLINK("https://hsdes.intel.com/resource/14013186744","14013186744")</f>
    </oc>
    <nc r="A204"/>
    <odxf>
      <border outline="0">
        <left style="thin">
          <color indexed="64"/>
        </left>
        <right style="thin">
          <color indexed="64"/>
        </right>
        <top style="thin">
          <color indexed="64"/>
        </top>
        <bottom style="thin">
          <color indexed="64"/>
        </bottom>
      </border>
    </odxf>
    <ndxf>
      <border outline="0">
        <left/>
        <right/>
        <top/>
        <bottom/>
      </border>
    </ndxf>
  </rcc>
  <rcc rId="872" sId="1" odxf="1" dxf="1">
    <oc r="B204" t="inlineStr">
      <is>
        <t>Check eMMC functionality across sleep states</t>
      </is>
    </oc>
    <nc r="B204"/>
    <odxf>
      <border outline="0">
        <left style="thin">
          <color indexed="64"/>
        </left>
        <right style="thin">
          <color indexed="64"/>
        </right>
        <top style="thin">
          <color indexed="64"/>
        </top>
        <bottom style="thin">
          <color indexed="64"/>
        </bottom>
      </border>
    </odxf>
    <ndxf>
      <border outline="0">
        <left/>
        <right/>
        <top/>
        <bottom/>
      </border>
    </ndxf>
  </rcc>
  <rcc rId="873" sId="1" odxf="1" dxf="1">
    <oc r="C204" t="inlineStr">
      <is>
        <t>ramya</t>
      </is>
    </oc>
    <nc r="C204"/>
    <odxf>
      <border outline="0">
        <left style="thin">
          <color indexed="64"/>
        </left>
        <right style="thin">
          <color indexed="64"/>
        </right>
        <top style="thin">
          <color indexed="64"/>
        </top>
        <bottom style="thin">
          <color indexed="64"/>
        </bottom>
      </border>
    </odxf>
    <ndxf>
      <border outline="0">
        <left/>
        <right/>
        <top/>
        <bottom/>
      </border>
    </ndxf>
  </rcc>
  <rcc rId="874" sId="1" odxf="1" dxf="1">
    <oc r="D204" t="inlineStr">
      <is>
        <t>Passed</t>
      </is>
    </oc>
    <nc r="D204"/>
    <odxf>
      <font>
        <color auto="1"/>
      </font>
      <fill>
        <patternFill patternType="solid">
          <bgColor theme="9"/>
        </patternFill>
      </fill>
      <border outline="0">
        <left style="thin">
          <color indexed="64"/>
        </left>
        <right style="thin">
          <color indexed="64"/>
        </right>
        <top style="thin">
          <color indexed="64"/>
        </top>
        <bottom style="thin">
          <color indexed="64"/>
        </bottom>
      </border>
    </odxf>
    <ndxf>
      <font>
        <sz val="11"/>
        <color theme="1"/>
        <name val="Calibri"/>
        <family val="2"/>
        <scheme val="minor"/>
      </font>
      <fill>
        <patternFill patternType="none">
          <bgColor indexed="65"/>
        </patternFill>
      </fill>
      <border outline="0">
        <left/>
        <right/>
        <top/>
        <bottom/>
      </border>
    </ndxf>
  </rcc>
  <rfmt sheetId="1" sqref="E204" start="0" length="0">
    <dxf>
      <border outline="0">
        <left/>
        <right/>
        <top/>
        <bottom/>
      </border>
    </dxf>
  </rfmt>
  <rcc rId="875" sId="1" odxf="1" dxf="1">
    <oc r="A205">
      <f>HYPERLINK("https://hsdes.intel.com/resource/14013186748","14013186748")</f>
    </oc>
    <nc r="A205"/>
    <odxf>
      <border outline="0">
        <left style="thin">
          <color indexed="64"/>
        </left>
        <right style="thin">
          <color indexed="64"/>
        </right>
        <top style="thin">
          <color indexed="64"/>
        </top>
        <bottom style="thin">
          <color indexed="64"/>
        </bottom>
      </border>
    </odxf>
    <ndxf>
      <border outline="0">
        <left/>
        <right/>
        <top/>
        <bottom/>
      </border>
    </ndxf>
  </rcc>
  <rcc rId="876" sId="1" odxf="1" dxf="1">
    <oc r="B205" t="inlineStr">
      <is>
        <t>Install OS from external USB Flash Disk to EMMC</t>
      </is>
    </oc>
    <nc r="B205"/>
    <odxf>
      <border outline="0">
        <left style="thin">
          <color indexed="64"/>
        </left>
        <right style="thin">
          <color indexed="64"/>
        </right>
        <top style="thin">
          <color indexed="64"/>
        </top>
        <bottom style="thin">
          <color indexed="64"/>
        </bottom>
      </border>
    </odxf>
    <ndxf>
      <border outline="0">
        <left/>
        <right/>
        <top/>
        <bottom/>
      </border>
    </ndxf>
  </rcc>
  <rcc rId="877" sId="1" odxf="1" dxf="1">
    <oc r="C205" t="inlineStr">
      <is>
        <t>ramya</t>
      </is>
    </oc>
    <nc r="C205"/>
    <odxf>
      <border outline="0">
        <left style="thin">
          <color indexed="64"/>
        </left>
        <right style="thin">
          <color indexed="64"/>
        </right>
        <top style="thin">
          <color indexed="64"/>
        </top>
        <bottom style="thin">
          <color indexed="64"/>
        </bottom>
      </border>
    </odxf>
    <ndxf>
      <border outline="0">
        <left/>
        <right/>
        <top/>
        <bottom/>
      </border>
    </ndxf>
  </rcc>
  <rcc rId="878" sId="1" odxf="1" dxf="1">
    <oc r="D205" t="inlineStr">
      <is>
        <t>Passed</t>
      </is>
    </oc>
    <nc r="D20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5" start="0" length="0">
    <dxf>
      <border outline="0">
        <left/>
        <right/>
        <top/>
        <bottom/>
      </border>
    </dxf>
  </rfmt>
  <rcc rId="879" sId="1" odxf="1" dxf="1">
    <oc r="A206">
      <f>HYPERLINK("https://hsdes.intel.com/resource/14013186749","14013186749")</f>
    </oc>
    <nc r="A206"/>
    <odxf>
      <border outline="0">
        <left style="thin">
          <color indexed="64"/>
        </left>
        <right style="thin">
          <color indexed="64"/>
        </right>
        <top style="thin">
          <color indexed="64"/>
        </top>
        <bottom style="thin">
          <color indexed="64"/>
        </bottom>
      </border>
    </odxf>
    <ndxf>
      <border outline="0">
        <left/>
        <right/>
        <top/>
        <bottom/>
      </border>
    </ndxf>
  </rcc>
  <rcc rId="880" sId="1" odxf="1" dxf="1">
    <oc r="B206" t="inlineStr">
      <is>
        <t>Verify charging of dead battery on SUT through USB Type-C PD adapter</t>
      </is>
    </oc>
    <nc r="B206"/>
    <odxf>
      <border outline="0">
        <left style="thin">
          <color indexed="64"/>
        </left>
        <right style="thin">
          <color indexed="64"/>
        </right>
        <top style="thin">
          <color indexed="64"/>
        </top>
        <bottom style="thin">
          <color indexed="64"/>
        </bottom>
      </border>
    </odxf>
    <ndxf>
      <border outline="0">
        <left/>
        <right/>
        <top/>
        <bottom/>
      </border>
    </ndxf>
  </rcc>
  <rcc rId="881" sId="1" odxf="1" dxf="1">
    <oc r="C206" t="inlineStr">
      <is>
        <t>Venkateswara</t>
      </is>
    </oc>
    <nc r="C206"/>
    <odxf>
      <border outline="0">
        <left style="thin">
          <color indexed="64"/>
        </left>
        <right style="thin">
          <color indexed="64"/>
        </right>
        <top style="thin">
          <color indexed="64"/>
        </top>
        <bottom style="thin">
          <color indexed="64"/>
        </bottom>
      </border>
    </odxf>
    <ndxf>
      <border outline="0">
        <left/>
        <right/>
        <top/>
        <bottom/>
      </border>
    </ndxf>
  </rcc>
  <rcc rId="882" sId="1" odxf="1" dxf="1">
    <oc r="D206" t="inlineStr">
      <is>
        <t>Passed</t>
      </is>
    </oc>
    <nc r="D20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6" start="0" length="0">
    <dxf>
      <border outline="0">
        <left/>
        <right/>
        <top/>
        <bottom/>
      </border>
    </dxf>
  </rfmt>
  <rcc rId="883" sId="1" odxf="1" dxf="1">
    <oc r="A207">
      <f>HYPERLINK("https://hsdes.intel.com/resource/14013186750","14013186750")</f>
    </oc>
    <nc r="A207"/>
    <odxf>
      <border outline="0">
        <left style="thin">
          <color indexed="64"/>
        </left>
        <right style="thin">
          <color indexed="64"/>
        </right>
        <top style="thin">
          <color indexed="64"/>
        </top>
        <bottom style="thin">
          <color indexed="64"/>
        </bottom>
      </border>
    </odxf>
    <ndxf>
      <border outline="0">
        <left/>
        <right/>
        <top/>
        <bottom/>
      </border>
    </ndxf>
  </rcc>
  <rcc rId="884" sId="1" odxf="1" dxf="1">
    <oc r="B207" t="inlineStr">
      <is>
        <t>Verify DP Display Hot-plug functionality over Type-C port after Sx state</t>
      </is>
    </oc>
    <nc r="B207"/>
    <odxf>
      <border outline="0">
        <left style="thin">
          <color indexed="64"/>
        </left>
        <right style="thin">
          <color indexed="64"/>
        </right>
        <top style="thin">
          <color indexed="64"/>
        </top>
        <bottom style="thin">
          <color indexed="64"/>
        </bottom>
      </border>
    </odxf>
    <ndxf>
      <border outline="0">
        <left/>
        <right/>
        <top/>
        <bottom/>
      </border>
    </ndxf>
  </rcc>
  <rcc rId="885" sId="1" odxf="1" dxf="1">
    <oc r="C207" t="inlineStr">
      <is>
        <t>Venkateswara</t>
      </is>
    </oc>
    <nc r="C207"/>
    <odxf>
      <border outline="0">
        <left style="thin">
          <color indexed="64"/>
        </left>
        <right style="thin">
          <color indexed="64"/>
        </right>
        <top style="thin">
          <color indexed="64"/>
        </top>
        <bottom style="thin">
          <color indexed="64"/>
        </bottom>
      </border>
    </odxf>
    <ndxf>
      <border outline="0">
        <left/>
        <right/>
        <top/>
        <bottom/>
      </border>
    </ndxf>
  </rcc>
  <rcc rId="886" sId="1" odxf="1" dxf="1">
    <oc r="D207" t="inlineStr">
      <is>
        <t>Passed</t>
      </is>
    </oc>
    <nc r="D20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7" start="0" length="0">
    <dxf>
      <border outline="0">
        <left/>
        <right/>
        <top/>
        <bottom/>
      </border>
    </dxf>
  </rfmt>
  <rcc rId="887" sId="1" odxf="1" dxf="1">
    <oc r="A208">
      <f>HYPERLINK("https://hsdes.intel.com/resource/14013186751","14013186751")</f>
    </oc>
    <nc r="A208"/>
    <odxf>
      <border outline="0">
        <left style="thin">
          <color indexed="64"/>
        </left>
        <right style="thin">
          <color indexed="64"/>
        </right>
        <top style="thin">
          <color indexed="64"/>
        </top>
        <bottom style="thin">
          <color indexed="64"/>
        </bottom>
      </border>
    </odxf>
    <ndxf>
      <border outline="0">
        <left/>
        <right/>
        <top/>
        <bottom/>
      </border>
    </ndxf>
  </rcc>
  <rcc rId="888" sId="1" odxf="1" dxf="1">
    <oc r="B208" t="inlineStr">
      <is>
        <t>Verify USB2.0/3.0 device functionality on cold plug over USB2.0 and USB3.0 Type-A port before and after S3,S4 and cold reboot states</t>
      </is>
    </oc>
    <nc r="B208"/>
    <odxf>
      <border outline="0">
        <left style="thin">
          <color indexed="64"/>
        </left>
        <right style="thin">
          <color indexed="64"/>
        </right>
        <top style="thin">
          <color indexed="64"/>
        </top>
        <bottom style="thin">
          <color indexed="64"/>
        </bottom>
      </border>
    </odxf>
    <ndxf>
      <border outline="0">
        <left/>
        <right/>
        <top/>
        <bottom/>
      </border>
    </ndxf>
  </rcc>
  <rcc rId="889" sId="1" odxf="1" dxf="1">
    <oc r="C208" t="inlineStr">
      <is>
        <t>Venkateswara</t>
      </is>
    </oc>
    <nc r="C208"/>
    <odxf>
      <border outline="0">
        <left style="thin">
          <color indexed="64"/>
        </left>
        <right style="thin">
          <color indexed="64"/>
        </right>
        <top style="thin">
          <color indexed="64"/>
        </top>
        <bottom style="thin">
          <color indexed="64"/>
        </bottom>
      </border>
    </odxf>
    <ndxf>
      <border outline="0">
        <left/>
        <right/>
        <top/>
        <bottom/>
      </border>
    </ndxf>
  </rcc>
  <rcc rId="890" sId="1" odxf="1" dxf="1">
    <oc r="D208" t="inlineStr">
      <is>
        <t>Passed</t>
      </is>
    </oc>
    <nc r="D20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8" start="0" length="0">
    <dxf>
      <border outline="0">
        <left/>
        <right/>
        <top/>
        <bottom/>
      </border>
    </dxf>
  </rfmt>
  <rcc rId="891" sId="1" odxf="1" dxf="1">
    <oc r="A209">
      <f>HYPERLINK("https://hsdes.intel.com/resource/14013186752","14013186752")</f>
    </oc>
    <nc r="A209"/>
    <odxf>
      <border outline="0">
        <left style="thin">
          <color indexed="64"/>
        </left>
        <right style="thin">
          <color indexed="64"/>
        </right>
        <top style="thin">
          <color indexed="64"/>
        </top>
        <bottom style="thin">
          <color indexed="64"/>
        </bottom>
      </border>
    </odxf>
    <ndxf>
      <border outline="0">
        <left/>
        <right/>
        <top/>
        <bottom/>
      </border>
    </ndxf>
  </rcc>
  <rcc rId="892" sId="1" odxf="1" dxf="1">
    <oc r="B209" t="inlineStr">
      <is>
        <t>Verify Data Transfer and SUT Charging (consumer) functionality on same Type-C port</t>
      </is>
    </oc>
    <nc r="B209"/>
    <odxf>
      <border outline="0">
        <left style="thin">
          <color indexed="64"/>
        </left>
        <right style="thin">
          <color indexed="64"/>
        </right>
        <top style="thin">
          <color indexed="64"/>
        </top>
        <bottom style="thin">
          <color indexed="64"/>
        </bottom>
      </border>
    </odxf>
    <ndxf>
      <border outline="0">
        <left/>
        <right/>
        <top/>
        <bottom/>
      </border>
    </ndxf>
  </rcc>
  <rcc rId="893" sId="1" odxf="1" dxf="1">
    <oc r="C209" t="inlineStr">
      <is>
        <t>Venkateswara</t>
      </is>
    </oc>
    <nc r="C209"/>
    <odxf>
      <border outline="0">
        <left style="thin">
          <color indexed="64"/>
        </left>
        <right style="thin">
          <color indexed="64"/>
        </right>
        <top style="thin">
          <color indexed="64"/>
        </top>
        <bottom style="thin">
          <color indexed="64"/>
        </bottom>
      </border>
    </odxf>
    <ndxf>
      <border outline="0">
        <left/>
        <right/>
        <top/>
        <bottom/>
      </border>
    </ndxf>
  </rcc>
  <rcc rId="894" sId="1" odxf="1" dxf="1">
    <oc r="D209" t="inlineStr">
      <is>
        <t>Passed</t>
      </is>
    </oc>
    <nc r="D20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09" start="0" length="0">
    <dxf>
      <border outline="0">
        <left/>
        <right/>
        <top/>
        <bottom/>
      </border>
    </dxf>
  </rfmt>
  <rcc rId="895" sId="1" odxf="1" dxf="1">
    <oc r="A210">
      <f>HYPERLINK("https://hsdes.intel.com/resource/14013186753","14013186753")</f>
    </oc>
    <nc r="A210"/>
    <odxf>
      <border outline="0">
        <left style="thin">
          <color indexed="64"/>
        </left>
        <right style="thin">
          <color indexed="64"/>
        </right>
        <top style="thin">
          <color indexed="64"/>
        </top>
        <bottom style="thin">
          <color indexed="64"/>
        </bottom>
      </border>
    </odxf>
    <ndxf>
      <border outline="0">
        <left/>
        <right/>
        <top/>
        <bottom/>
      </border>
    </ndxf>
  </rcc>
  <rcc rId="896" sId="1" odxf="1" dxf="1">
    <oc r="B210" t="inlineStr">
      <is>
        <t>USB plug/unplug Event wake from S0i3/CMS (USB2.0 and USB3.0)</t>
      </is>
    </oc>
    <nc r="B210"/>
    <odxf>
      <border outline="0">
        <left style="thin">
          <color indexed="64"/>
        </left>
        <right style="thin">
          <color indexed="64"/>
        </right>
        <top style="thin">
          <color indexed="64"/>
        </top>
        <bottom style="thin">
          <color indexed="64"/>
        </bottom>
      </border>
    </odxf>
    <ndxf>
      <border outline="0">
        <left/>
        <right/>
        <top/>
        <bottom/>
      </border>
    </ndxf>
  </rcc>
  <rcc rId="897" sId="1" odxf="1" dxf="1">
    <oc r="C210" t="inlineStr">
      <is>
        <t>ramya</t>
      </is>
    </oc>
    <nc r="C210"/>
    <odxf>
      <border outline="0">
        <left style="thin">
          <color indexed="64"/>
        </left>
        <right style="thin">
          <color indexed="64"/>
        </right>
        <top style="thin">
          <color indexed="64"/>
        </top>
        <bottom style="thin">
          <color indexed="64"/>
        </bottom>
      </border>
    </odxf>
    <ndxf>
      <border outline="0">
        <left/>
        <right/>
        <top/>
        <bottom/>
      </border>
    </ndxf>
  </rcc>
  <rcc rId="898" sId="1" odxf="1" dxf="1">
    <oc r="D210" t="inlineStr">
      <is>
        <t>Passed</t>
      </is>
    </oc>
    <nc r="D21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0" start="0" length="0">
    <dxf>
      <border outline="0">
        <left/>
        <right/>
        <top/>
        <bottom/>
      </border>
    </dxf>
  </rfmt>
  <rcc rId="899" sId="1" odxf="1" dxf="1">
    <oc r="A211">
      <f>HYPERLINK("https://hsdes.intel.com/resource/14013186754","14013186754")</f>
    </oc>
    <nc r="A211"/>
    <odxf>
      <border outline="0">
        <left style="thin">
          <color indexed="64"/>
        </left>
        <right style="thin">
          <color indexed="64"/>
        </right>
        <top style="thin">
          <color indexed="64"/>
        </top>
        <bottom style="thin">
          <color indexed="64"/>
        </bottom>
      </border>
    </odxf>
    <ndxf>
      <border outline="0">
        <left/>
        <right/>
        <top/>
        <bottom/>
      </border>
    </ndxf>
  </rcc>
  <rcc rId="900" sId="1" odxf="1" dxf="1">
    <oc r="B211" t="inlineStr">
      <is>
        <t>Validate Type-C Host Mode (Type-C to A) functionality in Pre and Post OS - Keyboard, Mouse, FlashDisk</t>
      </is>
    </oc>
    <nc r="B211"/>
    <odxf>
      <border outline="0">
        <left style="thin">
          <color indexed="64"/>
        </left>
        <right style="thin">
          <color indexed="64"/>
        </right>
        <top style="thin">
          <color indexed="64"/>
        </top>
        <bottom style="thin">
          <color indexed="64"/>
        </bottom>
      </border>
    </odxf>
    <ndxf>
      <border outline="0">
        <left/>
        <right/>
        <top/>
        <bottom/>
      </border>
    </ndxf>
  </rcc>
  <rcc rId="901" sId="1" odxf="1" dxf="1">
    <oc r="C211" t="inlineStr">
      <is>
        <t>Venkateswara</t>
      </is>
    </oc>
    <nc r="C211"/>
    <odxf>
      <border outline="0">
        <left style="thin">
          <color indexed="64"/>
        </left>
        <right style="thin">
          <color indexed="64"/>
        </right>
        <top style="thin">
          <color indexed="64"/>
        </top>
        <bottom style="thin">
          <color indexed="64"/>
        </bottom>
      </border>
    </odxf>
    <ndxf>
      <border outline="0">
        <left/>
        <right/>
        <top/>
        <bottom/>
      </border>
    </ndxf>
  </rcc>
  <rcc rId="902" sId="1" odxf="1" dxf="1">
    <oc r="D211" t="inlineStr">
      <is>
        <t>Passed</t>
      </is>
    </oc>
    <nc r="D21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1" start="0" length="0">
    <dxf>
      <border outline="0">
        <left/>
        <right/>
        <top/>
        <bottom/>
      </border>
    </dxf>
  </rfmt>
  <rcc rId="903" sId="1" odxf="1" dxf="1">
    <oc r="A212">
      <f>HYPERLINK("https://hsdes.intel.com/resource/14013186756","14013186756")</f>
    </oc>
    <nc r="A212"/>
    <odxf>
      <border outline="0">
        <left style="thin">
          <color indexed="64"/>
        </left>
        <right style="thin">
          <color indexed="64"/>
        </right>
        <top style="thin">
          <color indexed="64"/>
        </top>
        <bottom style="thin">
          <color indexed="64"/>
        </bottom>
      </border>
    </odxf>
    <ndxf>
      <border outline="0">
        <left/>
        <right/>
        <top/>
        <bottom/>
      </border>
    </ndxf>
  </rcc>
  <rcc rId="904" sId="1" odxf="1" dxf="1">
    <oc r="B212" t="inlineStr">
      <is>
        <t>Validate Type-C USB3.0 Host Mode (Type-C to A) functionality - device connected to Hub, Cable connected when SUT is in Sx state</t>
      </is>
    </oc>
    <nc r="B212"/>
    <odxf>
      <border outline="0">
        <left style="thin">
          <color indexed="64"/>
        </left>
        <right style="thin">
          <color indexed="64"/>
        </right>
        <top style="thin">
          <color indexed="64"/>
        </top>
        <bottom style="thin">
          <color indexed="64"/>
        </bottom>
      </border>
    </odxf>
    <ndxf>
      <border outline="0">
        <left/>
        <right/>
        <top/>
        <bottom/>
      </border>
    </ndxf>
  </rcc>
  <rcc rId="905" sId="1" odxf="1" dxf="1">
    <oc r="C212" t="inlineStr">
      <is>
        <t>Venkateswara</t>
      </is>
    </oc>
    <nc r="C212"/>
    <odxf>
      <border outline="0">
        <left style="thin">
          <color indexed="64"/>
        </left>
        <right style="thin">
          <color indexed="64"/>
        </right>
        <top style="thin">
          <color indexed="64"/>
        </top>
        <bottom style="thin">
          <color indexed="64"/>
        </bottom>
      </border>
    </odxf>
    <ndxf>
      <border outline="0">
        <left/>
        <right/>
        <top/>
        <bottom/>
      </border>
    </ndxf>
  </rcc>
  <rcc rId="906" sId="1" odxf="1" dxf="1">
    <oc r="D212" t="inlineStr">
      <is>
        <t>Passed</t>
      </is>
    </oc>
    <nc r="D21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2" start="0" length="0">
    <dxf>
      <border outline="0">
        <left/>
        <right/>
        <top/>
        <bottom/>
      </border>
    </dxf>
  </rfmt>
  <rcc rId="907" sId="1" odxf="1" dxf="1">
    <oc r="A213">
      <f>HYPERLINK("https://hsdes.intel.com/resource/14013186759","14013186759")</f>
    </oc>
    <nc r="A213"/>
    <odxf>
      <border outline="0">
        <left style="thin">
          <color indexed="64"/>
        </left>
        <right style="thin">
          <color indexed="64"/>
        </right>
        <top style="thin">
          <color indexed="64"/>
        </top>
        <bottom style="thin">
          <color indexed="64"/>
        </bottom>
      </border>
    </odxf>
    <ndxf>
      <border outline="0">
        <left/>
        <right/>
        <top/>
        <bottom/>
      </border>
    </ndxf>
  </rcc>
  <rcc rId="908" sId="1" odxf="1" dxf="1">
    <oc r="B213" t="inlineStr">
      <is>
        <t>Verifying concurrent usage of USB 2.0 and 3.0 devices on Type A port and USB 3.0 Device on USB Type C port</t>
      </is>
    </oc>
    <nc r="B213"/>
    <odxf>
      <border outline="0">
        <left style="thin">
          <color indexed="64"/>
        </left>
        <right style="thin">
          <color indexed="64"/>
        </right>
        <top style="thin">
          <color indexed="64"/>
        </top>
        <bottom style="thin">
          <color indexed="64"/>
        </bottom>
      </border>
    </odxf>
    <ndxf>
      <border outline="0">
        <left/>
        <right/>
        <top/>
        <bottom/>
      </border>
    </ndxf>
  </rcc>
  <rcc rId="909" sId="1" odxf="1" dxf="1">
    <oc r="C213" t="inlineStr">
      <is>
        <t>Venkateswara</t>
      </is>
    </oc>
    <nc r="C213"/>
    <odxf>
      <border outline="0">
        <left style="thin">
          <color indexed="64"/>
        </left>
        <right style="thin">
          <color indexed="64"/>
        </right>
        <top style="thin">
          <color indexed="64"/>
        </top>
        <bottom style="thin">
          <color indexed="64"/>
        </bottom>
      </border>
    </odxf>
    <ndxf>
      <border outline="0">
        <left/>
        <right/>
        <top/>
        <bottom/>
      </border>
    </ndxf>
  </rcc>
  <rcc rId="910" sId="1" odxf="1" dxf="1">
    <oc r="D213" t="inlineStr">
      <is>
        <t>Passed</t>
      </is>
    </oc>
    <nc r="D21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3" start="0" length="0">
    <dxf>
      <border outline="0">
        <left/>
        <right/>
        <top/>
        <bottom/>
      </border>
    </dxf>
  </rfmt>
  <rcc rId="911" sId="1" odxf="1" dxf="1">
    <oc r="A214">
      <f>HYPERLINK("https://hsdes.intel.com/resource/14013186760","14013186760")</f>
    </oc>
    <nc r="A214"/>
    <odxf>
      <border outline="0">
        <left style="thin">
          <color indexed="64"/>
        </left>
        <right style="thin">
          <color indexed="64"/>
        </right>
        <top style="thin">
          <color indexed="64"/>
        </top>
        <bottom style="thin">
          <color indexed="64"/>
        </bottom>
      </border>
    </odxf>
    <ndxf>
      <border outline="0">
        <left/>
        <right/>
        <top/>
        <bottom/>
      </border>
    </ndxf>
  </rcc>
  <rcc rId="912" sId="1" odxf="1" dxf="1">
    <oc r="B214" t="inlineStr">
      <is>
        <t>Verify USB 2.0 devices functionality check over USB Type-C along with S3,S4,S5,Reboot cycles</t>
      </is>
    </oc>
    <nc r="B214"/>
    <odxf>
      <border outline="0">
        <left style="thin">
          <color indexed="64"/>
        </left>
        <right style="thin">
          <color indexed="64"/>
        </right>
        <top style="thin">
          <color indexed="64"/>
        </top>
        <bottom style="thin">
          <color indexed="64"/>
        </bottom>
      </border>
    </odxf>
    <ndxf>
      <border outline="0">
        <left/>
        <right/>
        <top/>
        <bottom/>
      </border>
    </ndxf>
  </rcc>
  <rcc rId="913" sId="1" odxf="1" dxf="1">
    <oc r="C214" t="inlineStr">
      <is>
        <t>Venkateswara</t>
      </is>
    </oc>
    <nc r="C214"/>
    <odxf>
      <border outline="0">
        <left style="thin">
          <color indexed="64"/>
        </left>
        <right style="thin">
          <color indexed="64"/>
        </right>
        <top style="thin">
          <color indexed="64"/>
        </top>
        <bottom style="thin">
          <color indexed="64"/>
        </bottom>
      </border>
    </odxf>
    <ndxf>
      <border outline="0">
        <left/>
        <right/>
        <top/>
        <bottom/>
      </border>
    </ndxf>
  </rcc>
  <rcc rId="914" sId="1" odxf="1" dxf="1">
    <oc r="D214" t="inlineStr">
      <is>
        <t>Passed</t>
      </is>
    </oc>
    <nc r="D21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4" start="0" length="0">
    <dxf>
      <border outline="0">
        <left/>
        <right/>
        <top/>
        <bottom/>
      </border>
    </dxf>
  </rfmt>
  <rcc rId="915" sId="1" odxf="1" dxf="1">
    <oc r="A215">
      <f>HYPERLINK("https://hsdes.intel.com/resource/14013186762","14013186762")</f>
    </oc>
    <nc r="A215"/>
    <odxf>
      <border outline="0">
        <left style="thin">
          <color indexed="64"/>
        </left>
        <right style="thin">
          <color indexed="64"/>
        </right>
        <top style="thin">
          <color indexed="64"/>
        </top>
        <bottom style="thin">
          <color indexed="64"/>
        </bottom>
      </border>
    </odxf>
    <ndxf>
      <border outline="0">
        <left/>
        <right/>
        <top/>
        <bottom/>
      </border>
    </ndxf>
  </rcc>
  <rcc rId="916" sId="1" odxf="1" dxf="1">
    <oc r="B215" t="inlineStr">
      <is>
        <t>Verify SUT Boot after Flashing Corrupted IFWI</t>
      </is>
    </oc>
    <nc r="B215"/>
    <odxf>
      <border outline="0">
        <left style="thin">
          <color indexed="64"/>
        </left>
        <right style="thin">
          <color indexed="64"/>
        </right>
        <top style="thin">
          <color indexed="64"/>
        </top>
        <bottom style="thin">
          <color indexed="64"/>
        </bottom>
      </border>
    </odxf>
    <ndxf>
      <border outline="0">
        <left/>
        <right/>
        <top/>
        <bottom/>
      </border>
    </ndxf>
  </rcc>
  <rcc rId="917" sId="1" odxf="1" dxf="1">
    <oc r="C215" t="inlineStr">
      <is>
        <t>ramya</t>
      </is>
    </oc>
    <nc r="C215"/>
    <odxf>
      <border outline="0">
        <left style="thin">
          <color indexed="64"/>
        </left>
        <right style="thin">
          <color indexed="64"/>
        </right>
        <top style="thin">
          <color indexed="64"/>
        </top>
        <bottom style="thin">
          <color indexed="64"/>
        </bottom>
      </border>
    </odxf>
    <ndxf>
      <border outline="0">
        <left/>
        <right/>
        <top/>
        <bottom/>
      </border>
    </ndxf>
  </rcc>
  <rcc rId="918" sId="1" odxf="1" dxf="1">
    <oc r="D215" t="inlineStr">
      <is>
        <t>Passed</t>
      </is>
    </oc>
    <nc r="D21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5" start="0" length="0">
    <dxf>
      <border outline="0">
        <left/>
        <right/>
        <top/>
        <bottom/>
      </border>
    </dxf>
  </rfmt>
  <rcc rId="919" sId="1" odxf="1" dxf="1">
    <oc r="A216">
      <f>HYPERLINK("https://hsdes.intel.com/resource/14013186765","14013186765")</f>
    </oc>
    <nc r="A216"/>
    <odxf>
      <border outline="0">
        <left style="thin">
          <color indexed="64"/>
        </left>
        <right style="thin">
          <color indexed="64"/>
        </right>
        <top style="thin">
          <color indexed="64"/>
        </top>
        <bottom style="thin">
          <color indexed="64"/>
        </bottom>
      </border>
    </odxf>
    <ndxf>
      <border outline="0">
        <left/>
        <right/>
        <top/>
        <bottom/>
      </border>
    </ndxf>
  </rcc>
  <rcc rId="920" sId="1" odxf="1" dxf="1">
    <oc r="B216" t="inlineStr">
      <is>
        <t>Perform 10 cycles Cold and Warm boot with OS installed in eMMC</t>
      </is>
    </oc>
    <nc r="B216"/>
    <odxf>
      <border outline="0">
        <left style="thin">
          <color indexed="64"/>
        </left>
        <right style="thin">
          <color indexed="64"/>
        </right>
        <top style="thin">
          <color indexed="64"/>
        </top>
        <bottom style="thin">
          <color indexed="64"/>
        </bottom>
      </border>
    </odxf>
    <ndxf>
      <border outline="0">
        <left/>
        <right/>
        <top/>
        <bottom/>
      </border>
    </ndxf>
  </rcc>
  <rcc rId="921" sId="1" odxf="1" dxf="1">
    <oc r="C216" t="inlineStr">
      <is>
        <t>Venkateswara</t>
      </is>
    </oc>
    <nc r="C216"/>
    <odxf>
      <border outline="0">
        <left style="thin">
          <color indexed="64"/>
        </left>
        <right style="thin">
          <color indexed="64"/>
        </right>
        <top style="thin">
          <color indexed="64"/>
        </top>
        <bottom style="thin">
          <color indexed="64"/>
        </bottom>
      </border>
    </odxf>
    <ndxf>
      <border outline="0">
        <left/>
        <right/>
        <top/>
        <bottom/>
      </border>
    </ndxf>
  </rcc>
  <rcc rId="922" sId="1" odxf="1" dxf="1">
    <oc r="D216" t="inlineStr">
      <is>
        <t>Passed</t>
      </is>
    </oc>
    <nc r="D21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6" start="0" length="0">
    <dxf>
      <border outline="0">
        <left/>
        <right/>
        <top/>
        <bottom/>
      </border>
    </dxf>
  </rfmt>
  <rcc rId="923" sId="1" odxf="1" dxf="1">
    <oc r="A217">
      <f>HYPERLINK("https://hsdes.intel.com/resource/14013186777","14013186777")</f>
    </oc>
    <nc r="A217"/>
    <odxf>
      <border outline="0">
        <left style="thin">
          <color indexed="64"/>
        </left>
        <right style="thin">
          <color indexed="64"/>
        </right>
        <top style="thin">
          <color indexed="64"/>
        </top>
        <bottom style="thin">
          <color indexed="64"/>
        </bottom>
      </border>
    </odxf>
    <ndxf>
      <border outline="0">
        <left/>
        <right/>
        <top/>
        <bottom/>
      </border>
    </ndxf>
  </rcc>
  <rcc rId="924" sId="1" odxf="1" dxf="1">
    <oc r="B217" t="inlineStr">
      <is>
        <t>Microcode version should be uniform in all CPU cores</t>
      </is>
    </oc>
    <nc r="B217"/>
    <odxf>
      <border outline="0">
        <left style="thin">
          <color indexed="64"/>
        </left>
        <right style="thin">
          <color indexed="64"/>
        </right>
        <top style="thin">
          <color indexed="64"/>
        </top>
        <bottom style="thin">
          <color indexed="64"/>
        </bottom>
      </border>
    </odxf>
    <ndxf>
      <border outline="0">
        <left/>
        <right/>
        <top/>
        <bottom/>
      </border>
    </ndxf>
  </rcc>
  <rcc rId="925" sId="1" odxf="1" dxf="1">
    <oc r="C217" t="inlineStr">
      <is>
        <t>Venkateswara</t>
      </is>
    </oc>
    <nc r="C217"/>
    <odxf>
      <border outline="0">
        <left style="thin">
          <color indexed="64"/>
        </left>
        <right style="thin">
          <color indexed="64"/>
        </right>
        <top style="thin">
          <color indexed="64"/>
        </top>
        <bottom style="thin">
          <color indexed="64"/>
        </bottom>
      </border>
    </odxf>
    <ndxf>
      <border outline="0">
        <left/>
        <right/>
        <top/>
        <bottom/>
      </border>
    </ndxf>
  </rcc>
  <rcc rId="926" sId="1" odxf="1" dxf="1">
    <oc r="D217" t="inlineStr">
      <is>
        <t>Passed</t>
      </is>
    </oc>
    <nc r="D21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7" start="0" length="0">
    <dxf>
      <border outline="0">
        <left/>
        <right/>
        <top/>
        <bottom/>
      </border>
    </dxf>
  </rfmt>
  <rcc rId="927" sId="1" odxf="1" dxf="1">
    <oc r="A218">
      <f>HYPERLINK("https://hsdes.intel.com/resource/14013186785","14013186785")</f>
    </oc>
    <nc r="A218"/>
    <odxf>
      <border outline="0">
        <left style="thin">
          <color indexed="64"/>
        </left>
        <right style="thin">
          <color indexed="64"/>
        </right>
        <top style="thin">
          <color indexed="64"/>
        </top>
        <bottom style="thin">
          <color indexed="64"/>
        </bottom>
      </border>
    </odxf>
    <ndxf>
      <border outline="0">
        <left/>
        <right/>
        <top/>
        <bottom/>
      </border>
    </ndxf>
  </rcc>
  <rcc rId="928" sId="1" odxf="1" dxf="1">
    <oc r="B218" t="inlineStr">
      <is>
        <t>Verify BT headset functionality with discrete/integrated BT module</t>
      </is>
    </oc>
    <nc r="B218"/>
    <odxf>
      <border outline="0">
        <left style="thin">
          <color indexed="64"/>
        </left>
        <right style="thin">
          <color indexed="64"/>
        </right>
        <top style="thin">
          <color indexed="64"/>
        </top>
        <bottom style="thin">
          <color indexed="64"/>
        </bottom>
      </border>
    </odxf>
    <ndxf>
      <border outline="0">
        <left/>
        <right/>
        <top/>
        <bottom/>
      </border>
    </ndxf>
  </rcc>
  <rcc rId="929" sId="1" odxf="1" dxf="1">
    <oc r="C218" t="inlineStr">
      <is>
        <t>Venkateswara</t>
      </is>
    </oc>
    <nc r="C218"/>
    <odxf>
      <border outline="0">
        <left style="thin">
          <color indexed="64"/>
        </left>
        <right style="thin">
          <color indexed="64"/>
        </right>
        <top style="thin">
          <color indexed="64"/>
        </top>
        <bottom style="thin">
          <color indexed="64"/>
        </bottom>
      </border>
    </odxf>
    <ndxf>
      <border outline="0">
        <left/>
        <right/>
        <top/>
        <bottom/>
      </border>
    </ndxf>
  </rcc>
  <rcc rId="930" sId="1" odxf="1" dxf="1">
    <oc r="D218" t="inlineStr">
      <is>
        <t>Passed</t>
      </is>
    </oc>
    <nc r="D21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931" sId="1" odxf="1" dxf="1">
    <oc r="E218" t="inlineStr">
      <is>
        <t xml:space="preserve"> verifyed with BT KeyBoard</t>
      </is>
    </oc>
    <nc r="E218"/>
    <odxf>
      <border outline="0">
        <left style="thin">
          <color indexed="64"/>
        </left>
        <right style="thin">
          <color indexed="64"/>
        </right>
        <top style="thin">
          <color indexed="64"/>
        </top>
        <bottom style="thin">
          <color indexed="64"/>
        </bottom>
      </border>
    </odxf>
    <ndxf>
      <border outline="0">
        <left/>
        <right/>
        <top/>
        <bottom/>
      </border>
    </ndxf>
  </rcc>
  <rcc rId="932" sId="1" odxf="1" dxf="1">
    <oc r="A219">
      <f>HYPERLINK("https://hsdes.intel.com/resource/14013186799","14013186799")</f>
    </oc>
    <nc r="A219"/>
    <odxf>
      <border outline="0">
        <left style="thin">
          <color indexed="64"/>
        </left>
        <right style="thin">
          <color indexed="64"/>
        </right>
        <top style="thin">
          <color indexed="64"/>
        </top>
        <bottom style="thin">
          <color indexed="64"/>
        </bottom>
      </border>
    </odxf>
    <ndxf>
      <border outline="0">
        <left/>
        <right/>
        <top/>
        <bottom/>
      </border>
    </ndxf>
  </rcc>
  <rcc rId="933" sId="1" odxf="1" dxf="1">
    <oc r="B219" t="inlineStr">
      <is>
        <t>Verify critical battery action for hibernate with default setting</t>
      </is>
    </oc>
    <nc r="B219"/>
    <odxf>
      <border outline="0">
        <left style="thin">
          <color indexed="64"/>
        </left>
        <right style="thin">
          <color indexed="64"/>
        </right>
        <top style="thin">
          <color indexed="64"/>
        </top>
        <bottom style="thin">
          <color indexed="64"/>
        </bottom>
      </border>
    </odxf>
    <ndxf>
      <border outline="0">
        <left/>
        <right/>
        <top/>
        <bottom/>
      </border>
    </ndxf>
  </rcc>
  <rcc rId="934" sId="1" odxf="1" dxf="1">
    <oc r="C219" t="inlineStr">
      <is>
        <t>Venkateswara</t>
      </is>
    </oc>
    <nc r="C219"/>
    <odxf>
      <border outline="0">
        <left style="thin">
          <color indexed="64"/>
        </left>
        <right style="thin">
          <color indexed="64"/>
        </right>
        <top style="thin">
          <color indexed="64"/>
        </top>
        <bottom style="thin">
          <color indexed="64"/>
        </bottom>
      </border>
    </odxf>
    <ndxf>
      <border outline="0">
        <left/>
        <right/>
        <top/>
        <bottom/>
      </border>
    </ndxf>
  </rcc>
  <rcc rId="935" sId="1" odxf="1" dxf="1">
    <oc r="D219" t="inlineStr">
      <is>
        <t>Passed</t>
      </is>
    </oc>
    <nc r="D21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19" start="0" length="0">
    <dxf>
      <border outline="0">
        <left/>
        <right/>
        <top/>
        <bottom/>
      </border>
    </dxf>
  </rfmt>
  <rcc rId="936" sId="1" odxf="1" dxf="1">
    <oc r="A220">
      <f>HYPERLINK("https://hsdes.intel.com/resource/14013186801","14013186801")</f>
    </oc>
    <nc r="A220"/>
    <odxf>
      <border outline="0">
        <left style="thin">
          <color indexed="64"/>
        </left>
        <right style="thin">
          <color indexed="64"/>
        </right>
        <top style="thin">
          <color indexed="64"/>
        </top>
        <bottom style="thin">
          <color indexed="64"/>
        </bottom>
      </border>
    </odxf>
    <ndxf>
      <border outline="0">
        <left/>
        <right/>
        <top/>
        <bottom/>
      </border>
    </ndxf>
  </rcc>
  <rcc rId="937" sId="1" odxf="1" dxf="1">
    <oc r="B220" t="inlineStr">
      <is>
        <t>Battery critical battery aciton for hibernate with user setting</t>
      </is>
    </oc>
    <nc r="B220"/>
    <odxf>
      <border outline="0">
        <left style="thin">
          <color indexed="64"/>
        </left>
        <right style="thin">
          <color indexed="64"/>
        </right>
        <top style="thin">
          <color indexed="64"/>
        </top>
        <bottom style="thin">
          <color indexed="64"/>
        </bottom>
      </border>
    </odxf>
    <ndxf>
      <border outline="0">
        <left/>
        <right/>
        <top/>
        <bottom/>
      </border>
    </ndxf>
  </rcc>
  <rcc rId="938" sId="1" odxf="1" dxf="1">
    <oc r="C220" t="inlineStr">
      <is>
        <t>Venkateswara</t>
      </is>
    </oc>
    <nc r="C220"/>
    <odxf>
      <border outline="0">
        <left style="thin">
          <color indexed="64"/>
        </left>
        <right style="thin">
          <color indexed="64"/>
        </right>
        <top style="thin">
          <color indexed="64"/>
        </top>
        <bottom style="thin">
          <color indexed="64"/>
        </bottom>
      </border>
    </odxf>
    <ndxf>
      <border outline="0">
        <left/>
        <right/>
        <top/>
        <bottom/>
      </border>
    </ndxf>
  </rcc>
  <rcc rId="939" sId="1" odxf="1" dxf="1">
    <oc r="D220" t="inlineStr">
      <is>
        <t>Passed</t>
      </is>
    </oc>
    <nc r="D22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0" start="0" length="0">
    <dxf>
      <border outline="0">
        <left/>
        <right/>
        <top/>
        <bottom/>
      </border>
    </dxf>
  </rfmt>
  <rcc rId="940" sId="1" odxf="1" dxf="1">
    <oc r="A221">
      <f>HYPERLINK("https://hsdes.intel.com/resource/14013186802","14013186802")</f>
    </oc>
    <nc r="A221"/>
    <odxf>
      <border outline="0">
        <left style="thin">
          <color indexed="64"/>
        </left>
        <right style="thin">
          <color indexed="64"/>
        </right>
        <top style="thin">
          <color indexed="64"/>
        </top>
        <bottom style="thin">
          <color indexed="64"/>
        </bottom>
      </border>
    </odxf>
    <ndxf>
      <border outline="0">
        <left/>
        <right/>
        <top/>
        <bottom/>
      </border>
    </ndxf>
  </rcc>
  <rcc rId="941" sId="1" odxf="1" dxf="1">
    <oc r="B221" t="inlineStr">
      <is>
        <t>Battery critical battery aciton for shutdown with default setting</t>
      </is>
    </oc>
    <nc r="B221"/>
    <odxf>
      <border outline="0">
        <left style="thin">
          <color indexed="64"/>
        </left>
        <right style="thin">
          <color indexed="64"/>
        </right>
        <top style="thin">
          <color indexed="64"/>
        </top>
        <bottom style="thin">
          <color indexed="64"/>
        </bottom>
      </border>
    </odxf>
    <ndxf>
      <border outline="0">
        <left/>
        <right/>
        <top/>
        <bottom/>
      </border>
    </ndxf>
  </rcc>
  <rcc rId="942" sId="1" odxf="1" dxf="1">
    <oc r="C221" t="inlineStr">
      <is>
        <t>Venkateswara</t>
      </is>
    </oc>
    <nc r="C221"/>
    <odxf>
      <border outline="0">
        <left style="thin">
          <color indexed="64"/>
        </left>
        <right style="thin">
          <color indexed="64"/>
        </right>
        <top style="thin">
          <color indexed="64"/>
        </top>
        <bottom style="thin">
          <color indexed="64"/>
        </bottom>
      </border>
    </odxf>
    <ndxf>
      <border outline="0">
        <left/>
        <right/>
        <top/>
        <bottom/>
      </border>
    </ndxf>
  </rcc>
  <rcc rId="943" sId="1" odxf="1" dxf="1">
    <oc r="D221" t="inlineStr">
      <is>
        <t>Passed</t>
      </is>
    </oc>
    <nc r="D22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1" start="0" length="0">
    <dxf>
      <border outline="0">
        <left/>
        <right/>
        <top/>
        <bottom/>
      </border>
    </dxf>
  </rfmt>
  <rcc rId="944" sId="1" odxf="1" dxf="1">
    <oc r="A222">
      <f>HYPERLINK("https://hsdes.intel.com/resource/14013186803","14013186803")</f>
    </oc>
    <nc r="A222"/>
    <odxf>
      <border outline="0">
        <left style="thin">
          <color indexed="64"/>
        </left>
        <right style="thin">
          <color indexed="64"/>
        </right>
        <top style="thin">
          <color indexed="64"/>
        </top>
        <bottom style="thin">
          <color indexed="64"/>
        </bottom>
      </border>
    </odxf>
    <ndxf>
      <border outline="0">
        <left/>
        <right/>
        <top/>
        <bottom/>
      </border>
    </ndxf>
  </rcc>
  <rcc rId="945" sId="1" odxf="1" dxf="1">
    <oc r="B222" t="inlineStr">
      <is>
        <t>Battery critical battery action for shutdown with user setting</t>
      </is>
    </oc>
    <nc r="B222"/>
    <odxf>
      <border outline="0">
        <left style="thin">
          <color indexed="64"/>
        </left>
        <right style="thin">
          <color indexed="64"/>
        </right>
        <top style="thin">
          <color indexed="64"/>
        </top>
        <bottom style="thin">
          <color indexed="64"/>
        </bottom>
      </border>
    </odxf>
    <ndxf>
      <border outline="0">
        <left/>
        <right/>
        <top/>
        <bottom/>
      </border>
    </ndxf>
  </rcc>
  <rcc rId="946" sId="1" odxf="1" dxf="1">
    <oc r="C222" t="inlineStr">
      <is>
        <t>Venkateswara</t>
      </is>
    </oc>
    <nc r="C222"/>
    <odxf>
      <border outline="0">
        <left style="thin">
          <color indexed="64"/>
        </left>
        <right style="thin">
          <color indexed="64"/>
        </right>
        <top style="thin">
          <color indexed="64"/>
        </top>
        <bottom style="thin">
          <color indexed="64"/>
        </bottom>
      </border>
    </odxf>
    <ndxf>
      <border outline="0">
        <left/>
        <right/>
        <top/>
        <bottom/>
      </border>
    </ndxf>
  </rcc>
  <rcc rId="947" sId="1" odxf="1" dxf="1">
    <oc r="D222" t="inlineStr">
      <is>
        <t>Passed</t>
      </is>
    </oc>
    <nc r="D22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2" start="0" length="0">
    <dxf>
      <border outline="0">
        <left/>
        <right/>
        <top/>
        <bottom/>
      </border>
    </dxf>
  </rfmt>
  <rcc rId="948" sId="1" odxf="1" dxf="1">
    <oc r="A223">
      <f>HYPERLINK("https://hsdes.intel.com/resource/14013186804","14013186804")</f>
    </oc>
    <nc r="A223"/>
    <odxf>
      <border outline="0">
        <left style="thin">
          <color indexed="64"/>
        </left>
        <right style="thin">
          <color indexed="64"/>
        </right>
        <top style="thin">
          <color indexed="64"/>
        </top>
        <bottom style="thin">
          <color indexed="64"/>
        </bottom>
      </border>
    </odxf>
    <ndxf>
      <border outline="0">
        <left/>
        <right/>
        <top/>
        <bottom/>
      </border>
    </ndxf>
  </rcc>
  <rcc rId="949" sId="1" odxf="1" dxf="1">
    <oc r="B223" t="inlineStr">
      <is>
        <t>No audio and video glitch during Charger connect process</t>
      </is>
    </oc>
    <nc r="B223"/>
    <odxf>
      <border outline="0">
        <left style="thin">
          <color indexed="64"/>
        </left>
        <right style="thin">
          <color indexed="64"/>
        </right>
        <top style="thin">
          <color indexed="64"/>
        </top>
        <bottom style="thin">
          <color indexed="64"/>
        </bottom>
      </border>
    </odxf>
    <ndxf>
      <border outline="0">
        <left/>
        <right/>
        <top/>
        <bottom/>
      </border>
    </ndxf>
  </rcc>
  <rcc rId="950" sId="1" odxf="1" dxf="1">
    <oc r="C223" t="inlineStr">
      <is>
        <t>Venkateswara</t>
      </is>
    </oc>
    <nc r="C223"/>
    <odxf>
      <border outline="0">
        <left style="thin">
          <color indexed="64"/>
        </left>
        <right style="thin">
          <color indexed="64"/>
        </right>
        <top style="thin">
          <color indexed="64"/>
        </top>
        <bottom style="thin">
          <color indexed="64"/>
        </bottom>
      </border>
    </odxf>
    <ndxf>
      <border outline="0">
        <left/>
        <right/>
        <top/>
        <bottom/>
      </border>
    </ndxf>
  </rcc>
  <rcc rId="951" sId="1" odxf="1" dxf="1">
    <oc r="D223" t="inlineStr">
      <is>
        <t>Passed</t>
      </is>
    </oc>
    <nc r="D22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3" start="0" length="0">
    <dxf>
      <border outline="0">
        <left/>
        <right/>
        <top/>
        <bottom/>
      </border>
    </dxf>
  </rfmt>
  <rcc rId="952" sId="1" odxf="1" dxf="1">
    <oc r="A224">
      <f>HYPERLINK("https://hsdes.intel.com/resource/14013186806","14013186806")</f>
    </oc>
    <nc r="A224"/>
    <odxf>
      <border outline="0">
        <left style="thin">
          <color indexed="64"/>
        </left>
        <right style="thin">
          <color indexed="64"/>
        </right>
        <top style="thin">
          <color indexed="64"/>
        </top>
        <bottom style="thin">
          <color indexed="64"/>
        </bottom>
      </border>
    </odxf>
    <ndxf>
      <border outline="0">
        <left/>
        <right/>
        <top/>
        <bottom/>
      </border>
    </ndxf>
  </rcc>
  <rcc rId="953" sId="1" odxf="1" dxf="1">
    <oc r="B224" t="inlineStr">
      <is>
        <t>Charger connect/disconnect during Sx Power State</t>
      </is>
    </oc>
    <nc r="B224"/>
    <odxf>
      <border outline="0">
        <left style="thin">
          <color indexed="64"/>
        </left>
        <right style="thin">
          <color indexed="64"/>
        </right>
        <top style="thin">
          <color indexed="64"/>
        </top>
        <bottom style="thin">
          <color indexed="64"/>
        </bottom>
      </border>
    </odxf>
    <ndxf>
      <border outline="0">
        <left/>
        <right/>
        <top/>
        <bottom/>
      </border>
    </ndxf>
  </rcc>
  <rcc rId="954" sId="1" odxf="1" dxf="1">
    <oc r="C224" t="inlineStr">
      <is>
        <t>ramya</t>
      </is>
    </oc>
    <nc r="C224"/>
    <odxf>
      <border outline="0">
        <left style="thin">
          <color indexed="64"/>
        </left>
        <right style="thin">
          <color indexed="64"/>
        </right>
        <top style="thin">
          <color indexed="64"/>
        </top>
        <bottom style="thin">
          <color indexed="64"/>
        </bottom>
      </border>
    </odxf>
    <ndxf>
      <border outline="0">
        <left/>
        <right/>
        <top/>
        <bottom/>
      </border>
    </ndxf>
  </rcc>
  <rcc rId="955" sId="1" odxf="1" dxf="1">
    <oc r="D224" t="inlineStr">
      <is>
        <t>Passed</t>
      </is>
    </oc>
    <nc r="D22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4" start="0" length="0">
    <dxf>
      <border outline="0">
        <left/>
        <right/>
        <top/>
        <bottom/>
      </border>
    </dxf>
  </rfmt>
  <rcc rId="956" sId="1" odxf="1" dxf="1">
    <oc r="A225">
      <f>HYPERLINK("https://hsdes.intel.com/resource/14013186807","14013186807")</f>
    </oc>
    <nc r="A225"/>
    <odxf>
      <border outline="0">
        <left style="thin">
          <color indexed="64"/>
        </left>
        <right style="thin">
          <color indexed="64"/>
        </right>
        <top style="thin">
          <color indexed="64"/>
        </top>
        <bottom style="thin">
          <color indexed="64"/>
        </bottom>
      </border>
    </odxf>
    <ndxf>
      <border outline="0">
        <left/>
        <right/>
        <top/>
        <bottom/>
      </border>
    </ndxf>
  </rcc>
  <rcc rId="957" sId="1" odxf="1" dxf="1">
    <oc r="B225" t="inlineStr">
      <is>
        <t>S4 status with USB charger plug in/plug out</t>
      </is>
    </oc>
    <nc r="B225"/>
    <odxf>
      <border outline="0">
        <left style="thin">
          <color indexed="64"/>
        </left>
        <right style="thin">
          <color indexed="64"/>
        </right>
        <top style="thin">
          <color indexed="64"/>
        </top>
        <bottom style="thin">
          <color indexed="64"/>
        </bottom>
      </border>
    </odxf>
    <ndxf>
      <border outline="0">
        <left/>
        <right/>
        <top/>
        <bottom/>
      </border>
    </ndxf>
  </rcc>
  <rcc rId="958" sId="1" odxf="1" dxf="1">
    <oc r="C225" t="inlineStr">
      <is>
        <t>Venkateswara</t>
      </is>
    </oc>
    <nc r="C225"/>
    <odxf>
      <border outline="0">
        <left style="thin">
          <color indexed="64"/>
        </left>
        <right style="thin">
          <color indexed="64"/>
        </right>
        <top style="thin">
          <color indexed="64"/>
        </top>
        <bottom style="thin">
          <color indexed="64"/>
        </bottom>
      </border>
    </odxf>
    <ndxf>
      <border outline="0">
        <left/>
        <right/>
        <top/>
        <bottom/>
      </border>
    </ndxf>
  </rcc>
  <rcc rId="959" sId="1" odxf="1" dxf="1">
    <oc r="D225" t="inlineStr">
      <is>
        <t>Passed</t>
      </is>
    </oc>
    <nc r="D22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5" start="0" length="0">
    <dxf>
      <border outline="0">
        <left/>
        <right/>
        <top/>
        <bottom/>
      </border>
    </dxf>
  </rfmt>
  <rcc rId="960" sId="1" odxf="1" dxf="1">
    <oc r="A226">
      <f>HYPERLINK("https://hsdes.intel.com/resource/14013186811","14013186811")</f>
    </oc>
    <nc r="A226"/>
    <odxf>
      <border outline="0">
        <left style="thin">
          <color indexed="64"/>
        </left>
        <right style="thin">
          <color indexed="64"/>
        </right>
        <top style="thin">
          <color indexed="64"/>
        </top>
        <bottom style="thin">
          <color indexed="64"/>
        </bottom>
      </border>
    </odxf>
    <ndxf>
      <border outline="0">
        <left/>
        <right/>
        <top/>
        <bottom/>
      </border>
    </ndxf>
  </rcc>
  <rcc rId="961" sId="1" odxf="1" dxf="1">
    <oc r="B226" t="inlineStr">
      <is>
        <t>Verify system shuts down after reaching critical Trip point</t>
      </is>
    </oc>
    <nc r="B226"/>
    <odxf>
      <border outline="0">
        <left style="thin">
          <color indexed="64"/>
        </left>
        <right style="thin">
          <color indexed="64"/>
        </right>
        <top style="thin">
          <color indexed="64"/>
        </top>
        <bottom style="thin">
          <color indexed="64"/>
        </bottom>
      </border>
    </odxf>
    <ndxf>
      <border outline="0">
        <left/>
        <right/>
        <top/>
        <bottom/>
      </border>
    </ndxf>
  </rcc>
  <rcc rId="962" sId="1" odxf="1" dxf="1">
    <oc r="C226" t="inlineStr">
      <is>
        <t>ramya</t>
      </is>
    </oc>
    <nc r="C226"/>
    <odxf>
      <border outline="0">
        <left style="thin">
          <color indexed="64"/>
        </left>
        <right style="thin">
          <color indexed="64"/>
        </right>
        <top style="thin">
          <color indexed="64"/>
        </top>
        <bottom style="thin">
          <color indexed="64"/>
        </bottom>
      </border>
    </odxf>
    <ndxf>
      <border outline="0">
        <left/>
        <right/>
        <top/>
        <bottom/>
      </border>
    </ndxf>
  </rcc>
  <rcc rId="963" sId="1" odxf="1" dxf="1">
    <oc r="D226" t="inlineStr">
      <is>
        <t>Passed</t>
      </is>
    </oc>
    <nc r="D22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6" start="0" length="0">
    <dxf>
      <border outline="0">
        <left/>
        <right/>
        <top/>
        <bottom/>
      </border>
    </dxf>
  </rfmt>
  <rcc rId="964" sId="1" odxf="1" dxf="1">
    <oc r="A227">
      <f>HYPERLINK("https://hsdes.intel.com/resource/14013186817","14013186817")</f>
    </oc>
    <nc r="A227"/>
    <odxf>
      <border outline="0">
        <left style="thin">
          <color indexed="64"/>
        </left>
        <right style="thin">
          <color indexed="64"/>
        </right>
        <top style="thin">
          <color indexed="64"/>
        </top>
        <bottom style="thin">
          <color indexed="64"/>
        </bottom>
      </border>
    </odxf>
    <ndxf>
      <border outline="0">
        <left/>
        <right/>
        <top/>
        <bottom/>
      </border>
    </ndxf>
  </rcc>
  <rcc rId="965" sId="1" odxf="1" dxf="1">
    <oc r="B227" t="inlineStr">
      <is>
        <t>Sleep (S3) via Power Button/Lid Action/Timer option</t>
      </is>
    </oc>
    <nc r="B227"/>
    <odxf>
      <border outline="0">
        <left style="thin">
          <color indexed="64"/>
        </left>
        <right style="thin">
          <color indexed="64"/>
        </right>
        <top style="thin">
          <color indexed="64"/>
        </top>
        <bottom style="thin">
          <color indexed="64"/>
        </bottom>
      </border>
    </odxf>
    <ndxf>
      <border outline="0">
        <left/>
        <right/>
        <top/>
        <bottom/>
      </border>
    </ndxf>
  </rcc>
  <rcc rId="966" sId="1" odxf="1" dxf="1">
    <oc r="C227" t="inlineStr">
      <is>
        <t>ramya</t>
      </is>
    </oc>
    <nc r="C227"/>
    <odxf>
      <border outline="0">
        <left style="thin">
          <color indexed="64"/>
        </left>
        <right style="thin">
          <color indexed="64"/>
        </right>
        <top style="thin">
          <color indexed="64"/>
        </top>
        <bottom style="thin">
          <color indexed="64"/>
        </bottom>
      </border>
    </odxf>
    <ndxf>
      <border outline="0">
        <left/>
        <right/>
        <top/>
        <bottom/>
      </border>
    </ndxf>
  </rcc>
  <rcc rId="967" sId="1" odxf="1" dxf="1">
    <oc r="D227" t="inlineStr">
      <is>
        <t>Passed</t>
      </is>
    </oc>
    <nc r="D227"/>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7" start="0" length="0">
    <dxf>
      <border outline="0">
        <left/>
        <right/>
        <top/>
        <bottom/>
      </border>
    </dxf>
  </rfmt>
  <rcc rId="968" sId="1" odxf="1" dxf="1">
    <oc r="A228">
      <f>HYPERLINK("https://hsdes.intel.com/resource/14013186818","14013186818")</f>
    </oc>
    <nc r="A228"/>
    <odxf>
      <border outline="0">
        <left style="thin">
          <color indexed="64"/>
        </left>
        <right style="thin">
          <color indexed="64"/>
        </right>
        <top style="thin">
          <color indexed="64"/>
        </top>
        <bottom style="thin">
          <color indexed="64"/>
        </bottom>
      </border>
    </odxf>
    <ndxf>
      <border outline="0">
        <left/>
        <right/>
        <top/>
        <bottom/>
      </border>
    </ndxf>
  </rcc>
  <rcc rId="969" sId="1" odxf="1" dxf="1">
    <oc r="B228" t="inlineStr">
      <is>
        <t>Verify SUT wakes from S0i3/C-MoS using Bluetooth (BT Devices)</t>
      </is>
    </oc>
    <nc r="B228"/>
    <odxf>
      <border outline="0">
        <left style="thin">
          <color indexed="64"/>
        </left>
        <right style="thin">
          <color indexed="64"/>
        </right>
        <top style="thin">
          <color indexed="64"/>
        </top>
        <bottom style="thin">
          <color indexed="64"/>
        </bottom>
      </border>
    </odxf>
    <ndxf>
      <border outline="0">
        <left/>
        <right/>
        <top/>
        <bottom/>
      </border>
    </ndxf>
  </rcc>
  <rcc rId="970" sId="1" odxf="1" dxf="1">
    <oc r="C228" t="inlineStr">
      <is>
        <t>Venkateswara</t>
      </is>
    </oc>
    <nc r="C228"/>
    <odxf>
      <border outline="0">
        <left style="thin">
          <color indexed="64"/>
        </left>
        <right style="thin">
          <color indexed="64"/>
        </right>
        <top style="thin">
          <color indexed="64"/>
        </top>
        <bottom style="thin">
          <color indexed="64"/>
        </bottom>
      </border>
    </odxf>
    <ndxf>
      <border outline="0">
        <left/>
        <right/>
        <top/>
        <bottom/>
      </border>
    </ndxf>
  </rcc>
  <rcc rId="971" sId="1" odxf="1" dxf="1">
    <oc r="D228" t="inlineStr">
      <is>
        <t>Passed</t>
      </is>
    </oc>
    <nc r="D228"/>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972" sId="1" odxf="1" dxf="1">
    <oc r="E228" t="inlineStr">
      <is>
        <t>except BT mouse</t>
      </is>
    </oc>
    <nc r="E228"/>
    <odxf>
      <border outline="0">
        <left style="thin">
          <color indexed="64"/>
        </left>
        <right style="thin">
          <color indexed="64"/>
        </right>
        <top style="thin">
          <color indexed="64"/>
        </top>
        <bottom style="thin">
          <color indexed="64"/>
        </bottom>
      </border>
    </odxf>
    <ndxf>
      <border outline="0">
        <left/>
        <right/>
        <top/>
        <bottom/>
      </border>
    </ndxf>
  </rcc>
  <rcc rId="973" sId="1" odxf="1" dxf="1">
    <oc r="A229">
      <f>HYPERLINK("https://hsdes.intel.com/resource/14013186821","14013186821")</f>
    </oc>
    <nc r="A229"/>
    <odxf>
      <border outline="0">
        <left style="thin">
          <color indexed="64"/>
        </left>
        <right style="thin">
          <color indexed="64"/>
        </right>
        <top style="thin">
          <color indexed="64"/>
        </top>
        <bottom style="thin">
          <color indexed="64"/>
        </bottom>
      </border>
    </odxf>
    <ndxf>
      <border outline="0">
        <left/>
        <right/>
        <top/>
        <bottom/>
      </border>
    </ndxf>
  </rcc>
  <rcc rId="974" sId="1" odxf="1" dxf="1">
    <oc r="B229" t="inlineStr">
      <is>
        <t>Validate USB 2.0 devices functionality over USB Type-A port with pre and post S0i3 cycle</t>
      </is>
    </oc>
    <nc r="B229"/>
    <odxf>
      <border outline="0">
        <left style="thin">
          <color indexed="64"/>
        </left>
        <right style="thin">
          <color indexed="64"/>
        </right>
        <top style="thin">
          <color indexed="64"/>
        </top>
        <bottom style="thin">
          <color indexed="64"/>
        </bottom>
      </border>
    </odxf>
    <ndxf>
      <border outline="0">
        <left/>
        <right/>
        <top/>
        <bottom/>
      </border>
    </ndxf>
  </rcc>
  <rcc rId="975" sId="1" odxf="1" dxf="1">
    <oc r="C229" t="inlineStr">
      <is>
        <t>Venkateswara</t>
      </is>
    </oc>
    <nc r="C229"/>
    <odxf>
      <border outline="0">
        <left style="thin">
          <color indexed="64"/>
        </left>
        <right style="thin">
          <color indexed="64"/>
        </right>
        <top style="thin">
          <color indexed="64"/>
        </top>
        <bottom style="thin">
          <color indexed="64"/>
        </bottom>
      </border>
    </odxf>
    <ndxf>
      <border outline="0">
        <left/>
        <right/>
        <top/>
        <bottom/>
      </border>
    </ndxf>
  </rcc>
  <rcc rId="976" sId="1" odxf="1" dxf="1">
    <oc r="D229" t="inlineStr">
      <is>
        <t>Passed</t>
      </is>
    </oc>
    <nc r="D22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29" start="0" length="0">
    <dxf>
      <border outline="0">
        <left/>
        <right/>
        <top/>
        <bottom/>
      </border>
    </dxf>
  </rfmt>
  <rcc rId="977" sId="1" odxf="1" dxf="1">
    <oc r="A230">
      <f>HYPERLINK("https://hsdes.intel.com/resource/14013186822","14013186822")</f>
    </oc>
    <nc r="A230"/>
    <odxf>
      <border outline="0">
        <left style="thin">
          <color indexed="64"/>
        </left>
        <right style="thin">
          <color indexed="64"/>
        </right>
        <top style="thin">
          <color indexed="64"/>
        </top>
        <bottom style="thin">
          <color indexed="64"/>
        </bottom>
      </border>
    </odxf>
    <ndxf>
      <border outline="0">
        <left/>
        <right/>
        <top/>
        <bottom/>
      </border>
    </ndxf>
  </rcc>
  <rcc rId="978" sId="1" odxf="1" dxf="1">
    <oc r="B230" t="inlineStr">
      <is>
        <t>Power,Home,Volume up/down,Rotation buttons function check after S3 cycling</t>
      </is>
    </oc>
    <nc r="B230"/>
    <odxf>
      <border outline="0">
        <left style="thin">
          <color indexed="64"/>
        </left>
        <right style="thin">
          <color indexed="64"/>
        </right>
        <top style="thin">
          <color indexed="64"/>
        </top>
        <bottom style="thin">
          <color indexed="64"/>
        </bottom>
      </border>
    </odxf>
    <ndxf>
      <border outline="0">
        <left/>
        <right/>
        <top/>
        <bottom/>
      </border>
    </ndxf>
  </rcc>
  <rcc rId="979" sId="1" odxf="1" dxf="1">
    <oc r="C230" t="inlineStr">
      <is>
        <t>Venkateswara</t>
      </is>
    </oc>
    <nc r="C230"/>
    <odxf>
      <border outline="0">
        <left style="thin">
          <color indexed="64"/>
        </left>
        <right style="thin">
          <color indexed="64"/>
        </right>
        <top style="thin">
          <color indexed="64"/>
        </top>
        <bottom style="thin">
          <color indexed="64"/>
        </bottom>
      </border>
    </odxf>
    <ndxf>
      <border outline="0">
        <left/>
        <right/>
        <top/>
        <bottom/>
      </border>
    </ndxf>
  </rcc>
  <rcc rId="980" sId="1" odxf="1" dxf="1">
    <oc r="D230" t="inlineStr">
      <is>
        <t>Passed</t>
      </is>
    </oc>
    <nc r="D23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0" start="0" length="0">
    <dxf>
      <border outline="0">
        <left/>
        <right/>
        <top/>
        <bottom/>
      </border>
    </dxf>
  </rfmt>
  <rcc rId="981" sId="1" odxf="1" dxf="1">
    <oc r="A231">
      <f>HYPERLINK("https://hsdes.intel.com/resource/14013186824","14013186824")</f>
    </oc>
    <nc r="A231"/>
    <odxf>
      <border outline="0">
        <left style="thin">
          <color indexed="64"/>
        </left>
        <right style="thin">
          <color indexed="64"/>
        </right>
        <top style="thin">
          <color indexed="64"/>
        </top>
        <bottom style="thin">
          <color indexed="64"/>
        </bottom>
      </border>
    </odxf>
    <ndxf>
      <border outline="0">
        <left/>
        <right/>
        <top/>
        <bottom/>
      </border>
    </ndxf>
  </rcc>
  <rcc rId="982" sId="1" odxf="1" dxf="1">
    <oc r="B231" t="inlineStr">
      <is>
        <t>Switch to S0i3 after Low power audio (LPA) playback ends</t>
      </is>
    </oc>
    <nc r="B231"/>
    <odxf>
      <border outline="0">
        <left style="thin">
          <color indexed="64"/>
        </left>
        <right style="thin">
          <color indexed="64"/>
        </right>
        <top style="thin">
          <color indexed="64"/>
        </top>
        <bottom style="thin">
          <color indexed="64"/>
        </bottom>
      </border>
    </odxf>
    <ndxf>
      <border outline="0">
        <left/>
        <right/>
        <top/>
        <bottom/>
      </border>
    </ndxf>
  </rcc>
  <rcc rId="983" sId="1" odxf="1" dxf="1">
    <oc r="C231" t="inlineStr">
      <is>
        <t>ramya</t>
      </is>
    </oc>
    <nc r="C231"/>
    <odxf>
      <border outline="0">
        <left style="thin">
          <color indexed="64"/>
        </left>
        <right style="thin">
          <color indexed="64"/>
        </right>
        <top style="thin">
          <color indexed="64"/>
        </top>
        <bottom style="thin">
          <color indexed="64"/>
        </bottom>
      </border>
    </odxf>
    <ndxf>
      <border outline="0">
        <left/>
        <right/>
        <top/>
        <bottom/>
      </border>
    </ndxf>
  </rcc>
  <rcc rId="984" sId="1" odxf="1" dxf="1">
    <oc r="D231" t="inlineStr">
      <is>
        <t>Passed</t>
      </is>
    </oc>
    <nc r="D23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985" sId="1" odxf="1" dxf="1">
    <oc r="E231" t="inlineStr">
      <is>
        <t>verified with WMP</t>
      </is>
    </oc>
    <nc r="E231"/>
    <odxf>
      <border outline="0">
        <left style="thin">
          <color indexed="64"/>
        </left>
        <right style="thin">
          <color indexed="64"/>
        </right>
        <top style="thin">
          <color indexed="64"/>
        </top>
        <bottom style="thin">
          <color indexed="64"/>
        </bottom>
      </border>
    </odxf>
    <ndxf>
      <border outline="0">
        <left/>
        <right/>
        <top/>
        <bottom/>
      </border>
    </ndxf>
  </rcc>
  <rcc rId="986" sId="1" odxf="1" dxf="1">
    <oc r="A232">
      <f>HYPERLINK("https://hsdes.intel.com/resource/14013186825","14013186825")</f>
    </oc>
    <nc r="A232"/>
    <odxf>
      <border outline="0">
        <left style="thin">
          <color indexed="64"/>
        </left>
        <right style="thin">
          <color indexed="64"/>
        </right>
        <top style="thin">
          <color indexed="64"/>
        </top>
        <bottom style="thin">
          <color indexed="64"/>
        </bottom>
      </border>
    </odxf>
    <ndxf>
      <border outline="0">
        <left/>
        <right/>
        <top/>
        <bottom/>
      </border>
    </ndxf>
  </rcc>
  <rcc rId="987" sId="1" odxf="1" dxf="1">
    <oc r="B232" t="inlineStr">
      <is>
        <t>Verify system achieves 90% or greater C6-state residency when idle in DC Mode</t>
      </is>
    </oc>
    <nc r="B232"/>
    <odxf>
      <border outline="0">
        <left style="thin">
          <color indexed="64"/>
        </left>
        <right style="thin">
          <color indexed="64"/>
        </right>
        <top style="thin">
          <color indexed="64"/>
        </top>
        <bottom style="thin">
          <color indexed="64"/>
        </bottom>
      </border>
    </odxf>
    <ndxf>
      <border outline="0">
        <left/>
        <right/>
        <top/>
        <bottom/>
      </border>
    </ndxf>
  </rcc>
  <rcc rId="988" sId="1" odxf="1" dxf="1">
    <oc r="C232" t="inlineStr">
      <is>
        <t>ramya</t>
      </is>
    </oc>
    <nc r="C232"/>
    <odxf>
      <border outline="0">
        <left style="thin">
          <color indexed="64"/>
        </left>
        <right style="thin">
          <color indexed="64"/>
        </right>
        <top style="thin">
          <color indexed="64"/>
        </top>
        <bottom style="thin">
          <color indexed="64"/>
        </bottom>
      </border>
    </odxf>
    <ndxf>
      <border outline="0">
        <left/>
        <right/>
        <top/>
        <bottom/>
      </border>
    </ndxf>
  </rcc>
  <rcc rId="989" sId="1" odxf="1" dxf="1">
    <oc r="D232" t="inlineStr">
      <is>
        <t>Passed</t>
      </is>
    </oc>
    <nc r="D23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2" start="0" length="0">
    <dxf>
      <border outline="0">
        <left/>
        <right/>
        <top/>
        <bottom/>
      </border>
    </dxf>
  </rfmt>
  <rcc rId="990" sId="1" odxf="1" dxf="1">
    <oc r="A233">
      <f>HYPERLINK("https://hsdes.intel.com/resource/14013186828","14013186828")</f>
    </oc>
    <nc r="A233"/>
    <odxf>
      <border outline="0">
        <left style="thin">
          <color indexed="64"/>
        </left>
        <right style="thin">
          <color indexed="64"/>
        </right>
        <top style="thin">
          <color indexed="64"/>
        </top>
        <bottom style="thin">
          <color indexed="64"/>
        </bottom>
      </border>
    </odxf>
    <ndxf>
      <border outline="0">
        <left/>
        <right/>
        <top/>
        <bottom/>
      </border>
    </ndxf>
  </rcc>
  <rcc rId="991" sId="1" odxf="1" dxf="1">
    <oc r="B233" t="inlineStr">
      <is>
        <t>Verify System wake from S0i3 with "Dock Station" Event</t>
      </is>
    </oc>
    <nc r="B233"/>
    <odxf>
      <border outline="0">
        <left style="thin">
          <color indexed="64"/>
        </left>
        <right style="thin">
          <color indexed="64"/>
        </right>
        <top style="thin">
          <color indexed="64"/>
        </top>
        <bottom style="thin">
          <color indexed="64"/>
        </bottom>
      </border>
    </odxf>
    <ndxf>
      <border outline="0">
        <left/>
        <right/>
        <top/>
        <bottom/>
      </border>
    </ndxf>
  </rcc>
  <rcc rId="992" sId="1" odxf="1" dxf="1">
    <oc r="C233" t="inlineStr">
      <is>
        <t>Venkateswara</t>
      </is>
    </oc>
    <nc r="C233"/>
    <odxf>
      <border outline="0">
        <left style="thin">
          <color indexed="64"/>
        </left>
        <right style="thin">
          <color indexed="64"/>
        </right>
        <top style="thin">
          <color indexed="64"/>
        </top>
        <bottom style="thin">
          <color indexed="64"/>
        </bottom>
      </border>
    </odxf>
    <ndxf>
      <border outline="0">
        <left/>
        <right/>
        <top/>
        <bottom/>
      </border>
    </ndxf>
  </rcc>
  <rcc rId="993" sId="1" odxf="1" dxf="1">
    <oc r="D233" t="inlineStr">
      <is>
        <t>Passed</t>
      </is>
    </oc>
    <nc r="D23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3" start="0" length="0">
    <dxf>
      <border outline="0">
        <left/>
        <right/>
        <top/>
        <bottom/>
      </border>
    </dxf>
  </rfmt>
  <rcc rId="994" sId="1" odxf="1" dxf="1">
    <oc r="A234">
      <f>HYPERLINK("https://hsdes.intel.com/resource/14013186831","14013186831")</f>
    </oc>
    <nc r="A234"/>
    <odxf>
      <border outline="0">
        <left style="thin">
          <color indexed="64"/>
        </left>
        <right style="thin">
          <color indexed="64"/>
        </right>
        <top style="thin">
          <color indexed="64"/>
        </top>
        <bottom style="thin">
          <color indexed="64"/>
        </bottom>
      </border>
    </odxf>
    <ndxf>
      <border outline="0">
        <left/>
        <right/>
        <top/>
        <bottom/>
      </border>
    </ndxf>
  </rcc>
  <rcc rId="995" sId="1" odxf="1" dxf="1">
    <oc r="B234" t="inlineStr">
      <is>
        <t>Verify Headphone plug/unplug Event wake system from CMS</t>
      </is>
    </oc>
    <nc r="B234"/>
    <odxf>
      <border outline="0">
        <left style="thin">
          <color indexed="64"/>
        </left>
        <right style="thin">
          <color indexed="64"/>
        </right>
        <top style="thin">
          <color indexed="64"/>
        </top>
        <bottom style="thin">
          <color indexed="64"/>
        </bottom>
      </border>
    </odxf>
    <ndxf>
      <border outline="0">
        <left/>
        <right/>
        <top/>
        <bottom/>
      </border>
    </ndxf>
  </rcc>
  <rcc rId="996" sId="1" odxf="1" dxf="1">
    <oc r="C234" t="inlineStr">
      <is>
        <t>ramya</t>
      </is>
    </oc>
    <nc r="C234"/>
    <odxf>
      <border outline="0">
        <left style="thin">
          <color indexed="64"/>
        </left>
        <right style="thin">
          <color indexed="64"/>
        </right>
        <top style="thin">
          <color indexed="64"/>
        </top>
        <bottom style="thin">
          <color indexed="64"/>
        </bottom>
      </border>
    </odxf>
    <ndxf>
      <border outline="0">
        <left/>
        <right/>
        <top/>
        <bottom/>
      </border>
    </ndxf>
  </rcc>
  <rcc rId="997" sId="1" odxf="1" dxf="1">
    <oc r="D234" t="inlineStr">
      <is>
        <t>Passed</t>
      </is>
    </oc>
    <nc r="D23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4" start="0" length="0">
    <dxf>
      <border outline="0">
        <left/>
        <right/>
        <top/>
        <bottom/>
      </border>
    </dxf>
  </rfmt>
  <rcc rId="998" sId="1" odxf="1" dxf="1">
    <oc r="A235">
      <f>HYPERLINK("https://hsdes.intel.com/resource/14013186832","14013186832")</f>
    </oc>
    <nc r="A235"/>
    <odxf>
      <border outline="0">
        <left style="thin">
          <color indexed="64"/>
        </left>
        <right style="thin">
          <color indexed="64"/>
        </right>
        <top style="thin">
          <color indexed="64"/>
        </top>
        <bottom style="thin">
          <color indexed="64"/>
        </bottom>
      </border>
    </odxf>
    <ndxf>
      <border outline="0">
        <left/>
        <right/>
        <top/>
        <bottom/>
      </border>
    </ndxf>
  </rcc>
  <rcc rId="999" sId="1" odxf="1" dxf="1">
    <oc r="B235" t="inlineStr">
      <is>
        <t>Verify SUT waking up from Connected Modern standby when it hits low battery event</t>
      </is>
    </oc>
    <nc r="B235"/>
    <odxf>
      <border outline="0">
        <left style="thin">
          <color indexed="64"/>
        </left>
        <right style="thin">
          <color indexed="64"/>
        </right>
        <top style="thin">
          <color indexed="64"/>
        </top>
        <bottom style="thin">
          <color indexed="64"/>
        </bottom>
      </border>
    </odxf>
    <ndxf>
      <border outline="0">
        <left/>
        <right/>
        <top/>
        <bottom/>
      </border>
    </ndxf>
  </rcc>
  <rcc rId="1000" sId="1" odxf="1" dxf="1">
    <oc r="C235" t="inlineStr">
      <is>
        <t>Venkateswara</t>
      </is>
    </oc>
    <nc r="C235"/>
    <odxf>
      <border outline="0">
        <left style="thin">
          <color indexed="64"/>
        </left>
        <right style="thin">
          <color indexed="64"/>
        </right>
        <top style="thin">
          <color indexed="64"/>
        </top>
        <bottom style="thin">
          <color indexed="64"/>
        </bottom>
      </border>
    </odxf>
    <ndxf>
      <border outline="0">
        <left/>
        <right/>
        <top/>
        <bottom/>
      </border>
    </ndxf>
  </rcc>
  <rcc rId="1001" sId="1" odxf="1" dxf="1">
    <oc r="D235" t="inlineStr">
      <is>
        <t>Passed</t>
      </is>
    </oc>
    <nc r="D23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5" start="0" length="0">
    <dxf>
      <border outline="0">
        <left/>
        <right/>
        <top/>
        <bottom/>
      </border>
    </dxf>
  </rfmt>
  <rcc rId="1002" sId="1" odxf="1" dxf="1">
    <oc r="A236">
      <f>HYPERLINK("https://hsdes.intel.com/resource/14013186833","14013186833")</f>
    </oc>
    <nc r="A236"/>
    <odxf>
      <border outline="0">
        <left style="thin">
          <color indexed="64"/>
        </left>
        <right style="thin">
          <color indexed="64"/>
        </right>
        <top style="thin">
          <color indexed="64"/>
        </top>
        <bottom style="thin">
          <color indexed="64"/>
        </bottom>
      </border>
    </odxf>
    <ndxf>
      <border outline="0">
        <left/>
        <right/>
        <top/>
        <bottom/>
      </border>
    </ndxf>
  </rcc>
  <rcc rId="1003" sId="1" odxf="1" dxf="1">
    <oc r="B236" t="inlineStr">
      <is>
        <t>Verify System wakes from CMS State using "Fingerprint Sensor"</t>
      </is>
    </oc>
    <nc r="B236"/>
    <odxf>
      <border outline="0">
        <left style="thin">
          <color indexed="64"/>
        </left>
        <right style="thin">
          <color indexed="64"/>
        </right>
        <top style="thin">
          <color indexed="64"/>
        </top>
        <bottom style="thin">
          <color indexed="64"/>
        </bottom>
      </border>
    </odxf>
    <ndxf>
      <border outline="0">
        <left/>
        <right/>
        <top/>
        <bottom/>
      </border>
    </ndxf>
  </rcc>
  <rcc rId="1004" sId="1" odxf="1" dxf="1">
    <oc r="C236" t="inlineStr">
      <is>
        <t>ramya</t>
      </is>
    </oc>
    <nc r="C236"/>
    <odxf>
      <border outline="0">
        <left style="thin">
          <color indexed="64"/>
        </left>
        <right style="thin">
          <color indexed="64"/>
        </right>
        <top style="thin">
          <color indexed="64"/>
        </top>
        <bottom style="thin">
          <color indexed="64"/>
        </bottom>
      </border>
    </odxf>
    <ndxf>
      <border outline="0">
        <left/>
        <right/>
        <top/>
        <bottom/>
      </border>
    </ndxf>
  </rcc>
  <rcc rId="1005" sId="1" odxf="1" dxf="1">
    <oc r="D236" t="inlineStr">
      <is>
        <t>Passed</t>
      </is>
    </oc>
    <nc r="D23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6" start="0" length="0">
    <dxf>
      <border outline="0">
        <left/>
        <right/>
        <top/>
        <bottom/>
      </border>
    </dxf>
  </rfmt>
  <rcc rId="1006" sId="1" odxf="1" dxf="1">
    <oc r="A237">
      <f>HYPERLINK("https://hsdes.intel.com/resource/14013186834","14013186834")</f>
    </oc>
    <nc r="A237"/>
    <odxf>
      <border outline="0">
        <left style="thin">
          <color indexed="64"/>
        </left>
        <right style="thin">
          <color indexed="64"/>
        </right>
        <top style="thin">
          <color indexed="64"/>
        </top>
        <bottom style="thin">
          <color indexed="64"/>
        </bottom>
      </border>
    </odxf>
    <ndxf>
      <border outline="0">
        <left/>
        <right/>
        <top/>
        <bottom/>
      </border>
    </ndxf>
  </rcc>
  <rcc rId="1007" sId="1" odxf="1" dxf="1">
    <oc r="B237" t="inlineStr">
      <is>
        <t>Verify system wake from S0i3 on full Battery Charging completion Wake from S0i3</t>
      </is>
    </oc>
    <nc r="B237"/>
    <odxf>
      <border outline="0">
        <left style="thin">
          <color indexed="64"/>
        </left>
        <right style="thin">
          <color indexed="64"/>
        </right>
        <top style="thin">
          <color indexed="64"/>
        </top>
        <bottom style="thin">
          <color indexed="64"/>
        </bottom>
      </border>
    </odxf>
    <ndxf>
      <border outline="0">
        <left/>
        <right/>
        <top/>
        <bottom/>
      </border>
    </ndxf>
  </rcc>
  <rcc rId="1008" sId="1" odxf="1" dxf="1">
    <oc r="C237" t="inlineStr">
      <is>
        <t>ramya</t>
      </is>
    </oc>
    <nc r="C237"/>
    <odxf>
      <border outline="0">
        <left style="thin">
          <color indexed="64"/>
        </left>
        <right style="thin">
          <color indexed="64"/>
        </right>
        <top style="thin">
          <color indexed="64"/>
        </top>
        <bottom style="thin">
          <color indexed="64"/>
        </bottom>
      </border>
    </odxf>
    <ndxf>
      <border outline="0">
        <left/>
        <right/>
        <top/>
        <bottom/>
      </border>
    </ndxf>
  </rcc>
  <rcc rId="1009" sId="1" odxf="1" dxf="1">
    <oc r="D237" t="inlineStr">
      <is>
        <t>Passed</t>
      </is>
    </oc>
    <nc r="D23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7" start="0" length="0">
    <dxf>
      <border outline="0">
        <left/>
        <right/>
        <top/>
        <bottom/>
      </border>
    </dxf>
  </rfmt>
  <rcc rId="1010" sId="1" odxf="1" dxf="1">
    <oc r="A238">
      <f>HYPERLINK("https://hsdes.intel.com/resource/14013186837","14013186837")</f>
    </oc>
    <nc r="A238"/>
    <odxf>
      <border outline="0">
        <left style="thin">
          <color indexed="64"/>
        </left>
        <right style="thin">
          <color indexed="64"/>
        </right>
        <top style="thin">
          <color indexed="64"/>
        </top>
        <bottom style="thin">
          <color indexed="64"/>
        </bottom>
      </border>
    </odxf>
    <ndxf>
      <border outline="0">
        <left/>
        <right/>
        <top/>
        <bottom/>
      </border>
    </ndxf>
  </rcc>
  <rcc rId="1011" sId="1" odxf="1" dxf="1">
    <oc r="B238" t="inlineStr">
      <is>
        <t>Verify functionality of USB Type-C power adapter in Connected Modern Standby mode</t>
      </is>
    </oc>
    <nc r="B238"/>
    <odxf>
      <border outline="0">
        <left style="thin">
          <color indexed="64"/>
        </left>
        <right style="thin">
          <color indexed="64"/>
        </right>
        <top style="thin">
          <color indexed="64"/>
        </top>
        <bottom style="thin">
          <color indexed="64"/>
        </bottom>
      </border>
    </odxf>
    <ndxf>
      <border outline="0">
        <left/>
        <right/>
        <top/>
        <bottom/>
      </border>
    </ndxf>
  </rcc>
  <rcc rId="1012" sId="1" odxf="1" dxf="1">
    <oc r="C238" t="inlineStr">
      <is>
        <t>Venkateswara</t>
      </is>
    </oc>
    <nc r="C238"/>
    <odxf>
      <border outline="0">
        <left style="thin">
          <color indexed="64"/>
        </left>
        <right style="thin">
          <color indexed="64"/>
        </right>
        <top style="thin">
          <color indexed="64"/>
        </top>
        <bottom style="thin">
          <color indexed="64"/>
        </bottom>
      </border>
    </odxf>
    <ndxf>
      <border outline="0">
        <left/>
        <right/>
        <top/>
        <bottom/>
      </border>
    </ndxf>
  </rcc>
  <rcc rId="1013" sId="1" odxf="1" dxf="1">
    <oc r="D238" t="inlineStr">
      <is>
        <t>Passed</t>
      </is>
    </oc>
    <nc r="D23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8" start="0" length="0">
    <dxf>
      <border outline="0">
        <left/>
        <right/>
        <top/>
        <bottom/>
      </border>
    </dxf>
  </rfmt>
  <rcc rId="1014" sId="1" odxf="1" dxf="1">
    <oc r="A239">
      <f>HYPERLINK("https://hsdes.intel.com/resource/14013186843","14013186843")</f>
    </oc>
    <nc r="A239"/>
    <odxf>
      <border outline="0">
        <left style="thin">
          <color indexed="64"/>
        </left>
        <right style="thin">
          <color indexed="64"/>
        </right>
        <top style="thin">
          <color indexed="64"/>
        </top>
        <bottom style="thin">
          <color indexed="64"/>
        </bottom>
      </border>
    </odxf>
    <ndxf>
      <border outline="0">
        <left/>
        <right/>
        <top/>
        <bottom/>
      </border>
    </ndxf>
  </rcc>
  <rcc rId="1015" sId="1" odxf="1" dxf="1">
    <oc r="B239" t="inlineStr">
      <is>
        <t>Verify functionality of USB Type-C power adapter while Sx(S3,S4,S5) cycles</t>
      </is>
    </oc>
    <nc r="B239"/>
    <odxf>
      <border outline="0">
        <left style="thin">
          <color indexed="64"/>
        </left>
        <right style="thin">
          <color indexed="64"/>
        </right>
        <top style="thin">
          <color indexed="64"/>
        </top>
        <bottom style="thin">
          <color indexed="64"/>
        </bottom>
      </border>
    </odxf>
    <ndxf>
      <border outline="0">
        <left/>
        <right/>
        <top/>
        <bottom/>
      </border>
    </ndxf>
  </rcc>
  <rcc rId="1016" sId="1" odxf="1" dxf="1">
    <oc r="C239" t="inlineStr">
      <is>
        <t>Venkateswara</t>
      </is>
    </oc>
    <nc r="C239"/>
    <odxf>
      <border outline="0">
        <left style="thin">
          <color indexed="64"/>
        </left>
        <right style="thin">
          <color indexed="64"/>
        </right>
        <top style="thin">
          <color indexed="64"/>
        </top>
        <bottom style="thin">
          <color indexed="64"/>
        </bottom>
      </border>
    </odxf>
    <ndxf>
      <border outline="0">
        <left/>
        <right/>
        <top/>
        <bottom/>
      </border>
    </ndxf>
  </rcc>
  <rcc rId="1017" sId="1" odxf="1" dxf="1">
    <oc r="D239" t="inlineStr">
      <is>
        <t>Passed</t>
      </is>
    </oc>
    <nc r="D23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39" start="0" length="0">
    <dxf>
      <border outline="0">
        <left/>
        <right/>
        <top/>
        <bottom/>
      </border>
    </dxf>
  </rfmt>
  <rcc rId="1018" sId="1" odxf="1" dxf="1">
    <oc r="A240">
      <f>HYPERLINK("https://hsdes.intel.com/resource/14013186849","14013186849")</f>
    </oc>
    <nc r="A240"/>
    <odxf>
      <border outline="0">
        <left style="thin">
          <color indexed="64"/>
        </left>
        <right style="thin">
          <color indexed="64"/>
        </right>
        <top style="thin">
          <color indexed="64"/>
        </top>
        <bottom style="thin">
          <color indexed="64"/>
        </bottom>
      </border>
    </odxf>
    <ndxf>
      <border outline="0">
        <left/>
        <right/>
        <top/>
        <bottom/>
      </border>
    </ndxf>
  </rcc>
  <rcc rId="1019" sId="1" odxf="1" dxf="1">
    <oc r="B240" t="inlineStr">
      <is>
        <t>Verify functionality of USB Type-C power adapter while reboot cycles</t>
      </is>
    </oc>
    <nc r="B240"/>
    <odxf>
      <border outline="0">
        <left style="thin">
          <color indexed="64"/>
        </left>
        <right style="thin">
          <color indexed="64"/>
        </right>
        <top style="thin">
          <color indexed="64"/>
        </top>
        <bottom style="thin">
          <color indexed="64"/>
        </bottom>
      </border>
    </odxf>
    <ndxf>
      <border outline="0">
        <left/>
        <right/>
        <top/>
        <bottom/>
      </border>
    </ndxf>
  </rcc>
  <rcc rId="1020" sId="1" odxf="1" dxf="1">
    <oc r="C240" t="inlineStr">
      <is>
        <t>Venkateswara</t>
      </is>
    </oc>
    <nc r="C240"/>
    <odxf>
      <border outline="0">
        <left style="thin">
          <color indexed="64"/>
        </left>
        <right style="thin">
          <color indexed="64"/>
        </right>
        <top style="thin">
          <color indexed="64"/>
        </top>
        <bottom style="thin">
          <color indexed="64"/>
        </bottom>
      </border>
    </odxf>
    <ndxf>
      <border outline="0">
        <left/>
        <right/>
        <top/>
        <bottom/>
      </border>
    </ndxf>
  </rcc>
  <rcc rId="1021" sId="1" odxf="1" dxf="1">
    <oc r="D240" t="inlineStr">
      <is>
        <t>Passed</t>
      </is>
    </oc>
    <nc r="D24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0" start="0" length="0">
    <dxf>
      <border outline="0">
        <left/>
        <right/>
        <top/>
        <bottom/>
      </border>
    </dxf>
  </rfmt>
  <rcc rId="1022" sId="1" odxf="1" dxf="1">
    <oc r="A241">
      <f>HYPERLINK("https://hsdes.intel.com/resource/14013186855","14013186855")</f>
    </oc>
    <nc r="A241"/>
    <odxf>
      <border outline="0">
        <left style="thin">
          <color indexed="64"/>
        </left>
        <right style="thin">
          <color indexed="64"/>
        </right>
        <top style="thin">
          <color indexed="64"/>
        </top>
        <bottom style="thin">
          <color indexed="64"/>
        </bottom>
      </border>
    </odxf>
    <ndxf>
      <border outline="0">
        <left/>
        <right/>
        <top/>
        <bottom/>
      </border>
    </ndxf>
  </rcc>
  <rcc rId="1023" sId="1" odxf="1" dxf="1">
    <oc r="B241" t="inlineStr">
      <is>
        <t>Verify that the microcode patch is loaded and applied</t>
      </is>
    </oc>
    <nc r="B241"/>
    <odxf>
      <border outline="0">
        <left style="thin">
          <color indexed="64"/>
        </left>
        <right style="thin">
          <color indexed="64"/>
        </right>
        <top style="thin">
          <color indexed="64"/>
        </top>
        <bottom style="thin">
          <color indexed="64"/>
        </bottom>
      </border>
    </odxf>
    <ndxf>
      <border outline="0">
        <left/>
        <right/>
        <top/>
        <bottom/>
      </border>
    </ndxf>
  </rcc>
  <rcc rId="1024" sId="1" odxf="1" dxf="1">
    <oc r="C241" t="inlineStr">
      <is>
        <t>ramya</t>
      </is>
    </oc>
    <nc r="C241"/>
    <odxf>
      <border outline="0">
        <left style="thin">
          <color indexed="64"/>
        </left>
        <right style="thin">
          <color indexed="64"/>
        </right>
        <top style="thin">
          <color indexed="64"/>
        </top>
        <bottom style="thin">
          <color indexed="64"/>
        </bottom>
      </border>
    </odxf>
    <ndxf>
      <border outline="0">
        <left/>
        <right/>
        <top/>
        <bottom/>
      </border>
    </ndxf>
  </rcc>
  <rcc rId="1025" sId="1" odxf="1" dxf="1">
    <oc r="D241" t="inlineStr">
      <is>
        <t>Passed</t>
      </is>
    </oc>
    <nc r="D24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1" start="0" length="0">
    <dxf>
      <border outline="0">
        <left/>
        <right/>
        <top/>
        <bottom/>
      </border>
    </dxf>
  </rfmt>
  <rcc rId="1026" sId="1" odxf="1" dxf="1">
    <oc r="A242">
      <f>HYPERLINK("https://hsdes.intel.com/resource/14013186937","14013186937")</f>
    </oc>
    <nc r="A242"/>
    <odxf>
      <border outline="0">
        <left style="thin">
          <color indexed="64"/>
        </left>
        <right style="thin">
          <color indexed="64"/>
        </right>
        <top style="thin">
          <color indexed="64"/>
        </top>
        <bottom style="thin">
          <color indexed="64"/>
        </bottom>
      </border>
    </odxf>
    <ndxf>
      <border outline="0">
        <left/>
        <right/>
        <top/>
        <bottom/>
      </border>
    </ndxf>
  </rcc>
  <rcc rId="1027" sId="1" odxf="1" dxf="1">
    <oc r="B242" t="inlineStr">
      <is>
        <t>Verify playback of protected content already downloaded post CSE FW update</t>
      </is>
    </oc>
    <nc r="B242"/>
    <odxf>
      <border outline="0">
        <left style="thin">
          <color indexed="64"/>
        </left>
        <right style="thin">
          <color indexed="64"/>
        </right>
        <top style="thin">
          <color indexed="64"/>
        </top>
        <bottom style="thin">
          <color indexed="64"/>
        </bottom>
      </border>
    </odxf>
    <ndxf>
      <border outline="0">
        <left/>
        <right/>
        <top/>
        <bottom/>
      </border>
    </ndxf>
  </rcc>
  <rcc rId="1028" sId="1" odxf="1" dxf="1">
    <oc r="C242" t="inlineStr">
      <is>
        <t>ramya</t>
      </is>
    </oc>
    <nc r="C242"/>
    <odxf>
      <border outline="0">
        <left style="thin">
          <color indexed="64"/>
        </left>
        <right style="thin">
          <color indexed="64"/>
        </right>
        <top style="thin">
          <color indexed="64"/>
        </top>
        <bottom style="thin">
          <color indexed="64"/>
        </bottom>
      </border>
    </odxf>
    <ndxf>
      <border outline="0">
        <left/>
        <right/>
        <top/>
        <bottom/>
      </border>
    </ndxf>
  </rcc>
  <rcc rId="1029" sId="1" odxf="1" dxf="1">
    <oc r="D242" t="inlineStr">
      <is>
        <t>Passed</t>
      </is>
    </oc>
    <nc r="D24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2" start="0" length="0">
    <dxf>
      <border outline="0">
        <left/>
        <right/>
        <top/>
        <bottom/>
      </border>
    </dxf>
  </rfmt>
  <rcc rId="1030" sId="1" odxf="1" dxf="1">
    <oc r="A243">
      <f>HYPERLINK("https://hsdes.intel.com/resource/14013186938","14013186938")</f>
    </oc>
    <nc r="A243"/>
    <odxf>
      <border outline="0">
        <left style="thin">
          <color indexed="64"/>
        </left>
        <right style="thin">
          <color indexed="64"/>
        </right>
        <top style="thin">
          <color indexed="64"/>
        </top>
        <bottom style="thin">
          <color indexed="64"/>
        </bottom>
      </border>
    </odxf>
    <ndxf>
      <border outline="0">
        <left/>
        <right/>
        <top/>
        <bottom/>
      </border>
    </ndxf>
  </rcc>
  <rcc rId="1031" sId="1" odxf="1" dxf="1">
    <oc r="B243" t="inlineStr">
      <is>
        <t>Verify firmware upgrade and downgrade for ME and PMC combination payloads from OS</t>
      </is>
    </oc>
    <nc r="B243"/>
    <odxf>
      <border outline="0">
        <left style="thin">
          <color indexed="64"/>
        </left>
        <right style="thin">
          <color indexed="64"/>
        </right>
        <top style="thin">
          <color indexed="64"/>
        </top>
        <bottom style="thin">
          <color indexed="64"/>
        </bottom>
      </border>
    </odxf>
    <ndxf>
      <border outline="0">
        <left/>
        <right/>
        <top/>
        <bottom/>
      </border>
    </ndxf>
  </rcc>
  <rcc rId="1032" sId="1" odxf="1" dxf="1">
    <oc r="C243" t="inlineStr">
      <is>
        <t>ramya</t>
      </is>
    </oc>
    <nc r="C243"/>
    <odxf>
      <border outline="0">
        <left style="thin">
          <color indexed="64"/>
        </left>
        <right style="thin">
          <color indexed="64"/>
        </right>
        <top style="thin">
          <color indexed="64"/>
        </top>
        <bottom style="thin">
          <color indexed="64"/>
        </bottom>
      </border>
    </odxf>
    <ndxf>
      <border outline="0">
        <left/>
        <right/>
        <top/>
        <bottom/>
      </border>
    </ndxf>
  </rcc>
  <rcc rId="1033" sId="1" odxf="1" dxf="1">
    <oc r="D243" t="inlineStr">
      <is>
        <t>Passed</t>
      </is>
    </oc>
    <nc r="D24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3" start="0" length="0">
    <dxf>
      <border outline="0">
        <left/>
        <right/>
        <top/>
        <bottom/>
      </border>
    </dxf>
  </rfmt>
  <rcc rId="1034" sId="1" odxf="1" dxf="1">
    <oc r="A244">
      <f>HYPERLINK("https://hsdes.intel.com/resource/14013187216","14013187216")</f>
    </oc>
    <nc r="A244"/>
    <odxf>
      <border outline="0">
        <left style="thin">
          <color indexed="64"/>
        </left>
        <right style="thin">
          <color indexed="64"/>
        </right>
        <top style="thin">
          <color indexed="64"/>
        </top>
        <bottom style="thin">
          <color indexed="64"/>
        </bottom>
      </border>
    </odxf>
    <ndxf>
      <border outline="0">
        <left/>
        <right/>
        <top/>
        <bottom/>
      </border>
    </ndxf>
  </rcc>
  <rcc rId="1035" sId="1" odxf="1" dxf="1">
    <oc r="B244" t="inlineStr">
      <is>
        <t>Validate Type-C USB3.0 Host Mode (Type-C to A) functionality - on hot plug after Sx cycle</t>
      </is>
    </oc>
    <nc r="B244"/>
    <odxf>
      <border outline="0">
        <left style="thin">
          <color indexed="64"/>
        </left>
        <right style="thin">
          <color indexed="64"/>
        </right>
        <top style="thin">
          <color indexed="64"/>
        </top>
        <bottom style="thin">
          <color indexed="64"/>
        </bottom>
      </border>
    </odxf>
    <ndxf>
      <border outline="0">
        <left/>
        <right/>
        <top/>
        <bottom/>
      </border>
    </ndxf>
  </rcc>
  <rcc rId="1036" sId="1" odxf="1" dxf="1">
    <oc r="C244" t="inlineStr">
      <is>
        <t>Venkateswara</t>
      </is>
    </oc>
    <nc r="C244"/>
    <odxf>
      <border outline="0">
        <left style="thin">
          <color indexed="64"/>
        </left>
        <right style="thin">
          <color indexed="64"/>
        </right>
        <top style="thin">
          <color indexed="64"/>
        </top>
        <bottom style="thin">
          <color indexed="64"/>
        </bottom>
      </border>
    </odxf>
    <ndxf>
      <border outline="0">
        <left/>
        <right/>
        <top/>
        <bottom/>
      </border>
    </ndxf>
  </rcc>
  <rcc rId="1037" sId="1" odxf="1" dxf="1">
    <oc r="D244" t="inlineStr">
      <is>
        <t>Passed</t>
      </is>
    </oc>
    <nc r="D24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4" start="0" length="0">
    <dxf>
      <border outline="0">
        <left/>
        <right/>
        <top/>
        <bottom/>
      </border>
    </dxf>
  </rfmt>
  <rcc rId="1038" sId="1" odxf="1" dxf="1">
    <oc r="A245">
      <f>HYPERLINK("https://hsdes.intel.com/resource/14013187344","14013187344")</f>
    </oc>
    <nc r="A245"/>
    <odxf>
      <border outline="0">
        <left style="thin">
          <color indexed="64"/>
        </left>
        <right style="thin">
          <color indexed="64"/>
        </right>
        <top style="thin">
          <color indexed="64"/>
        </top>
        <bottom style="thin">
          <color indexed="64"/>
        </bottom>
      </border>
    </odxf>
    <ndxf>
      <border outline="0">
        <left/>
        <right/>
        <top/>
        <bottom/>
      </border>
    </ndxf>
  </rcc>
  <rcc rId="1039" sId="1" odxf="1" dxf="1">
    <oc r="B245" t="inlineStr">
      <is>
        <t>Validate Graphics turbo frequency is achieved by system pre and post Sx cycle</t>
      </is>
    </oc>
    <nc r="B245"/>
    <odxf>
      <border outline="0">
        <left style="thin">
          <color indexed="64"/>
        </left>
        <right style="thin">
          <color indexed="64"/>
        </right>
        <top style="thin">
          <color indexed="64"/>
        </top>
        <bottom style="thin">
          <color indexed="64"/>
        </bottom>
      </border>
    </odxf>
    <ndxf>
      <border outline="0">
        <left/>
        <right/>
        <top/>
        <bottom/>
      </border>
    </ndxf>
  </rcc>
  <rcc rId="1040" sId="1" odxf="1" dxf="1">
    <oc r="C245" t="inlineStr">
      <is>
        <t>Venkateswara</t>
      </is>
    </oc>
    <nc r="C245"/>
    <odxf>
      <border outline="0">
        <left style="thin">
          <color indexed="64"/>
        </left>
        <right style="thin">
          <color indexed="64"/>
        </right>
        <top style="thin">
          <color indexed="64"/>
        </top>
        <bottom style="thin">
          <color indexed="64"/>
        </bottom>
      </border>
    </odxf>
    <ndxf>
      <border outline="0">
        <left/>
        <right/>
        <top/>
        <bottom/>
      </border>
    </ndxf>
  </rcc>
  <rcc rId="1041" sId="1" odxf="1" dxf="1">
    <oc r="D245" t="inlineStr">
      <is>
        <t>Failed</t>
      </is>
    </oc>
    <nc r="D245"/>
    <odxf>
      <fill>
        <patternFill patternType="solid">
          <bgColor rgb="FFFF00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042" sId="1" odxf="1" dxf="1">
    <oc r="E245" t="inlineStr">
      <is>
        <t>HSD:16016031671 [ADL-N][BIOS] :BENCHMARK IS FREEZING WHILE RUNNING 3D MARK BENCHMARK TOOL WITH INTEL GFX</t>
      </is>
    </oc>
    <nc r="E245"/>
    <odxf>
      <border outline="0">
        <left style="thin">
          <color indexed="64"/>
        </left>
        <right style="thin">
          <color indexed="64"/>
        </right>
        <top style="thin">
          <color indexed="64"/>
        </top>
        <bottom style="thin">
          <color indexed="64"/>
        </bottom>
      </border>
    </odxf>
    <ndxf>
      <border outline="0">
        <left/>
        <right/>
        <top/>
        <bottom/>
      </border>
    </ndxf>
  </rcc>
  <rcc rId="1043" sId="1" odxf="1" dxf="1">
    <oc r="A246">
      <f>HYPERLINK("https://hsdes.intel.com/resource/14013187414","14013187414")</f>
    </oc>
    <nc r="A246"/>
    <odxf>
      <border outline="0">
        <left style="thin">
          <color indexed="64"/>
        </left>
        <right style="thin">
          <color indexed="64"/>
        </right>
        <top style="thin">
          <color indexed="64"/>
        </top>
        <bottom style="thin">
          <color indexed="64"/>
        </bottom>
      </border>
    </odxf>
    <ndxf>
      <border outline="0">
        <left/>
        <right/>
        <top/>
        <bottom/>
      </border>
    </ndxf>
  </rcc>
  <rcc rId="1044" sId="1" odxf="1" dxf="1">
    <oc r="B246" t="inlineStr">
      <is>
        <t>Verify DMIC basic functionality test post S4 cycle</t>
      </is>
    </oc>
    <nc r="B246"/>
    <odxf>
      <border outline="0">
        <left style="thin">
          <color indexed="64"/>
        </left>
        <right style="thin">
          <color indexed="64"/>
        </right>
        <top style="thin">
          <color indexed="64"/>
        </top>
        <bottom style="thin">
          <color indexed="64"/>
        </bottom>
      </border>
    </odxf>
    <ndxf>
      <border outline="0">
        <left/>
        <right/>
        <top/>
        <bottom/>
      </border>
    </ndxf>
  </rcc>
  <rcc rId="1045" sId="1" odxf="1" dxf="1">
    <oc r="C246" t="inlineStr">
      <is>
        <t>ramya</t>
      </is>
    </oc>
    <nc r="C246"/>
    <odxf>
      <border outline="0">
        <left style="thin">
          <color indexed="64"/>
        </left>
        <right style="thin">
          <color indexed="64"/>
        </right>
        <top style="thin">
          <color indexed="64"/>
        </top>
        <bottom style="thin">
          <color indexed="64"/>
        </bottom>
      </border>
    </odxf>
    <ndxf>
      <border outline="0">
        <left/>
        <right/>
        <top/>
        <bottom/>
      </border>
    </ndxf>
  </rcc>
  <rcc rId="1046" sId="1" odxf="1" dxf="1">
    <oc r="D246" t="inlineStr">
      <is>
        <t>Passed</t>
      </is>
    </oc>
    <nc r="D24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6" start="0" length="0">
    <dxf>
      <border outline="0">
        <left/>
        <right/>
        <top/>
        <bottom/>
      </border>
    </dxf>
  </rfmt>
  <rcc rId="1047" sId="1" odxf="1" dxf="1">
    <oc r="A247">
      <f>HYPERLINK("https://hsdes.intel.com/resource/14013187423","14013187423")</f>
    </oc>
    <nc r="A247"/>
    <odxf>
      <border outline="0">
        <left style="thin">
          <color indexed="64"/>
        </left>
        <right style="thin">
          <color indexed="64"/>
        </right>
        <top style="thin">
          <color indexed="64"/>
        </top>
        <bottom style="thin">
          <color indexed="64"/>
        </bottom>
      </border>
    </odxf>
    <ndxf>
      <border outline="0">
        <left/>
        <right/>
        <top/>
        <bottom/>
      </border>
    </ndxf>
  </rcc>
  <rcc rId="1048" sId="1" odxf="1" dxf="1">
    <oc r="B247" t="inlineStr">
      <is>
        <t>Verify System functionality while and after performing warm reset (S5) Cycles with ongoing video playback</t>
      </is>
    </oc>
    <nc r="B247"/>
    <odxf>
      <border outline="0">
        <left style="thin">
          <color indexed="64"/>
        </left>
        <right style="thin">
          <color indexed="64"/>
        </right>
        <top style="thin">
          <color indexed="64"/>
        </top>
        <bottom style="thin">
          <color indexed="64"/>
        </bottom>
      </border>
    </odxf>
    <ndxf>
      <border outline="0">
        <left/>
        <right/>
        <top/>
        <bottom/>
      </border>
    </ndxf>
  </rcc>
  <rcc rId="1049" sId="1" odxf="1" dxf="1">
    <oc r="C247" t="inlineStr">
      <is>
        <t>ramya</t>
      </is>
    </oc>
    <nc r="C247"/>
    <odxf>
      <border outline="0">
        <left style="thin">
          <color indexed="64"/>
        </left>
        <right style="thin">
          <color indexed="64"/>
        </right>
        <top style="thin">
          <color indexed="64"/>
        </top>
        <bottom style="thin">
          <color indexed="64"/>
        </bottom>
      </border>
    </odxf>
    <ndxf>
      <border outline="0">
        <left/>
        <right/>
        <top/>
        <bottom/>
      </border>
    </ndxf>
  </rcc>
  <rcc rId="1050" sId="1" odxf="1" dxf="1">
    <oc r="D247" t="inlineStr">
      <is>
        <t>Passed</t>
      </is>
    </oc>
    <nc r="D24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47" start="0" length="0">
    <dxf>
      <border outline="0">
        <left/>
        <right/>
        <top/>
        <bottom/>
      </border>
    </dxf>
  </rfmt>
  <rcc rId="1051" sId="1" odxf="1" dxf="1">
    <oc r="A248">
      <f>HYPERLINK("https://hsdes.intel.com/resource/14013187428","14013187428")</f>
    </oc>
    <nc r="A248"/>
    <odxf>
      <border outline="0">
        <left style="thin">
          <color indexed="64"/>
        </left>
        <right style="thin">
          <color indexed="64"/>
        </right>
        <top style="thin">
          <color indexed="64"/>
        </top>
        <bottom style="thin">
          <color indexed="64"/>
        </bottom>
      </border>
    </odxf>
    <ndxf>
      <border outline="0">
        <left/>
        <right/>
        <top/>
        <bottom/>
      </border>
    </ndxf>
  </rcc>
  <rcc rId="1052" sId="1" odxf="1" dxf="1">
    <oc r="B248" t="inlineStr">
      <is>
        <t>Verify System functionality test, while and after performing Hibernate (S4) cycles with ongoing video playback</t>
      </is>
    </oc>
    <nc r="B248"/>
    <odxf>
      <border outline="0">
        <left style="thin">
          <color indexed="64"/>
        </left>
        <right style="thin">
          <color indexed="64"/>
        </right>
        <top style="thin">
          <color indexed="64"/>
        </top>
        <bottom style="thin">
          <color indexed="64"/>
        </bottom>
      </border>
    </odxf>
    <ndxf>
      <border outline="0">
        <left/>
        <right/>
        <top/>
        <bottom/>
      </border>
    </ndxf>
  </rcc>
  <rcc rId="1053" sId="1" odxf="1" dxf="1">
    <oc r="C248" t="inlineStr">
      <is>
        <t>ramya</t>
      </is>
    </oc>
    <nc r="C248"/>
    <odxf>
      <border outline="0">
        <left style="thin">
          <color indexed="64"/>
        </left>
        <right style="thin">
          <color indexed="64"/>
        </right>
        <top style="thin">
          <color indexed="64"/>
        </top>
        <bottom style="thin">
          <color indexed="64"/>
        </bottom>
      </border>
    </odxf>
    <ndxf>
      <border outline="0">
        <left/>
        <right/>
        <top/>
        <bottom/>
      </border>
    </ndxf>
  </rcc>
  <rcc rId="1054" sId="1" odxf="1" dxf="1">
    <oc r="D248" t="inlineStr">
      <is>
        <t>Passed</t>
      </is>
    </oc>
    <nc r="D248"/>
    <odxf>
      <font>
        <color auto="1"/>
      </font>
      <fill>
        <patternFill patternType="solid">
          <bgColor theme="9"/>
        </patternFill>
      </fill>
      <border outline="0">
        <left style="thin">
          <color indexed="64"/>
        </left>
        <right style="thin">
          <color indexed="64"/>
        </right>
        <top style="thin">
          <color indexed="64"/>
        </top>
        <bottom style="thin">
          <color indexed="64"/>
        </bottom>
      </border>
    </odxf>
    <ndxf>
      <font>
        <sz val="11"/>
        <color theme="1"/>
        <name val="Calibri"/>
        <family val="2"/>
        <scheme val="minor"/>
      </font>
      <fill>
        <patternFill patternType="none">
          <bgColor indexed="65"/>
        </patternFill>
      </fill>
      <border outline="0">
        <left/>
        <right/>
        <top/>
        <bottom/>
      </border>
    </ndxf>
  </rcc>
  <rfmt sheetId="1" sqref="E248" start="0" length="0">
    <dxf>
      <border outline="0">
        <left/>
        <right/>
        <top/>
        <bottom/>
      </border>
    </dxf>
  </rfmt>
  <rcc rId="1055" sId="1" odxf="1" dxf="1">
    <oc r="A249">
      <f>HYPERLINK("https://hsdes.intel.com/resource/14013187440","14013187440")</f>
    </oc>
    <nc r="A249"/>
    <odxf>
      <border outline="0">
        <left style="thin">
          <color indexed="64"/>
        </left>
        <right style="thin">
          <color indexed="64"/>
        </right>
        <top style="thin">
          <color indexed="64"/>
        </top>
        <bottom style="thin">
          <color indexed="64"/>
        </bottom>
      </border>
    </odxf>
    <ndxf>
      <border outline="0">
        <left/>
        <right/>
        <top/>
        <bottom/>
      </border>
    </ndxf>
  </rcc>
  <rcc rId="1056" sId="1" odxf="1" dxf="1">
    <oc r="B249" t="inlineStr">
      <is>
        <t>System functionality test, while and after performing Hybrid Sleep cycles with ongoing video playback</t>
      </is>
    </oc>
    <nc r="B249"/>
    <odxf>
      <border outline="0">
        <left style="thin">
          <color indexed="64"/>
        </left>
        <right style="thin">
          <color indexed="64"/>
        </right>
        <top style="thin">
          <color indexed="64"/>
        </top>
        <bottom style="thin">
          <color indexed="64"/>
        </bottom>
      </border>
    </odxf>
    <ndxf>
      <border outline="0">
        <left/>
        <right/>
        <top/>
        <bottom/>
      </border>
    </ndxf>
  </rcc>
  <rcc rId="1057" sId="1" odxf="1" dxf="1">
    <oc r="C249" t="inlineStr">
      <is>
        <t>ramya</t>
      </is>
    </oc>
    <nc r="C249"/>
    <odxf>
      <border outline="0">
        <left style="thin">
          <color indexed="64"/>
        </left>
        <right style="thin">
          <color indexed="64"/>
        </right>
        <top style="thin">
          <color indexed="64"/>
        </top>
        <bottom style="thin">
          <color indexed="64"/>
        </bottom>
      </border>
    </odxf>
    <ndxf>
      <border outline="0">
        <left/>
        <right/>
        <top/>
        <bottom/>
      </border>
    </ndxf>
  </rcc>
  <rcc rId="1058" sId="1" odxf="1" dxf="1">
    <oc r="D249" t="inlineStr">
      <is>
        <t>Passed</t>
      </is>
    </oc>
    <nc r="D249"/>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059" sId="1" odxf="1" dxf="1">
    <oc r="E249" t="inlineStr">
      <is>
        <t>16017023034.1: ADL-N+ADP -N][SV2][IFWI] : Unable to get the "Allow Hybrid Sleep" option in power plan in LP5_RVP Board</t>
      </is>
    </oc>
    <nc r="E249"/>
    <odxf>
      <border outline="0">
        <left style="thin">
          <color indexed="64"/>
        </left>
        <right style="thin">
          <color indexed="64"/>
        </right>
        <top style="thin">
          <color indexed="64"/>
        </top>
        <bottom style="thin">
          <color indexed="64"/>
        </bottom>
      </border>
    </odxf>
    <ndxf>
      <border outline="0">
        <left/>
        <right/>
        <top/>
        <bottom/>
      </border>
    </ndxf>
  </rcc>
  <rcc rId="1060" sId="1" odxf="1" dxf="1">
    <oc r="A250">
      <f>HYPERLINK("https://hsdes.intel.com/resource/14013187463","14013187463")</f>
    </oc>
    <nc r="A250"/>
    <odxf>
      <border outline="0">
        <left style="thin">
          <color indexed="64"/>
        </left>
        <right style="thin">
          <color indexed="64"/>
        </right>
        <top style="thin">
          <color indexed="64"/>
        </top>
        <bottom style="thin">
          <color indexed="64"/>
        </bottom>
      </border>
    </odxf>
    <ndxf>
      <border outline="0">
        <left/>
        <right/>
        <top/>
        <bottom/>
      </border>
    </ndxf>
  </rcc>
  <rcc rId="1061" sId="1" odxf="1" dxf="1">
    <oc r="B250" t="inlineStr">
      <is>
        <t>Validate Cold Reboot Cycles with Online Video Streaming</t>
      </is>
    </oc>
    <nc r="B250"/>
    <odxf>
      <border outline="0">
        <left style="thin">
          <color indexed="64"/>
        </left>
        <right style="thin">
          <color indexed="64"/>
        </right>
        <top style="thin">
          <color indexed="64"/>
        </top>
        <bottom style="thin">
          <color indexed="64"/>
        </bottom>
      </border>
    </odxf>
    <ndxf>
      <border outline="0">
        <left/>
        <right/>
        <top/>
        <bottom/>
      </border>
    </ndxf>
  </rcc>
  <rcc rId="1062" sId="1" odxf="1" dxf="1">
    <oc r="C250" t="inlineStr">
      <is>
        <t>ramya</t>
      </is>
    </oc>
    <nc r="C250"/>
    <odxf>
      <border outline="0">
        <left style="thin">
          <color indexed="64"/>
        </left>
        <right style="thin">
          <color indexed="64"/>
        </right>
        <top style="thin">
          <color indexed="64"/>
        </top>
        <bottom style="thin">
          <color indexed="64"/>
        </bottom>
      </border>
    </odxf>
    <ndxf>
      <border outline="0">
        <left/>
        <right/>
        <top/>
        <bottom/>
      </border>
    </ndxf>
  </rcc>
  <rcc rId="1063" sId="1" odxf="1" dxf="1">
    <oc r="D250" t="inlineStr">
      <is>
        <t>Passed</t>
      </is>
    </oc>
    <nc r="D25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0" start="0" length="0">
    <dxf>
      <border outline="0">
        <left/>
        <right/>
        <top/>
        <bottom/>
      </border>
    </dxf>
  </rfmt>
  <rcc rId="1064" sId="1" odxf="1" dxf="1">
    <oc r="A251">
      <f>HYPERLINK("https://hsdes.intel.com/resource/14013187467","14013187467")</f>
    </oc>
    <nc r="A251"/>
    <odxf>
      <border outline="0">
        <left style="thin">
          <color indexed="64"/>
        </left>
        <right style="thin">
          <color indexed="64"/>
        </right>
        <top style="thin">
          <color indexed="64"/>
        </top>
        <bottom style="thin">
          <color indexed="64"/>
        </bottom>
      </border>
    </odxf>
    <ndxf>
      <border outline="0">
        <left/>
        <right/>
        <top/>
        <bottom/>
      </border>
    </ndxf>
  </rcc>
  <rcc rId="1065" sId="1" odxf="1" dxf="1">
    <oc r="B251" t="inlineStr">
      <is>
        <t>Validate Warm Reboot Cycles with Online Video Streaming</t>
      </is>
    </oc>
    <nc r="B251"/>
    <odxf>
      <border outline="0">
        <left style="thin">
          <color indexed="64"/>
        </left>
        <right style="thin">
          <color indexed="64"/>
        </right>
        <top style="thin">
          <color indexed="64"/>
        </top>
        <bottom style="thin">
          <color indexed="64"/>
        </bottom>
      </border>
    </odxf>
    <ndxf>
      <border outline="0">
        <left/>
        <right/>
        <top/>
        <bottom/>
      </border>
    </ndxf>
  </rcc>
  <rcc rId="1066" sId="1" odxf="1" dxf="1">
    <oc r="C251" t="inlineStr">
      <is>
        <t>ramya</t>
      </is>
    </oc>
    <nc r="C251"/>
    <odxf>
      <border outline="0">
        <left style="thin">
          <color indexed="64"/>
        </left>
        <right style="thin">
          <color indexed="64"/>
        </right>
        <top style="thin">
          <color indexed="64"/>
        </top>
        <bottom style="thin">
          <color indexed="64"/>
        </bottom>
      </border>
    </odxf>
    <ndxf>
      <border outline="0">
        <left/>
        <right/>
        <top/>
        <bottom/>
      </border>
    </ndxf>
  </rcc>
  <rcc rId="1067" sId="1" odxf="1" dxf="1">
    <oc r="D251" t="inlineStr">
      <is>
        <t>Passed</t>
      </is>
    </oc>
    <nc r="D25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1" start="0" length="0">
    <dxf>
      <border outline="0">
        <left/>
        <right/>
        <top/>
        <bottom/>
      </border>
    </dxf>
  </rfmt>
  <rcc rId="1068" sId="1" odxf="1" dxf="1">
    <oc r="A252">
      <f>HYPERLINK("https://hsdes.intel.com/resource/14013187470","14013187470")</f>
    </oc>
    <nc r="A252"/>
    <odxf>
      <border outline="0">
        <left style="thin">
          <color indexed="64"/>
        </left>
        <right style="thin">
          <color indexed="64"/>
        </right>
        <top style="thin">
          <color indexed="64"/>
        </top>
        <bottom style="thin">
          <color indexed="64"/>
        </bottom>
      </border>
    </odxf>
    <ndxf>
      <border outline="0">
        <left/>
        <right/>
        <top/>
        <bottom/>
      </border>
    </ndxf>
  </rcc>
  <rcc rId="1069" sId="1" odxf="1" dxf="1">
    <oc r="B252" t="inlineStr">
      <is>
        <t>Validate Hibernate Cycles with Online Video Streaming</t>
      </is>
    </oc>
    <nc r="B252"/>
    <odxf>
      <border outline="0">
        <left style="thin">
          <color indexed="64"/>
        </left>
        <right style="thin">
          <color indexed="64"/>
        </right>
        <top style="thin">
          <color indexed="64"/>
        </top>
        <bottom style="thin">
          <color indexed="64"/>
        </bottom>
      </border>
    </odxf>
    <ndxf>
      <border outline="0">
        <left/>
        <right/>
        <top/>
        <bottom/>
      </border>
    </ndxf>
  </rcc>
  <rcc rId="1070" sId="1" odxf="1" dxf="1">
    <oc r="C252" t="inlineStr">
      <is>
        <t>ramya</t>
      </is>
    </oc>
    <nc r="C252"/>
    <odxf>
      <border outline="0">
        <left style="thin">
          <color indexed="64"/>
        </left>
        <right style="thin">
          <color indexed="64"/>
        </right>
        <top style="thin">
          <color indexed="64"/>
        </top>
        <bottom style="thin">
          <color indexed="64"/>
        </bottom>
      </border>
    </odxf>
    <ndxf>
      <border outline="0">
        <left/>
        <right/>
        <top/>
        <bottom/>
      </border>
    </ndxf>
  </rcc>
  <rcc rId="1071" sId="1" odxf="1" dxf="1">
    <oc r="D252" t="inlineStr">
      <is>
        <t>Passed</t>
      </is>
    </oc>
    <nc r="D25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2" start="0" length="0">
    <dxf>
      <border outline="0">
        <left/>
        <right/>
        <top/>
        <bottom/>
      </border>
    </dxf>
  </rfmt>
  <rcc rId="1072" sId="1" odxf="1" dxf="1">
    <oc r="A253">
      <f>HYPERLINK("https://hsdes.intel.com/resource/14013187471","14013187471")</f>
    </oc>
    <nc r="A253"/>
    <odxf>
      <border outline="0">
        <left style="thin">
          <color indexed="64"/>
        </left>
        <right style="thin">
          <color indexed="64"/>
        </right>
        <top style="thin">
          <color indexed="64"/>
        </top>
        <bottom style="thin">
          <color indexed="64"/>
        </bottom>
      </border>
    </odxf>
    <ndxf>
      <border outline="0">
        <left/>
        <right/>
        <top/>
        <bottom/>
      </border>
    </ndxf>
  </rcc>
  <rcc rId="1073" sId="1" odxf="1" dxf="1">
    <oc r="B253" t="inlineStr">
      <is>
        <t>Validate Sleep Cycles with online video streaming</t>
      </is>
    </oc>
    <nc r="B253"/>
    <odxf>
      <border outline="0">
        <left style="thin">
          <color indexed="64"/>
        </left>
        <right style="thin">
          <color indexed="64"/>
        </right>
        <top style="thin">
          <color indexed="64"/>
        </top>
        <bottom style="thin">
          <color indexed="64"/>
        </bottom>
      </border>
    </odxf>
    <ndxf>
      <border outline="0">
        <left/>
        <right/>
        <top/>
        <bottom/>
      </border>
    </ndxf>
  </rcc>
  <rcc rId="1074" sId="1" odxf="1" dxf="1">
    <oc r="C253" t="inlineStr">
      <is>
        <t>ramya</t>
      </is>
    </oc>
    <nc r="C253"/>
    <odxf>
      <border outline="0">
        <left style="thin">
          <color indexed="64"/>
        </left>
        <right style="thin">
          <color indexed="64"/>
        </right>
        <top style="thin">
          <color indexed="64"/>
        </top>
        <bottom style="thin">
          <color indexed="64"/>
        </bottom>
      </border>
    </odxf>
    <ndxf>
      <border outline="0">
        <left/>
        <right/>
        <top/>
        <bottom/>
      </border>
    </ndxf>
  </rcc>
  <rcc rId="1075" sId="1" odxf="1" dxf="1">
    <oc r="D253" t="inlineStr">
      <is>
        <t>Passed</t>
      </is>
    </oc>
    <nc r="D253"/>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3" start="0" length="0">
    <dxf>
      <border outline="0">
        <left/>
        <right/>
        <top/>
        <bottom/>
      </border>
    </dxf>
  </rfmt>
  <rcc rId="1076" sId="1" odxf="1" dxf="1">
    <oc r="A254">
      <f>HYPERLINK("https://hsdes.intel.com/resource/14013187472","14013187472")</f>
    </oc>
    <nc r="A254"/>
    <odxf>
      <border outline="0">
        <left style="thin">
          <color indexed="64"/>
        </left>
        <right style="thin">
          <color indexed="64"/>
        </right>
        <top style="thin">
          <color indexed="64"/>
        </top>
        <bottom style="thin">
          <color indexed="64"/>
        </bottom>
      </border>
    </odxf>
    <ndxf>
      <border outline="0">
        <left/>
        <right/>
        <top/>
        <bottom/>
      </border>
    </ndxf>
  </rcc>
  <rcc rId="1077" sId="1" odxf="1" dxf="1">
    <oc r="B254" t="inlineStr">
      <is>
        <t>Validate Hybrid Sleep Cycles with online video streaming</t>
      </is>
    </oc>
    <nc r="B254"/>
    <odxf>
      <border outline="0">
        <left style="thin">
          <color indexed="64"/>
        </left>
        <right style="thin">
          <color indexed="64"/>
        </right>
        <top style="thin">
          <color indexed="64"/>
        </top>
        <bottom style="thin">
          <color indexed="64"/>
        </bottom>
      </border>
    </odxf>
    <ndxf>
      <border outline="0">
        <left/>
        <right/>
        <top/>
        <bottom/>
      </border>
    </ndxf>
  </rcc>
  <rcc rId="1078" sId="1" odxf="1" dxf="1">
    <oc r="C254" t="inlineStr">
      <is>
        <t>ramya</t>
      </is>
    </oc>
    <nc r="C254"/>
    <odxf>
      <border outline="0">
        <left style="thin">
          <color indexed="64"/>
        </left>
        <right style="thin">
          <color indexed="64"/>
        </right>
        <top style="thin">
          <color indexed="64"/>
        </top>
        <bottom style="thin">
          <color indexed="64"/>
        </bottom>
      </border>
    </odxf>
    <ndxf>
      <border outline="0">
        <left/>
        <right/>
        <top/>
        <bottom/>
      </border>
    </ndxf>
  </rcc>
  <rcc rId="1079" sId="1" odxf="1" dxf="1">
    <oc r="D254" t="inlineStr">
      <is>
        <t>Passed</t>
      </is>
    </oc>
    <nc r="D254"/>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080" sId="1" odxf="1" dxf="1">
    <oc r="E254" t="inlineStr">
      <is>
        <t>16017023034.1: ADL-N+ADP -N][SV2][IFWI] : Unable to get the "Allow Hybrid Sleep" option in power plan in LP5_RVP Board</t>
      </is>
    </oc>
    <nc r="E254"/>
    <odxf>
      <border outline="0">
        <left style="thin">
          <color indexed="64"/>
        </left>
        <right style="thin">
          <color indexed="64"/>
        </right>
        <top style="thin">
          <color indexed="64"/>
        </top>
        <bottom style="thin">
          <color indexed="64"/>
        </bottom>
      </border>
    </odxf>
    <ndxf>
      <border outline="0">
        <left/>
        <right/>
        <top/>
        <bottom/>
      </border>
    </ndxf>
  </rcc>
  <rcc rId="1081" sId="1" odxf="1" dxf="1">
    <oc r="A255">
      <f>HYPERLINK("https://hsdes.intel.com/resource/14013187498","14013187498")</f>
    </oc>
    <nc r="A255"/>
    <odxf>
      <border outline="0">
        <left style="thin">
          <color indexed="64"/>
        </left>
        <right style="thin">
          <color indexed="64"/>
        </right>
        <top style="thin">
          <color indexed="64"/>
        </top>
        <bottom style="thin">
          <color indexed="64"/>
        </bottom>
      </border>
    </odxf>
    <ndxf>
      <border outline="0">
        <left/>
        <right/>
        <top/>
        <bottom/>
      </border>
    </ndxf>
  </rcc>
  <rcc rId="1082" sId="1" odxf="1" dxf="1">
    <oc r="B255" t="inlineStr">
      <is>
        <t>Validate CMS/S0i3 cycles with online video streaming</t>
      </is>
    </oc>
    <nc r="B255"/>
    <odxf>
      <border outline="0">
        <left style="thin">
          <color indexed="64"/>
        </left>
        <right style="thin">
          <color indexed="64"/>
        </right>
        <top style="thin">
          <color indexed="64"/>
        </top>
        <bottom style="thin">
          <color indexed="64"/>
        </bottom>
      </border>
    </odxf>
    <ndxf>
      <border outline="0">
        <left/>
        <right/>
        <top/>
        <bottom/>
      </border>
    </ndxf>
  </rcc>
  <rcc rId="1083" sId="1" odxf="1" dxf="1">
    <oc r="C255" t="inlineStr">
      <is>
        <t>ramya</t>
      </is>
    </oc>
    <nc r="C255"/>
    <odxf>
      <border outline="0">
        <left style="thin">
          <color indexed="64"/>
        </left>
        <right style="thin">
          <color indexed="64"/>
        </right>
        <top style="thin">
          <color indexed="64"/>
        </top>
        <bottom style="thin">
          <color indexed="64"/>
        </bottom>
      </border>
    </odxf>
    <ndxf>
      <border outline="0">
        <left/>
        <right/>
        <top/>
        <bottom/>
      </border>
    </ndxf>
  </rcc>
  <rcc rId="1084" sId="1" odxf="1" dxf="1">
    <oc r="D255" t="inlineStr">
      <is>
        <t>Passed</t>
      </is>
    </oc>
    <nc r="D25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5" start="0" length="0">
    <dxf>
      <border outline="0">
        <left/>
        <right/>
        <top/>
        <bottom/>
      </border>
    </dxf>
  </rfmt>
  <rcc rId="1085" sId="1" odxf="1" dxf="1">
    <oc r="A256">
      <f>HYPERLINK("https://hsdes.intel.com/resource/14013187652","14013187652")</f>
    </oc>
    <nc r="A256"/>
    <odxf>
      <border outline="0">
        <left style="thin">
          <color indexed="64"/>
        </left>
        <right style="thin">
          <color indexed="64"/>
        </right>
        <top style="thin">
          <color indexed="64"/>
        </top>
        <bottom style="thin">
          <color indexed="64"/>
        </bottom>
      </border>
    </odxf>
    <ndxf>
      <border outline="0">
        <left/>
        <right/>
        <top/>
        <bottom/>
      </border>
    </ndxf>
  </rcc>
  <rcc rId="1086" sId="1" odxf="1" dxf="1">
    <oc r="B256" t="inlineStr">
      <is>
        <t>Validate Graphics turbo frequency is achieved by system pre and post DMS/S0i3 cycle</t>
      </is>
    </oc>
    <nc r="B256"/>
    <odxf>
      <border outline="0">
        <left style="thin">
          <color indexed="64"/>
        </left>
        <right style="thin">
          <color indexed="64"/>
        </right>
        <top style="thin">
          <color indexed="64"/>
        </top>
        <bottom style="thin">
          <color indexed="64"/>
        </bottom>
      </border>
    </odxf>
    <ndxf>
      <border outline="0">
        <left/>
        <right/>
        <top/>
        <bottom/>
      </border>
    </ndxf>
  </rcc>
  <rcc rId="1087" sId="1" odxf="1" dxf="1">
    <oc r="C256" t="inlineStr">
      <is>
        <t>Venkateswara</t>
      </is>
    </oc>
    <nc r="C256"/>
    <odxf>
      <border outline="0">
        <left style="thin">
          <color indexed="64"/>
        </left>
        <right style="thin">
          <color indexed="64"/>
        </right>
        <top style="thin">
          <color indexed="64"/>
        </top>
        <bottom style="thin">
          <color indexed="64"/>
        </bottom>
      </border>
    </odxf>
    <ndxf>
      <border outline="0">
        <left/>
        <right/>
        <top/>
        <bottom/>
      </border>
    </ndxf>
  </rcc>
  <rcc rId="1088" sId="1" odxf="1" dxf="1">
    <oc r="D256" t="inlineStr">
      <is>
        <t>Failed</t>
      </is>
    </oc>
    <nc r="D256"/>
    <odxf>
      <fill>
        <patternFill patternType="solid">
          <bgColor rgb="FFFF000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089" sId="1" odxf="1" dxf="1">
    <oc r="E256" t="inlineStr">
      <is>
        <t>HSD:16016031671 [ADL-N][BIOS] :BENCHMARK IS FREEZING WHILE RUNNING 3D MARK BENCHMARK TOOL WITH INTEL GFX</t>
      </is>
    </oc>
    <nc r="E256"/>
    <odxf>
      <border outline="0">
        <left style="thin">
          <color indexed="64"/>
        </left>
        <right style="thin">
          <color indexed="64"/>
        </right>
        <top style="thin">
          <color indexed="64"/>
        </top>
        <bottom style="thin">
          <color indexed="64"/>
        </bottom>
      </border>
    </odxf>
    <ndxf>
      <border outline="0">
        <left/>
        <right/>
        <top/>
        <bottom/>
      </border>
    </ndxf>
  </rcc>
  <rcc rId="1090" sId="1" odxf="1" dxf="1">
    <oc r="A257">
      <f>HYPERLINK("https://hsdes.intel.com/resource/14013187664","14013187664")</f>
    </oc>
    <nc r="A257"/>
    <odxf>
      <border outline="0">
        <left style="thin">
          <color indexed="64"/>
        </left>
        <right style="thin">
          <color indexed="64"/>
        </right>
        <top style="thin">
          <color indexed="64"/>
        </top>
        <bottom style="thin">
          <color indexed="64"/>
        </bottom>
      </border>
    </odxf>
    <ndxf>
      <border outline="0">
        <left/>
        <right/>
        <top/>
        <bottom/>
      </border>
    </ndxf>
  </rcc>
  <rcc rId="1091" sId="1" odxf="1" dxf="1">
    <oc r="B257" t="inlineStr">
      <is>
        <t>System functionality test while performing CMS/S0i3 cycles with ongoing video playback</t>
      </is>
    </oc>
    <nc r="B257"/>
    <odxf>
      <border outline="0">
        <left style="thin">
          <color indexed="64"/>
        </left>
        <right style="thin">
          <color indexed="64"/>
        </right>
        <top style="thin">
          <color indexed="64"/>
        </top>
        <bottom style="thin">
          <color indexed="64"/>
        </bottom>
      </border>
    </odxf>
    <ndxf>
      <border outline="0">
        <left/>
        <right/>
        <top/>
        <bottom/>
      </border>
    </ndxf>
  </rcc>
  <rcc rId="1092" sId="1" odxf="1" dxf="1">
    <oc r="C257" t="inlineStr">
      <is>
        <t>ramya</t>
      </is>
    </oc>
    <nc r="C257"/>
    <odxf>
      <border outline="0">
        <left style="thin">
          <color indexed="64"/>
        </left>
        <right style="thin">
          <color indexed="64"/>
        </right>
        <top style="thin">
          <color indexed="64"/>
        </top>
        <bottom style="thin">
          <color indexed="64"/>
        </bottom>
      </border>
    </odxf>
    <ndxf>
      <border outline="0">
        <left/>
        <right/>
        <top/>
        <bottom/>
      </border>
    </ndxf>
  </rcc>
  <rcc rId="1093" sId="1" odxf="1" dxf="1">
    <oc r="D257" t="inlineStr">
      <is>
        <t>Passed</t>
      </is>
    </oc>
    <nc r="D25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57" start="0" length="0">
    <dxf>
      <border outline="0">
        <left/>
        <right/>
        <top/>
        <bottom/>
      </border>
    </dxf>
  </rfmt>
  <rcc rId="1094" sId="1" odxf="1" dxf="1">
    <oc r="A258">
      <f>HYPERLINK("https://hsdes.intel.com/resource/14013187691","14013187691")</f>
    </oc>
    <nc r="A258"/>
    <odxf>
      <border outline="0">
        <left style="thin">
          <color indexed="64"/>
        </left>
        <right style="thin">
          <color indexed="64"/>
        </right>
        <top style="thin">
          <color indexed="64"/>
        </top>
        <bottom style="thin">
          <color indexed="64"/>
        </bottom>
      </border>
    </odxf>
    <ndxf>
      <border outline="0">
        <left/>
        <right/>
        <top/>
        <bottom/>
      </border>
    </ndxf>
  </rcc>
  <rcc rId="1095" sId="1" odxf="1" dxf="1">
    <oc r="B258" t="inlineStr">
      <is>
        <t>Verify CNVi Bluetooth Functionality in OS before/after disconnected MoS cycle</t>
      </is>
    </oc>
    <nc r="B258"/>
    <odxf>
      <border outline="0">
        <left style="thin">
          <color indexed="64"/>
        </left>
        <right style="thin">
          <color indexed="64"/>
        </right>
        <top style="thin">
          <color indexed="64"/>
        </top>
        <bottom style="thin">
          <color indexed="64"/>
        </bottom>
      </border>
    </odxf>
    <ndxf>
      <border outline="0">
        <left/>
        <right/>
        <top/>
        <bottom/>
      </border>
    </ndxf>
  </rcc>
  <rcc rId="1096" sId="1" odxf="1" dxf="1">
    <oc r="C258" t="inlineStr">
      <is>
        <t>ramya</t>
      </is>
    </oc>
    <nc r="C258"/>
    <odxf>
      <border outline="0">
        <left style="thin">
          <color indexed="64"/>
        </left>
        <right style="thin">
          <color indexed="64"/>
        </right>
        <top style="thin">
          <color indexed="64"/>
        </top>
        <bottom style="thin">
          <color indexed="64"/>
        </bottom>
      </border>
    </odxf>
    <ndxf>
      <border outline="0">
        <left/>
        <right/>
        <top/>
        <bottom/>
      </border>
    </ndxf>
  </rcc>
  <rcc rId="1097" sId="1" odxf="1" dxf="1">
    <oc r="D258" t="inlineStr">
      <is>
        <t>Passed</t>
      </is>
    </oc>
    <nc r="D25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098" sId="1" odxf="1" dxf="1">
    <oc r="E258" t="inlineStr">
      <is>
        <t>Verified with EMMC</t>
      </is>
    </oc>
    <nc r="E258"/>
    <odxf>
      <border outline="0">
        <left style="thin">
          <color indexed="64"/>
        </left>
        <right style="thin">
          <color indexed="64"/>
        </right>
        <top style="thin">
          <color indexed="64"/>
        </top>
        <bottom style="thin">
          <color indexed="64"/>
        </bottom>
      </border>
    </odxf>
    <ndxf>
      <border outline="0">
        <left/>
        <right/>
        <top/>
        <bottom/>
      </border>
    </ndxf>
  </rcc>
  <rcc rId="1099" sId="1" odxf="1" dxf="1">
    <oc r="A259">
      <f>HYPERLINK("https://hsdes.intel.com/resource/14013187694","14013187694")</f>
    </oc>
    <nc r="A259"/>
    <odxf>
      <border outline="0">
        <left style="thin">
          <color indexed="64"/>
        </left>
        <right style="thin">
          <color indexed="64"/>
        </right>
        <top style="thin">
          <color indexed="64"/>
        </top>
        <bottom style="thin">
          <color indexed="64"/>
        </bottom>
      </border>
    </odxf>
    <ndxf>
      <border outline="0">
        <left/>
        <right/>
        <top/>
        <bottom/>
      </border>
    </ndxf>
  </rcc>
  <rcc rId="1100" sId="1" odxf="1" dxf="1">
    <oc r="B259" t="inlineStr">
      <is>
        <t>Verify CNVi WLAN Functionality in OS before/after disconnected Mos Cycle</t>
      </is>
    </oc>
    <nc r="B259"/>
    <odxf>
      <border outline="0">
        <left style="thin">
          <color indexed="64"/>
        </left>
        <right style="thin">
          <color indexed="64"/>
        </right>
        <top style="thin">
          <color indexed="64"/>
        </top>
        <bottom style="thin">
          <color indexed="64"/>
        </bottom>
      </border>
    </odxf>
    <ndxf>
      <border outline="0">
        <left/>
        <right/>
        <top/>
        <bottom/>
      </border>
    </ndxf>
  </rcc>
  <rcc rId="1101" sId="1" odxf="1" dxf="1">
    <oc r="C259" t="inlineStr">
      <is>
        <t>ramya</t>
      </is>
    </oc>
    <nc r="C259"/>
    <odxf>
      <border outline="0">
        <left style="thin">
          <color indexed="64"/>
        </left>
        <right style="thin">
          <color indexed="64"/>
        </right>
        <top style="thin">
          <color indexed="64"/>
        </top>
        <bottom style="thin">
          <color indexed="64"/>
        </bottom>
      </border>
    </odxf>
    <ndxf>
      <border outline="0">
        <left/>
        <right/>
        <top/>
        <bottom/>
      </border>
    </ndxf>
  </rcc>
  <rcc rId="1102" sId="1" odxf="1" dxf="1">
    <oc r="D259" t="inlineStr">
      <is>
        <t>Passed</t>
      </is>
    </oc>
    <nc r="D25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03" sId="1" odxf="1" dxf="1">
    <oc r="E259" t="inlineStr">
      <is>
        <t>Verified with EMMC</t>
      </is>
    </oc>
    <nc r="E259"/>
    <odxf>
      <border outline="0">
        <left style="thin">
          <color indexed="64"/>
        </left>
        <right style="thin">
          <color indexed="64"/>
        </right>
        <top style="thin">
          <color indexed="64"/>
        </top>
        <bottom style="thin">
          <color indexed="64"/>
        </bottom>
      </border>
    </odxf>
    <ndxf>
      <border outline="0">
        <left/>
        <right/>
        <top/>
        <bottom/>
      </border>
    </ndxf>
  </rcc>
  <rcc rId="1104" sId="1" odxf="1" dxf="1">
    <oc r="A260">
      <f>HYPERLINK("https://hsdes.intel.com/resource/14013187700","14013187700")</f>
    </oc>
    <nc r="A260"/>
    <odxf>
      <border outline="0">
        <left style="thin">
          <color indexed="64"/>
        </left>
        <right style="thin">
          <color indexed="64"/>
        </right>
        <top style="thin">
          <color indexed="64"/>
        </top>
        <bottom style="thin">
          <color indexed="64"/>
        </bottom>
      </border>
    </odxf>
    <ndxf>
      <border outline="0">
        <left/>
        <right/>
        <top/>
        <bottom/>
      </border>
    </ndxf>
  </rcc>
  <rcc rId="1105" sId="1" odxf="1" dxf="1">
    <oc r="B260" t="inlineStr">
      <is>
        <t>Verify Coexistence Support of CNVi Wi-Fi and Bluetooth functionality in OS after DS4, DS5 cycles</t>
      </is>
    </oc>
    <nc r="B260"/>
    <odxf>
      <border outline="0">
        <left style="thin">
          <color indexed="64"/>
        </left>
        <right style="thin">
          <color indexed="64"/>
        </right>
        <top style="thin">
          <color indexed="64"/>
        </top>
        <bottom style="thin">
          <color indexed="64"/>
        </bottom>
      </border>
    </odxf>
    <ndxf>
      <border outline="0">
        <left/>
        <right/>
        <top/>
        <bottom/>
      </border>
    </ndxf>
  </rcc>
  <rcc rId="1106" sId="1" odxf="1" dxf="1">
    <oc r="C260" t="inlineStr">
      <is>
        <t>ramya</t>
      </is>
    </oc>
    <nc r="C260"/>
    <odxf>
      <border outline="0">
        <left style="thin">
          <color indexed="64"/>
        </left>
        <right style="thin">
          <color indexed="64"/>
        </right>
        <top style="thin">
          <color indexed="64"/>
        </top>
        <bottom style="thin">
          <color indexed="64"/>
        </bottom>
      </border>
    </odxf>
    <ndxf>
      <border outline="0">
        <left/>
        <right/>
        <top/>
        <bottom/>
      </border>
    </ndxf>
  </rcc>
  <rcc rId="1107" sId="1" odxf="1" dxf="1">
    <oc r="D260" t="inlineStr">
      <is>
        <t>Passed</t>
      </is>
    </oc>
    <nc r="D26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60" start="0" length="0">
    <dxf>
      <border outline="0">
        <left/>
        <right/>
        <top/>
        <bottom/>
      </border>
    </dxf>
  </rfmt>
  <rcc rId="1108" sId="1" odxf="1" dxf="1">
    <oc r="A261">
      <f>HYPERLINK("https://hsdes.intel.com/resource/14013187736","14013187736")</f>
    </oc>
    <nc r="A261"/>
    <odxf>
      <border outline="0">
        <left style="thin">
          <color indexed="64"/>
        </left>
        <right style="thin">
          <color indexed="64"/>
        </right>
        <top style="thin">
          <color indexed="64"/>
        </top>
        <bottom style="thin">
          <color indexed="64"/>
        </bottom>
      </border>
    </odxf>
    <ndxf>
      <border outline="0">
        <left/>
        <right/>
        <top/>
        <bottom/>
      </border>
    </ndxf>
  </rcc>
  <rcc rId="1109" sId="1" odxf="1" dxf="1">
    <oc r="B261" t="inlineStr">
      <is>
        <t>Verify SUT support Debug Trace log capture via TAP over JTAG when SUT is in Sleep state (Route traces to PTI)</t>
      </is>
    </oc>
    <nc r="B261"/>
    <odxf>
      <border outline="0">
        <left style="thin">
          <color indexed="64"/>
        </left>
        <right style="thin">
          <color indexed="64"/>
        </right>
        <top style="thin">
          <color indexed="64"/>
        </top>
        <bottom style="thin">
          <color indexed="64"/>
        </bottom>
      </border>
    </odxf>
    <ndxf>
      <border outline="0">
        <left/>
        <right/>
        <top/>
        <bottom/>
      </border>
    </ndxf>
  </rcc>
  <rcc rId="1110" sId="1" odxf="1" dxf="1">
    <oc r="C261" t="inlineStr">
      <is>
        <t>Venkateswara</t>
      </is>
    </oc>
    <nc r="C261"/>
    <odxf>
      <border outline="0">
        <left style="thin">
          <color indexed="64"/>
        </left>
        <right style="thin">
          <color indexed="64"/>
        </right>
        <top style="thin">
          <color indexed="64"/>
        </top>
        <bottom style="thin">
          <color indexed="64"/>
        </bottom>
      </border>
    </odxf>
    <ndxf>
      <border outline="0">
        <left/>
        <right/>
        <top/>
        <bottom/>
      </border>
    </ndxf>
  </rcc>
  <rcc rId="1111" sId="1" odxf="1" dxf="1">
    <oc r="D261" t="inlineStr">
      <is>
        <t>passed</t>
      </is>
    </oc>
    <nc r="D261"/>
    <odxf>
      <fill>
        <patternFill patternType="solid">
          <bgColor rgb="FF92D050"/>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12" sId="1" odxf="1" dxf="1">
    <oc r="E261" t="inlineStr">
      <is>
        <t xml:space="preserve">verifyed with DCI request sent to co to analysis log </t>
      </is>
    </oc>
    <nc r="E261"/>
    <odxf>
      <border outline="0">
        <left style="thin">
          <color indexed="64"/>
        </left>
        <right style="thin">
          <color indexed="64"/>
        </right>
        <top style="thin">
          <color indexed="64"/>
        </top>
        <bottom style="thin">
          <color indexed="64"/>
        </bottom>
      </border>
    </odxf>
    <ndxf>
      <border outline="0">
        <left/>
        <right/>
        <top/>
        <bottom/>
      </border>
    </ndxf>
  </rcc>
  <rcc rId="1113" sId="1" odxf="1" dxf="1">
    <oc r="A262">
      <f>HYPERLINK("https://hsdes.intel.com/resource/14013187745","14013187745")</f>
    </oc>
    <nc r="A262"/>
    <odxf>
      <border outline="0">
        <left style="thin">
          <color indexed="64"/>
        </left>
        <right style="thin">
          <color indexed="64"/>
        </right>
        <top style="thin">
          <color indexed="64"/>
        </top>
        <bottom style="thin">
          <color indexed="64"/>
        </bottom>
      </border>
    </odxf>
    <ndxf>
      <border outline="0">
        <left/>
        <right/>
        <top/>
        <bottom/>
      </border>
    </ndxf>
  </rcc>
  <rcc rId="1114" sId="1" odxf="1" dxf="1">
    <oc r="B262" t="inlineStr">
      <is>
        <t>Verify USB3.2 gen2 device functionality in pre and post OS</t>
      </is>
    </oc>
    <nc r="B262"/>
    <odxf>
      <border outline="0">
        <left style="thin">
          <color indexed="64"/>
        </left>
        <right style="thin">
          <color indexed="64"/>
        </right>
        <top style="thin">
          <color indexed="64"/>
        </top>
        <bottom style="thin">
          <color indexed="64"/>
        </bottom>
      </border>
    </odxf>
    <ndxf>
      <border outline="0">
        <left/>
        <right/>
        <top/>
        <bottom/>
      </border>
    </ndxf>
  </rcc>
  <rcc rId="1115" sId="1" odxf="1" dxf="1">
    <oc r="C262" t="inlineStr">
      <is>
        <t>Venkateswara</t>
      </is>
    </oc>
    <nc r="C262"/>
    <odxf>
      <border outline="0">
        <left style="thin">
          <color indexed="64"/>
        </left>
        <right style="thin">
          <color indexed="64"/>
        </right>
        <top style="thin">
          <color indexed="64"/>
        </top>
        <bottom style="thin">
          <color indexed="64"/>
        </bottom>
      </border>
    </odxf>
    <ndxf>
      <border outline="0">
        <left/>
        <right/>
        <top/>
        <bottom/>
      </border>
    </ndxf>
  </rcc>
  <rcc rId="1116" sId="1" odxf="1" dxf="1">
    <oc r="D262" t="inlineStr">
      <is>
        <t>Passed</t>
      </is>
    </oc>
    <nc r="D26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62" start="0" length="0">
    <dxf>
      <border outline="0">
        <left/>
        <right/>
        <top/>
        <bottom/>
      </border>
    </dxf>
  </rfmt>
  <rcc rId="1117" sId="1" odxf="1" dxf="1">
    <oc r="A263">
      <f>HYPERLINK("https://hsdes.intel.com/resource/14013187802","14013187802")</f>
    </oc>
    <nc r="A263"/>
    <odxf>
      <border outline="0">
        <left style="thin">
          <color indexed="64"/>
        </left>
        <right style="thin">
          <color indexed="64"/>
        </right>
        <top style="thin">
          <color indexed="64"/>
        </top>
        <bottom style="thin">
          <color indexed="64"/>
        </bottom>
      </border>
    </odxf>
    <ndxf>
      <border outline="0">
        <left/>
        <right/>
        <top/>
        <bottom/>
      </border>
    </ndxf>
  </rcc>
  <rcc rId="1118" sId="1" odxf="1" dxf="1">
    <oc r="B263" t="inlineStr">
      <is>
        <t>Verify Audio play back on 3.5mm-Jack-Headset (via Soundwire) pre and post S0i3 cycle</t>
      </is>
    </oc>
    <nc r="B263"/>
    <odxf>
      <border outline="0">
        <left style="thin">
          <color indexed="64"/>
        </left>
        <right style="thin">
          <color indexed="64"/>
        </right>
        <top style="thin">
          <color indexed="64"/>
        </top>
        <bottom style="thin">
          <color indexed="64"/>
        </bottom>
      </border>
    </odxf>
    <ndxf>
      <border outline="0">
        <left/>
        <right/>
        <top/>
        <bottom/>
      </border>
    </ndxf>
  </rcc>
  <rcc rId="1119" sId="1" odxf="1" dxf="1">
    <oc r="C263" t="inlineStr">
      <is>
        <t>ramya</t>
      </is>
    </oc>
    <nc r="C263"/>
    <odxf>
      <border outline="0">
        <left style="thin">
          <color indexed="64"/>
        </left>
        <right style="thin">
          <color indexed="64"/>
        </right>
        <top style="thin">
          <color indexed="64"/>
        </top>
        <bottom style="thin">
          <color indexed="64"/>
        </bottom>
      </border>
    </odxf>
    <ndxf>
      <border outline="0">
        <left/>
        <right/>
        <top/>
        <bottom/>
      </border>
    </ndxf>
  </rcc>
  <rcc rId="1120" sId="1" odxf="1" dxf="1">
    <oc r="D263" t="inlineStr">
      <is>
        <t>Passed</t>
      </is>
    </oc>
    <nc r="D26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21" sId="1" odxf="1" dxf="1">
    <oc r="E263" t="inlineStr">
      <is>
        <t>verified with 3.5mm jack</t>
      </is>
    </oc>
    <nc r="E263"/>
    <odxf>
      <border outline="0">
        <left style="thin">
          <color indexed="64"/>
        </left>
        <right style="thin">
          <color indexed="64"/>
        </right>
        <top style="thin">
          <color indexed="64"/>
        </top>
        <bottom style="thin">
          <color indexed="64"/>
        </bottom>
      </border>
    </odxf>
    <ndxf>
      <border outline="0">
        <left/>
        <right/>
        <top/>
        <bottom/>
      </border>
    </ndxf>
  </rcc>
  <rcc rId="1122" sId="1" odxf="1" dxf="1">
    <oc r="A264">
      <f>HYPERLINK("https://hsdes.intel.com/resource/14013187803","14013187803")</f>
    </oc>
    <nc r="A264"/>
    <odxf>
      <border outline="0">
        <left style="thin">
          <color indexed="64"/>
        </left>
        <right style="thin">
          <color indexed="64"/>
        </right>
        <top style="thin">
          <color indexed="64"/>
        </top>
        <bottom style="thin">
          <color indexed="64"/>
        </bottom>
      </border>
    </odxf>
    <ndxf>
      <border outline="0">
        <left/>
        <right/>
        <top/>
        <bottom/>
      </border>
    </ndxf>
  </rcc>
  <rcc rId="1123" sId="1" odxf="1" dxf="1">
    <oc r="B264" t="inlineStr">
      <is>
        <t>Verify Audio recording and playback over 3.5mm-Jack-Headset (via Soundwire), pre and post Sx cycle</t>
      </is>
    </oc>
    <nc r="B264"/>
    <odxf>
      <border outline="0">
        <left style="thin">
          <color indexed="64"/>
        </left>
        <right style="thin">
          <color indexed="64"/>
        </right>
        <top style="thin">
          <color indexed="64"/>
        </top>
        <bottom style="thin">
          <color indexed="64"/>
        </bottom>
      </border>
    </odxf>
    <ndxf>
      <border outline="0">
        <left/>
        <right/>
        <top/>
        <bottom/>
      </border>
    </ndxf>
  </rcc>
  <rcc rId="1124" sId="1" odxf="1" dxf="1">
    <oc r="C264" t="inlineStr">
      <is>
        <t>ramya</t>
      </is>
    </oc>
    <nc r="C264"/>
    <odxf>
      <border outline="0">
        <left style="thin">
          <color indexed="64"/>
        </left>
        <right style="thin">
          <color indexed="64"/>
        </right>
        <top style="thin">
          <color indexed="64"/>
        </top>
        <bottom style="thin">
          <color indexed="64"/>
        </bottom>
      </border>
    </odxf>
    <ndxf>
      <border outline="0">
        <left/>
        <right/>
        <top/>
        <bottom/>
      </border>
    </ndxf>
  </rcc>
  <rcc rId="1125" sId="1" odxf="1" dxf="1">
    <oc r="D264" t="inlineStr">
      <is>
        <t>Passed</t>
      </is>
    </oc>
    <nc r="D26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26" sId="1" odxf="1" dxf="1">
    <oc r="E264" t="inlineStr">
      <is>
        <t>verified with 3.5mm jack</t>
      </is>
    </oc>
    <nc r="E264"/>
    <odxf>
      <border outline="0">
        <left style="thin">
          <color indexed="64"/>
        </left>
        <right style="thin">
          <color indexed="64"/>
        </right>
        <top style="thin">
          <color indexed="64"/>
        </top>
        <bottom style="thin">
          <color indexed="64"/>
        </bottom>
      </border>
    </odxf>
    <ndxf>
      <border outline="0">
        <left/>
        <right/>
        <top/>
        <bottom/>
      </border>
    </ndxf>
  </rcc>
  <rcc rId="1127" sId="1" odxf="1" dxf="1">
    <oc r="A265">
      <f>HYPERLINK("https://hsdes.intel.com/resource/14013187809","14013187809")</f>
    </oc>
    <nc r="A265"/>
    <odxf>
      <border outline="0">
        <left style="thin">
          <color indexed="64"/>
        </left>
        <right style="thin">
          <color indexed="64"/>
        </right>
        <top style="thin">
          <color indexed="64"/>
        </top>
        <bottom style="thin">
          <color indexed="64"/>
        </bottom>
      </border>
    </odxf>
    <ndxf>
      <border outline="0">
        <left/>
        <right/>
        <top/>
        <bottom/>
      </border>
    </ndxf>
  </rcc>
  <rcc rId="1128" sId="1" odxf="1" dxf="1">
    <oc r="B265" t="inlineStr">
      <is>
        <t>Validate HTML5 Online Video Streaming in OS</t>
      </is>
    </oc>
    <nc r="B265"/>
    <odxf>
      <border outline="0">
        <left style="thin">
          <color indexed="64"/>
        </left>
        <right style="thin">
          <color indexed="64"/>
        </right>
        <top style="thin">
          <color indexed="64"/>
        </top>
        <bottom style="thin">
          <color indexed="64"/>
        </bottom>
      </border>
    </odxf>
    <ndxf>
      <border outline="0">
        <left/>
        <right/>
        <top/>
        <bottom/>
      </border>
    </ndxf>
  </rcc>
  <rcc rId="1129" sId="1" odxf="1" dxf="1">
    <oc r="C265" t="inlineStr">
      <is>
        <t>ramya</t>
      </is>
    </oc>
    <nc r="C265"/>
    <odxf>
      <border outline="0">
        <left style="thin">
          <color indexed="64"/>
        </left>
        <right style="thin">
          <color indexed="64"/>
        </right>
        <top style="thin">
          <color indexed="64"/>
        </top>
        <bottom style="thin">
          <color indexed="64"/>
        </bottom>
      </border>
    </odxf>
    <ndxf>
      <border outline="0">
        <left/>
        <right/>
        <top/>
        <bottom/>
      </border>
    </ndxf>
  </rcc>
  <rcc rId="1130" sId="1" odxf="1" dxf="1">
    <oc r="D265" t="inlineStr">
      <is>
        <t>Passed</t>
      </is>
    </oc>
    <nc r="D26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65" start="0" length="0">
    <dxf>
      <border outline="0">
        <left/>
        <right/>
        <top/>
        <bottom/>
      </border>
    </dxf>
  </rfmt>
  <rcc rId="1131" sId="1" odxf="1" dxf="1">
    <oc r="A266">
      <f>HYPERLINK("https://hsdes.intel.com/resource/14013187815","14013187815")</f>
    </oc>
    <nc r="A266"/>
    <odxf>
      <border outline="0">
        <left style="thin">
          <color indexed="64"/>
        </left>
        <right style="thin">
          <color indexed="64"/>
        </right>
        <top style="thin">
          <color indexed="64"/>
        </top>
        <bottom style="thin">
          <color indexed="64"/>
        </bottom>
      </border>
    </odxf>
    <ndxf>
      <border outline="0">
        <left/>
        <right/>
        <top/>
        <bottom/>
      </border>
    </ndxf>
  </rcc>
  <rcc rId="1132" sId="1" odxf="1" dxf="1">
    <oc r="B266" t="inlineStr">
      <is>
        <t>Verify Crashdump error states and Reset reason post crash</t>
      </is>
    </oc>
    <nc r="B266"/>
    <odxf>
      <border outline="0">
        <left style="thin">
          <color indexed="64"/>
        </left>
        <right style="thin">
          <color indexed="64"/>
        </right>
        <top style="thin">
          <color indexed="64"/>
        </top>
        <bottom style="thin">
          <color indexed="64"/>
        </bottom>
      </border>
    </odxf>
    <ndxf>
      <border outline="0">
        <left/>
        <right/>
        <top/>
        <bottom/>
      </border>
    </ndxf>
  </rcc>
  <rcc rId="1133" sId="1" odxf="1" dxf="1">
    <oc r="C266" t="inlineStr">
      <is>
        <t>Venkateswara</t>
      </is>
    </oc>
    <nc r="C266"/>
    <odxf>
      <border outline="0">
        <left style="thin">
          <color indexed="64"/>
        </left>
        <right style="thin">
          <color indexed="64"/>
        </right>
        <top style="thin">
          <color indexed="64"/>
        </top>
        <bottom style="thin">
          <color indexed="64"/>
        </bottom>
      </border>
    </odxf>
    <ndxf>
      <border outline="0">
        <left/>
        <right/>
        <top/>
        <bottom/>
      </border>
    </ndxf>
  </rcc>
  <rcc rId="1134" sId="1" odxf="1" dxf="1">
    <oc r="D266" t="inlineStr">
      <is>
        <t>Passed</t>
      </is>
    </oc>
    <nc r="D26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66" start="0" length="0">
    <dxf>
      <border outline="0">
        <left/>
        <right/>
        <top/>
        <bottom/>
      </border>
    </dxf>
  </rfmt>
  <rcc rId="1135" sId="1" odxf="1" dxf="1">
    <oc r="A267">
      <f>HYPERLINK("https://hsdes.intel.com/resource/14013187816","14013187816")</f>
    </oc>
    <nc r="A267"/>
    <odxf>
      <border outline="0">
        <left style="thin">
          <color indexed="64"/>
        </left>
        <right style="thin">
          <color indexed="64"/>
        </right>
        <top style="thin">
          <color indexed="64"/>
        </top>
        <bottom style="thin">
          <color indexed="64"/>
        </bottom>
      </border>
    </odxf>
    <ndxf>
      <border outline="0">
        <left/>
        <right/>
        <top/>
        <bottom/>
      </border>
    </ndxf>
  </rcc>
  <rcc rId="1136" sId="1" odxf="1" dxf="1">
    <oc r="B267" t="inlineStr">
      <is>
        <t>Verify Crashdump Registers after crash using Powerbutton</t>
      </is>
    </oc>
    <nc r="B267"/>
    <odxf>
      <border outline="0">
        <left style="thin">
          <color indexed="64"/>
        </left>
        <right style="thin">
          <color indexed="64"/>
        </right>
        <top style="thin">
          <color indexed="64"/>
        </top>
        <bottom style="thin">
          <color indexed="64"/>
        </bottom>
      </border>
    </odxf>
    <ndxf>
      <border outline="0">
        <left/>
        <right/>
        <top/>
        <bottom/>
      </border>
    </ndxf>
  </rcc>
  <rcc rId="1137" sId="1" odxf="1" dxf="1">
    <oc r="C267" t="inlineStr">
      <is>
        <t>Venkateswara</t>
      </is>
    </oc>
    <nc r="C267"/>
    <odxf>
      <border outline="0">
        <left style="thin">
          <color indexed="64"/>
        </left>
        <right style="thin">
          <color indexed="64"/>
        </right>
        <top style="thin">
          <color indexed="64"/>
        </top>
        <bottom style="thin">
          <color indexed="64"/>
        </bottom>
      </border>
    </odxf>
    <ndxf>
      <border outline="0">
        <left/>
        <right/>
        <top/>
        <bottom/>
      </border>
    </ndxf>
  </rcc>
  <rcc rId="1138" sId="1" odxf="1" dxf="1">
    <oc r="D267" t="inlineStr">
      <is>
        <t>passed</t>
      </is>
    </oc>
    <nc r="D26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39" sId="1" odxf="1" dxf="1">
    <oc r="E267" t="inlineStr">
      <is>
        <t xml:space="preserve">verifyed with DCI request sent to co to update the test case </t>
      </is>
    </oc>
    <nc r="E267"/>
    <odxf>
      <border outline="0">
        <left style="thin">
          <color indexed="64"/>
        </left>
        <right style="thin">
          <color indexed="64"/>
        </right>
        <top style="thin">
          <color indexed="64"/>
        </top>
        <bottom style="thin">
          <color indexed="64"/>
        </bottom>
      </border>
    </odxf>
    <ndxf>
      <border outline="0">
        <left/>
        <right/>
        <top/>
        <bottom/>
      </border>
    </ndxf>
  </rcc>
  <rcc rId="1140" sId="1" odxf="1" dxf="1">
    <oc r="A268">
      <f>HYPERLINK("https://hsdes.intel.com/resource/14013187828","14013187828")</f>
    </oc>
    <nc r="A268"/>
    <odxf>
      <border outline="0">
        <left style="thin">
          <color indexed="64"/>
        </left>
        <right style="thin">
          <color indexed="64"/>
        </right>
        <top style="thin">
          <color indexed="64"/>
        </top>
        <bottom style="thin">
          <color indexed="64"/>
        </bottom>
      </border>
    </odxf>
    <ndxf>
      <border outline="0">
        <left/>
        <right/>
        <top/>
        <bottom/>
      </border>
    </ndxf>
  </rcc>
  <rcc rId="1141" sId="1" odxf="1" dxf="1">
    <oc r="B268" t="inlineStr">
      <is>
        <t>Verify USB2.0/3.0 device functionality on cold plug over USB2.0 and USB3.0 Type-A port</t>
      </is>
    </oc>
    <nc r="B268"/>
    <odxf>
      <border outline="0">
        <left style="thin">
          <color indexed="64"/>
        </left>
        <right style="thin">
          <color indexed="64"/>
        </right>
        <top style="thin">
          <color indexed="64"/>
        </top>
        <bottom style="thin">
          <color indexed="64"/>
        </bottom>
      </border>
    </odxf>
    <ndxf>
      <border outline="0">
        <left/>
        <right/>
        <top/>
        <bottom/>
      </border>
    </ndxf>
  </rcc>
  <rcc rId="1142" sId="1" odxf="1" dxf="1">
    <oc r="C268" t="inlineStr">
      <is>
        <t>Venkateswara</t>
      </is>
    </oc>
    <nc r="C268"/>
    <odxf>
      <border outline="0">
        <left style="thin">
          <color indexed="64"/>
        </left>
        <right style="thin">
          <color indexed="64"/>
        </right>
        <top style="thin">
          <color indexed="64"/>
        </top>
        <bottom style="thin">
          <color indexed="64"/>
        </bottom>
      </border>
    </odxf>
    <ndxf>
      <border outline="0">
        <left/>
        <right/>
        <top/>
        <bottom/>
      </border>
    </ndxf>
  </rcc>
  <rcc rId="1143" sId="1" odxf="1" dxf="1">
    <oc r="D268" t="inlineStr">
      <is>
        <t>Passed</t>
      </is>
    </oc>
    <nc r="D26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68" start="0" length="0">
    <dxf>
      <border outline="0">
        <left/>
        <right/>
        <top/>
        <bottom/>
      </border>
    </dxf>
  </rfmt>
  <rcc rId="1144" sId="1" odxf="1" dxf="1">
    <oc r="A269">
      <f>HYPERLINK("https://hsdes.intel.com/resource/14013187829","14013187829")</f>
    </oc>
    <nc r="A269"/>
    <odxf>
      <border outline="0">
        <left style="thin">
          <color indexed="64"/>
        </left>
        <right style="thin">
          <color indexed="64"/>
        </right>
        <top style="thin">
          <color indexed="64"/>
        </top>
        <bottom style="thin">
          <color indexed="64"/>
        </bottom>
      </border>
    </odxf>
    <ndxf>
      <border outline="0">
        <left/>
        <right/>
        <top/>
        <bottom/>
      </border>
    </ndxf>
  </rcc>
  <rcc rId="1145" sId="1" odxf="1" dxf="1">
    <oc r="B269" t="inlineStr">
      <is>
        <t>Verify audio switching from on-board/3.5mm jack speakers to HDMI speakers and vice versa</t>
      </is>
    </oc>
    <nc r="B269"/>
    <odxf>
      <border outline="0">
        <left style="thin">
          <color indexed="64"/>
        </left>
        <right style="thin">
          <color indexed="64"/>
        </right>
        <top style="thin">
          <color indexed="64"/>
        </top>
        <bottom style="thin">
          <color indexed="64"/>
        </bottom>
      </border>
    </odxf>
    <ndxf>
      <border outline="0">
        <left/>
        <right/>
        <top/>
        <bottom/>
      </border>
    </ndxf>
  </rcc>
  <rcc rId="1146" sId="1" odxf="1" dxf="1">
    <oc r="C269" t="inlineStr">
      <is>
        <t>ramya</t>
      </is>
    </oc>
    <nc r="C269"/>
    <odxf>
      <border outline="0">
        <left style="thin">
          <color indexed="64"/>
        </left>
        <right style="thin">
          <color indexed="64"/>
        </right>
        <top style="thin">
          <color indexed="64"/>
        </top>
        <bottom style="thin">
          <color indexed="64"/>
        </bottom>
      </border>
    </odxf>
    <ndxf>
      <border outline="0">
        <left/>
        <right/>
        <top/>
        <bottom/>
      </border>
    </ndxf>
  </rcc>
  <rcc rId="1147" sId="1" odxf="1" dxf="1">
    <oc r="D269" t="inlineStr">
      <is>
        <t>Passed</t>
      </is>
    </oc>
    <nc r="D26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cc rId="1148" sId="1" odxf="1" dxf="1">
    <oc r="E269" t="inlineStr">
      <is>
        <t>verified with WMP</t>
      </is>
    </oc>
    <nc r="E269"/>
    <odxf>
      <border outline="0">
        <left style="thin">
          <color indexed="64"/>
        </left>
        <right style="thin">
          <color indexed="64"/>
        </right>
        <top style="thin">
          <color indexed="64"/>
        </top>
        <bottom style="thin">
          <color indexed="64"/>
        </bottom>
      </border>
    </odxf>
    <ndxf>
      <border outline="0">
        <left/>
        <right/>
        <top/>
        <bottom/>
      </border>
    </ndxf>
  </rcc>
  <rcc rId="1149" sId="1" odxf="1" dxf="1">
    <oc r="A270">
      <f>HYPERLINK("https://hsdes.intel.com/resource/14013187882","14013187882")</f>
    </oc>
    <nc r="A270"/>
    <odxf>
      <border outline="0">
        <left style="thin">
          <color indexed="64"/>
        </left>
        <right style="thin">
          <color indexed="64"/>
        </right>
        <top style="thin">
          <color indexed="64"/>
        </top>
        <bottom style="thin">
          <color indexed="64"/>
        </bottom>
      </border>
    </odxf>
    <ndxf>
      <border outline="0">
        <left/>
        <right/>
        <top/>
        <bottom/>
      </border>
    </ndxf>
  </rcc>
  <rcc rId="1150" sId="1" odxf="1" dxf="1">
    <oc r="B270" t="inlineStr">
      <is>
        <t>Verify SUT wake from S0i3 by CNVi Wi-Fi wake event</t>
      </is>
    </oc>
    <nc r="B270"/>
    <odxf>
      <border outline="0">
        <left style="thin">
          <color indexed="64"/>
        </left>
        <right style="thin">
          <color indexed="64"/>
        </right>
        <top style="thin">
          <color indexed="64"/>
        </top>
        <bottom style="thin">
          <color indexed="64"/>
        </bottom>
      </border>
    </odxf>
    <ndxf>
      <border outline="0">
        <left/>
        <right/>
        <top/>
        <bottom/>
      </border>
    </ndxf>
  </rcc>
  <rcc rId="1151" sId="1" odxf="1" dxf="1">
    <oc r="C270" t="inlineStr">
      <is>
        <t>ramya</t>
      </is>
    </oc>
    <nc r="C270"/>
    <odxf>
      <border outline="0">
        <left style="thin">
          <color indexed="64"/>
        </left>
        <right style="thin">
          <color indexed="64"/>
        </right>
        <top style="thin">
          <color indexed="64"/>
        </top>
        <bottom style="thin">
          <color indexed="64"/>
        </bottom>
      </border>
    </odxf>
    <ndxf>
      <border outline="0">
        <left/>
        <right/>
        <top/>
        <bottom/>
      </border>
    </ndxf>
  </rcc>
  <rcc rId="1152" sId="1" odxf="1" dxf="1">
    <oc r="D270" t="inlineStr">
      <is>
        <t>Passed</t>
      </is>
    </oc>
    <nc r="D27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0" start="0" length="0">
    <dxf>
      <border outline="0">
        <left/>
        <right/>
        <top/>
        <bottom/>
      </border>
    </dxf>
  </rfmt>
  <rcc rId="1153" sId="1" odxf="1" dxf="1">
    <oc r="A271">
      <f>HYPERLINK("https://hsdes.intel.com/resource/14013187911","14013187911")</f>
    </oc>
    <nc r="A271"/>
    <odxf>
      <border outline="0">
        <left style="thin">
          <color indexed="64"/>
        </left>
        <right style="thin">
          <color indexed="64"/>
        </right>
        <top style="thin">
          <color indexed="64"/>
        </top>
        <bottom style="thin">
          <color indexed="64"/>
        </bottom>
      </border>
    </odxf>
    <ndxf>
      <border outline="0">
        <left/>
        <right/>
        <top/>
        <bottom/>
      </border>
    </ndxf>
  </rcc>
  <rcc rId="1154" sId="1" odxf="1" dxf="1">
    <oc r="B271" t="inlineStr">
      <is>
        <t>Validate system able to perform CS cycle with USB Type-C power adapter and without battery connected</t>
      </is>
    </oc>
    <nc r="B271"/>
    <odxf>
      <border outline="0">
        <left style="thin">
          <color indexed="64"/>
        </left>
        <right style="thin">
          <color indexed="64"/>
        </right>
        <top style="thin">
          <color indexed="64"/>
        </top>
        <bottom style="thin">
          <color indexed="64"/>
        </bottom>
      </border>
    </odxf>
    <ndxf>
      <border outline="0">
        <left/>
        <right/>
        <top/>
        <bottom/>
      </border>
    </ndxf>
  </rcc>
  <rcc rId="1155" sId="1" odxf="1" dxf="1">
    <oc r="C271" t="inlineStr">
      <is>
        <t>Venkateswara</t>
      </is>
    </oc>
    <nc r="C271"/>
    <odxf>
      <border outline="0">
        <left style="thin">
          <color indexed="64"/>
        </left>
        <right style="thin">
          <color indexed="64"/>
        </right>
        <top style="thin">
          <color indexed="64"/>
        </top>
        <bottom style="thin">
          <color indexed="64"/>
        </bottom>
      </border>
    </odxf>
    <ndxf>
      <border outline="0">
        <left/>
        <right/>
        <top/>
        <bottom/>
      </border>
    </ndxf>
  </rcc>
  <rcc rId="1156" sId="1" odxf="1" dxf="1">
    <oc r="D271" t="inlineStr">
      <is>
        <t>Passed</t>
      </is>
    </oc>
    <nc r="D271"/>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1" start="0" length="0">
    <dxf>
      <border outline="0">
        <left/>
        <right/>
        <top/>
        <bottom/>
      </border>
    </dxf>
  </rfmt>
  <rcc rId="1157" sId="1" odxf="1" dxf="1">
    <oc r="A272">
      <f>HYPERLINK("https://hsdes.intel.com/resource/14013187912","14013187912")</f>
    </oc>
    <nc r="A272"/>
    <odxf>
      <border outline="0">
        <left style="thin">
          <color indexed="64"/>
        </left>
        <right style="thin">
          <color indexed="64"/>
        </right>
        <top style="thin">
          <color indexed="64"/>
        </top>
        <bottom style="thin">
          <color indexed="64"/>
        </bottom>
      </border>
    </odxf>
    <ndxf>
      <border outline="0">
        <left/>
        <right/>
        <top/>
        <bottom/>
      </border>
    </ndxf>
  </rcc>
  <rcc rId="1158" sId="1" odxf="1" dxf="1">
    <oc r="B272" t="inlineStr">
      <is>
        <t>Verify DP Display Functionality over Type-C port when SUT is in BIOS, EFI and OS level</t>
      </is>
    </oc>
    <nc r="B272"/>
    <odxf>
      <border outline="0">
        <left style="thin">
          <color indexed="64"/>
        </left>
        <right style="thin">
          <color indexed="64"/>
        </right>
        <top style="thin">
          <color indexed="64"/>
        </top>
        <bottom style="thin">
          <color indexed="64"/>
        </bottom>
      </border>
    </odxf>
    <ndxf>
      <border outline="0">
        <left/>
        <right/>
        <top/>
        <bottom/>
      </border>
    </ndxf>
  </rcc>
  <rcc rId="1159" sId="1" odxf="1" dxf="1">
    <oc r="C272" t="inlineStr">
      <is>
        <t>Venkateswara</t>
      </is>
    </oc>
    <nc r="C272"/>
    <odxf>
      <border outline="0">
        <left style="thin">
          <color indexed="64"/>
        </left>
        <right style="thin">
          <color indexed="64"/>
        </right>
        <top style="thin">
          <color indexed="64"/>
        </top>
        <bottom style="thin">
          <color indexed="64"/>
        </bottom>
      </border>
    </odxf>
    <ndxf>
      <border outline="0">
        <left/>
        <right/>
        <top/>
        <bottom/>
      </border>
    </ndxf>
  </rcc>
  <rcc rId="1160" sId="1" odxf="1" dxf="1">
    <oc r="D272" t="inlineStr">
      <is>
        <t>Passed</t>
      </is>
    </oc>
    <nc r="D272"/>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2" start="0" length="0">
    <dxf>
      <border outline="0">
        <left/>
        <right/>
        <top/>
        <bottom/>
      </border>
    </dxf>
  </rfmt>
  <rcc rId="1161" sId="1" odxf="1" dxf="1">
    <oc r="A273">
      <f>HYPERLINK("https://hsdes.intel.com/resource/14013187913","14013187913")</f>
    </oc>
    <nc r="A273"/>
    <odxf>
      <border outline="0">
        <left style="thin">
          <color indexed="64"/>
        </left>
        <right style="thin">
          <color indexed="64"/>
        </right>
        <top style="thin">
          <color indexed="64"/>
        </top>
        <bottom style="thin">
          <color indexed="64"/>
        </bottom>
      </border>
    </odxf>
    <ndxf>
      <border outline="0">
        <left/>
        <right/>
        <top/>
        <bottom/>
      </border>
    </ndxf>
  </rcc>
  <rcc rId="1162" sId="1" odxf="1" dxf="1">
    <oc r="B273" t="inlineStr">
      <is>
        <t>Verify HDMI Display Functionality over Type-C port when SUT is in BIOS, EFI and OS level</t>
      </is>
    </oc>
    <nc r="B273"/>
    <odxf>
      <border outline="0">
        <left style="thin">
          <color indexed="64"/>
        </left>
        <right style="thin">
          <color indexed="64"/>
        </right>
        <top style="thin">
          <color indexed="64"/>
        </top>
        <bottom style="thin">
          <color indexed="64"/>
        </bottom>
      </border>
    </odxf>
    <ndxf>
      <border outline="0">
        <left/>
        <right/>
        <top/>
        <bottom/>
      </border>
    </ndxf>
  </rcc>
  <rcc rId="1163" sId="1" odxf="1" dxf="1">
    <oc r="C273" t="inlineStr">
      <is>
        <t>Venkateswara</t>
      </is>
    </oc>
    <nc r="C273"/>
    <odxf>
      <border outline="0">
        <left style="thin">
          <color indexed="64"/>
        </left>
        <right style="thin">
          <color indexed="64"/>
        </right>
        <top style="thin">
          <color indexed="64"/>
        </top>
        <bottom style="thin">
          <color indexed="64"/>
        </bottom>
      </border>
    </odxf>
    <ndxf>
      <border outline="0">
        <left/>
        <right/>
        <top/>
        <bottom/>
      </border>
    </ndxf>
  </rcc>
  <rcc rId="1164" sId="1" odxf="1" dxf="1">
    <oc r="D273" t="inlineStr">
      <is>
        <t>Passed</t>
      </is>
    </oc>
    <nc r="D273"/>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3" start="0" length="0">
    <dxf>
      <border outline="0">
        <left/>
        <right/>
        <top/>
        <bottom/>
      </border>
    </dxf>
  </rfmt>
  <rcc rId="1165" sId="1" odxf="1" dxf="1">
    <oc r="A274">
      <f>HYPERLINK("https://hsdes.intel.com/resource/14013187915","14013187915")</f>
    </oc>
    <nc r="A274"/>
    <odxf>
      <border outline="0">
        <left style="thin">
          <color indexed="64"/>
        </left>
        <right style="thin">
          <color indexed="64"/>
        </right>
        <top style="thin">
          <color indexed="64"/>
        </top>
        <bottom style="thin">
          <color indexed="64"/>
        </bottom>
      </border>
    </odxf>
    <ndxf>
      <border outline="0">
        <left/>
        <right/>
        <top/>
        <bottom/>
      </border>
    </ndxf>
  </rcc>
  <rcc rId="1166" sId="1" odxf="1" dxf="1">
    <oc r="B274" t="inlineStr">
      <is>
        <t>Verify Type-C Display Functionality over Type-C port when SUT is in BIOS, EFI and OS level</t>
      </is>
    </oc>
    <nc r="B274"/>
    <odxf>
      <border outline="0">
        <left style="thin">
          <color indexed="64"/>
        </left>
        <right style="thin">
          <color indexed="64"/>
        </right>
        <top style="thin">
          <color indexed="64"/>
        </top>
        <bottom style="thin">
          <color indexed="64"/>
        </bottom>
      </border>
    </odxf>
    <ndxf>
      <border outline="0">
        <left/>
        <right/>
        <top/>
        <bottom/>
      </border>
    </ndxf>
  </rcc>
  <rcc rId="1167" sId="1" odxf="1" dxf="1">
    <oc r="C274" t="inlineStr">
      <is>
        <t>Venkateswara</t>
      </is>
    </oc>
    <nc r="C274"/>
    <odxf>
      <border outline="0">
        <left style="thin">
          <color indexed="64"/>
        </left>
        <right style="thin">
          <color indexed="64"/>
        </right>
        <top style="thin">
          <color indexed="64"/>
        </top>
        <bottom style="thin">
          <color indexed="64"/>
        </bottom>
      </border>
    </odxf>
    <ndxf>
      <border outline="0">
        <left/>
        <right/>
        <top/>
        <bottom/>
      </border>
    </ndxf>
  </rcc>
  <rcc rId="1168" sId="1" odxf="1" dxf="1">
    <oc r="D274" t="inlineStr">
      <is>
        <t>Passed</t>
      </is>
    </oc>
    <nc r="D274"/>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4" start="0" length="0">
    <dxf>
      <border outline="0">
        <left/>
        <right/>
        <top/>
        <bottom/>
      </border>
    </dxf>
  </rfmt>
  <rcc rId="1169" sId="1" odxf="1" dxf="1">
    <oc r="A275">
      <f>HYPERLINK("https://hsdes.intel.com/resource/14013187957","14013187957")</f>
    </oc>
    <nc r="A275"/>
    <odxf>
      <border outline="0">
        <left style="thin">
          <color indexed="64"/>
        </left>
        <right style="thin">
          <color indexed="64"/>
        </right>
        <top style="thin">
          <color indexed="64"/>
        </top>
        <bottom style="thin">
          <color indexed="64"/>
        </bottom>
      </border>
    </odxf>
    <ndxf>
      <border outline="0">
        <left/>
        <right/>
        <top/>
        <bottom/>
      </border>
    </ndxf>
  </rcc>
  <rcc rId="1170" sId="1" odxf="1" dxf="1">
    <oc r="B275" t="inlineStr">
      <is>
        <t>Verify wifi device enumeration in device manager with  DCI disabled  IFWI post Sx cycle</t>
      </is>
    </oc>
    <nc r="B275"/>
    <odxf>
      <border outline="0">
        <left style="thin">
          <color indexed="64"/>
        </left>
        <right style="thin">
          <color indexed="64"/>
        </right>
        <top style="thin">
          <color indexed="64"/>
        </top>
        <bottom style="thin">
          <color indexed="64"/>
        </bottom>
      </border>
    </odxf>
    <ndxf>
      <border outline="0">
        <left/>
        <right/>
        <top/>
        <bottom/>
      </border>
    </ndxf>
  </rcc>
  <rcc rId="1171" sId="1" odxf="1" dxf="1">
    <oc r="C275" t="inlineStr">
      <is>
        <t>Venkateswara</t>
      </is>
    </oc>
    <nc r="C275"/>
    <odxf>
      <border outline="0">
        <left style="thin">
          <color indexed="64"/>
        </left>
        <right style="thin">
          <color indexed="64"/>
        </right>
        <top style="thin">
          <color indexed="64"/>
        </top>
        <bottom style="thin">
          <color indexed="64"/>
        </bottom>
      </border>
    </odxf>
    <ndxf>
      <border outline="0">
        <left/>
        <right/>
        <top/>
        <bottom/>
      </border>
    </ndxf>
  </rcc>
  <rcc rId="1172" sId="1" odxf="1" dxf="1">
    <oc r="D275" t="inlineStr">
      <is>
        <t>Passed</t>
      </is>
    </oc>
    <nc r="D275"/>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5" start="0" length="0">
    <dxf>
      <border outline="0">
        <left/>
        <right/>
        <top/>
        <bottom/>
      </border>
    </dxf>
  </rfmt>
  <rcc rId="1173" sId="1" odxf="1" dxf="1">
    <oc r="A276">
      <f>HYPERLINK("https://hsdes.intel.com/resource/14013187958","14013187958")</f>
    </oc>
    <nc r="A276"/>
    <odxf>
      <border outline="0">
        <left style="thin">
          <color indexed="64"/>
        </left>
        <right style="thin">
          <color indexed="64"/>
        </right>
        <top style="thin">
          <color indexed="64"/>
        </top>
        <bottom style="thin">
          <color indexed="64"/>
        </bottom>
      </border>
    </odxf>
    <ndxf>
      <border outline="0">
        <left/>
        <right/>
        <top/>
        <bottom/>
      </border>
    </ndxf>
  </rcc>
  <rcc rId="1174" sId="1" odxf="1" dxf="1">
    <oc r="B276" t="inlineStr">
      <is>
        <t>Verify wifi device enumeration in device manager with  DCI disabled  IFWI post CMS cycle</t>
      </is>
    </oc>
    <nc r="B276"/>
    <odxf>
      <border outline="0">
        <left style="thin">
          <color indexed="64"/>
        </left>
        <right style="thin">
          <color indexed="64"/>
        </right>
        <top style="thin">
          <color indexed="64"/>
        </top>
        <bottom style="thin">
          <color indexed="64"/>
        </bottom>
      </border>
    </odxf>
    <ndxf>
      <border outline="0">
        <left/>
        <right/>
        <top/>
        <bottom/>
      </border>
    </ndxf>
  </rcc>
  <rcc rId="1175" sId="1" odxf="1" dxf="1">
    <oc r="C276" t="inlineStr">
      <is>
        <t>Venkateswara</t>
      </is>
    </oc>
    <nc r="C276"/>
    <odxf>
      <border outline="0">
        <left style="thin">
          <color indexed="64"/>
        </left>
        <right style="thin">
          <color indexed="64"/>
        </right>
        <top style="thin">
          <color indexed="64"/>
        </top>
        <bottom style="thin">
          <color indexed="64"/>
        </bottom>
      </border>
    </odxf>
    <ndxf>
      <border outline="0">
        <left/>
        <right/>
        <top/>
        <bottom/>
      </border>
    </ndxf>
  </rcc>
  <rcc rId="1176" sId="1" odxf="1" dxf="1">
    <oc r="D276" t="inlineStr">
      <is>
        <t>Passed</t>
      </is>
    </oc>
    <nc r="D276"/>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6" start="0" length="0">
    <dxf>
      <border outline="0">
        <left/>
        <right/>
        <top/>
        <bottom/>
      </border>
    </dxf>
  </rfmt>
  <rcc rId="1177" sId="1" odxf="1" dxf="1">
    <oc r="A277">
      <f>HYPERLINK("https://hsdes.intel.com/resource/14013187959","14013187959")</f>
    </oc>
    <nc r="A277"/>
    <odxf>
      <border outline="0">
        <left style="thin">
          <color indexed="64"/>
        </left>
        <right style="thin">
          <color indexed="64"/>
        </right>
        <top style="thin">
          <color indexed="64"/>
        </top>
        <bottom style="thin">
          <color indexed="64"/>
        </bottom>
      </border>
    </odxf>
    <ndxf>
      <border outline="0">
        <left/>
        <right/>
        <top/>
        <bottom/>
      </border>
    </ndxf>
  </rcc>
  <rcc rId="1178" sId="1" odxf="1" dxf="1">
    <oc r="B277" t="inlineStr">
      <is>
        <t>Verify wifi device functionality with DCI disabled  IFWI post Sx cycle</t>
      </is>
    </oc>
    <nc r="B277"/>
    <odxf>
      <border outline="0">
        <left style="thin">
          <color indexed="64"/>
        </left>
        <right style="thin">
          <color indexed="64"/>
        </right>
        <top style="thin">
          <color indexed="64"/>
        </top>
        <bottom style="thin">
          <color indexed="64"/>
        </bottom>
      </border>
    </odxf>
    <ndxf>
      <border outline="0">
        <left/>
        <right/>
        <top/>
        <bottom/>
      </border>
    </ndxf>
  </rcc>
  <rcc rId="1179" sId="1" odxf="1" dxf="1">
    <oc r="C277" t="inlineStr">
      <is>
        <t>Venkateswara</t>
      </is>
    </oc>
    <nc r="C277"/>
    <odxf>
      <border outline="0">
        <left style="thin">
          <color indexed="64"/>
        </left>
        <right style="thin">
          <color indexed="64"/>
        </right>
        <top style="thin">
          <color indexed="64"/>
        </top>
        <bottom style="thin">
          <color indexed="64"/>
        </bottom>
      </border>
    </odxf>
    <ndxf>
      <border outline="0">
        <left/>
        <right/>
        <top/>
        <bottom/>
      </border>
    </ndxf>
  </rcc>
  <rcc rId="1180" sId="1" odxf="1" dxf="1">
    <oc r="D277" t="inlineStr">
      <is>
        <t>Passed</t>
      </is>
    </oc>
    <nc r="D277"/>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7" start="0" length="0">
    <dxf>
      <border outline="0">
        <left/>
        <right/>
        <top/>
        <bottom/>
      </border>
    </dxf>
  </rfmt>
  <rcc rId="1181" sId="1" odxf="1" dxf="1">
    <oc r="A278">
      <f>HYPERLINK("https://hsdes.intel.com/resource/14013187960","14013187960")</f>
    </oc>
    <nc r="A278"/>
    <odxf>
      <border outline="0">
        <left style="thin">
          <color indexed="64"/>
        </left>
        <right style="thin">
          <color indexed="64"/>
        </right>
        <top style="thin">
          <color indexed="64"/>
        </top>
        <bottom style="thin">
          <color indexed="64"/>
        </bottom>
      </border>
    </odxf>
    <ndxf>
      <border outline="0">
        <left/>
        <right/>
        <top/>
        <bottom/>
      </border>
    </ndxf>
  </rcc>
  <rcc rId="1182" sId="1" odxf="1" dxf="1">
    <oc r="B278" t="inlineStr">
      <is>
        <t>Verify wifi device functionality with  DCI disabled  IFWI post CMS cycle</t>
      </is>
    </oc>
    <nc r="B278"/>
    <odxf>
      <border outline="0">
        <left style="thin">
          <color indexed="64"/>
        </left>
        <right style="thin">
          <color indexed="64"/>
        </right>
        <top style="thin">
          <color indexed="64"/>
        </top>
        <bottom style="thin">
          <color indexed="64"/>
        </bottom>
      </border>
    </odxf>
    <ndxf>
      <border outline="0">
        <left/>
        <right/>
        <top/>
        <bottom/>
      </border>
    </ndxf>
  </rcc>
  <rcc rId="1183" sId="1" odxf="1" dxf="1">
    <oc r="C278" t="inlineStr">
      <is>
        <t>Venkateswara</t>
      </is>
    </oc>
    <nc r="C278"/>
    <odxf>
      <border outline="0">
        <left style="thin">
          <color indexed="64"/>
        </left>
        <right style="thin">
          <color indexed="64"/>
        </right>
        <top style="thin">
          <color indexed="64"/>
        </top>
        <bottom style="thin">
          <color indexed="64"/>
        </bottom>
      </border>
    </odxf>
    <ndxf>
      <border outline="0">
        <left/>
        <right/>
        <top/>
        <bottom/>
      </border>
    </ndxf>
  </rcc>
  <rcc rId="1184" sId="1" odxf="1" dxf="1">
    <oc r="D278" t="inlineStr">
      <is>
        <t>Passed</t>
      </is>
    </oc>
    <nc r="D278"/>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8" start="0" length="0">
    <dxf>
      <border outline="0">
        <left/>
        <right/>
        <top/>
        <bottom/>
      </border>
    </dxf>
  </rfmt>
  <rcc rId="1185" sId="1" odxf="1" dxf="1">
    <oc r="A279">
      <f>HYPERLINK("https://hsdes.intel.com/resource/16012412794","16012412794")</f>
    </oc>
    <nc r="A279"/>
    <odxf>
      <border outline="0">
        <left style="thin">
          <color indexed="64"/>
        </left>
        <right style="thin">
          <color indexed="64"/>
        </right>
        <top style="thin">
          <color indexed="64"/>
        </top>
        <bottom style="thin">
          <color indexed="64"/>
        </bottom>
      </border>
    </odxf>
    <ndxf>
      <border outline="0">
        <left/>
        <right/>
        <top/>
        <bottom/>
      </border>
    </ndxf>
  </rcc>
  <rcc rId="1186" sId="1" odxf="1" dxf="1">
    <oc r="B279" t="inlineStr">
      <is>
        <t>Verify Windows Supports Game Mode optimization on Hybrid Core Platforms</t>
      </is>
    </oc>
    <nc r="B279"/>
    <odxf>
      <border outline="0">
        <left style="thin">
          <color indexed="64"/>
        </left>
        <right style="thin">
          <color indexed="64"/>
        </right>
        <top style="thin">
          <color indexed="64"/>
        </top>
        <bottom style="thin">
          <color indexed="64"/>
        </bottom>
      </border>
    </odxf>
    <ndxf>
      <border outline="0">
        <left/>
        <right/>
        <top/>
        <bottom/>
      </border>
    </ndxf>
  </rcc>
  <rcc rId="1187" sId="1" odxf="1" dxf="1">
    <oc r="C279" t="inlineStr">
      <is>
        <t>ramya</t>
      </is>
    </oc>
    <nc r="C279"/>
    <odxf>
      <border outline="0">
        <left style="thin">
          <color indexed="64"/>
        </left>
        <right style="thin">
          <color indexed="64"/>
        </right>
        <top style="thin">
          <color indexed="64"/>
        </top>
        <bottom style="thin">
          <color indexed="64"/>
        </bottom>
      </border>
    </odxf>
    <ndxf>
      <border outline="0">
        <left/>
        <right/>
        <top/>
        <bottom/>
      </border>
    </ndxf>
  </rcc>
  <rcc rId="1188" sId="1" odxf="1" dxf="1">
    <oc r="D279" t="inlineStr">
      <is>
        <t>Passed</t>
      </is>
    </oc>
    <nc r="D279"/>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79" start="0" length="0">
    <dxf>
      <border outline="0">
        <left/>
        <right/>
        <top/>
        <bottom/>
      </border>
    </dxf>
  </rfmt>
  <rcc rId="1189" sId="1" odxf="1" dxf="1">
    <oc r="A280">
      <f>HYPERLINK("https://hsdes.intel.com/resource/16013824459","16013824459")</f>
    </oc>
    <nc r="A280"/>
    <odxf>
      <border outline="0">
        <left style="thin">
          <color indexed="64"/>
        </left>
        <right style="thin">
          <color indexed="64"/>
        </right>
        <top style="thin">
          <color indexed="64"/>
        </top>
        <bottom style="thin">
          <color indexed="64"/>
        </bottom>
      </border>
    </odxf>
    <ndxf>
      <border outline="0">
        <left/>
        <right/>
        <top/>
        <bottom/>
      </border>
    </ndxf>
  </rcc>
  <rcc rId="1190" sId="1" odxf="1" dxf="1">
    <oc r="B280" t="inlineStr">
      <is>
        <t>Validate system S3 cycles with USB Type-C power adapter and without battery connected</t>
      </is>
    </oc>
    <nc r="B280"/>
    <odxf>
      <border outline="0">
        <left style="thin">
          <color indexed="64"/>
        </left>
        <right style="thin">
          <color indexed="64"/>
        </right>
        <top style="thin">
          <color indexed="64"/>
        </top>
        <bottom style="thin">
          <color indexed="64"/>
        </bottom>
      </border>
    </odxf>
    <ndxf>
      <border outline="0">
        <left/>
        <right/>
        <top/>
        <bottom/>
      </border>
    </ndxf>
  </rcc>
  <rcc rId="1191" sId="1" odxf="1" dxf="1">
    <oc r="C280" t="inlineStr">
      <is>
        <t>Venkateswara</t>
      </is>
    </oc>
    <nc r="C280"/>
    <odxf>
      <border outline="0">
        <left style="thin">
          <color indexed="64"/>
        </left>
        <right style="thin">
          <color indexed="64"/>
        </right>
        <top style="thin">
          <color indexed="64"/>
        </top>
        <bottom style="thin">
          <color indexed="64"/>
        </bottom>
      </border>
    </odxf>
    <ndxf>
      <border outline="0">
        <left/>
        <right/>
        <top/>
        <bottom/>
      </border>
    </ndxf>
  </rcc>
  <rcc rId="1192" sId="1" odxf="1" dxf="1">
    <oc r="D280" t="inlineStr">
      <is>
        <t>Passed</t>
      </is>
    </oc>
    <nc r="D280"/>
    <odxf>
      <fill>
        <patternFill patternType="solid">
          <bgColor theme="9"/>
        </patternFill>
      </fill>
      <border outline="0">
        <left style="thin">
          <color indexed="64"/>
        </left>
        <right style="thin">
          <color indexed="64"/>
        </right>
        <top style="thin">
          <color indexed="64"/>
        </top>
        <bottom style="thin">
          <color indexed="64"/>
        </bottom>
      </border>
    </odxf>
    <ndxf>
      <fill>
        <patternFill patternType="none">
          <bgColor indexed="65"/>
        </patternFill>
      </fill>
      <border outline="0">
        <left/>
        <right/>
        <top/>
        <bottom/>
      </border>
    </ndxf>
  </rcc>
  <rfmt sheetId="1" sqref="E280" start="0" length="0">
    <dxf>
      <border outline="0">
        <left/>
        <right/>
        <top/>
        <bottom/>
      </border>
    </dxf>
  </rfmt>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EA8D9EA-193B-432E-84B9-03EC652B5033}" action="delete"/>
  <rdn rId="0" localSheetId="1" customView="1" name="Z_FEA8D9EA_193B_432E_84B9_03EC652B5033_.wvu.FilterData" hidden="1" oldHidden="1">
    <formula>'ADL_N_IFWI_GC_Black (1)'!$A$1:$AI$141</formula>
    <oldFormula>'ADL_N_IFWI_GC_Black (1)'!$A$1:$AI$141</oldFormula>
  </rdn>
  <rcv guid="{FEA8D9EA-193B-432E-84B9-03EC652B5033}"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4" sId="1">
    <nc r="C20" t="inlineStr">
      <is>
        <t>n</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5" sId="1">
    <oc r="C20" t="inlineStr">
      <is>
        <t>n</t>
      </is>
    </oc>
    <nc r="C20"/>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6" sId="1">
    <nc r="C90" t="inlineStr">
      <is>
        <t>n</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93418D29_173A_4B4D_A6AE_F67D0D5B6F97_.wvu.FilterData" hidden="1" oldHidden="1">
    <formula>'ADL_N_IFWI_GC_Black (1)'!$A$1:$AI$141</formula>
  </rdn>
  <rcv guid="{93418D29-173A-4B4D-A6AE-F67D0D5B6F97}"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9" sId="1">
    <nc r="C55" t="inlineStr">
      <is>
        <t>ramya</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0" sId="1">
    <oc r="C90" t="inlineStr">
      <is>
        <t>n</t>
      </is>
    </oc>
    <nc r="C90" t="inlineStr">
      <is>
        <t>passed</t>
      </is>
    </nc>
  </rcc>
  <rcc rId="1201" sId="1">
    <nc r="D90" t="inlineStr">
      <is>
        <t xml:space="preserve">Navya </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2" sId="1">
    <nc r="C94" t="inlineStr">
      <is>
        <t>n</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3" sId="1">
    <nc r="C73" t="inlineStr">
      <is>
        <t>n</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4" sId="1">
    <nc r="C23" t="inlineStr">
      <is>
        <t>passed</t>
      </is>
    </nc>
  </rcc>
  <rcc rId="1205" sId="1">
    <nc r="C24" t="inlineStr">
      <is>
        <t>passed</t>
      </is>
    </nc>
  </rcc>
  <rcc rId="1206" sId="1">
    <nc r="C25" t="inlineStr">
      <is>
        <t>passed</t>
      </is>
    </nc>
  </rcc>
  <rcc rId="1207" sId="1">
    <nc r="C26" t="inlineStr">
      <is>
        <t>passed</t>
      </is>
    </nc>
  </rcc>
  <rfmt sheetId="1" sqref="C26">
    <dxf>
      <alignment horizontal="general" vertical="bottom" textRotation="0" wrapText="0" indent="0" justifyLastLine="0" shrinkToFit="0" readingOrder="0"/>
    </dxf>
  </rfmt>
  <rcc rId="1208" sId="1">
    <nc r="D23" t="inlineStr">
      <is>
        <t>Venkateswara</t>
      </is>
    </nc>
  </rcc>
  <rcc rId="1209" sId="1">
    <nc r="D24" t="inlineStr">
      <is>
        <t>Venkateswara</t>
      </is>
    </nc>
  </rcc>
  <rcc rId="1210" sId="1">
    <nc r="D25" t="inlineStr">
      <is>
        <t>Venkateswara</t>
      </is>
    </nc>
  </rcc>
  <rcc rId="1211" sId="1">
    <nc r="D26" t="inlineStr">
      <is>
        <t>Venkateswara</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2" sId="1">
    <nc r="C71" t="inlineStr">
      <is>
        <t>passed</t>
      </is>
    </nc>
  </rcc>
  <rcc rId="1213" sId="1">
    <nc r="D71" t="inlineStr">
      <is>
        <t>Venkateswara</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4" sId="1">
    <nc r="C69" t="inlineStr">
      <is>
        <t>passed</t>
      </is>
    </nc>
  </rcc>
  <rcc rId="1215" sId="1">
    <nc r="D69" t="inlineStr">
      <is>
        <t>Venkateswara</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6" sId="1">
    <nc r="C61" t="inlineStr">
      <is>
        <t>passed</t>
      </is>
    </nc>
  </rcc>
  <rcc rId="1217" sId="1">
    <nc r="D61" t="inlineStr">
      <is>
        <t>Venkateswara</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8" sId="1">
    <oc r="C73" t="inlineStr">
      <is>
        <t>n</t>
      </is>
    </oc>
    <nc r="C73" t="inlineStr">
      <is>
        <t>passed</t>
      </is>
    </nc>
  </rcc>
  <rcc rId="1219" sId="1">
    <nc r="D73" t="inlineStr">
      <is>
        <t>Venkateswara</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0" sId="1">
    <nc r="C64" t="inlineStr">
      <is>
        <t>passed</t>
      </is>
    </nc>
  </rcc>
  <rcc rId="1221" sId="1">
    <nc r="D64" t="inlineStr">
      <is>
        <t>Venkateswara</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 sId="1">
    <nc r="C43" t="inlineStr">
      <is>
        <t>passed</t>
      </is>
    </nc>
  </rcc>
  <rcc rId="1223" sId="1">
    <nc r="D43" t="inlineStr">
      <is>
        <t>Venkateswara</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4" sId="1">
    <nc r="C58" t="inlineStr">
      <is>
        <t>ramya</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5" sId="1">
    <nc r="C123" t="inlineStr">
      <is>
        <t>passed</t>
      </is>
    </nc>
  </rcc>
  <rcc rId="1226" sId="1">
    <nc r="D123" t="inlineStr">
      <is>
        <t>ramya</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7" sId="1">
    <oc r="C94" t="inlineStr">
      <is>
        <t>n</t>
      </is>
    </oc>
    <nc r="C94" t="inlineStr">
      <is>
        <t>passed</t>
      </is>
    </nc>
  </rcc>
  <rcc rId="1228" sId="1">
    <nc r="D94" t="inlineStr">
      <is>
        <t xml:space="preserve">Navya </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9" sId="1">
    <nc r="C124" t="inlineStr">
      <is>
        <t>passed</t>
      </is>
    </nc>
  </rcc>
  <rcc rId="1230" sId="1">
    <nc r="D124" t="inlineStr">
      <is>
        <t>ramya</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1" sId="1">
    <nc r="C120" t="inlineStr">
      <is>
        <t>n</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2" sId="1">
    <nc r="D120" t="inlineStr">
      <is>
        <t xml:space="preserve">Navya </t>
      </is>
    </nc>
  </rcc>
  <rcc rId="1233" sId="1">
    <oc r="C120" t="inlineStr">
      <is>
        <t>n</t>
      </is>
    </oc>
    <nc r="C120" t="inlineStr">
      <is>
        <t>passed</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4" sId="1">
    <nc r="C65" t="inlineStr">
      <is>
        <t>passed</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6" sId="1">
    <oc r="C120" t="inlineStr">
      <is>
        <t>passed</t>
      </is>
    </oc>
    <nc r="C120" t="inlineStr">
      <is>
        <t>n</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7" sId="1">
    <nc r="C125" t="inlineStr">
      <is>
        <t>passed</t>
      </is>
    </nc>
  </rcc>
  <rcc rId="1238" sId="1">
    <nc r="D125" t="inlineStr">
      <is>
        <t>Venkateswara</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B2E0C04-DB1C-452B-B130-2AA34262F211}" action="delete"/>
  <rdn rId="0" localSheetId="1" customView="1" name="Z_3B2E0C04_DB1C_452B_B130_2AA34262F211_.wvu.FilterData" hidden="1" oldHidden="1">
    <formula>'ADL_N_IFWI_GC_Black (1)'!$A$1:$AI$141</formula>
    <oldFormula>'ADL_N_IFWI_GC_Black (1)'!$A$1:$AI$141</oldFormula>
  </rdn>
  <rcv guid="{3B2E0C04-DB1C-452B-B130-2AA34262F211}"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0" sId="1">
    <oc r="D120" t="inlineStr">
      <is>
        <t xml:space="preserve">Navya </t>
      </is>
    </oc>
    <nc r="D120"/>
  </rcc>
  <rcc rId="1241" sId="1">
    <oc r="C120" t="inlineStr">
      <is>
        <t>n</t>
      </is>
    </oc>
    <nc r="C120"/>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2" sId="1">
    <nc r="C116" t="inlineStr">
      <is>
        <t>N/A</t>
      </is>
    </nc>
  </rcc>
  <rcc rId="1243" sId="1">
    <nc r="C118" t="inlineStr">
      <is>
        <t>N/A</t>
      </is>
    </nc>
  </rcc>
  <rcc rId="1244" sId="1">
    <nc r="C119" t="inlineStr">
      <is>
        <t>N/A</t>
      </is>
    </nc>
  </rcc>
  <rcc rId="1245" sId="1">
    <nc r="C135" t="inlineStr">
      <is>
        <t>N/A</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35B02BA-89F1-4ECF-8122-D08DB493CC0A}" action="delete"/>
  <rdn rId="0" localSheetId="1" customView="1" name="Z_035B02BA_89F1_4ECF_8122_D08DB493CC0A_.wvu.FilterData" hidden="1" oldHidden="1">
    <formula>'ADL_N_IFWI_GC_Black (1)'!$A$1:$AI$141</formula>
    <oldFormula>'ADL_N_IFWI_GC_Black (1)'!$A$1:$AI$141</oldFormula>
  </rdn>
  <rcv guid="{035B02BA-89F1-4ECF-8122-D08DB493CC0A}"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7" sId="1">
    <nc r="C33" t="inlineStr">
      <is>
        <t>passed</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8" sId="1">
    <nc r="C105" t="inlineStr">
      <is>
        <t>N/A</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nc r="C53" t="inlineStr">
      <is>
        <t>passed</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418D29-173A-4B4D-A6AE-F67D0D5B6F97}" action="delete"/>
  <rdn rId="0" localSheetId="1" customView="1" name="Z_93418D29_173A_4B4D_A6AE_F67D0D5B6F97_.wvu.FilterData" hidden="1" oldHidden="1">
    <formula>'ADL_N_IFWI_GC_Black (1)'!$A$1:$AI$141</formula>
    <oldFormula>'ADL_N_IFWI_GC_Black (1)'!$A$1:$AI$141</oldFormula>
  </rdn>
  <rcv guid="{93418D29-173A-4B4D-A6AE-F67D0D5B6F97}"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1" sId="1">
    <nc r="C32" t="inlineStr">
      <is>
        <t>passed</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nc r="C95" t="inlineStr">
      <is>
        <t>passed</t>
      </is>
    </nc>
  </rcc>
  <rcc rId="1253" sId="1">
    <nc r="C54" t="inlineStr">
      <is>
        <t>passed</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418D29-173A-4B4D-A6AE-F67D0D5B6F97}" action="delete"/>
  <rdn rId="0" localSheetId="1" customView="1" name="Z_93418D29_173A_4B4D_A6AE_F67D0D5B6F97_.wvu.FilterData" hidden="1" oldHidden="1">
    <formula>'ADL_N_IFWI_GC_Black (1)'!$A$1:$AI$141</formula>
    <oldFormula>'ADL_N_IFWI_GC_Black (1)'!$A$1:$AI$141</oldFormula>
  </rdn>
  <rcv guid="{93418D29-173A-4B4D-A6AE-F67D0D5B6F97}"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nc r="C20" t="inlineStr">
      <is>
        <t>passed</t>
      </is>
    </nc>
  </rcc>
  <rcc rId="1256" sId="1">
    <nc r="D20" t="inlineStr">
      <is>
        <t>Venkateswara</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 sId="1">
    <nc r="C85" t="inlineStr">
      <is>
        <t>passed</t>
      </is>
    </nc>
  </rcc>
  <rcc rId="1258" sId="1">
    <nc r="D85" t="inlineStr">
      <is>
        <t>Venkateswara</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 sId="1">
    <nc r="D109" t="inlineStr">
      <is>
        <t>ramya</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oc r="D96" t="inlineStr">
      <is>
        <t>ramya</t>
      </is>
    </oc>
    <nc r="D96"/>
  </rcc>
  <rcc rId="1261" sId="1">
    <nc r="D114" t="inlineStr">
      <is>
        <t>ramya</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2" sId="1">
    <oc r="D62" t="inlineStr">
      <is>
        <t>varun</t>
      </is>
    </oc>
    <nc r="D62"/>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oc r="D19" t="inlineStr">
      <is>
        <t>varun</t>
      </is>
    </oc>
    <nc r="D19"/>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nc r="C126" t="inlineStr">
      <is>
        <t>passed</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nc r="C19" t="inlineStr">
      <is>
        <t>passed</t>
      </is>
    </nc>
  </rcc>
  <rcc rId="1266" sId="1">
    <nc r="D19" t="inlineStr">
      <is>
        <t>Venkateswara</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7" sId="1">
    <nc r="C57" t="inlineStr">
      <is>
        <t>passed</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nc r="D57" t="inlineStr">
      <is>
        <t>Purus</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1" sId="1">
    <oc r="D85" t="inlineStr">
      <is>
        <t>Venkateswara</t>
      </is>
    </oc>
    <nc r="D85" t="inlineStr">
      <is>
        <t>ramya</t>
      </is>
    </nc>
  </rcc>
  <rcc rId="1272" sId="1">
    <oc r="D125" t="inlineStr">
      <is>
        <t>Venkateswara</t>
      </is>
    </oc>
    <nc r="D125" t="inlineStr">
      <is>
        <t>ramya</t>
      </is>
    </nc>
  </rc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4" sId="1">
    <nc r="C44" t="inlineStr">
      <is>
        <t>passed</t>
      </is>
    </nc>
  </rcc>
  <rcc rId="1275" sId="1">
    <nc r="D44" t="inlineStr">
      <is>
        <t>Venkateswara</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nc r="C39" t="inlineStr">
      <is>
        <t>passed</t>
      </is>
    </nc>
  </rcc>
  <rcc rId="1277" sId="1">
    <nc r="D39" t="inlineStr">
      <is>
        <t>ramya</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8" sId="1">
    <nc r="D27" t="inlineStr">
      <is>
        <t>Venkateswara</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nc r="C96" t="inlineStr">
      <is>
        <t>Failed</t>
      </is>
    </nc>
  </rcc>
  <rcc rId="1280" sId="1">
    <nc r="D96" t="inlineStr">
      <is>
        <t>Venkateswara</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nc r="C50" t="inlineStr">
      <is>
        <t>later</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2" sId="1">
    <nc r="C78" t="inlineStr">
      <is>
        <t>passed</t>
      </is>
    </nc>
  </rcc>
  <rcc rId="1283" sId="1">
    <nc r="D78" t="inlineStr">
      <is>
        <t>ramya</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35B02BA-89F1-4ECF-8122-D08DB493CC0A}" action="delete"/>
  <rdn rId="0" localSheetId="1" customView="1" name="Z_035B02BA_89F1_4ECF_8122_D08DB493CC0A_.wvu.FilterData" hidden="1" oldHidden="1">
    <formula>'ADL_N_IFWI_GC_Black (1)'!$A$1:$AI$141</formula>
    <oldFormula>'ADL_N_IFWI_GC_Black (1)'!$A$1:$AI$141</oldFormula>
  </rdn>
  <rcv guid="{035B02BA-89F1-4ECF-8122-D08DB493CC0A}"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nc r="C79" t="inlineStr">
      <is>
        <t>passed</t>
      </is>
    </nc>
  </rcc>
  <rcc rId="1286" sId="1">
    <nc r="D79" t="inlineStr">
      <is>
        <t>ramya</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 sId="1">
    <nc r="C109" t="inlineStr">
      <is>
        <t>Failed</t>
      </is>
    </nc>
  </rcc>
  <rfmt sheetId="1" sqref="C109">
    <dxf>
      <alignment horizontal="general" vertical="bottom" textRotation="0" wrapText="0" indent="0" justifyLastLine="0" shrinkToFit="0" readingOrder="0"/>
    </dxf>
  </rfmt>
  <rcc rId="1289" sId="1">
    <nc r="C114" t="inlineStr">
      <is>
        <t>Failed</t>
      </is>
    </nc>
  </rcc>
  <rfmt sheetId="1" sqref="C114">
    <dxf>
      <alignment horizontal="general" vertical="bottom" textRotation="0" wrapText="0" indent="0" justifyLastLine="0" shrinkToFit="0" readingOrder="0"/>
    </dxf>
  </rfmt>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1" sId="1">
    <nc r="C120" t="inlineStr">
      <is>
        <t>Failed</t>
      </is>
    </nc>
  </rcc>
  <rcc rId="1292" sId="1">
    <nc r="D120" t="inlineStr">
      <is>
        <t>ramya</t>
      </is>
    </nc>
  </rc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4" sId="1">
    <nc r="C80" t="inlineStr">
      <is>
        <t>ramya</t>
      </is>
    </nc>
  </rcc>
  <rfmt sheetId="1" sqref="C80">
    <dxf>
      <alignment horizontal="general" vertical="bottom" textRotation="0" wrapText="0" indent="0" justifyLastLine="0" shrinkToFit="0" readingOrder="0"/>
    </dxf>
  </rfmt>
  <rcc rId="1295" sId="1">
    <nc r="C81" t="inlineStr">
      <is>
        <t>ramya</t>
      </is>
    </nc>
  </rcc>
  <rfmt sheetId="1" sqref="C81">
    <dxf>
      <alignment horizontal="general" vertical="bottom" textRotation="0" wrapText="0" indent="0" justifyLastLine="0" shrinkToFit="0" readingOrder="0"/>
    </dxf>
  </rfmt>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7" sId="1">
    <nc r="C130" t="inlineStr">
      <is>
        <t>passed</t>
      </is>
    </nc>
  </rcc>
  <rcc rId="1298" sId="1">
    <nc r="D130" t="inlineStr">
      <is>
        <t>Venkateswara</t>
      </is>
    </nc>
  </rcc>
  <rcc rId="1299" sId="1">
    <nc r="C50" t="inlineStr">
      <is>
        <t>passed</t>
      </is>
    </nc>
  </rcc>
  <rcft rId="1281" sheetId="1"/>
  <rcc rId="1300" sId="1">
    <nc r="D50" t="inlineStr">
      <is>
        <t>Venkateswara</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1" sId="1">
    <nc r="C101" t="inlineStr">
      <is>
        <t>passed</t>
      </is>
    </nc>
  </rcc>
  <rcc rId="1302" sId="1">
    <nc r="D101" t="inlineStr">
      <is>
        <t>Venkateswara</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3" sId="1">
    <nc r="D55" t="inlineStr">
      <is>
        <t>Purus</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4" sId="1">
    <oc r="C55" t="inlineStr">
      <is>
        <t>ramya</t>
      </is>
    </oc>
    <nc r="C55" t="inlineStr">
      <is>
        <t>passed</t>
      </is>
    </nc>
  </rcc>
  <rcc rId="1305" sId="1">
    <oc r="D55" t="inlineStr">
      <is>
        <t>Purus</t>
      </is>
    </oc>
    <nc r="D55" t="inlineStr">
      <is>
        <t>ramya</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C58" t="inlineStr">
      <is>
        <t>ramya</t>
      </is>
    </oc>
    <nc r="C58" t="inlineStr">
      <is>
        <t>passed</t>
      </is>
    </nc>
  </rcc>
  <rcc rId="1307" sId="1">
    <nc r="D58" t="inlineStr">
      <is>
        <t>ramya</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8" sId="1">
    <oc r="C80" t="inlineStr">
      <is>
        <t>ramya</t>
      </is>
    </oc>
    <nc r="C80" t="inlineStr">
      <is>
        <t>passed</t>
      </is>
    </nc>
  </rcc>
  <rcc rId="1309" sId="1">
    <nc r="D80" t="inlineStr">
      <is>
        <t>ramya</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0" sId="1">
    <nc r="D81" t="inlineStr">
      <is>
        <t>ramya</t>
      </is>
    </nc>
  </rcc>
  <rfmt sheetId="1" sqref="D81">
    <dxf>
      <alignment horizontal="general" vertical="bottom" textRotation="0" wrapText="0" indent="0" justifyLastLine="0" shrinkToFit="0" readingOrder="0"/>
      <border diagonalUp="0" diagonalDown="0" outline="0">
        <left/>
        <right/>
        <top/>
        <bottom/>
      </border>
    </dxf>
  </rfmt>
  <rcc rId="1311" sId="1">
    <oc r="C81" t="inlineStr">
      <is>
        <t>ramya</t>
      </is>
    </oc>
    <nc r="C81" t="inlineStr">
      <is>
        <t>passed</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20" start="0" length="2147483647">
    <dxf>
      <font>
        <color rgb="FFFF0000"/>
      </font>
    </dxf>
  </rfmt>
  <rfmt sheetId="1" sqref="C109" start="0" length="2147483647">
    <dxf>
      <font>
        <color rgb="FFFF0000"/>
      </font>
    </dxf>
  </rfmt>
  <rfmt sheetId="1" sqref="C114" start="0" length="2147483647">
    <dxf>
      <font>
        <color rgb="FFFF0000"/>
      </font>
    </dxf>
  </rfmt>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418D29-173A-4B4D-A6AE-F67D0D5B6F97}" action="delete"/>
  <rdn rId="0" localSheetId="1" customView="1" name="Z_93418D29_173A_4B4D_A6AE_F67D0D5B6F97_.wvu.FilterData" hidden="1" oldHidden="1">
    <formula>'ADL_N_IFWI_GC_Black (1)'!$A$1:$AI$141</formula>
    <oldFormula>'ADL_N_IFWI_GC_Black (1)'!$A$1:$AI$141</oldFormula>
  </rdn>
  <rcv guid="{93418D29-173A-4B4D-A6AE-F67D0D5B6F97}"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4" sId="1">
    <nc r="C12" t="inlineStr">
      <is>
        <t>passed</t>
      </is>
    </nc>
  </rcc>
  <rcc rId="1315" sId="1">
    <nc r="D12" t="inlineStr">
      <is>
        <t>ramya</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dxf="1" dxf="1">
    <oc r="A140">
      <f>HYPERLINK("https://hsdes.intel.com/resource/16012412794","16012412794")</f>
    </oc>
    <nc r="A140">
      <f>HYPERLINK("https://hsdes.intel.com/resource/16012412794","16012412794")</f>
    </nc>
    <odxf>
      <font>
        <u val="none"/>
        <sz val="11"/>
        <color theme="1"/>
        <name val="Calibri"/>
        <family val="2"/>
        <scheme val="minor"/>
      </font>
    </odxf>
    <ndxf>
      <font>
        <u/>
        <sz val="11"/>
        <color theme="10"/>
        <name val="Calibri"/>
        <family val="2"/>
        <scheme val="minor"/>
      </font>
    </ndxf>
  </rcc>
  <rcc rId="1317" sId="1">
    <nc r="C140" t="inlineStr">
      <is>
        <t>passed</t>
      </is>
    </nc>
  </rcc>
  <rcc rId="1318" sId="1">
    <nc r="D140" t="inlineStr">
      <is>
        <t>ramya</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nc r="C62" t="inlineStr">
      <is>
        <t>Blocked</t>
      </is>
    </nc>
  </rcc>
  <rcc rId="1320" sId="1">
    <nc r="E62" t="inlineStr">
      <is>
        <t>Blocked:inventery Block</t>
      </is>
    </nc>
  </rcc>
  <rfmt sheetId="1" sqref="C62">
    <dxf>
      <fill>
        <patternFill patternType="solid">
          <bgColor rgb="FFFFFF00"/>
        </patternFill>
      </fill>
    </dxf>
  </rfmt>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nc r="C56" t="inlineStr">
      <is>
        <t>passed</t>
      </is>
    </nc>
  </rcc>
  <rcc rId="1322" sId="1">
    <nc r="D56" t="inlineStr">
      <is>
        <t>ramya</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3" sId="1">
    <nc r="C18" t="inlineStr">
      <is>
        <t>passed</t>
      </is>
    </nc>
  </rcc>
  <rcc rId="1324" sId="1">
    <nc r="D18" t="inlineStr">
      <is>
        <t>ramya</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5" sId="1">
    <nc r="D121" t="inlineStr">
      <is>
        <t>Venkateswara</t>
      </is>
    </nc>
  </rcc>
  <rcc rId="1326" sId="1">
    <nc r="D127" t="inlineStr">
      <is>
        <t>Venkateswara</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418D29-173A-4B4D-A6AE-F67D0D5B6F97}" action="delete"/>
  <rdn rId="0" localSheetId="1" customView="1" name="Z_93418D29_173A_4B4D_A6AE_F67D0D5B6F97_.wvu.FilterData" hidden="1" oldHidden="1">
    <formula>'ADL_N_IFWI_GC_Black (1)'!$A$1:$AI$141</formula>
    <oldFormula>'ADL_N_IFWI_GC_Black (1)'!$A$1:$AI$141</oldFormula>
  </rdn>
  <rcv guid="{93418D29-173A-4B4D-A6AE-F67D0D5B6F9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56B9F43-43EC-4E30-A2B8-C1695B22C327}" action="delete"/>
  <rdn rId="0" localSheetId="1" customView="1" name="Z_756B9F43_43EC_4E30_A2B8_C1695B22C327_.wvu.FilterData" hidden="1" oldHidden="1">
    <formula>'ADL_N_IFWI_GC_Black (1)'!$A$1:$AI$141</formula>
    <oldFormula>'ADL_N_IFWI_GC_Black (1)'!$A$1:$AI$141</oldFormula>
  </rdn>
  <rcv guid="{756B9F43-43EC-4E30-A2B8-C1695B22C327}"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9" sId="1">
    <nc r="C121" t="inlineStr">
      <is>
        <t>passed</t>
      </is>
    </nc>
  </rcc>
  <rcc rId="1330" sId="1">
    <nc r="C127" t="inlineStr">
      <is>
        <t>passed</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 sId="1">
    <nc r="D105" t="inlineStr">
      <is>
        <t>purus</t>
      </is>
    </nc>
  </rcc>
  <rcc rId="1332" sId="1">
    <nc r="D116" t="inlineStr">
      <is>
        <t>purus</t>
      </is>
    </nc>
  </rcc>
  <rcc rId="1333" sId="1">
    <nc r="D118" t="inlineStr">
      <is>
        <t>purus</t>
      </is>
    </nc>
  </rcc>
  <rcc rId="1334" sId="1">
    <nc r="D119" t="inlineStr">
      <is>
        <t>purus</t>
      </is>
    </nc>
  </rcc>
  <rcc rId="1335" sId="1">
    <nc r="D126" t="inlineStr">
      <is>
        <t>purus</t>
      </is>
    </nc>
  </rcc>
  <rcc rId="1336" sId="1">
    <nc r="D135" t="inlineStr">
      <is>
        <t>purus</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nc r="C27" t="inlineStr">
      <is>
        <t>passed</t>
      </is>
    </nc>
  </rcc>
  <rfmt sheetId="1" sqref="C27">
    <dxf>
      <alignment horizontal="general" vertical="bottom" textRotation="0" wrapText="0" indent="0" justifyLastLine="0" shrinkToFit="0" readingOrder="0"/>
    </dxf>
  </rfmt>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8" sId="1">
    <oc r="D6" t="inlineStr">
      <is>
        <t>varun</t>
      </is>
    </oc>
    <nc r="D6" t="inlineStr">
      <is>
        <t>Venkateswara</t>
      </is>
    </nc>
  </rcc>
  <rcc rId="1339" sId="1">
    <oc r="D7" t="inlineStr">
      <is>
        <t>varun</t>
      </is>
    </oc>
    <nc r="D7" t="inlineStr">
      <is>
        <t>Venkateswara</t>
      </is>
    </nc>
  </rcc>
  <rcc rId="1340" sId="1">
    <oc r="D8" t="inlineStr">
      <is>
        <t>varun</t>
      </is>
    </oc>
    <nc r="D8" t="inlineStr">
      <is>
        <t>Venkateswara</t>
      </is>
    </nc>
  </rcc>
  <rcc rId="1341" sId="1">
    <oc r="D9" t="inlineStr">
      <is>
        <t>varun</t>
      </is>
    </oc>
    <nc r="D9" t="inlineStr">
      <is>
        <t>Venkateswara</t>
      </is>
    </nc>
  </rcc>
  <rcc rId="1342" sId="1">
    <oc r="D10" t="inlineStr">
      <is>
        <t>varun</t>
      </is>
    </oc>
    <nc r="D10" t="inlineStr">
      <is>
        <t>Venkateswara</t>
      </is>
    </nc>
  </rcc>
  <rcc rId="1343" sId="1">
    <oc r="D11" t="inlineStr">
      <is>
        <t>varun</t>
      </is>
    </oc>
    <nc r="D11" t="inlineStr">
      <is>
        <t>Venkateswara</t>
      </is>
    </nc>
  </rcc>
  <rcc rId="1344" sId="1">
    <oc r="D13" t="inlineStr">
      <is>
        <t>varun</t>
      </is>
    </oc>
    <nc r="D13" t="inlineStr">
      <is>
        <t>Venkateswara</t>
      </is>
    </nc>
  </rcc>
  <rcc rId="1345" sId="1">
    <oc r="D15" t="inlineStr">
      <is>
        <t>varun</t>
      </is>
    </oc>
    <nc r="D15" t="inlineStr">
      <is>
        <t>Venkateswara</t>
      </is>
    </nc>
  </rcc>
  <rcc rId="1346" sId="1">
    <oc r="D21" t="inlineStr">
      <is>
        <t xml:space="preserve">varun </t>
      </is>
    </oc>
    <nc r="D21" t="inlineStr">
      <is>
        <t>Venkateswara</t>
      </is>
    </nc>
  </rcc>
  <rcc rId="1347" sId="1">
    <oc r="D22" t="inlineStr">
      <is>
        <t>varun</t>
      </is>
    </oc>
    <nc r="D22" t="inlineStr">
      <is>
        <t>Venkateswara</t>
      </is>
    </nc>
  </rcc>
  <rcc rId="1348" sId="1">
    <oc r="D28" t="inlineStr">
      <is>
        <t>varun</t>
      </is>
    </oc>
    <nc r="D28" t="inlineStr">
      <is>
        <t>Venkateswara</t>
      </is>
    </nc>
  </rcc>
  <rcc rId="1349" sId="1">
    <oc r="D30" t="inlineStr">
      <is>
        <t>varun</t>
      </is>
    </oc>
    <nc r="D30" t="inlineStr">
      <is>
        <t>Venkateswara</t>
      </is>
    </nc>
  </rcc>
  <rcc rId="1350" sId="1">
    <oc r="D31" t="inlineStr">
      <is>
        <t>varun</t>
      </is>
    </oc>
    <nc r="D31" t="inlineStr">
      <is>
        <t>Venkateswara</t>
      </is>
    </nc>
  </rcc>
  <rcc rId="1351" sId="1">
    <oc r="D34" t="inlineStr">
      <is>
        <t>varun</t>
      </is>
    </oc>
    <nc r="D34" t="inlineStr">
      <is>
        <t>Venkateswara</t>
      </is>
    </nc>
  </rcc>
  <rcc rId="1352" sId="1">
    <oc r="D35" t="inlineStr">
      <is>
        <t>varun</t>
      </is>
    </oc>
    <nc r="D35" t="inlineStr">
      <is>
        <t>Venkateswara</t>
      </is>
    </nc>
  </rcc>
  <rcc rId="1353" sId="1">
    <oc r="D36" t="inlineStr">
      <is>
        <t>varun</t>
      </is>
    </oc>
    <nc r="D36" t="inlineStr">
      <is>
        <t>Venkateswara</t>
      </is>
    </nc>
  </rcc>
  <rcc rId="1354" sId="1">
    <oc r="D37" t="inlineStr">
      <is>
        <t>varun</t>
      </is>
    </oc>
    <nc r="D37" t="inlineStr">
      <is>
        <t>Venkateswara</t>
      </is>
    </nc>
  </rcc>
  <rcc rId="1355" sId="1">
    <oc r="D38" t="inlineStr">
      <is>
        <t>varun</t>
      </is>
    </oc>
    <nc r="D38" t="inlineStr">
      <is>
        <t>Venkateswara</t>
      </is>
    </nc>
  </rcc>
  <rcc rId="1356" sId="1">
    <oc r="D40" t="inlineStr">
      <is>
        <t>varun</t>
      </is>
    </oc>
    <nc r="D40" t="inlineStr">
      <is>
        <t>Venkateswara</t>
      </is>
    </nc>
  </rcc>
  <rcc rId="1357" sId="1">
    <oc r="D41" t="inlineStr">
      <is>
        <t>varun</t>
      </is>
    </oc>
    <nc r="D41" t="inlineStr">
      <is>
        <t>Venkateswara</t>
      </is>
    </nc>
  </rcc>
  <rcc rId="1358" sId="1">
    <oc r="D42" t="inlineStr">
      <is>
        <t>varun</t>
      </is>
    </oc>
    <nc r="D42" t="inlineStr">
      <is>
        <t>Venkateswara</t>
      </is>
    </nc>
  </rcc>
  <rcc rId="1359" sId="1">
    <oc r="D47" t="inlineStr">
      <is>
        <t>varun</t>
      </is>
    </oc>
    <nc r="D47" t="inlineStr">
      <is>
        <t>Venkateswara</t>
      </is>
    </nc>
  </rcc>
  <rcc rId="1360" sId="1">
    <oc r="D48" t="inlineStr">
      <is>
        <t>varun</t>
      </is>
    </oc>
    <nc r="D48" t="inlineStr">
      <is>
        <t>Venkateswara</t>
      </is>
    </nc>
  </rcc>
  <rcc rId="1361" sId="1">
    <oc r="D49" t="inlineStr">
      <is>
        <t>varun</t>
      </is>
    </oc>
    <nc r="D49" t="inlineStr">
      <is>
        <t>Venkateswara</t>
      </is>
    </nc>
  </rcc>
  <rcc rId="1362" sId="1">
    <oc r="D51" t="inlineStr">
      <is>
        <t>varun</t>
      </is>
    </oc>
    <nc r="D51" t="inlineStr">
      <is>
        <t>Venkateswara</t>
      </is>
    </nc>
  </rcc>
  <rcc rId="1363" sId="1">
    <oc r="D52" t="inlineStr">
      <is>
        <t>varun</t>
      </is>
    </oc>
    <nc r="D52" t="inlineStr">
      <is>
        <t>Venkateswara</t>
      </is>
    </nc>
  </rcc>
  <rcc rId="1364" sId="1">
    <oc r="D60" t="inlineStr">
      <is>
        <t>varun</t>
      </is>
    </oc>
    <nc r="D60" t="inlineStr">
      <is>
        <t>Venkateswara</t>
      </is>
    </nc>
  </rcc>
  <rcc rId="1365" sId="1">
    <oc r="D66" t="inlineStr">
      <is>
        <t>varun</t>
      </is>
    </oc>
    <nc r="D66" t="inlineStr">
      <is>
        <t>Venkateswara</t>
      </is>
    </nc>
  </rcc>
  <rcc rId="1366" sId="1">
    <oc r="D67" t="inlineStr">
      <is>
        <t>varun</t>
      </is>
    </oc>
    <nc r="D67" t="inlineStr">
      <is>
        <t>Venkateswara</t>
      </is>
    </nc>
  </rcc>
  <rcc rId="1367" sId="1">
    <oc r="D68" t="inlineStr">
      <is>
        <t>varun</t>
      </is>
    </oc>
    <nc r="D68" t="inlineStr">
      <is>
        <t>Venkateswara</t>
      </is>
    </nc>
  </rcc>
  <rcc rId="1368" sId="1">
    <oc r="D70" t="inlineStr">
      <is>
        <t>varun</t>
      </is>
    </oc>
    <nc r="D70" t="inlineStr">
      <is>
        <t>Venkateswara</t>
      </is>
    </nc>
  </rcc>
  <rcc rId="1369" sId="1">
    <oc r="D72" t="inlineStr">
      <is>
        <t>varun</t>
      </is>
    </oc>
    <nc r="D72" t="inlineStr">
      <is>
        <t>Venkateswara</t>
      </is>
    </nc>
  </rcc>
  <rcc rId="1370" sId="1">
    <oc r="D74" t="inlineStr">
      <is>
        <t>varun</t>
      </is>
    </oc>
    <nc r="D74" t="inlineStr">
      <is>
        <t>Venkateswara</t>
      </is>
    </nc>
  </rcc>
  <rcc rId="1371" sId="1">
    <oc r="D75" t="inlineStr">
      <is>
        <t>varun</t>
      </is>
    </oc>
    <nc r="D75" t="inlineStr">
      <is>
        <t>Venkateswara</t>
      </is>
    </nc>
  </rcc>
  <rcc rId="1372" sId="1">
    <oc r="D77" t="inlineStr">
      <is>
        <t>varun</t>
      </is>
    </oc>
    <nc r="D77" t="inlineStr">
      <is>
        <t>Venkateswara</t>
      </is>
    </nc>
  </rcc>
  <rcc rId="1373" sId="1">
    <oc r="D82" t="inlineStr">
      <is>
        <t>varun</t>
      </is>
    </oc>
    <nc r="D82" t="inlineStr">
      <is>
        <t>Venkateswara</t>
      </is>
    </nc>
  </rcc>
  <rcc rId="1374" sId="1">
    <oc r="D83" t="inlineStr">
      <is>
        <t>varun</t>
      </is>
    </oc>
    <nc r="D83" t="inlineStr">
      <is>
        <t>Venkateswara</t>
      </is>
    </nc>
  </rcc>
  <rcc rId="1375" sId="1">
    <oc r="D84" t="inlineStr">
      <is>
        <t>varun</t>
      </is>
    </oc>
    <nc r="D84" t="inlineStr">
      <is>
        <t>Venkateswara</t>
      </is>
    </nc>
  </rcc>
  <rcc rId="1376" sId="1">
    <oc r="D86" t="inlineStr">
      <is>
        <t>varun</t>
      </is>
    </oc>
    <nc r="D86" t="inlineStr">
      <is>
        <t>Venkateswara</t>
      </is>
    </nc>
  </rcc>
  <rcc rId="1377" sId="1">
    <oc r="D87" t="inlineStr">
      <is>
        <t>varun</t>
      </is>
    </oc>
    <nc r="D87" t="inlineStr">
      <is>
        <t>Venkateswara</t>
      </is>
    </nc>
  </rcc>
  <rcc rId="1378" sId="1">
    <oc r="D88" t="inlineStr">
      <is>
        <t>varun</t>
      </is>
    </oc>
    <nc r="D88" t="inlineStr">
      <is>
        <t>Venkateswara</t>
      </is>
    </nc>
  </rcc>
  <rcc rId="1379" sId="1">
    <oc r="D91" t="inlineStr">
      <is>
        <t>varun</t>
      </is>
    </oc>
    <nc r="D91" t="inlineStr">
      <is>
        <t>Venkateswara</t>
      </is>
    </nc>
  </rcc>
  <rcc rId="1380" sId="1">
    <oc r="D92" t="inlineStr">
      <is>
        <t>varun</t>
      </is>
    </oc>
    <nc r="D92" t="inlineStr">
      <is>
        <t>Venkateswara</t>
      </is>
    </nc>
  </rcc>
  <rcc rId="1381" sId="1">
    <oc r="D93" t="inlineStr">
      <is>
        <t>varun</t>
      </is>
    </oc>
    <nc r="D93" t="inlineStr">
      <is>
        <t>Venkateswara</t>
      </is>
    </nc>
  </rcc>
  <rcc rId="1382" sId="1">
    <oc r="D97" t="inlineStr">
      <is>
        <t>varun</t>
      </is>
    </oc>
    <nc r="D97" t="inlineStr">
      <is>
        <t>Venkateswara</t>
      </is>
    </nc>
  </rcc>
  <rcc rId="1383" sId="1">
    <oc r="D98" t="inlineStr">
      <is>
        <t>varun</t>
      </is>
    </oc>
    <nc r="D98" t="inlineStr">
      <is>
        <t>Venkateswara</t>
      </is>
    </nc>
  </rcc>
  <rcc rId="1384" sId="1">
    <oc r="D99" t="inlineStr">
      <is>
        <t>varun</t>
      </is>
    </oc>
    <nc r="D99" t="inlineStr">
      <is>
        <t>Venkateswara</t>
      </is>
    </nc>
  </rcc>
  <rcc rId="1385" sId="1">
    <oc r="D100" t="inlineStr">
      <is>
        <t>varun</t>
      </is>
    </oc>
    <nc r="D100" t="inlineStr">
      <is>
        <t>Venkateswara</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6" sId="1">
    <oc r="D120" t="inlineStr">
      <is>
        <t>ramya</t>
      </is>
    </oc>
    <nc r="D120" t="inlineStr">
      <is>
        <t xml:space="preserve">Navya </t>
      </is>
    </nc>
  </rcc>
  <rfmt sheetId="1" sqref="C120" start="0" length="2147483647">
    <dxf>
      <font>
        <color theme="1"/>
      </font>
    </dxf>
  </rfmt>
  <rcc rId="1387" sId="1">
    <oc r="C120" t="inlineStr">
      <is>
        <t>Failed</t>
      </is>
    </oc>
    <nc r="C120" t="inlineStr">
      <is>
        <t>Passed</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8" sId="1">
    <nc r="E109" t="inlineStr">
      <is>
        <t xml:space="preserve">Siv </t>
      </is>
    </nc>
  </rcc>
  <rfmt sheetId="1" sqref="E109">
    <dxf>
      <alignment horizontal="general" vertical="bottom" textRotation="0" wrapText="0" indent="0" justifyLastLine="0" shrinkToFit="0" readingOrder="0"/>
    </dxf>
  </rfmt>
  <rcc rId="1389" sId="1">
    <nc r="E114" t="inlineStr">
      <is>
        <t xml:space="preserve">Siv </t>
      </is>
    </nc>
  </rcc>
  <rfmt sheetId="1" sqref="E114">
    <dxf>
      <alignment horizontal="general" vertical="bottom" textRotation="0" wrapText="0" indent="0" justifyLastLine="0" shrinkToFit="0" readingOrder="0"/>
      <border diagonalUp="0" diagonalDown="0" outline="0">
        <left/>
        <right/>
        <top/>
        <bottom/>
      </border>
    </dxf>
  </rfmt>
  <rfmt sheetId="1" sqref="E114">
    <dxf>
      <alignment horizontal="general" vertical="bottom" textRotation="0" wrapText="0" indent="0" justifyLastLine="0" shrinkToFit="0" readingOrder="0"/>
    </dxf>
  </rfmt>
  <rcc rId="1390" sId="1">
    <nc r="E96" t="inlineStr">
      <is>
        <t xml:space="preserve">ACPI </t>
      </is>
    </nc>
  </rcc>
  <rfmt sheetId="1" sqref="E96">
    <dxf>
      <alignment horizontal="general" vertical="bottom" textRotation="0" wrapText="0" indent="0" justifyLastLine="0" shrinkToFit="0"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1" sId="1">
    <oc r="D114" t="inlineStr">
      <is>
        <t>ramya</t>
      </is>
    </oc>
    <nc r="D114" t="inlineStr">
      <is>
        <t xml:space="preserve">Navya </t>
      </is>
    </nc>
  </rcc>
  <rcc rId="1392" sId="1">
    <oc r="D109" t="inlineStr">
      <is>
        <t>ramya</t>
      </is>
    </oc>
    <nc r="D109" t="inlineStr">
      <is>
        <t xml:space="preserve">Navya </t>
      </is>
    </nc>
  </rcc>
  <rcc rId="1393" sId="1" odxf="1" dxf="1">
    <oc r="C109" t="inlineStr">
      <is>
        <t>Failed</t>
      </is>
    </oc>
    <nc r="C109" t="inlineStr">
      <is>
        <t>passed</t>
      </is>
    </nc>
    <odxf>
      <font>
        <color rgb="FFFF0000"/>
      </font>
    </odxf>
    <ndxf>
      <font>
        <sz val="11"/>
        <color theme="1"/>
        <name val="Calibri"/>
        <family val="2"/>
        <scheme val="minor"/>
      </font>
    </ndxf>
  </rcc>
  <rcc rId="1394" sId="1" odxf="1" dxf="1">
    <oc r="C114" t="inlineStr">
      <is>
        <t>Failed</t>
      </is>
    </oc>
    <nc r="C114" t="inlineStr">
      <is>
        <t>passed</t>
      </is>
    </nc>
    <ndxf>
      <font>
        <sz val="11"/>
        <color theme="1"/>
        <name val="Calibri"/>
        <family val="2"/>
        <scheme val="minor"/>
      </font>
    </ndxf>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9">
  <userInfo guid="{3F0ADB7A-11F8-46AB-95C0-956D9879E9EF}" name="Sakthivel, RamyaX" id="-1411520311" dateTime="2022-08-11T12:28:20"/>
  <userInfo guid="{DDE9E6AF-0964-4CE6-AFA2-96DF3173DCC1}" name="Keerthi, NavyaX" id="-1221437838" dateTime="2022-08-12T09:38:32"/>
  <userInfo guid="{27CCF291-ACE5-47E8-8B08-CBD72AB7996D}" name="Venkateswara Reddy, ThatireddyX" id="-1191551835" dateTime="2022-08-12T10:31:37"/>
  <userInfo guid="{423F38B6-BE6D-4DBA-ACD2-CC70C40A35EA}" name="Birru, VarunX kumar" id="-813997105" dateTime="2022-08-12T12:48:33"/>
  <userInfo guid="{4E066F6F-9BBC-4C45-B4B5-EB25156C4185}" name="G, PurushothamanX" id="-1136700841" dateTime="2022-08-12T13:53:43"/>
  <userInfo guid="{C5A6E9A8-B6B0-4A6C-A621-4ED806C2F4C0}" name="G, PurushothamanX" id="-1136663850" dateTime="2022-08-16T11:50:54"/>
  <userInfo guid="{C5A6E9A8-B6B0-4A6C-A621-4ED806C2F4C0}" name="Venkateswara Reddy, ThatireddyX" id="-1191556618" dateTime="2022-08-17T11:54:18"/>
  <userInfo guid="{AA6DF44A-1CDC-4E3C-8B9C-A4D071B87E1F}" name="G, PurushothamanX" id="-1136715392" dateTime="2022-08-17T16:06:24"/>
  <userInfo guid="{AA6DF44A-1CDC-4E3C-8B9C-A4D071B87E1F}" name="Keerthi, NavyaX" id="-1221432332" dateTime="2022-08-17T18:08:5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0"/>
  <sheetViews>
    <sheetView tabSelected="1" workbookViewId="0">
      <selection activeCell="A96" sqref="A96"/>
    </sheetView>
  </sheetViews>
  <sheetFormatPr defaultColWidth="8.77734375" defaultRowHeight="14.4" x14ac:dyDescent="0.3"/>
  <cols>
    <col min="1" max="1" width="11.77734375" style="1" bestFit="1" customWidth="1"/>
    <col min="2" max="2" width="113.109375" style="1" bestFit="1" customWidth="1"/>
    <col min="3" max="3" width="8.5546875" style="1" bestFit="1" customWidth="1"/>
    <col min="4" max="4" width="12.5546875" style="1" bestFit="1" customWidth="1"/>
    <col min="5" max="5" width="29.44140625" style="1" bestFit="1" customWidth="1"/>
    <col min="6" max="6" width="8.5546875" style="1" bestFit="1" customWidth="1"/>
    <col min="7" max="7" width="46.88671875" style="1" bestFit="1" customWidth="1"/>
    <col min="8" max="8" width="14.88671875" style="1" bestFit="1" customWidth="1"/>
    <col min="9" max="9" width="80.33203125" style="1" bestFit="1" customWidth="1"/>
    <col min="10" max="10" width="13.77734375" style="1" bestFit="1" customWidth="1"/>
    <col min="11" max="11" width="36.33203125" style="1" bestFit="1" customWidth="1"/>
    <col min="12" max="12" width="255.6640625" style="1" bestFit="1" customWidth="1"/>
    <col min="13" max="13" width="83.5546875" style="1" bestFit="1" customWidth="1"/>
    <col min="14" max="14" width="255.6640625" style="1" bestFit="1" customWidth="1"/>
    <col min="15" max="15" width="13.77734375" style="1" bestFit="1" customWidth="1"/>
    <col min="16" max="16" width="27.21875" style="1" bestFit="1" customWidth="1"/>
    <col min="17" max="17" width="26.21875" style="1" bestFit="1" customWidth="1"/>
    <col min="18" max="18" width="8.6640625" style="1" bestFit="1" customWidth="1"/>
    <col min="19" max="19" width="255.6640625" style="1" bestFit="1" customWidth="1"/>
    <col min="20" max="20" width="11.44140625" style="1" bestFit="1" customWidth="1"/>
    <col min="21" max="21" width="13.44140625" style="1" bestFit="1" customWidth="1"/>
    <col min="22" max="22" width="143.77734375" style="1" bestFit="1" customWidth="1"/>
    <col min="23" max="23" width="77.88671875" style="1" bestFit="1" customWidth="1"/>
    <col min="24" max="24" width="15.6640625" style="1" bestFit="1" customWidth="1"/>
    <col min="25" max="25" width="7.33203125" style="1" bestFit="1" customWidth="1"/>
    <col min="26" max="26" width="27.77734375" style="1" bestFit="1" customWidth="1"/>
    <col min="27" max="27" width="20.77734375" style="1" bestFit="1" customWidth="1"/>
    <col min="28" max="28" width="14" style="1" bestFit="1" customWidth="1"/>
    <col min="29" max="29" width="17.6640625" style="1" bestFit="1" customWidth="1"/>
    <col min="30" max="30" width="11.5546875" style="1" bestFit="1" customWidth="1"/>
    <col min="31" max="31" width="16.109375" style="1" bestFit="1" customWidth="1"/>
    <col min="32" max="32" width="10" style="1" bestFit="1" customWidth="1"/>
    <col min="33" max="33" width="31.44140625" style="1" bestFit="1" customWidth="1"/>
    <col min="34" max="35" width="255.6640625" style="1" bestFit="1" customWidth="1"/>
    <col min="36" max="16384" width="8.77734375" style="1"/>
  </cols>
  <sheetData>
    <row r="1" spans="1:35" s="2" customFormat="1" x14ac:dyDescent="0.3">
      <c r="C1" s="2" t="s">
        <v>1173</v>
      </c>
      <c r="D1" s="2" t="s">
        <v>1177</v>
      </c>
      <c r="E1" s="2" t="s">
        <v>1176</v>
      </c>
      <c r="F1" s="2" t="s">
        <v>0</v>
      </c>
      <c r="G1" s="2" t="s">
        <v>1</v>
      </c>
      <c r="H1" s="2" t="s">
        <v>2</v>
      </c>
      <c r="I1" s="2" t="s">
        <v>3</v>
      </c>
      <c r="J1" s="2" t="s">
        <v>4</v>
      </c>
      <c r="K1" s="2" t="s">
        <v>5</v>
      </c>
      <c r="L1" s="2" t="s">
        <v>6</v>
      </c>
      <c r="M1" s="2" t="s">
        <v>7</v>
      </c>
      <c r="N1" s="2" t="s">
        <v>8</v>
      </c>
      <c r="O1" s="2" t="s">
        <v>9</v>
      </c>
      <c r="P1" s="2" t="s">
        <v>10</v>
      </c>
      <c r="Q1" s="2" t="s">
        <v>11</v>
      </c>
      <c r="R1" s="2" t="s">
        <v>12</v>
      </c>
      <c r="S1" s="2" t="s">
        <v>13</v>
      </c>
      <c r="T1" s="2" t="s">
        <v>14</v>
      </c>
      <c r="U1" s="2" t="s">
        <v>15</v>
      </c>
      <c r="V1" s="2" t="s">
        <v>16</v>
      </c>
      <c r="W1" s="2" t="s">
        <v>17</v>
      </c>
      <c r="X1" s="2" t="s">
        <v>18</v>
      </c>
      <c r="Y1" s="2" t="s">
        <v>19</v>
      </c>
      <c r="Z1" s="2" t="s">
        <v>20</v>
      </c>
      <c r="AA1" s="2" t="s">
        <v>21</v>
      </c>
      <c r="AB1" s="2" t="s">
        <v>22</v>
      </c>
      <c r="AC1" s="2" t="s">
        <v>23</v>
      </c>
      <c r="AD1" s="2" t="s">
        <v>24</v>
      </c>
      <c r="AE1" s="2" t="s">
        <v>25</v>
      </c>
      <c r="AF1" s="2" t="s">
        <v>26</v>
      </c>
      <c r="AG1" s="2" t="s">
        <v>27</v>
      </c>
      <c r="AH1" s="2" t="s">
        <v>28</v>
      </c>
      <c r="AI1" s="2" t="s">
        <v>29</v>
      </c>
    </row>
    <row r="2" spans="1:35" hidden="1" x14ac:dyDescent="0.3">
      <c r="A2" s="1" t="str">
        <f>HYPERLINK("https://hsdes.intel.com/resource/14013185867","14013185867")</f>
        <v>14013185867</v>
      </c>
      <c r="B2" s="1" t="s">
        <v>30</v>
      </c>
      <c r="C2" s="1" t="s">
        <v>1174</v>
      </c>
      <c r="D2" s="1" t="s">
        <v>1179</v>
      </c>
      <c r="F2" s="1" t="s">
        <v>31</v>
      </c>
      <c r="G2" s="1" t="s">
        <v>32</v>
      </c>
      <c r="H2" s="1" t="s">
        <v>33</v>
      </c>
      <c r="I2" s="1" t="s">
        <v>34</v>
      </c>
      <c r="J2" s="1" t="s">
        <v>35</v>
      </c>
      <c r="K2" s="1" t="s">
        <v>36</v>
      </c>
      <c r="L2" s="1" t="s">
        <v>37</v>
      </c>
      <c r="M2" s="1" t="s">
        <v>38</v>
      </c>
      <c r="N2" s="1" t="s">
        <v>39</v>
      </c>
      <c r="O2" s="1" t="s">
        <v>35</v>
      </c>
      <c r="P2" s="1" t="s">
        <v>40</v>
      </c>
      <c r="R2" s="1" t="s">
        <v>41</v>
      </c>
      <c r="S2" s="1" t="s">
        <v>42</v>
      </c>
      <c r="T2" s="1" t="s">
        <v>43</v>
      </c>
      <c r="U2" s="1" t="s">
        <v>44</v>
      </c>
      <c r="V2" s="1" t="s">
        <v>45</v>
      </c>
      <c r="W2" s="1" t="s">
        <v>46</v>
      </c>
      <c r="Y2" s="1" t="s">
        <v>47</v>
      </c>
      <c r="Z2" s="1" t="s">
        <v>48</v>
      </c>
      <c r="AB2" s="1" t="s">
        <v>49</v>
      </c>
      <c r="AC2" s="1" t="s">
        <v>50</v>
      </c>
      <c r="AF2" s="1" t="s">
        <v>51</v>
      </c>
      <c r="AG2" s="1" t="s">
        <v>52</v>
      </c>
      <c r="AH2" s="1" t="s">
        <v>53</v>
      </c>
      <c r="AI2" s="1" t="s">
        <v>54</v>
      </c>
    </row>
    <row r="3" spans="1:35" hidden="1" x14ac:dyDescent="0.3">
      <c r="A3" s="1" t="str">
        <f>HYPERLINK("https://hsdes.intel.com/resource/14013185882","14013185882")</f>
        <v>14013185882</v>
      </c>
      <c r="B3" s="1" t="s">
        <v>55</v>
      </c>
      <c r="C3" s="1" t="s">
        <v>1174</v>
      </c>
      <c r="D3" s="1" t="s">
        <v>1175</v>
      </c>
      <c r="F3" s="1" t="s">
        <v>56</v>
      </c>
      <c r="G3" s="1" t="s">
        <v>32</v>
      </c>
      <c r="H3" s="1" t="s">
        <v>33</v>
      </c>
      <c r="I3" s="1" t="s">
        <v>57</v>
      </c>
      <c r="J3" s="1" t="s">
        <v>58</v>
      </c>
      <c r="K3" s="1" t="s">
        <v>59</v>
      </c>
      <c r="L3" s="1" t="s">
        <v>60</v>
      </c>
      <c r="M3" s="1" t="s">
        <v>61</v>
      </c>
      <c r="N3" s="1" t="s">
        <v>62</v>
      </c>
      <c r="O3" s="1" t="s">
        <v>58</v>
      </c>
      <c r="P3" s="1" t="s">
        <v>40</v>
      </c>
      <c r="R3" s="1" t="s">
        <v>63</v>
      </c>
      <c r="S3" s="1" t="s">
        <v>64</v>
      </c>
      <c r="T3" s="1" t="s">
        <v>43</v>
      </c>
      <c r="U3" s="1" t="s">
        <v>65</v>
      </c>
      <c r="V3" s="1" t="s">
        <v>66</v>
      </c>
      <c r="W3" s="1" t="s">
        <v>67</v>
      </c>
      <c r="Y3" s="1" t="s">
        <v>47</v>
      </c>
      <c r="Z3" s="1" t="s">
        <v>68</v>
      </c>
      <c r="AB3" s="1" t="s">
        <v>49</v>
      </c>
      <c r="AC3" s="1" t="s">
        <v>50</v>
      </c>
      <c r="AF3" s="1" t="s">
        <v>51</v>
      </c>
      <c r="AG3" s="1" t="s">
        <v>52</v>
      </c>
      <c r="AH3" s="1" t="s">
        <v>69</v>
      </c>
      <c r="AI3" s="1" t="s">
        <v>70</v>
      </c>
    </row>
    <row r="4" spans="1:35" hidden="1" x14ac:dyDescent="0.3">
      <c r="A4" s="1" t="str">
        <f>HYPERLINK("https://hsdes.intel.com/resource/14013185893","14013185893")</f>
        <v>14013185893</v>
      </c>
      <c r="B4" s="1" t="s">
        <v>71</v>
      </c>
      <c r="C4" s="1" t="s">
        <v>1174</v>
      </c>
      <c r="D4" s="1" t="s">
        <v>1175</v>
      </c>
      <c r="F4" s="1" t="s">
        <v>56</v>
      </c>
      <c r="G4" s="1" t="s">
        <v>32</v>
      </c>
      <c r="H4" s="1" t="s">
        <v>33</v>
      </c>
      <c r="I4" s="1" t="s">
        <v>57</v>
      </c>
      <c r="J4" s="1" t="s">
        <v>72</v>
      </c>
      <c r="K4" s="1" t="s">
        <v>59</v>
      </c>
      <c r="L4" s="1" t="s">
        <v>73</v>
      </c>
      <c r="M4" s="1" t="s">
        <v>61</v>
      </c>
      <c r="N4" s="1" t="s">
        <v>74</v>
      </c>
      <c r="O4" s="1" t="s">
        <v>72</v>
      </c>
      <c r="P4" s="1" t="s">
        <v>40</v>
      </c>
      <c r="R4" s="1" t="s">
        <v>63</v>
      </c>
      <c r="S4" s="1" t="s">
        <v>75</v>
      </c>
      <c r="T4" s="1" t="s">
        <v>43</v>
      </c>
      <c r="U4" s="1" t="s">
        <v>44</v>
      </c>
      <c r="V4" s="1" t="s">
        <v>66</v>
      </c>
      <c r="W4" s="1" t="s">
        <v>67</v>
      </c>
      <c r="Y4" s="1" t="s">
        <v>47</v>
      </c>
      <c r="Z4" s="1" t="s">
        <v>68</v>
      </c>
      <c r="AB4" s="1" t="s">
        <v>49</v>
      </c>
      <c r="AC4" s="1" t="s">
        <v>50</v>
      </c>
      <c r="AF4" s="1" t="s">
        <v>51</v>
      </c>
      <c r="AG4" s="1" t="s">
        <v>52</v>
      </c>
      <c r="AH4" s="1" t="s">
        <v>76</v>
      </c>
      <c r="AI4" s="1" t="s">
        <v>77</v>
      </c>
    </row>
    <row r="5" spans="1:35" hidden="1" x14ac:dyDescent="0.3">
      <c r="A5" s="1" t="str">
        <f>HYPERLINK("https://hsdes.intel.com/resource/14013185905","14013185905")</f>
        <v>14013185905</v>
      </c>
      <c r="B5" s="1" t="s">
        <v>78</v>
      </c>
      <c r="C5" s="1" t="s">
        <v>1174</v>
      </c>
      <c r="D5" s="1" t="s">
        <v>1175</v>
      </c>
      <c r="F5" s="1" t="s">
        <v>56</v>
      </c>
      <c r="G5" s="1" t="s">
        <v>32</v>
      </c>
      <c r="H5" s="1" t="s">
        <v>33</v>
      </c>
      <c r="I5" s="1" t="s">
        <v>79</v>
      </c>
      <c r="J5" s="1" t="s">
        <v>80</v>
      </c>
      <c r="K5" s="1" t="s">
        <v>81</v>
      </c>
      <c r="L5" s="1" t="s">
        <v>82</v>
      </c>
      <c r="M5" s="1" t="s">
        <v>83</v>
      </c>
      <c r="N5" s="1" t="s">
        <v>84</v>
      </c>
      <c r="O5" s="1" t="s">
        <v>80</v>
      </c>
      <c r="P5" s="1" t="s">
        <v>40</v>
      </c>
      <c r="R5" s="1" t="s">
        <v>63</v>
      </c>
      <c r="S5" s="1" t="s">
        <v>85</v>
      </c>
      <c r="T5" s="1" t="s">
        <v>43</v>
      </c>
      <c r="U5" s="1" t="s">
        <v>86</v>
      </c>
      <c r="V5" s="1" t="s">
        <v>87</v>
      </c>
      <c r="W5" s="1" t="s">
        <v>46</v>
      </c>
      <c r="Y5" s="1" t="s">
        <v>47</v>
      </c>
      <c r="Z5" s="1" t="s">
        <v>68</v>
      </c>
      <c r="AB5" s="1" t="s">
        <v>88</v>
      </c>
      <c r="AC5" s="1" t="s">
        <v>50</v>
      </c>
      <c r="AF5" s="1" t="s">
        <v>51</v>
      </c>
      <c r="AG5" s="1" t="s">
        <v>52</v>
      </c>
      <c r="AH5" s="1" t="s">
        <v>89</v>
      </c>
      <c r="AI5" s="1" t="s">
        <v>90</v>
      </c>
    </row>
    <row r="6" spans="1:35" hidden="1" x14ac:dyDescent="0.3">
      <c r="A6" s="1" t="str">
        <f>HYPERLINK("https://hsdes.intel.com/resource/14013185917","14013185917")</f>
        <v>14013185917</v>
      </c>
      <c r="B6" s="1" t="s">
        <v>91</v>
      </c>
      <c r="C6" s="1" t="s">
        <v>1174</v>
      </c>
      <c r="D6" s="1" t="s">
        <v>1183</v>
      </c>
      <c r="F6" s="1" t="s">
        <v>56</v>
      </c>
      <c r="G6" s="1" t="s">
        <v>32</v>
      </c>
      <c r="H6" s="1" t="s">
        <v>33</v>
      </c>
      <c r="I6" s="1" t="s">
        <v>57</v>
      </c>
      <c r="J6" s="1" t="s">
        <v>92</v>
      </c>
      <c r="K6" s="1" t="s">
        <v>81</v>
      </c>
      <c r="L6" s="1" t="s">
        <v>93</v>
      </c>
      <c r="M6" s="1" t="s">
        <v>94</v>
      </c>
      <c r="N6" s="1" t="s">
        <v>95</v>
      </c>
      <c r="O6" s="1" t="s">
        <v>92</v>
      </c>
      <c r="P6" s="1" t="s">
        <v>40</v>
      </c>
      <c r="R6" s="1" t="s">
        <v>63</v>
      </c>
      <c r="S6" s="1" t="s">
        <v>96</v>
      </c>
      <c r="T6" s="1" t="s">
        <v>43</v>
      </c>
      <c r="U6" s="1" t="s">
        <v>86</v>
      </c>
      <c r="V6" s="1" t="s">
        <v>66</v>
      </c>
      <c r="W6" s="1" t="s">
        <v>67</v>
      </c>
      <c r="Y6" s="1" t="s">
        <v>47</v>
      </c>
      <c r="Z6" s="1" t="s">
        <v>68</v>
      </c>
      <c r="AB6" s="1" t="s">
        <v>97</v>
      </c>
      <c r="AC6" s="1" t="s">
        <v>50</v>
      </c>
      <c r="AF6" s="1" t="s">
        <v>51</v>
      </c>
      <c r="AG6" s="1" t="s">
        <v>52</v>
      </c>
      <c r="AH6" s="1" t="s">
        <v>98</v>
      </c>
      <c r="AI6" s="1" t="s">
        <v>99</v>
      </c>
    </row>
    <row r="7" spans="1:35" hidden="1" x14ac:dyDescent="0.3">
      <c r="A7" s="1" t="str">
        <f>HYPERLINK("https://hsdes.intel.com/resource/14013185924","14013185924")</f>
        <v>14013185924</v>
      </c>
      <c r="B7" s="1" t="s">
        <v>100</v>
      </c>
      <c r="C7" s="1" t="s">
        <v>1174</v>
      </c>
      <c r="D7" s="1" t="s">
        <v>1183</v>
      </c>
      <c r="F7" s="1" t="s">
        <v>31</v>
      </c>
      <c r="G7" s="1" t="s">
        <v>32</v>
      </c>
      <c r="H7" s="1" t="s">
        <v>33</v>
      </c>
      <c r="I7" s="1" t="s">
        <v>101</v>
      </c>
      <c r="J7" s="1" t="s">
        <v>102</v>
      </c>
      <c r="K7" s="1" t="s">
        <v>81</v>
      </c>
      <c r="L7" s="1" t="s">
        <v>103</v>
      </c>
      <c r="M7" s="1" t="s">
        <v>94</v>
      </c>
      <c r="N7" s="1" t="s">
        <v>104</v>
      </c>
      <c r="O7" s="1" t="s">
        <v>102</v>
      </c>
      <c r="P7" s="1" t="s">
        <v>40</v>
      </c>
      <c r="R7" s="1" t="s">
        <v>63</v>
      </c>
      <c r="S7" s="1" t="s">
        <v>96</v>
      </c>
      <c r="T7" s="1" t="s">
        <v>43</v>
      </c>
      <c r="U7" s="1" t="s">
        <v>86</v>
      </c>
      <c r="V7" s="1" t="s">
        <v>105</v>
      </c>
      <c r="W7" s="1" t="s">
        <v>106</v>
      </c>
      <c r="Y7" s="1" t="s">
        <v>47</v>
      </c>
      <c r="Z7" s="1" t="s">
        <v>48</v>
      </c>
      <c r="AB7" s="1" t="s">
        <v>97</v>
      </c>
      <c r="AC7" s="1" t="s">
        <v>50</v>
      </c>
      <c r="AF7" s="1" t="s">
        <v>51</v>
      </c>
      <c r="AG7" s="1" t="s">
        <v>52</v>
      </c>
      <c r="AH7" s="1" t="s">
        <v>107</v>
      </c>
      <c r="AI7" s="1" t="s">
        <v>108</v>
      </c>
    </row>
    <row r="8" spans="1:35" hidden="1" x14ac:dyDescent="0.3">
      <c r="A8" s="1" t="str">
        <f>HYPERLINK("https://hsdes.intel.com/resource/14013185931","14013185931")</f>
        <v>14013185931</v>
      </c>
      <c r="B8" s="1" t="s">
        <v>109</v>
      </c>
      <c r="C8" s="1" t="s">
        <v>1174</v>
      </c>
      <c r="D8" s="1" t="s">
        <v>1183</v>
      </c>
      <c r="F8" s="1" t="s">
        <v>56</v>
      </c>
      <c r="G8" s="1" t="s">
        <v>110</v>
      </c>
      <c r="H8" s="1" t="s">
        <v>33</v>
      </c>
      <c r="I8" s="1" t="s">
        <v>111</v>
      </c>
      <c r="J8" s="1" t="s">
        <v>112</v>
      </c>
      <c r="K8" s="1" t="s">
        <v>81</v>
      </c>
      <c r="L8" s="1" t="s">
        <v>113</v>
      </c>
      <c r="M8" s="1" t="s">
        <v>114</v>
      </c>
      <c r="N8" s="1" t="s">
        <v>115</v>
      </c>
      <c r="O8" s="1" t="s">
        <v>112</v>
      </c>
      <c r="P8" s="1" t="s">
        <v>40</v>
      </c>
      <c r="R8" s="1" t="s">
        <v>63</v>
      </c>
      <c r="S8" s="1" t="s">
        <v>116</v>
      </c>
      <c r="T8" s="1" t="s">
        <v>43</v>
      </c>
      <c r="U8" s="1" t="s">
        <v>86</v>
      </c>
      <c r="V8" s="1" t="s">
        <v>117</v>
      </c>
      <c r="W8" s="1" t="s">
        <v>118</v>
      </c>
      <c r="Y8" s="1" t="s">
        <v>47</v>
      </c>
      <c r="Z8" s="1" t="s">
        <v>68</v>
      </c>
      <c r="AB8" s="1" t="s">
        <v>88</v>
      </c>
      <c r="AC8" s="1" t="s">
        <v>50</v>
      </c>
      <c r="AF8" s="1" t="s">
        <v>51</v>
      </c>
      <c r="AG8" s="1" t="s">
        <v>52</v>
      </c>
      <c r="AH8" s="1" t="s">
        <v>119</v>
      </c>
      <c r="AI8" s="1" t="s">
        <v>120</v>
      </c>
    </row>
    <row r="9" spans="1:35" hidden="1" x14ac:dyDescent="0.3">
      <c r="A9" s="1" t="str">
        <f>HYPERLINK("https://hsdes.intel.com/resource/14013185934","14013185934")</f>
        <v>14013185934</v>
      </c>
      <c r="B9" s="1" t="s">
        <v>121</v>
      </c>
      <c r="C9" s="3" t="s">
        <v>1174</v>
      </c>
      <c r="D9" s="1" t="s">
        <v>1183</v>
      </c>
      <c r="E9" s="3"/>
      <c r="F9" s="1" t="s">
        <v>56</v>
      </c>
      <c r="G9" s="1" t="s">
        <v>110</v>
      </c>
      <c r="H9" s="1" t="s">
        <v>33</v>
      </c>
      <c r="I9" s="1" t="s">
        <v>111</v>
      </c>
      <c r="J9" s="1" t="s">
        <v>122</v>
      </c>
      <c r="K9" s="1" t="s">
        <v>81</v>
      </c>
      <c r="L9" s="1" t="s">
        <v>123</v>
      </c>
      <c r="M9" s="1" t="s">
        <v>124</v>
      </c>
      <c r="N9" s="1" t="s">
        <v>125</v>
      </c>
      <c r="O9" s="1" t="s">
        <v>122</v>
      </c>
      <c r="P9" s="1" t="s">
        <v>40</v>
      </c>
      <c r="R9" s="1" t="s">
        <v>63</v>
      </c>
      <c r="S9" s="1" t="s">
        <v>126</v>
      </c>
      <c r="T9" s="1" t="s">
        <v>43</v>
      </c>
      <c r="U9" s="1" t="s">
        <v>86</v>
      </c>
      <c r="V9" s="1" t="s">
        <v>127</v>
      </c>
      <c r="W9" s="1" t="s">
        <v>118</v>
      </c>
      <c r="Y9" s="1" t="s">
        <v>47</v>
      </c>
      <c r="Z9" s="1" t="s">
        <v>68</v>
      </c>
      <c r="AB9" s="1" t="s">
        <v>88</v>
      </c>
      <c r="AC9" s="1" t="s">
        <v>50</v>
      </c>
      <c r="AF9" s="1" t="s">
        <v>51</v>
      </c>
      <c r="AG9" s="1" t="s">
        <v>52</v>
      </c>
      <c r="AH9" s="1" t="s">
        <v>128</v>
      </c>
      <c r="AI9" s="1" t="s">
        <v>129</v>
      </c>
    </row>
    <row r="10" spans="1:35" hidden="1" x14ac:dyDescent="0.3">
      <c r="A10" s="1" t="str">
        <f>HYPERLINK("https://hsdes.intel.com/resource/14013185942","14013185942")</f>
        <v>14013185942</v>
      </c>
      <c r="B10" s="1" t="s">
        <v>130</v>
      </c>
      <c r="C10" s="1" t="s">
        <v>1174</v>
      </c>
      <c r="D10" s="1" t="s">
        <v>1183</v>
      </c>
      <c r="F10" s="1" t="s">
        <v>31</v>
      </c>
      <c r="G10" s="1" t="s">
        <v>32</v>
      </c>
      <c r="H10" s="1" t="s">
        <v>33</v>
      </c>
      <c r="I10" s="1" t="s">
        <v>131</v>
      </c>
      <c r="J10" s="1" t="s">
        <v>132</v>
      </c>
      <c r="K10" s="1" t="s">
        <v>59</v>
      </c>
      <c r="L10" s="1" t="s">
        <v>133</v>
      </c>
      <c r="M10" s="1" t="s">
        <v>134</v>
      </c>
      <c r="N10" s="1" t="s">
        <v>135</v>
      </c>
      <c r="O10" s="1" t="s">
        <v>132</v>
      </c>
      <c r="P10" s="1" t="s">
        <v>40</v>
      </c>
      <c r="R10" s="1" t="s">
        <v>63</v>
      </c>
      <c r="S10" s="1" t="s">
        <v>136</v>
      </c>
      <c r="T10" s="1" t="s">
        <v>43</v>
      </c>
      <c r="U10" s="1" t="s">
        <v>44</v>
      </c>
      <c r="V10" s="1" t="s">
        <v>105</v>
      </c>
      <c r="W10" s="1" t="s">
        <v>106</v>
      </c>
      <c r="Y10" s="1" t="s">
        <v>47</v>
      </c>
      <c r="Z10" s="1" t="s">
        <v>48</v>
      </c>
      <c r="AB10" s="1" t="s">
        <v>49</v>
      </c>
      <c r="AC10" s="1" t="s">
        <v>137</v>
      </c>
      <c r="AF10" s="1" t="s">
        <v>51</v>
      </c>
      <c r="AG10" s="1" t="s">
        <v>52</v>
      </c>
      <c r="AH10" s="1" t="s">
        <v>138</v>
      </c>
      <c r="AI10" s="1" t="s">
        <v>139</v>
      </c>
    </row>
    <row r="11" spans="1:35" hidden="1" x14ac:dyDescent="0.3">
      <c r="A11" s="1" t="str">
        <f>HYPERLINK("https://hsdes.intel.com/resource/14013185951","14013185951")</f>
        <v>14013185951</v>
      </c>
      <c r="B11" s="1" t="s">
        <v>140</v>
      </c>
      <c r="C11" s="1" t="s">
        <v>1174</v>
      </c>
      <c r="D11" s="1" t="s">
        <v>1183</v>
      </c>
      <c r="F11" s="1" t="s">
        <v>31</v>
      </c>
      <c r="G11" s="1" t="s">
        <v>32</v>
      </c>
      <c r="H11" s="1" t="s">
        <v>33</v>
      </c>
      <c r="I11" s="1" t="s">
        <v>131</v>
      </c>
      <c r="J11" s="1" t="s">
        <v>141</v>
      </c>
      <c r="K11" s="1" t="s">
        <v>59</v>
      </c>
      <c r="L11" s="1" t="s">
        <v>142</v>
      </c>
      <c r="M11" s="1" t="s">
        <v>143</v>
      </c>
      <c r="N11" s="1" t="s">
        <v>144</v>
      </c>
      <c r="O11" s="1" t="s">
        <v>141</v>
      </c>
      <c r="P11" s="1" t="s">
        <v>40</v>
      </c>
      <c r="R11" s="1" t="s">
        <v>63</v>
      </c>
      <c r="S11" s="1" t="s">
        <v>145</v>
      </c>
      <c r="T11" s="1" t="s">
        <v>43</v>
      </c>
      <c r="U11" s="1" t="s">
        <v>44</v>
      </c>
      <c r="V11" s="1" t="s">
        <v>105</v>
      </c>
      <c r="W11" s="1" t="s">
        <v>106</v>
      </c>
      <c r="Y11" s="1" t="s">
        <v>47</v>
      </c>
      <c r="Z11" s="1" t="s">
        <v>48</v>
      </c>
      <c r="AB11" s="1" t="s">
        <v>49</v>
      </c>
      <c r="AC11" s="1" t="s">
        <v>50</v>
      </c>
      <c r="AF11" s="1" t="s">
        <v>51</v>
      </c>
      <c r="AG11" s="1" t="s">
        <v>52</v>
      </c>
      <c r="AH11" s="1" t="s">
        <v>146</v>
      </c>
      <c r="AI11" s="1" t="s">
        <v>147</v>
      </c>
    </row>
    <row r="12" spans="1:35" hidden="1" x14ac:dyDescent="0.3">
      <c r="A12" s="1" t="str">
        <f>HYPERLINK("https://hsdes.intel.com/resource/14013185957","14013185957")</f>
        <v>14013185957</v>
      </c>
      <c r="B12" s="1" t="s">
        <v>148</v>
      </c>
      <c r="C12" s="1" t="s">
        <v>1174</v>
      </c>
      <c r="D12" s="1" t="s">
        <v>1180</v>
      </c>
      <c r="F12" s="1" t="s">
        <v>56</v>
      </c>
      <c r="G12" s="1" t="s">
        <v>32</v>
      </c>
      <c r="H12" s="1" t="s">
        <v>33</v>
      </c>
      <c r="I12" s="1" t="s">
        <v>57</v>
      </c>
      <c r="J12" s="1" t="s">
        <v>149</v>
      </c>
      <c r="K12" s="1" t="s">
        <v>59</v>
      </c>
      <c r="L12" s="1" t="s">
        <v>150</v>
      </c>
      <c r="M12" s="1" t="s">
        <v>151</v>
      </c>
      <c r="N12" s="1" t="s">
        <v>152</v>
      </c>
      <c r="O12" s="1" t="s">
        <v>149</v>
      </c>
      <c r="P12" s="1" t="s">
        <v>40</v>
      </c>
      <c r="R12" s="1" t="s">
        <v>63</v>
      </c>
      <c r="S12" s="1" t="s">
        <v>153</v>
      </c>
      <c r="T12" s="1" t="s">
        <v>43</v>
      </c>
      <c r="U12" s="1" t="s">
        <v>44</v>
      </c>
      <c r="V12" s="1" t="s">
        <v>66</v>
      </c>
      <c r="W12" s="1" t="s">
        <v>67</v>
      </c>
      <c r="Y12" s="1" t="s">
        <v>47</v>
      </c>
      <c r="Z12" s="1" t="s">
        <v>68</v>
      </c>
      <c r="AB12" s="1" t="s">
        <v>49</v>
      </c>
      <c r="AC12" s="1" t="s">
        <v>50</v>
      </c>
      <c r="AF12" s="1" t="s">
        <v>51</v>
      </c>
      <c r="AG12" s="1" t="s">
        <v>52</v>
      </c>
      <c r="AH12" s="1" t="s">
        <v>154</v>
      </c>
      <c r="AI12" s="1" t="s">
        <v>155</v>
      </c>
    </row>
    <row r="13" spans="1:35" hidden="1" x14ac:dyDescent="0.3">
      <c r="A13" s="1" t="str">
        <f>HYPERLINK("https://hsdes.intel.com/resource/14013185962","14013185962")</f>
        <v>14013185962</v>
      </c>
      <c r="B13" s="1" t="s">
        <v>156</v>
      </c>
      <c r="C13" s="1" t="s">
        <v>1174</v>
      </c>
      <c r="D13" s="1" t="s">
        <v>1183</v>
      </c>
      <c r="F13" s="1" t="s">
        <v>56</v>
      </c>
      <c r="G13" s="1" t="s">
        <v>32</v>
      </c>
      <c r="H13" s="1" t="s">
        <v>33</v>
      </c>
      <c r="I13" s="1" t="s">
        <v>57</v>
      </c>
      <c r="J13" s="1" t="s">
        <v>157</v>
      </c>
      <c r="K13" s="1" t="s">
        <v>59</v>
      </c>
      <c r="L13" s="1" t="s">
        <v>158</v>
      </c>
      <c r="M13" s="1" t="s">
        <v>159</v>
      </c>
      <c r="N13" s="1" t="s">
        <v>160</v>
      </c>
      <c r="O13" s="1" t="s">
        <v>157</v>
      </c>
      <c r="P13" s="1" t="s">
        <v>40</v>
      </c>
      <c r="R13" s="1" t="s">
        <v>63</v>
      </c>
      <c r="S13" s="1" t="s">
        <v>161</v>
      </c>
      <c r="T13" s="1" t="s">
        <v>43</v>
      </c>
      <c r="U13" s="1" t="s">
        <v>44</v>
      </c>
      <c r="V13" s="1" t="s">
        <v>162</v>
      </c>
      <c r="W13" s="1" t="s">
        <v>163</v>
      </c>
      <c r="Y13" s="1" t="s">
        <v>47</v>
      </c>
      <c r="Z13" s="1" t="s">
        <v>68</v>
      </c>
      <c r="AB13" s="1" t="s">
        <v>88</v>
      </c>
      <c r="AC13" s="1" t="s">
        <v>137</v>
      </c>
      <c r="AF13" s="1" t="s">
        <v>51</v>
      </c>
      <c r="AG13" s="1" t="s">
        <v>52</v>
      </c>
      <c r="AH13" s="1" t="s">
        <v>164</v>
      </c>
      <c r="AI13" s="1" t="s">
        <v>165</v>
      </c>
    </row>
    <row r="14" spans="1:35" hidden="1" x14ac:dyDescent="0.3">
      <c r="A14" s="1" t="str">
        <f>HYPERLINK("https://hsdes.intel.com/resource/14013185963","14013185963")</f>
        <v>14013185963</v>
      </c>
      <c r="B14" s="1" t="s">
        <v>166</v>
      </c>
      <c r="C14" s="1" t="s">
        <v>1174</v>
      </c>
      <c r="D14" s="1" t="s">
        <v>1179</v>
      </c>
      <c r="F14" s="1" t="s">
        <v>56</v>
      </c>
      <c r="G14" s="1" t="s">
        <v>32</v>
      </c>
      <c r="H14" s="1" t="s">
        <v>33</v>
      </c>
      <c r="I14" s="1" t="s">
        <v>167</v>
      </c>
      <c r="J14" s="1" t="s">
        <v>168</v>
      </c>
      <c r="K14" s="1" t="s">
        <v>169</v>
      </c>
      <c r="L14" s="1" t="s">
        <v>170</v>
      </c>
      <c r="M14" s="1" t="s">
        <v>171</v>
      </c>
      <c r="N14" s="1" t="s">
        <v>172</v>
      </c>
      <c r="O14" s="1" t="s">
        <v>168</v>
      </c>
      <c r="P14" s="1" t="s">
        <v>40</v>
      </c>
      <c r="Q14" s="1" t="s">
        <v>173</v>
      </c>
      <c r="R14" s="1" t="s">
        <v>174</v>
      </c>
      <c r="S14" s="1" t="s">
        <v>175</v>
      </c>
      <c r="T14" s="1" t="s">
        <v>43</v>
      </c>
      <c r="U14" s="1" t="s">
        <v>86</v>
      </c>
      <c r="V14" s="1" t="s">
        <v>176</v>
      </c>
      <c r="W14" s="1" t="s">
        <v>67</v>
      </c>
      <c r="Y14" s="1" t="s">
        <v>47</v>
      </c>
      <c r="Z14" s="1" t="s">
        <v>68</v>
      </c>
      <c r="AB14" s="1" t="s">
        <v>49</v>
      </c>
      <c r="AC14" s="1" t="s">
        <v>50</v>
      </c>
      <c r="AF14" s="1" t="s">
        <v>51</v>
      </c>
      <c r="AG14" s="1" t="s">
        <v>52</v>
      </c>
      <c r="AH14" s="1" t="s">
        <v>177</v>
      </c>
      <c r="AI14" s="1" t="s">
        <v>178</v>
      </c>
    </row>
    <row r="15" spans="1:35" hidden="1" x14ac:dyDescent="0.3">
      <c r="A15" s="1" t="str">
        <f>HYPERLINK("https://hsdes.intel.com/resource/14013185965","14013185965")</f>
        <v>14013185965</v>
      </c>
      <c r="B15" s="1" t="s">
        <v>179</v>
      </c>
      <c r="C15" s="1" t="s">
        <v>1174</v>
      </c>
      <c r="D15" s="1" t="s">
        <v>1183</v>
      </c>
      <c r="F15" s="1" t="s">
        <v>56</v>
      </c>
      <c r="G15" s="1" t="s">
        <v>32</v>
      </c>
      <c r="H15" s="1" t="s">
        <v>33</v>
      </c>
      <c r="I15" s="1" t="s">
        <v>167</v>
      </c>
      <c r="J15" s="1" t="s">
        <v>180</v>
      </c>
      <c r="K15" s="1" t="s">
        <v>169</v>
      </c>
      <c r="L15" s="1" t="s">
        <v>181</v>
      </c>
      <c r="M15" s="1" t="s">
        <v>182</v>
      </c>
      <c r="N15" s="1" t="s">
        <v>183</v>
      </c>
      <c r="O15" s="1" t="s">
        <v>180</v>
      </c>
      <c r="P15" s="1" t="s">
        <v>184</v>
      </c>
      <c r="Q15" s="1" t="s">
        <v>173</v>
      </c>
      <c r="R15" s="1" t="s">
        <v>174</v>
      </c>
      <c r="S15" s="1" t="s">
        <v>185</v>
      </c>
      <c r="T15" s="1" t="s">
        <v>43</v>
      </c>
      <c r="U15" s="1" t="s">
        <v>44</v>
      </c>
      <c r="V15" s="1" t="s">
        <v>186</v>
      </c>
      <c r="W15" s="1" t="s">
        <v>163</v>
      </c>
      <c r="Y15" s="1" t="s">
        <v>47</v>
      </c>
      <c r="Z15" s="1" t="s">
        <v>68</v>
      </c>
      <c r="AB15" s="1" t="s">
        <v>49</v>
      </c>
      <c r="AC15" s="1" t="s">
        <v>50</v>
      </c>
      <c r="AF15" s="1" t="s">
        <v>51</v>
      </c>
      <c r="AG15" s="1" t="s">
        <v>52</v>
      </c>
      <c r="AH15" s="1" t="s">
        <v>187</v>
      </c>
      <c r="AI15" s="1" t="s">
        <v>188</v>
      </c>
    </row>
    <row r="16" spans="1:35" hidden="1" x14ac:dyDescent="0.3">
      <c r="A16" s="1" t="str">
        <f>HYPERLINK("https://hsdes.intel.com/resource/14013185971","14013185971")</f>
        <v>14013185971</v>
      </c>
      <c r="B16" s="1" t="s">
        <v>189</v>
      </c>
      <c r="C16" s="3" t="s">
        <v>1174</v>
      </c>
      <c r="D16" s="1" t="s">
        <v>1179</v>
      </c>
      <c r="F16" s="1" t="s">
        <v>31</v>
      </c>
      <c r="G16" s="1" t="s">
        <v>32</v>
      </c>
      <c r="H16" s="1" t="s">
        <v>33</v>
      </c>
      <c r="I16" s="1" t="s">
        <v>190</v>
      </c>
      <c r="J16" s="1" t="s">
        <v>191</v>
      </c>
      <c r="K16" s="1" t="s">
        <v>192</v>
      </c>
      <c r="L16" s="1" t="s">
        <v>193</v>
      </c>
      <c r="M16" s="1" t="s">
        <v>194</v>
      </c>
      <c r="N16" s="1" t="s">
        <v>195</v>
      </c>
      <c r="O16" s="1" t="s">
        <v>191</v>
      </c>
      <c r="P16" s="1" t="s">
        <v>184</v>
      </c>
      <c r="Q16" s="1" t="s">
        <v>196</v>
      </c>
      <c r="R16" s="1" t="s">
        <v>197</v>
      </c>
      <c r="S16" s="1" t="s">
        <v>198</v>
      </c>
      <c r="T16" s="1" t="s">
        <v>43</v>
      </c>
      <c r="U16" s="1" t="s">
        <v>44</v>
      </c>
      <c r="V16" s="1" t="s">
        <v>199</v>
      </c>
      <c r="W16" s="1" t="s">
        <v>106</v>
      </c>
      <c r="Y16" s="1" t="s">
        <v>47</v>
      </c>
      <c r="Z16" s="1" t="s">
        <v>48</v>
      </c>
      <c r="AB16" s="1" t="s">
        <v>49</v>
      </c>
      <c r="AC16" s="1" t="s">
        <v>50</v>
      </c>
      <c r="AF16" s="1" t="s">
        <v>51</v>
      </c>
      <c r="AG16" s="1" t="s">
        <v>200</v>
      </c>
      <c r="AH16" s="1" t="s">
        <v>201</v>
      </c>
      <c r="AI16" s="1" t="s">
        <v>202</v>
      </c>
    </row>
    <row r="17" spans="1:35" hidden="1" x14ac:dyDescent="0.3">
      <c r="A17" s="1" t="str">
        <f>HYPERLINK("https://hsdes.intel.com/resource/14013185972","14013185972")</f>
        <v>14013185972</v>
      </c>
      <c r="B17" s="1" t="s">
        <v>203</v>
      </c>
      <c r="C17" s="3" t="s">
        <v>1174</v>
      </c>
      <c r="D17" s="1" t="s">
        <v>1179</v>
      </c>
      <c r="F17" s="1" t="s">
        <v>31</v>
      </c>
      <c r="G17" s="1" t="s">
        <v>32</v>
      </c>
      <c r="H17" s="1" t="s">
        <v>33</v>
      </c>
      <c r="I17" s="1" t="s">
        <v>190</v>
      </c>
      <c r="J17" s="1" t="s">
        <v>204</v>
      </c>
      <c r="K17" s="1" t="s">
        <v>192</v>
      </c>
      <c r="L17" s="1" t="s">
        <v>193</v>
      </c>
      <c r="M17" s="1" t="s">
        <v>205</v>
      </c>
      <c r="N17" s="1" t="s">
        <v>206</v>
      </c>
      <c r="O17" s="1" t="s">
        <v>204</v>
      </c>
      <c r="P17" s="1" t="s">
        <v>184</v>
      </c>
      <c r="Q17" s="1" t="s">
        <v>196</v>
      </c>
      <c r="R17" s="1" t="s">
        <v>197</v>
      </c>
      <c r="S17" s="1" t="s">
        <v>207</v>
      </c>
      <c r="T17" s="1" t="s">
        <v>43</v>
      </c>
      <c r="U17" s="1" t="s">
        <v>44</v>
      </c>
      <c r="V17" s="1" t="s">
        <v>208</v>
      </c>
      <c r="W17" s="1" t="s">
        <v>66</v>
      </c>
      <c r="Y17" s="1" t="s">
        <v>47</v>
      </c>
      <c r="Z17" s="1" t="s">
        <v>48</v>
      </c>
      <c r="AB17" s="1" t="s">
        <v>49</v>
      </c>
      <c r="AC17" s="1" t="s">
        <v>50</v>
      </c>
      <c r="AF17" s="1" t="s">
        <v>51</v>
      </c>
      <c r="AG17" s="1" t="s">
        <v>200</v>
      </c>
      <c r="AH17" s="1" t="s">
        <v>209</v>
      </c>
      <c r="AI17" s="1" t="s">
        <v>210</v>
      </c>
    </row>
    <row r="18" spans="1:35" hidden="1" x14ac:dyDescent="0.3">
      <c r="A18" s="1" t="str">
        <f>HYPERLINK("https://hsdes.intel.com/resource/14013185977","14013185977")</f>
        <v>14013185977</v>
      </c>
      <c r="B18" s="1" t="s">
        <v>211</v>
      </c>
      <c r="C18" s="1" t="s">
        <v>1174</v>
      </c>
      <c r="D18" s="1" t="s">
        <v>1180</v>
      </c>
      <c r="F18" s="1" t="s">
        <v>31</v>
      </c>
      <c r="G18" s="1" t="s">
        <v>32</v>
      </c>
      <c r="H18" s="1" t="s">
        <v>33</v>
      </c>
      <c r="I18" s="1" t="s">
        <v>131</v>
      </c>
      <c r="J18" s="1" t="s">
        <v>212</v>
      </c>
      <c r="K18" s="1" t="s">
        <v>59</v>
      </c>
      <c r="L18" s="1" t="s">
        <v>213</v>
      </c>
      <c r="M18" s="1" t="s">
        <v>214</v>
      </c>
      <c r="N18" s="1" t="s">
        <v>215</v>
      </c>
      <c r="O18" s="1" t="s">
        <v>212</v>
      </c>
      <c r="P18" s="1" t="s">
        <v>40</v>
      </c>
      <c r="R18" s="1" t="s">
        <v>63</v>
      </c>
      <c r="S18" s="1" t="s">
        <v>216</v>
      </c>
      <c r="T18" s="1" t="s">
        <v>43</v>
      </c>
      <c r="U18" s="1" t="s">
        <v>44</v>
      </c>
      <c r="V18" s="1" t="s">
        <v>217</v>
      </c>
      <c r="W18" s="1" t="s">
        <v>218</v>
      </c>
      <c r="Y18" s="1" t="s">
        <v>47</v>
      </c>
      <c r="Z18" s="1" t="s">
        <v>48</v>
      </c>
      <c r="AB18" s="1" t="s">
        <v>49</v>
      </c>
      <c r="AC18" s="1" t="s">
        <v>137</v>
      </c>
      <c r="AF18" s="1" t="s">
        <v>51</v>
      </c>
      <c r="AG18" s="1" t="s">
        <v>52</v>
      </c>
      <c r="AH18" s="1" t="s">
        <v>219</v>
      </c>
      <c r="AI18" s="1" t="s">
        <v>220</v>
      </c>
    </row>
    <row r="19" spans="1:35" hidden="1" x14ac:dyDescent="0.3">
      <c r="A19" s="1" t="str">
        <f>HYPERLINK("https://hsdes.intel.com/resource/14013185984","14013185984")</f>
        <v>14013185984</v>
      </c>
      <c r="B19" s="1" t="s">
        <v>221</v>
      </c>
      <c r="C19" s="1" t="s">
        <v>1174</v>
      </c>
      <c r="D19" s="1" t="s">
        <v>1183</v>
      </c>
      <c r="E19" s="1" t="s">
        <v>1181</v>
      </c>
      <c r="F19" s="1" t="s">
        <v>31</v>
      </c>
      <c r="G19" s="1" t="s">
        <v>32</v>
      </c>
      <c r="H19" s="1" t="s">
        <v>33</v>
      </c>
      <c r="I19" s="1" t="s">
        <v>34</v>
      </c>
      <c r="J19" s="1" t="s">
        <v>222</v>
      </c>
      <c r="K19" s="1" t="s">
        <v>223</v>
      </c>
      <c r="L19" s="1" t="s">
        <v>224</v>
      </c>
      <c r="M19" s="1" t="s">
        <v>225</v>
      </c>
      <c r="N19" s="1" t="s">
        <v>226</v>
      </c>
      <c r="O19" s="1" t="s">
        <v>222</v>
      </c>
      <c r="P19" s="1" t="s">
        <v>184</v>
      </c>
      <c r="Q19" s="1" t="s">
        <v>196</v>
      </c>
      <c r="R19" s="1" t="s">
        <v>227</v>
      </c>
      <c r="S19" s="1" t="s">
        <v>228</v>
      </c>
      <c r="T19" s="1" t="s">
        <v>43</v>
      </c>
      <c r="U19" s="1" t="s">
        <v>65</v>
      </c>
      <c r="V19" s="1" t="s">
        <v>229</v>
      </c>
      <c r="W19" s="1" t="s">
        <v>230</v>
      </c>
      <c r="Y19" s="1" t="s">
        <v>47</v>
      </c>
      <c r="Z19" s="1" t="s">
        <v>231</v>
      </c>
      <c r="AB19" s="1" t="s">
        <v>97</v>
      </c>
      <c r="AC19" s="1" t="s">
        <v>137</v>
      </c>
      <c r="AF19" s="1" t="s">
        <v>51</v>
      </c>
      <c r="AG19" s="1" t="s">
        <v>52</v>
      </c>
      <c r="AH19" s="1" t="s">
        <v>232</v>
      </c>
      <c r="AI19" s="1" t="s">
        <v>233</v>
      </c>
    </row>
    <row r="20" spans="1:35" hidden="1" x14ac:dyDescent="0.3">
      <c r="A20" s="1" t="str">
        <f>HYPERLINK("https://hsdes.intel.com/resource/14013186098","14013186098")</f>
        <v>14013186098</v>
      </c>
      <c r="B20" s="1" t="s">
        <v>234</v>
      </c>
      <c r="C20" s="1" t="s">
        <v>1174</v>
      </c>
      <c r="D20" s="1" t="s">
        <v>1183</v>
      </c>
      <c r="F20" s="1" t="s">
        <v>56</v>
      </c>
      <c r="G20" s="1" t="s">
        <v>32</v>
      </c>
      <c r="H20" s="1" t="s">
        <v>33</v>
      </c>
      <c r="I20" s="1" t="s">
        <v>235</v>
      </c>
      <c r="J20" s="1" t="s">
        <v>236</v>
      </c>
      <c r="K20" s="1" t="s">
        <v>237</v>
      </c>
      <c r="L20" s="1" t="s">
        <v>238</v>
      </c>
      <c r="M20" s="1" t="s">
        <v>239</v>
      </c>
      <c r="N20" s="1" t="s">
        <v>240</v>
      </c>
      <c r="O20" s="1" t="s">
        <v>236</v>
      </c>
      <c r="P20" s="1" t="s">
        <v>40</v>
      </c>
      <c r="R20" s="1" t="s">
        <v>241</v>
      </c>
      <c r="S20" s="1" t="s">
        <v>242</v>
      </c>
      <c r="T20" s="1" t="s">
        <v>43</v>
      </c>
      <c r="U20" s="1" t="s">
        <v>86</v>
      </c>
      <c r="V20" s="1" t="s">
        <v>45</v>
      </c>
      <c r="W20" s="1" t="s">
        <v>46</v>
      </c>
      <c r="Y20" s="1" t="s">
        <v>47</v>
      </c>
      <c r="Z20" s="1" t="s">
        <v>68</v>
      </c>
      <c r="AB20" s="1" t="s">
        <v>88</v>
      </c>
      <c r="AC20" s="1" t="s">
        <v>50</v>
      </c>
      <c r="AF20" s="1" t="s">
        <v>51</v>
      </c>
      <c r="AG20" s="1" t="s">
        <v>52</v>
      </c>
      <c r="AH20" s="1" t="s">
        <v>243</v>
      </c>
      <c r="AI20" s="1" t="s">
        <v>244</v>
      </c>
    </row>
    <row r="21" spans="1:35" hidden="1" x14ac:dyDescent="0.3">
      <c r="A21" s="1" t="str">
        <f>HYPERLINK("https://hsdes.intel.com/resource/14013186106","14013186106")</f>
        <v>14013186106</v>
      </c>
      <c r="B21" s="1" t="s">
        <v>245</v>
      </c>
      <c r="C21" s="1" t="s">
        <v>1174</v>
      </c>
      <c r="D21" s="1" t="s">
        <v>1183</v>
      </c>
      <c r="F21" s="1" t="s">
        <v>56</v>
      </c>
      <c r="G21" s="1" t="s">
        <v>32</v>
      </c>
      <c r="H21" s="1" t="s">
        <v>33</v>
      </c>
      <c r="I21" s="1" t="s">
        <v>57</v>
      </c>
      <c r="J21" s="1" t="s">
        <v>246</v>
      </c>
      <c r="K21" s="1" t="s">
        <v>237</v>
      </c>
      <c r="L21" s="1" t="s">
        <v>247</v>
      </c>
      <c r="M21" s="1" t="s">
        <v>248</v>
      </c>
      <c r="N21" s="1" t="s">
        <v>249</v>
      </c>
      <c r="O21" s="1" t="s">
        <v>246</v>
      </c>
      <c r="P21" s="1" t="s">
        <v>184</v>
      </c>
      <c r="R21" s="1" t="s">
        <v>241</v>
      </c>
      <c r="S21" s="1" t="s">
        <v>250</v>
      </c>
      <c r="T21" s="1" t="s">
        <v>43</v>
      </c>
      <c r="U21" s="1" t="s">
        <v>86</v>
      </c>
      <c r="V21" s="1" t="s">
        <v>67</v>
      </c>
      <c r="W21" s="1" t="s">
        <v>67</v>
      </c>
      <c r="Y21" s="1" t="s">
        <v>47</v>
      </c>
      <c r="Z21" s="1" t="s">
        <v>68</v>
      </c>
      <c r="AB21" s="1" t="s">
        <v>97</v>
      </c>
      <c r="AC21" s="1" t="s">
        <v>50</v>
      </c>
      <c r="AF21" s="1" t="s">
        <v>51</v>
      </c>
      <c r="AG21" s="1" t="s">
        <v>52</v>
      </c>
      <c r="AH21" s="1" t="s">
        <v>250</v>
      </c>
      <c r="AI21" s="1" t="s">
        <v>251</v>
      </c>
    </row>
    <row r="22" spans="1:35" hidden="1" x14ac:dyDescent="0.3">
      <c r="A22" s="1" t="str">
        <f>HYPERLINK("https://hsdes.intel.com/resource/14013186137","14013186137")</f>
        <v>14013186137</v>
      </c>
      <c r="B22" s="1" t="s">
        <v>252</v>
      </c>
      <c r="C22" s="1" t="s">
        <v>1174</v>
      </c>
      <c r="D22" s="1" t="s">
        <v>1183</v>
      </c>
      <c r="E22" s="1" t="s">
        <v>1178</v>
      </c>
      <c r="F22" s="1" t="s">
        <v>31</v>
      </c>
      <c r="G22" s="1" t="s">
        <v>32</v>
      </c>
      <c r="H22" s="1" t="s">
        <v>33</v>
      </c>
      <c r="I22" s="1" t="s">
        <v>235</v>
      </c>
      <c r="J22" s="1" t="s">
        <v>253</v>
      </c>
      <c r="K22" s="1" t="s">
        <v>237</v>
      </c>
      <c r="L22" s="1" t="s">
        <v>254</v>
      </c>
      <c r="M22" s="1" t="s">
        <v>255</v>
      </c>
      <c r="N22" s="1" t="s">
        <v>256</v>
      </c>
      <c r="O22" s="1" t="s">
        <v>253</v>
      </c>
      <c r="P22" s="1" t="s">
        <v>184</v>
      </c>
      <c r="R22" s="1" t="s">
        <v>241</v>
      </c>
      <c r="S22" s="1" t="s">
        <v>257</v>
      </c>
      <c r="T22" s="1" t="s">
        <v>43</v>
      </c>
      <c r="U22" s="1" t="s">
        <v>86</v>
      </c>
      <c r="V22" s="1" t="s">
        <v>45</v>
      </c>
      <c r="W22" s="1" t="s">
        <v>46</v>
      </c>
      <c r="Y22" s="1" t="s">
        <v>47</v>
      </c>
      <c r="Z22" s="1" t="s">
        <v>48</v>
      </c>
      <c r="AB22" s="1" t="s">
        <v>97</v>
      </c>
      <c r="AC22" s="1" t="s">
        <v>50</v>
      </c>
      <c r="AF22" s="1" t="s">
        <v>51</v>
      </c>
      <c r="AG22" s="1" t="s">
        <v>52</v>
      </c>
      <c r="AH22" s="1" t="s">
        <v>258</v>
      </c>
      <c r="AI22" s="1" t="s">
        <v>259</v>
      </c>
    </row>
    <row r="23" spans="1:35" hidden="1" x14ac:dyDescent="0.3">
      <c r="A23" s="1" t="str">
        <f>HYPERLINK("https://hsdes.intel.com/resource/14013186140","14013186140")</f>
        <v>14013186140</v>
      </c>
      <c r="B23" s="1" t="s">
        <v>260</v>
      </c>
      <c r="C23" s="1" t="s">
        <v>1174</v>
      </c>
      <c r="D23" s="1" t="s">
        <v>1183</v>
      </c>
      <c r="F23" s="1" t="s">
        <v>56</v>
      </c>
      <c r="G23" s="1" t="s">
        <v>32</v>
      </c>
      <c r="H23" s="1" t="s">
        <v>33</v>
      </c>
      <c r="I23" s="1" t="s">
        <v>57</v>
      </c>
      <c r="J23" s="1" t="s">
        <v>261</v>
      </c>
      <c r="K23" s="1" t="s">
        <v>237</v>
      </c>
      <c r="L23" s="1" t="s">
        <v>262</v>
      </c>
      <c r="M23" s="1" t="s">
        <v>255</v>
      </c>
      <c r="N23" s="1" t="s">
        <v>256</v>
      </c>
      <c r="O23" s="1" t="s">
        <v>261</v>
      </c>
      <c r="P23" s="1" t="s">
        <v>184</v>
      </c>
      <c r="R23" s="1" t="s">
        <v>241</v>
      </c>
      <c r="S23" s="1" t="s">
        <v>257</v>
      </c>
      <c r="T23" s="1" t="s">
        <v>43</v>
      </c>
      <c r="U23" s="1" t="s">
        <v>86</v>
      </c>
      <c r="V23" s="1" t="s">
        <v>67</v>
      </c>
      <c r="W23" s="1" t="s">
        <v>67</v>
      </c>
      <c r="Y23" s="1" t="s">
        <v>47</v>
      </c>
      <c r="Z23" s="1" t="s">
        <v>68</v>
      </c>
      <c r="AB23" s="1" t="s">
        <v>97</v>
      </c>
      <c r="AC23" s="1" t="s">
        <v>50</v>
      </c>
      <c r="AF23" s="1" t="s">
        <v>51</v>
      </c>
      <c r="AG23" s="1" t="s">
        <v>52</v>
      </c>
      <c r="AH23" s="1" t="s">
        <v>263</v>
      </c>
      <c r="AI23" s="1" t="s">
        <v>264</v>
      </c>
    </row>
    <row r="24" spans="1:35" hidden="1" x14ac:dyDescent="0.3">
      <c r="A24" s="1" t="str">
        <f>HYPERLINK("https://hsdes.intel.com/resource/14013186158","14013186158")</f>
        <v>14013186158</v>
      </c>
      <c r="B24" s="1" t="s">
        <v>265</v>
      </c>
      <c r="C24" s="1" t="s">
        <v>1174</v>
      </c>
      <c r="D24" s="1" t="s">
        <v>1183</v>
      </c>
      <c r="F24" s="1" t="s">
        <v>56</v>
      </c>
      <c r="G24" s="1" t="s">
        <v>32</v>
      </c>
      <c r="H24" s="1" t="s">
        <v>33</v>
      </c>
      <c r="I24" s="1" t="s">
        <v>57</v>
      </c>
      <c r="J24" s="1" t="s">
        <v>266</v>
      </c>
      <c r="K24" s="1" t="s">
        <v>237</v>
      </c>
      <c r="L24" s="1" t="s">
        <v>267</v>
      </c>
      <c r="M24" s="1" t="s">
        <v>268</v>
      </c>
      <c r="N24" s="1" t="s">
        <v>256</v>
      </c>
      <c r="O24" s="1" t="s">
        <v>266</v>
      </c>
      <c r="P24" s="1" t="s">
        <v>40</v>
      </c>
      <c r="R24" s="1" t="s">
        <v>241</v>
      </c>
      <c r="S24" s="1" t="s">
        <v>269</v>
      </c>
      <c r="T24" s="1" t="s">
        <v>43</v>
      </c>
      <c r="U24" s="1" t="s">
        <v>86</v>
      </c>
      <c r="V24" s="1" t="s">
        <v>67</v>
      </c>
      <c r="W24" s="1" t="s">
        <v>67</v>
      </c>
      <c r="Y24" s="1" t="s">
        <v>47</v>
      </c>
      <c r="Z24" s="1" t="s">
        <v>68</v>
      </c>
      <c r="AB24" s="1" t="s">
        <v>97</v>
      </c>
      <c r="AC24" s="1" t="s">
        <v>50</v>
      </c>
      <c r="AF24" s="1" t="s">
        <v>51</v>
      </c>
      <c r="AG24" s="1" t="s">
        <v>52</v>
      </c>
      <c r="AH24" s="1" t="s">
        <v>263</v>
      </c>
      <c r="AI24" s="1" t="s">
        <v>270</v>
      </c>
    </row>
    <row r="25" spans="1:35" hidden="1" x14ac:dyDescent="0.3">
      <c r="A25" s="1" t="str">
        <f>HYPERLINK("https://hsdes.intel.com/resource/14013186171","14013186171")</f>
        <v>14013186171</v>
      </c>
      <c r="B25" s="1" t="s">
        <v>271</v>
      </c>
      <c r="C25" s="1" t="s">
        <v>1174</v>
      </c>
      <c r="D25" s="1" t="s">
        <v>1183</v>
      </c>
      <c r="F25" s="1" t="s">
        <v>31</v>
      </c>
      <c r="G25" s="1" t="s">
        <v>32</v>
      </c>
      <c r="H25" s="1" t="s">
        <v>33</v>
      </c>
      <c r="I25" s="1" t="s">
        <v>57</v>
      </c>
      <c r="J25" s="1" t="s">
        <v>272</v>
      </c>
      <c r="K25" s="1" t="s">
        <v>237</v>
      </c>
      <c r="M25" s="1" t="s">
        <v>273</v>
      </c>
      <c r="N25" s="1" t="s">
        <v>274</v>
      </c>
      <c r="O25" s="1" t="s">
        <v>272</v>
      </c>
      <c r="P25" s="1" t="s">
        <v>184</v>
      </c>
      <c r="R25" s="1" t="s">
        <v>241</v>
      </c>
      <c r="S25" s="1" t="s">
        <v>275</v>
      </c>
      <c r="T25" s="1" t="s">
        <v>43</v>
      </c>
      <c r="U25" s="1" t="s">
        <v>86</v>
      </c>
      <c r="V25" s="1" t="s">
        <v>162</v>
      </c>
      <c r="W25" s="1" t="s">
        <v>163</v>
      </c>
      <c r="Y25" s="1" t="s">
        <v>47</v>
      </c>
      <c r="Z25" s="1" t="s">
        <v>48</v>
      </c>
      <c r="AB25" s="1" t="s">
        <v>88</v>
      </c>
      <c r="AC25" s="1" t="s">
        <v>50</v>
      </c>
      <c r="AF25" s="1" t="s">
        <v>51</v>
      </c>
      <c r="AG25" s="1" t="s">
        <v>52</v>
      </c>
      <c r="AH25" s="1" t="s">
        <v>276</v>
      </c>
      <c r="AI25" s="1" t="s">
        <v>277</v>
      </c>
    </row>
    <row r="26" spans="1:35" hidden="1" x14ac:dyDescent="0.3">
      <c r="A26" s="1" t="str">
        <f>HYPERLINK("https://hsdes.intel.com/resource/14013186190","14013186190")</f>
        <v>14013186190</v>
      </c>
      <c r="B26" s="1" t="s">
        <v>278</v>
      </c>
      <c r="C26" s="1" t="s">
        <v>1174</v>
      </c>
      <c r="D26" s="1" t="s">
        <v>1183</v>
      </c>
      <c r="F26" s="1" t="s">
        <v>56</v>
      </c>
      <c r="G26" s="1" t="s">
        <v>32</v>
      </c>
      <c r="H26" s="1" t="s">
        <v>33</v>
      </c>
      <c r="I26" s="1" t="s">
        <v>57</v>
      </c>
      <c r="J26" s="1" t="s">
        <v>279</v>
      </c>
      <c r="K26" s="1" t="s">
        <v>237</v>
      </c>
      <c r="L26" s="1" t="s">
        <v>280</v>
      </c>
      <c r="M26" s="1" t="s">
        <v>281</v>
      </c>
      <c r="N26" s="1" t="s">
        <v>274</v>
      </c>
      <c r="O26" s="1" t="s">
        <v>279</v>
      </c>
      <c r="P26" s="1" t="s">
        <v>282</v>
      </c>
      <c r="R26" s="1" t="s">
        <v>241</v>
      </c>
      <c r="S26" s="1" t="s">
        <v>283</v>
      </c>
      <c r="T26" s="1" t="s">
        <v>43</v>
      </c>
      <c r="U26" s="1" t="s">
        <v>86</v>
      </c>
      <c r="V26" s="1" t="s">
        <v>67</v>
      </c>
      <c r="W26" s="1" t="s">
        <v>67</v>
      </c>
      <c r="Y26" s="1" t="s">
        <v>47</v>
      </c>
      <c r="Z26" s="1" t="s">
        <v>68</v>
      </c>
      <c r="AB26" s="1" t="s">
        <v>97</v>
      </c>
      <c r="AC26" s="1" t="s">
        <v>50</v>
      </c>
      <c r="AF26" s="1" t="s">
        <v>51</v>
      </c>
      <c r="AG26" s="1" t="s">
        <v>52</v>
      </c>
      <c r="AH26" s="1" t="s">
        <v>284</v>
      </c>
      <c r="AI26" s="1" t="s">
        <v>285</v>
      </c>
    </row>
    <row r="27" spans="1:35" hidden="1" x14ac:dyDescent="0.3">
      <c r="A27" s="1" t="str">
        <f>HYPERLINK("https://hsdes.intel.com/resource/14013186235","14013186235")</f>
        <v>14013186235</v>
      </c>
      <c r="B27" s="1" t="s">
        <v>286</v>
      </c>
      <c r="C27" s="1" t="s">
        <v>1174</v>
      </c>
      <c r="D27" s="1" t="s">
        <v>1183</v>
      </c>
      <c r="F27" s="1" t="s">
        <v>31</v>
      </c>
      <c r="G27" s="1" t="s">
        <v>32</v>
      </c>
      <c r="H27" s="1" t="s">
        <v>33</v>
      </c>
      <c r="I27" s="1" t="s">
        <v>287</v>
      </c>
      <c r="J27" s="1" t="s">
        <v>288</v>
      </c>
      <c r="K27" s="1" t="s">
        <v>169</v>
      </c>
      <c r="L27" s="1" t="s">
        <v>289</v>
      </c>
      <c r="M27" s="1" t="s">
        <v>290</v>
      </c>
      <c r="N27" s="1" t="s">
        <v>291</v>
      </c>
      <c r="O27" s="1" t="s">
        <v>288</v>
      </c>
      <c r="P27" s="1" t="s">
        <v>40</v>
      </c>
      <c r="Q27" s="1" t="s">
        <v>173</v>
      </c>
      <c r="R27" s="1" t="s">
        <v>174</v>
      </c>
      <c r="S27" s="1" t="s">
        <v>292</v>
      </c>
      <c r="T27" s="1" t="s">
        <v>43</v>
      </c>
      <c r="U27" s="1" t="s">
        <v>293</v>
      </c>
      <c r="V27" s="1" t="s">
        <v>199</v>
      </c>
      <c r="W27" s="1" t="s">
        <v>106</v>
      </c>
      <c r="Y27" s="1" t="s">
        <v>47</v>
      </c>
      <c r="Z27" s="1" t="s">
        <v>48</v>
      </c>
      <c r="AB27" s="1" t="s">
        <v>49</v>
      </c>
      <c r="AC27" s="1" t="s">
        <v>137</v>
      </c>
      <c r="AF27" s="1" t="s">
        <v>51</v>
      </c>
      <c r="AG27" s="1" t="s">
        <v>52</v>
      </c>
      <c r="AH27" s="1" t="s">
        <v>294</v>
      </c>
      <c r="AI27" s="1" t="s">
        <v>295</v>
      </c>
    </row>
    <row r="28" spans="1:35" hidden="1" x14ac:dyDescent="0.3">
      <c r="A28" s="1" t="str">
        <f>HYPERLINK("https://hsdes.intel.com/resource/14013186240","14013186240")</f>
        <v>14013186240</v>
      </c>
      <c r="B28" s="1" t="s">
        <v>296</v>
      </c>
      <c r="C28" s="1" t="s">
        <v>1174</v>
      </c>
      <c r="D28" s="1" t="s">
        <v>1183</v>
      </c>
      <c r="F28" s="1" t="s">
        <v>56</v>
      </c>
      <c r="G28" s="1" t="s">
        <v>32</v>
      </c>
      <c r="H28" s="1" t="s">
        <v>33</v>
      </c>
      <c r="I28" s="1" t="s">
        <v>167</v>
      </c>
      <c r="J28" s="1" t="s">
        <v>297</v>
      </c>
      <c r="K28" s="1" t="s">
        <v>169</v>
      </c>
      <c r="L28" s="1" t="s">
        <v>298</v>
      </c>
      <c r="M28" s="1" t="s">
        <v>299</v>
      </c>
      <c r="N28" s="1" t="s">
        <v>300</v>
      </c>
      <c r="O28" s="1" t="s">
        <v>297</v>
      </c>
      <c r="P28" s="1" t="s">
        <v>40</v>
      </c>
      <c r="Q28" s="1" t="s">
        <v>173</v>
      </c>
      <c r="R28" s="1" t="s">
        <v>174</v>
      </c>
      <c r="S28" s="1" t="s">
        <v>301</v>
      </c>
      <c r="T28" s="1" t="s">
        <v>43</v>
      </c>
      <c r="U28" s="1" t="s">
        <v>65</v>
      </c>
      <c r="V28" s="1" t="s">
        <v>176</v>
      </c>
      <c r="W28" s="1" t="s">
        <v>67</v>
      </c>
      <c r="Y28" s="1" t="s">
        <v>47</v>
      </c>
      <c r="Z28" s="1" t="s">
        <v>68</v>
      </c>
      <c r="AB28" s="1" t="s">
        <v>49</v>
      </c>
      <c r="AC28" s="1" t="s">
        <v>50</v>
      </c>
      <c r="AF28" s="1" t="s">
        <v>51</v>
      </c>
      <c r="AG28" s="1" t="s">
        <v>52</v>
      </c>
      <c r="AH28" s="1" t="s">
        <v>302</v>
      </c>
      <c r="AI28" s="1" t="s">
        <v>303</v>
      </c>
    </row>
    <row r="29" spans="1:35" hidden="1" x14ac:dyDescent="0.3">
      <c r="A29" s="1" t="str">
        <f>HYPERLINK("https://hsdes.intel.com/resource/14013186245","14013186245")</f>
        <v>14013186245</v>
      </c>
      <c r="B29" s="1" t="s">
        <v>304</v>
      </c>
      <c r="C29" s="1" t="s">
        <v>1174</v>
      </c>
      <c r="D29" s="1" t="s">
        <v>1179</v>
      </c>
      <c r="F29" s="1" t="s">
        <v>56</v>
      </c>
      <c r="G29" s="1" t="s">
        <v>32</v>
      </c>
      <c r="H29" s="1" t="s">
        <v>33</v>
      </c>
      <c r="I29" s="1" t="s">
        <v>305</v>
      </c>
      <c r="J29" s="1" t="s">
        <v>306</v>
      </c>
      <c r="K29" s="1" t="s">
        <v>192</v>
      </c>
      <c r="L29" s="1" t="s">
        <v>307</v>
      </c>
      <c r="M29" s="1" t="s">
        <v>308</v>
      </c>
      <c r="N29" s="1" t="s">
        <v>309</v>
      </c>
      <c r="O29" s="1" t="s">
        <v>306</v>
      </c>
      <c r="P29" s="1" t="s">
        <v>184</v>
      </c>
      <c r="Q29" s="1" t="s">
        <v>196</v>
      </c>
      <c r="R29" s="1" t="s">
        <v>197</v>
      </c>
      <c r="S29" s="1" t="s">
        <v>310</v>
      </c>
      <c r="T29" s="1" t="s">
        <v>43</v>
      </c>
      <c r="U29" s="1" t="s">
        <v>86</v>
      </c>
      <c r="V29" s="1" t="s">
        <v>311</v>
      </c>
      <c r="W29" s="1" t="s">
        <v>312</v>
      </c>
      <c r="Y29" s="1" t="s">
        <v>47</v>
      </c>
      <c r="Z29" s="1" t="s">
        <v>68</v>
      </c>
      <c r="AB29" s="1" t="s">
        <v>88</v>
      </c>
      <c r="AC29" s="1" t="s">
        <v>50</v>
      </c>
      <c r="AF29" s="1" t="s">
        <v>51</v>
      </c>
      <c r="AG29" s="1" t="s">
        <v>52</v>
      </c>
      <c r="AH29" s="1" t="s">
        <v>313</v>
      </c>
      <c r="AI29" s="1" t="s">
        <v>314</v>
      </c>
    </row>
    <row r="30" spans="1:35" hidden="1" x14ac:dyDescent="0.3">
      <c r="A30" s="1" t="str">
        <f>HYPERLINK("https://hsdes.intel.com/resource/14013186246","14013186246")</f>
        <v>14013186246</v>
      </c>
      <c r="B30" s="1" t="s">
        <v>315</v>
      </c>
      <c r="C30" s="1" t="s">
        <v>1174</v>
      </c>
      <c r="D30" s="1" t="s">
        <v>1183</v>
      </c>
      <c r="F30" s="1" t="s">
        <v>56</v>
      </c>
      <c r="G30" s="1" t="s">
        <v>32</v>
      </c>
      <c r="H30" s="1" t="s">
        <v>33</v>
      </c>
      <c r="I30" s="1" t="s">
        <v>316</v>
      </c>
      <c r="J30" s="1" t="s">
        <v>317</v>
      </c>
      <c r="K30" s="1" t="s">
        <v>59</v>
      </c>
      <c r="L30" s="1" t="s">
        <v>318</v>
      </c>
      <c r="M30" s="1" t="s">
        <v>319</v>
      </c>
      <c r="N30" s="1" t="s">
        <v>320</v>
      </c>
      <c r="O30" s="1" t="s">
        <v>317</v>
      </c>
      <c r="P30" s="1" t="s">
        <v>40</v>
      </c>
      <c r="R30" s="1" t="s">
        <v>63</v>
      </c>
      <c r="S30" s="1" t="s">
        <v>321</v>
      </c>
      <c r="T30" s="1" t="s">
        <v>43</v>
      </c>
      <c r="U30" s="1" t="s">
        <v>44</v>
      </c>
      <c r="V30" s="1" t="s">
        <v>66</v>
      </c>
      <c r="W30" s="1" t="s">
        <v>67</v>
      </c>
      <c r="Y30" s="1" t="s">
        <v>47</v>
      </c>
      <c r="Z30" s="1" t="s">
        <v>68</v>
      </c>
      <c r="AB30" s="1" t="s">
        <v>49</v>
      </c>
      <c r="AC30" s="1" t="s">
        <v>50</v>
      </c>
      <c r="AF30" s="1" t="s">
        <v>51</v>
      </c>
      <c r="AG30" s="1" t="s">
        <v>52</v>
      </c>
      <c r="AH30" s="1" t="s">
        <v>322</v>
      </c>
      <c r="AI30" s="1" t="s">
        <v>155</v>
      </c>
    </row>
    <row r="31" spans="1:35" hidden="1" x14ac:dyDescent="0.3">
      <c r="A31" s="1" t="str">
        <f>HYPERLINK("https://hsdes.intel.com/resource/14013186249","14013186249")</f>
        <v>14013186249</v>
      </c>
      <c r="B31" s="1" t="s">
        <v>323</v>
      </c>
      <c r="C31" s="1" t="s">
        <v>1174</v>
      </c>
      <c r="D31" s="1" t="s">
        <v>1183</v>
      </c>
      <c r="F31" s="1" t="s">
        <v>31</v>
      </c>
      <c r="G31" s="1" t="s">
        <v>32</v>
      </c>
      <c r="H31" s="1" t="s">
        <v>33</v>
      </c>
      <c r="I31" s="1" t="s">
        <v>34</v>
      </c>
      <c r="J31" s="1" t="s">
        <v>324</v>
      </c>
      <c r="K31" s="1" t="s">
        <v>223</v>
      </c>
      <c r="L31" s="1" t="s">
        <v>325</v>
      </c>
      <c r="M31" s="1" t="s">
        <v>326</v>
      </c>
      <c r="N31" s="1" t="s">
        <v>327</v>
      </c>
      <c r="O31" s="1" t="s">
        <v>324</v>
      </c>
      <c r="P31" s="1" t="s">
        <v>184</v>
      </c>
      <c r="Q31" s="1" t="s">
        <v>196</v>
      </c>
      <c r="R31" s="1" t="s">
        <v>227</v>
      </c>
      <c r="S31" s="1" t="s">
        <v>328</v>
      </c>
      <c r="T31" s="1" t="s">
        <v>43</v>
      </c>
      <c r="U31" s="1" t="s">
        <v>65</v>
      </c>
      <c r="V31" s="1" t="s">
        <v>329</v>
      </c>
      <c r="W31" s="1" t="s">
        <v>330</v>
      </c>
      <c r="Y31" s="1" t="s">
        <v>47</v>
      </c>
      <c r="Z31" s="1" t="s">
        <v>231</v>
      </c>
      <c r="AB31" s="1" t="s">
        <v>49</v>
      </c>
      <c r="AC31" s="1" t="s">
        <v>50</v>
      </c>
      <c r="AF31" s="1" t="s">
        <v>51</v>
      </c>
      <c r="AG31" s="1" t="s">
        <v>52</v>
      </c>
      <c r="AH31" s="1" t="s">
        <v>331</v>
      </c>
      <c r="AI31" s="1" t="s">
        <v>332</v>
      </c>
    </row>
    <row r="32" spans="1:35" hidden="1" x14ac:dyDescent="0.3">
      <c r="A32" s="1" t="str">
        <f>HYPERLINK("https://hsdes.intel.com/resource/14013186252","14013186252")</f>
        <v>14013186252</v>
      </c>
      <c r="B32" s="1" t="s">
        <v>333</v>
      </c>
      <c r="C32" s="1" t="s">
        <v>1174</v>
      </c>
      <c r="D32" s="1" t="s">
        <v>1180</v>
      </c>
      <c r="F32" s="1" t="s">
        <v>56</v>
      </c>
      <c r="G32" s="1" t="s">
        <v>32</v>
      </c>
      <c r="H32" s="1" t="s">
        <v>33</v>
      </c>
      <c r="I32" s="1" t="s">
        <v>190</v>
      </c>
      <c r="J32" s="1" t="s">
        <v>334</v>
      </c>
      <c r="K32" s="1" t="s">
        <v>192</v>
      </c>
      <c r="L32" s="1" t="s">
        <v>335</v>
      </c>
      <c r="M32" s="1" t="s">
        <v>336</v>
      </c>
      <c r="N32" s="1" t="s">
        <v>337</v>
      </c>
      <c r="O32" s="1" t="s">
        <v>334</v>
      </c>
      <c r="P32" s="1" t="s">
        <v>184</v>
      </c>
      <c r="R32" s="1" t="s">
        <v>197</v>
      </c>
      <c r="S32" s="1" t="s">
        <v>338</v>
      </c>
      <c r="T32" s="1" t="s">
        <v>43</v>
      </c>
      <c r="U32" s="1" t="s">
        <v>86</v>
      </c>
      <c r="V32" s="1" t="s">
        <v>45</v>
      </c>
      <c r="W32" s="1" t="s">
        <v>46</v>
      </c>
      <c r="Y32" s="1" t="s">
        <v>47</v>
      </c>
      <c r="Z32" s="1" t="s">
        <v>68</v>
      </c>
      <c r="AB32" s="1" t="s">
        <v>49</v>
      </c>
      <c r="AC32" s="1" t="s">
        <v>50</v>
      </c>
      <c r="AF32" s="1" t="s">
        <v>51</v>
      </c>
      <c r="AG32" s="1" t="s">
        <v>52</v>
      </c>
      <c r="AH32" s="1" t="s">
        <v>339</v>
      </c>
      <c r="AI32" s="1" t="s">
        <v>340</v>
      </c>
    </row>
    <row r="33" spans="1:35" hidden="1" x14ac:dyDescent="0.3">
      <c r="A33" s="1" t="str">
        <f>HYPERLINK("https://hsdes.intel.com/resource/14013186254","14013186254")</f>
        <v>14013186254</v>
      </c>
      <c r="B33" s="1" t="s">
        <v>341</v>
      </c>
      <c r="C33" s="1" t="s">
        <v>1174</v>
      </c>
      <c r="D33" s="1" t="s">
        <v>1180</v>
      </c>
      <c r="F33" s="1" t="s">
        <v>56</v>
      </c>
      <c r="G33" s="1" t="s">
        <v>32</v>
      </c>
      <c r="H33" s="1" t="s">
        <v>33</v>
      </c>
      <c r="I33" s="1" t="s">
        <v>190</v>
      </c>
      <c r="J33" s="1" t="s">
        <v>342</v>
      </c>
      <c r="K33" s="1" t="s">
        <v>192</v>
      </c>
      <c r="L33" s="1" t="s">
        <v>343</v>
      </c>
      <c r="M33" s="1" t="s">
        <v>344</v>
      </c>
      <c r="N33" s="1" t="s">
        <v>345</v>
      </c>
      <c r="O33" s="1" t="s">
        <v>342</v>
      </c>
      <c r="P33" s="1" t="s">
        <v>184</v>
      </c>
      <c r="R33" s="1" t="s">
        <v>197</v>
      </c>
      <c r="S33" s="1" t="s">
        <v>346</v>
      </c>
      <c r="T33" s="1" t="s">
        <v>43</v>
      </c>
      <c r="U33" s="1" t="s">
        <v>44</v>
      </c>
      <c r="V33" s="1" t="s">
        <v>45</v>
      </c>
      <c r="W33" s="1" t="s">
        <v>347</v>
      </c>
      <c r="Y33" s="1" t="s">
        <v>47</v>
      </c>
      <c r="Z33" s="1" t="s">
        <v>68</v>
      </c>
      <c r="AB33" s="1" t="s">
        <v>49</v>
      </c>
      <c r="AC33" s="1" t="s">
        <v>50</v>
      </c>
      <c r="AF33" s="1" t="s">
        <v>348</v>
      </c>
      <c r="AG33" s="1" t="s">
        <v>52</v>
      </c>
      <c r="AH33" s="1" t="s">
        <v>349</v>
      </c>
      <c r="AI33" s="1" t="s">
        <v>350</v>
      </c>
    </row>
    <row r="34" spans="1:35" hidden="1" x14ac:dyDescent="0.3">
      <c r="A34" s="1" t="str">
        <f>HYPERLINK("https://hsdes.intel.com/resource/14013186259","14013186259")</f>
        <v>14013186259</v>
      </c>
      <c r="B34" s="1" t="s">
        <v>351</v>
      </c>
      <c r="C34" s="1" t="s">
        <v>1174</v>
      </c>
      <c r="D34" s="1" t="s">
        <v>1183</v>
      </c>
      <c r="F34" s="1" t="s">
        <v>31</v>
      </c>
      <c r="G34" s="1" t="s">
        <v>32</v>
      </c>
      <c r="H34" s="1" t="s">
        <v>33</v>
      </c>
      <c r="I34" s="1" t="s">
        <v>131</v>
      </c>
      <c r="J34" s="1" t="s">
        <v>352</v>
      </c>
      <c r="K34" s="1" t="s">
        <v>59</v>
      </c>
      <c r="L34" s="1" t="s">
        <v>353</v>
      </c>
      <c r="M34" s="1" t="s">
        <v>159</v>
      </c>
      <c r="N34" s="1" t="s">
        <v>354</v>
      </c>
      <c r="O34" s="1" t="s">
        <v>352</v>
      </c>
      <c r="P34" s="1" t="s">
        <v>40</v>
      </c>
      <c r="R34" s="1" t="s">
        <v>63</v>
      </c>
      <c r="S34" s="1" t="s">
        <v>355</v>
      </c>
      <c r="T34" s="1" t="s">
        <v>43</v>
      </c>
      <c r="U34" s="1" t="s">
        <v>44</v>
      </c>
      <c r="V34" s="1" t="s">
        <v>356</v>
      </c>
      <c r="W34" s="1" t="s">
        <v>218</v>
      </c>
      <c r="Y34" s="1" t="s">
        <v>47</v>
      </c>
      <c r="Z34" s="1" t="s">
        <v>48</v>
      </c>
      <c r="AB34" s="1" t="s">
        <v>49</v>
      </c>
      <c r="AC34" s="1" t="s">
        <v>137</v>
      </c>
      <c r="AF34" s="1" t="s">
        <v>51</v>
      </c>
      <c r="AG34" s="1" t="s">
        <v>52</v>
      </c>
      <c r="AH34" s="1" t="s">
        <v>357</v>
      </c>
      <c r="AI34" s="1" t="s">
        <v>358</v>
      </c>
    </row>
    <row r="35" spans="1:35" hidden="1" x14ac:dyDescent="0.3">
      <c r="A35" s="1" t="str">
        <f>HYPERLINK("https://hsdes.intel.com/resource/14013186267","14013186267")</f>
        <v>14013186267</v>
      </c>
      <c r="B35" s="1" t="s">
        <v>359</v>
      </c>
      <c r="C35" s="1" t="s">
        <v>1174</v>
      </c>
      <c r="D35" s="1" t="s">
        <v>1183</v>
      </c>
      <c r="F35" s="1" t="s">
        <v>31</v>
      </c>
      <c r="G35" s="1" t="s">
        <v>32</v>
      </c>
      <c r="H35" s="1" t="s">
        <v>33</v>
      </c>
      <c r="I35" s="1" t="s">
        <v>190</v>
      </c>
      <c r="J35" s="1" t="s">
        <v>360</v>
      </c>
      <c r="K35" s="1" t="s">
        <v>192</v>
      </c>
      <c r="L35" s="1" t="s">
        <v>361</v>
      </c>
      <c r="M35" s="1" t="s">
        <v>362</v>
      </c>
      <c r="N35" s="1" t="s">
        <v>363</v>
      </c>
      <c r="O35" s="1" t="s">
        <v>360</v>
      </c>
      <c r="P35" s="1" t="s">
        <v>184</v>
      </c>
      <c r="Q35" s="1" t="s">
        <v>196</v>
      </c>
      <c r="R35" s="1" t="s">
        <v>197</v>
      </c>
      <c r="S35" s="1" t="s">
        <v>364</v>
      </c>
      <c r="T35" s="1" t="s">
        <v>43</v>
      </c>
      <c r="U35" s="1" t="s">
        <v>293</v>
      </c>
      <c r="V35" s="1" t="s">
        <v>365</v>
      </c>
      <c r="W35" s="1" t="s">
        <v>366</v>
      </c>
      <c r="Y35" s="1" t="s">
        <v>47</v>
      </c>
      <c r="Z35" s="1" t="s">
        <v>48</v>
      </c>
      <c r="AB35" s="1" t="s">
        <v>49</v>
      </c>
      <c r="AC35" s="1" t="s">
        <v>137</v>
      </c>
      <c r="AF35" s="1" t="s">
        <v>348</v>
      </c>
      <c r="AG35" s="1" t="s">
        <v>52</v>
      </c>
      <c r="AH35" s="1" t="s">
        <v>367</v>
      </c>
      <c r="AI35" s="1" t="s">
        <v>368</v>
      </c>
    </row>
    <row r="36" spans="1:35" hidden="1" x14ac:dyDescent="0.3">
      <c r="A36" s="1" t="str">
        <f>HYPERLINK("https://hsdes.intel.com/resource/14013186284","14013186284")</f>
        <v>14013186284</v>
      </c>
      <c r="B36" s="1" t="s">
        <v>369</v>
      </c>
      <c r="C36" s="1" t="s">
        <v>1174</v>
      </c>
      <c r="D36" s="1" t="s">
        <v>1183</v>
      </c>
      <c r="F36" s="1" t="s">
        <v>56</v>
      </c>
      <c r="G36" s="1" t="s">
        <v>32</v>
      </c>
      <c r="H36" s="1" t="s">
        <v>33</v>
      </c>
      <c r="I36" s="1" t="s">
        <v>111</v>
      </c>
      <c r="J36" s="1" t="s">
        <v>370</v>
      </c>
      <c r="K36" s="1" t="s">
        <v>81</v>
      </c>
      <c r="L36" s="1" t="s">
        <v>371</v>
      </c>
      <c r="M36" s="1" t="s">
        <v>372</v>
      </c>
      <c r="N36" s="1" t="s">
        <v>373</v>
      </c>
      <c r="O36" s="1" t="s">
        <v>370</v>
      </c>
      <c r="P36" s="1" t="s">
        <v>40</v>
      </c>
      <c r="R36" s="1" t="s">
        <v>63</v>
      </c>
      <c r="S36" s="1" t="s">
        <v>374</v>
      </c>
      <c r="T36" s="1" t="s">
        <v>43</v>
      </c>
      <c r="U36" s="1" t="s">
        <v>86</v>
      </c>
      <c r="V36" s="1" t="s">
        <v>127</v>
      </c>
      <c r="W36" s="1" t="s">
        <v>46</v>
      </c>
      <c r="Y36" s="1" t="s">
        <v>47</v>
      </c>
      <c r="Z36" s="1" t="s">
        <v>68</v>
      </c>
      <c r="AB36" s="1" t="s">
        <v>97</v>
      </c>
      <c r="AC36" s="1" t="s">
        <v>50</v>
      </c>
      <c r="AF36" s="1" t="s">
        <v>51</v>
      </c>
      <c r="AG36" s="1" t="s">
        <v>52</v>
      </c>
      <c r="AH36" s="1" t="s">
        <v>375</v>
      </c>
      <c r="AI36" s="1" t="s">
        <v>376</v>
      </c>
    </row>
    <row r="37" spans="1:35" hidden="1" x14ac:dyDescent="0.3">
      <c r="A37" s="1" t="str">
        <f>HYPERLINK("https://hsdes.intel.com/resource/14013186289","14013186289")</f>
        <v>14013186289</v>
      </c>
      <c r="B37" s="1" t="s">
        <v>377</v>
      </c>
      <c r="C37" s="1" t="s">
        <v>1174</v>
      </c>
      <c r="D37" s="1" t="s">
        <v>1183</v>
      </c>
      <c r="E37" s="1" t="s">
        <v>1182</v>
      </c>
      <c r="F37" s="1" t="s">
        <v>56</v>
      </c>
      <c r="G37" s="1" t="s">
        <v>32</v>
      </c>
      <c r="H37" s="1" t="s">
        <v>33</v>
      </c>
      <c r="I37" s="1" t="s">
        <v>79</v>
      </c>
      <c r="J37" s="1" t="s">
        <v>378</v>
      </c>
      <c r="K37" s="1" t="s">
        <v>81</v>
      </c>
      <c r="L37" s="1" t="s">
        <v>379</v>
      </c>
      <c r="M37" s="1" t="s">
        <v>380</v>
      </c>
      <c r="N37" s="1" t="s">
        <v>381</v>
      </c>
      <c r="O37" s="1" t="s">
        <v>378</v>
      </c>
      <c r="P37" s="1" t="s">
        <v>40</v>
      </c>
      <c r="R37" s="1" t="s">
        <v>63</v>
      </c>
      <c r="S37" s="1" t="s">
        <v>382</v>
      </c>
      <c r="T37" s="1" t="s">
        <v>43</v>
      </c>
      <c r="U37" s="1" t="s">
        <v>86</v>
      </c>
      <c r="V37" s="1" t="s">
        <v>87</v>
      </c>
      <c r="W37" s="1" t="s">
        <v>46</v>
      </c>
      <c r="Y37" s="1" t="s">
        <v>47</v>
      </c>
      <c r="Z37" s="1" t="s">
        <v>68</v>
      </c>
      <c r="AB37" s="1" t="s">
        <v>88</v>
      </c>
      <c r="AC37" s="1" t="s">
        <v>50</v>
      </c>
      <c r="AF37" s="1" t="s">
        <v>51</v>
      </c>
      <c r="AG37" s="1" t="s">
        <v>52</v>
      </c>
      <c r="AH37" s="1" t="s">
        <v>383</v>
      </c>
      <c r="AI37" s="1" t="s">
        <v>384</v>
      </c>
    </row>
    <row r="38" spans="1:35" hidden="1" x14ac:dyDescent="0.3">
      <c r="A38" s="1" t="str">
        <f>HYPERLINK("https://hsdes.intel.com/resource/14013186292","14013186292")</f>
        <v>14013186292</v>
      </c>
      <c r="B38" s="1" t="s">
        <v>385</v>
      </c>
      <c r="C38" s="1" t="s">
        <v>1174</v>
      </c>
      <c r="D38" s="1" t="s">
        <v>1183</v>
      </c>
      <c r="F38" s="1" t="s">
        <v>56</v>
      </c>
      <c r="G38" s="1" t="s">
        <v>32</v>
      </c>
      <c r="H38" s="1" t="s">
        <v>33</v>
      </c>
      <c r="I38" s="1" t="s">
        <v>79</v>
      </c>
      <c r="J38" s="1" t="s">
        <v>386</v>
      </c>
      <c r="K38" s="1" t="s">
        <v>81</v>
      </c>
      <c r="L38" s="1" t="s">
        <v>387</v>
      </c>
      <c r="M38" s="1" t="s">
        <v>388</v>
      </c>
      <c r="N38" s="1" t="s">
        <v>389</v>
      </c>
      <c r="O38" s="1" t="s">
        <v>386</v>
      </c>
      <c r="P38" s="1" t="s">
        <v>40</v>
      </c>
      <c r="R38" s="1" t="s">
        <v>63</v>
      </c>
      <c r="S38" s="1" t="s">
        <v>390</v>
      </c>
      <c r="T38" s="1" t="s">
        <v>43</v>
      </c>
      <c r="U38" s="1" t="s">
        <v>86</v>
      </c>
      <c r="V38" s="1" t="s">
        <v>87</v>
      </c>
      <c r="W38" s="1" t="s">
        <v>46</v>
      </c>
      <c r="Y38" s="1" t="s">
        <v>47</v>
      </c>
      <c r="Z38" s="1" t="s">
        <v>68</v>
      </c>
      <c r="AB38" s="1" t="s">
        <v>97</v>
      </c>
      <c r="AC38" s="1" t="s">
        <v>50</v>
      </c>
      <c r="AF38" s="1" t="s">
        <v>51</v>
      </c>
      <c r="AG38" s="1" t="s">
        <v>52</v>
      </c>
      <c r="AH38" s="1" t="s">
        <v>391</v>
      </c>
      <c r="AI38" s="1" t="s">
        <v>392</v>
      </c>
    </row>
    <row r="39" spans="1:35" hidden="1" x14ac:dyDescent="0.3">
      <c r="A39" s="1" t="str">
        <f>HYPERLINK("https://hsdes.intel.com/resource/14013186299","14013186299")</f>
        <v>14013186299</v>
      </c>
      <c r="B39" s="1" t="s">
        <v>393</v>
      </c>
      <c r="C39" s="1" t="s">
        <v>1174</v>
      </c>
      <c r="D39" s="1" t="s">
        <v>1180</v>
      </c>
      <c r="F39" s="1" t="s">
        <v>56</v>
      </c>
      <c r="G39" s="1" t="s">
        <v>32</v>
      </c>
      <c r="H39" s="1" t="s">
        <v>33</v>
      </c>
      <c r="I39" s="1" t="s">
        <v>167</v>
      </c>
      <c r="J39" s="1" t="s">
        <v>394</v>
      </c>
      <c r="K39" s="1" t="s">
        <v>169</v>
      </c>
      <c r="L39" s="1" t="s">
        <v>395</v>
      </c>
      <c r="M39" s="1" t="s">
        <v>396</v>
      </c>
      <c r="N39" s="1" t="s">
        <v>397</v>
      </c>
      <c r="O39" s="1" t="s">
        <v>394</v>
      </c>
      <c r="P39" s="1" t="s">
        <v>40</v>
      </c>
      <c r="Q39" s="1" t="s">
        <v>173</v>
      </c>
      <c r="R39" s="1" t="s">
        <v>174</v>
      </c>
      <c r="S39" s="1" t="s">
        <v>398</v>
      </c>
      <c r="T39" s="1" t="s">
        <v>43</v>
      </c>
      <c r="U39" s="1" t="s">
        <v>65</v>
      </c>
      <c r="V39" s="1" t="s">
        <v>365</v>
      </c>
      <c r="W39" s="1" t="s">
        <v>399</v>
      </c>
      <c r="Y39" s="1" t="s">
        <v>47</v>
      </c>
      <c r="Z39" s="1" t="s">
        <v>68</v>
      </c>
      <c r="AB39" s="1" t="s">
        <v>49</v>
      </c>
      <c r="AC39" s="1" t="s">
        <v>50</v>
      </c>
      <c r="AF39" s="1" t="s">
        <v>51</v>
      </c>
      <c r="AG39" s="1" t="s">
        <v>52</v>
      </c>
      <c r="AH39" s="1" t="s">
        <v>400</v>
      </c>
      <c r="AI39" s="1" t="s">
        <v>401</v>
      </c>
    </row>
    <row r="40" spans="1:35" hidden="1" x14ac:dyDescent="0.3">
      <c r="A40" s="1" t="str">
        <f>HYPERLINK("https://hsdes.intel.com/resource/14013186300","14013186300")</f>
        <v>14013186300</v>
      </c>
      <c r="B40" s="1" t="s">
        <v>402</v>
      </c>
      <c r="C40" s="1" t="s">
        <v>1174</v>
      </c>
      <c r="D40" s="1" t="s">
        <v>1183</v>
      </c>
      <c r="F40" s="1" t="s">
        <v>31</v>
      </c>
      <c r="G40" s="1" t="s">
        <v>32</v>
      </c>
      <c r="H40" s="1" t="s">
        <v>33</v>
      </c>
      <c r="I40" s="1" t="s">
        <v>167</v>
      </c>
      <c r="J40" s="1" t="s">
        <v>403</v>
      </c>
      <c r="K40" s="1" t="s">
        <v>169</v>
      </c>
      <c r="L40" s="1" t="s">
        <v>404</v>
      </c>
      <c r="M40" s="1" t="s">
        <v>405</v>
      </c>
      <c r="N40" s="1" t="s">
        <v>406</v>
      </c>
      <c r="O40" s="1" t="s">
        <v>403</v>
      </c>
      <c r="P40" s="1" t="s">
        <v>40</v>
      </c>
      <c r="Q40" s="1" t="s">
        <v>173</v>
      </c>
      <c r="R40" s="1" t="s">
        <v>174</v>
      </c>
      <c r="S40" s="1" t="s">
        <v>407</v>
      </c>
      <c r="T40" s="1" t="s">
        <v>43</v>
      </c>
      <c r="U40" s="1" t="s">
        <v>293</v>
      </c>
      <c r="V40" s="1" t="s">
        <v>408</v>
      </c>
      <c r="W40" s="1" t="s">
        <v>218</v>
      </c>
      <c r="Y40" s="1" t="s">
        <v>47</v>
      </c>
      <c r="Z40" s="1" t="s">
        <v>48</v>
      </c>
      <c r="AB40" s="1" t="s">
        <v>49</v>
      </c>
      <c r="AC40" s="1" t="s">
        <v>137</v>
      </c>
      <c r="AF40" s="1" t="s">
        <v>51</v>
      </c>
      <c r="AG40" s="1" t="s">
        <v>52</v>
      </c>
      <c r="AH40" s="1" t="s">
        <v>409</v>
      </c>
      <c r="AI40" s="1" t="s">
        <v>410</v>
      </c>
    </row>
    <row r="41" spans="1:35" hidden="1" x14ac:dyDescent="0.3">
      <c r="A41" s="1" t="str">
        <f>HYPERLINK("https://hsdes.intel.com/resource/14013186305","14013186305")</f>
        <v>14013186305</v>
      </c>
      <c r="B41" s="1" t="s">
        <v>411</v>
      </c>
      <c r="C41" s="1" t="s">
        <v>1174</v>
      </c>
      <c r="D41" s="1" t="s">
        <v>1183</v>
      </c>
      <c r="F41" s="1" t="s">
        <v>56</v>
      </c>
      <c r="G41" s="1" t="s">
        <v>32</v>
      </c>
      <c r="H41" s="1" t="s">
        <v>33</v>
      </c>
      <c r="I41" s="1" t="s">
        <v>167</v>
      </c>
      <c r="J41" s="1" t="s">
        <v>412</v>
      </c>
      <c r="K41" s="1" t="s">
        <v>169</v>
      </c>
      <c r="L41" s="1" t="s">
        <v>413</v>
      </c>
      <c r="M41" s="1" t="s">
        <v>414</v>
      </c>
      <c r="N41" s="1" t="s">
        <v>415</v>
      </c>
      <c r="O41" s="1" t="s">
        <v>412</v>
      </c>
      <c r="P41" s="1" t="s">
        <v>40</v>
      </c>
      <c r="Q41" s="1" t="s">
        <v>173</v>
      </c>
      <c r="R41" s="1" t="s">
        <v>174</v>
      </c>
      <c r="S41" s="1" t="s">
        <v>416</v>
      </c>
      <c r="T41" s="1" t="s">
        <v>43</v>
      </c>
      <c r="U41" s="1" t="s">
        <v>293</v>
      </c>
      <c r="V41" s="1" t="s">
        <v>365</v>
      </c>
      <c r="W41" s="1" t="s">
        <v>399</v>
      </c>
      <c r="Y41" s="1" t="s">
        <v>47</v>
      </c>
      <c r="Z41" s="1" t="s">
        <v>68</v>
      </c>
      <c r="AB41" s="1" t="s">
        <v>49</v>
      </c>
      <c r="AC41" s="1" t="s">
        <v>137</v>
      </c>
      <c r="AF41" s="1" t="s">
        <v>51</v>
      </c>
      <c r="AG41" s="1" t="s">
        <v>52</v>
      </c>
      <c r="AH41" s="1" t="s">
        <v>417</v>
      </c>
      <c r="AI41" s="1" t="s">
        <v>418</v>
      </c>
    </row>
    <row r="42" spans="1:35" hidden="1" x14ac:dyDescent="0.3">
      <c r="A42" s="1" t="str">
        <f>HYPERLINK("https://hsdes.intel.com/resource/14013186312","14013186312")</f>
        <v>14013186312</v>
      </c>
      <c r="B42" s="1" t="s">
        <v>419</v>
      </c>
      <c r="C42" s="1" t="s">
        <v>1174</v>
      </c>
      <c r="D42" s="1" t="s">
        <v>1183</v>
      </c>
      <c r="F42" s="1" t="s">
        <v>56</v>
      </c>
      <c r="G42" s="1" t="s">
        <v>420</v>
      </c>
      <c r="H42" s="1" t="s">
        <v>33</v>
      </c>
      <c r="I42" s="1" t="s">
        <v>421</v>
      </c>
      <c r="J42" s="1" t="s">
        <v>422</v>
      </c>
      <c r="K42" s="1" t="s">
        <v>237</v>
      </c>
      <c r="L42" s="1" t="s">
        <v>423</v>
      </c>
      <c r="M42" s="1" t="s">
        <v>424</v>
      </c>
      <c r="N42" s="1" t="s">
        <v>425</v>
      </c>
      <c r="O42" s="1" t="s">
        <v>422</v>
      </c>
      <c r="P42" s="1" t="s">
        <v>40</v>
      </c>
      <c r="R42" s="1" t="s">
        <v>241</v>
      </c>
      <c r="S42" s="1" t="s">
        <v>426</v>
      </c>
      <c r="T42" s="1" t="s">
        <v>43</v>
      </c>
      <c r="U42" s="1" t="s">
        <v>86</v>
      </c>
      <c r="V42" s="1" t="s">
        <v>427</v>
      </c>
      <c r="W42" s="1" t="s">
        <v>428</v>
      </c>
      <c r="Y42" s="1" t="s">
        <v>47</v>
      </c>
      <c r="Z42" s="1" t="s">
        <v>68</v>
      </c>
      <c r="AB42" s="1" t="s">
        <v>49</v>
      </c>
      <c r="AC42" s="1" t="s">
        <v>50</v>
      </c>
      <c r="AF42" s="1" t="s">
        <v>51</v>
      </c>
      <c r="AG42" s="1" t="s">
        <v>52</v>
      </c>
      <c r="AH42" s="1" t="s">
        <v>429</v>
      </c>
      <c r="AI42" s="1" t="s">
        <v>430</v>
      </c>
    </row>
    <row r="43" spans="1:35" hidden="1" x14ac:dyDescent="0.3">
      <c r="A43" s="1" t="str">
        <f>HYPERLINK("https://hsdes.intel.com/resource/14013186316","14013186316")</f>
        <v>14013186316</v>
      </c>
      <c r="B43" s="1" t="s">
        <v>431</v>
      </c>
      <c r="C43" s="1" t="s">
        <v>1174</v>
      </c>
      <c r="D43" s="1" t="s">
        <v>1183</v>
      </c>
      <c r="F43" s="1" t="s">
        <v>56</v>
      </c>
      <c r="G43" s="1" t="s">
        <v>32</v>
      </c>
      <c r="H43" s="1" t="s">
        <v>33</v>
      </c>
      <c r="I43" s="1" t="s">
        <v>287</v>
      </c>
      <c r="J43" s="1" t="s">
        <v>432</v>
      </c>
      <c r="K43" s="1" t="s">
        <v>36</v>
      </c>
      <c r="L43" s="1" t="s">
        <v>433</v>
      </c>
      <c r="M43" s="1" t="s">
        <v>434</v>
      </c>
      <c r="N43" s="1" t="s">
        <v>435</v>
      </c>
      <c r="O43" s="1" t="s">
        <v>432</v>
      </c>
      <c r="P43" s="1" t="s">
        <v>40</v>
      </c>
      <c r="R43" s="1" t="s">
        <v>41</v>
      </c>
      <c r="S43" s="1" t="s">
        <v>436</v>
      </c>
      <c r="T43" s="1" t="s">
        <v>43</v>
      </c>
      <c r="U43" s="1" t="s">
        <v>86</v>
      </c>
      <c r="V43" s="1" t="s">
        <v>45</v>
      </c>
      <c r="W43" s="1" t="s">
        <v>46</v>
      </c>
      <c r="Y43" s="1" t="s">
        <v>47</v>
      </c>
      <c r="Z43" s="1" t="s">
        <v>68</v>
      </c>
      <c r="AB43" s="1" t="s">
        <v>88</v>
      </c>
      <c r="AC43" s="1" t="s">
        <v>50</v>
      </c>
      <c r="AF43" s="1" t="s">
        <v>51</v>
      </c>
      <c r="AG43" s="1" t="s">
        <v>52</v>
      </c>
      <c r="AH43" s="1" t="s">
        <v>437</v>
      </c>
      <c r="AI43" s="1" t="s">
        <v>438</v>
      </c>
    </row>
    <row r="44" spans="1:35" hidden="1" x14ac:dyDescent="0.3">
      <c r="A44" s="1" t="str">
        <f>HYPERLINK("https://hsdes.intel.com/resource/14013186319","14013186319")</f>
        <v>14013186319</v>
      </c>
      <c r="B44" s="1" t="s">
        <v>439</v>
      </c>
      <c r="C44" s="1" t="s">
        <v>1174</v>
      </c>
      <c r="D44" s="1" t="s">
        <v>1183</v>
      </c>
      <c r="F44" s="1" t="s">
        <v>56</v>
      </c>
      <c r="G44" s="1" t="s">
        <v>32</v>
      </c>
      <c r="H44" s="1" t="s">
        <v>33</v>
      </c>
      <c r="I44" s="1" t="s">
        <v>167</v>
      </c>
      <c r="J44" s="1" t="s">
        <v>440</v>
      </c>
      <c r="K44" s="1" t="s">
        <v>169</v>
      </c>
      <c r="L44" s="1" t="s">
        <v>441</v>
      </c>
      <c r="M44" s="1" t="s">
        <v>414</v>
      </c>
      <c r="N44" s="1" t="s">
        <v>442</v>
      </c>
      <c r="O44" s="1" t="s">
        <v>440</v>
      </c>
      <c r="P44" s="1" t="s">
        <v>40</v>
      </c>
      <c r="Q44" s="1" t="s">
        <v>173</v>
      </c>
      <c r="R44" s="1" t="s">
        <v>174</v>
      </c>
      <c r="S44" s="1" t="s">
        <v>443</v>
      </c>
      <c r="T44" s="1" t="s">
        <v>43</v>
      </c>
      <c r="U44" s="1" t="s">
        <v>86</v>
      </c>
      <c r="V44" s="1" t="s">
        <v>45</v>
      </c>
      <c r="W44" s="1" t="s">
        <v>46</v>
      </c>
      <c r="Y44" s="1" t="s">
        <v>47</v>
      </c>
      <c r="Z44" s="1" t="s">
        <v>68</v>
      </c>
      <c r="AB44" s="1" t="s">
        <v>88</v>
      </c>
      <c r="AC44" s="1" t="s">
        <v>50</v>
      </c>
      <c r="AF44" s="1" t="s">
        <v>51</v>
      </c>
      <c r="AG44" s="1" t="s">
        <v>52</v>
      </c>
      <c r="AH44" s="1" t="s">
        <v>444</v>
      </c>
      <c r="AI44" s="1" t="s">
        <v>445</v>
      </c>
    </row>
    <row r="45" spans="1:35" hidden="1" x14ac:dyDescent="0.3">
      <c r="A45" s="1" t="str">
        <f>HYPERLINK("https://hsdes.intel.com/resource/14013186322","14013186322")</f>
        <v>14013186322</v>
      </c>
      <c r="B45" s="1" t="s">
        <v>446</v>
      </c>
      <c r="C45" s="1" t="s">
        <v>1174</v>
      </c>
      <c r="D45" s="1" t="s">
        <v>1179</v>
      </c>
      <c r="F45" s="1" t="s">
        <v>56</v>
      </c>
      <c r="G45" s="1" t="s">
        <v>32</v>
      </c>
      <c r="H45" s="1" t="s">
        <v>33</v>
      </c>
      <c r="I45" s="1" t="s">
        <v>167</v>
      </c>
      <c r="J45" s="1" t="s">
        <v>447</v>
      </c>
      <c r="K45" s="1" t="s">
        <v>169</v>
      </c>
      <c r="L45" s="1" t="s">
        <v>448</v>
      </c>
      <c r="M45" s="1" t="s">
        <v>449</v>
      </c>
      <c r="N45" s="1" t="s">
        <v>450</v>
      </c>
      <c r="O45" s="1" t="s">
        <v>447</v>
      </c>
      <c r="P45" s="1" t="s">
        <v>40</v>
      </c>
      <c r="Q45" s="1" t="s">
        <v>173</v>
      </c>
      <c r="R45" s="1" t="s">
        <v>174</v>
      </c>
      <c r="S45" s="1" t="s">
        <v>451</v>
      </c>
      <c r="T45" s="1" t="s">
        <v>43</v>
      </c>
      <c r="U45" s="1" t="s">
        <v>293</v>
      </c>
      <c r="V45" s="1" t="s">
        <v>45</v>
      </c>
      <c r="W45" s="1" t="s">
        <v>46</v>
      </c>
      <c r="Y45" s="1" t="s">
        <v>47</v>
      </c>
      <c r="Z45" s="1" t="s">
        <v>68</v>
      </c>
      <c r="AB45" s="1" t="s">
        <v>88</v>
      </c>
      <c r="AC45" s="1" t="s">
        <v>50</v>
      </c>
      <c r="AF45" s="1" t="s">
        <v>51</v>
      </c>
      <c r="AG45" s="1" t="s">
        <v>52</v>
      </c>
      <c r="AH45" s="1" t="s">
        <v>452</v>
      </c>
      <c r="AI45" s="1" t="s">
        <v>453</v>
      </c>
    </row>
    <row r="46" spans="1:35" hidden="1" x14ac:dyDescent="0.3">
      <c r="A46" s="1" t="str">
        <f>HYPERLINK("https://hsdes.intel.com/resource/14013186342","14013186342")</f>
        <v>14013186342</v>
      </c>
      <c r="B46" s="1" t="s">
        <v>454</v>
      </c>
      <c r="C46" s="1" t="s">
        <v>1174</v>
      </c>
      <c r="D46" s="1" t="s">
        <v>1179</v>
      </c>
      <c r="F46" s="1" t="s">
        <v>31</v>
      </c>
      <c r="G46" s="1" t="s">
        <v>32</v>
      </c>
      <c r="H46" s="1" t="s">
        <v>33</v>
      </c>
      <c r="I46" s="1" t="s">
        <v>167</v>
      </c>
      <c r="J46" s="1" t="s">
        <v>455</v>
      </c>
      <c r="K46" s="1" t="s">
        <v>169</v>
      </c>
      <c r="L46" s="1" t="s">
        <v>456</v>
      </c>
      <c r="M46" s="1" t="s">
        <v>414</v>
      </c>
      <c r="N46" s="1" t="s">
        <v>457</v>
      </c>
      <c r="O46" s="1" t="s">
        <v>455</v>
      </c>
      <c r="P46" s="1" t="s">
        <v>40</v>
      </c>
      <c r="Q46" s="1" t="s">
        <v>173</v>
      </c>
      <c r="R46" s="1" t="s">
        <v>174</v>
      </c>
      <c r="S46" s="1" t="s">
        <v>458</v>
      </c>
      <c r="T46" s="1" t="s">
        <v>43</v>
      </c>
      <c r="U46" s="1" t="s">
        <v>86</v>
      </c>
      <c r="V46" s="1" t="s">
        <v>186</v>
      </c>
      <c r="W46" s="1" t="s">
        <v>163</v>
      </c>
      <c r="Y46" s="1" t="s">
        <v>47</v>
      </c>
      <c r="Z46" s="1" t="s">
        <v>48</v>
      </c>
      <c r="AB46" s="1" t="s">
        <v>88</v>
      </c>
      <c r="AC46" s="1" t="s">
        <v>137</v>
      </c>
      <c r="AF46" s="1" t="s">
        <v>51</v>
      </c>
      <c r="AG46" s="1" t="s">
        <v>52</v>
      </c>
      <c r="AH46" s="1" t="s">
        <v>459</v>
      </c>
      <c r="AI46" s="1" t="s">
        <v>460</v>
      </c>
    </row>
    <row r="47" spans="1:35" hidden="1" x14ac:dyDescent="0.3">
      <c r="A47" s="1" t="str">
        <f>HYPERLINK("https://hsdes.intel.com/resource/14013186344","14013186344")</f>
        <v>14013186344</v>
      </c>
      <c r="B47" s="1" t="s">
        <v>461</v>
      </c>
      <c r="C47" s="1" t="s">
        <v>1174</v>
      </c>
      <c r="D47" s="1" t="s">
        <v>1183</v>
      </c>
      <c r="F47" s="1" t="s">
        <v>56</v>
      </c>
      <c r="G47" s="1" t="s">
        <v>32</v>
      </c>
      <c r="H47" s="1" t="s">
        <v>33</v>
      </c>
      <c r="I47" s="1" t="s">
        <v>167</v>
      </c>
      <c r="J47" s="1" t="s">
        <v>462</v>
      </c>
      <c r="K47" s="1" t="s">
        <v>169</v>
      </c>
      <c r="L47" s="1" t="s">
        <v>463</v>
      </c>
      <c r="M47" s="1" t="s">
        <v>464</v>
      </c>
      <c r="N47" s="1" t="s">
        <v>465</v>
      </c>
      <c r="O47" s="1" t="s">
        <v>462</v>
      </c>
      <c r="P47" s="1" t="s">
        <v>40</v>
      </c>
      <c r="Q47" s="1" t="s">
        <v>173</v>
      </c>
      <c r="R47" s="1" t="s">
        <v>174</v>
      </c>
      <c r="S47" s="1" t="s">
        <v>466</v>
      </c>
      <c r="T47" s="1" t="s">
        <v>43</v>
      </c>
      <c r="U47" s="1" t="s">
        <v>86</v>
      </c>
      <c r="V47" s="1" t="s">
        <v>186</v>
      </c>
      <c r="W47" s="1" t="s">
        <v>163</v>
      </c>
      <c r="Y47" s="1" t="s">
        <v>47</v>
      </c>
      <c r="Z47" s="1" t="s">
        <v>68</v>
      </c>
      <c r="AB47" s="1" t="s">
        <v>49</v>
      </c>
      <c r="AC47" s="1" t="s">
        <v>50</v>
      </c>
      <c r="AF47" s="1" t="s">
        <v>51</v>
      </c>
      <c r="AG47" s="1" t="s">
        <v>52</v>
      </c>
      <c r="AH47" s="1" t="s">
        <v>467</v>
      </c>
      <c r="AI47" s="1" t="s">
        <v>468</v>
      </c>
    </row>
    <row r="48" spans="1:35" hidden="1" x14ac:dyDescent="0.3">
      <c r="A48" s="1" t="str">
        <f>HYPERLINK("https://hsdes.intel.com/resource/14013186394","14013186394")</f>
        <v>14013186394</v>
      </c>
      <c r="B48" s="1" t="s">
        <v>469</v>
      </c>
      <c r="C48" s="1" t="s">
        <v>1174</v>
      </c>
      <c r="D48" s="1" t="s">
        <v>1183</v>
      </c>
      <c r="F48" s="1" t="s">
        <v>56</v>
      </c>
      <c r="G48" s="1" t="s">
        <v>32</v>
      </c>
      <c r="H48" s="1" t="s">
        <v>33</v>
      </c>
      <c r="I48" s="1" t="s">
        <v>167</v>
      </c>
      <c r="J48" s="1" t="s">
        <v>470</v>
      </c>
      <c r="K48" s="1" t="s">
        <v>169</v>
      </c>
      <c r="L48" s="1" t="s">
        <v>471</v>
      </c>
      <c r="M48" s="1" t="s">
        <v>396</v>
      </c>
      <c r="N48" s="1" t="s">
        <v>472</v>
      </c>
      <c r="O48" s="1" t="s">
        <v>470</v>
      </c>
      <c r="P48" s="1" t="s">
        <v>40</v>
      </c>
      <c r="Q48" s="1" t="s">
        <v>173</v>
      </c>
      <c r="R48" s="1" t="s">
        <v>174</v>
      </c>
      <c r="S48" s="1" t="s">
        <v>473</v>
      </c>
      <c r="T48" s="1" t="s">
        <v>43</v>
      </c>
      <c r="U48" s="1" t="s">
        <v>44</v>
      </c>
      <c r="V48" s="1" t="s">
        <v>45</v>
      </c>
      <c r="W48" s="1" t="s">
        <v>46</v>
      </c>
      <c r="Y48" s="1" t="s">
        <v>47</v>
      </c>
      <c r="Z48" s="1" t="s">
        <v>68</v>
      </c>
      <c r="AB48" s="1" t="s">
        <v>49</v>
      </c>
      <c r="AC48" s="1" t="s">
        <v>137</v>
      </c>
      <c r="AF48" s="1" t="s">
        <v>51</v>
      </c>
      <c r="AG48" s="1" t="s">
        <v>52</v>
      </c>
      <c r="AH48" s="1" t="s">
        <v>474</v>
      </c>
      <c r="AI48" s="1" t="s">
        <v>475</v>
      </c>
    </row>
    <row r="49" spans="1:35" hidden="1" x14ac:dyDescent="0.3">
      <c r="A49" s="1" t="str">
        <f>HYPERLINK("https://hsdes.intel.com/resource/14013186494","14013186494")</f>
        <v>14013186494</v>
      </c>
      <c r="B49" s="1" t="s">
        <v>476</v>
      </c>
      <c r="C49" s="1" t="s">
        <v>1174</v>
      </c>
      <c r="D49" s="1" t="s">
        <v>1183</v>
      </c>
      <c r="F49" s="1" t="s">
        <v>31</v>
      </c>
      <c r="G49" s="1" t="s">
        <v>32</v>
      </c>
      <c r="H49" s="1" t="s">
        <v>33</v>
      </c>
      <c r="I49" s="1" t="s">
        <v>167</v>
      </c>
      <c r="J49" s="1" t="s">
        <v>477</v>
      </c>
      <c r="K49" s="1" t="s">
        <v>169</v>
      </c>
      <c r="L49" s="1" t="s">
        <v>478</v>
      </c>
      <c r="M49" s="1" t="s">
        <v>61</v>
      </c>
      <c r="N49" s="1" t="s">
        <v>479</v>
      </c>
      <c r="O49" s="1" t="s">
        <v>477</v>
      </c>
      <c r="P49" s="1" t="s">
        <v>40</v>
      </c>
      <c r="Q49" s="1" t="s">
        <v>173</v>
      </c>
      <c r="R49" s="1" t="s">
        <v>174</v>
      </c>
      <c r="S49" s="1" t="s">
        <v>480</v>
      </c>
      <c r="T49" s="1" t="s">
        <v>43</v>
      </c>
      <c r="U49" s="1" t="s">
        <v>86</v>
      </c>
      <c r="V49" s="1" t="s">
        <v>217</v>
      </c>
      <c r="W49" s="1" t="s">
        <v>330</v>
      </c>
      <c r="Y49" s="1" t="s">
        <v>47</v>
      </c>
      <c r="Z49" s="1" t="s">
        <v>48</v>
      </c>
      <c r="AB49" s="1" t="s">
        <v>49</v>
      </c>
      <c r="AC49" s="1" t="s">
        <v>137</v>
      </c>
      <c r="AF49" s="1" t="s">
        <v>51</v>
      </c>
      <c r="AG49" s="1" t="s">
        <v>52</v>
      </c>
      <c r="AH49" s="1" t="s">
        <v>481</v>
      </c>
      <c r="AI49" s="1" t="s">
        <v>482</v>
      </c>
    </row>
    <row r="50" spans="1:35" hidden="1" x14ac:dyDescent="0.3">
      <c r="A50" s="1" t="str">
        <f>HYPERLINK("https://hsdes.intel.com/resource/14013186503","14013186503")</f>
        <v>14013186503</v>
      </c>
      <c r="B50" s="1" t="s">
        <v>483</v>
      </c>
      <c r="C50" s="1" t="s">
        <v>1174</v>
      </c>
      <c r="D50" s="1" t="s">
        <v>1183</v>
      </c>
      <c r="F50" s="1" t="s">
        <v>31</v>
      </c>
      <c r="G50" s="1" t="s">
        <v>32</v>
      </c>
      <c r="H50" s="1" t="s">
        <v>33</v>
      </c>
      <c r="I50" s="1" t="s">
        <v>167</v>
      </c>
      <c r="J50" s="1" t="s">
        <v>484</v>
      </c>
      <c r="K50" s="1" t="s">
        <v>485</v>
      </c>
      <c r="L50" s="1" t="s">
        <v>486</v>
      </c>
      <c r="M50" s="1" t="s">
        <v>487</v>
      </c>
      <c r="N50" s="1" t="s">
        <v>488</v>
      </c>
      <c r="O50" s="1" t="s">
        <v>484</v>
      </c>
      <c r="P50" s="1" t="s">
        <v>40</v>
      </c>
      <c r="Q50" s="1" t="s">
        <v>173</v>
      </c>
      <c r="R50" s="1" t="s">
        <v>174</v>
      </c>
      <c r="S50" s="1" t="s">
        <v>489</v>
      </c>
      <c r="T50" s="1" t="s">
        <v>43</v>
      </c>
      <c r="U50" s="1" t="s">
        <v>65</v>
      </c>
      <c r="V50" s="1" t="s">
        <v>229</v>
      </c>
      <c r="W50" s="1" t="s">
        <v>230</v>
      </c>
      <c r="Y50" s="1" t="s">
        <v>47</v>
      </c>
      <c r="Z50" s="1" t="s">
        <v>48</v>
      </c>
      <c r="AB50" s="1" t="s">
        <v>49</v>
      </c>
      <c r="AC50" s="1" t="s">
        <v>50</v>
      </c>
      <c r="AF50" s="1" t="s">
        <v>51</v>
      </c>
      <c r="AG50" s="1" t="s">
        <v>52</v>
      </c>
      <c r="AH50" s="1" t="s">
        <v>490</v>
      </c>
      <c r="AI50" s="1" t="s">
        <v>491</v>
      </c>
    </row>
    <row r="51" spans="1:35" hidden="1" x14ac:dyDescent="0.3">
      <c r="A51" s="1" t="str">
        <f>HYPERLINK("https://hsdes.intel.com/resource/14013186504","14013186504")</f>
        <v>14013186504</v>
      </c>
      <c r="B51" s="1" t="s">
        <v>492</v>
      </c>
      <c r="C51" s="1" t="s">
        <v>1174</v>
      </c>
      <c r="D51" s="1" t="s">
        <v>1183</v>
      </c>
      <c r="F51" s="1" t="s">
        <v>31</v>
      </c>
      <c r="G51" s="1" t="s">
        <v>32</v>
      </c>
      <c r="H51" s="1" t="s">
        <v>33</v>
      </c>
      <c r="I51" s="1" t="s">
        <v>167</v>
      </c>
      <c r="J51" s="1" t="s">
        <v>493</v>
      </c>
      <c r="K51" s="1" t="s">
        <v>485</v>
      </c>
      <c r="L51" s="1" t="s">
        <v>494</v>
      </c>
      <c r="M51" s="1" t="s">
        <v>495</v>
      </c>
      <c r="N51" s="1" t="s">
        <v>496</v>
      </c>
      <c r="O51" s="1" t="s">
        <v>493</v>
      </c>
      <c r="P51" s="1" t="s">
        <v>40</v>
      </c>
      <c r="Q51" s="1" t="s">
        <v>173</v>
      </c>
      <c r="R51" s="1" t="s">
        <v>174</v>
      </c>
      <c r="S51" s="1" t="s">
        <v>497</v>
      </c>
      <c r="T51" s="1" t="s">
        <v>43</v>
      </c>
      <c r="U51" s="1" t="s">
        <v>65</v>
      </c>
      <c r="V51" s="1" t="s">
        <v>217</v>
      </c>
      <c r="W51" s="1" t="s">
        <v>330</v>
      </c>
      <c r="Y51" s="1" t="s">
        <v>47</v>
      </c>
      <c r="Z51" s="1" t="s">
        <v>48</v>
      </c>
      <c r="AB51" s="1" t="s">
        <v>49</v>
      </c>
      <c r="AC51" s="1" t="s">
        <v>50</v>
      </c>
      <c r="AF51" s="1" t="s">
        <v>51</v>
      </c>
      <c r="AG51" s="1" t="s">
        <v>52</v>
      </c>
      <c r="AH51" s="1" t="s">
        <v>492</v>
      </c>
      <c r="AI51" s="1" t="s">
        <v>498</v>
      </c>
    </row>
    <row r="52" spans="1:35" hidden="1" x14ac:dyDescent="0.3">
      <c r="A52" s="1" t="str">
        <f>HYPERLINK("https://hsdes.intel.com/resource/14013186505","14013186505")</f>
        <v>14013186505</v>
      </c>
      <c r="B52" s="1" t="s">
        <v>499</v>
      </c>
      <c r="C52" s="1" t="s">
        <v>1174</v>
      </c>
      <c r="D52" s="1" t="s">
        <v>1183</v>
      </c>
      <c r="F52" s="1" t="s">
        <v>31</v>
      </c>
      <c r="G52" s="1" t="s">
        <v>32</v>
      </c>
      <c r="H52" s="1" t="s">
        <v>33</v>
      </c>
      <c r="I52" s="1" t="s">
        <v>167</v>
      </c>
      <c r="J52" s="1" t="s">
        <v>500</v>
      </c>
      <c r="K52" s="1" t="s">
        <v>485</v>
      </c>
      <c r="L52" s="1" t="s">
        <v>501</v>
      </c>
      <c r="M52" s="1" t="s">
        <v>495</v>
      </c>
      <c r="N52" s="1" t="s">
        <v>502</v>
      </c>
      <c r="O52" s="1" t="s">
        <v>500</v>
      </c>
      <c r="P52" s="1" t="s">
        <v>40</v>
      </c>
      <c r="Q52" s="1" t="s">
        <v>173</v>
      </c>
      <c r="R52" s="1" t="s">
        <v>174</v>
      </c>
      <c r="S52" s="1" t="s">
        <v>503</v>
      </c>
      <c r="T52" s="1" t="s">
        <v>43</v>
      </c>
      <c r="U52" s="1" t="s">
        <v>65</v>
      </c>
      <c r="V52" s="1" t="s">
        <v>229</v>
      </c>
      <c r="W52" s="1" t="s">
        <v>230</v>
      </c>
      <c r="Y52" s="1" t="s">
        <v>47</v>
      </c>
      <c r="Z52" s="1" t="s">
        <v>48</v>
      </c>
      <c r="AB52" s="1" t="s">
        <v>49</v>
      </c>
      <c r="AC52" s="1" t="s">
        <v>50</v>
      </c>
      <c r="AF52" s="1" t="s">
        <v>51</v>
      </c>
      <c r="AG52" s="1" t="s">
        <v>52</v>
      </c>
      <c r="AH52" s="1" t="s">
        <v>499</v>
      </c>
      <c r="AI52" s="1" t="s">
        <v>504</v>
      </c>
    </row>
    <row r="53" spans="1:35" hidden="1" x14ac:dyDescent="0.3">
      <c r="A53" s="1" t="str">
        <f>HYPERLINK("https://hsdes.intel.com/resource/14013186512","14013186512")</f>
        <v>14013186512</v>
      </c>
      <c r="B53" s="1" t="s">
        <v>505</v>
      </c>
      <c r="C53" s="1" t="s">
        <v>1174</v>
      </c>
      <c r="D53" s="1" t="s">
        <v>1180</v>
      </c>
      <c r="F53" s="1" t="s">
        <v>56</v>
      </c>
      <c r="G53" s="1" t="s">
        <v>32</v>
      </c>
      <c r="H53" s="1" t="s">
        <v>33</v>
      </c>
      <c r="I53" s="1" t="s">
        <v>190</v>
      </c>
      <c r="J53" s="1" t="s">
        <v>506</v>
      </c>
      <c r="K53" s="1" t="s">
        <v>192</v>
      </c>
      <c r="L53" s="1" t="s">
        <v>507</v>
      </c>
      <c r="M53" s="1" t="s">
        <v>508</v>
      </c>
      <c r="N53" s="1" t="s">
        <v>509</v>
      </c>
      <c r="O53" s="1" t="s">
        <v>506</v>
      </c>
      <c r="P53" s="1" t="s">
        <v>184</v>
      </c>
      <c r="R53" s="1" t="s">
        <v>197</v>
      </c>
      <c r="S53" s="1" t="s">
        <v>510</v>
      </c>
      <c r="T53" s="1" t="s">
        <v>43</v>
      </c>
      <c r="U53" s="1" t="s">
        <v>86</v>
      </c>
      <c r="V53" s="1" t="s">
        <v>45</v>
      </c>
      <c r="W53" s="1" t="s">
        <v>46</v>
      </c>
      <c r="Y53" s="1" t="s">
        <v>47</v>
      </c>
      <c r="Z53" s="1" t="s">
        <v>68</v>
      </c>
      <c r="AB53" s="1" t="s">
        <v>49</v>
      </c>
      <c r="AC53" s="1" t="s">
        <v>50</v>
      </c>
      <c r="AF53" s="1" t="s">
        <v>51</v>
      </c>
      <c r="AG53" s="1" t="s">
        <v>52</v>
      </c>
      <c r="AH53" s="1" t="s">
        <v>511</v>
      </c>
      <c r="AI53" s="1" t="s">
        <v>512</v>
      </c>
    </row>
    <row r="54" spans="1:35" hidden="1" x14ac:dyDescent="0.3">
      <c r="A54" s="1" t="str">
        <f>HYPERLINK("https://hsdes.intel.com/resource/14013186513","14013186513")</f>
        <v>14013186513</v>
      </c>
      <c r="B54" s="1" t="s">
        <v>513</v>
      </c>
      <c r="C54" s="1" t="s">
        <v>1174</v>
      </c>
      <c r="D54" s="1" t="s">
        <v>1180</v>
      </c>
      <c r="F54" s="1" t="s">
        <v>56</v>
      </c>
      <c r="G54" s="1" t="s">
        <v>32</v>
      </c>
      <c r="H54" s="1" t="s">
        <v>33</v>
      </c>
      <c r="I54" s="1" t="s">
        <v>190</v>
      </c>
      <c r="J54" s="1" t="s">
        <v>514</v>
      </c>
      <c r="K54" s="1" t="s">
        <v>192</v>
      </c>
      <c r="L54" s="1" t="s">
        <v>507</v>
      </c>
      <c r="M54" s="1" t="s">
        <v>515</v>
      </c>
      <c r="N54" s="1" t="s">
        <v>516</v>
      </c>
      <c r="O54" s="1" t="s">
        <v>514</v>
      </c>
      <c r="P54" s="1" t="s">
        <v>184</v>
      </c>
      <c r="R54" s="1" t="s">
        <v>197</v>
      </c>
      <c r="S54" s="1" t="s">
        <v>517</v>
      </c>
      <c r="T54" s="1" t="s">
        <v>43</v>
      </c>
      <c r="U54" s="1" t="s">
        <v>86</v>
      </c>
      <c r="V54" s="1" t="s">
        <v>45</v>
      </c>
      <c r="W54" s="1" t="s">
        <v>46</v>
      </c>
      <c r="Y54" s="1" t="s">
        <v>47</v>
      </c>
      <c r="Z54" s="1" t="s">
        <v>68</v>
      </c>
      <c r="AB54" s="1" t="s">
        <v>49</v>
      </c>
      <c r="AC54" s="1" t="s">
        <v>50</v>
      </c>
      <c r="AF54" s="1" t="s">
        <v>51</v>
      </c>
      <c r="AG54" s="1" t="s">
        <v>52</v>
      </c>
      <c r="AH54" s="1" t="s">
        <v>518</v>
      </c>
      <c r="AI54" s="1" t="s">
        <v>519</v>
      </c>
    </row>
    <row r="55" spans="1:35" hidden="1" x14ac:dyDescent="0.3">
      <c r="A55" s="1" t="str">
        <f>HYPERLINK("https://hsdes.intel.com/resource/14013186557","14013186557")</f>
        <v>14013186557</v>
      </c>
      <c r="B55" s="1" t="s">
        <v>520</v>
      </c>
      <c r="C55" s="1" t="s">
        <v>1174</v>
      </c>
      <c r="D55" s="1" t="s">
        <v>1180</v>
      </c>
      <c r="F55" s="1" t="s">
        <v>56</v>
      </c>
      <c r="G55" s="1" t="s">
        <v>32</v>
      </c>
      <c r="H55" s="1" t="s">
        <v>33</v>
      </c>
      <c r="I55" s="1" t="s">
        <v>521</v>
      </c>
      <c r="J55" s="1" t="s">
        <v>522</v>
      </c>
      <c r="K55" s="1" t="s">
        <v>59</v>
      </c>
      <c r="L55" s="1" t="s">
        <v>523</v>
      </c>
      <c r="M55" s="1" t="s">
        <v>524</v>
      </c>
      <c r="N55" s="1" t="s">
        <v>525</v>
      </c>
      <c r="O55" s="1" t="s">
        <v>522</v>
      </c>
      <c r="P55" s="1" t="s">
        <v>40</v>
      </c>
      <c r="R55" s="1" t="s">
        <v>63</v>
      </c>
      <c r="S55" s="1" t="s">
        <v>526</v>
      </c>
      <c r="T55" s="1" t="s">
        <v>43</v>
      </c>
      <c r="U55" s="1" t="s">
        <v>293</v>
      </c>
      <c r="V55" s="1" t="s">
        <v>67</v>
      </c>
      <c r="W55" s="1" t="s">
        <v>67</v>
      </c>
      <c r="Y55" s="1" t="s">
        <v>47</v>
      </c>
      <c r="Z55" s="1" t="s">
        <v>68</v>
      </c>
      <c r="AB55" s="1" t="s">
        <v>49</v>
      </c>
      <c r="AC55" s="1" t="s">
        <v>137</v>
      </c>
      <c r="AF55" s="1" t="s">
        <v>51</v>
      </c>
      <c r="AG55" s="1" t="s">
        <v>52</v>
      </c>
      <c r="AH55" s="1" t="s">
        <v>527</v>
      </c>
      <c r="AI55" s="1" t="s">
        <v>528</v>
      </c>
    </row>
    <row r="56" spans="1:35" hidden="1" x14ac:dyDescent="0.3">
      <c r="A56" s="1" t="str">
        <f>HYPERLINK("https://hsdes.intel.com/resource/14013186566","14013186566")</f>
        <v>14013186566</v>
      </c>
      <c r="B56" s="1" t="s">
        <v>529</v>
      </c>
      <c r="C56" s="1" t="s">
        <v>1174</v>
      </c>
      <c r="D56" s="1" t="s">
        <v>1180</v>
      </c>
      <c r="F56" s="1" t="s">
        <v>56</v>
      </c>
      <c r="G56" s="1" t="s">
        <v>32</v>
      </c>
      <c r="H56" s="1" t="s">
        <v>33</v>
      </c>
      <c r="I56" s="1" t="s">
        <v>167</v>
      </c>
      <c r="J56" s="1" t="s">
        <v>530</v>
      </c>
      <c r="K56" s="1" t="s">
        <v>169</v>
      </c>
      <c r="L56" s="1" t="s">
        <v>531</v>
      </c>
      <c r="M56" s="1" t="s">
        <v>487</v>
      </c>
      <c r="N56" s="1" t="s">
        <v>532</v>
      </c>
      <c r="O56" s="1" t="s">
        <v>530</v>
      </c>
      <c r="P56" s="1" t="s">
        <v>40</v>
      </c>
      <c r="Q56" s="1" t="s">
        <v>173</v>
      </c>
      <c r="R56" s="1" t="s">
        <v>174</v>
      </c>
      <c r="S56" s="1" t="s">
        <v>533</v>
      </c>
      <c r="T56" s="1" t="s">
        <v>43</v>
      </c>
      <c r="U56" s="1" t="s">
        <v>65</v>
      </c>
      <c r="V56" s="1" t="s">
        <v>45</v>
      </c>
      <c r="W56" s="1" t="s">
        <v>46</v>
      </c>
      <c r="Y56" s="1" t="s">
        <v>47</v>
      </c>
      <c r="Z56" s="1" t="s">
        <v>68</v>
      </c>
      <c r="AB56" s="1" t="s">
        <v>49</v>
      </c>
      <c r="AC56" s="1" t="s">
        <v>50</v>
      </c>
      <c r="AF56" s="1" t="s">
        <v>51</v>
      </c>
      <c r="AG56" s="1" t="s">
        <v>52</v>
      </c>
      <c r="AH56" s="1" t="s">
        <v>534</v>
      </c>
      <c r="AI56" s="1" t="s">
        <v>535</v>
      </c>
    </row>
    <row r="57" spans="1:35" hidden="1" x14ac:dyDescent="0.3">
      <c r="A57" s="1" t="str">
        <f>HYPERLINK("https://hsdes.intel.com/resource/14013186583","14013186583")</f>
        <v>14013186583</v>
      </c>
      <c r="B57" s="1" t="s">
        <v>536</v>
      </c>
      <c r="C57" s="1" t="s">
        <v>1174</v>
      </c>
      <c r="D57" s="1" t="s">
        <v>1186</v>
      </c>
      <c r="F57" s="1" t="s">
        <v>31</v>
      </c>
      <c r="G57" s="1" t="s">
        <v>32</v>
      </c>
      <c r="H57" s="1" t="s">
        <v>33</v>
      </c>
      <c r="I57" s="1" t="s">
        <v>235</v>
      </c>
      <c r="J57" s="1" t="s">
        <v>537</v>
      </c>
      <c r="K57" s="1" t="s">
        <v>538</v>
      </c>
      <c r="L57" s="1" t="s">
        <v>539</v>
      </c>
      <c r="M57" s="1" t="s">
        <v>540</v>
      </c>
      <c r="N57" s="1" t="s">
        <v>541</v>
      </c>
      <c r="O57" s="1" t="s">
        <v>537</v>
      </c>
      <c r="P57" s="1" t="s">
        <v>40</v>
      </c>
      <c r="R57" s="1" t="s">
        <v>542</v>
      </c>
      <c r="S57" s="1" t="s">
        <v>543</v>
      </c>
      <c r="T57" s="1" t="s">
        <v>43</v>
      </c>
      <c r="U57" s="1" t="s">
        <v>65</v>
      </c>
      <c r="V57" s="1" t="s">
        <v>544</v>
      </c>
      <c r="W57" s="1" t="s">
        <v>330</v>
      </c>
      <c r="Y57" s="1" t="s">
        <v>47</v>
      </c>
      <c r="Z57" s="1" t="s">
        <v>48</v>
      </c>
      <c r="AB57" s="1" t="s">
        <v>88</v>
      </c>
      <c r="AC57" s="1" t="s">
        <v>137</v>
      </c>
      <c r="AF57" s="1" t="s">
        <v>51</v>
      </c>
      <c r="AG57" s="1" t="s">
        <v>52</v>
      </c>
      <c r="AH57" s="1" t="s">
        <v>545</v>
      </c>
      <c r="AI57" s="1" t="s">
        <v>546</v>
      </c>
    </row>
    <row r="58" spans="1:35" hidden="1" x14ac:dyDescent="0.3">
      <c r="A58" s="1" t="str">
        <f>HYPERLINK("https://hsdes.intel.com/resource/14013186594","14013186594")</f>
        <v>14013186594</v>
      </c>
      <c r="B58" s="1" t="s">
        <v>547</v>
      </c>
      <c r="C58" s="1" t="s">
        <v>1174</v>
      </c>
      <c r="D58" s="1" t="s">
        <v>1180</v>
      </c>
      <c r="F58" s="1" t="s">
        <v>56</v>
      </c>
      <c r="G58" s="1" t="s">
        <v>32</v>
      </c>
      <c r="H58" s="1" t="s">
        <v>33</v>
      </c>
      <c r="I58" s="1" t="s">
        <v>167</v>
      </c>
      <c r="J58" s="1" t="s">
        <v>548</v>
      </c>
      <c r="K58" s="1" t="s">
        <v>169</v>
      </c>
      <c r="L58" s="1" t="s">
        <v>549</v>
      </c>
      <c r="M58" s="1" t="s">
        <v>487</v>
      </c>
      <c r="N58" s="1" t="s">
        <v>550</v>
      </c>
      <c r="O58" s="1" t="s">
        <v>548</v>
      </c>
      <c r="P58" s="1" t="s">
        <v>40</v>
      </c>
      <c r="Q58" s="1" t="s">
        <v>173</v>
      </c>
      <c r="R58" s="1" t="s">
        <v>174</v>
      </c>
      <c r="S58" s="1" t="s">
        <v>551</v>
      </c>
      <c r="T58" s="1" t="s">
        <v>43</v>
      </c>
      <c r="U58" s="1" t="s">
        <v>65</v>
      </c>
      <c r="V58" s="1" t="s">
        <v>45</v>
      </c>
      <c r="W58" s="1" t="s">
        <v>46</v>
      </c>
      <c r="Y58" s="1" t="s">
        <v>47</v>
      </c>
      <c r="Z58" s="1" t="s">
        <v>68</v>
      </c>
      <c r="AB58" s="1" t="s">
        <v>49</v>
      </c>
      <c r="AC58" s="1" t="s">
        <v>50</v>
      </c>
      <c r="AF58" s="1" t="s">
        <v>51</v>
      </c>
      <c r="AG58" s="1" t="s">
        <v>52</v>
      </c>
      <c r="AH58" s="1" t="s">
        <v>552</v>
      </c>
      <c r="AI58" s="1" t="s">
        <v>553</v>
      </c>
    </row>
    <row r="59" spans="1:35" hidden="1" x14ac:dyDescent="0.3">
      <c r="A59" s="1" t="str">
        <f>HYPERLINK("https://hsdes.intel.com/resource/14013186731","14013186731")</f>
        <v>14013186731</v>
      </c>
      <c r="B59" s="1" t="s">
        <v>554</v>
      </c>
      <c r="C59" s="1" t="s">
        <v>1174</v>
      </c>
      <c r="D59" s="1" t="s">
        <v>1179</v>
      </c>
      <c r="F59" s="1" t="s">
        <v>56</v>
      </c>
      <c r="G59" s="1" t="s">
        <v>32</v>
      </c>
      <c r="H59" s="1" t="s">
        <v>33</v>
      </c>
      <c r="I59" s="1" t="s">
        <v>287</v>
      </c>
      <c r="J59" s="1" t="s">
        <v>555</v>
      </c>
      <c r="K59" s="1" t="s">
        <v>556</v>
      </c>
      <c r="L59" s="1" t="s">
        <v>557</v>
      </c>
      <c r="M59" s="1" t="s">
        <v>558</v>
      </c>
      <c r="N59" s="1" t="s">
        <v>559</v>
      </c>
      <c r="O59" s="1" t="s">
        <v>555</v>
      </c>
      <c r="P59" s="1" t="s">
        <v>40</v>
      </c>
      <c r="R59" s="1" t="s">
        <v>241</v>
      </c>
      <c r="S59" s="1" t="s">
        <v>560</v>
      </c>
      <c r="T59" s="1" t="s">
        <v>43</v>
      </c>
      <c r="U59" s="1" t="s">
        <v>86</v>
      </c>
      <c r="V59" s="1" t="s">
        <v>45</v>
      </c>
      <c r="W59" s="1" t="s">
        <v>46</v>
      </c>
      <c r="Y59" s="1" t="s">
        <v>47</v>
      </c>
      <c r="Z59" s="1" t="s">
        <v>68</v>
      </c>
      <c r="AB59" s="1" t="s">
        <v>49</v>
      </c>
      <c r="AC59" s="1" t="s">
        <v>50</v>
      </c>
      <c r="AF59" s="1" t="s">
        <v>51</v>
      </c>
      <c r="AG59" s="1" t="s">
        <v>52</v>
      </c>
      <c r="AH59" s="1" t="s">
        <v>561</v>
      </c>
      <c r="AI59" s="1" t="s">
        <v>562</v>
      </c>
    </row>
    <row r="60" spans="1:35" hidden="1" x14ac:dyDescent="0.3">
      <c r="A60" s="1" t="str">
        <f>HYPERLINK("https://hsdes.intel.com/resource/14013186733","14013186733")</f>
        <v>14013186733</v>
      </c>
      <c r="B60" s="1" t="s">
        <v>563</v>
      </c>
      <c r="C60" s="1" t="s">
        <v>1174</v>
      </c>
      <c r="D60" s="1" t="s">
        <v>1183</v>
      </c>
      <c r="F60" s="1" t="s">
        <v>31</v>
      </c>
      <c r="G60" s="1" t="s">
        <v>32</v>
      </c>
      <c r="H60" s="1" t="s">
        <v>33</v>
      </c>
      <c r="I60" s="1" t="s">
        <v>235</v>
      </c>
      <c r="J60" s="1" t="s">
        <v>564</v>
      </c>
      <c r="K60" s="1" t="s">
        <v>223</v>
      </c>
      <c r="L60" s="1" t="s">
        <v>565</v>
      </c>
      <c r="M60" s="1" t="s">
        <v>566</v>
      </c>
      <c r="N60" s="1" t="s">
        <v>567</v>
      </c>
      <c r="O60" s="1" t="s">
        <v>564</v>
      </c>
      <c r="P60" s="1" t="s">
        <v>184</v>
      </c>
      <c r="Q60" s="1" t="s">
        <v>196</v>
      </c>
      <c r="R60" s="1" t="s">
        <v>227</v>
      </c>
      <c r="S60" s="1" t="s">
        <v>568</v>
      </c>
      <c r="T60" s="1" t="s">
        <v>43</v>
      </c>
      <c r="U60" s="1" t="s">
        <v>44</v>
      </c>
      <c r="V60" s="1" t="s">
        <v>229</v>
      </c>
      <c r="W60" s="1" t="s">
        <v>230</v>
      </c>
      <c r="Y60" s="1" t="s">
        <v>47</v>
      </c>
      <c r="Z60" s="1" t="s">
        <v>231</v>
      </c>
      <c r="AB60" s="1" t="s">
        <v>49</v>
      </c>
      <c r="AC60" s="1" t="s">
        <v>50</v>
      </c>
      <c r="AF60" s="1" t="s">
        <v>51</v>
      </c>
      <c r="AG60" s="1" t="s">
        <v>52</v>
      </c>
      <c r="AH60" s="1" t="s">
        <v>569</v>
      </c>
      <c r="AI60" s="1" t="s">
        <v>570</v>
      </c>
    </row>
    <row r="61" spans="1:35" hidden="1" x14ac:dyDescent="0.3">
      <c r="A61" s="1" t="str">
        <f>HYPERLINK("https://hsdes.intel.com/resource/14013186739","14013186739")</f>
        <v>14013186739</v>
      </c>
      <c r="B61" s="1" t="s">
        <v>571</v>
      </c>
      <c r="C61" s="1" t="s">
        <v>1174</v>
      </c>
      <c r="D61" s="1" t="s">
        <v>1183</v>
      </c>
      <c r="F61" s="1" t="s">
        <v>56</v>
      </c>
      <c r="G61" s="1" t="s">
        <v>32</v>
      </c>
      <c r="H61" s="1" t="s">
        <v>33</v>
      </c>
      <c r="I61" s="1" t="s">
        <v>287</v>
      </c>
      <c r="J61" s="1" t="s">
        <v>572</v>
      </c>
      <c r="K61" s="1" t="s">
        <v>223</v>
      </c>
      <c r="L61" s="1" t="s">
        <v>573</v>
      </c>
      <c r="M61" s="1" t="s">
        <v>574</v>
      </c>
      <c r="N61" s="1" t="s">
        <v>575</v>
      </c>
      <c r="O61" s="1" t="s">
        <v>572</v>
      </c>
      <c r="P61" s="1" t="s">
        <v>184</v>
      </c>
      <c r="Q61" s="1" t="s">
        <v>196</v>
      </c>
      <c r="R61" s="1" t="s">
        <v>227</v>
      </c>
      <c r="S61" s="1" t="s">
        <v>576</v>
      </c>
      <c r="T61" s="1" t="s">
        <v>43</v>
      </c>
      <c r="U61" s="1" t="s">
        <v>65</v>
      </c>
      <c r="V61" s="1" t="s">
        <v>217</v>
      </c>
      <c r="W61" s="1" t="s">
        <v>46</v>
      </c>
      <c r="Y61" s="1" t="s">
        <v>47</v>
      </c>
      <c r="Z61" s="1" t="s">
        <v>68</v>
      </c>
      <c r="AB61" s="1" t="s">
        <v>49</v>
      </c>
      <c r="AC61" s="1" t="s">
        <v>137</v>
      </c>
      <c r="AF61" s="1" t="s">
        <v>51</v>
      </c>
      <c r="AG61" s="1" t="s">
        <v>52</v>
      </c>
      <c r="AH61" s="1" t="s">
        <v>577</v>
      </c>
      <c r="AI61" s="1" t="s">
        <v>578</v>
      </c>
    </row>
    <row r="62" spans="1:35" x14ac:dyDescent="0.3">
      <c r="A62" s="1" t="str">
        <f>HYPERLINK("https://hsdes.intel.com/resource/14013186743","14013186743")</f>
        <v>14013186743</v>
      </c>
      <c r="B62" s="1" t="s">
        <v>579</v>
      </c>
      <c r="C62" s="9" t="s">
        <v>1187</v>
      </c>
      <c r="E62" s="1" t="s">
        <v>1188</v>
      </c>
      <c r="F62" s="1" t="s">
        <v>31</v>
      </c>
      <c r="G62" s="1" t="s">
        <v>32</v>
      </c>
      <c r="H62" s="1" t="s">
        <v>33</v>
      </c>
      <c r="I62" s="1" t="s">
        <v>287</v>
      </c>
      <c r="J62" s="1" t="s">
        <v>580</v>
      </c>
      <c r="K62" s="1" t="s">
        <v>223</v>
      </c>
      <c r="L62" s="1" t="s">
        <v>581</v>
      </c>
      <c r="M62" s="1" t="s">
        <v>225</v>
      </c>
      <c r="N62" s="1" t="s">
        <v>582</v>
      </c>
      <c r="O62" s="1" t="s">
        <v>580</v>
      </c>
      <c r="P62" s="1" t="s">
        <v>184</v>
      </c>
      <c r="Q62" s="1" t="s">
        <v>196</v>
      </c>
      <c r="R62" s="1" t="s">
        <v>227</v>
      </c>
      <c r="S62" s="1" t="s">
        <v>583</v>
      </c>
      <c r="T62" s="1" t="s">
        <v>43</v>
      </c>
      <c r="U62" s="1" t="s">
        <v>86</v>
      </c>
      <c r="V62" s="1" t="s">
        <v>584</v>
      </c>
      <c r="W62" s="1" t="s">
        <v>46</v>
      </c>
      <c r="Y62" s="1" t="s">
        <v>47</v>
      </c>
      <c r="Z62" s="1" t="s">
        <v>231</v>
      </c>
      <c r="AB62" s="1" t="s">
        <v>49</v>
      </c>
      <c r="AC62" s="1" t="s">
        <v>50</v>
      </c>
      <c r="AF62" s="1" t="s">
        <v>51</v>
      </c>
      <c r="AG62" s="1" t="s">
        <v>52</v>
      </c>
      <c r="AH62" s="1" t="s">
        <v>585</v>
      </c>
      <c r="AI62" s="1" t="s">
        <v>586</v>
      </c>
    </row>
    <row r="63" spans="1:35" hidden="1" x14ac:dyDescent="0.3">
      <c r="A63" s="1" t="str">
        <f>HYPERLINK("https://hsdes.intel.com/resource/14013186744","14013186744")</f>
        <v>14013186744</v>
      </c>
      <c r="B63" s="1" t="s">
        <v>587</v>
      </c>
      <c r="C63" s="1" t="s">
        <v>1174</v>
      </c>
      <c r="D63" s="1" t="s">
        <v>1180</v>
      </c>
      <c r="F63" s="1" t="s">
        <v>31</v>
      </c>
      <c r="G63" s="1" t="s">
        <v>32</v>
      </c>
      <c r="H63" s="1" t="s">
        <v>33</v>
      </c>
      <c r="I63" s="1" t="s">
        <v>57</v>
      </c>
      <c r="J63" s="1" t="s">
        <v>588</v>
      </c>
      <c r="K63" s="1" t="s">
        <v>237</v>
      </c>
      <c r="L63" s="1" t="s">
        <v>589</v>
      </c>
      <c r="M63" s="1" t="s">
        <v>590</v>
      </c>
      <c r="N63" s="1" t="s">
        <v>591</v>
      </c>
      <c r="O63" s="1" t="s">
        <v>588</v>
      </c>
      <c r="P63" s="1" t="s">
        <v>184</v>
      </c>
      <c r="R63" s="1" t="s">
        <v>241</v>
      </c>
      <c r="S63" s="1" t="s">
        <v>592</v>
      </c>
      <c r="T63" s="1" t="s">
        <v>43</v>
      </c>
      <c r="U63" s="1" t="s">
        <v>65</v>
      </c>
      <c r="V63" s="1" t="s">
        <v>67</v>
      </c>
      <c r="W63" s="1" t="s">
        <v>67</v>
      </c>
      <c r="Y63" s="1" t="s">
        <v>47</v>
      </c>
      <c r="Z63" s="1" t="s">
        <v>48</v>
      </c>
      <c r="AB63" s="1" t="s">
        <v>97</v>
      </c>
      <c r="AC63" s="1" t="s">
        <v>137</v>
      </c>
      <c r="AF63" s="1" t="s">
        <v>593</v>
      </c>
      <c r="AG63" s="1" t="s">
        <v>52</v>
      </c>
      <c r="AH63" s="1" t="s">
        <v>594</v>
      </c>
      <c r="AI63" s="1" t="s">
        <v>595</v>
      </c>
    </row>
    <row r="64" spans="1:35" hidden="1" x14ac:dyDescent="0.3">
      <c r="A64" s="1" t="str">
        <f>HYPERLINK("https://hsdes.intel.com/resource/14013186748","14013186748")</f>
        <v>14013186748</v>
      </c>
      <c r="B64" s="1" t="s">
        <v>596</v>
      </c>
      <c r="C64" s="1" t="s">
        <v>1174</v>
      </c>
      <c r="D64" s="1" t="s">
        <v>1183</v>
      </c>
      <c r="F64" s="1" t="s">
        <v>31</v>
      </c>
      <c r="G64" s="1" t="s">
        <v>32</v>
      </c>
      <c r="H64" s="1" t="s">
        <v>33</v>
      </c>
      <c r="I64" s="1" t="s">
        <v>57</v>
      </c>
      <c r="J64" s="1" t="s">
        <v>597</v>
      </c>
      <c r="K64" s="1" t="s">
        <v>237</v>
      </c>
      <c r="L64" s="1" t="s">
        <v>598</v>
      </c>
      <c r="M64" s="1" t="s">
        <v>599</v>
      </c>
      <c r="N64" s="1" t="s">
        <v>600</v>
      </c>
      <c r="O64" s="1" t="s">
        <v>597</v>
      </c>
      <c r="P64" s="1" t="s">
        <v>184</v>
      </c>
      <c r="R64" s="1" t="s">
        <v>241</v>
      </c>
      <c r="S64" s="1" t="s">
        <v>601</v>
      </c>
      <c r="T64" s="1" t="s">
        <v>43</v>
      </c>
      <c r="U64" s="1" t="s">
        <v>44</v>
      </c>
      <c r="V64" s="1" t="s">
        <v>67</v>
      </c>
      <c r="W64" s="1" t="s">
        <v>67</v>
      </c>
      <c r="Y64" s="1" t="s">
        <v>47</v>
      </c>
      <c r="Z64" s="1" t="s">
        <v>48</v>
      </c>
      <c r="AB64" s="1" t="s">
        <v>49</v>
      </c>
      <c r="AC64" s="1" t="s">
        <v>50</v>
      </c>
      <c r="AF64" s="1" t="s">
        <v>51</v>
      </c>
      <c r="AG64" s="1" t="s">
        <v>52</v>
      </c>
      <c r="AH64" s="1" t="s">
        <v>602</v>
      </c>
      <c r="AI64" s="1" t="s">
        <v>603</v>
      </c>
    </row>
    <row r="65" spans="1:35" hidden="1" x14ac:dyDescent="0.3">
      <c r="A65" s="1" t="str">
        <f>HYPERLINK("https://hsdes.intel.com/resource/14013186749","14013186749")</f>
        <v>14013186749</v>
      </c>
      <c r="B65" s="1" t="s">
        <v>604</v>
      </c>
      <c r="C65" s="1" t="s">
        <v>1174</v>
      </c>
      <c r="D65" s="1" t="s">
        <v>1180</v>
      </c>
      <c r="F65" s="1" t="s">
        <v>56</v>
      </c>
      <c r="G65" s="1" t="s">
        <v>32</v>
      </c>
      <c r="H65" s="1" t="s">
        <v>33</v>
      </c>
      <c r="I65" s="1" t="s">
        <v>101</v>
      </c>
      <c r="J65" s="1" t="s">
        <v>605</v>
      </c>
      <c r="K65" s="1" t="s">
        <v>81</v>
      </c>
      <c r="L65" s="1" t="s">
        <v>606</v>
      </c>
      <c r="M65" s="1" t="s">
        <v>607</v>
      </c>
      <c r="N65" s="1" t="s">
        <v>608</v>
      </c>
      <c r="O65" s="1" t="s">
        <v>605</v>
      </c>
      <c r="P65" s="1" t="s">
        <v>40</v>
      </c>
      <c r="R65" s="1" t="s">
        <v>63</v>
      </c>
      <c r="S65" s="1" t="s">
        <v>609</v>
      </c>
      <c r="T65" s="1" t="s">
        <v>43</v>
      </c>
      <c r="U65" s="1" t="s">
        <v>86</v>
      </c>
      <c r="V65" s="1" t="s">
        <v>610</v>
      </c>
      <c r="W65" s="1" t="s">
        <v>67</v>
      </c>
      <c r="Y65" s="1" t="s">
        <v>47</v>
      </c>
      <c r="Z65" s="1" t="s">
        <v>68</v>
      </c>
      <c r="AB65" s="1" t="s">
        <v>97</v>
      </c>
      <c r="AC65" s="1" t="s">
        <v>137</v>
      </c>
      <c r="AF65" s="1" t="s">
        <v>51</v>
      </c>
      <c r="AG65" s="1" t="s">
        <v>52</v>
      </c>
      <c r="AH65" s="1" t="s">
        <v>611</v>
      </c>
      <c r="AI65" s="1" t="s">
        <v>612</v>
      </c>
    </row>
    <row r="66" spans="1:35" hidden="1" x14ac:dyDescent="0.3">
      <c r="A66" s="1" t="str">
        <f>HYPERLINK("https://hsdes.intel.com/resource/14013186750","14013186750")</f>
        <v>14013186750</v>
      </c>
      <c r="B66" s="1" t="s">
        <v>613</v>
      </c>
      <c r="C66" s="4" t="s">
        <v>1174</v>
      </c>
      <c r="D66" s="1" t="s">
        <v>1183</v>
      </c>
      <c r="F66" s="1" t="s">
        <v>31</v>
      </c>
      <c r="G66" s="1" t="s">
        <v>32</v>
      </c>
      <c r="H66" s="1" t="s">
        <v>33</v>
      </c>
      <c r="I66" s="1" t="s">
        <v>79</v>
      </c>
      <c r="J66" s="1" t="s">
        <v>614</v>
      </c>
      <c r="K66" s="1" t="s">
        <v>81</v>
      </c>
      <c r="L66" s="1" t="s">
        <v>615</v>
      </c>
      <c r="M66" s="1" t="s">
        <v>616</v>
      </c>
      <c r="N66" s="1" t="s">
        <v>617</v>
      </c>
      <c r="O66" s="1" t="s">
        <v>614</v>
      </c>
      <c r="P66" s="1" t="s">
        <v>184</v>
      </c>
      <c r="R66" s="1" t="s">
        <v>63</v>
      </c>
      <c r="S66" s="1" t="s">
        <v>618</v>
      </c>
      <c r="T66" s="1" t="s">
        <v>43</v>
      </c>
      <c r="U66" s="1" t="s">
        <v>86</v>
      </c>
      <c r="V66" s="1" t="s">
        <v>217</v>
      </c>
      <c r="W66" s="1" t="s">
        <v>330</v>
      </c>
      <c r="Y66" s="1" t="s">
        <v>47</v>
      </c>
      <c r="Z66" s="1" t="s">
        <v>48</v>
      </c>
      <c r="AB66" s="1" t="s">
        <v>97</v>
      </c>
      <c r="AC66" s="1" t="s">
        <v>50</v>
      </c>
      <c r="AF66" s="1" t="s">
        <v>51</v>
      </c>
      <c r="AG66" s="1" t="s">
        <v>52</v>
      </c>
      <c r="AH66" s="1" t="s">
        <v>619</v>
      </c>
      <c r="AI66" s="1" t="s">
        <v>620</v>
      </c>
    </row>
    <row r="67" spans="1:35" hidden="1" x14ac:dyDescent="0.3">
      <c r="A67" s="1" t="str">
        <f>HYPERLINK("https://hsdes.intel.com/resource/14013186751","14013186751")</f>
        <v>14013186751</v>
      </c>
      <c r="B67" s="1" t="s">
        <v>621</v>
      </c>
      <c r="C67" s="1" t="s">
        <v>1174</v>
      </c>
      <c r="D67" s="1" t="s">
        <v>1183</v>
      </c>
      <c r="F67" s="1" t="s">
        <v>31</v>
      </c>
      <c r="G67" s="1" t="s">
        <v>32</v>
      </c>
      <c r="H67" s="1" t="s">
        <v>33</v>
      </c>
      <c r="I67" s="1" t="s">
        <v>235</v>
      </c>
      <c r="J67" s="1" t="s">
        <v>622</v>
      </c>
      <c r="K67" s="1" t="s">
        <v>237</v>
      </c>
      <c r="L67" s="1" t="s">
        <v>623</v>
      </c>
      <c r="M67" s="1" t="s">
        <v>624</v>
      </c>
      <c r="N67" s="1" t="s">
        <v>625</v>
      </c>
      <c r="O67" s="1" t="s">
        <v>622</v>
      </c>
      <c r="P67" s="1" t="s">
        <v>40</v>
      </c>
      <c r="R67" s="1" t="s">
        <v>241</v>
      </c>
      <c r="S67" s="1" t="s">
        <v>626</v>
      </c>
      <c r="T67" s="1" t="s">
        <v>43</v>
      </c>
      <c r="U67" s="1" t="s">
        <v>86</v>
      </c>
      <c r="V67" s="1" t="s">
        <v>329</v>
      </c>
      <c r="W67" s="1" t="s">
        <v>330</v>
      </c>
      <c r="Y67" s="1" t="s">
        <v>47</v>
      </c>
      <c r="Z67" s="1" t="s">
        <v>48</v>
      </c>
      <c r="AB67" s="1" t="s">
        <v>97</v>
      </c>
      <c r="AC67" s="1" t="s">
        <v>137</v>
      </c>
      <c r="AF67" s="1" t="s">
        <v>51</v>
      </c>
      <c r="AG67" s="1" t="s">
        <v>52</v>
      </c>
      <c r="AH67" s="1" t="s">
        <v>627</v>
      </c>
      <c r="AI67" s="1" t="s">
        <v>628</v>
      </c>
    </row>
    <row r="68" spans="1:35" hidden="1" x14ac:dyDescent="0.3">
      <c r="A68" s="1" t="str">
        <f>HYPERLINK("https://hsdes.intel.com/resource/14013186752","14013186752")</f>
        <v>14013186752</v>
      </c>
      <c r="B68" s="1" t="s">
        <v>629</v>
      </c>
      <c r="C68" s="1" t="s">
        <v>1174</v>
      </c>
      <c r="D68" s="1" t="s">
        <v>1183</v>
      </c>
      <c r="F68" s="1" t="s">
        <v>31</v>
      </c>
      <c r="G68" s="1" t="s">
        <v>32</v>
      </c>
      <c r="H68" s="1" t="s">
        <v>33</v>
      </c>
      <c r="I68" s="1" t="s">
        <v>79</v>
      </c>
      <c r="J68" s="1" t="s">
        <v>630</v>
      </c>
      <c r="K68" s="1" t="s">
        <v>81</v>
      </c>
      <c r="L68" s="1" t="s">
        <v>631</v>
      </c>
      <c r="M68" s="1" t="s">
        <v>632</v>
      </c>
      <c r="N68" s="1" t="s">
        <v>633</v>
      </c>
      <c r="O68" s="1" t="s">
        <v>630</v>
      </c>
      <c r="P68" s="1" t="s">
        <v>40</v>
      </c>
      <c r="R68" s="1" t="s">
        <v>63</v>
      </c>
      <c r="S68" s="1" t="s">
        <v>634</v>
      </c>
      <c r="T68" s="1" t="s">
        <v>43</v>
      </c>
      <c r="U68" s="1" t="s">
        <v>86</v>
      </c>
      <c r="V68" s="1" t="s">
        <v>584</v>
      </c>
      <c r="W68" s="1" t="s">
        <v>330</v>
      </c>
      <c r="Y68" s="1" t="s">
        <v>47</v>
      </c>
      <c r="Z68" s="1" t="s">
        <v>48</v>
      </c>
      <c r="AB68" s="1" t="s">
        <v>97</v>
      </c>
      <c r="AC68" s="1" t="s">
        <v>137</v>
      </c>
      <c r="AF68" s="1" t="s">
        <v>51</v>
      </c>
      <c r="AG68" s="1" t="s">
        <v>52</v>
      </c>
      <c r="AH68" s="1" t="s">
        <v>635</v>
      </c>
      <c r="AI68" s="1" t="s">
        <v>636</v>
      </c>
    </row>
    <row r="69" spans="1:35" hidden="1" x14ac:dyDescent="0.3">
      <c r="A69" s="1" t="str">
        <f>HYPERLINK("https://hsdes.intel.com/resource/14013186753","14013186753")</f>
        <v>14013186753</v>
      </c>
      <c r="B69" s="1" t="s">
        <v>637</v>
      </c>
      <c r="C69" s="1" t="s">
        <v>1174</v>
      </c>
      <c r="D69" s="1" t="s">
        <v>1183</v>
      </c>
      <c r="F69" s="1" t="s">
        <v>31</v>
      </c>
      <c r="G69" s="1" t="s">
        <v>32</v>
      </c>
      <c r="H69" s="1" t="s">
        <v>33</v>
      </c>
      <c r="I69" s="1" t="s">
        <v>79</v>
      </c>
      <c r="J69" s="1" t="s">
        <v>638</v>
      </c>
      <c r="K69" s="1" t="s">
        <v>81</v>
      </c>
      <c r="L69" s="1" t="s">
        <v>639</v>
      </c>
      <c r="M69" s="1" t="s">
        <v>640</v>
      </c>
      <c r="N69" s="1" t="s">
        <v>641</v>
      </c>
      <c r="O69" s="1" t="s">
        <v>638</v>
      </c>
      <c r="P69" s="1" t="s">
        <v>40</v>
      </c>
      <c r="R69" s="1" t="s">
        <v>63</v>
      </c>
      <c r="S69" s="1" t="s">
        <v>642</v>
      </c>
      <c r="T69" s="1" t="s">
        <v>43</v>
      </c>
      <c r="U69" s="1" t="s">
        <v>293</v>
      </c>
      <c r="V69" s="1" t="s">
        <v>229</v>
      </c>
      <c r="W69" s="1" t="s">
        <v>230</v>
      </c>
      <c r="Y69" s="1" t="s">
        <v>47</v>
      </c>
      <c r="Z69" s="1" t="s">
        <v>231</v>
      </c>
      <c r="AB69" s="1" t="s">
        <v>49</v>
      </c>
      <c r="AC69" s="1" t="s">
        <v>137</v>
      </c>
      <c r="AF69" s="1" t="s">
        <v>51</v>
      </c>
      <c r="AG69" s="1" t="s">
        <v>643</v>
      </c>
      <c r="AH69" s="1" t="s">
        <v>644</v>
      </c>
      <c r="AI69" s="1" t="s">
        <v>645</v>
      </c>
    </row>
    <row r="70" spans="1:35" hidden="1" x14ac:dyDescent="0.3">
      <c r="A70" s="1" t="str">
        <f>HYPERLINK("https://hsdes.intel.com/resource/14013186754","14013186754")</f>
        <v>14013186754</v>
      </c>
      <c r="B70" s="1" t="s">
        <v>646</v>
      </c>
      <c r="C70" s="1" t="s">
        <v>1174</v>
      </c>
      <c r="D70" s="1" t="s">
        <v>1183</v>
      </c>
      <c r="F70" s="1" t="s">
        <v>31</v>
      </c>
      <c r="G70" s="1" t="s">
        <v>32</v>
      </c>
      <c r="H70" s="1" t="s">
        <v>33</v>
      </c>
      <c r="I70" s="1" t="s">
        <v>79</v>
      </c>
      <c r="J70" s="1" t="s">
        <v>647</v>
      </c>
      <c r="K70" s="1" t="s">
        <v>81</v>
      </c>
      <c r="L70" s="1" t="s">
        <v>648</v>
      </c>
      <c r="M70" s="1" t="s">
        <v>649</v>
      </c>
      <c r="N70" s="1" t="s">
        <v>650</v>
      </c>
      <c r="O70" s="1" t="s">
        <v>647</v>
      </c>
      <c r="P70" s="1" t="s">
        <v>40</v>
      </c>
      <c r="R70" s="1" t="s">
        <v>63</v>
      </c>
      <c r="S70" s="1" t="s">
        <v>651</v>
      </c>
      <c r="T70" s="1" t="s">
        <v>43</v>
      </c>
      <c r="U70" s="1" t="s">
        <v>65</v>
      </c>
      <c r="V70" s="1" t="s">
        <v>217</v>
      </c>
      <c r="W70" s="1" t="s">
        <v>330</v>
      </c>
      <c r="Y70" s="1" t="s">
        <v>47</v>
      </c>
      <c r="Z70" s="1" t="s">
        <v>48</v>
      </c>
      <c r="AB70" s="1" t="s">
        <v>49</v>
      </c>
      <c r="AC70" s="1" t="s">
        <v>50</v>
      </c>
      <c r="AF70" s="1" t="s">
        <v>51</v>
      </c>
      <c r="AG70" s="1" t="s">
        <v>652</v>
      </c>
      <c r="AH70" s="1" t="s">
        <v>653</v>
      </c>
      <c r="AI70" s="1" t="s">
        <v>654</v>
      </c>
    </row>
    <row r="71" spans="1:35" hidden="1" x14ac:dyDescent="0.3">
      <c r="A71" s="1" t="str">
        <f>HYPERLINK("https://hsdes.intel.com/resource/14013186756","14013186756")</f>
        <v>14013186756</v>
      </c>
      <c r="B71" s="1" t="s">
        <v>655</v>
      </c>
      <c r="C71" s="1" t="s">
        <v>1174</v>
      </c>
      <c r="D71" s="1" t="s">
        <v>1183</v>
      </c>
      <c r="F71" s="1" t="s">
        <v>56</v>
      </c>
      <c r="G71" s="1" t="s">
        <v>32</v>
      </c>
      <c r="H71" s="1" t="s">
        <v>33</v>
      </c>
      <c r="I71" s="1" t="s">
        <v>79</v>
      </c>
      <c r="J71" s="1" t="s">
        <v>656</v>
      </c>
      <c r="K71" s="1" t="s">
        <v>81</v>
      </c>
      <c r="L71" s="1" t="s">
        <v>657</v>
      </c>
      <c r="M71" s="1" t="s">
        <v>658</v>
      </c>
      <c r="N71" s="1" t="s">
        <v>659</v>
      </c>
      <c r="O71" s="1" t="s">
        <v>656</v>
      </c>
      <c r="P71" s="1" t="s">
        <v>40</v>
      </c>
      <c r="R71" s="1" t="s">
        <v>63</v>
      </c>
      <c r="S71" s="1" t="s">
        <v>660</v>
      </c>
      <c r="T71" s="1" t="s">
        <v>43</v>
      </c>
      <c r="U71" s="1" t="s">
        <v>86</v>
      </c>
      <c r="V71" s="1" t="s">
        <v>87</v>
      </c>
      <c r="W71" s="1" t="s">
        <v>46</v>
      </c>
      <c r="Y71" s="1" t="s">
        <v>47</v>
      </c>
      <c r="Z71" s="1" t="s">
        <v>68</v>
      </c>
      <c r="AB71" s="1" t="s">
        <v>88</v>
      </c>
      <c r="AC71" s="1" t="s">
        <v>50</v>
      </c>
      <c r="AF71" s="1" t="s">
        <v>593</v>
      </c>
      <c r="AG71" s="1" t="s">
        <v>52</v>
      </c>
      <c r="AH71" s="1" t="s">
        <v>661</v>
      </c>
      <c r="AI71" s="1" t="s">
        <v>662</v>
      </c>
    </row>
    <row r="72" spans="1:35" hidden="1" x14ac:dyDescent="0.3">
      <c r="A72" s="1" t="str">
        <f>HYPERLINK("https://hsdes.intel.com/resource/14013186759","14013186759")</f>
        <v>14013186759</v>
      </c>
      <c r="B72" s="1" t="s">
        <v>663</v>
      </c>
      <c r="C72" s="1" t="s">
        <v>1174</v>
      </c>
      <c r="D72" s="1" t="s">
        <v>1183</v>
      </c>
      <c r="F72" s="1" t="s">
        <v>31</v>
      </c>
      <c r="G72" s="1" t="s">
        <v>32</v>
      </c>
      <c r="H72" s="1" t="s">
        <v>33</v>
      </c>
      <c r="I72" s="1" t="s">
        <v>79</v>
      </c>
      <c r="J72" s="1" t="s">
        <v>664</v>
      </c>
      <c r="K72" s="1" t="s">
        <v>81</v>
      </c>
      <c r="L72" s="1" t="s">
        <v>665</v>
      </c>
      <c r="M72" s="1" t="s">
        <v>666</v>
      </c>
      <c r="N72" s="1" t="s">
        <v>667</v>
      </c>
      <c r="O72" s="1" t="s">
        <v>664</v>
      </c>
      <c r="P72" s="1" t="s">
        <v>40</v>
      </c>
      <c r="R72" s="1" t="s">
        <v>63</v>
      </c>
      <c r="S72" s="1" t="s">
        <v>668</v>
      </c>
      <c r="T72" s="1" t="s">
        <v>43</v>
      </c>
      <c r="U72" s="1" t="s">
        <v>86</v>
      </c>
      <c r="V72" s="1" t="s">
        <v>217</v>
      </c>
      <c r="W72" s="1" t="s">
        <v>330</v>
      </c>
      <c r="Y72" s="1" t="s">
        <v>47</v>
      </c>
      <c r="Z72" s="1" t="s">
        <v>48</v>
      </c>
      <c r="AB72" s="1" t="s">
        <v>88</v>
      </c>
      <c r="AC72" s="1" t="s">
        <v>50</v>
      </c>
      <c r="AF72" s="1" t="s">
        <v>51</v>
      </c>
      <c r="AG72" s="1" t="s">
        <v>52</v>
      </c>
      <c r="AH72" s="1" t="s">
        <v>669</v>
      </c>
      <c r="AI72" s="1" t="s">
        <v>670</v>
      </c>
    </row>
    <row r="73" spans="1:35" hidden="1" x14ac:dyDescent="0.3">
      <c r="A73" s="1" t="str">
        <f>HYPERLINK("https://hsdes.intel.com/resource/14013186760","14013186760")</f>
        <v>14013186760</v>
      </c>
      <c r="B73" s="1" t="s">
        <v>671</v>
      </c>
      <c r="C73" s="1" t="s">
        <v>1174</v>
      </c>
      <c r="D73" s="1" t="s">
        <v>1183</v>
      </c>
      <c r="F73" s="1" t="s">
        <v>56</v>
      </c>
      <c r="G73" s="1" t="s">
        <v>32</v>
      </c>
      <c r="H73" s="1" t="s">
        <v>33</v>
      </c>
      <c r="I73" s="1" t="s">
        <v>79</v>
      </c>
      <c r="J73" s="1" t="s">
        <v>672</v>
      </c>
      <c r="K73" s="1" t="s">
        <v>81</v>
      </c>
      <c r="L73" s="1" t="s">
        <v>673</v>
      </c>
      <c r="M73" s="1" t="s">
        <v>674</v>
      </c>
      <c r="N73" s="1" t="s">
        <v>675</v>
      </c>
      <c r="O73" s="1" t="s">
        <v>672</v>
      </c>
      <c r="P73" s="1" t="s">
        <v>40</v>
      </c>
      <c r="R73" s="1" t="s">
        <v>63</v>
      </c>
      <c r="S73" s="1" t="s">
        <v>676</v>
      </c>
      <c r="T73" s="1" t="s">
        <v>43</v>
      </c>
      <c r="U73" s="1" t="s">
        <v>86</v>
      </c>
      <c r="V73" s="1" t="s">
        <v>87</v>
      </c>
      <c r="W73" s="1" t="s">
        <v>46</v>
      </c>
      <c r="Y73" s="1" t="s">
        <v>47</v>
      </c>
      <c r="Z73" s="1" t="s">
        <v>68</v>
      </c>
      <c r="AB73" s="1" t="s">
        <v>97</v>
      </c>
      <c r="AC73" s="1" t="s">
        <v>50</v>
      </c>
      <c r="AF73" s="1" t="s">
        <v>593</v>
      </c>
      <c r="AG73" s="1" t="s">
        <v>52</v>
      </c>
      <c r="AH73" s="1" t="s">
        <v>677</v>
      </c>
      <c r="AI73" s="1" t="s">
        <v>678</v>
      </c>
    </row>
    <row r="74" spans="1:35" hidden="1" x14ac:dyDescent="0.3">
      <c r="A74" s="1" t="str">
        <f>HYPERLINK("https://hsdes.intel.com/resource/14013186762","14013186762")</f>
        <v>14013186762</v>
      </c>
      <c r="B74" s="1" t="s">
        <v>679</v>
      </c>
      <c r="C74" s="1" t="s">
        <v>1174</v>
      </c>
      <c r="D74" s="1" t="s">
        <v>1183</v>
      </c>
      <c r="F74" s="1" t="s">
        <v>31</v>
      </c>
      <c r="G74" s="1" t="s">
        <v>32</v>
      </c>
      <c r="H74" s="1" t="s">
        <v>33</v>
      </c>
      <c r="I74" s="1" t="s">
        <v>34</v>
      </c>
      <c r="J74" s="1" t="s">
        <v>680</v>
      </c>
      <c r="K74" s="1" t="s">
        <v>681</v>
      </c>
      <c r="L74" s="1" t="s">
        <v>682</v>
      </c>
      <c r="M74" s="1" t="s">
        <v>683</v>
      </c>
      <c r="N74" s="1" t="s">
        <v>684</v>
      </c>
      <c r="O74" s="1" t="s">
        <v>680</v>
      </c>
      <c r="P74" s="1" t="s">
        <v>40</v>
      </c>
      <c r="R74" s="1" t="s">
        <v>41</v>
      </c>
      <c r="S74" s="1" t="s">
        <v>685</v>
      </c>
      <c r="T74" s="1" t="s">
        <v>43</v>
      </c>
      <c r="U74" s="1" t="s">
        <v>293</v>
      </c>
      <c r="V74" s="1" t="s">
        <v>329</v>
      </c>
      <c r="W74" s="1" t="s">
        <v>330</v>
      </c>
      <c r="Y74" s="1" t="s">
        <v>47</v>
      </c>
      <c r="Z74" s="1" t="s">
        <v>48</v>
      </c>
      <c r="AB74" s="1" t="s">
        <v>49</v>
      </c>
      <c r="AC74" s="1" t="s">
        <v>137</v>
      </c>
      <c r="AF74" s="1" t="s">
        <v>348</v>
      </c>
      <c r="AG74" s="1" t="s">
        <v>52</v>
      </c>
      <c r="AH74" s="1" t="s">
        <v>686</v>
      </c>
      <c r="AI74" s="1" t="s">
        <v>687</v>
      </c>
    </row>
    <row r="75" spans="1:35" hidden="1" x14ac:dyDescent="0.3">
      <c r="A75" s="1" t="str">
        <f>HYPERLINK("https://hsdes.intel.com/resource/14013186765","14013186765")</f>
        <v>14013186765</v>
      </c>
      <c r="B75" s="1" t="s">
        <v>688</v>
      </c>
      <c r="C75" s="1" t="s">
        <v>1174</v>
      </c>
      <c r="D75" s="1" t="s">
        <v>1183</v>
      </c>
      <c r="F75" s="1" t="s">
        <v>56</v>
      </c>
      <c r="G75" s="1" t="s">
        <v>32</v>
      </c>
      <c r="H75" s="1" t="s">
        <v>33</v>
      </c>
      <c r="I75" s="1" t="s">
        <v>167</v>
      </c>
      <c r="J75" s="1" t="s">
        <v>689</v>
      </c>
      <c r="K75" s="1" t="s">
        <v>169</v>
      </c>
      <c r="L75" s="1" t="s">
        <v>690</v>
      </c>
      <c r="M75" s="1" t="s">
        <v>414</v>
      </c>
      <c r="N75" s="1" t="s">
        <v>691</v>
      </c>
      <c r="O75" s="1" t="s">
        <v>689</v>
      </c>
      <c r="P75" s="1" t="s">
        <v>40</v>
      </c>
      <c r="Q75" s="1" t="s">
        <v>173</v>
      </c>
      <c r="R75" s="1" t="s">
        <v>174</v>
      </c>
      <c r="S75" s="1" t="s">
        <v>692</v>
      </c>
      <c r="T75" s="1" t="s">
        <v>43</v>
      </c>
      <c r="U75" s="1" t="s">
        <v>86</v>
      </c>
      <c r="V75" s="1" t="s">
        <v>186</v>
      </c>
      <c r="W75" s="1" t="s">
        <v>163</v>
      </c>
      <c r="Y75" s="1" t="s">
        <v>47</v>
      </c>
      <c r="Z75" s="1" t="s">
        <v>68</v>
      </c>
      <c r="AB75" s="1" t="s">
        <v>49</v>
      </c>
      <c r="AC75" s="1" t="s">
        <v>50</v>
      </c>
      <c r="AF75" s="1" t="s">
        <v>51</v>
      </c>
      <c r="AG75" s="1" t="s">
        <v>52</v>
      </c>
      <c r="AH75" s="1" t="s">
        <v>693</v>
      </c>
      <c r="AI75" s="1" t="s">
        <v>694</v>
      </c>
    </row>
    <row r="76" spans="1:35" hidden="1" x14ac:dyDescent="0.3">
      <c r="A76" s="1" t="str">
        <f>HYPERLINK("https://hsdes.intel.com/resource/14013186777","14013186777")</f>
        <v>14013186777</v>
      </c>
      <c r="B76" s="1" t="s">
        <v>695</v>
      </c>
      <c r="C76" s="1" t="s">
        <v>1174</v>
      </c>
      <c r="D76" s="1" t="s">
        <v>1179</v>
      </c>
      <c r="F76" s="1" t="s">
        <v>31</v>
      </c>
      <c r="G76" s="1" t="s">
        <v>32</v>
      </c>
      <c r="H76" s="1" t="s">
        <v>33</v>
      </c>
      <c r="I76" s="1" t="s">
        <v>287</v>
      </c>
      <c r="J76" s="1" t="s">
        <v>696</v>
      </c>
      <c r="K76" s="1" t="s">
        <v>697</v>
      </c>
      <c r="L76" s="1" t="s">
        <v>698</v>
      </c>
      <c r="M76" s="1" t="s">
        <v>699</v>
      </c>
      <c r="N76" s="1" t="s">
        <v>700</v>
      </c>
      <c r="O76" s="1" t="s">
        <v>696</v>
      </c>
      <c r="P76" s="1" t="s">
        <v>40</v>
      </c>
      <c r="R76" s="1" t="s">
        <v>41</v>
      </c>
      <c r="S76" s="1" t="s">
        <v>701</v>
      </c>
      <c r="T76" s="1" t="s">
        <v>43</v>
      </c>
      <c r="U76" s="1" t="s">
        <v>293</v>
      </c>
      <c r="V76" s="1" t="s">
        <v>45</v>
      </c>
      <c r="W76" s="1" t="s">
        <v>46</v>
      </c>
      <c r="Y76" s="1" t="s">
        <v>47</v>
      </c>
      <c r="Z76" s="1" t="s">
        <v>48</v>
      </c>
      <c r="AB76" s="1" t="s">
        <v>49</v>
      </c>
      <c r="AC76" s="1" t="s">
        <v>137</v>
      </c>
      <c r="AF76" s="1" t="s">
        <v>51</v>
      </c>
      <c r="AG76" s="1" t="s">
        <v>52</v>
      </c>
      <c r="AH76" s="1" t="s">
        <v>702</v>
      </c>
      <c r="AI76" s="1" t="s">
        <v>703</v>
      </c>
    </row>
    <row r="77" spans="1:35" hidden="1" x14ac:dyDescent="0.3">
      <c r="A77" s="1" t="str">
        <f>HYPERLINK("https://hsdes.intel.com/resource/14013186785","14013186785")</f>
        <v>14013186785</v>
      </c>
      <c r="B77" s="1" t="s">
        <v>704</v>
      </c>
      <c r="C77" s="1" t="s">
        <v>1174</v>
      </c>
      <c r="D77" s="1" t="s">
        <v>1183</v>
      </c>
      <c r="F77" s="1" t="s">
        <v>31</v>
      </c>
      <c r="G77" s="1" t="s">
        <v>32</v>
      </c>
      <c r="H77" s="1" t="s">
        <v>33</v>
      </c>
      <c r="I77" s="1" t="s">
        <v>235</v>
      </c>
      <c r="J77" s="1" t="s">
        <v>705</v>
      </c>
      <c r="K77" s="1" t="s">
        <v>538</v>
      </c>
      <c r="L77" s="1" t="s">
        <v>706</v>
      </c>
      <c r="M77" s="1" t="s">
        <v>540</v>
      </c>
      <c r="N77" s="1" t="s">
        <v>707</v>
      </c>
      <c r="O77" s="1" t="s">
        <v>705</v>
      </c>
      <c r="P77" s="1" t="s">
        <v>40</v>
      </c>
      <c r="R77" s="1" t="s">
        <v>542</v>
      </c>
      <c r="S77" s="1" t="s">
        <v>708</v>
      </c>
      <c r="T77" s="1" t="s">
        <v>43</v>
      </c>
      <c r="U77" s="1" t="s">
        <v>65</v>
      </c>
      <c r="V77" s="1" t="s">
        <v>217</v>
      </c>
      <c r="W77" s="1" t="s">
        <v>330</v>
      </c>
      <c r="Y77" s="1" t="s">
        <v>47</v>
      </c>
      <c r="Z77" s="1" t="s">
        <v>48</v>
      </c>
      <c r="AB77" s="1" t="s">
        <v>49</v>
      </c>
      <c r="AC77" s="1" t="s">
        <v>50</v>
      </c>
      <c r="AF77" s="1" t="s">
        <v>593</v>
      </c>
      <c r="AG77" s="1" t="s">
        <v>52</v>
      </c>
      <c r="AH77" s="1" t="s">
        <v>709</v>
      </c>
      <c r="AI77" s="1" t="s">
        <v>710</v>
      </c>
    </row>
    <row r="78" spans="1:35" hidden="1" x14ac:dyDescent="0.3">
      <c r="A78" s="1" t="str">
        <f>HYPERLINK("https://hsdes.intel.com/resource/14013186799","14013186799")</f>
        <v>14013186799</v>
      </c>
      <c r="B78" s="1" t="s">
        <v>711</v>
      </c>
      <c r="C78" s="1" t="s">
        <v>1174</v>
      </c>
      <c r="D78" s="1" t="s">
        <v>1180</v>
      </c>
      <c r="F78" s="1" t="s">
        <v>31</v>
      </c>
      <c r="G78" s="1" t="s">
        <v>32</v>
      </c>
      <c r="H78" s="1" t="s">
        <v>33</v>
      </c>
      <c r="I78" s="1" t="s">
        <v>131</v>
      </c>
      <c r="J78" s="1" t="s">
        <v>712</v>
      </c>
      <c r="K78" s="1" t="s">
        <v>59</v>
      </c>
      <c r="L78" s="1" t="s">
        <v>713</v>
      </c>
      <c r="M78" s="1" t="s">
        <v>299</v>
      </c>
      <c r="N78" s="1" t="s">
        <v>714</v>
      </c>
      <c r="O78" s="1" t="s">
        <v>712</v>
      </c>
      <c r="P78" s="1" t="s">
        <v>40</v>
      </c>
      <c r="R78" s="1" t="s">
        <v>63</v>
      </c>
      <c r="S78" s="1" t="s">
        <v>715</v>
      </c>
      <c r="T78" s="1" t="s">
        <v>43</v>
      </c>
      <c r="U78" s="1" t="s">
        <v>293</v>
      </c>
      <c r="V78" s="1" t="s">
        <v>105</v>
      </c>
      <c r="W78" s="1" t="s">
        <v>106</v>
      </c>
      <c r="Y78" s="1" t="s">
        <v>47</v>
      </c>
      <c r="Z78" s="1" t="s">
        <v>48</v>
      </c>
      <c r="AB78" s="1" t="s">
        <v>49</v>
      </c>
      <c r="AC78" s="1" t="s">
        <v>137</v>
      </c>
      <c r="AF78" s="1" t="s">
        <v>51</v>
      </c>
      <c r="AG78" s="1" t="s">
        <v>52</v>
      </c>
      <c r="AH78" s="1" t="s">
        <v>716</v>
      </c>
      <c r="AI78" s="1" t="s">
        <v>717</v>
      </c>
    </row>
    <row r="79" spans="1:35" hidden="1" x14ac:dyDescent="0.3">
      <c r="A79" s="1" t="str">
        <f>HYPERLINK("https://hsdes.intel.com/resource/14013186801","14013186801")</f>
        <v>14013186801</v>
      </c>
      <c r="B79" s="1" t="s">
        <v>718</v>
      </c>
      <c r="C79" s="1" t="s">
        <v>1174</v>
      </c>
      <c r="D79" s="1" t="s">
        <v>1180</v>
      </c>
      <c r="F79" s="1" t="s">
        <v>31</v>
      </c>
      <c r="G79" s="1" t="s">
        <v>32</v>
      </c>
      <c r="H79" s="1" t="s">
        <v>33</v>
      </c>
      <c r="I79" s="1" t="s">
        <v>131</v>
      </c>
      <c r="J79" s="1" t="s">
        <v>719</v>
      </c>
      <c r="K79" s="1" t="s">
        <v>59</v>
      </c>
      <c r="L79" s="1" t="s">
        <v>713</v>
      </c>
      <c r="M79" s="1" t="s">
        <v>151</v>
      </c>
      <c r="N79" s="1" t="s">
        <v>720</v>
      </c>
      <c r="O79" s="1" t="s">
        <v>719</v>
      </c>
      <c r="P79" s="1" t="s">
        <v>40</v>
      </c>
      <c r="R79" s="1" t="s">
        <v>63</v>
      </c>
      <c r="S79" s="1" t="s">
        <v>721</v>
      </c>
      <c r="T79" s="1" t="s">
        <v>43</v>
      </c>
      <c r="U79" s="1" t="s">
        <v>293</v>
      </c>
      <c r="V79" s="1" t="s">
        <v>105</v>
      </c>
      <c r="W79" s="1" t="s">
        <v>106</v>
      </c>
      <c r="Y79" s="1" t="s">
        <v>47</v>
      </c>
      <c r="Z79" s="1" t="s">
        <v>48</v>
      </c>
      <c r="AB79" s="1" t="s">
        <v>49</v>
      </c>
      <c r="AC79" s="1" t="s">
        <v>137</v>
      </c>
      <c r="AF79" s="1" t="s">
        <v>51</v>
      </c>
      <c r="AG79" s="1" t="s">
        <v>52</v>
      </c>
      <c r="AH79" s="1" t="s">
        <v>722</v>
      </c>
      <c r="AI79" s="1" t="s">
        <v>717</v>
      </c>
    </row>
    <row r="80" spans="1:35" hidden="1" x14ac:dyDescent="0.3">
      <c r="A80" s="1" t="str">
        <f>HYPERLINK("https://hsdes.intel.com/resource/14013186802","14013186802")</f>
        <v>14013186802</v>
      </c>
      <c r="B80" s="1" t="s">
        <v>723</v>
      </c>
      <c r="C80" s="1" t="s">
        <v>1174</v>
      </c>
      <c r="D80" s="1" t="s">
        <v>1180</v>
      </c>
      <c r="F80" s="1" t="s">
        <v>31</v>
      </c>
      <c r="G80" s="1" t="s">
        <v>32</v>
      </c>
      <c r="H80" s="1" t="s">
        <v>33</v>
      </c>
      <c r="I80" s="1" t="s">
        <v>131</v>
      </c>
      <c r="J80" s="1" t="s">
        <v>724</v>
      </c>
      <c r="K80" s="1" t="s">
        <v>59</v>
      </c>
      <c r="L80" s="1" t="s">
        <v>713</v>
      </c>
      <c r="M80" s="1" t="s">
        <v>725</v>
      </c>
      <c r="N80" s="1" t="s">
        <v>726</v>
      </c>
      <c r="O80" s="1" t="s">
        <v>724</v>
      </c>
      <c r="P80" s="1" t="s">
        <v>40</v>
      </c>
      <c r="R80" s="1" t="s">
        <v>63</v>
      </c>
      <c r="S80" s="1" t="s">
        <v>727</v>
      </c>
      <c r="T80" s="1" t="s">
        <v>43</v>
      </c>
      <c r="U80" s="1" t="s">
        <v>293</v>
      </c>
      <c r="V80" s="1" t="s">
        <v>105</v>
      </c>
      <c r="W80" s="1" t="s">
        <v>106</v>
      </c>
      <c r="Y80" s="1" t="s">
        <v>47</v>
      </c>
      <c r="Z80" s="1" t="s">
        <v>48</v>
      </c>
      <c r="AB80" s="1" t="s">
        <v>49</v>
      </c>
      <c r="AC80" s="1" t="s">
        <v>137</v>
      </c>
      <c r="AF80" s="1" t="s">
        <v>51</v>
      </c>
      <c r="AG80" s="1" t="s">
        <v>52</v>
      </c>
      <c r="AH80" s="1" t="s">
        <v>728</v>
      </c>
      <c r="AI80" s="1" t="s">
        <v>717</v>
      </c>
    </row>
    <row r="81" spans="1:35" hidden="1" x14ac:dyDescent="0.3">
      <c r="A81" s="1" t="str">
        <f>HYPERLINK("https://hsdes.intel.com/resource/14013186803","14013186803")</f>
        <v>14013186803</v>
      </c>
      <c r="B81" s="1" t="s">
        <v>729</v>
      </c>
      <c r="C81" s="1" t="s">
        <v>1174</v>
      </c>
      <c r="D81" s="4" t="s">
        <v>1180</v>
      </c>
      <c r="F81" s="1" t="s">
        <v>31</v>
      </c>
      <c r="G81" s="1" t="s">
        <v>32</v>
      </c>
      <c r="H81" s="1" t="s">
        <v>33</v>
      </c>
      <c r="I81" s="1" t="s">
        <v>131</v>
      </c>
      <c r="J81" s="1" t="s">
        <v>730</v>
      </c>
      <c r="K81" s="1" t="s">
        <v>59</v>
      </c>
      <c r="L81" s="1" t="s">
        <v>713</v>
      </c>
      <c r="M81" s="1" t="s">
        <v>725</v>
      </c>
      <c r="N81" s="1" t="s">
        <v>726</v>
      </c>
      <c r="O81" s="1" t="s">
        <v>730</v>
      </c>
      <c r="P81" s="1" t="s">
        <v>40</v>
      </c>
      <c r="R81" s="1" t="s">
        <v>63</v>
      </c>
      <c r="S81" s="1" t="s">
        <v>731</v>
      </c>
      <c r="T81" s="1" t="s">
        <v>43</v>
      </c>
      <c r="U81" s="1" t="s">
        <v>293</v>
      </c>
      <c r="V81" s="1" t="s">
        <v>105</v>
      </c>
      <c r="W81" s="1" t="s">
        <v>106</v>
      </c>
      <c r="Y81" s="1" t="s">
        <v>47</v>
      </c>
      <c r="Z81" s="1" t="s">
        <v>48</v>
      </c>
      <c r="AB81" s="1" t="s">
        <v>49</v>
      </c>
      <c r="AC81" s="1" t="s">
        <v>137</v>
      </c>
      <c r="AF81" s="1" t="s">
        <v>51</v>
      </c>
      <c r="AG81" s="1" t="s">
        <v>52</v>
      </c>
      <c r="AH81" s="1" t="s">
        <v>732</v>
      </c>
      <c r="AI81" s="1" t="s">
        <v>717</v>
      </c>
    </row>
    <row r="82" spans="1:35" hidden="1" x14ac:dyDescent="0.3">
      <c r="A82" s="1" t="str">
        <f>HYPERLINK("https://hsdes.intel.com/resource/14013186804","14013186804")</f>
        <v>14013186804</v>
      </c>
      <c r="B82" s="1" t="s">
        <v>733</v>
      </c>
      <c r="C82" s="1" t="s">
        <v>1174</v>
      </c>
      <c r="D82" s="1" t="s">
        <v>1183</v>
      </c>
      <c r="F82" s="1" t="s">
        <v>31</v>
      </c>
      <c r="G82" s="1" t="s">
        <v>32</v>
      </c>
      <c r="H82" s="1" t="s">
        <v>33</v>
      </c>
      <c r="I82" s="1" t="s">
        <v>131</v>
      </c>
      <c r="J82" s="1" t="s">
        <v>734</v>
      </c>
      <c r="K82" s="1" t="s">
        <v>59</v>
      </c>
      <c r="L82" s="1" t="s">
        <v>735</v>
      </c>
      <c r="M82" s="1" t="s">
        <v>736</v>
      </c>
      <c r="N82" s="1" t="s">
        <v>737</v>
      </c>
      <c r="O82" s="1" t="s">
        <v>734</v>
      </c>
      <c r="P82" s="1" t="s">
        <v>40</v>
      </c>
      <c r="R82" s="1" t="s">
        <v>63</v>
      </c>
      <c r="S82" s="1" t="s">
        <v>733</v>
      </c>
      <c r="T82" s="1" t="s">
        <v>43</v>
      </c>
      <c r="U82" s="1" t="s">
        <v>293</v>
      </c>
      <c r="V82" s="1" t="s">
        <v>105</v>
      </c>
      <c r="W82" s="1" t="s">
        <v>106</v>
      </c>
      <c r="Y82" s="1" t="s">
        <v>47</v>
      </c>
      <c r="Z82" s="1" t="s">
        <v>48</v>
      </c>
      <c r="AB82" s="1" t="s">
        <v>49</v>
      </c>
      <c r="AC82" s="1" t="s">
        <v>137</v>
      </c>
      <c r="AF82" s="1" t="s">
        <v>51</v>
      </c>
      <c r="AG82" s="1" t="s">
        <v>52</v>
      </c>
      <c r="AH82" s="1" t="s">
        <v>738</v>
      </c>
      <c r="AI82" s="1" t="s">
        <v>739</v>
      </c>
    </row>
    <row r="83" spans="1:35" hidden="1" x14ac:dyDescent="0.3">
      <c r="A83" s="1" t="str">
        <f>HYPERLINK("https://hsdes.intel.com/resource/14013186806","14013186806")</f>
        <v>14013186806</v>
      </c>
      <c r="B83" s="1" t="s">
        <v>740</v>
      </c>
      <c r="C83" s="1" t="s">
        <v>1174</v>
      </c>
      <c r="D83" s="1" t="s">
        <v>1183</v>
      </c>
      <c r="F83" s="1" t="s">
        <v>31</v>
      </c>
      <c r="G83" s="1" t="s">
        <v>32</v>
      </c>
      <c r="H83" s="1" t="s">
        <v>33</v>
      </c>
      <c r="I83" s="1" t="s">
        <v>131</v>
      </c>
      <c r="J83" s="1" t="s">
        <v>741</v>
      </c>
      <c r="K83" s="1" t="s">
        <v>59</v>
      </c>
      <c r="L83" s="1" t="s">
        <v>742</v>
      </c>
      <c r="M83" s="1" t="s">
        <v>414</v>
      </c>
      <c r="N83" s="1" t="s">
        <v>743</v>
      </c>
      <c r="O83" s="1" t="s">
        <v>741</v>
      </c>
      <c r="P83" s="1" t="s">
        <v>40</v>
      </c>
      <c r="R83" s="1" t="s">
        <v>63</v>
      </c>
      <c r="S83" s="1" t="s">
        <v>744</v>
      </c>
      <c r="T83" s="1" t="s">
        <v>43</v>
      </c>
      <c r="U83" s="1" t="s">
        <v>293</v>
      </c>
      <c r="V83" s="1" t="s">
        <v>745</v>
      </c>
      <c r="W83" s="1" t="s">
        <v>106</v>
      </c>
      <c r="Y83" s="1" t="s">
        <v>47</v>
      </c>
      <c r="Z83" s="1" t="s">
        <v>48</v>
      </c>
      <c r="AB83" s="1" t="s">
        <v>49</v>
      </c>
      <c r="AC83" s="1" t="s">
        <v>137</v>
      </c>
      <c r="AF83" s="1" t="s">
        <v>51</v>
      </c>
      <c r="AG83" s="1" t="s">
        <v>52</v>
      </c>
      <c r="AH83" s="1" t="s">
        <v>744</v>
      </c>
      <c r="AI83" s="1" t="s">
        <v>746</v>
      </c>
    </row>
    <row r="84" spans="1:35" hidden="1" x14ac:dyDescent="0.3">
      <c r="A84" s="1" t="str">
        <f>HYPERLINK("https://hsdes.intel.com/resource/14013186807","14013186807")</f>
        <v>14013186807</v>
      </c>
      <c r="B84" s="1" t="s">
        <v>747</v>
      </c>
      <c r="C84" s="1" t="s">
        <v>1174</v>
      </c>
      <c r="D84" s="1" t="s">
        <v>1183</v>
      </c>
      <c r="F84" s="1" t="s">
        <v>31</v>
      </c>
      <c r="G84" s="1" t="s">
        <v>32</v>
      </c>
      <c r="H84" s="1" t="s">
        <v>33</v>
      </c>
      <c r="I84" s="1" t="s">
        <v>131</v>
      </c>
      <c r="J84" s="1" t="s">
        <v>748</v>
      </c>
      <c r="K84" s="1" t="s">
        <v>59</v>
      </c>
      <c r="L84" s="1" t="s">
        <v>749</v>
      </c>
      <c r="M84" s="1" t="s">
        <v>414</v>
      </c>
      <c r="N84" s="1" t="s">
        <v>750</v>
      </c>
      <c r="O84" s="1" t="s">
        <v>748</v>
      </c>
      <c r="P84" s="1" t="s">
        <v>40</v>
      </c>
      <c r="R84" s="1" t="s">
        <v>63</v>
      </c>
      <c r="S84" s="1" t="s">
        <v>751</v>
      </c>
      <c r="T84" s="1" t="s">
        <v>43</v>
      </c>
      <c r="U84" s="1" t="s">
        <v>293</v>
      </c>
      <c r="V84" s="1" t="s">
        <v>105</v>
      </c>
      <c r="W84" s="1" t="s">
        <v>106</v>
      </c>
      <c r="Y84" s="1" t="s">
        <v>47</v>
      </c>
      <c r="Z84" s="1" t="s">
        <v>48</v>
      </c>
      <c r="AB84" s="1" t="s">
        <v>49</v>
      </c>
      <c r="AC84" s="1" t="s">
        <v>137</v>
      </c>
      <c r="AF84" s="1" t="s">
        <v>51</v>
      </c>
      <c r="AG84" s="1" t="s">
        <v>52</v>
      </c>
      <c r="AH84" s="1" t="s">
        <v>752</v>
      </c>
      <c r="AI84" s="1" t="s">
        <v>753</v>
      </c>
    </row>
    <row r="85" spans="1:35" hidden="1" x14ac:dyDescent="0.3">
      <c r="A85" s="1" t="str">
        <f>HYPERLINK("https://hsdes.intel.com/resource/14013186811","14013186811")</f>
        <v>14013186811</v>
      </c>
      <c r="B85" s="1" t="s">
        <v>754</v>
      </c>
      <c r="C85" s="1" t="s">
        <v>1174</v>
      </c>
      <c r="D85" s="1" t="s">
        <v>1180</v>
      </c>
      <c r="F85" s="1" t="s">
        <v>56</v>
      </c>
      <c r="G85" s="1" t="s">
        <v>32</v>
      </c>
      <c r="H85" s="1" t="s">
        <v>33</v>
      </c>
      <c r="I85" s="1" t="s">
        <v>521</v>
      </c>
      <c r="J85" s="1" t="s">
        <v>755</v>
      </c>
      <c r="K85" s="1" t="s">
        <v>169</v>
      </c>
      <c r="L85" s="1" t="s">
        <v>756</v>
      </c>
      <c r="M85" s="1" t="s">
        <v>757</v>
      </c>
      <c r="N85" s="1" t="s">
        <v>758</v>
      </c>
      <c r="O85" s="1" t="s">
        <v>755</v>
      </c>
      <c r="P85" s="1" t="s">
        <v>184</v>
      </c>
      <c r="R85" s="1" t="s">
        <v>63</v>
      </c>
      <c r="S85" s="1" t="s">
        <v>759</v>
      </c>
      <c r="T85" s="1" t="s">
        <v>43</v>
      </c>
      <c r="U85" s="1" t="s">
        <v>293</v>
      </c>
      <c r="V85" s="1" t="s">
        <v>760</v>
      </c>
      <c r="W85" s="1" t="s">
        <v>46</v>
      </c>
      <c r="Y85" s="1" t="s">
        <v>47</v>
      </c>
      <c r="Z85" s="1" t="s">
        <v>68</v>
      </c>
      <c r="AB85" s="1" t="s">
        <v>88</v>
      </c>
      <c r="AC85" s="1" t="s">
        <v>50</v>
      </c>
      <c r="AF85" s="1" t="s">
        <v>51</v>
      </c>
      <c r="AG85" s="1" t="s">
        <v>761</v>
      </c>
      <c r="AH85" s="1" t="s">
        <v>762</v>
      </c>
      <c r="AI85" s="1" t="s">
        <v>763</v>
      </c>
    </row>
    <row r="86" spans="1:35" hidden="1" x14ac:dyDescent="0.3">
      <c r="A86" s="1" t="str">
        <f>HYPERLINK("https://hsdes.intel.com/resource/14013186817","14013186817")</f>
        <v>14013186817</v>
      </c>
      <c r="B86" s="1" t="s">
        <v>764</v>
      </c>
      <c r="C86" s="1" t="s">
        <v>1174</v>
      </c>
      <c r="D86" s="1" t="s">
        <v>1183</v>
      </c>
      <c r="F86" s="1" t="s">
        <v>31</v>
      </c>
      <c r="G86" s="1" t="s">
        <v>32</v>
      </c>
      <c r="H86" s="1" t="s">
        <v>33</v>
      </c>
      <c r="I86" s="1" t="s">
        <v>167</v>
      </c>
      <c r="J86" s="1" t="s">
        <v>765</v>
      </c>
      <c r="K86" s="1" t="s">
        <v>169</v>
      </c>
      <c r="L86" s="1" t="s">
        <v>766</v>
      </c>
      <c r="M86" s="1" t="s">
        <v>767</v>
      </c>
      <c r="N86" s="1" t="s">
        <v>768</v>
      </c>
      <c r="O86" s="1" t="s">
        <v>765</v>
      </c>
      <c r="P86" s="1" t="s">
        <v>40</v>
      </c>
      <c r="Q86" s="1" t="s">
        <v>173</v>
      </c>
      <c r="R86" s="1" t="s">
        <v>174</v>
      </c>
      <c r="S86" s="1" t="s">
        <v>769</v>
      </c>
      <c r="T86" s="1" t="s">
        <v>43</v>
      </c>
      <c r="U86" s="1" t="s">
        <v>293</v>
      </c>
      <c r="V86" s="1" t="s">
        <v>770</v>
      </c>
      <c r="W86" s="1" t="s">
        <v>230</v>
      </c>
      <c r="Y86" s="1" t="s">
        <v>47</v>
      </c>
      <c r="Z86" s="1" t="s">
        <v>48</v>
      </c>
      <c r="AB86" s="1" t="s">
        <v>49</v>
      </c>
      <c r="AC86" s="1" t="s">
        <v>50</v>
      </c>
      <c r="AF86" s="1" t="s">
        <v>51</v>
      </c>
      <c r="AG86" s="1" t="s">
        <v>52</v>
      </c>
      <c r="AH86" s="1" t="s">
        <v>771</v>
      </c>
      <c r="AI86" s="1" t="s">
        <v>772</v>
      </c>
    </row>
    <row r="87" spans="1:35" hidden="1" x14ac:dyDescent="0.3">
      <c r="A87" s="1" t="str">
        <f>HYPERLINK("https://hsdes.intel.com/resource/14013186818","14013186818")</f>
        <v>14013186818</v>
      </c>
      <c r="B87" s="1" t="s">
        <v>773</v>
      </c>
      <c r="C87" s="1" t="s">
        <v>1174</v>
      </c>
      <c r="D87" s="1" t="s">
        <v>1183</v>
      </c>
      <c r="F87" s="1" t="s">
        <v>56</v>
      </c>
      <c r="G87" s="1" t="s">
        <v>32</v>
      </c>
      <c r="H87" s="1" t="s">
        <v>33</v>
      </c>
      <c r="I87" s="1" t="s">
        <v>235</v>
      </c>
      <c r="J87" s="1" t="s">
        <v>774</v>
      </c>
      <c r="K87" s="1" t="s">
        <v>538</v>
      </c>
      <c r="L87" s="1" t="s">
        <v>775</v>
      </c>
      <c r="M87" s="1" t="s">
        <v>776</v>
      </c>
      <c r="N87" s="1" t="s">
        <v>777</v>
      </c>
      <c r="O87" s="1" t="s">
        <v>774</v>
      </c>
      <c r="P87" s="1" t="s">
        <v>40</v>
      </c>
      <c r="R87" s="1" t="s">
        <v>542</v>
      </c>
      <c r="S87" s="1" t="s">
        <v>778</v>
      </c>
      <c r="T87" s="1" t="s">
        <v>43</v>
      </c>
      <c r="U87" s="1" t="s">
        <v>293</v>
      </c>
      <c r="V87" s="1" t="s">
        <v>87</v>
      </c>
      <c r="W87" s="1" t="s">
        <v>46</v>
      </c>
      <c r="Y87" s="1" t="s">
        <v>47</v>
      </c>
      <c r="Z87" s="1" t="s">
        <v>68</v>
      </c>
      <c r="AB87" s="1" t="s">
        <v>49</v>
      </c>
      <c r="AC87" s="1" t="s">
        <v>50</v>
      </c>
      <c r="AF87" s="1" t="s">
        <v>593</v>
      </c>
      <c r="AG87" s="1" t="s">
        <v>52</v>
      </c>
      <c r="AH87" s="1" t="s">
        <v>779</v>
      </c>
      <c r="AI87" s="1" t="s">
        <v>780</v>
      </c>
    </row>
    <row r="88" spans="1:35" hidden="1" x14ac:dyDescent="0.3">
      <c r="A88" s="1" t="str">
        <f>HYPERLINK("https://hsdes.intel.com/resource/14013186821","14013186821")</f>
        <v>14013186821</v>
      </c>
      <c r="B88" s="1" t="s">
        <v>781</v>
      </c>
      <c r="C88" s="1" t="s">
        <v>1174</v>
      </c>
      <c r="D88" s="1" t="s">
        <v>1183</v>
      </c>
      <c r="F88" s="1" t="s">
        <v>31</v>
      </c>
      <c r="G88" s="1" t="s">
        <v>32</v>
      </c>
      <c r="H88" s="1" t="s">
        <v>33</v>
      </c>
      <c r="I88" s="1" t="s">
        <v>235</v>
      </c>
      <c r="J88" s="1" t="s">
        <v>782</v>
      </c>
      <c r="K88" s="1" t="s">
        <v>237</v>
      </c>
      <c r="L88" s="1" t="s">
        <v>783</v>
      </c>
      <c r="M88" s="1" t="s">
        <v>784</v>
      </c>
      <c r="N88" s="1" t="s">
        <v>785</v>
      </c>
      <c r="O88" s="1" t="s">
        <v>782</v>
      </c>
      <c r="P88" s="1" t="s">
        <v>40</v>
      </c>
      <c r="R88" s="1" t="s">
        <v>241</v>
      </c>
      <c r="S88" s="1" t="s">
        <v>786</v>
      </c>
      <c r="T88" s="1" t="s">
        <v>43</v>
      </c>
      <c r="U88" s="1" t="s">
        <v>293</v>
      </c>
      <c r="V88" s="1" t="s">
        <v>329</v>
      </c>
      <c r="W88" s="1" t="s">
        <v>330</v>
      </c>
      <c r="Y88" s="1" t="s">
        <v>47</v>
      </c>
      <c r="Z88" s="1" t="s">
        <v>48</v>
      </c>
      <c r="AB88" s="1" t="s">
        <v>49</v>
      </c>
      <c r="AC88" s="1" t="s">
        <v>137</v>
      </c>
      <c r="AF88" s="1" t="s">
        <v>51</v>
      </c>
      <c r="AG88" s="1" t="s">
        <v>52</v>
      </c>
      <c r="AH88" s="1" t="s">
        <v>787</v>
      </c>
      <c r="AI88" s="1" t="s">
        <v>788</v>
      </c>
    </row>
    <row r="89" spans="1:35" hidden="1" x14ac:dyDescent="0.3">
      <c r="A89" s="1" t="str">
        <f>HYPERLINK("https://hsdes.intel.com/resource/14013186822","14013186822")</f>
        <v>14013186822</v>
      </c>
      <c r="B89" s="1" t="s">
        <v>789</v>
      </c>
      <c r="C89" s="1" t="s">
        <v>1174</v>
      </c>
      <c r="D89" s="1" t="s">
        <v>1179</v>
      </c>
      <c r="F89" s="1" t="s">
        <v>31</v>
      </c>
      <c r="G89" s="1" t="s">
        <v>32</v>
      </c>
      <c r="H89" s="1" t="s">
        <v>33</v>
      </c>
      <c r="I89" s="1" t="s">
        <v>790</v>
      </c>
      <c r="J89" s="1" t="s">
        <v>791</v>
      </c>
      <c r="K89" s="1" t="s">
        <v>223</v>
      </c>
      <c r="L89" s="1" t="s">
        <v>792</v>
      </c>
      <c r="M89" s="1" t="s">
        <v>793</v>
      </c>
      <c r="N89" s="1" t="s">
        <v>794</v>
      </c>
      <c r="O89" s="1" t="s">
        <v>791</v>
      </c>
      <c r="P89" s="1" t="s">
        <v>184</v>
      </c>
      <c r="Q89" s="1" t="s">
        <v>196</v>
      </c>
      <c r="R89" s="1" t="s">
        <v>41</v>
      </c>
      <c r="S89" s="1" t="s">
        <v>795</v>
      </c>
      <c r="T89" s="1" t="s">
        <v>43</v>
      </c>
      <c r="U89" s="1" t="s">
        <v>293</v>
      </c>
      <c r="V89" s="1" t="s">
        <v>770</v>
      </c>
      <c r="W89" s="1" t="s">
        <v>230</v>
      </c>
      <c r="Y89" s="1" t="s">
        <v>47</v>
      </c>
      <c r="Z89" s="1" t="s">
        <v>231</v>
      </c>
      <c r="AB89" s="1" t="s">
        <v>88</v>
      </c>
      <c r="AC89" s="1" t="s">
        <v>137</v>
      </c>
      <c r="AF89" s="1" t="s">
        <v>51</v>
      </c>
      <c r="AG89" s="1" t="s">
        <v>52</v>
      </c>
      <c r="AH89" s="1" t="s">
        <v>796</v>
      </c>
      <c r="AI89" s="1" t="s">
        <v>797</v>
      </c>
    </row>
    <row r="90" spans="1:35" hidden="1" x14ac:dyDescent="0.3">
      <c r="A90" s="1" t="str">
        <f>HYPERLINK("https://hsdes.intel.com/resource/14013186824","14013186824")</f>
        <v>14013186824</v>
      </c>
      <c r="B90" s="1" t="s">
        <v>798</v>
      </c>
      <c r="C90" s="1" t="s">
        <v>1174</v>
      </c>
      <c r="D90" s="1" t="s">
        <v>1179</v>
      </c>
      <c r="F90" s="1" t="s">
        <v>31</v>
      </c>
      <c r="G90" s="1" t="s">
        <v>32</v>
      </c>
      <c r="H90" s="1" t="s">
        <v>33</v>
      </c>
      <c r="I90" s="1" t="s">
        <v>799</v>
      </c>
      <c r="J90" s="1" t="s">
        <v>800</v>
      </c>
      <c r="K90" s="1" t="s">
        <v>223</v>
      </c>
      <c r="L90" s="1" t="s">
        <v>801</v>
      </c>
      <c r="M90" s="1" t="s">
        <v>802</v>
      </c>
      <c r="N90" s="1" t="s">
        <v>803</v>
      </c>
      <c r="O90" s="1" t="s">
        <v>800</v>
      </c>
      <c r="P90" s="1" t="s">
        <v>184</v>
      </c>
      <c r="Q90" s="1" t="s">
        <v>196</v>
      </c>
      <c r="R90" s="1" t="s">
        <v>227</v>
      </c>
      <c r="S90" s="1" t="s">
        <v>804</v>
      </c>
      <c r="T90" s="1" t="s">
        <v>43</v>
      </c>
      <c r="U90" s="1" t="s">
        <v>293</v>
      </c>
      <c r="V90" s="1" t="s">
        <v>229</v>
      </c>
      <c r="W90" s="1" t="s">
        <v>230</v>
      </c>
      <c r="Y90" s="1" t="s">
        <v>47</v>
      </c>
      <c r="Z90" s="1" t="s">
        <v>48</v>
      </c>
      <c r="AB90" s="1" t="s">
        <v>49</v>
      </c>
      <c r="AC90" s="1" t="s">
        <v>137</v>
      </c>
      <c r="AF90" s="1" t="s">
        <v>593</v>
      </c>
      <c r="AG90" s="1" t="s">
        <v>52</v>
      </c>
      <c r="AH90" s="1" t="s">
        <v>805</v>
      </c>
      <c r="AI90" s="1" t="s">
        <v>806</v>
      </c>
    </row>
    <row r="91" spans="1:35" hidden="1" x14ac:dyDescent="0.3">
      <c r="A91" s="1" t="str">
        <f>HYPERLINK("https://hsdes.intel.com/resource/14013186825","14013186825")</f>
        <v>14013186825</v>
      </c>
      <c r="B91" s="1" t="s">
        <v>807</v>
      </c>
      <c r="C91" s="1" t="s">
        <v>1174</v>
      </c>
      <c r="D91" s="1" t="s">
        <v>1183</v>
      </c>
      <c r="F91" s="1" t="s">
        <v>31</v>
      </c>
      <c r="G91" s="1" t="s">
        <v>32</v>
      </c>
      <c r="H91" s="1" t="s">
        <v>33</v>
      </c>
      <c r="I91" s="1" t="s">
        <v>287</v>
      </c>
      <c r="J91" s="1" t="s">
        <v>808</v>
      </c>
      <c r="K91" s="1" t="s">
        <v>169</v>
      </c>
      <c r="L91" s="1" t="s">
        <v>809</v>
      </c>
      <c r="M91" s="1" t="s">
        <v>171</v>
      </c>
      <c r="N91" s="1" t="s">
        <v>810</v>
      </c>
      <c r="O91" s="1" t="s">
        <v>808</v>
      </c>
      <c r="P91" s="1" t="s">
        <v>40</v>
      </c>
      <c r="Q91" s="1" t="s">
        <v>173</v>
      </c>
      <c r="R91" s="1" t="s">
        <v>174</v>
      </c>
      <c r="S91" s="1" t="s">
        <v>811</v>
      </c>
      <c r="T91" s="1" t="s">
        <v>43</v>
      </c>
      <c r="U91" s="1" t="s">
        <v>293</v>
      </c>
      <c r="V91" s="1" t="s">
        <v>199</v>
      </c>
      <c r="W91" s="1" t="s">
        <v>106</v>
      </c>
      <c r="Y91" s="1" t="s">
        <v>47</v>
      </c>
      <c r="Z91" s="1" t="s">
        <v>48</v>
      </c>
      <c r="AB91" s="1" t="s">
        <v>49</v>
      </c>
      <c r="AC91" s="1" t="s">
        <v>137</v>
      </c>
      <c r="AF91" s="1" t="s">
        <v>51</v>
      </c>
      <c r="AG91" s="1" t="s">
        <v>52</v>
      </c>
      <c r="AH91" s="1" t="s">
        <v>812</v>
      </c>
      <c r="AI91" s="1" t="s">
        <v>813</v>
      </c>
    </row>
    <row r="92" spans="1:35" hidden="1" x14ac:dyDescent="0.3">
      <c r="A92" s="1" t="str">
        <f>HYPERLINK("https://hsdes.intel.com/resource/14013186828","14013186828")</f>
        <v>14013186828</v>
      </c>
      <c r="B92" s="1" t="s">
        <v>814</v>
      </c>
      <c r="C92" s="1" t="s">
        <v>1174</v>
      </c>
      <c r="D92" s="1" t="s">
        <v>1183</v>
      </c>
      <c r="F92" s="1" t="s">
        <v>31</v>
      </c>
      <c r="G92" s="1" t="s">
        <v>32</v>
      </c>
      <c r="H92" s="1" t="s">
        <v>33</v>
      </c>
      <c r="I92" s="1" t="s">
        <v>79</v>
      </c>
      <c r="J92" s="1" t="s">
        <v>815</v>
      </c>
      <c r="K92" s="1" t="s">
        <v>81</v>
      </c>
      <c r="L92" s="1" t="s">
        <v>816</v>
      </c>
      <c r="M92" s="1" t="s">
        <v>817</v>
      </c>
      <c r="N92" s="1" t="s">
        <v>818</v>
      </c>
      <c r="O92" s="1" t="s">
        <v>815</v>
      </c>
      <c r="P92" s="1" t="s">
        <v>40</v>
      </c>
      <c r="R92" s="1" t="s">
        <v>63</v>
      </c>
      <c r="S92" s="1" t="s">
        <v>819</v>
      </c>
      <c r="T92" s="1" t="s">
        <v>43</v>
      </c>
      <c r="U92" s="1" t="s">
        <v>293</v>
      </c>
      <c r="V92" s="1" t="s">
        <v>217</v>
      </c>
      <c r="W92" s="1" t="s">
        <v>330</v>
      </c>
      <c r="Y92" s="1" t="s">
        <v>47</v>
      </c>
      <c r="Z92" s="1" t="s">
        <v>48</v>
      </c>
      <c r="AB92" s="1" t="s">
        <v>49</v>
      </c>
      <c r="AC92" s="1" t="s">
        <v>137</v>
      </c>
      <c r="AF92" s="1" t="s">
        <v>51</v>
      </c>
      <c r="AG92" s="1" t="s">
        <v>52</v>
      </c>
      <c r="AH92" s="1" t="s">
        <v>820</v>
      </c>
      <c r="AI92" s="1" t="s">
        <v>821</v>
      </c>
    </row>
    <row r="93" spans="1:35" hidden="1" x14ac:dyDescent="0.3">
      <c r="A93" s="1" t="str">
        <f>HYPERLINK("https://hsdes.intel.com/resource/14013186831","14013186831")</f>
        <v>14013186831</v>
      </c>
      <c r="B93" s="1" t="s">
        <v>822</v>
      </c>
      <c r="C93" s="1" t="s">
        <v>1174</v>
      </c>
      <c r="D93" s="1" t="s">
        <v>1183</v>
      </c>
      <c r="F93" s="1" t="s">
        <v>31</v>
      </c>
      <c r="G93" s="1" t="s">
        <v>32</v>
      </c>
      <c r="H93" s="1" t="s">
        <v>33</v>
      </c>
      <c r="I93" s="1" t="s">
        <v>287</v>
      </c>
      <c r="J93" s="1" t="s">
        <v>823</v>
      </c>
      <c r="K93" s="1" t="s">
        <v>485</v>
      </c>
      <c r="L93" s="1" t="s">
        <v>824</v>
      </c>
      <c r="M93" s="1" t="s">
        <v>825</v>
      </c>
      <c r="N93" s="1" t="s">
        <v>826</v>
      </c>
      <c r="O93" s="1" t="s">
        <v>823</v>
      </c>
      <c r="P93" s="1" t="s">
        <v>184</v>
      </c>
      <c r="Q93" s="1" t="s">
        <v>196</v>
      </c>
      <c r="R93" s="1" t="s">
        <v>227</v>
      </c>
      <c r="S93" s="1" t="s">
        <v>827</v>
      </c>
      <c r="T93" s="1" t="s">
        <v>43</v>
      </c>
      <c r="U93" s="1" t="s">
        <v>293</v>
      </c>
      <c r="V93" s="1" t="s">
        <v>828</v>
      </c>
      <c r="W93" s="1" t="s">
        <v>399</v>
      </c>
      <c r="Y93" s="1" t="s">
        <v>47</v>
      </c>
      <c r="Z93" s="1" t="s">
        <v>231</v>
      </c>
      <c r="AB93" s="1" t="s">
        <v>49</v>
      </c>
      <c r="AC93" s="1" t="s">
        <v>137</v>
      </c>
      <c r="AF93" s="1" t="s">
        <v>51</v>
      </c>
      <c r="AG93" s="1" t="s">
        <v>52</v>
      </c>
      <c r="AH93" s="1" t="s">
        <v>829</v>
      </c>
      <c r="AI93" s="1" t="s">
        <v>830</v>
      </c>
    </row>
    <row r="94" spans="1:35" hidden="1" x14ac:dyDescent="0.3">
      <c r="A94" s="1" t="str">
        <f>HYPERLINK("https://hsdes.intel.com/resource/14013186832","14013186832")</f>
        <v>14013186832</v>
      </c>
      <c r="B94" s="1" t="s">
        <v>831</v>
      </c>
      <c r="C94" s="1" t="s">
        <v>1174</v>
      </c>
      <c r="D94" s="1" t="s">
        <v>1179</v>
      </c>
      <c r="F94" s="1" t="s">
        <v>56</v>
      </c>
      <c r="G94" s="1" t="s">
        <v>32</v>
      </c>
      <c r="H94" s="1" t="s">
        <v>33</v>
      </c>
      <c r="I94" s="1" t="s">
        <v>316</v>
      </c>
      <c r="J94" s="1" t="s">
        <v>832</v>
      </c>
      <c r="K94" s="1" t="s">
        <v>59</v>
      </c>
      <c r="L94" s="1" t="s">
        <v>833</v>
      </c>
      <c r="M94" s="1" t="s">
        <v>834</v>
      </c>
      <c r="N94" s="1" t="s">
        <v>835</v>
      </c>
      <c r="O94" s="1" t="s">
        <v>832</v>
      </c>
      <c r="P94" s="1" t="s">
        <v>40</v>
      </c>
      <c r="R94" s="1" t="s">
        <v>63</v>
      </c>
      <c r="S94" s="1" t="s">
        <v>836</v>
      </c>
      <c r="T94" s="1" t="s">
        <v>43</v>
      </c>
      <c r="U94" s="1" t="s">
        <v>293</v>
      </c>
      <c r="V94" s="1" t="s">
        <v>66</v>
      </c>
      <c r="W94" s="1" t="s">
        <v>67</v>
      </c>
      <c r="Y94" s="1" t="s">
        <v>47</v>
      </c>
      <c r="Z94" s="1" t="s">
        <v>68</v>
      </c>
      <c r="AB94" s="1" t="s">
        <v>49</v>
      </c>
      <c r="AC94" s="1" t="s">
        <v>137</v>
      </c>
      <c r="AF94" s="1" t="s">
        <v>51</v>
      </c>
      <c r="AG94" s="1" t="s">
        <v>52</v>
      </c>
      <c r="AH94" s="1" t="s">
        <v>837</v>
      </c>
      <c r="AI94" s="1" t="s">
        <v>155</v>
      </c>
    </row>
    <row r="95" spans="1:35" hidden="1" x14ac:dyDescent="0.3">
      <c r="A95" s="1" t="str">
        <f>HYPERLINK("https://hsdes.intel.com/resource/14013186833","14013186833")</f>
        <v>14013186833</v>
      </c>
      <c r="B95" s="1" t="s">
        <v>838</v>
      </c>
      <c r="C95" s="1" t="s">
        <v>1174</v>
      </c>
      <c r="D95" s="1" t="s">
        <v>1180</v>
      </c>
      <c r="F95" s="1" t="s">
        <v>56</v>
      </c>
      <c r="G95" s="1" t="s">
        <v>32</v>
      </c>
      <c r="H95" s="1" t="s">
        <v>33</v>
      </c>
      <c r="I95" s="1" t="s">
        <v>190</v>
      </c>
      <c r="J95" s="1" t="s">
        <v>839</v>
      </c>
      <c r="K95" s="1" t="s">
        <v>192</v>
      </c>
      <c r="L95" s="1" t="s">
        <v>840</v>
      </c>
      <c r="M95" s="1" t="s">
        <v>515</v>
      </c>
      <c r="N95" s="1" t="s">
        <v>841</v>
      </c>
      <c r="O95" s="1" t="s">
        <v>839</v>
      </c>
      <c r="P95" s="1" t="s">
        <v>40</v>
      </c>
      <c r="R95" s="1" t="s">
        <v>197</v>
      </c>
      <c r="S95" s="1" t="s">
        <v>842</v>
      </c>
      <c r="T95" s="1" t="s">
        <v>43</v>
      </c>
      <c r="U95" s="1" t="s">
        <v>293</v>
      </c>
      <c r="V95" s="1" t="s">
        <v>45</v>
      </c>
      <c r="W95" s="1" t="s">
        <v>46</v>
      </c>
      <c r="Y95" s="1" t="s">
        <v>47</v>
      </c>
      <c r="Z95" s="1" t="s">
        <v>68</v>
      </c>
      <c r="AB95" s="1" t="s">
        <v>49</v>
      </c>
      <c r="AC95" s="1" t="s">
        <v>137</v>
      </c>
      <c r="AF95" s="1" t="s">
        <v>51</v>
      </c>
      <c r="AG95" s="1" t="s">
        <v>200</v>
      </c>
      <c r="AH95" s="1" t="s">
        <v>843</v>
      </c>
      <c r="AI95" s="1" t="s">
        <v>844</v>
      </c>
    </row>
    <row r="96" spans="1:35" x14ac:dyDescent="0.3">
      <c r="A96" s="1" t="str">
        <f>HYPERLINK("https://hsdes.intel.com/resource/14013186834","14013186834")</f>
        <v>14013186834</v>
      </c>
      <c r="B96" s="1" t="s">
        <v>845</v>
      </c>
      <c r="C96" s="1" t="s">
        <v>1184</v>
      </c>
      <c r="D96" s="1" t="s">
        <v>1183</v>
      </c>
      <c r="E96" s="1" t="s">
        <v>1192</v>
      </c>
      <c r="F96" s="1" t="s">
        <v>31</v>
      </c>
      <c r="G96" s="1" t="s">
        <v>32</v>
      </c>
      <c r="H96" s="1" t="s">
        <v>33</v>
      </c>
      <c r="I96" s="1" t="s">
        <v>131</v>
      </c>
      <c r="J96" s="1" t="s">
        <v>846</v>
      </c>
      <c r="K96" s="1" t="s">
        <v>485</v>
      </c>
      <c r="L96" s="1" t="s">
        <v>847</v>
      </c>
      <c r="M96" s="1" t="s">
        <v>834</v>
      </c>
      <c r="N96" s="1" t="s">
        <v>848</v>
      </c>
      <c r="O96" s="1" t="s">
        <v>846</v>
      </c>
      <c r="P96" s="1" t="s">
        <v>40</v>
      </c>
      <c r="R96" s="1" t="s">
        <v>63</v>
      </c>
      <c r="S96" s="1" t="s">
        <v>849</v>
      </c>
      <c r="T96" s="1" t="s">
        <v>43</v>
      </c>
      <c r="U96" s="1" t="s">
        <v>293</v>
      </c>
      <c r="V96" s="1" t="s">
        <v>105</v>
      </c>
      <c r="W96" s="1" t="s">
        <v>106</v>
      </c>
      <c r="Y96" s="1" t="s">
        <v>47</v>
      </c>
      <c r="Z96" s="1" t="s">
        <v>48</v>
      </c>
      <c r="AB96" s="1" t="s">
        <v>49</v>
      </c>
      <c r="AC96" s="1" t="s">
        <v>137</v>
      </c>
      <c r="AF96" s="1" t="s">
        <v>51</v>
      </c>
      <c r="AG96" s="1" t="s">
        <v>52</v>
      </c>
      <c r="AH96" s="1" t="s">
        <v>850</v>
      </c>
      <c r="AI96" s="1" t="s">
        <v>851</v>
      </c>
    </row>
    <row r="97" spans="1:35" hidden="1" x14ac:dyDescent="0.3">
      <c r="A97" s="1" t="str">
        <f>HYPERLINK("https://hsdes.intel.com/resource/14013186837","14013186837")</f>
        <v>14013186837</v>
      </c>
      <c r="B97" s="1" t="s">
        <v>852</v>
      </c>
      <c r="C97" s="1" t="s">
        <v>1174</v>
      </c>
      <c r="D97" s="1" t="s">
        <v>1183</v>
      </c>
      <c r="F97" s="1" t="s">
        <v>31</v>
      </c>
      <c r="G97" s="1" t="s">
        <v>32</v>
      </c>
      <c r="H97" s="1" t="s">
        <v>33</v>
      </c>
      <c r="I97" s="1" t="s">
        <v>131</v>
      </c>
      <c r="J97" s="1" t="s">
        <v>853</v>
      </c>
      <c r="K97" s="1" t="s">
        <v>81</v>
      </c>
      <c r="L97" s="1" t="s">
        <v>854</v>
      </c>
      <c r="M97" s="1" t="s">
        <v>855</v>
      </c>
      <c r="N97" s="1" t="s">
        <v>856</v>
      </c>
      <c r="O97" s="1" t="s">
        <v>853</v>
      </c>
      <c r="P97" s="1" t="s">
        <v>40</v>
      </c>
      <c r="R97" s="1" t="s">
        <v>63</v>
      </c>
      <c r="S97" s="1" t="s">
        <v>857</v>
      </c>
      <c r="T97" s="1" t="s">
        <v>43</v>
      </c>
      <c r="U97" s="1" t="s">
        <v>86</v>
      </c>
      <c r="V97" s="1" t="s">
        <v>105</v>
      </c>
      <c r="W97" s="1" t="s">
        <v>106</v>
      </c>
      <c r="Y97" s="1" t="s">
        <v>47</v>
      </c>
      <c r="Z97" s="1" t="s">
        <v>48</v>
      </c>
      <c r="AB97" s="1" t="s">
        <v>97</v>
      </c>
      <c r="AC97" s="1" t="s">
        <v>50</v>
      </c>
      <c r="AF97" s="1" t="s">
        <v>51</v>
      </c>
      <c r="AG97" s="1" t="s">
        <v>52</v>
      </c>
      <c r="AH97" s="1" t="s">
        <v>858</v>
      </c>
      <c r="AI97" s="1" t="s">
        <v>859</v>
      </c>
    </row>
    <row r="98" spans="1:35" hidden="1" x14ac:dyDescent="0.3">
      <c r="A98" s="1" t="str">
        <f>HYPERLINK("https://hsdes.intel.com/resource/14013186843","14013186843")</f>
        <v>14013186843</v>
      </c>
      <c r="B98" s="1" t="s">
        <v>860</v>
      </c>
      <c r="C98" s="1" t="s">
        <v>1174</v>
      </c>
      <c r="D98" s="1" t="s">
        <v>1183</v>
      </c>
      <c r="F98" s="1" t="s">
        <v>31</v>
      </c>
      <c r="G98" s="1" t="s">
        <v>32</v>
      </c>
      <c r="H98" s="1" t="s">
        <v>33</v>
      </c>
      <c r="I98" s="1" t="s">
        <v>79</v>
      </c>
      <c r="J98" s="1" t="s">
        <v>861</v>
      </c>
      <c r="K98" s="1" t="s">
        <v>81</v>
      </c>
      <c r="L98" s="1" t="s">
        <v>862</v>
      </c>
      <c r="M98" s="1" t="s">
        <v>94</v>
      </c>
      <c r="N98" s="1" t="s">
        <v>863</v>
      </c>
      <c r="O98" s="1" t="s">
        <v>861</v>
      </c>
      <c r="P98" s="1" t="s">
        <v>40</v>
      </c>
      <c r="R98" s="1" t="s">
        <v>63</v>
      </c>
      <c r="S98" s="1" t="s">
        <v>864</v>
      </c>
      <c r="T98" s="1" t="s">
        <v>43</v>
      </c>
      <c r="U98" s="1" t="s">
        <v>86</v>
      </c>
      <c r="V98" s="1" t="s">
        <v>217</v>
      </c>
      <c r="W98" s="1" t="s">
        <v>330</v>
      </c>
      <c r="Y98" s="1" t="s">
        <v>47</v>
      </c>
      <c r="Z98" s="1" t="s">
        <v>48</v>
      </c>
      <c r="AB98" s="1" t="s">
        <v>97</v>
      </c>
      <c r="AC98" s="1" t="s">
        <v>50</v>
      </c>
      <c r="AF98" s="1" t="s">
        <v>51</v>
      </c>
      <c r="AG98" s="1" t="s">
        <v>52</v>
      </c>
      <c r="AH98" s="1" t="s">
        <v>865</v>
      </c>
      <c r="AI98" s="1" t="s">
        <v>866</v>
      </c>
    </row>
    <row r="99" spans="1:35" hidden="1" x14ac:dyDescent="0.3">
      <c r="A99" s="1" t="str">
        <f>HYPERLINK("https://hsdes.intel.com/resource/14013186849","14013186849")</f>
        <v>14013186849</v>
      </c>
      <c r="B99" s="1" t="s">
        <v>867</v>
      </c>
      <c r="C99" s="1" t="s">
        <v>1174</v>
      </c>
      <c r="D99" s="1" t="s">
        <v>1183</v>
      </c>
      <c r="F99" s="1" t="s">
        <v>31</v>
      </c>
      <c r="G99" s="1" t="s">
        <v>32</v>
      </c>
      <c r="H99" s="1" t="s">
        <v>33</v>
      </c>
      <c r="I99" s="1" t="s">
        <v>79</v>
      </c>
      <c r="J99" s="1" t="s">
        <v>868</v>
      </c>
      <c r="K99" s="1" t="s">
        <v>81</v>
      </c>
      <c r="L99" s="1" t="s">
        <v>869</v>
      </c>
      <c r="M99" s="1" t="s">
        <v>607</v>
      </c>
      <c r="N99" s="1" t="s">
        <v>863</v>
      </c>
      <c r="O99" s="1" t="s">
        <v>868</v>
      </c>
      <c r="P99" s="1" t="s">
        <v>40</v>
      </c>
      <c r="R99" s="1" t="s">
        <v>63</v>
      </c>
      <c r="S99" s="1" t="s">
        <v>870</v>
      </c>
      <c r="T99" s="1" t="s">
        <v>43</v>
      </c>
      <c r="U99" s="1" t="s">
        <v>86</v>
      </c>
      <c r="V99" s="1" t="s">
        <v>217</v>
      </c>
      <c r="W99" s="1" t="s">
        <v>330</v>
      </c>
      <c r="Y99" s="1" t="s">
        <v>47</v>
      </c>
      <c r="Z99" s="1" t="s">
        <v>48</v>
      </c>
      <c r="AB99" s="1" t="s">
        <v>97</v>
      </c>
      <c r="AC99" s="1" t="s">
        <v>50</v>
      </c>
      <c r="AF99" s="1" t="s">
        <v>51</v>
      </c>
      <c r="AG99" s="1" t="s">
        <v>52</v>
      </c>
      <c r="AH99" s="1" t="s">
        <v>871</v>
      </c>
      <c r="AI99" s="1" t="s">
        <v>872</v>
      </c>
    </row>
    <row r="100" spans="1:35" hidden="1" x14ac:dyDescent="0.3">
      <c r="A100" s="1" t="str">
        <f>HYPERLINK("https://hsdes.intel.com/resource/14013186855","14013186855")</f>
        <v>14013186855</v>
      </c>
      <c r="B100" s="1" t="s">
        <v>873</v>
      </c>
      <c r="C100" s="1" t="s">
        <v>1174</v>
      </c>
      <c r="D100" s="1" t="s">
        <v>1183</v>
      </c>
      <c r="F100" s="1" t="s">
        <v>31</v>
      </c>
      <c r="G100" s="1" t="s">
        <v>32</v>
      </c>
      <c r="H100" s="1" t="s">
        <v>33</v>
      </c>
      <c r="I100" s="1" t="s">
        <v>287</v>
      </c>
      <c r="J100" s="1" t="s">
        <v>874</v>
      </c>
      <c r="K100" s="1" t="s">
        <v>697</v>
      </c>
      <c r="L100" s="1" t="s">
        <v>875</v>
      </c>
      <c r="M100" s="1" t="s">
        <v>876</v>
      </c>
      <c r="N100" s="1" t="s">
        <v>877</v>
      </c>
      <c r="O100" s="1" t="s">
        <v>874</v>
      </c>
      <c r="P100" s="1" t="s">
        <v>40</v>
      </c>
      <c r="R100" s="1" t="s">
        <v>41</v>
      </c>
      <c r="S100" s="1" t="s">
        <v>878</v>
      </c>
      <c r="T100" s="1" t="s">
        <v>43</v>
      </c>
      <c r="U100" s="1" t="s">
        <v>86</v>
      </c>
      <c r="V100" s="1" t="s">
        <v>45</v>
      </c>
      <c r="W100" s="1" t="s">
        <v>46</v>
      </c>
      <c r="Y100" s="1" t="s">
        <v>47</v>
      </c>
      <c r="Z100" s="1" t="s">
        <v>48</v>
      </c>
      <c r="AB100" s="1" t="s">
        <v>49</v>
      </c>
      <c r="AC100" s="1" t="s">
        <v>50</v>
      </c>
      <c r="AF100" s="1" t="s">
        <v>51</v>
      </c>
      <c r="AG100" s="1" t="s">
        <v>52</v>
      </c>
      <c r="AH100" s="1" t="s">
        <v>879</v>
      </c>
      <c r="AI100" s="1" t="s">
        <v>880</v>
      </c>
    </row>
    <row r="101" spans="1:35" hidden="1" x14ac:dyDescent="0.3">
      <c r="A101" s="1" t="str">
        <f>HYPERLINK("https://hsdes.intel.com/resource/14013186937","14013186937")</f>
        <v>14013186937</v>
      </c>
      <c r="B101" s="1" t="s">
        <v>881</v>
      </c>
      <c r="C101" s="1" t="s">
        <v>1174</v>
      </c>
      <c r="D101" s="1" t="s">
        <v>1183</v>
      </c>
      <c r="F101" s="1" t="s">
        <v>31</v>
      </c>
      <c r="G101" s="1" t="s">
        <v>32</v>
      </c>
      <c r="H101" s="1" t="s">
        <v>33</v>
      </c>
      <c r="I101" s="1" t="s">
        <v>882</v>
      </c>
      <c r="J101" s="1" t="s">
        <v>883</v>
      </c>
      <c r="K101" s="1" t="s">
        <v>485</v>
      </c>
      <c r="L101" s="1" t="s">
        <v>884</v>
      </c>
      <c r="M101" s="1" t="s">
        <v>885</v>
      </c>
      <c r="N101" s="1" t="s">
        <v>886</v>
      </c>
      <c r="O101" s="1" t="s">
        <v>883</v>
      </c>
      <c r="P101" s="1" t="s">
        <v>184</v>
      </c>
      <c r="R101" s="1" t="s">
        <v>197</v>
      </c>
      <c r="S101" s="1" t="s">
        <v>887</v>
      </c>
      <c r="T101" s="1" t="s">
        <v>43</v>
      </c>
      <c r="U101" s="1" t="s">
        <v>65</v>
      </c>
      <c r="V101" s="1" t="s">
        <v>888</v>
      </c>
      <c r="W101" s="1" t="s">
        <v>889</v>
      </c>
      <c r="Y101" s="1" t="s">
        <v>47</v>
      </c>
      <c r="Z101" s="1" t="s">
        <v>48</v>
      </c>
      <c r="AB101" s="1" t="s">
        <v>49</v>
      </c>
      <c r="AC101" s="1" t="s">
        <v>50</v>
      </c>
      <c r="AF101" s="1" t="s">
        <v>51</v>
      </c>
      <c r="AG101" s="1" t="s">
        <v>890</v>
      </c>
      <c r="AH101" s="1" t="s">
        <v>891</v>
      </c>
      <c r="AI101" s="1" t="s">
        <v>892</v>
      </c>
    </row>
    <row r="102" spans="1:35" hidden="1" x14ac:dyDescent="0.3">
      <c r="A102" s="1" t="str">
        <f>HYPERLINK("https://hsdes.intel.com/resource/14013186938","14013186938")</f>
        <v>14013186938</v>
      </c>
      <c r="B102" s="1" t="s">
        <v>893</v>
      </c>
      <c r="C102" s="1" t="s">
        <v>1174</v>
      </c>
      <c r="D102" s="1" t="s">
        <v>1180</v>
      </c>
      <c r="F102" s="1" t="s">
        <v>31</v>
      </c>
      <c r="G102" s="1" t="s">
        <v>32</v>
      </c>
      <c r="H102" s="1" t="s">
        <v>33</v>
      </c>
      <c r="I102" s="1" t="s">
        <v>882</v>
      </c>
      <c r="J102" s="1" t="s">
        <v>894</v>
      </c>
      <c r="K102" s="1" t="s">
        <v>485</v>
      </c>
      <c r="L102" s="1" t="s">
        <v>895</v>
      </c>
      <c r="M102" s="1" t="s">
        <v>885</v>
      </c>
      <c r="N102" s="1" t="s">
        <v>896</v>
      </c>
      <c r="O102" s="1" t="s">
        <v>894</v>
      </c>
      <c r="P102" s="1" t="s">
        <v>184</v>
      </c>
      <c r="R102" s="1" t="s">
        <v>197</v>
      </c>
      <c r="S102" s="1" t="s">
        <v>897</v>
      </c>
      <c r="T102" s="1" t="s">
        <v>43</v>
      </c>
      <c r="U102" s="1" t="s">
        <v>65</v>
      </c>
      <c r="V102" s="1" t="s">
        <v>329</v>
      </c>
      <c r="W102" s="1" t="s">
        <v>330</v>
      </c>
      <c r="Y102" s="1" t="s">
        <v>47</v>
      </c>
      <c r="Z102" s="1" t="s">
        <v>48</v>
      </c>
      <c r="AB102" s="1" t="s">
        <v>49</v>
      </c>
      <c r="AC102" s="1" t="s">
        <v>50</v>
      </c>
      <c r="AF102" s="1" t="s">
        <v>51</v>
      </c>
      <c r="AG102" s="1" t="s">
        <v>890</v>
      </c>
      <c r="AH102" s="1" t="s">
        <v>898</v>
      </c>
      <c r="AI102" s="1" t="s">
        <v>899</v>
      </c>
    </row>
    <row r="103" spans="1:35" hidden="1" x14ac:dyDescent="0.3">
      <c r="A103" s="1" t="str">
        <f>HYPERLINK("https://hsdes.intel.com/resource/14013187216","14013187216")</f>
        <v>14013187216</v>
      </c>
      <c r="B103" s="1" t="s">
        <v>900</v>
      </c>
      <c r="C103" s="1" t="s">
        <v>1174</v>
      </c>
      <c r="D103" s="1" t="s">
        <v>1175</v>
      </c>
      <c r="F103" s="1" t="s">
        <v>31</v>
      </c>
      <c r="G103" s="1" t="s">
        <v>32</v>
      </c>
      <c r="H103" s="1" t="s">
        <v>33</v>
      </c>
      <c r="I103" s="1" t="s">
        <v>79</v>
      </c>
      <c r="J103" s="1" t="s">
        <v>901</v>
      </c>
      <c r="K103" s="1" t="s">
        <v>81</v>
      </c>
      <c r="L103" s="1" t="s">
        <v>902</v>
      </c>
      <c r="M103" s="1" t="s">
        <v>124</v>
      </c>
      <c r="N103" s="1" t="s">
        <v>903</v>
      </c>
      <c r="O103" s="1" t="s">
        <v>901</v>
      </c>
      <c r="P103" s="1" t="s">
        <v>40</v>
      </c>
      <c r="R103" s="1" t="s">
        <v>63</v>
      </c>
      <c r="S103" s="1" t="s">
        <v>904</v>
      </c>
      <c r="T103" s="1" t="s">
        <v>43</v>
      </c>
      <c r="U103" s="1" t="s">
        <v>86</v>
      </c>
      <c r="V103" s="1" t="s">
        <v>217</v>
      </c>
      <c r="W103" s="1" t="s">
        <v>330</v>
      </c>
      <c r="Y103" s="1" t="s">
        <v>47</v>
      </c>
      <c r="Z103" s="1" t="s">
        <v>48</v>
      </c>
      <c r="AB103" s="1" t="s">
        <v>49</v>
      </c>
      <c r="AC103" s="1" t="s">
        <v>50</v>
      </c>
      <c r="AF103" s="1" t="s">
        <v>51</v>
      </c>
      <c r="AG103" s="1" t="s">
        <v>52</v>
      </c>
      <c r="AH103" s="1" t="s">
        <v>905</v>
      </c>
      <c r="AI103" s="1" t="s">
        <v>906</v>
      </c>
    </row>
    <row r="104" spans="1:35" hidden="1" x14ac:dyDescent="0.3">
      <c r="A104" s="1" t="str">
        <f>HYPERLINK("https://hsdes.intel.com/resource/14013187344","14013187344")</f>
        <v>14013187344</v>
      </c>
      <c r="B104" s="1" t="s">
        <v>907</v>
      </c>
      <c r="C104" s="1" t="s">
        <v>1174</v>
      </c>
      <c r="D104" s="1" t="s">
        <v>1179</v>
      </c>
      <c r="F104" s="1" t="s">
        <v>31</v>
      </c>
      <c r="G104" s="1" t="s">
        <v>32</v>
      </c>
      <c r="H104" s="1" t="s">
        <v>33</v>
      </c>
      <c r="I104" s="1" t="s">
        <v>908</v>
      </c>
      <c r="J104" s="1" t="s">
        <v>909</v>
      </c>
      <c r="K104" s="1" t="s">
        <v>223</v>
      </c>
      <c r="L104" s="1" t="s">
        <v>910</v>
      </c>
      <c r="M104" s="1" t="s">
        <v>911</v>
      </c>
      <c r="N104" s="1" t="s">
        <v>912</v>
      </c>
      <c r="O104" s="1" t="s">
        <v>909</v>
      </c>
      <c r="P104" s="1" t="s">
        <v>184</v>
      </c>
      <c r="Q104" s="1" t="s">
        <v>196</v>
      </c>
      <c r="R104" s="1" t="s">
        <v>227</v>
      </c>
      <c r="S104" s="1" t="s">
        <v>913</v>
      </c>
      <c r="T104" s="1" t="s">
        <v>43</v>
      </c>
      <c r="U104" s="1" t="s">
        <v>86</v>
      </c>
      <c r="V104" s="1" t="s">
        <v>229</v>
      </c>
      <c r="W104" s="1" t="s">
        <v>230</v>
      </c>
      <c r="Y104" s="1" t="s">
        <v>47</v>
      </c>
      <c r="Z104" s="1" t="s">
        <v>231</v>
      </c>
      <c r="AB104" s="1" t="s">
        <v>88</v>
      </c>
      <c r="AC104" s="1" t="s">
        <v>50</v>
      </c>
      <c r="AF104" s="1" t="s">
        <v>51</v>
      </c>
      <c r="AG104" s="1" t="s">
        <v>52</v>
      </c>
      <c r="AH104" s="1" t="s">
        <v>914</v>
      </c>
      <c r="AI104" s="1" t="s">
        <v>915</v>
      </c>
    </row>
    <row r="105" spans="1:35" hidden="1" x14ac:dyDescent="0.3">
      <c r="A105" s="1" t="str">
        <f>HYPERLINK("https://hsdes.intel.com/resource/14013187414","14013187414")</f>
        <v>14013187414</v>
      </c>
      <c r="B105" s="1" t="s">
        <v>916</v>
      </c>
      <c r="C105" s="1" t="s">
        <v>1185</v>
      </c>
      <c r="D105" s="1" t="s">
        <v>1189</v>
      </c>
      <c r="F105" s="1" t="s">
        <v>56</v>
      </c>
      <c r="G105" s="1" t="s">
        <v>32</v>
      </c>
      <c r="H105" s="1" t="s">
        <v>33</v>
      </c>
      <c r="I105" s="1" t="s">
        <v>799</v>
      </c>
      <c r="J105" s="1" t="s">
        <v>917</v>
      </c>
      <c r="K105" s="1" t="s">
        <v>223</v>
      </c>
      <c r="L105" s="1" t="s">
        <v>918</v>
      </c>
      <c r="M105" s="1" t="s">
        <v>919</v>
      </c>
      <c r="N105" s="1" t="s">
        <v>920</v>
      </c>
      <c r="O105" s="1" t="s">
        <v>917</v>
      </c>
      <c r="P105" s="1" t="s">
        <v>184</v>
      </c>
      <c r="Q105" s="1" t="s">
        <v>196</v>
      </c>
      <c r="R105" s="1" t="s">
        <v>227</v>
      </c>
      <c r="S105" s="1" t="s">
        <v>921</v>
      </c>
      <c r="T105" s="1" t="s">
        <v>43</v>
      </c>
      <c r="U105" s="1" t="s">
        <v>86</v>
      </c>
      <c r="V105" s="1" t="s">
        <v>584</v>
      </c>
      <c r="W105" s="1" t="s">
        <v>46</v>
      </c>
      <c r="Y105" s="1" t="s">
        <v>47</v>
      </c>
      <c r="Z105" s="1" t="s">
        <v>68</v>
      </c>
      <c r="AB105" s="1" t="s">
        <v>88</v>
      </c>
      <c r="AC105" s="1" t="s">
        <v>50</v>
      </c>
      <c r="AF105" s="1" t="s">
        <v>51</v>
      </c>
      <c r="AG105" s="1" t="s">
        <v>52</v>
      </c>
      <c r="AH105" s="1" t="s">
        <v>916</v>
      </c>
      <c r="AI105" s="1" t="s">
        <v>922</v>
      </c>
    </row>
    <row r="106" spans="1:35" hidden="1" x14ac:dyDescent="0.3">
      <c r="A106" s="1" t="str">
        <f>HYPERLINK("https://hsdes.intel.com/resource/14013187423","14013187423")</f>
        <v>14013187423</v>
      </c>
      <c r="B106" s="1" t="s">
        <v>923</v>
      </c>
      <c r="C106" s="1" t="s">
        <v>1174</v>
      </c>
      <c r="D106" s="1" t="s">
        <v>1175</v>
      </c>
      <c r="F106" s="1" t="s">
        <v>31</v>
      </c>
      <c r="G106" s="1" t="s">
        <v>32</v>
      </c>
      <c r="H106" s="1" t="s">
        <v>33</v>
      </c>
      <c r="I106" s="1" t="s">
        <v>34</v>
      </c>
      <c r="J106" s="1" t="s">
        <v>924</v>
      </c>
      <c r="K106" s="1" t="s">
        <v>223</v>
      </c>
      <c r="L106" s="1" t="s">
        <v>925</v>
      </c>
      <c r="M106" s="1" t="s">
        <v>926</v>
      </c>
      <c r="N106" s="1" t="s">
        <v>927</v>
      </c>
      <c r="O106" s="1" t="s">
        <v>924</v>
      </c>
      <c r="P106" s="1" t="s">
        <v>184</v>
      </c>
      <c r="Q106" s="1" t="s">
        <v>196</v>
      </c>
      <c r="R106" s="1" t="s">
        <v>227</v>
      </c>
      <c r="S106" s="1" t="s">
        <v>928</v>
      </c>
      <c r="T106" s="1" t="s">
        <v>43</v>
      </c>
      <c r="U106" s="1" t="s">
        <v>293</v>
      </c>
      <c r="V106" s="1" t="s">
        <v>584</v>
      </c>
      <c r="W106" s="1" t="s">
        <v>46</v>
      </c>
      <c r="Y106" s="1" t="s">
        <v>47</v>
      </c>
      <c r="Z106" s="1" t="s">
        <v>231</v>
      </c>
      <c r="AB106" s="1" t="s">
        <v>49</v>
      </c>
      <c r="AC106" s="1" t="s">
        <v>137</v>
      </c>
      <c r="AF106" s="1" t="s">
        <v>929</v>
      </c>
      <c r="AG106" s="1" t="s">
        <v>52</v>
      </c>
      <c r="AH106" s="1" t="s">
        <v>930</v>
      </c>
      <c r="AI106" s="1" t="s">
        <v>931</v>
      </c>
    </row>
    <row r="107" spans="1:35" hidden="1" x14ac:dyDescent="0.3">
      <c r="A107" s="1" t="str">
        <f>HYPERLINK("https://hsdes.intel.com/resource/14013187428","14013187428")</f>
        <v>14013187428</v>
      </c>
      <c r="B107" s="1" t="s">
        <v>932</v>
      </c>
      <c r="C107" s="1" t="s">
        <v>1174</v>
      </c>
      <c r="D107" s="1" t="s">
        <v>1175</v>
      </c>
      <c r="F107" s="1" t="s">
        <v>31</v>
      </c>
      <c r="G107" s="1" t="s">
        <v>32</v>
      </c>
      <c r="H107" s="1" t="s">
        <v>33</v>
      </c>
      <c r="I107" s="1" t="s">
        <v>287</v>
      </c>
      <c r="J107" s="1" t="s">
        <v>933</v>
      </c>
      <c r="K107" s="1" t="s">
        <v>223</v>
      </c>
      <c r="L107" s="1" t="s">
        <v>925</v>
      </c>
      <c r="M107" s="1" t="s">
        <v>926</v>
      </c>
      <c r="N107" s="1" t="s">
        <v>934</v>
      </c>
      <c r="O107" s="1" t="s">
        <v>933</v>
      </c>
      <c r="P107" s="1" t="s">
        <v>184</v>
      </c>
      <c r="Q107" s="1" t="s">
        <v>196</v>
      </c>
      <c r="R107" s="1" t="s">
        <v>227</v>
      </c>
      <c r="S107" s="1" t="s">
        <v>935</v>
      </c>
      <c r="T107" s="1" t="s">
        <v>43</v>
      </c>
      <c r="U107" s="1" t="s">
        <v>293</v>
      </c>
      <c r="V107" s="1" t="s">
        <v>584</v>
      </c>
      <c r="W107" s="1" t="s">
        <v>46</v>
      </c>
      <c r="Y107" s="1" t="s">
        <v>47</v>
      </c>
      <c r="Z107" s="1" t="s">
        <v>231</v>
      </c>
      <c r="AB107" s="1" t="s">
        <v>49</v>
      </c>
      <c r="AC107" s="1" t="s">
        <v>137</v>
      </c>
      <c r="AF107" s="1" t="s">
        <v>929</v>
      </c>
      <c r="AG107" s="1" t="s">
        <v>52</v>
      </c>
      <c r="AH107" s="1" t="s">
        <v>936</v>
      </c>
      <c r="AI107" s="1" t="s">
        <v>937</v>
      </c>
    </row>
    <row r="108" spans="1:35" hidden="1" x14ac:dyDescent="0.3">
      <c r="A108" s="1" t="str">
        <f>HYPERLINK("https://hsdes.intel.com/resource/14013187432","14013187432")</f>
        <v>14013187432</v>
      </c>
      <c r="B108" s="1" t="s">
        <v>938</v>
      </c>
      <c r="C108" s="1" t="s">
        <v>1174</v>
      </c>
      <c r="D108" s="1" t="s">
        <v>1175</v>
      </c>
      <c r="F108" s="1" t="s">
        <v>31</v>
      </c>
      <c r="G108" s="1" t="s">
        <v>32</v>
      </c>
      <c r="H108" s="1" t="s">
        <v>33</v>
      </c>
      <c r="I108" s="1" t="s">
        <v>287</v>
      </c>
      <c r="J108" s="1" t="s">
        <v>939</v>
      </c>
      <c r="K108" s="1" t="s">
        <v>223</v>
      </c>
      <c r="L108" s="1" t="s">
        <v>940</v>
      </c>
      <c r="M108" s="1" t="s">
        <v>326</v>
      </c>
      <c r="N108" s="1" t="s">
        <v>941</v>
      </c>
      <c r="O108" s="1" t="s">
        <v>939</v>
      </c>
      <c r="P108" s="1" t="s">
        <v>40</v>
      </c>
      <c r="Q108" s="1" t="s">
        <v>196</v>
      </c>
      <c r="R108" s="1" t="s">
        <v>227</v>
      </c>
      <c r="S108" s="1" t="s">
        <v>942</v>
      </c>
      <c r="T108" s="1" t="s">
        <v>43</v>
      </c>
      <c r="U108" s="1" t="s">
        <v>293</v>
      </c>
      <c r="V108" s="1" t="s">
        <v>584</v>
      </c>
      <c r="W108" s="1" t="s">
        <v>46</v>
      </c>
      <c r="Y108" s="1" t="s">
        <v>47</v>
      </c>
      <c r="Z108" s="1" t="s">
        <v>231</v>
      </c>
      <c r="AB108" s="1" t="s">
        <v>49</v>
      </c>
      <c r="AC108" s="1" t="s">
        <v>137</v>
      </c>
      <c r="AF108" s="1" t="s">
        <v>929</v>
      </c>
      <c r="AG108" s="1" t="s">
        <v>52</v>
      </c>
      <c r="AH108" s="1" t="s">
        <v>943</v>
      </c>
      <c r="AI108" s="1" t="s">
        <v>944</v>
      </c>
    </row>
    <row r="109" spans="1:35" hidden="1" x14ac:dyDescent="0.3">
      <c r="A109" s="1" t="str">
        <f>HYPERLINK("https://hsdes.intel.com/resource/14013187440","14013187440")</f>
        <v>14013187440</v>
      </c>
      <c r="B109" s="1" t="s">
        <v>945</v>
      </c>
      <c r="C109" s="10" t="s">
        <v>1174</v>
      </c>
      <c r="D109" s="1" t="s">
        <v>1179</v>
      </c>
      <c r="E109" s="1" t="s">
        <v>1191</v>
      </c>
      <c r="F109" s="1" t="s">
        <v>31</v>
      </c>
      <c r="G109" s="1" t="s">
        <v>420</v>
      </c>
      <c r="H109" s="1" t="s">
        <v>33</v>
      </c>
      <c r="I109" s="1" t="s">
        <v>34</v>
      </c>
      <c r="J109" s="1" t="s">
        <v>946</v>
      </c>
      <c r="K109" s="1" t="s">
        <v>223</v>
      </c>
      <c r="L109" s="1" t="s">
        <v>947</v>
      </c>
      <c r="M109" s="1" t="s">
        <v>926</v>
      </c>
      <c r="N109" s="1" t="s">
        <v>948</v>
      </c>
      <c r="O109" s="1" t="s">
        <v>946</v>
      </c>
      <c r="P109" s="1" t="s">
        <v>184</v>
      </c>
      <c r="Q109" s="1" t="s">
        <v>196</v>
      </c>
      <c r="R109" s="1" t="s">
        <v>227</v>
      </c>
      <c r="S109" s="1" t="s">
        <v>949</v>
      </c>
      <c r="T109" s="1" t="s">
        <v>43</v>
      </c>
      <c r="U109" s="1" t="s">
        <v>293</v>
      </c>
      <c r="V109" s="1" t="s">
        <v>87</v>
      </c>
      <c r="W109" s="1" t="s">
        <v>46</v>
      </c>
      <c r="Y109" s="1" t="s">
        <v>47</v>
      </c>
      <c r="Z109" s="1" t="s">
        <v>231</v>
      </c>
      <c r="AB109" s="1" t="s">
        <v>49</v>
      </c>
      <c r="AC109" s="1" t="s">
        <v>137</v>
      </c>
      <c r="AF109" s="1" t="s">
        <v>929</v>
      </c>
      <c r="AG109" s="1" t="s">
        <v>52</v>
      </c>
      <c r="AH109" s="1" t="s">
        <v>950</v>
      </c>
      <c r="AI109" s="1" t="s">
        <v>951</v>
      </c>
    </row>
    <row r="110" spans="1:35" hidden="1" x14ac:dyDescent="0.3">
      <c r="A110" s="1" t="str">
        <f>HYPERLINK("https://hsdes.intel.com/resource/14013187463","14013187463")</f>
        <v>14013187463</v>
      </c>
      <c r="B110" s="1" t="s">
        <v>952</v>
      </c>
      <c r="C110" s="1" t="s">
        <v>1174</v>
      </c>
      <c r="D110" s="1" t="s">
        <v>1175</v>
      </c>
      <c r="F110" s="1" t="s">
        <v>56</v>
      </c>
      <c r="G110" s="1" t="s">
        <v>32</v>
      </c>
      <c r="H110" s="1" t="s">
        <v>33</v>
      </c>
      <c r="I110" s="1" t="s">
        <v>953</v>
      </c>
      <c r="J110" s="1" t="s">
        <v>954</v>
      </c>
      <c r="K110" s="1" t="s">
        <v>223</v>
      </c>
      <c r="L110" s="1" t="s">
        <v>955</v>
      </c>
      <c r="M110" s="1" t="s">
        <v>926</v>
      </c>
      <c r="N110" s="1" t="s">
        <v>956</v>
      </c>
      <c r="O110" s="1" t="s">
        <v>954</v>
      </c>
      <c r="P110" s="1" t="s">
        <v>184</v>
      </c>
      <c r="Q110" s="1" t="s">
        <v>196</v>
      </c>
      <c r="R110" s="1" t="s">
        <v>227</v>
      </c>
      <c r="S110" s="1" t="s">
        <v>957</v>
      </c>
      <c r="T110" s="1" t="s">
        <v>43</v>
      </c>
      <c r="U110" s="1" t="s">
        <v>293</v>
      </c>
      <c r="V110" s="1" t="s">
        <v>584</v>
      </c>
      <c r="W110" s="1" t="s">
        <v>46</v>
      </c>
      <c r="Y110" s="1" t="s">
        <v>47</v>
      </c>
      <c r="Z110" s="1" t="s">
        <v>68</v>
      </c>
      <c r="AB110" s="1" t="s">
        <v>49</v>
      </c>
      <c r="AC110" s="1" t="s">
        <v>137</v>
      </c>
      <c r="AF110" s="1" t="s">
        <v>929</v>
      </c>
      <c r="AG110" s="1" t="s">
        <v>52</v>
      </c>
      <c r="AH110" s="1" t="s">
        <v>958</v>
      </c>
      <c r="AI110" s="1" t="s">
        <v>959</v>
      </c>
    </row>
    <row r="111" spans="1:35" hidden="1" x14ac:dyDescent="0.3">
      <c r="A111" s="1" t="str">
        <f>HYPERLINK("https://hsdes.intel.com/resource/14013187467","14013187467")</f>
        <v>14013187467</v>
      </c>
      <c r="B111" s="1" t="s">
        <v>960</v>
      </c>
      <c r="C111" s="1" t="s">
        <v>1174</v>
      </c>
      <c r="D111" s="1" t="s">
        <v>1175</v>
      </c>
      <c r="F111" s="1" t="s">
        <v>56</v>
      </c>
      <c r="G111" s="1" t="s">
        <v>32</v>
      </c>
      <c r="H111" s="1" t="s">
        <v>33</v>
      </c>
      <c r="I111" s="1" t="s">
        <v>953</v>
      </c>
      <c r="J111" s="1" t="s">
        <v>961</v>
      </c>
      <c r="K111" s="1" t="s">
        <v>223</v>
      </c>
      <c r="L111" s="1" t="s">
        <v>955</v>
      </c>
      <c r="M111" s="1" t="s">
        <v>926</v>
      </c>
      <c r="N111" s="1" t="s">
        <v>962</v>
      </c>
      <c r="O111" s="1" t="s">
        <v>961</v>
      </c>
      <c r="P111" s="1" t="s">
        <v>184</v>
      </c>
      <c r="Q111" s="1" t="s">
        <v>196</v>
      </c>
      <c r="R111" s="1" t="s">
        <v>227</v>
      </c>
      <c r="S111" s="1" t="s">
        <v>963</v>
      </c>
      <c r="T111" s="1" t="s">
        <v>43</v>
      </c>
      <c r="U111" s="1" t="s">
        <v>293</v>
      </c>
      <c r="V111" s="1" t="s">
        <v>217</v>
      </c>
      <c r="W111" s="1" t="s">
        <v>46</v>
      </c>
      <c r="Y111" s="1" t="s">
        <v>47</v>
      </c>
      <c r="Z111" s="1" t="s">
        <v>68</v>
      </c>
      <c r="AB111" s="1" t="s">
        <v>49</v>
      </c>
      <c r="AC111" s="1" t="s">
        <v>137</v>
      </c>
      <c r="AF111" s="1" t="s">
        <v>929</v>
      </c>
      <c r="AG111" s="1" t="s">
        <v>52</v>
      </c>
      <c r="AH111" s="1" t="s">
        <v>964</v>
      </c>
      <c r="AI111" s="1" t="s">
        <v>959</v>
      </c>
    </row>
    <row r="112" spans="1:35" hidden="1" x14ac:dyDescent="0.3">
      <c r="A112" s="1" t="str">
        <f>HYPERLINK("https://hsdes.intel.com/resource/14013187470","14013187470")</f>
        <v>14013187470</v>
      </c>
      <c r="B112" s="1" t="s">
        <v>965</v>
      </c>
      <c r="C112" s="1" t="s">
        <v>1174</v>
      </c>
      <c r="D112" s="1" t="s">
        <v>1175</v>
      </c>
      <c r="F112" s="1" t="s">
        <v>56</v>
      </c>
      <c r="G112" s="1" t="s">
        <v>32</v>
      </c>
      <c r="H112" s="1" t="s">
        <v>33</v>
      </c>
      <c r="I112" s="1" t="s">
        <v>953</v>
      </c>
      <c r="J112" s="1" t="s">
        <v>966</v>
      </c>
      <c r="K112" s="1" t="s">
        <v>223</v>
      </c>
      <c r="L112" s="1" t="s">
        <v>967</v>
      </c>
      <c r="M112" s="1" t="s">
        <v>926</v>
      </c>
      <c r="N112" s="1" t="s">
        <v>968</v>
      </c>
      <c r="O112" s="1" t="s">
        <v>966</v>
      </c>
      <c r="P112" s="1" t="s">
        <v>184</v>
      </c>
      <c r="Q112" s="1" t="s">
        <v>196</v>
      </c>
      <c r="R112" s="1" t="s">
        <v>227</v>
      </c>
      <c r="S112" s="1" t="s">
        <v>969</v>
      </c>
      <c r="T112" s="1" t="s">
        <v>43</v>
      </c>
      <c r="U112" s="1" t="s">
        <v>293</v>
      </c>
      <c r="V112" s="1" t="s">
        <v>217</v>
      </c>
      <c r="W112" s="1" t="s">
        <v>46</v>
      </c>
      <c r="Y112" s="1" t="s">
        <v>47</v>
      </c>
      <c r="Z112" s="1" t="s">
        <v>68</v>
      </c>
      <c r="AB112" s="1" t="s">
        <v>88</v>
      </c>
      <c r="AC112" s="1" t="s">
        <v>137</v>
      </c>
      <c r="AF112" s="1" t="s">
        <v>929</v>
      </c>
      <c r="AG112" s="1" t="s">
        <v>52</v>
      </c>
      <c r="AH112" s="1" t="s">
        <v>970</v>
      </c>
      <c r="AI112" s="1" t="s">
        <v>971</v>
      </c>
    </row>
    <row r="113" spans="1:35" hidden="1" x14ac:dyDescent="0.3">
      <c r="A113" s="1" t="str">
        <f>HYPERLINK("https://hsdes.intel.com/resource/14013187471","14013187471")</f>
        <v>14013187471</v>
      </c>
      <c r="B113" s="1" t="s">
        <v>972</v>
      </c>
      <c r="C113" s="1" t="s">
        <v>1174</v>
      </c>
      <c r="D113" s="1" t="s">
        <v>1175</v>
      </c>
      <c r="F113" s="1" t="s">
        <v>31</v>
      </c>
      <c r="G113" s="1" t="s">
        <v>32</v>
      </c>
      <c r="H113" s="1" t="s">
        <v>33</v>
      </c>
      <c r="I113" s="1" t="s">
        <v>287</v>
      </c>
      <c r="J113" s="1" t="s">
        <v>973</v>
      </c>
      <c r="K113" s="1" t="s">
        <v>223</v>
      </c>
      <c r="L113" s="1" t="s">
        <v>974</v>
      </c>
      <c r="M113" s="1" t="s">
        <v>926</v>
      </c>
      <c r="N113" s="1" t="s">
        <v>968</v>
      </c>
      <c r="O113" s="1" t="s">
        <v>973</v>
      </c>
      <c r="P113" s="1" t="s">
        <v>184</v>
      </c>
      <c r="Q113" s="1" t="s">
        <v>196</v>
      </c>
      <c r="R113" s="1" t="s">
        <v>227</v>
      </c>
      <c r="S113" s="1" t="s">
        <v>975</v>
      </c>
      <c r="T113" s="1" t="s">
        <v>43</v>
      </c>
      <c r="U113" s="1" t="s">
        <v>293</v>
      </c>
      <c r="V113" s="1" t="s">
        <v>217</v>
      </c>
      <c r="W113" s="1" t="s">
        <v>46</v>
      </c>
      <c r="Y113" s="1" t="s">
        <v>47</v>
      </c>
      <c r="Z113" s="1" t="s">
        <v>231</v>
      </c>
      <c r="AB113" s="1" t="s">
        <v>88</v>
      </c>
      <c r="AC113" s="1" t="s">
        <v>137</v>
      </c>
      <c r="AF113" s="1" t="s">
        <v>929</v>
      </c>
      <c r="AG113" s="1" t="s">
        <v>52</v>
      </c>
      <c r="AH113" s="1" t="s">
        <v>976</v>
      </c>
      <c r="AI113" s="1" t="s">
        <v>977</v>
      </c>
    </row>
    <row r="114" spans="1:35" hidden="1" x14ac:dyDescent="0.3">
      <c r="A114" s="1" t="str">
        <f>HYPERLINK("https://hsdes.intel.com/resource/14013187472","14013187472")</f>
        <v>14013187472</v>
      </c>
      <c r="B114" s="1" t="s">
        <v>978</v>
      </c>
      <c r="C114" s="10" t="s">
        <v>1174</v>
      </c>
      <c r="D114" s="1" t="s">
        <v>1179</v>
      </c>
      <c r="E114" s="3" t="s">
        <v>1191</v>
      </c>
      <c r="F114" s="1" t="s">
        <v>56</v>
      </c>
      <c r="G114" s="1" t="s">
        <v>32</v>
      </c>
      <c r="H114" s="1" t="s">
        <v>33</v>
      </c>
      <c r="I114" s="1" t="s">
        <v>953</v>
      </c>
      <c r="J114" s="1" t="s">
        <v>979</v>
      </c>
      <c r="K114" s="1" t="s">
        <v>223</v>
      </c>
      <c r="L114" s="1" t="s">
        <v>980</v>
      </c>
      <c r="M114" s="1" t="s">
        <v>926</v>
      </c>
      <c r="N114" s="1" t="s">
        <v>956</v>
      </c>
      <c r="O114" s="1" t="s">
        <v>979</v>
      </c>
      <c r="P114" s="1" t="s">
        <v>184</v>
      </c>
      <c r="Q114" s="1" t="s">
        <v>196</v>
      </c>
      <c r="R114" s="1" t="s">
        <v>227</v>
      </c>
      <c r="S114" s="1" t="s">
        <v>981</v>
      </c>
      <c r="T114" s="1" t="s">
        <v>43</v>
      </c>
      <c r="U114" s="1" t="s">
        <v>293</v>
      </c>
      <c r="V114" s="1" t="s">
        <v>584</v>
      </c>
      <c r="W114" s="1" t="s">
        <v>46</v>
      </c>
      <c r="Y114" s="1" t="s">
        <v>47</v>
      </c>
      <c r="Z114" s="1" t="s">
        <v>68</v>
      </c>
      <c r="AB114" s="1" t="s">
        <v>88</v>
      </c>
      <c r="AC114" s="1" t="s">
        <v>137</v>
      </c>
      <c r="AF114" s="1" t="s">
        <v>929</v>
      </c>
      <c r="AG114" s="1" t="s">
        <v>52</v>
      </c>
      <c r="AH114" s="1" t="s">
        <v>982</v>
      </c>
      <c r="AI114" s="1" t="s">
        <v>983</v>
      </c>
    </row>
    <row r="115" spans="1:35" hidden="1" x14ac:dyDescent="0.3">
      <c r="A115" s="1" t="str">
        <f>HYPERLINK("https://hsdes.intel.com/resource/14013187498","14013187498")</f>
        <v>14013187498</v>
      </c>
      <c r="B115" s="1" t="s">
        <v>984</v>
      </c>
      <c r="C115" s="1" t="s">
        <v>1174</v>
      </c>
      <c r="D115" s="1" t="s">
        <v>1175</v>
      </c>
      <c r="F115" s="1" t="s">
        <v>31</v>
      </c>
      <c r="G115" s="1" t="s">
        <v>32</v>
      </c>
      <c r="H115" s="1" t="s">
        <v>33</v>
      </c>
      <c r="I115" s="1" t="s">
        <v>287</v>
      </c>
      <c r="J115" s="1" t="s">
        <v>985</v>
      </c>
      <c r="K115" s="1" t="s">
        <v>223</v>
      </c>
      <c r="L115" s="1" t="s">
        <v>986</v>
      </c>
      <c r="M115" s="1" t="s">
        <v>987</v>
      </c>
      <c r="N115" s="1" t="s">
        <v>962</v>
      </c>
      <c r="O115" s="1" t="s">
        <v>985</v>
      </c>
      <c r="P115" s="1" t="s">
        <v>184</v>
      </c>
      <c r="Q115" s="1" t="s">
        <v>196</v>
      </c>
      <c r="R115" s="1" t="s">
        <v>227</v>
      </c>
      <c r="S115" s="1" t="s">
        <v>988</v>
      </c>
      <c r="T115" s="1" t="s">
        <v>43</v>
      </c>
      <c r="U115" s="1" t="s">
        <v>293</v>
      </c>
      <c r="V115" s="1" t="s">
        <v>217</v>
      </c>
      <c r="W115" s="1" t="s">
        <v>46</v>
      </c>
      <c r="Y115" s="1" t="s">
        <v>47</v>
      </c>
      <c r="Z115" s="1" t="s">
        <v>231</v>
      </c>
      <c r="AB115" s="1" t="s">
        <v>88</v>
      </c>
      <c r="AC115" s="1" t="s">
        <v>137</v>
      </c>
      <c r="AF115" s="1" t="s">
        <v>929</v>
      </c>
      <c r="AG115" s="1" t="s">
        <v>52</v>
      </c>
      <c r="AH115" s="1" t="s">
        <v>989</v>
      </c>
      <c r="AI115" s="1" t="s">
        <v>990</v>
      </c>
    </row>
    <row r="116" spans="1:35" hidden="1" x14ac:dyDescent="0.3">
      <c r="A116" s="1" t="str">
        <f>HYPERLINK("https://hsdes.intel.com/resource/14013187652","14013187652")</f>
        <v>14013187652</v>
      </c>
      <c r="B116" s="1" t="s">
        <v>991</v>
      </c>
      <c r="C116" s="1" t="s">
        <v>1185</v>
      </c>
      <c r="D116" s="1" t="s">
        <v>1189</v>
      </c>
      <c r="F116" s="1" t="s">
        <v>31</v>
      </c>
      <c r="G116" s="1" t="s">
        <v>32</v>
      </c>
      <c r="H116" s="1" t="s">
        <v>33</v>
      </c>
      <c r="I116" s="1" t="s">
        <v>34</v>
      </c>
      <c r="J116" s="1" t="s">
        <v>992</v>
      </c>
      <c r="K116" s="1" t="s">
        <v>223</v>
      </c>
      <c r="L116" s="1" t="s">
        <v>993</v>
      </c>
      <c r="M116" s="1" t="s">
        <v>994</v>
      </c>
      <c r="N116" s="1" t="s">
        <v>995</v>
      </c>
      <c r="O116" s="1" t="s">
        <v>992</v>
      </c>
      <c r="P116" s="1" t="s">
        <v>184</v>
      </c>
      <c r="Q116" s="1" t="s">
        <v>196</v>
      </c>
      <c r="R116" s="1" t="s">
        <v>227</v>
      </c>
      <c r="S116" s="1" t="s">
        <v>913</v>
      </c>
      <c r="T116" s="1" t="s">
        <v>43</v>
      </c>
      <c r="U116" s="1" t="s">
        <v>86</v>
      </c>
      <c r="V116" s="1" t="s">
        <v>828</v>
      </c>
      <c r="W116" s="1" t="s">
        <v>399</v>
      </c>
      <c r="Y116" s="1" t="s">
        <v>47</v>
      </c>
      <c r="Z116" s="1" t="s">
        <v>231</v>
      </c>
      <c r="AB116" s="1" t="s">
        <v>49</v>
      </c>
      <c r="AC116" s="1" t="s">
        <v>50</v>
      </c>
      <c r="AF116" s="1" t="s">
        <v>51</v>
      </c>
      <c r="AG116" s="1" t="s">
        <v>52</v>
      </c>
      <c r="AH116" s="1" t="s">
        <v>996</v>
      </c>
      <c r="AI116" s="1" t="s">
        <v>997</v>
      </c>
    </row>
    <row r="117" spans="1:35" hidden="1" x14ac:dyDescent="0.3">
      <c r="A117" s="1" t="str">
        <f>HYPERLINK("https://hsdes.intel.com/resource/14013187664","14013187664")</f>
        <v>14013187664</v>
      </c>
      <c r="B117" s="1" t="s">
        <v>998</v>
      </c>
      <c r="C117" s="1" t="s">
        <v>1174</v>
      </c>
      <c r="D117" s="1" t="s">
        <v>1175</v>
      </c>
      <c r="F117" s="1" t="s">
        <v>31</v>
      </c>
      <c r="G117" s="1" t="s">
        <v>420</v>
      </c>
      <c r="H117" s="1" t="s">
        <v>33</v>
      </c>
      <c r="I117" s="1" t="s">
        <v>34</v>
      </c>
      <c r="J117" s="1" t="s">
        <v>999</v>
      </c>
      <c r="K117" s="1" t="s">
        <v>223</v>
      </c>
      <c r="L117" s="1" t="s">
        <v>1000</v>
      </c>
      <c r="M117" s="1" t="s">
        <v>1001</v>
      </c>
      <c r="N117" s="1" t="s">
        <v>1002</v>
      </c>
      <c r="O117" s="1" t="s">
        <v>999</v>
      </c>
      <c r="P117" s="1" t="s">
        <v>184</v>
      </c>
      <c r="Q117" s="1" t="s">
        <v>196</v>
      </c>
      <c r="R117" s="1" t="s">
        <v>227</v>
      </c>
      <c r="S117" s="1" t="s">
        <v>1003</v>
      </c>
      <c r="T117" s="1" t="s">
        <v>43</v>
      </c>
      <c r="U117" s="1" t="s">
        <v>293</v>
      </c>
      <c r="V117" s="1" t="s">
        <v>1004</v>
      </c>
      <c r="W117" s="1" t="s">
        <v>118</v>
      </c>
      <c r="Y117" s="1" t="s">
        <v>47</v>
      </c>
      <c r="Z117" s="1" t="s">
        <v>231</v>
      </c>
      <c r="AB117" s="1" t="s">
        <v>49</v>
      </c>
      <c r="AC117" s="1" t="s">
        <v>137</v>
      </c>
      <c r="AF117" s="1" t="s">
        <v>929</v>
      </c>
      <c r="AG117" s="1" t="s">
        <v>52</v>
      </c>
      <c r="AH117" s="1" t="s">
        <v>1005</v>
      </c>
      <c r="AI117" s="1" t="s">
        <v>1006</v>
      </c>
    </row>
    <row r="118" spans="1:35" hidden="1" x14ac:dyDescent="0.3">
      <c r="A118" s="1" t="str">
        <f>HYPERLINK("https://hsdes.intel.com/resource/14013187691","14013187691")</f>
        <v>14013187691</v>
      </c>
      <c r="B118" s="1" t="s">
        <v>1007</v>
      </c>
      <c r="C118" s="1" t="s">
        <v>1185</v>
      </c>
      <c r="D118" s="1" t="s">
        <v>1189</v>
      </c>
      <c r="F118" s="1" t="s">
        <v>56</v>
      </c>
      <c r="G118" s="1" t="s">
        <v>32</v>
      </c>
      <c r="H118" s="1" t="s">
        <v>33</v>
      </c>
      <c r="I118" s="1" t="s">
        <v>235</v>
      </c>
      <c r="J118" s="1" t="s">
        <v>1008</v>
      </c>
      <c r="K118" s="1" t="s">
        <v>538</v>
      </c>
      <c r="L118" s="1" t="s">
        <v>1009</v>
      </c>
      <c r="M118" s="1" t="s">
        <v>1010</v>
      </c>
      <c r="N118" s="1" t="s">
        <v>1011</v>
      </c>
      <c r="O118" s="1" t="s">
        <v>1008</v>
      </c>
      <c r="P118" s="1" t="s">
        <v>40</v>
      </c>
      <c r="R118" s="1" t="s">
        <v>542</v>
      </c>
      <c r="S118" s="1" t="s">
        <v>1012</v>
      </c>
      <c r="T118" s="1" t="s">
        <v>43</v>
      </c>
      <c r="U118" s="1" t="s">
        <v>44</v>
      </c>
      <c r="V118" s="1" t="s">
        <v>330</v>
      </c>
      <c r="W118" s="1" t="s">
        <v>46</v>
      </c>
      <c r="Y118" s="1" t="s">
        <v>47</v>
      </c>
      <c r="Z118" s="1" t="s">
        <v>68</v>
      </c>
      <c r="AB118" s="1" t="s">
        <v>49</v>
      </c>
      <c r="AC118" s="1" t="s">
        <v>50</v>
      </c>
      <c r="AF118" s="1" t="s">
        <v>51</v>
      </c>
      <c r="AG118" s="1" t="s">
        <v>52</v>
      </c>
      <c r="AH118" s="1" t="s">
        <v>1013</v>
      </c>
      <c r="AI118" s="1" t="s">
        <v>1014</v>
      </c>
    </row>
    <row r="119" spans="1:35" hidden="1" x14ac:dyDescent="0.3">
      <c r="A119" s="1" t="str">
        <f>HYPERLINK("https://hsdes.intel.com/resource/14013187694","14013187694")</f>
        <v>14013187694</v>
      </c>
      <c r="B119" s="1" t="s">
        <v>1015</v>
      </c>
      <c r="C119" s="1" t="s">
        <v>1185</v>
      </c>
      <c r="D119" s="1" t="s">
        <v>1189</v>
      </c>
      <c r="F119" s="1" t="s">
        <v>56</v>
      </c>
      <c r="G119" s="1" t="s">
        <v>32</v>
      </c>
      <c r="H119" s="1" t="s">
        <v>33</v>
      </c>
      <c r="I119" s="1" t="s">
        <v>235</v>
      </c>
      <c r="J119" s="1" t="s">
        <v>1016</v>
      </c>
      <c r="K119" s="1" t="s">
        <v>538</v>
      </c>
      <c r="L119" s="1" t="s">
        <v>1009</v>
      </c>
      <c r="M119" s="1" t="s">
        <v>1010</v>
      </c>
      <c r="N119" s="1" t="s">
        <v>1011</v>
      </c>
      <c r="O119" s="1" t="s">
        <v>1016</v>
      </c>
      <c r="P119" s="1" t="s">
        <v>40</v>
      </c>
      <c r="R119" s="1" t="s">
        <v>542</v>
      </c>
      <c r="S119" s="1" t="s">
        <v>1017</v>
      </c>
      <c r="T119" s="1" t="s">
        <v>43</v>
      </c>
      <c r="U119" s="1" t="s">
        <v>44</v>
      </c>
      <c r="V119" s="1" t="s">
        <v>330</v>
      </c>
      <c r="W119" s="1" t="s">
        <v>46</v>
      </c>
      <c r="Y119" s="1" t="s">
        <v>47</v>
      </c>
      <c r="Z119" s="1" t="s">
        <v>68</v>
      </c>
      <c r="AB119" s="1" t="s">
        <v>49</v>
      </c>
      <c r="AC119" s="1" t="s">
        <v>50</v>
      </c>
      <c r="AF119" s="1" t="s">
        <v>51</v>
      </c>
      <c r="AG119" s="1" t="s">
        <v>52</v>
      </c>
      <c r="AH119" s="1" t="s">
        <v>1018</v>
      </c>
      <c r="AI119" s="1" t="s">
        <v>1019</v>
      </c>
    </row>
    <row r="120" spans="1:35" hidden="1" x14ac:dyDescent="0.3">
      <c r="A120" s="1" t="str">
        <f>HYPERLINK("https://hsdes.intel.com/resource/14013187700","14013187700")</f>
        <v>14013187700</v>
      </c>
      <c r="B120" s="1" t="s">
        <v>1020</v>
      </c>
      <c r="C120" s="10" t="s">
        <v>1190</v>
      </c>
      <c r="D120" s="1" t="s">
        <v>1179</v>
      </c>
      <c r="F120" s="1" t="s">
        <v>56</v>
      </c>
      <c r="G120" s="1" t="s">
        <v>32</v>
      </c>
      <c r="H120" s="1" t="s">
        <v>33</v>
      </c>
      <c r="I120" s="1" t="s">
        <v>235</v>
      </c>
      <c r="J120" s="1" t="s">
        <v>1021</v>
      </c>
      <c r="K120" s="1" t="s">
        <v>538</v>
      </c>
      <c r="L120" s="1" t="s">
        <v>1022</v>
      </c>
      <c r="M120" s="1" t="s">
        <v>1023</v>
      </c>
      <c r="N120" s="1" t="s">
        <v>1024</v>
      </c>
      <c r="O120" s="1" t="s">
        <v>1021</v>
      </c>
      <c r="P120" s="1" t="s">
        <v>40</v>
      </c>
      <c r="R120" s="1" t="s">
        <v>542</v>
      </c>
      <c r="S120" s="1" t="s">
        <v>1025</v>
      </c>
      <c r="T120" s="1" t="s">
        <v>43</v>
      </c>
      <c r="U120" s="1" t="s">
        <v>44</v>
      </c>
      <c r="V120" s="1" t="s">
        <v>87</v>
      </c>
      <c r="W120" s="1" t="s">
        <v>46</v>
      </c>
      <c r="Y120" s="1" t="s">
        <v>47</v>
      </c>
      <c r="Z120" s="1" t="s">
        <v>68</v>
      </c>
      <c r="AB120" s="1" t="s">
        <v>49</v>
      </c>
      <c r="AC120" s="1" t="s">
        <v>50</v>
      </c>
      <c r="AF120" s="1" t="s">
        <v>51</v>
      </c>
      <c r="AG120" s="1" t="s">
        <v>52</v>
      </c>
      <c r="AH120" s="1" t="s">
        <v>1026</v>
      </c>
      <c r="AI120" s="1" t="s">
        <v>1027</v>
      </c>
    </row>
    <row r="121" spans="1:35" hidden="1" x14ac:dyDescent="0.3">
      <c r="A121" s="1" t="str">
        <f>HYPERLINK("https://hsdes.intel.com/resource/14013187736","14013187736")</f>
        <v>14013187736</v>
      </c>
      <c r="B121" s="1" t="s">
        <v>1028</v>
      </c>
      <c r="C121" s="1" t="s">
        <v>1174</v>
      </c>
      <c r="D121" s="1" t="s">
        <v>1183</v>
      </c>
      <c r="F121" s="1" t="s">
        <v>31</v>
      </c>
      <c r="G121" s="1" t="s">
        <v>32</v>
      </c>
      <c r="H121" s="1" t="s">
        <v>33</v>
      </c>
      <c r="I121" s="1" t="s">
        <v>235</v>
      </c>
      <c r="J121" s="1" t="s">
        <v>1029</v>
      </c>
      <c r="K121" s="1" t="s">
        <v>36</v>
      </c>
      <c r="L121" s="1" t="s">
        <v>1030</v>
      </c>
      <c r="M121" s="1" t="s">
        <v>1031</v>
      </c>
      <c r="N121" s="1" t="s">
        <v>1032</v>
      </c>
      <c r="O121" s="1" t="s">
        <v>1029</v>
      </c>
      <c r="P121" s="1" t="s">
        <v>40</v>
      </c>
      <c r="R121" s="1" t="s">
        <v>41</v>
      </c>
      <c r="S121" s="1" t="s">
        <v>1033</v>
      </c>
      <c r="T121" s="1" t="s">
        <v>43</v>
      </c>
      <c r="U121" s="1" t="s">
        <v>86</v>
      </c>
      <c r="V121" s="1" t="s">
        <v>45</v>
      </c>
      <c r="W121" s="1" t="s">
        <v>46</v>
      </c>
      <c r="Y121" s="1" t="s">
        <v>47</v>
      </c>
      <c r="Z121" s="1" t="s">
        <v>48</v>
      </c>
      <c r="AB121" s="1" t="s">
        <v>88</v>
      </c>
      <c r="AC121" s="1" t="s">
        <v>50</v>
      </c>
      <c r="AF121" s="1" t="s">
        <v>51</v>
      </c>
      <c r="AG121" s="1" t="s">
        <v>52</v>
      </c>
      <c r="AH121" s="1" t="s">
        <v>1034</v>
      </c>
      <c r="AI121" s="1" t="s">
        <v>1035</v>
      </c>
    </row>
    <row r="122" spans="1:35" hidden="1" x14ac:dyDescent="0.3">
      <c r="A122" s="1" t="str">
        <f>HYPERLINK("https://hsdes.intel.com/resource/14013187766","14013187766")</f>
        <v>14013187766</v>
      </c>
      <c r="B122" s="1" t="s">
        <v>1036</v>
      </c>
      <c r="C122" s="1" t="s">
        <v>1174</v>
      </c>
      <c r="D122" s="1" t="s">
        <v>1175</v>
      </c>
      <c r="F122" s="1" t="s">
        <v>56</v>
      </c>
      <c r="G122" s="1" t="s">
        <v>32</v>
      </c>
      <c r="H122" s="1" t="s">
        <v>33</v>
      </c>
      <c r="I122" s="1" t="s">
        <v>167</v>
      </c>
      <c r="J122" s="1" t="s">
        <v>1037</v>
      </c>
      <c r="K122" s="1" t="s">
        <v>169</v>
      </c>
      <c r="L122" s="1" t="s">
        <v>1038</v>
      </c>
      <c r="M122" s="1" t="s">
        <v>414</v>
      </c>
      <c r="N122" s="1" t="s">
        <v>1039</v>
      </c>
      <c r="O122" s="1" t="s">
        <v>1037</v>
      </c>
      <c r="P122" s="1" t="s">
        <v>40</v>
      </c>
      <c r="Q122" s="1" t="s">
        <v>173</v>
      </c>
      <c r="R122" s="1" t="s">
        <v>174</v>
      </c>
      <c r="S122" s="1" t="s">
        <v>1040</v>
      </c>
      <c r="T122" s="1" t="s">
        <v>43</v>
      </c>
      <c r="U122" s="1" t="s">
        <v>65</v>
      </c>
      <c r="V122" s="1" t="s">
        <v>45</v>
      </c>
      <c r="W122" s="1" t="s">
        <v>46</v>
      </c>
      <c r="Y122" s="1" t="s">
        <v>47</v>
      </c>
      <c r="Z122" s="1" t="s">
        <v>68</v>
      </c>
      <c r="AB122" s="1" t="s">
        <v>49</v>
      </c>
      <c r="AC122" s="1" t="s">
        <v>137</v>
      </c>
      <c r="AF122" s="1" t="s">
        <v>51</v>
      </c>
      <c r="AG122" s="1" t="s">
        <v>52</v>
      </c>
      <c r="AH122" s="1" t="s">
        <v>1041</v>
      </c>
      <c r="AI122" s="1" t="s">
        <v>1042</v>
      </c>
    </row>
    <row r="123" spans="1:35" hidden="1" x14ac:dyDescent="0.3">
      <c r="A123" s="1" t="str">
        <f>HYPERLINK("https://hsdes.intel.com/resource/14013187802","14013187802")</f>
        <v>14013187802</v>
      </c>
      <c r="B123" s="1" t="s">
        <v>1043</v>
      </c>
      <c r="C123" s="1" t="s">
        <v>1174</v>
      </c>
      <c r="D123" s="1" t="s">
        <v>1180</v>
      </c>
      <c r="F123" s="1" t="s">
        <v>56</v>
      </c>
      <c r="G123" s="1" t="s">
        <v>32</v>
      </c>
      <c r="H123" s="1" t="s">
        <v>33</v>
      </c>
      <c r="I123" s="1" t="s">
        <v>1044</v>
      </c>
      <c r="J123" s="1" t="s">
        <v>1045</v>
      </c>
      <c r="K123" s="1" t="s">
        <v>223</v>
      </c>
      <c r="L123" s="1" t="s">
        <v>1046</v>
      </c>
      <c r="M123" s="1" t="s">
        <v>1047</v>
      </c>
      <c r="N123" s="1" t="s">
        <v>1048</v>
      </c>
      <c r="O123" s="1" t="s">
        <v>1045</v>
      </c>
      <c r="P123" s="1" t="s">
        <v>184</v>
      </c>
      <c r="Q123" s="1" t="s">
        <v>196</v>
      </c>
      <c r="R123" s="1" t="s">
        <v>227</v>
      </c>
      <c r="S123" s="1" t="s">
        <v>1049</v>
      </c>
      <c r="T123" s="1" t="s">
        <v>43</v>
      </c>
      <c r="U123" s="1" t="s">
        <v>44</v>
      </c>
      <c r="V123" s="1" t="s">
        <v>584</v>
      </c>
      <c r="W123" s="1" t="s">
        <v>46</v>
      </c>
      <c r="Y123" s="1" t="s">
        <v>47</v>
      </c>
      <c r="Z123" s="1" t="s">
        <v>68</v>
      </c>
      <c r="AB123" s="1" t="s">
        <v>49</v>
      </c>
      <c r="AC123" s="1" t="s">
        <v>50</v>
      </c>
      <c r="AF123" s="1" t="s">
        <v>51</v>
      </c>
      <c r="AG123" s="1" t="s">
        <v>52</v>
      </c>
      <c r="AH123" s="1" t="s">
        <v>1050</v>
      </c>
      <c r="AI123" s="1" t="s">
        <v>1051</v>
      </c>
    </row>
    <row r="124" spans="1:35" hidden="1" x14ac:dyDescent="0.3">
      <c r="A124" s="1" t="str">
        <f>HYPERLINK("https://hsdes.intel.com/resource/14013187803","14013187803")</f>
        <v>14013187803</v>
      </c>
      <c r="B124" s="1" t="s">
        <v>1052</v>
      </c>
      <c r="C124" s="1" t="s">
        <v>1174</v>
      </c>
      <c r="D124" s="1" t="s">
        <v>1180</v>
      </c>
      <c r="F124" s="1" t="s">
        <v>31</v>
      </c>
      <c r="G124" s="1" t="s">
        <v>32</v>
      </c>
      <c r="H124" s="1" t="s">
        <v>33</v>
      </c>
      <c r="I124" s="1" t="s">
        <v>799</v>
      </c>
      <c r="J124" s="1" t="s">
        <v>1053</v>
      </c>
      <c r="K124" s="1" t="s">
        <v>223</v>
      </c>
      <c r="L124" s="1" t="s">
        <v>1054</v>
      </c>
      <c r="M124" s="1" t="s">
        <v>1055</v>
      </c>
      <c r="N124" s="1" t="s">
        <v>1056</v>
      </c>
      <c r="O124" s="1" t="s">
        <v>1053</v>
      </c>
      <c r="P124" s="1" t="s">
        <v>184</v>
      </c>
      <c r="Q124" s="1" t="s">
        <v>196</v>
      </c>
      <c r="R124" s="1" t="s">
        <v>227</v>
      </c>
      <c r="S124" s="1" t="s">
        <v>1057</v>
      </c>
      <c r="T124" s="1" t="s">
        <v>43</v>
      </c>
      <c r="U124" s="1" t="s">
        <v>44</v>
      </c>
      <c r="V124" s="1" t="s">
        <v>217</v>
      </c>
      <c r="W124" s="1" t="s">
        <v>330</v>
      </c>
      <c r="Y124" s="1" t="s">
        <v>47</v>
      </c>
      <c r="Z124" s="1" t="s">
        <v>48</v>
      </c>
      <c r="AB124" s="1" t="s">
        <v>88</v>
      </c>
      <c r="AC124" s="1" t="s">
        <v>50</v>
      </c>
      <c r="AF124" s="1" t="s">
        <v>51</v>
      </c>
      <c r="AG124" s="1" t="s">
        <v>52</v>
      </c>
      <c r="AH124" s="1" t="s">
        <v>1050</v>
      </c>
      <c r="AI124" s="1" t="s">
        <v>1058</v>
      </c>
    </row>
    <row r="125" spans="1:35" hidden="1" x14ac:dyDescent="0.3">
      <c r="A125" s="1" t="str">
        <f>HYPERLINK("https://hsdes.intel.com/resource/14013187809","14013187809")</f>
        <v>14013187809</v>
      </c>
      <c r="B125" s="1" t="s">
        <v>1059</v>
      </c>
      <c r="C125" s="1" t="s">
        <v>1174</v>
      </c>
      <c r="D125" s="1" t="s">
        <v>1180</v>
      </c>
      <c r="F125" s="1" t="s">
        <v>31</v>
      </c>
      <c r="G125" s="1" t="s">
        <v>32</v>
      </c>
      <c r="H125" s="1" t="s">
        <v>33</v>
      </c>
      <c r="I125" s="1" t="s">
        <v>34</v>
      </c>
      <c r="J125" s="1" t="s">
        <v>1060</v>
      </c>
      <c r="K125" s="1" t="s">
        <v>223</v>
      </c>
      <c r="L125" s="1" t="s">
        <v>1061</v>
      </c>
      <c r="M125" s="1" t="s">
        <v>1062</v>
      </c>
      <c r="N125" s="1" t="s">
        <v>1063</v>
      </c>
      <c r="O125" s="1" t="s">
        <v>1060</v>
      </c>
      <c r="P125" s="1" t="s">
        <v>184</v>
      </c>
      <c r="Q125" s="1" t="s">
        <v>196</v>
      </c>
      <c r="R125" s="1" t="s">
        <v>227</v>
      </c>
      <c r="S125" s="1" t="s">
        <v>963</v>
      </c>
      <c r="T125" s="1" t="s">
        <v>43</v>
      </c>
      <c r="U125" s="1" t="s">
        <v>86</v>
      </c>
      <c r="V125" s="1" t="s">
        <v>356</v>
      </c>
      <c r="W125" s="1" t="s">
        <v>218</v>
      </c>
      <c r="Y125" s="1" t="s">
        <v>47</v>
      </c>
      <c r="Z125" s="1" t="s">
        <v>231</v>
      </c>
      <c r="AB125" s="1" t="s">
        <v>49</v>
      </c>
      <c r="AC125" s="1" t="s">
        <v>137</v>
      </c>
      <c r="AF125" s="1" t="s">
        <v>51</v>
      </c>
      <c r="AG125" s="1" t="s">
        <v>52</v>
      </c>
      <c r="AH125" s="1" t="s">
        <v>1064</v>
      </c>
      <c r="AI125" s="1" t="s">
        <v>1065</v>
      </c>
    </row>
    <row r="126" spans="1:35" hidden="1" x14ac:dyDescent="0.3">
      <c r="A126" s="1" t="str">
        <f>HYPERLINK("https://hsdes.intel.com/resource/14013187815","14013187815")</f>
        <v>14013187815</v>
      </c>
      <c r="B126" s="1" t="s">
        <v>1066</v>
      </c>
      <c r="C126" s="1" t="s">
        <v>1174</v>
      </c>
      <c r="D126" s="1" t="s">
        <v>1189</v>
      </c>
      <c r="F126" s="1" t="s">
        <v>31</v>
      </c>
      <c r="G126" s="1" t="s">
        <v>32</v>
      </c>
      <c r="H126" s="1" t="s">
        <v>33</v>
      </c>
      <c r="I126" s="1" t="s">
        <v>287</v>
      </c>
      <c r="J126" s="1" t="s">
        <v>1067</v>
      </c>
      <c r="K126" s="1" t="s">
        <v>36</v>
      </c>
      <c r="L126" s="1" t="s">
        <v>1068</v>
      </c>
      <c r="M126" s="1" t="s">
        <v>1069</v>
      </c>
      <c r="N126" s="1" t="s">
        <v>1070</v>
      </c>
      <c r="O126" s="1" t="s">
        <v>1067</v>
      </c>
      <c r="P126" s="1" t="s">
        <v>40</v>
      </c>
      <c r="R126" s="1" t="s">
        <v>41</v>
      </c>
      <c r="S126" s="1" t="s">
        <v>1071</v>
      </c>
      <c r="T126" s="1" t="s">
        <v>43</v>
      </c>
      <c r="U126" s="1" t="s">
        <v>86</v>
      </c>
      <c r="V126" s="1" t="s">
        <v>329</v>
      </c>
      <c r="W126" s="1" t="s">
        <v>330</v>
      </c>
      <c r="Y126" s="1" t="s">
        <v>47</v>
      </c>
      <c r="Z126" s="1" t="s">
        <v>48</v>
      </c>
      <c r="AB126" s="1" t="s">
        <v>88</v>
      </c>
      <c r="AC126" s="1" t="s">
        <v>50</v>
      </c>
      <c r="AF126" s="1" t="s">
        <v>51</v>
      </c>
      <c r="AG126" s="1" t="s">
        <v>52</v>
      </c>
      <c r="AH126" s="1" t="s">
        <v>1072</v>
      </c>
      <c r="AI126" s="1" t="s">
        <v>1073</v>
      </c>
    </row>
    <row r="127" spans="1:35" hidden="1" x14ac:dyDescent="0.3">
      <c r="A127" s="1" t="str">
        <f>HYPERLINK("https://hsdes.intel.com/resource/14013187816","14013187816")</f>
        <v>14013187816</v>
      </c>
      <c r="B127" s="1" t="s">
        <v>1074</v>
      </c>
      <c r="C127" s="1" t="s">
        <v>1174</v>
      </c>
      <c r="D127" s="1" t="s">
        <v>1183</v>
      </c>
      <c r="F127" s="1" t="s">
        <v>31</v>
      </c>
      <c r="G127" s="1" t="s">
        <v>32</v>
      </c>
      <c r="H127" s="1" t="s">
        <v>33</v>
      </c>
      <c r="I127" s="1" t="s">
        <v>287</v>
      </c>
      <c r="J127" s="1" t="s">
        <v>1075</v>
      </c>
      <c r="K127" s="1" t="s">
        <v>36</v>
      </c>
      <c r="L127" s="1" t="s">
        <v>1076</v>
      </c>
      <c r="M127" s="1" t="s">
        <v>1069</v>
      </c>
      <c r="N127" s="1" t="s">
        <v>1077</v>
      </c>
      <c r="O127" s="1" t="s">
        <v>1075</v>
      </c>
      <c r="P127" s="1" t="s">
        <v>40</v>
      </c>
      <c r="R127" s="1" t="s">
        <v>41</v>
      </c>
      <c r="S127" s="1" t="s">
        <v>1078</v>
      </c>
      <c r="T127" s="1" t="s">
        <v>43</v>
      </c>
      <c r="U127" s="1" t="s">
        <v>86</v>
      </c>
      <c r="V127" s="1" t="s">
        <v>208</v>
      </c>
      <c r="W127" s="1" t="s">
        <v>66</v>
      </c>
      <c r="Y127" s="1" t="s">
        <v>47</v>
      </c>
      <c r="Z127" s="1" t="s">
        <v>48</v>
      </c>
      <c r="AB127" s="1" t="s">
        <v>88</v>
      </c>
      <c r="AC127" s="1" t="s">
        <v>50</v>
      </c>
      <c r="AF127" s="1" t="s">
        <v>51</v>
      </c>
      <c r="AG127" s="1" t="s">
        <v>52</v>
      </c>
      <c r="AH127" s="1" t="s">
        <v>1079</v>
      </c>
      <c r="AI127" s="1" t="s">
        <v>1080</v>
      </c>
    </row>
    <row r="128" spans="1:35" hidden="1" x14ac:dyDescent="0.3">
      <c r="A128" s="1" t="str">
        <f>HYPERLINK("https://hsdes.intel.com/resource/14013187828","14013187828")</f>
        <v>14013187828</v>
      </c>
      <c r="B128" s="1" t="s">
        <v>1081</v>
      </c>
      <c r="C128" s="1" t="s">
        <v>1174</v>
      </c>
      <c r="D128" s="1" t="s">
        <v>1175</v>
      </c>
      <c r="F128" s="1" t="s">
        <v>56</v>
      </c>
      <c r="G128" s="1" t="s">
        <v>32</v>
      </c>
      <c r="H128" s="1" t="s">
        <v>33</v>
      </c>
      <c r="I128" s="1" t="s">
        <v>235</v>
      </c>
      <c r="J128" s="1" t="s">
        <v>1082</v>
      </c>
      <c r="K128" s="1" t="s">
        <v>237</v>
      </c>
      <c r="L128" s="1" t="s">
        <v>1083</v>
      </c>
      <c r="M128" s="1" t="s">
        <v>239</v>
      </c>
      <c r="N128" s="1" t="s">
        <v>1084</v>
      </c>
      <c r="O128" s="1" t="s">
        <v>1082</v>
      </c>
      <c r="P128" s="1" t="s">
        <v>40</v>
      </c>
      <c r="R128" s="1" t="s">
        <v>241</v>
      </c>
      <c r="S128" s="1" t="s">
        <v>1085</v>
      </c>
      <c r="T128" s="1" t="s">
        <v>43</v>
      </c>
      <c r="U128" s="1" t="s">
        <v>44</v>
      </c>
      <c r="V128" s="1" t="s">
        <v>45</v>
      </c>
      <c r="W128" s="1" t="s">
        <v>46</v>
      </c>
      <c r="Y128" s="1" t="s">
        <v>47</v>
      </c>
      <c r="Z128" s="1" t="s">
        <v>68</v>
      </c>
      <c r="AB128" s="1" t="s">
        <v>49</v>
      </c>
      <c r="AC128" s="1" t="s">
        <v>137</v>
      </c>
      <c r="AF128" s="1" t="s">
        <v>51</v>
      </c>
      <c r="AG128" s="1" t="s">
        <v>52</v>
      </c>
      <c r="AH128" s="1" t="s">
        <v>1086</v>
      </c>
      <c r="AI128" s="1" t="s">
        <v>1087</v>
      </c>
    </row>
    <row r="129" spans="1:35" hidden="1" x14ac:dyDescent="0.3">
      <c r="A129" s="1" t="str">
        <f>HYPERLINK("https://hsdes.intel.com/resource/14013187829","14013187829")</f>
        <v>14013187829</v>
      </c>
      <c r="B129" s="1" t="s">
        <v>1088</v>
      </c>
      <c r="C129" s="1" t="s">
        <v>1174</v>
      </c>
      <c r="D129" s="1" t="s">
        <v>1175</v>
      </c>
      <c r="F129" s="1" t="s">
        <v>31</v>
      </c>
      <c r="G129" s="1" t="s">
        <v>32</v>
      </c>
      <c r="H129" s="1" t="s">
        <v>33</v>
      </c>
      <c r="I129" s="1" t="s">
        <v>235</v>
      </c>
      <c r="J129" s="1" t="s">
        <v>1089</v>
      </c>
      <c r="K129" s="1" t="s">
        <v>223</v>
      </c>
      <c r="L129" s="1" t="s">
        <v>1090</v>
      </c>
      <c r="M129" s="1" t="s">
        <v>1091</v>
      </c>
      <c r="N129" s="1" t="s">
        <v>1092</v>
      </c>
      <c r="O129" s="1" t="s">
        <v>1089</v>
      </c>
      <c r="P129" s="1" t="s">
        <v>184</v>
      </c>
      <c r="Q129" s="1" t="s">
        <v>196</v>
      </c>
      <c r="R129" s="1" t="s">
        <v>227</v>
      </c>
      <c r="S129" s="1" t="s">
        <v>1093</v>
      </c>
      <c r="T129" s="1" t="s">
        <v>43</v>
      </c>
      <c r="U129" s="1" t="s">
        <v>86</v>
      </c>
      <c r="V129" s="1" t="s">
        <v>229</v>
      </c>
      <c r="W129" s="1" t="s">
        <v>230</v>
      </c>
      <c r="Y129" s="1" t="s">
        <v>47</v>
      </c>
      <c r="Z129" s="1" t="s">
        <v>231</v>
      </c>
      <c r="AB129" s="1" t="s">
        <v>49</v>
      </c>
      <c r="AC129" s="1" t="s">
        <v>50</v>
      </c>
      <c r="AF129" s="1" t="s">
        <v>51</v>
      </c>
      <c r="AG129" s="1" t="s">
        <v>52</v>
      </c>
      <c r="AH129" s="1" t="s">
        <v>1094</v>
      </c>
      <c r="AI129" s="1" t="s">
        <v>1095</v>
      </c>
    </row>
    <row r="130" spans="1:35" hidden="1" x14ac:dyDescent="0.3">
      <c r="A130" s="1" t="str">
        <f>HYPERLINK("https://hsdes.intel.com/resource/14013187882","14013187882")</f>
        <v>14013187882</v>
      </c>
      <c r="B130" s="1" t="s">
        <v>1096</v>
      </c>
      <c r="C130" s="1" t="s">
        <v>1174</v>
      </c>
      <c r="D130" s="1" t="s">
        <v>1183</v>
      </c>
      <c r="F130" s="1" t="s">
        <v>56</v>
      </c>
      <c r="G130" s="1" t="s">
        <v>32</v>
      </c>
      <c r="H130" s="1" t="s">
        <v>33</v>
      </c>
      <c r="I130" s="1" t="s">
        <v>235</v>
      </c>
      <c r="J130" s="1" t="s">
        <v>1097</v>
      </c>
      <c r="K130" s="1" t="s">
        <v>538</v>
      </c>
      <c r="L130" s="1" t="s">
        <v>1098</v>
      </c>
      <c r="M130" s="1" t="s">
        <v>1099</v>
      </c>
      <c r="N130" s="1" t="s">
        <v>1100</v>
      </c>
      <c r="O130" s="1" t="s">
        <v>1097</v>
      </c>
      <c r="P130" s="1" t="s">
        <v>40</v>
      </c>
      <c r="R130" s="1" t="s">
        <v>542</v>
      </c>
      <c r="S130" s="1" t="s">
        <v>1101</v>
      </c>
      <c r="T130" s="1" t="s">
        <v>43</v>
      </c>
      <c r="U130" s="1" t="s">
        <v>293</v>
      </c>
      <c r="V130" s="1" t="s">
        <v>544</v>
      </c>
      <c r="W130" s="1" t="s">
        <v>46</v>
      </c>
      <c r="Y130" s="1" t="s">
        <v>47</v>
      </c>
      <c r="Z130" s="1" t="s">
        <v>68</v>
      </c>
      <c r="AB130" s="1" t="s">
        <v>49</v>
      </c>
      <c r="AC130" s="1" t="s">
        <v>50</v>
      </c>
      <c r="AF130" s="1" t="s">
        <v>51</v>
      </c>
      <c r="AG130" s="1" t="s">
        <v>52</v>
      </c>
      <c r="AH130" s="1" t="s">
        <v>1102</v>
      </c>
      <c r="AI130" s="1" t="s">
        <v>1103</v>
      </c>
    </row>
    <row r="131" spans="1:35" hidden="1" x14ac:dyDescent="0.3">
      <c r="A131" s="1" t="str">
        <f>HYPERLINK("https://hsdes.intel.com/resource/14013187911","14013187911")</f>
        <v>14013187911</v>
      </c>
      <c r="B131" s="1" t="s">
        <v>1104</v>
      </c>
      <c r="C131" s="1" t="s">
        <v>1174</v>
      </c>
      <c r="D131" s="1" t="s">
        <v>1175</v>
      </c>
      <c r="F131" s="1" t="s">
        <v>56</v>
      </c>
      <c r="G131" s="1" t="s">
        <v>420</v>
      </c>
      <c r="H131" s="1" t="s">
        <v>33</v>
      </c>
      <c r="I131" s="1" t="s">
        <v>81</v>
      </c>
      <c r="J131" s="1" t="s">
        <v>1105</v>
      </c>
      <c r="K131" s="1" t="s">
        <v>81</v>
      </c>
      <c r="L131" s="1" t="s">
        <v>1106</v>
      </c>
      <c r="M131" s="1" t="s">
        <v>1107</v>
      </c>
      <c r="N131" s="1" t="s">
        <v>1108</v>
      </c>
      <c r="O131" s="1" t="s">
        <v>1105</v>
      </c>
      <c r="P131" s="1" t="s">
        <v>40</v>
      </c>
      <c r="R131" s="1" t="s">
        <v>63</v>
      </c>
      <c r="S131" s="1" t="s">
        <v>96</v>
      </c>
      <c r="T131" s="1" t="s">
        <v>43</v>
      </c>
      <c r="U131" s="1" t="s">
        <v>44</v>
      </c>
      <c r="V131" s="1" t="s">
        <v>1109</v>
      </c>
      <c r="W131" s="1" t="s">
        <v>1110</v>
      </c>
      <c r="Y131" s="1" t="s">
        <v>47</v>
      </c>
      <c r="Z131" s="1" t="s">
        <v>68</v>
      </c>
      <c r="AB131" s="1" t="s">
        <v>88</v>
      </c>
      <c r="AC131" s="1" t="s">
        <v>50</v>
      </c>
      <c r="AF131" s="1" t="s">
        <v>51</v>
      </c>
      <c r="AG131" s="1" t="s">
        <v>52</v>
      </c>
      <c r="AH131" s="1" t="s">
        <v>1111</v>
      </c>
      <c r="AI131" s="1" t="s">
        <v>1112</v>
      </c>
    </row>
    <row r="132" spans="1:35" hidden="1" x14ac:dyDescent="0.3">
      <c r="A132" s="1" t="str">
        <f>HYPERLINK("https://hsdes.intel.com/resource/14013187912","14013187912")</f>
        <v>14013187912</v>
      </c>
      <c r="B132" s="1" t="s">
        <v>1113</v>
      </c>
      <c r="C132" s="1" t="s">
        <v>1174</v>
      </c>
      <c r="D132" s="1" t="s">
        <v>1175</v>
      </c>
      <c r="F132" s="1" t="s">
        <v>31</v>
      </c>
      <c r="G132" s="1" t="s">
        <v>32</v>
      </c>
      <c r="H132" s="1" t="s">
        <v>33</v>
      </c>
      <c r="I132" s="1" t="s">
        <v>1114</v>
      </c>
      <c r="J132" s="1" t="s">
        <v>1115</v>
      </c>
      <c r="K132" s="1" t="s">
        <v>81</v>
      </c>
      <c r="L132" s="1" t="s">
        <v>1116</v>
      </c>
      <c r="M132" s="1" t="s">
        <v>1117</v>
      </c>
      <c r="N132" s="1" t="s">
        <v>1118</v>
      </c>
      <c r="O132" s="1" t="s">
        <v>1115</v>
      </c>
      <c r="P132" s="1" t="s">
        <v>40</v>
      </c>
      <c r="R132" s="1" t="s">
        <v>63</v>
      </c>
      <c r="S132" s="1" t="s">
        <v>1119</v>
      </c>
      <c r="T132" s="1" t="s">
        <v>43</v>
      </c>
      <c r="U132" s="1" t="s">
        <v>65</v>
      </c>
      <c r="V132" s="1" t="s">
        <v>356</v>
      </c>
      <c r="W132" s="1" t="s">
        <v>218</v>
      </c>
      <c r="Y132" s="1" t="s">
        <v>47</v>
      </c>
      <c r="Z132" s="1" t="s">
        <v>48</v>
      </c>
      <c r="AB132" s="1" t="s">
        <v>97</v>
      </c>
      <c r="AC132" s="1" t="s">
        <v>50</v>
      </c>
      <c r="AF132" s="1" t="s">
        <v>51</v>
      </c>
      <c r="AG132" s="1" t="s">
        <v>52</v>
      </c>
      <c r="AH132" s="1" t="s">
        <v>1120</v>
      </c>
      <c r="AI132" s="1" t="s">
        <v>1121</v>
      </c>
    </row>
    <row r="133" spans="1:35" hidden="1" x14ac:dyDescent="0.3">
      <c r="A133" s="1" t="str">
        <f>HYPERLINK("https://hsdes.intel.com/resource/14013187913","14013187913")</f>
        <v>14013187913</v>
      </c>
      <c r="B133" s="1" t="s">
        <v>1122</v>
      </c>
      <c r="C133" s="1" t="s">
        <v>1174</v>
      </c>
      <c r="D133" s="1" t="s">
        <v>1175</v>
      </c>
      <c r="F133" s="1" t="s">
        <v>31</v>
      </c>
      <c r="G133" s="1" t="s">
        <v>32</v>
      </c>
      <c r="H133" s="1" t="s">
        <v>33</v>
      </c>
      <c r="I133" s="1" t="s">
        <v>1114</v>
      </c>
      <c r="J133" s="1" t="s">
        <v>1123</v>
      </c>
      <c r="K133" s="1" t="s">
        <v>81</v>
      </c>
      <c r="L133" s="1" t="s">
        <v>1116</v>
      </c>
      <c r="M133" s="1" t="s">
        <v>1117</v>
      </c>
      <c r="N133" s="1" t="s">
        <v>1118</v>
      </c>
      <c r="O133" s="1" t="s">
        <v>1123</v>
      </c>
      <c r="P133" s="1" t="s">
        <v>40</v>
      </c>
      <c r="R133" s="1" t="s">
        <v>63</v>
      </c>
      <c r="S133" s="1" t="s">
        <v>1124</v>
      </c>
      <c r="T133" s="1" t="s">
        <v>43</v>
      </c>
      <c r="U133" s="1" t="s">
        <v>65</v>
      </c>
      <c r="V133" s="1" t="s">
        <v>356</v>
      </c>
      <c r="W133" s="1" t="s">
        <v>218</v>
      </c>
      <c r="Y133" s="1" t="s">
        <v>47</v>
      </c>
      <c r="Z133" s="1" t="s">
        <v>48</v>
      </c>
      <c r="AB133" s="1" t="s">
        <v>97</v>
      </c>
      <c r="AC133" s="1" t="s">
        <v>50</v>
      </c>
      <c r="AF133" s="1" t="s">
        <v>51</v>
      </c>
      <c r="AG133" s="1" t="s">
        <v>52</v>
      </c>
      <c r="AH133" s="1" t="s">
        <v>1120</v>
      </c>
      <c r="AI133" s="1" t="s">
        <v>1125</v>
      </c>
    </row>
    <row r="134" spans="1:35" hidden="1" x14ac:dyDescent="0.3">
      <c r="A134" s="1" t="str">
        <f>HYPERLINK("https://hsdes.intel.com/resource/14013187915","14013187915")</f>
        <v>14013187915</v>
      </c>
      <c r="B134" s="1" t="s">
        <v>1126</v>
      </c>
      <c r="C134" s="1" t="s">
        <v>1174</v>
      </c>
      <c r="D134" s="1" t="s">
        <v>1175</v>
      </c>
      <c r="F134" s="1" t="s">
        <v>31</v>
      </c>
      <c r="G134" s="1" t="s">
        <v>32</v>
      </c>
      <c r="H134" s="1" t="s">
        <v>33</v>
      </c>
      <c r="I134" s="1" t="s">
        <v>1114</v>
      </c>
      <c r="J134" s="1" t="s">
        <v>1127</v>
      </c>
      <c r="K134" s="1" t="s">
        <v>81</v>
      </c>
      <c r="L134" s="1" t="s">
        <v>1116</v>
      </c>
      <c r="M134" s="1" t="s">
        <v>1117</v>
      </c>
      <c r="N134" s="1" t="s">
        <v>1118</v>
      </c>
      <c r="O134" s="1" t="s">
        <v>1127</v>
      </c>
      <c r="P134" s="1" t="s">
        <v>40</v>
      </c>
      <c r="R134" s="1" t="s">
        <v>63</v>
      </c>
      <c r="S134" s="1" t="s">
        <v>1128</v>
      </c>
      <c r="T134" s="1" t="s">
        <v>43</v>
      </c>
      <c r="U134" s="1" t="s">
        <v>65</v>
      </c>
      <c r="V134" s="1" t="s">
        <v>356</v>
      </c>
      <c r="W134" s="1" t="s">
        <v>218</v>
      </c>
      <c r="Y134" s="1" t="s">
        <v>47</v>
      </c>
      <c r="Z134" s="1" t="s">
        <v>48</v>
      </c>
      <c r="AB134" s="1" t="s">
        <v>97</v>
      </c>
      <c r="AC134" s="1" t="s">
        <v>50</v>
      </c>
      <c r="AF134" s="1" t="s">
        <v>51</v>
      </c>
      <c r="AG134" s="1" t="s">
        <v>52</v>
      </c>
      <c r="AH134" s="1" t="s">
        <v>1129</v>
      </c>
      <c r="AI134" s="1" t="s">
        <v>1130</v>
      </c>
    </row>
    <row r="135" spans="1:35" hidden="1" x14ac:dyDescent="0.3">
      <c r="A135" s="1" t="str">
        <f>HYPERLINK("https://hsdes.intel.com/resource/14013187923","14013187923")</f>
        <v>14013187923</v>
      </c>
      <c r="B135" s="1" t="s">
        <v>1131</v>
      </c>
      <c r="C135" s="1" t="s">
        <v>1185</v>
      </c>
      <c r="D135" s="1" t="s">
        <v>1189</v>
      </c>
      <c r="F135" s="1" t="s">
        <v>31</v>
      </c>
      <c r="G135" s="1" t="s">
        <v>32</v>
      </c>
      <c r="H135" s="1" t="s">
        <v>33</v>
      </c>
      <c r="I135" s="1" t="s">
        <v>101</v>
      </c>
      <c r="J135" s="1" t="s">
        <v>1132</v>
      </c>
      <c r="K135" s="1" t="s">
        <v>81</v>
      </c>
      <c r="L135" s="1" t="s">
        <v>1133</v>
      </c>
      <c r="M135" s="1" t="s">
        <v>1134</v>
      </c>
      <c r="N135" s="1" t="s">
        <v>1135</v>
      </c>
      <c r="O135" s="1" t="s">
        <v>1132</v>
      </c>
      <c r="P135" s="1" t="s">
        <v>184</v>
      </c>
      <c r="R135" s="1" t="s">
        <v>63</v>
      </c>
      <c r="S135" s="1" t="s">
        <v>1136</v>
      </c>
      <c r="T135" s="1" t="s">
        <v>43</v>
      </c>
      <c r="U135" s="1" t="s">
        <v>86</v>
      </c>
      <c r="V135" s="1" t="s">
        <v>356</v>
      </c>
      <c r="W135" s="1" t="s">
        <v>218</v>
      </c>
      <c r="Y135" s="1" t="s">
        <v>47</v>
      </c>
      <c r="Z135" s="1" t="s">
        <v>48</v>
      </c>
      <c r="AB135" s="1" t="s">
        <v>97</v>
      </c>
      <c r="AC135" s="1" t="s">
        <v>50</v>
      </c>
      <c r="AF135" s="1" t="s">
        <v>51</v>
      </c>
      <c r="AG135" s="1" t="s">
        <v>1137</v>
      </c>
      <c r="AH135" s="1" t="s">
        <v>1138</v>
      </c>
      <c r="AI135" s="1" t="s">
        <v>1139</v>
      </c>
    </row>
    <row r="136" spans="1:35" hidden="1" x14ac:dyDescent="0.3">
      <c r="A136" s="1" t="str">
        <f>HYPERLINK("https://hsdes.intel.com/resource/14013187957","14013187957")</f>
        <v>14013187957</v>
      </c>
      <c r="B136" s="1" t="s">
        <v>1140</v>
      </c>
      <c r="C136" s="1" t="s">
        <v>1174</v>
      </c>
      <c r="D136" s="1" t="s">
        <v>1179</v>
      </c>
      <c r="F136" s="1" t="s">
        <v>56</v>
      </c>
      <c r="G136" s="1" t="s">
        <v>32</v>
      </c>
      <c r="H136" s="1" t="s">
        <v>33</v>
      </c>
      <c r="I136" s="1" t="s">
        <v>167</v>
      </c>
      <c r="J136" s="1" t="s">
        <v>1141</v>
      </c>
      <c r="K136" s="1" t="s">
        <v>538</v>
      </c>
      <c r="L136" s="1" t="s">
        <v>1142</v>
      </c>
      <c r="M136" s="1" t="s">
        <v>1143</v>
      </c>
      <c r="N136" s="1" t="s">
        <v>1144</v>
      </c>
      <c r="O136" s="1" t="s">
        <v>1141</v>
      </c>
      <c r="P136" s="1" t="s">
        <v>282</v>
      </c>
      <c r="R136" s="1" t="s">
        <v>542</v>
      </c>
      <c r="S136" s="1" t="s">
        <v>1145</v>
      </c>
      <c r="T136" s="1" t="s">
        <v>43</v>
      </c>
      <c r="U136" s="1" t="s">
        <v>44</v>
      </c>
      <c r="V136" s="1" t="s">
        <v>105</v>
      </c>
      <c r="W136" s="1" t="s">
        <v>106</v>
      </c>
      <c r="Y136" s="1" t="s">
        <v>47</v>
      </c>
      <c r="Z136" s="1" t="s">
        <v>68</v>
      </c>
      <c r="AB136" s="1" t="s">
        <v>49</v>
      </c>
      <c r="AC136" s="1" t="s">
        <v>50</v>
      </c>
      <c r="AF136" s="1" t="s">
        <v>51</v>
      </c>
      <c r="AG136" s="1" t="s">
        <v>52</v>
      </c>
      <c r="AH136" s="1" t="s">
        <v>1146</v>
      </c>
      <c r="AI136" s="1" t="s">
        <v>1147</v>
      </c>
    </row>
    <row r="137" spans="1:35" hidden="1" x14ac:dyDescent="0.3">
      <c r="A137" s="1" t="str">
        <f>HYPERLINK("https://hsdes.intel.com/resource/14013187958","14013187958")</f>
        <v>14013187958</v>
      </c>
      <c r="B137" s="1" t="s">
        <v>1148</v>
      </c>
      <c r="C137" s="1" t="s">
        <v>1174</v>
      </c>
      <c r="D137" s="1" t="s">
        <v>1179</v>
      </c>
      <c r="F137" s="1" t="s">
        <v>56</v>
      </c>
      <c r="G137" s="1" t="s">
        <v>32</v>
      </c>
      <c r="H137" s="1" t="s">
        <v>33</v>
      </c>
      <c r="I137" s="1" t="s">
        <v>167</v>
      </c>
      <c r="J137" s="1" t="s">
        <v>1149</v>
      </c>
      <c r="K137" s="1" t="s">
        <v>538</v>
      </c>
      <c r="L137" s="1" t="s">
        <v>1142</v>
      </c>
      <c r="M137" s="1" t="s">
        <v>1143</v>
      </c>
      <c r="N137" s="1" t="s">
        <v>1144</v>
      </c>
      <c r="O137" s="1" t="s">
        <v>1149</v>
      </c>
      <c r="P137" s="1" t="s">
        <v>282</v>
      </c>
      <c r="R137" s="1" t="s">
        <v>542</v>
      </c>
      <c r="S137" s="1" t="s">
        <v>1150</v>
      </c>
      <c r="T137" s="1" t="s">
        <v>43</v>
      </c>
      <c r="U137" s="1" t="s">
        <v>44</v>
      </c>
      <c r="V137" s="1" t="s">
        <v>105</v>
      </c>
      <c r="W137" s="1" t="s">
        <v>106</v>
      </c>
      <c r="Y137" s="1" t="s">
        <v>47</v>
      </c>
      <c r="Z137" s="1" t="s">
        <v>68</v>
      </c>
      <c r="AB137" s="1" t="s">
        <v>49</v>
      </c>
      <c r="AC137" s="1" t="s">
        <v>50</v>
      </c>
      <c r="AF137" s="1" t="s">
        <v>51</v>
      </c>
      <c r="AG137" s="1" t="s">
        <v>52</v>
      </c>
      <c r="AH137" s="1" t="s">
        <v>1151</v>
      </c>
      <c r="AI137" s="1" t="s">
        <v>1152</v>
      </c>
    </row>
    <row r="138" spans="1:35" hidden="1" x14ac:dyDescent="0.3">
      <c r="A138" s="1" t="str">
        <f>HYPERLINK("https://hsdes.intel.com/resource/14013187959","14013187959")</f>
        <v>14013187959</v>
      </c>
      <c r="B138" s="1" t="s">
        <v>1153</v>
      </c>
      <c r="C138" s="1" t="s">
        <v>1174</v>
      </c>
      <c r="D138" s="1" t="s">
        <v>1179</v>
      </c>
      <c r="F138" s="1" t="s">
        <v>56</v>
      </c>
      <c r="G138" s="1" t="s">
        <v>32</v>
      </c>
      <c r="H138" s="1" t="s">
        <v>33</v>
      </c>
      <c r="I138" s="1" t="s">
        <v>167</v>
      </c>
      <c r="J138" s="1" t="s">
        <v>1154</v>
      </c>
      <c r="K138" s="1" t="s">
        <v>538</v>
      </c>
      <c r="L138" s="1" t="s">
        <v>1142</v>
      </c>
      <c r="M138" s="1" t="s">
        <v>1143</v>
      </c>
      <c r="N138" s="1" t="s">
        <v>1144</v>
      </c>
      <c r="O138" s="1" t="s">
        <v>1154</v>
      </c>
      <c r="P138" s="1" t="s">
        <v>282</v>
      </c>
      <c r="R138" s="1" t="s">
        <v>542</v>
      </c>
      <c r="S138" s="1" t="s">
        <v>1155</v>
      </c>
      <c r="T138" s="1" t="s">
        <v>43</v>
      </c>
      <c r="U138" s="1" t="s">
        <v>44</v>
      </c>
      <c r="V138" s="1" t="s">
        <v>105</v>
      </c>
      <c r="W138" s="1" t="s">
        <v>106</v>
      </c>
      <c r="Y138" s="1" t="s">
        <v>47</v>
      </c>
      <c r="Z138" s="1" t="s">
        <v>68</v>
      </c>
      <c r="AB138" s="1" t="s">
        <v>49</v>
      </c>
      <c r="AC138" s="1" t="s">
        <v>137</v>
      </c>
      <c r="AF138" s="1" t="s">
        <v>51</v>
      </c>
      <c r="AG138" s="1" t="s">
        <v>52</v>
      </c>
      <c r="AH138" s="1" t="s">
        <v>1156</v>
      </c>
      <c r="AI138" s="1" t="s">
        <v>1157</v>
      </c>
    </row>
    <row r="139" spans="1:35" hidden="1" x14ac:dyDescent="0.3">
      <c r="A139" s="1" t="str">
        <f>HYPERLINK("https://hsdes.intel.com/resource/14013187960","14013187960")</f>
        <v>14013187960</v>
      </c>
      <c r="B139" s="1" t="s">
        <v>1158</v>
      </c>
      <c r="C139" s="1" t="s">
        <v>1174</v>
      </c>
      <c r="D139" s="1" t="s">
        <v>1179</v>
      </c>
      <c r="F139" s="1" t="s">
        <v>56</v>
      </c>
      <c r="G139" s="1" t="s">
        <v>32</v>
      </c>
      <c r="H139" s="1" t="s">
        <v>33</v>
      </c>
      <c r="I139" s="1" t="s">
        <v>167</v>
      </c>
      <c r="J139" s="1" t="s">
        <v>1159</v>
      </c>
      <c r="K139" s="1" t="s">
        <v>538</v>
      </c>
      <c r="L139" s="1" t="s">
        <v>1142</v>
      </c>
      <c r="M139" s="1" t="s">
        <v>1143</v>
      </c>
      <c r="N139" s="1" t="s">
        <v>1144</v>
      </c>
      <c r="O139" s="1" t="s">
        <v>1159</v>
      </c>
      <c r="P139" s="1" t="s">
        <v>282</v>
      </c>
      <c r="R139" s="1" t="s">
        <v>542</v>
      </c>
      <c r="S139" s="1" t="s">
        <v>1160</v>
      </c>
      <c r="T139" s="1" t="s">
        <v>43</v>
      </c>
      <c r="U139" s="1" t="s">
        <v>44</v>
      </c>
      <c r="V139" s="1" t="s">
        <v>105</v>
      </c>
      <c r="W139" s="1" t="s">
        <v>106</v>
      </c>
      <c r="Y139" s="1" t="s">
        <v>47</v>
      </c>
      <c r="Z139" s="1" t="s">
        <v>68</v>
      </c>
      <c r="AB139" s="1" t="s">
        <v>49</v>
      </c>
      <c r="AC139" s="1" t="s">
        <v>137</v>
      </c>
      <c r="AF139" s="1" t="s">
        <v>51</v>
      </c>
      <c r="AG139" s="1" t="s">
        <v>52</v>
      </c>
      <c r="AH139" s="1" t="s">
        <v>1161</v>
      </c>
      <c r="AI139" s="1" t="s">
        <v>1162</v>
      </c>
    </row>
    <row r="140" spans="1:35" hidden="1" x14ac:dyDescent="0.3">
      <c r="A140" s="8" t="str">
        <f>HYPERLINK("https://hsdes.intel.com/resource/16012412794","16012412794")</f>
        <v>16012412794</v>
      </c>
      <c r="B140" s="1" t="s">
        <v>1163</v>
      </c>
      <c r="C140" s="1" t="s">
        <v>1174</v>
      </c>
      <c r="D140" s="1" t="s">
        <v>1180</v>
      </c>
      <c r="F140" s="1" t="s">
        <v>31</v>
      </c>
      <c r="G140" s="1" t="s">
        <v>32</v>
      </c>
      <c r="H140" s="1" t="s">
        <v>33</v>
      </c>
      <c r="I140" s="1" t="s">
        <v>167</v>
      </c>
      <c r="J140" s="1" t="s">
        <v>1164</v>
      </c>
      <c r="K140" s="1" t="s">
        <v>169</v>
      </c>
      <c r="L140" s="1" t="s">
        <v>1165</v>
      </c>
      <c r="M140" s="1" t="s">
        <v>414</v>
      </c>
      <c r="N140" s="1" t="s">
        <v>1166</v>
      </c>
      <c r="O140" s="1" t="s">
        <v>1164</v>
      </c>
      <c r="P140" s="1" t="s">
        <v>184</v>
      </c>
      <c r="Q140" s="1" t="s">
        <v>173</v>
      </c>
      <c r="R140" s="1" t="s">
        <v>174</v>
      </c>
      <c r="S140" s="1" t="s">
        <v>1167</v>
      </c>
      <c r="T140" s="1" t="s">
        <v>43</v>
      </c>
      <c r="U140" s="1" t="s">
        <v>293</v>
      </c>
      <c r="V140" s="1" t="s">
        <v>408</v>
      </c>
      <c r="W140" s="1" t="s">
        <v>218</v>
      </c>
      <c r="Y140" s="1" t="s">
        <v>47</v>
      </c>
      <c r="Z140" s="1" t="s">
        <v>48</v>
      </c>
      <c r="AB140" s="1" t="s">
        <v>49</v>
      </c>
      <c r="AC140" s="1" t="s">
        <v>137</v>
      </c>
      <c r="AF140" s="1" t="s">
        <v>51</v>
      </c>
      <c r="AG140" s="1" t="s">
        <v>52</v>
      </c>
      <c r="AH140" s="1" t="s">
        <v>1168</v>
      </c>
      <c r="AI140" s="1" t="s">
        <v>1169</v>
      </c>
    </row>
    <row r="141" spans="1:35" hidden="1" x14ac:dyDescent="0.3">
      <c r="A141" s="1" t="str">
        <f>HYPERLINK("https://hsdes.intel.com/resource/16013824459","16013824459")</f>
        <v>16013824459</v>
      </c>
      <c r="B141" s="1" t="s">
        <v>1170</v>
      </c>
      <c r="C141" s="1" t="s">
        <v>1174</v>
      </c>
      <c r="D141" s="1" t="s">
        <v>1175</v>
      </c>
      <c r="F141" s="1" t="s">
        <v>31</v>
      </c>
      <c r="G141" s="1" t="s">
        <v>32</v>
      </c>
      <c r="H141" s="1" t="s">
        <v>33</v>
      </c>
      <c r="I141" s="1" t="s">
        <v>101</v>
      </c>
      <c r="J141" s="1" t="s">
        <v>102</v>
      </c>
      <c r="K141" s="1" t="s">
        <v>81</v>
      </c>
      <c r="L141" s="1" t="s">
        <v>103</v>
      </c>
      <c r="M141" s="1" t="s">
        <v>94</v>
      </c>
      <c r="N141" s="1" t="s">
        <v>104</v>
      </c>
      <c r="O141" s="1" t="s">
        <v>102</v>
      </c>
      <c r="P141" s="1" t="s">
        <v>40</v>
      </c>
      <c r="R141" s="1" t="s">
        <v>63</v>
      </c>
      <c r="S141" s="1" t="s">
        <v>96</v>
      </c>
      <c r="T141" s="1" t="s">
        <v>43</v>
      </c>
      <c r="U141" s="1" t="s">
        <v>86</v>
      </c>
      <c r="V141" s="1" t="s">
        <v>105</v>
      </c>
      <c r="W141" s="1" t="s">
        <v>106</v>
      </c>
      <c r="Y141" s="1" t="s">
        <v>47</v>
      </c>
      <c r="Z141" s="1" t="s">
        <v>48</v>
      </c>
      <c r="AB141" s="1" t="s">
        <v>49</v>
      </c>
      <c r="AC141" s="1" t="s">
        <v>50</v>
      </c>
      <c r="AF141" s="1" t="s">
        <v>51</v>
      </c>
      <c r="AG141" s="1" t="s">
        <v>52</v>
      </c>
      <c r="AH141" s="1" t="s">
        <v>1171</v>
      </c>
      <c r="AI141" s="1" t="s">
        <v>1172</v>
      </c>
    </row>
    <row r="146" spans="1:5" x14ac:dyDescent="0.3">
      <c r="A146" s="5"/>
      <c r="B146" s="4"/>
      <c r="C146" s="4"/>
      <c r="D146" s="3"/>
      <c r="E146" s="4"/>
    </row>
    <row r="147" spans="1:5" x14ac:dyDescent="0.3">
      <c r="A147" s="4"/>
      <c r="B147" s="4"/>
      <c r="C147" s="4"/>
      <c r="D147" s="3"/>
      <c r="E147" s="4"/>
    </row>
    <row r="148" spans="1:5" x14ac:dyDescent="0.3">
      <c r="A148" s="4"/>
      <c r="B148" s="4"/>
      <c r="C148" s="4"/>
      <c r="D148" s="3"/>
      <c r="E148" s="4"/>
    </row>
    <row r="149" spans="1:5" x14ac:dyDescent="0.3">
      <c r="A149" s="4"/>
      <c r="B149" s="4"/>
      <c r="C149" s="4"/>
      <c r="D149" s="3"/>
      <c r="E149" s="4"/>
    </row>
    <row r="150" spans="1:5" x14ac:dyDescent="0.3">
      <c r="A150" s="4"/>
      <c r="B150" s="4"/>
      <c r="C150" s="4"/>
      <c r="D150" s="3"/>
      <c r="E150" s="4"/>
    </row>
    <row r="151" spans="1:5" x14ac:dyDescent="0.3">
      <c r="A151" s="4"/>
      <c r="B151" s="4"/>
      <c r="C151" s="4"/>
      <c r="D151" s="3"/>
      <c r="E151" s="4"/>
    </row>
    <row r="152" spans="1:5" x14ac:dyDescent="0.3">
      <c r="A152" s="4"/>
      <c r="B152" s="4"/>
      <c r="C152" s="4"/>
      <c r="D152" s="3"/>
      <c r="E152" s="4"/>
    </row>
    <row r="153" spans="1:5" x14ac:dyDescent="0.3">
      <c r="A153" s="4"/>
      <c r="B153" s="4"/>
      <c r="C153" s="4"/>
      <c r="D153" s="3"/>
      <c r="E153" s="4"/>
    </row>
    <row r="154" spans="1:5" x14ac:dyDescent="0.3">
      <c r="A154" s="4"/>
      <c r="B154" s="4"/>
      <c r="C154" s="4"/>
      <c r="D154" s="3"/>
      <c r="E154" s="4"/>
    </row>
    <row r="155" spans="1:5" x14ac:dyDescent="0.3">
      <c r="A155" s="4"/>
      <c r="B155" s="4"/>
      <c r="C155" s="4"/>
      <c r="D155" s="3"/>
      <c r="E155" s="4"/>
    </row>
    <row r="156" spans="1:5" x14ac:dyDescent="0.3">
      <c r="A156" s="4"/>
      <c r="B156" s="4"/>
      <c r="C156" s="4"/>
      <c r="D156" s="3"/>
      <c r="E156" s="4"/>
    </row>
    <row r="157" spans="1:5" x14ac:dyDescent="0.3">
      <c r="A157" s="4"/>
      <c r="B157" s="4"/>
      <c r="C157" s="4"/>
      <c r="D157" s="3"/>
      <c r="E157" s="4"/>
    </row>
    <row r="158" spans="1:5" x14ac:dyDescent="0.3">
      <c r="A158" s="4"/>
      <c r="B158" s="4"/>
      <c r="C158" s="4"/>
      <c r="D158" s="3"/>
      <c r="E158" s="4"/>
    </row>
    <row r="159" spans="1:5" x14ac:dyDescent="0.3">
      <c r="A159" s="4"/>
      <c r="B159" s="4"/>
      <c r="C159" s="4"/>
      <c r="D159" s="3"/>
      <c r="E159" s="4"/>
    </row>
    <row r="160" spans="1:5" x14ac:dyDescent="0.3">
      <c r="A160" s="4"/>
      <c r="B160" s="4"/>
      <c r="C160" s="4"/>
      <c r="D160" s="3"/>
      <c r="E160" s="4"/>
    </row>
    <row r="161" spans="1:5" x14ac:dyDescent="0.3">
      <c r="A161" s="4"/>
      <c r="B161" s="4"/>
      <c r="C161" s="4"/>
      <c r="D161" s="3"/>
      <c r="E161" s="4"/>
    </row>
    <row r="162" spans="1:5" x14ac:dyDescent="0.3">
      <c r="A162" s="4"/>
      <c r="B162" s="4"/>
      <c r="C162" s="4"/>
      <c r="D162" s="3"/>
      <c r="E162" s="4"/>
    </row>
    <row r="163" spans="1:5" x14ac:dyDescent="0.3">
      <c r="A163" s="4"/>
      <c r="B163" s="4"/>
      <c r="C163" s="4"/>
      <c r="D163" s="3"/>
      <c r="E163" s="4"/>
    </row>
    <row r="164" spans="1:5" x14ac:dyDescent="0.3">
      <c r="A164" s="4"/>
      <c r="B164" s="4"/>
      <c r="C164" s="4"/>
      <c r="D164" s="3"/>
      <c r="E164" s="4"/>
    </row>
    <row r="165" spans="1:5" x14ac:dyDescent="0.3">
      <c r="A165" s="4"/>
      <c r="B165" s="4"/>
      <c r="C165" s="4"/>
      <c r="D165" s="3"/>
      <c r="E165" s="4"/>
    </row>
    <row r="166" spans="1:5" x14ac:dyDescent="0.3">
      <c r="A166" s="4"/>
      <c r="B166" s="4"/>
      <c r="C166" s="4"/>
      <c r="D166" s="3"/>
      <c r="E166" s="4"/>
    </row>
    <row r="167" spans="1:5" x14ac:dyDescent="0.3">
      <c r="A167" s="4"/>
      <c r="B167" s="4"/>
      <c r="C167" s="4"/>
      <c r="D167" s="3"/>
      <c r="E167" s="4"/>
    </row>
    <row r="168" spans="1:5" x14ac:dyDescent="0.3">
      <c r="A168" s="4"/>
      <c r="B168" s="4"/>
      <c r="C168" s="4"/>
      <c r="D168" s="3"/>
      <c r="E168" s="4"/>
    </row>
    <row r="169" spans="1:5" x14ac:dyDescent="0.3">
      <c r="A169" s="4"/>
      <c r="B169" s="4"/>
      <c r="C169" s="4"/>
      <c r="D169" s="3"/>
      <c r="E169" s="4"/>
    </row>
    <row r="170" spans="1:5" x14ac:dyDescent="0.3">
      <c r="A170" s="4"/>
      <c r="B170" s="4"/>
      <c r="C170" s="4"/>
      <c r="D170" s="3"/>
      <c r="E170" s="4"/>
    </row>
    <row r="171" spans="1:5" x14ac:dyDescent="0.3">
      <c r="A171" s="4"/>
      <c r="B171" s="4"/>
      <c r="C171" s="4"/>
      <c r="D171" s="3"/>
      <c r="E171" s="4"/>
    </row>
    <row r="172" spans="1:5" x14ac:dyDescent="0.3">
      <c r="A172" s="4"/>
      <c r="B172" s="4"/>
      <c r="C172" s="4"/>
      <c r="D172" s="3"/>
      <c r="E172" s="4"/>
    </row>
    <row r="173" spans="1:5" x14ac:dyDescent="0.3">
      <c r="A173" s="4"/>
      <c r="B173" s="4"/>
      <c r="C173" s="4"/>
      <c r="D173" s="3"/>
      <c r="E173" s="4"/>
    </row>
    <row r="174" spans="1:5" x14ac:dyDescent="0.3">
      <c r="A174" s="4"/>
      <c r="B174" s="4"/>
      <c r="C174" s="4"/>
      <c r="D174" s="3"/>
      <c r="E174" s="4"/>
    </row>
    <row r="175" spans="1:5" x14ac:dyDescent="0.3">
      <c r="A175" s="4"/>
      <c r="B175" s="4"/>
      <c r="C175" s="4"/>
      <c r="D175" s="3"/>
      <c r="E175" s="4"/>
    </row>
    <row r="176" spans="1:5" x14ac:dyDescent="0.3">
      <c r="A176" s="4"/>
      <c r="B176" s="4"/>
      <c r="C176" s="4"/>
      <c r="D176" s="3"/>
      <c r="E176" s="4"/>
    </row>
    <row r="177" spans="1:5" x14ac:dyDescent="0.3">
      <c r="A177" s="4"/>
      <c r="B177" s="4"/>
      <c r="C177" s="4"/>
      <c r="D177" s="3"/>
      <c r="E177" s="4"/>
    </row>
    <row r="178" spans="1:5" x14ac:dyDescent="0.3">
      <c r="A178" s="4"/>
      <c r="B178" s="4"/>
      <c r="C178" s="4"/>
      <c r="D178" s="3"/>
      <c r="E178" s="4"/>
    </row>
    <row r="179" spans="1:5" x14ac:dyDescent="0.3">
      <c r="A179" s="4"/>
      <c r="B179" s="4"/>
      <c r="C179" s="4"/>
      <c r="D179" s="3"/>
      <c r="E179" s="4"/>
    </row>
    <row r="180" spans="1:5" x14ac:dyDescent="0.3">
      <c r="A180" s="4"/>
      <c r="B180" s="4"/>
      <c r="C180" s="4"/>
      <c r="D180" s="3"/>
      <c r="E180" s="4"/>
    </row>
    <row r="181" spans="1:5" x14ac:dyDescent="0.3">
      <c r="A181" s="4"/>
      <c r="B181" s="4"/>
      <c r="C181" s="4"/>
      <c r="D181" s="3"/>
      <c r="E181" s="4"/>
    </row>
    <row r="182" spans="1:5" x14ac:dyDescent="0.3">
      <c r="A182" s="4"/>
      <c r="B182" s="4"/>
      <c r="C182" s="4"/>
      <c r="D182" s="3"/>
      <c r="E182" s="4"/>
    </row>
    <row r="183" spans="1:5" x14ac:dyDescent="0.3">
      <c r="A183" s="4"/>
      <c r="B183" s="4"/>
      <c r="C183" s="4"/>
      <c r="D183" s="3"/>
      <c r="E183" s="4"/>
    </row>
    <row r="184" spans="1:5" x14ac:dyDescent="0.3">
      <c r="A184" s="4"/>
      <c r="B184" s="4"/>
      <c r="C184" s="4"/>
      <c r="D184" s="3"/>
      <c r="E184" s="4"/>
    </row>
    <row r="185" spans="1:5" x14ac:dyDescent="0.3">
      <c r="A185" s="4"/>
      <c r="B185" s="4"/>
      <c r="C185" s="4"/>
      <c r="D185" s="3"/>
      <c r="E185" s="4"/>
    </row>
    <row r="186" spans="1:5" x14ac:dyDescent="0.3">
      <c r="A186" s="4"/>
      <c r="B186" s="4"/>
      <c r="C186" s="4"/>
      <c r="D186" s="3"/>
      <c r="E186" s="4"/>
    </row>
    <row r="187" spans="1:5" x14ac:dyDescent="0.3">
      <c r="A187" s="4"/>
      <c r="B187" s="4"/>
      <c r="C187" s="4"/>
      <c r="D187" s="3"/>
      <c r="E187" s="4"/>
    </row>
    <row r="188" spans="1:5" x14ac:dyDescent="0.3">
      <c r="A188" s="4"/>
      <c r="B188" s="4"/>
      <c r="C188" s="4"/>
      <c r="D188" s="3"/>
      <c r="E188" s="4"/>
    </row>
    <row r="189" spans="1:5" x14ac:dyDescent="0.3">
      <c r="A189" s="4"/>
      <c r="B189" s="4"/>
      <c r="C189" s="4"/>
      <c r="D189" s="6"/>
      <c r="E189" s="4"/>
    </row>
    <row r="190" spans="1:5" x14ac:dyDescent="0.3">
      <c r="A190" s="4"/>
      <c r="B190" s="4"/>
      <c r="C190" s="4"/>
      <c r="D190" s="3"/>
      <c r="E190" s="4"/>
    </row>
    <row r="191" spans="1:5" x14ac:dyDescent="0.3">
      <c r="A191" s="4"/>
      <c r="B191" s="4"/>
      <c r="C191" s="4"/>
      <c r="D191" s="3"/>
      <c r="E191" s="4"/>
    </row>
    <row r="192" spans="1:5" x14ac:dyDescent="0.3">
      <c r="A192" s="4"/>
      <c r="B192" s="4"/>
      <c r="C192" s="4"/>
      <c r="D192" s="3"/>
      <c r="E192" s="4"/>
    </row>
    <row r="193" spans="1:5" x14ac:dyDescent="0.3">
      <c r="A193" s="4"/>
      <c r="B193" s="4"/>
      <c r="C193" s="4"/>
      <c r="D193" s="3"/>
      <c r="E193" s="7"/>
    </row>
    <row r="194" spans="1:5" x14ac:dyDescent="0.3">
      <c r="A194" s="4"/>
      <c r="B194" s="4"/>
      <c r="C194" s="4"/>
      <c r="D194" s="3"/>
      <c r="E194" s="4"/>
    </row>
    <row r="195" spans="1:5" x14ac:dyDescent="0.3">
      <c r="A195" s="4"/>
      <c r="B195" s="4"/>
      <c r="C195" s="4"/>
      <c r="D195" s="3"/>
      <c r="E195" s="4"/>
    </row>
    <row r="196" spans="1:5" x14ac:dyDescent="0.3">
      <c r="A196" s="4"/>
      <c r="B196" s="4"/>
      <c r="C196" s="4"/>
      <c r="D196" s="3"/>
      <c r="E196" s="4"/>
    </row>
    <row r="197" spans="1:5" x14ac:dyDescent="0.3">
      <c r="A197" s="4"/>
      <c r="B197" s="4"/>
      <c r="C197" s="4"/>
      <c r="D197" s="3"/>
      <c r="E197" s="4"/>
    </row>
    <row r="198" spans="1:5" x14ac:dyDescent="0.3">
      <c r="A198" s="4"/>
      <c r="B198" s="4"/>
      <c r="C198" s="4"/>
      <c r="D198" s="3"/>
      <c r="E198" s="4"/>
    </row>
    <row r="199" spans="1:5" x14ac:dyDescent="0.3">
      <c r="A199" s="4"/>
      <c r="B199" s="4"/>
      <c r="C199" s="4"/>
      <c r="D199" s="3"/>
      <c r="E199" s="4"/>
    </row>
    <row r="200" spans="1:5" x14ac:dyDescent="0.3">
      <c r="A200" s="4"/>
      <c r="B200" s="4"/>
      <c r="C200" s="4"/>
      <c r="D200" s="3"/>
      <c r="E200" s="4"/>
    </row>
    <row r="201" spans="1:5" x14ac:dyDescent="0.3">
      <c r="A201" s="4"/>
      <c r="B201" s="4"/>
      <c r="C201" s="4"/>
      <c r="D201" s="3"/>
      <c r="E201" s="5"/>
    </row>
    <row r="202" spans="1:5" x14ac:dyDescent="0.3">
      <c r="A202" s="4"/>
      <c r="B202" s="4"/>
      <c r="C202" s="4"/>
      <c r="D202" s="3"/>
      <c r="E202" s="4"/>
    </row>
    <row r="203" spans="1:5" x14ac:dyDescent="0.3">
      <c r="A203" s="4"/>
      <c r="B203" s="4"/>
      <c r="C203" s="4"/>
      <c r="D203" s="3"/>
      <c r="E203" s="4"/>
    </row>
    <row r="204" spans="1:5" x14ac:dyDescent="0.3">
      <c r="A204" s="4"/>
      <c r="B204" s="4"/>
      <c r="C204" s="4"/>
      <c r="D204" s="6"/>
      <c r="E204" s="4"/>
    </row>
    <row r="205" spans="1:5" x14ac:dyDescent="0.3">
      <c r="A205" s="4"/>
      <c r="B205" s="4"/>
      <c r="C205" s="4"/>
      <c r="D205" s="3"/>
      <c r="E205" s="4"/>
    </row>
    <row r="206" spans="1:5" x14ac:dyDescent="0.3">
      <c r="A206" s="4"/>
      <c r="B206" s="4"/>
      <c r="C206" s="4"/>
      <c r="D206" s="3"/>
      <c r="E206" s="4"/>
    </row>
    <row r="207" spans="1:5" x14ac:dyDescent="0.3">
      <c r="A207" s="4"/>
      <c r="B207" s="4"/>
      <c r="C207" s="4"/>
      <c r="D207" s="3"/>
      <c r="E207" s="4"/>
    </row>
    <row r="208" spans="1:5" x14ac:dyDescent="0.3">
      <c r="A208" s="4"/>
      <c r="B208" s="4"/>
      <c r="C208" s="4"/>
      <c r="D208" s="3"/>
      <c r="E208" s="4"/>
    </row>
    <row r="209" spans="1:5" x14ac:dyDescent="0.3">
      <c r="A209" s="4"/>
      <c r="B209" s="4"/>
      <c r="C209" s="4"/>
      <c r="D209" s="3"/>
      <c r="E209" s="4"/>
    </row>
    <row r="210" spans="1:5" x14ac:dyDescent="0.3">
      <c r="A210" s="4"/>
      <c r="B210" s="4"/>
      <c r="C210" s="4"/>
      <c r="D210" s="3"/>
      <c r="E210" s="4"/>
    </row>
    <row r="211" spans="1:5" x14ac:dyDescent="0.3">
      <c r="A211" s="4"/>
      <c r="B211" s="4"/>
      <c r="C211" s="4"/>
      <c r="D211" s="3"/>
      <c r="E211" s="4"/>
    </row>
    <row r="212" spans="1:5" x14ac:dyDescent="0.3">
      <c r="A212" s="4"/>
      <c r="B212" s="4"/>
      <c r="C212" s="4"/>
      <c r="D212" s="3"/>
      <c r="E212" s="4"/>
    </row>
    <row r="213" spans="1:5" x14ac:dyDescent="0.3">
      <c r="A213" s="4"/>
      <c r="B213" s="4"/>
      <c r="C213" s="4"/>
      <c r="D213" s="3"/>
      <c r="E213" s="4"/>
    </row>
    <row r="214" spans="1:5" x14ac:dyDescent="0.3">
      <c r="A214" s="4"/>
      <c r="B214" s="4"/>
      <c r="C214" s="4"/>
      <c r="D214" s="3"/>
      <c r="E214" s="4"/>
    </row>
    <row r="215" spans="1:5" x14ac:dyDescent="0.3">
      <c r="A215" s="4"/>
      <c r="B215" s="4"/>
      <c r="C215" s="4"/>
      <c r="D215" s="3"/>
      <c r="E215" s="4"/>
    </row>
    <row r="216" spans="1:5" x14ac:dyDescent="0.3">
      <c r="A216" s="4"/>
      <c r="B216" s="4"/>
      <c r="C216" s="4"/>
      <c r="D216" s="3"/>
      <c r="E216" s="4"/>
    </row>
    <row r="217" spans="1:5" x14ac:dyDescent="0.3">
      <c r="A217" s="4"/>
      <c r="B217" s="4"/>
      <c r="C217" s="4"/>
      <c r="D217" s="3"/>
      <c r="E217" s="4"/>
    </row>
    <row r="218" spans="1:5" x14ac:dyDescent="0.3">
      <c r="A218" s="4"/>
      <c r="B218" s="4"/>
      <c r="C218" s="4"/>
      <c r="D218" s="3"/>
      <c r="E218" s="4"/>
    </row>
    <row r="219" spans="1:5" x14ac:dyDescent="0.3">
      <c r="A219" s="4"/>
      <c r="B219" s="4"/>
      <c r="C219" s="4"/>
      <c r="D219" s="3"/>
      <c r="E219" s="4"/>
    </row>
    <row r="220" spans="1:5" x14ac:dyDescent="0.3">
      <c r="A220" s="4"/>
      <c r="B220" s="4"/>
      <c r="C220" s="4"/>
      <c r="D220" s="3"/>
      <c r="E220" s="4"/>
    </row>
    <row r="221" spans="1:5" x14ac:dyDescent="0.3">
      <c r="A221" s="4"/>
      <c r="B221" s="4"/>
      <c r="C221" s="4"/>
      <c r="D221" s="3"/>
      <c r="E221" s="4"/>
    </row>
    <row r="222" spans="1:5" x14ac:dyDescent="0.3">
      <c r="A222" s="4"/>
      <c r="B222" s="4"/>
      <c r="C222" s="4"/>
      <c r="D222" s="3"/>
      <c r="E222" s="4"/>
    </row>
    <row r="223" spans="1:5" x14ac:dyDescent="0.3">
      <c r="A223" s="4"/>
      <c r="B223" s="4"/>
      <c r="C223" s="4"/>
      <c r="D223" s="3"/>
      <c r="E223" s="4"/>
    </row>
    <row r="224" spans="1:5" x14ac:dyDescent="0.3">
      <c r="A224" s="4"/>
      <c r="B224" s="4"/>
      <c r="C224" s="4"/>
      <c r="D224" s="3"/>
      <c r="E224" s="4"/>
    </row>
    <row r="225" spans="1:5" x14ac:dyDescent="0.3">
      <c r="A225" s="4"/>
      <c r="B225" s="4"/>
      <c r="C225" s="4"/>
      <c r="D225" s="3"/>
      <c r="E225" s="4"/>
    </row>
    <row r="226" spans="1:5" x14ac:dyDescent="0.3">
      <c r="A226" s="4"/>
      <c r="B226" s="4"/>
      <c r="C226" s="4"/>
      <c r="D226" s="3"/>
      <c r="E226" s="4"/>
    </row>
    <row r="227" spans="1:5" x14ac:dyDescent="0.3">
      <c r="A227" s="4"/>
      <c r="B227" s="4"/>
      <c r="C227" s="4"/>
      <c r="D227" s="3"/>
      <c r="E227" s="4"/>
    </row>
    <row r="228" spans="1:5" x14ac:dyDescent="0.3">
      <c r="A228" s="4"/>
      <c r="B228" s="4"/>
      <c r="C228" s="4"/>
      <c r="D228" s="3"/>
      <c r="E228" s="4"/>
    </row>
    <row r="229" spans="1:5" x14ac:dyDescent="0.3">
      <c r="A229" s="4"/>
      <c r="B229" s="4"/>
      <c r="C229" s="4"/>
      <c r="D229" s="3"/>
      <c r="E229" s="4"/>
    </row>
    <row r="230" spans="1:5" x14ac:dyDescent="0.3">
      <c r="A230" s="4"/>
      <c r="B230" s="4"/>
      <c r="C230" s="4"/>
      <c r="D230" s="3"/>
      <c r="E230" s="4"/>
    </row>
    <row r="231" spans="1:5" x14ac:dyDescent="0.3">
      <c r="A231" s="4"/>
      <c r="B231" s="4"/>
      <c r="C231" s="4"/>
      <c r="D231" s="3"/>
      <c r="E231" s="4"/>
    </row>
    <row r="232" spans="1:5" x14ac:dyDescent="0.3">
      <c r="A232" s="4"/>
      <c r="B232" s="4"/>
      <c r="C232" s="4"/>
      <c r="D232" s="3"/>
      <c r="E232" s="4"/>
    </row>
    <row r="233" spans="1:5" x14ac:dyDescent="0.3">
      <c r="A233" s="4"/>
      <c r="B233" s="4"/>
      <c r="C233" s="4"/>
      <c r="D233" s="3"/>
      <c r="E233" s="4"/>
    </row>
    <row r="234" spans="1:5" x14ac:dyDescent="0.3">
      <c r="A234" s="4"/>
      <c r="B234" s="4"/>
      <c r="C234" s="4"/>
      <c r="D234" s="3"/>
      <c r="E234" s="4"/>
    </row>
    <row r="235" spans="1:5" x14ac:dyDescent="0.3">
      <c r="A235" s="4"/>
      <c r="B235" s="4"/>
      <c r="C235" s="4"/>
      <c r="D235" s="3"/>
      <c r="E235" s="4"/>
    </row>
    <row r="236" spans="1:5" x14ac:dyDescent="0.3">
      <c r="A236" s="4"/>
      <c r="B236" s="4"/>
      <c r="C236" s="4"/>
      <c r="D236" s="3"/>
      <c r="E236" s="4"/>
    </row>
    <row r="237" spans="1:5" x14ac:dyDescent="0.3">
      <c r="A237" s="4"/>
      <c r="B237" s="4"/>
      <c r="C237" s="4"/>
      <c r="D237" s="3"/>
      <c r="E237" s="4"/>
    </row>
    <row r="238" spans="1:5" x14ac:dyDescent="0.3">
      <c r="A238" s="4"/>
      <c r="B238" s="4"/>
      <c r="C238" s="4"/>
      <c r="D238" s="3"/>
      <c r="E238" s="4"/>
    </row>
    <row r="239" spans="1:5" x14ac:dyDescent="0.3">
      <c r="A239" s="4"/>
      <c r="B239" s="4"/>
      <c r="C239" s="4"/>
      <c r="D239" s="3"/>
      <c r="E239" s="4"/>
    </row>
    <row r="240" spans="1:5" x14ac:dyDescent="0.3">
      <c r="A240" s="4"/>
      <c r="B240" s="4"/>
      <c r="C240" s="4"/>
      <c r="D240" s="3"/>
      <c r="E240" s="4"/>
    </row>
    <row r="241" spans="1:5" x14ac:dyDescent="0.3">
      <c r="A241" s="4"/>
      <c r="B241" s="4"/>
      <c r="C241" s="4"/>
      <c r="D241" s="3"/>
      <c r="E241" s="4"/>
    </row>
    <row r="242" spans="1:5" x14ac:dyDescent="0.3">
      <c r="A242" s="4"/>
      <c r="B242" s="4"/>
      <c r="C242" s="4"/>
      <c r="D242" s="3"/>
      <c r="E242" s="4"/>
    </row>
    <row r="243" spans="1:5" x14ac:dyDescent="0.3">
      <c r="A243" s="4"/>
      <c r="B243" s="4"/>
      <c r="C243" s="4"/>
      <c r="D243" s="3"/>
      <c r="E243" s="4"/>
    </row>
    <row r="244" spans="1:5" x14ac:dyDescent="0.3">
      <c r="A244" s="4"/>
      <c r="B244" s="4"/>
      <c r="C244" s="4"/>
      <c r="D244" s="3"/>
      <c r="E244" s="4"/>
    </row>
    <row r="245" spans="1:5" x14ac:dyDescent="0.3">
      <c r="A245" s="4"/>
      <c r="B245" s="4"/>
      <c r="C245" s="4"/>
      <c r="D245" s="3"/>
      <c r="E245" s="4"/>
    </row>
    <row r="246" spans="1:5" x14ac:dyDescent="0.3">
      <c r="A246" s="4"/>
      <c r="B246" s="4"/>
      <c r="C246" s="4"/>
      <c r="D246" s="3"/>
      <c r="E246" s="4"/>
    </row>
    <row r="247" spans="1:5" x14ac:dyDescent="0.3">
      <c r="A247" s="4"/>
      <c r="B247" s="4"/>
      <c r="C247" s="4"/>
      <c r="D247" s="3"/>
      <c r="E247" s="4"/>
    </row>
    <row r="248" spans="1:5" x14ac:dyDescent="0.3">
      <c r="A248" s="4"/>
      <c r="B248" s="4"/>
      <c r="C248" s="4"/>
      <c r="D248" s="6"/>
      <c r="E248" s="4"/>
    </row>
    <row r="249" spans="1:5" x14ac:dyDescent="0.3">
      <c r="A249" s="4"/>
      <c r="B249" s="4"/>
      <c r="C249" s="4"/>
      <c r="D249" s="3"/>
      <c r="E249" s="4"/>
    </row>
    <row r="250" spans="1:5" x14ac:dyDescent="0.3">
      <c r="A250" s="4"/>
      <c r="B250" s="4"/>
      <c r="C250" s="4"/>
      <c r="D250" s="3"/>
      <c r="E250" s="4"/>
    </row>
    <row r="251" spans="1:5" x14ac:dyDescent="0.3">
      <c r="A251" s="4"/>
      <c r="B251" s="4"/>
      <c r="C251" s="4"/>
      <c r="D251" s="3"/>
      <c r="E251" s="4"/>
    </row>
    <row r="252" spans="1:5" x14ac:dyDescent="0.3">
      <c r="A252" s="4"/>
      <c r="B252" s="4"/>
      <c r="C252" s="4"/>
      <c r="D252" s="3"/>
      <c r="E252" s="4"/>
    </row>
    <row r="253" spans="1:5" x14ac:dyDescent="0.3">
      <c r="A253" s="4"/>
      <c r="B253" s="4"/>
      <c r="C253" s="4"/>
      <c r="D253" s="3"/>
      <c r="E253" s="4"/>
    </row>
    <row r="254" spans="1:5" x14ac:dyDescent="0.3">
      <c r="A254" s="4"/>
      <c r="B254" s="4"/>
      <c r="C254" s="4"/>
      <c r="D254" s="3"/>
      <c r="E254" s="4"/>
    </row>
    <row r="255" spans="1:5" x14ac:dyDescent="0.3">
      <c r="A255" s="4"/>
      <c r="B255" s="4"/>
      <c r="C255" s="4"/>
      <c r="D255" s="3"/>
      <c r="E255" s="4"/>
    </row>
    <row r="256" spans="1:5" x14ac:dyDescent="0.3">
      <c r="A256" s="4"/>
      <c r="B256" s="4"/>
      <c r="C256" s="4"/>
      <c r="D256" s="3"/>
      <c r="E256" s="4"/>
    </row>
    <row r="257" spans="1:5" x14ac:dyDescent="0.3">
      <c r="A257" s="4"/>
      <c r="B257" s="4"/>
      <c r="C257" s="4"/>
      <c r="D257" s="3"/>
      <c r="E257" s="4"/>
    </row>
    <row r="258" spans="1:5" x14ac:dyDescent="0.3">
      <c r="A258" s="4"/>
      <c r="B258" s="4"/>
      <c r="C258" s="4"/>
      <c r="D258" s="3"/>
      <c r="E258" s="4"/>
    </row>
    <row r="259" spans="1:5" x14ac:dyDescent="0.3">
      <c r="A259" s="4"/>
      <c r="B259" s="4"/>
      <c r="C259" s="4"/>
      <c r="D259" s="3"/>
      <c r="E259" s="4"/>
    </row>
    <row r="260" spans="1:5" x14ac:dyDescent="0.3">
      <c r="A260" s="4"/>
      <c r="B260" s="4"/>
      <c r="C260" s="4"/>
      <c r="D260" s="3"/>
      <c r="E260" s="4"/>
    </row>
    <row r="261" spans="1:5" x14ac:dyDescent="0.3">
      <c r="A261" s="4"/>
      <c r="B261" s="4"/>
      <c r="C261" s="4"/>
      <c r="D261" s="3"/>
      <c r="E261" s="4"/>
    </row>
    <row r="262" spans="1:5" x14ac:dyDescent="0.3">
      <c r="A262" s="4"/>
      <c r="B262" s="4"/>
      <c r="C262" s="4"/>
      <c r="D262" s="3"/>
      <c r="E262" s="4"/>
    </row>
    <row r="263" spans="1:5" x14ac:dyDescent="0.3">
      <c r="A263" s="4"/>
      <c r="B263" s="4"/>
      <c r="C263" s="4"/>
      <c r="D263" s="3"/>
      <c r="E263" s="4"/>
    </row>
    <row r="264" spans="1:5" x14ac:dyDescent="0.3">
      <c r="A264" s="4"/>
      <c r="B264" s="4"/>
      <c r="C264" s="4"/>
      <c r="D264" s="3"/>
      <c r="E264" s="4"/>
    </row>
    <row r="265" spans="1:5" x14ac:dyDescent="0.3">
      <c r="A265" s="4"/>
      <c r="B265" s="4"/>
      <c r="C265" s="4"/>
      <c r="D265" s="3"/>
      <c r="E265" s="4"/>
    </row>
    <row r="266" spans="1:5" x14ac:dyDescent="0.3">
      <c r="A266" s="4"/>
      <c r="B266" s="4"/>
      <c r="C266" s="4"/>
      <c r="D266" s="3"/>
      <c r="E266" s="4"/>
    </row>
    <row r="267" spans="1:5" x14ac:dyDescent="0.3">
      <c r="A267" s="4"/>
      <c r="B267" s="4"/>
      <c r="C267" s="4"/>
      <c r="D267" s="3"/>
      <c r="E267" s="4"/>
    </row>
    <row r="268" spans="1:5" x14ac:dyDescent="0.3">
      <c r="A268" s="4"/>
      <c r="B268" s="4"/>
      <c r="C268" s="4"/>
      <c r="D268" s="3"/>
      <c r="E268" s="4"/>
    </row>
    <row r="269" spans="1:5" x14ac:dyDescent="0.3">
      <c r="A269" s="4"/>
      <c r="B269" s="4"/>
      <c r="C269" s="4"/>
      <c r="D269" s="3"/>
      <c r="E269" s="4"/>
    </row>
    <row r="270" spans="1:5" x14ac:dyDescent="0.3">
      <c r="A270" s="4"/>
      <c r="B270" s="4"/>
      <c r="C270" s="4"/>
      <c r="D270" s="3"/>
      <c r="E270" s="4"/>
    </row>
    <row r="271" spans="1:5" x14ac:dyDescent="0.3">
      <c r="A271" s="4"/>
      <c r="B271" s="4"/>
      <c r="C271" s="4"/>
      <c r="D271" s="3"/>
      <c r="E271" s="4"/>
    </row>
    <row r="272" spans="1:5" x14ac:dyDescent="0.3">
      <c r="A272" s="4"/>
      <c r="B272" s="4"/>
      <c r="C272" s="4"/>
      <c r="D272" s="3"/>
      <c r="E272" s="4"/>
    </row>
    <row r="273" spans="1:5" x14ac:dyDescent="0.3">
      <c r="A273" s="4"/>
      <c r="B273" s="4"/>
      <c r="C273" s="4"/>
      <c r="D273" s="3"/>
      <c r="E273" s="4"/>
    </row>
    <row r="274" spans="1:5" x14ac:dyDescent="0.3">
      <c r="A274" s="4"/>
      <c r="B274" s="4"/>
      <c r="C274" s="4"/>
      <c r="D274" s="3"/>
      <c r="E274" s="4"/>
    </row>
    <row r="275" spans="1:5" x14ac:dyDescent="0.3">
      <c r="A275" s="4"/>
      <c r="B275" s="4"/>
      <c r="C275" s="4"/>
      <c r="D275" s="3"/>
      <c r="E275" s="4"/>
    </row>
    <row r="276" spans="1:5" x14ac:dyDescent="0.3">
      <c r="A276" s="4"/>
      <c r="B276" s="4"/>
      <c r="C276" s="4"/>
      <c r="D276" s="3"/>
      <c r="E276" s="4"/>
    </row>
    <row r="277" spans="1:5" x14ac:dyDescent="0.3">
      <c r="A277" s="4"/>
      <c r="B277" s="4"/>
      <c r="C277" s="4"/>
      <c r="D277" s="3"/>
      <c r="E277" s="4"/>
    </row>
    <row r="278" spans="1:5" x14ac:dyDescent="0.3">
      <c r="A278" s="4"/>
      <c r="B278" s="4"/>
      <c r="C278" s="4"/>
      <c r="D278" s="3"/>
      <c r="E278" s="4"/>
    </row>
    <row r="279" spans="1:5" x14ac:dyDescent="0.3">
      <c r="A279" s="4"/>
      <c r="B279" s="4"/>
      <c r="C279" s="4"/>
      <c r="D279" s="3"/>
      <c r="E279" s="4"/>
    </row>
    <row r="280" spans="1:5" x14ac:dyDescent="0.3">
      <c r="A280" s="4"/>
      <c r="B280" s="4"/>
      <c r="C280" s="4"/>
      <c r="D280" s="3"/>
      <c r="E280" s="4"/>
    </row>
  </sheetData>
  <autoFilter ref="A1:AI141" xr:uid="{00000000-0001-0000-0000-000000000000}">
    <filterColumn colId="2">
      <filters>
        <filter val="Blocked"/>
        <filter val="Failed"/>
      </filters>
    </filterColumn>
  </autoFilter>
  <customSheetViews>
    <customSheetView guid="{3B2E0C04-DB1C-452B-B130-2AA34262F211}" filter="1" showAutoFilter="1">
      <selection activeCell="B18" sqref="B18"/>
      <pageMargins left="0.7" right="0.7" top="0.75" bottom="0.75" header="0.3" footer="0.3"/>
      <autoFilter ref="A1:AI141" xr:uid="{0CC23257-2F79-41B7-A74F-36174A350841}">
        <filterColumn colId="2">
          <filters blank="1"/>
        </filterColumn>
      </autoFilter>
    </customSheetView>
    <customSheetView guid="{FEA8D9EA-193B-432E-84B9-03EC652B5033}" filter="1" showAutoFilter="1" topLeftCell="A50">
      <selection activeCell="B130" sqref="B130"/>
      <pageMargins left="0.7" right="0.7" top="0.75" bottom="0.75" header="0.3" footer="0.3"/>
      <autoFilter ref="A1:AI141" xr:uid="{A3FD64B3-1233-4C53-9F78-F8776049DA0A}">
        <filterColumn colId="2">
          <filters blank="1"/>
        </filterColumn>
      </autoFilter>
    </customSheetView>
    <customSheetView guid="{035B02BA-89F1-4ECF-8122-D08DB493CC0A}" filter="1" showAutoFilter="1">
      <selection activeCell="B44" sqref="B44"/>
      <pageMargins left="0.7" right="0.7" top="0.75" bottom="0.75" header="0.3" footer="0.3"/>
      <autoFilter ref="A1:AI141" xr:uid="{DBE7EC5B-A0F8-4F8D-B5A6-7B60500D1DD0}">
        <filterColumn colId="2">
          <filters blank="1">
            <filter val="N/A"/>
            <filter val="ramya"/>
          </filters>
        </filterColumn>
      </autoFilter>
    </customSheetView>
    <customSheetView guid="{93418D29-173A-4B4D-A6AE-F67D0D5B6F97}" filter="1" showAutoFilter="1">
      <selection activeCell="D127" sqref="D127"/>
      <pageMargins left="0.7" right="0.7" top="0.75" bottom="0.75" header="0.3" footer="0.3"/>
      <autoFilter ref="A1:AI141" xr:uid="{06D9B685-45F7-42C4-9AA4-871AC5A25FE2}">
        <filterColumn colId="2">
          <filters blank="1"/>
        </filterColumn>
        <filterColumn colId="3">
          <filters blank="1"/>
        </filterColumn>
      </autoFilter>
    </customSheetView>
    <customSheetView guid="{756B9F43-43EC-4E30-A2B8-C1695B22C327}" filter="1" showAutoFilter="1">
      <selection activeCell="C1" sqref="C1:C1048576"/>
      <pageMargins left="0.7" right="0.7" top="0.75" bottom="0.75" header="0.3" footer="0.3"/>
      <pageSetup orientation="portrait" r:id="rId1"/>
      <autoFilter ref="A1:AI141" xr:uid="{1061B095-7443-4CEE-84F2-2207A507E3FD}">
        <filterColumn colId="3">
          <filters>
            <filter val="ramya"/>
          </filters>
        </filterColumn>
      </autoFilter>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033A-6AB4-4151-A8CB-AF57986C1494}">
  <dimension ref="A1"/>
  <sheetViews>
    <sheetView workbookViewId="0"/>
  </sheetViews>
  <sheetFormatPr defaultRowHeight="14.4" x14ac:dyDescent="0.3"/>
  <sheetData/>
  <customSheetViews>
    <customSheetView guid="{3B2E0C04-DB1C-452B-B130-2AA34262F211}">
      <pageMargins left="0.7" right="0.7" top="0.75" bottom="0.75" header="0.3" footer="0.3"/>
    </customSheetView>
    <customSheetView guid="{FEA8D9EA-193B-432E-84B9-03EC652B5033}">
      <pageMargins left="0.7" right="0.7" top="0.75" bottom="0.75" header="0.3" footer="0.3"/>
    </customSheetView>
    <customSheetView guid="{035B02BA-89F1-4ECF-8122-D08DB493CC0A}">
      <pageMargins left="0.7" right="0.7" top="0.75" bottom="0.75" header="0.3" footer="0.3"/>
    </customSheetView>
    <customSheetView guid="{93418D29-173A-4B4D-A6AE-F67D0D5B6F97}">
      <pageMargins left="0.7" right="0.7" top="0.75" bottom="0.75" header="0.3" footer="0.3"/>
    </customSheetView>
    <customSheetView guid="{756B9F43-43EC-4E30-A2B8-C1695B22C32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ADL_N_IFWI_GC_Black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PurushothamanX</dc:creator>
  <cp:lastModifiedBy>Keerthi, NavyaX</cp:lastModifiedBy>
  <dcterms:created xsi:type="dcterms:W3CDTF">2022-08-08T06:59:38Z</dcterms:created>
  <dcterms:modified xsi:type="dcterms:W3CDTF">2022-08-17T11:39:44Z</dcterms:modified>
</cp:coreProperties>
</file>