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58AAEC86-6D14-45A5-AFC9-8D18BA6D61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Eval_Report_0008_D70" sheetId="1" r:id="rId1"/>
    <sheet name="Summary" sheetId="2" r:id="rId2"/>
  </sheets>
  <definedNames>
    <definedName name="_xlnm._FilterDatabase" localSheetId="0" hidden="1">GNRD_OrangeEval_Report_0008_D70!$A$1:$K$105</definedName>
    <definedName name="Z_043A028E_5BE3_4EC7_9F65_A818E64C9BE0_.wvu.FilterData" localSheetId="0" hidden="1">GNRD_OrangeEval_Report_0008_D70!$A$1:$K$105</definedName>
    <definedName name="Z_046E8464_913D_4947_8B89_F5FA22E53036_.wvu.FilterData" localSheetId="0" hidden="1">GNRD_OrangeEval_Report_0008_D70!$A$1:$K$105</definedName>
    <definedName name="Z_232F97BF_BC72_4967_8B2A_F2F5097F18DA_.wvu.FilterData" localSheetId="0" hidden="1">GNRD_OrangeEval_Report_0008_D70!$B$1:$K$105</definedName>
    <definedName name="Z_33E972EA_0E32_4321_903E_5D69380884D0_.wvu.FilterData" localSheetId="0" hidden="1">GNRD_OrangeEval_Report_0008_D70!$B$1:$K$105</definedName>
    <definedName name="Z_5A512E33_F0BA_42A3_870C_911D62AA1EC3_.wvu.FilterData" localSheetId="0" hidden="1">GNRD_OrangeEval_Report_0008_D70!$B$1:$K$105</definedName>
    <definedName name="Z_70EC1928_0BA5_428F_996E_351FE3FFC8F1_.wvu.FilterData" localSheetId="0" hidden="1">GNRD_OrangeEval_Report_0008_D70!$B$1:$K$105</definedName>
    <definedName name="Z_7E65CF5B_FB5C_47D5_8C47_4B811BBC6CC2_.wvu.FilterData" localSheetId="0" hidden="1">GNRD_OrangeEval_Report_0008_D70!$B$1:$K$105</definedName>
    <definedName name="Z_7EA69DEB_31B1_4BEF_A5C3_0A7E682DC0B2_.wvu.FilterData" localSheetId="0" hidden="1">GNRD_OrangeEval_Report_0008_D70!$A$1:$K$105</definedName>
    <definedName name="Z_8F349734_D840_4A95_B400_AE48BA5FA80B_.wvu.FilterData" localSheetId="0" hidden="1">GNRD_OrangeEval_Report_0008_D70!$B$1:$K$105</definedName>
    <definedName name="Z_9865194C_035C_41CB_8FD5_D29E78DEEDCF_.wvu.FilterData" localSheetId="0" hidden="1">GNRD_OrangeEval_Report_0008_D70!$B$1:$K$105</definedName>
    <definedName name="Z_986B41BE_3CDA_4BA7_8568_58146D28A88C_.wvu.FilterData" localSheetId="0" hidden="1">GNRD_OrangeEval_Report_0008_D70!$A$1:$K$105</definedName>
    <definedName name="Z_9CF010B2_8100_456A_8AE5_D2D5152F9F3B_.wvu.FilterData" localSheetId="0" hidden="1">GNRD_OrangeEval_Report_0008_D70!$B$1:$K$105</definedName>
    <definedName name="Z_AEA71799_4F17_4C21_A657_05E00B6C83BA_.wvu.FilterData" localSheetId="0" hidden="1">GNRD_OrangeEval_Report_0008_D70!$B$1:$K$105</definedName>
    <definedName name="Z_BCE8E000_401D_402E_9668_344E7BC85F1A_.wvu.FilterData" localSheetId="0" hidden="1">GNRD_OrangeEval_Report_0008_D70!$B$1:$K$105</definedName>
    <definedName name="Z_C7387D1A_1D91_4BC7_BF0F_51A238BF8314_.wvu.FilterData" localSheetId="0" hidden="1">GNRD_OrangeEval_Report_0008_D70!$A$1:$K$105</definedName>
    <definedName name="Z_DA590F8E_76A7_45F4_A27D_59284AAA0D93_.wvu.FilterData" localSheetId="0" hidden="1">GNRD_OrangeEval_Report_0008_D70!$A$1:$K$105</definedName>
  </definedNames>
  <calcPr calcId="191029"/>
  <customWorkbookViews>
    <customWorkbookView name="Agarwal, Naman - Personal View" guid="{046E8464-913D-4947-8B89-F5FA22E53036}" mergeInterval="0" personalView="1" maximized="1" xWindow="-9" yWindow="-9" windowWidth="1938" windowHeight="1048" activeSheetId="1"/>
    <customWorkbookView name="Shariff, HidayathullaX - Personal View" guid="{043A028E-5BE3-4EC7-9F65-A818E64C9BE0}" mergeInterval="0" personalView="1" maximized="1" xWindow="-9" yWindow="-9" windowWidth="1938" windowHeight="1048" activeSheetId="1"/>
    <customWorkbookView name="C, ChetanaX - Personal View" guid="{232F97BF-BC72-4967-8B2A-F2F5097F18DA}" mergeInterval="0" personalView="1" maximized="1" xWindow="-11" yWindow="-11" windowWidth="1942" windowHeight="1042" activeSheetId="1"/>
    <customWorkbookView name="Harikumar, GayathriX - Personal View" guid="{5A512E33-F0BA-42A3-870C-911D62AA1EC3}" mergeInterval="0" personalView="1" maximized="1" xWindow="-11" yWindow="-11" windowWidth="1942" windowHeight="1042" activeSheetId="1"/>
    <customWorkbookView name="Rajubhai, GanganiX utsavbhai - Personal View" guid="{C7387D1A-1D91-4BC7-BF0F-51A238BF8314}" mergeInterval="0" personalView="1" maximized="1" xWindow="-11" yWindow="-11" windowWidth="1848" windowHeight="1102" activeSheetId="1"/>
    <customWorkbookView name="H R, ArpithaX - Personal View" guid="{8F349734-D840-4A95-B400-AE48BA5FA80B}" mergeInterval="0" personalView="1" maximized="1" xWindow="-11" yWindow="-11" windowWidth="1942" windowHeight="1042" activeSheetId="1"/>
    <customWorkbookView name="Mohiuddin, SajjadX - Personal View" guid="{7EA69DEB-31B1-4BEF-A5C3-0A7E682DC0B2}" mergeInterval="0" personalView="1" xWindow="-16" yWindow="7" windowWidth="1920" windowHeight="1020" activeSheetId="1"/>
    <customWorkbookView name="Mp, Ganesh - Personal View" guid="{DA590F8E-76A7-45F4-A27D-59284AAA0D93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/>
  <c r="B10" i="2" l="1"/>
  <c r="B9" i="2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<sst xmlns="http://schemas.openxmlformats.org/spreadsheetml/2006/main" count="764" uniqueCount="157">
  <si>
    <t>component_affected</t>
  </si>
  <si>
    <t>Warm Reset - Windows</t>
  </si>
  <si>
    <t>bios.cpu_pm</t>
  </si>
  <si>
    <t>To verify Hyper-Threading(Enable LP) knob functionality when disabled</t>
  </si>
  <si>
    <t>bios.cpu_pm,bios.platform</t>
  </si>
  <si>
    <t>To validate Warm Reset in EFI Shell</t>
  </si>
  <si>
    <t>bios.platform</t>
  </si>
  <si>
    <t>[Pre-Si  Post-Si]SpeedStep (P-States) from Windows.</t>
  </si>
  <si>
    <t>Verify CPUInfo in OS</t>
  </si>
  <si>
    <t>[Pre and Post Si] [Linux] Validate PCIE CE using EINJ tool with IOMCA option enabled in BIOS</t>
  </si>
  <si>
    <t>bios.ras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</si>
  <si>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</si>
  <si>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</si>
  <si>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</si>
  <si>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</si>
  <si>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</si>
  <si>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</si>
  <si>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</si>
  <si>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</si>
  <si>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</si>
  <si>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</si>
  <si>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</si>
  <si>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</si>
  <si>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</si>
  <si>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</si>
  <si>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To validate Cold Reset-EFI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</si>
  <si>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</si>
  <si>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</si>
  <si>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</si>
  <si>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</si>
  <si>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</si>
  <si>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</si>
  <si>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</si>
  <si>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</si>
  <si>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</si>
  <si>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</si>
  <si>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</si>
  <si>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</si>
  <si>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</si>
  <si>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</si>
  <si>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</si>
  <si>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</si>
  <si>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</si>
  <si>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</si>
  <si>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</si>
  <si>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</si>
  <si>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</si>
  <si>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</si>
  <si>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</si>
  <si>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</si>
  <si>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</si>
  <si>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</si>
  <si>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</si>
  <si>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</si>
  <si>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</si>
  <si>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</si>
  <si>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</si>
  <si>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</si>
  <si>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</si>
  <si>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</si>
  <si>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</si>
  <si>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</si>
  <si>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</si>
  <si>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</si>
  <si>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</si>
  <si>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</si>
  <si>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</si>
  <si>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</si>
  <si>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</si>
  <si>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</si>
  <si>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</si>
  <si>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</si>
  <si>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</si>
  <si>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</si>
  <si>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</si>
  <si>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</si>
  <si>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bios.platform,fw.ifwi.bios</t>
  </si>
  <si>
    <t>[MKTME][PreSi  PostSi] [Security] Verify 256bit Memory Encryption Engine (with or without integrity)</t>
  </si>
  <si>
    <t>To check boot order sequence with bios priority</t>
  </si>
  <si>
    <t>[SGX][MISC Test][GNR/SRF A0]SBFT should co-exit with SGX and PRMRR size should change with SBFT enable</t>
  </si>
  <si>
    <t>bios.ifs,bios.security</t>
  </si>
  <si>
    <t>Verify PCIe Gen 5 enumeration, speed and width from UEFI shell and OS</t>
  </si>
  <si>
    <t>[Pre and Post-Si] Validate global reset function from EDK shell</t>
  </si>
  <si>
    <t>[SGX][MISC Test][GNR  B0]8M is required in PRMRR0 for SAF/SBFT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</si>
  <si>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</si>
  <si>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</si>
  <si>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</si>
  <si>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</si>
  <si>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</si>
  <si>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</si>
  <si>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</si>
  <si>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</si>
  <si>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</si>
  <si>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</si>
  <si>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bios.iio,bios.uncore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</si>
  <si>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</si>
  <si>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</si>
  <si>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</si>
  <si>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</si>
  <si>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Verify Warm Reset and Cold Reset Power Cycle from EFI shell through CF9 Register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</si>
  <si>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</si>
  <si>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</si>
  <si>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</si>
  <si>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</si>
  <si>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</si>
  <si>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</si>
  <si>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</si>
  <si>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</si>
  <si>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</si>
  <si>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</si>
  <si>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</si>
  <si>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</si>
  <si>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</si>
  <si>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</si>
  <si>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</si>
  <si>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</si>
  <si>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</si>
  <si>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</si>
  <si>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</si>
  <si>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</si>
  <si>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</si>
  <si>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Tester</t>
  </si>
  <si>
    <t>Status</t>
  </si>
  <si>
    <t>HSD</t>
  </si>
  <si>
    <t>Cores</t>
  </si>
  <si>
    <t>HCC\MCC</t>
  </si>
  <si>
    <t>Mode</t>
  </si>
  <si>
    <t>IFWI Used</t>
  </si>
  <si>
    <t>Comments</t>
  </si>
  <si>
    <t>Automation</t>
  </si>
  <si>
    <t>Pass</t>
  </si>
  <si>
    <t>Arpitha</t>
  </si>
  <si>
    <t xml:space="preserve">Automation </t>
  </si>
  <si>
    <t>Chetana</t>
  </si>
  <si>
    <t>HCC</t>
  </si>
  <si>
    <t>BMOD</t>
  </si>
  <si>
    <t>automation</t>
  </si>
  <si>
    <t>gangani</t>
  </si>
  <si>
    <t>Gayathri</t>
  </si>
  <si>
    <t>Debug IPClean</t>
  </si>
  <si>
    <t>Block</t>
  </si>
  <si>
    <t>Release IP Clean</t>
  </si>
  <si>
    <t>Sajjad</t>
  </si>
  <si>
    <t xml:space="preserve">Status </t>
  </si>
  <si>
    <t xml:space="preserve">Count </t>
  </si>
  <si>
    <t>Fail</t>
  </si>
  <si>
    <t>total</t>
  </si>
  <si>
    <t>TPM feature block</t>
  </si>
  <si>
    <t xml:space="preserve">SGX feature block </t>
  </si>
  <si>
    <t xml:space="preserve">Memory channel feature block </t>
  </si>
  <si>
    <t xml:space="preserve">CXL feature block </t>
  </si>
  <si>
    <t xml:space="preserve">Pythonsv msc bar value mismatch </t>
  </si>
  <si>
    <t xml:space="preserve">Percentage </t>
  </si>
  <si>
    <t xml:space="preserve">Pythonsv value mismatch </t>
  </si>
  <si>
    <t xml:space="preserve">RAS feature block 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</si>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</sst>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0"/>
      <color theme="1"/>
      <name val="Calibri "/>
    </font>
    <font>
      <sz val="9.5"/>
      <color rgb="FF000000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right" vertical="top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B5D5CB3-6FCE-42A2-A524-AC20231185C4}" diskRevisions="1" revisionId="896" version="57">
  <header guid="{EC2FEC70-3330-49B6-9BC4-DB908307EFDC}" dateTime="2022-11-09T10:10:58" maxSheetId="2" userName="Shariff, HidayathullaX" r:id="rId1">
    <sheetIdMap count="1">
      <sheetId val="1"/>
    </sheetIdMap>
  </header>
  <header guid="{9C2E62F7-E330-4C48-A186-D6F71B11BBF3}" dateTime="2022-11-09T10:28:33" maxSheetId="2" userName="H R, ArpithaX" r:id="rId2" minRId="1" maxRId="3">
    <sheetIdMap count="1">
      <sheetId val="1"/>
    </sheetIdMap>
  </header>
  <header guid="{0BBB4550-4E3A-4886-8BCB-4A27B9668717}" dateTime="2022-11-09T10:30:47" maxSheetId="2" userName="H R, ArpithaX" r:id="rId3" minRId="5" maxRId="8">
    <sheetIdMap count="1">
      <sheetId val="1"/>
    </sheetIdMap>
  </header>
  <header guid="{83DFF070-B942-455F-976B-DF1899E88918}" dateTime="2022-11-09T10:33:44" maxSheetId="2" userName="H R, ArpithaX" r:id="rId4" minRId="9" maxRId="18">
    <sheetIdMap count="1">
      <sheetId val="1"/>
    </sheetIdMap>
  </header>
  <header guid="{056504BD-DA1F-4898-98A7-A3152713630D}" dateTime="2022-11-09T10:37:34" maxSheetId="2" userName="H R, ArpithaX" r:id="rId5" minRId="20" maxRId="25">
    <sheetIdMap count="1">
      <sheetId val="1"/>
    </sheetIdMap>
  </header>
  <header guid="{102FC60D-CA0C-4426-BB7C-100AB86E9282}" dateTime="2022-11-09T10:43:32" maxSheetId="2" userName="H R, ArpithaX" r:id="rId6" minRId="26" maxRId="39">
    <sheetIdMap count="1">
      <sheetId val="1"/>
    </sheetIdMap>
  </header>
  <header guid="{8859B858-5C19-4E89-BA30-3488E375838C}" dateTime="2022-11-09T10:47:18" maxSheetId="2" userName="C, ChetanaX" r:id="rId7" minRId="40" maxRId="81">
    <sheetIdMap count="1">
      <sheetId val="1"/>
    </sheetIdMap>
  </header>
  <header guid="{560B8C2D-CF5C-4C09-839C-D666DF46A39D}" dateTime="2022-11-09T10:52:08" maxSheetId="2" userName="H R, ArpithaX" r:id="rId8">
    <sheetIdMap count="1">
      <sheetId val="1"/>
    </sheetIdMap>
  </header>
  <header guid="{6F0584BF-2FD8-4DA5-B863-BD2898CF0D94}" dateTime="2022-11-09T11:22:21" maxSheetId="2" userName="H R, ArpithaX" r:id="rId9" minRId="84" maxRId="93">
    <sheetIdMap count="1">
      <sheetId val="1"/>
    </sheetIdMap>
  </header>
  <header guid="{0E211F20-D707-45DA-83BF-0DF9F09D96F7}" dateTime="2022-11-09T11:23:23" maxSheetId="2" userName="Shariff, HidayathullaX" r:id="rId10">
    <sheetIdMap count="1">
      <sheetId val="1"/>
    </sheetIdMap>
  </header>
  <header guid="{A37A979B-7784-4897-B90E-994C734F79D4}" dateTime="2022-11-09T11:24:18" maxSheetId="2" userName="C, ChetanaX" r:id="rId11" minRId="96" maxRId="106">
    <sheetIdMap count="1">
      <sheetId val="1"/>
    </sheetIdMap>
  </header>
  <header guid="{6A846EAB-C8D7-4214-BB91-B4555A1A8284}" dateTime="2022-11-09T11:29:08" maxSheetId="2" userName="Rajubhai, GanganiX utsavbhai" r:id="rId12" minRId="108" maxRId="166">
    <sheetIdMap count="1">
      <sheetId val="1"/>
    </sheetIdMap>
  </header>
  <header guid="{494916F6-58BE-4BCC-97B0-07C5AF978ABD}" dateTime="2022-11-09T11:30:47" maxSheetId="2" userName="Rajubhai, GanganiX utsavbhai" r:id="rId13" minRId="168" maxRId="176">
    <sheetIdMap count="1">
      <sheetId val="1"/>
    </sheetIdMap>
  </header>
  <header guid="{22B9329F-C711-4C8E-BF67-95114CF84009}" dateTime="2022-11-09T11:32:36" maxSheetId="2" userName="H R, ArpithaX" r:id="rId14" minRId="178" maxRId="181">
    <sheetIdMap count="1">
      <sheetId val="1"/>
    </sheetIdMap>
  </header>
  <header guid="{013990C0-FAAF-40AB-B4B3-4DD64006EC60}" dateTime="2022-11-09T11:35:29" maxSheetId="2" userName="Rajubhai, GanganiX utsavbhai" r:id="rId15" minRId="182" maxRId="191">
    <sheetIdMap count="1">
      <sheetId val="1"/>
    </sheetIdMap>
  </header>
  <header guid="{51932AF2-3BBB-4A00-B1D0-4EA163F0DE24}" dateTime="2022-11-09T11:36:01" maxSheetId="2" userName="Harikumar, GayathriX" r:id="rId16" minRId="192" maxRId="196">
    <sheetIdMap count="1">
      <sheetId val="1"/>
    </sheetIdMap>
  </header>
  <header guid="{4D0A97E4-ECA4-4D63-96F1-11BE4817F738}" dateTime="2022-11-09T11:37:13" maxSheetId="2" userName="Rajubhai, GanganiX utsavbhai" r:id="rId17" minRId="198">
    <sheetIdMap count="1">
      <sheetId val="1"/>
    </sheetIdMap>
  </header>
  <header guid="{D55C515A-A57A-45A3-B080-90414BF70A0C}" dateTime="2022-11-09T11:38:05" maxSheetId="2" userName="C, ChetanaX" r:id="rId18" minRId="199" maxRId="200">
    <sheetIdMap count="1">
      <sheetId val="1"/>
    </sheetIdMap>
  </header>
  <header guid="{4C88192E-C82D-44A9-A3F4-18C25E3CE903}" dateTime="2022-11-09T11:38:21" maxSheetId="2" userName="Harikumar, GayathriX" r:id="rId19" minRId="201">
    <sheetIdMap count="1">
      <sheetId val="1"/>
    </sheetIdMap>
  </header>
  <header guid="{580EE868-5EC4-4BFA-B196-B9B6971F2498}" dateTime="2022-11-09T11:40:40" maxSheetId="2" userName="Mohiuddin, SajjadX" r:id="rId20">
    <sheetIdMap count="1">
      <sheetId val="1"/>
    </sheetIdMap>
  </header>
  <header guid="{8AC71791-06BA-4695-9EE9-E031CCF01F10}" dateTime="2022-11-09T11:42:43" maxSheetId="2" userName="Shariff, HidayathullaX" r:id="rId21" minRId="203" maxRId="233">
    <sheetIdMap count="1">
      <sheetId val="1"/>
    </sheetIdMap>
  </header>
  <header guid="{E146661B-AF5E-46C2-A523-6C79507CA013}" dateTime="2022-11-09T11:43:25" maxSheetId="2" userName="Shariff, HidayathullaX" r:id="rId22" minRId="234">
    <sheetIdMap count="1">
      <sheetId val="1"/>
    </sheetIdMap>
  </header>
  <header guid="{0D1091BE-E9D5-4A12-8E01-8018B9AE9E6A}" dateTime="2022-11-09T11:47:16" maxSheetId="2" userName="Shariff, HidayathullaX" r:id="rId23" minRId="235" maxRId="245">
    <sheetIdMap count="1">
      <sheetId val="1"/>
    </sheetIdMap>
  </header>
  <header guid="{1679A24C-989B-447E-9F2E-C56D600FA891}" dateTime="2022-11-09T11:51:12" maxSheetId="2" userName="H R, ArpithaX" r:id="rId24" minRId="246" maxRId="255">
    <sheetIdMap count="1">
      <sheetId val="1"/>
    </sheetIdMap>
  </header>
  <header guid="{D4228148-98A5-4CC8-B85F-D284075300C3}" dateTime="2022-11-09T12:13:10" maxSheetId="2" userName="Harikumar, GayathriX" r:id="rId25" minRId="256" maxRId="258">
    <sheetIdMap count="1">
      <sheetId val="1"/>
    </sheetIdMap>
  </header>
  <header guid="{B3A04EBA-2AE6-47B1-949A-45882B162CCD}" dateTime="2022-11-09T12:29:30" maxSheetId="2" userName="H R, ArpithaX" r:id="rId26" minRId="259" maxRId="264">
    <sheetIdMap count="1">
      <sheetId val="1"/>
    </sheetIdMap>
  </header>
  <header guid="{7E41FB4D-A75B-42DC-8BFB-3B1EC74BF681}" dateTime="2022-11-09T12:47:57" maxSheetId="2" userName="Harikumar, GayathriX" r:id="rId27" minRId="265" maxRId="267">
    <sheetIdMap count="1">
      <sheetId val="1"/>
    </sheetIdMap>
  </header>
  <header guid="{D5AFFC14-C2DE-4F5D-BFA3-C7CD51A741A9}" dateTime="2022-11-09T13:09:05" maxSheetId="2" userName="Harikumar, GayathriX" r:id="rId28" minRId="268" maxRId="270">
    <sheetIdMap count="1">
      <sheetId val="1"/>
    </sheetIdMap>
  </header>
  <header guid="{FA53A1E3-6DF2-4A34-B0B3-3BBD76AF254D}" dateTime="2022-11-09T13:12:36" maxSheetId="2" userName="Harikumar, GayathriX" r:id="rId29" minRId="271">
    <sheetIdMap count="1">
      <sheetId val="1"/>
    </sheetIdMap>
  </header>
  <header guid="{196C2090-5E21-4562-B0F5-A227FEC15903}" dateTime="2022-11-09T13:47:50" maxSheetId="2" userName="H R, ArpithaX" r:id="rId30" minRId="272" maxRId="286">
    <sheetIdMap count="1">
      <sheetId val="1"/>
    </sheetIdMap>
  </header>
  <header guid="{52DCEBD5-7DBC-462C-9C78-12F50B657AD8}" dateTime="2022-11-09T14:24:55" maxSheetId="2" userName="Harikumar, GayathriX" r:id="rId31" minRId="287" maxRId="288">
    <sheetIdMap count="1">
      <sheetId val="1"/>
    </sheetIdMap>
  </header>
  <header guid="{64739A79-A230-4636-A00C-BCEE90284C3B}" dateTime="2022-11-09T15:30:34" maxSheetId="2" userName="Shariff, HidayathullaX" r:id="rId32" minRId="289" maxRId="322">
    <sheetIdMap count="1">
      <sheetId val="1"/>
    </sheetIdMap>
  </header>
  <header guid="{9C6A4153-C5D7-4002-9C5B-69C220B58974}" dateTime="2022-11-09T16:04:56" maxSheetId="2" userName="C, ChetanaX" r:id="rId33" minRId="323" maxRId="376">
    <sheetIdMap count="1">
      <sheetId val="1"/>
    </sheetIdMap>
  </header>
  <header guid="{6CA6EB6F-5DBB-4B89-90E8-1F98F20BFFFF}" dateTime="2022-11-09T16:05:29" maxSheetId="2" userName="Harikumar, GayathriX" r:id="rId34" minRId="377" maxRId="380">
    <sheetIdMap count="1">
      <sheetId val="1"/>
    </sheetIdMap>
  </header>
  <header guid="{25BA3129-B324-44AE-BC65-27153F14E37A}" dateTime="2022-11-09T16:05:53" maxSheetId="2" userName="Mohiuddin, SajjadX" r:id="rId35">
    <sheetIdMap count="1">
      <sheetId val="1"/>
    </sheetIdMap>
  </header>
  <header guid="{6FD72C85-9F68-417C-9FBC-43E55FAE0B1F}" dateTime="2022-11-09T16:06:46" maxSheetId="2" userName="Rajubhai, GanganiX utsavbhai" r:id="rId36" minRId="383" maxRId="423">
    <sheetIdMap count="1">
      <sheetId val="1"/>
    </sheetIdMap>
  </header>
  <header guid="{ABEB3780-A7A0-473D-AE79-E5FCEE2C23E3}" dateTime="2022-11-09T16:10:22" maxSheetId="2" userName="C, ChetanaX" r:id="rId37" minRId="424" maxRId="428">
    <sheetIdMap count="1">
      <sheetId val="1"/>
    </sheetIdMap>
  </header>
  <header guid="{01BB2CE7-6E1F-4E60-9857-08FC4AAF7A21}" dateTime="2022-11-09T16:15:57" maxSheetId="2" userName="H R, ArpithaX" r:id="rId38" minRId="429" maxRId="438">
    <sheetIdMap count="1">
      <sheetId val="1"/>
    </sheetIdMap>
  </header>
  <header guid="{E28CEDF4-6009-4BCC-8C34-CF188B6F9FFC}" dateTime="2022-11-09T16:21:51" maxSheetId="2" userName="C, ChetanaX" r:id="rId39" minRId="439" maxRId="443">
    <sheetIdMap count="1">
      <sheetId val="1"/>
    </sheetIdMap>
  </header>
  <header guid="{3F64B2B6-6652-41AB-A5A8-DDC60B660736}" dateTime="2022-11-09T16:31:41" maxSheetId="2" userName="Shariff, HidayathullaX" r:id="rId40" minRId="444">
    <sheetIdMap count="1">
      <sheetId val="1"/>
    </sheetIdMap>
  </header>
  <header guid="{FE0F347F-D570-4131-B7D8-D1169681757F}" dateTime="2022-11-09T16:33:05" maxSheetId="2" userName="Mohiuddin, SajjadX" r:id="rId41" minRId="445" maxRId="451">
    <sheetIdMap count="1">
      <sheetId val="1"/>
    </sheetIdMap>
  </header>
  <header guid="{4FD0E3A3-C04E-4562-AE91-7B3ED14831E1}" dateTime="2022-11-09T16:33:35" maxSheetId="2" userName="C, ChetanaX" r:id="rId42" minRId="453" maxRId="457">
    <sheetIdMap count="1">
      <sheetId val="1"/>
    </sheetIdMap>
  </header>
  <header guid="{D989C648-285E-4C02-8F7D-9C9F84938F84}" dateTime="2022-11-09T16:55:25" maxSheetId="2" userName="Shariff, HidayathullaX" r:id="rId43" minRId="458" maxRId="465">
    <sheetIdMap count="1">
      <sheetId val="1"/>
    </sheetIdMap>
  </header>
  <header guid="{EEE654C4-4E2E-4B41-8E69-1786F89680E1}" dateTime="2022-11-09T16:58:57" maxSheetId="2" userName="Shariff, HidayathullaX" r:id="rId44" minRId="467">
    <sheetIdMap count="1">
      <sheetId val="1"/>
    </sheetIdMap>
  </header>
  <header guid="{71C7D135-758E-49E6-A68F-1605EBB9F4BD}" dateTime="2022-11-09T17:02:13" maxSheetId="2" userName="Rajubhai, GanganiX utsavbhai" r:id="rId45" minRId="468" maxRId="485">
    <sheetIdMap count="1">
      <sheetId val="1"/>
    </sheetIdMap>
  </header>
  <header guid="{1B46D21A-1687-4763-90F0-3208D1330D8D}" dateTime="2022-11-09T17:03:57" maxSheetId="2" userName="Shariff, HidayathullaX" r:id="rId46">
    <sheetIdMap count="1">
      <sheetId val="1"/>
    </sheetIdMap>
  </header>
  <header guid="{9297C637-8391-4B58-A7C9-BD5D549EEFC5}" dateTime="2022-11-09T17:20:22" maxSheetId="2" userName="Rajubhai, GanganiX utsavbhai" r:id="rId47" minRId="487" maxRId="496">
    <sheetIdMap count="1">
      <sheetId val="1"/>
    </sheetIdMap>
  </header>
  <header guid="{24E2E4EE-4741-4D66-A06D-D6FBAE5E63F4}" dateTime="2022-11-09T17:20:45" maxSheetId="2" userName="H R, ArpithaX" r:id="rId48" minRId="498" maxRId="499">
    <sheetIdMap count="1">
      <sheetId val="1"/>
    </sheetIdMap>
  </header>
  <header guid="{E3301328-8087-440E-846A-3300F0D45639}" dateTime="2022-11-09T17:54:22" maxSheetId="3" userName="Mohiuddin, SajjadX" r:id="rId49" minRId="501" maxRId="843">
    <sheetIdMap count="2">
      <sheetId val="1"/>
      <sheetId val="2"/>
    </sheetIdMap>
  </header>
  <header guid="{EBC889DE-4E0A-4ED8-A065-D1CAAE59FFA2}" dateTime="2022-11-09T17:58:02" maxSheetId="3" userName="Mohiuddin, SajjadX" r:id="rId50" minRId="845" maxRId="857">
    <sheetIdMap count="2">
      <sheetId val="1"/>
      <sheetId val="2"/>
    </sheetIdMap>
  </header>
  <header guid="{05FA8BCF-F608-4ED3-B50A-90B31C22D8BC}" dateTime="2022-11-09T18:02:39" maxSheetId="3" userName="Mohiuddin, SajjadX" r:id="rId51" minRId="859" maxRId="872">
    <sheetIdMap count="2">
      <sheetId val="1"/>
      <sheetId val="2"/>
    </sheetIdMap>
  </header>
  <header guid="{09561682-C53E-4120-A6A3-945145AFDDB5}" dateTime="2022-11-10T11:26:15" maxSheetId="3" userName="Mohiuddin, SajjadX" r:id="rId52" minRId="874" maxRId="876">
    <sheetIdMap count="2">
      <sheetId val="1"/>
      <sheetId val="2"/>
    </sheetIdMap>
  </header>
  <header guid="{99B30F9B-7177-47F4-B236-6D5D5BE6EC65}" dateTime="2022-11-10T11:56:44" maxSheetId="3" userName="Mp, Ganesh" r:id="rId53" minRId="877" maxRId="882">
    <sheetIdMap count="2">
      <sheetId val="1"/>
      <sheetId val="2"/>
    </sheetIdMap>
  </header>
  <header guid="{959E80D5-C6EC-4914-A286-6B146D470DE3}" dateTime="2022-11-10T12:03:26" maxSheetId="3" userName="Mp, Ganesh" r:id="rId54" minRId="884" maxRId="888">
    <sheetIdMap count="2">
      <sheetId val="1"/>
      <sheetId val="2"/>
    </sheetIdMap>
  </header>
  <header guid="{38882C8A-0C08-4936-81EC-107A30A499E8}" dateTime="2022-11-10T12:07:15" maxSheetId="3" userName="Mp, Ganesh" r:id="rId55" minRId="889" maxRId="892">
    <sheetIdMap count="2">
      <sheetId val="1"/>
      <sheetId val="2"/>
    </sheetIdMap>
  </header>
  <header guid="{DAAF4EDF-D39D-4F4E-9CAB-CCCD2B2AAD08}" dateTime="2022-11-10T12:07:25" maxSheetId="3" userName="Mp, Ganesh" r:id="rId56">
    <sheetIdMap count="2">
      <sheetId val="1"/>
      <sheetId val="2"/>
    </sheetIdMap>
  </header>
  <header guid="{BB5D5CB3-6FCE-42A2-A524-AC20231185C4}" dateTime="2023-03-28T14:47:43" maxSheetId="3" userName="Agarwal, Naman" r:id="rId57" minRId="894" maxRId="89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43A028E-5BE3-4EC7-9F65-A818E64C9BE0}" action="delete"/>
  <rdn rId="0" localSheetId="1" customView="1" name="Z_043A028E_5BE3_4EC7_9F65_A818E64C9BE0_.wvu.FilterData" hidden="1" oldHidden="1">
    <formula>GNRD_Orange_08_D70!$A$1:$K$109</formula>
  </rdn>
  <rcv guid="{043A028E-5BE3-4EC7-9F65-A818E64C9BE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nc r="D6" t="inlineStr">
      <is>
        <t>Chetana</t>
      </is>
    </nc>
  </rcc>
  <rcc rId="97" sId="1">
    <nc r="D25" t="inlineStr">
      <is>
        <t>Chetana</t>
      </is>
    </nc>
  </rcc>
  <rcc rId="98" sId="1">
    <nc r="D27" t="inlineStr">
      <is>
        <t>Chetana</t>
      </is>
    </nc>
  </rcc>
  <rcc rId="99" sId="1">
    <nc r="D29" t="inlineStr">
      <is>
        <t>Chetana</t>
      </is>
    </nc>
  </rcc>
  <rcc rId="100" sId="1">
    <nc r="D47" t="inlineStr">
      <is>
        <t>Chetana</t>
      </is>
    </nc>
  </rcc>
  <rcc rId="101" sId="1">
    <nc r="D57" t="inlineStr">
      <is>
        <t>Chetana</t>
      </is>
    </nc>
  </rcc>
  <rcc rId="102" sId="1">
    <nc r="D60" t="inlineStr">
      <is>
        <t>Chetana</t>
      </is>
    </nc>
  </rcc>
  <rcc rId="103" sId="1">
    <nc r="D64" t="inlineStr">
      <is>
        <t>Chetana</t>
      </is>
    </nc>
  </rcc>
  <rcc rId="104" sId="1">
    <nc r="D78" t="inlineStr">
      <is>
        <t>Chetana</t>
      </is>
    </nc>
  </rcc>
  <rcc rId="105" sId="1">
    <nc r="D100" t="inlineStr">
      <is>
        <t>Chetana</t>
      </is>
    </nc>
  </rcc>
  <rcc rId="106" sId="1">
    <nc r="D103" t="inlineStr">
      <is>
        <t>Chetana</t>
      </is>
    </nc>
  </rcc>
  <rcv guid="{232F97BF-BC72-4967-8B2A-F2F5097F18DA}" action="delete"/>
  <rdn rId="0" localSheetId="1" customView="1" name="Z_232F97BF_BC72_4967_8B2A_F2F5097F18DA_.wvu.FilterData" hidden="1" oldHidden="1">
    <formula>GNRD_Orange_08_D70!$B$1:$K$109</formula>
    <oldFormula>GNRD_Orange_08_D70!$A$1:$K$109</oldFormula>
  </rdn>
  <rcv guid="{232F97BF-BC72-4967-8B2A-F2F5097F18DA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nc r="D4" t="inlineStr">
      <is>
        <t>automation</t>
      </is>
    </nc>
  </rcc>
  <rcc rId="109" sId="1">
    <nc r="E4" t="inlineStr">
      <is>
        <t>Pass</t>
      </is>
    </nc>
  </rcc>
  <rcc rId="110" sId="1">
    <nc r="D8" t="inlineStr">
      <is>
        <t>Automation</t>
      </is>
    </nc>
  </rcc>
  <rcc rId="111" sId="1">
    <nc r="E8" t="inlineStr">
      <is>
        <t>Pass</t>
      </is>
    </nc>
  </rcc>
  <rcc rId="112" sId="1">
    <nc r="E9" t="inlineStr">
      <is>
        <t>Pass</t>
      </is>
    </nc>
  </rcc>
  <rcc rId="113" sId="1">
    <nc r="E10" t="inlineStr">
      <is>
        <t>Pass</t>
      </is>
    </nc>
  </rcc>
  <rcc rId="114" sId="1">
    <nc r="E12" t="inlineStr">
      <is>
        <t>Pass</t>
      </is>
    </nc>
  </rcc>
  <rcc rId="115" sId="1">
    <nc r="D12" t="inlineStr">
      <is>
        <t>Automation</t>
      </is>
    </nc>
  </rcc>
  <rcc rId="116" sId="1">
    <nc r="D10" t="inlineStr">
      <is>
        <t>Automation</t>
      </is>
    </nc>
  </rcc>
  <rcc rId="117" sId="1">
    <nc r="D9" t="inlineStr">
      <is>
        <t>Automation</t>
      </is>
    </nc>
  </rcc>
  <rcc rId="118" sId="1">
    <nc r="D14" t="inlineStr">
      <is>
        <t>Automation</t>
      </is>
    </nc>
  </rcc>
  <rcc rId="119" sId="1">
    <nc r="D15" t="inlineStr">
      <is>
        <t>Automation</t>
      </is>
    </nc>
  </rcc>
  <rcc rId="120" sId="1">
    <nc r="D16" t="inlineStr">
      <is>
        <t>Automation</t>
      </is>
    </nc>
  </rcc>
  <rcc rId="121" sId="1">
    <nc r="D17" t="inlineStr">
      <is>
        <t>Automation</t>
      </is>
    </nc>
  </rcc>
  <rcc rId="122" sId="1">
    <nc r="D18" t="inlineStr">
      <is>
        <t>Automation</t>
      </is>
    </nc>
  </rcc>
  <rcc rId="123" sId="1">
    <nc r="E14" t="inlineStr">
      <is>
        <t>Pass</t>
      </is>
    </nc>
  </rcc>
  <rcc rId="124" sId="1">
    <nc r="E15" t="inlineStr">
      <is>
        <t>Pass</t>
      </is>
    </nc>
  </rcc>
  <rcc rId="125" sId="1">
    <nc r="E16" t="inlineStr">
      <is>
        <t>Pass</t>
      </is>
    </nc>
  </rcc>
  <rcc rId="126" sId="1">
    <nc r="E17" t="inlineStr">
      <is>
        <t>Pass</t>
      </is>
    </nc>
  </rcc>
  <rcc rId="127" sId="1">
    <nc r="E18" t="inlineStr">
      <is>
        <t>Pass</t>
      </is>
    </nc>
  </rcc>
  <rcc rId="128" sId="1">
    <nc r="D20" t="inlineStr">
      <is>
        <t>Automation</t>
      </is>
    </nc>
  </rcc>
  <rcc rId="129" sId="1">
    <nc r="E20" t="inlineStr">
      <is>
        <t>Pass</t>
      </is>
    </nc>
  </rcc>
  <rcc rId="130" sId="1">
    <nc r="E21" t="inlineStr">
      <is>
        <t>Pass</t>
      </is>
    </nc>
  </rcc>
  <rcc rId="131" sId="1">
    <nc r="E23" t="inlineStr">
      <is>
        <t>Pass</t>
      </is>
    </nc>
  </rcc>
  <rcc rId="132" sId="1">
    <nc r="E28" t="inlineStr">
      <is>
        <t>pass</t>
      </is>
    </nc>
  </rcc>
  <rcc rId="133" sId="1">
    <nc r="E30" t="inlineStr">
      <is>
        <t>Pass</t>
      </is>
    </nc>
  </rcc>
  <rcc rId="134" sId="1">
    <nc r="E32" t="inlineStr">
      <is>
        <t>Pass</t>
      </is>
    </nc>
  </rcc>
  <rcc rId="135" sId="1">
    <nc r="E33" t="inlineStr">
      <is>
        <t>Pass</t>
      </is>
    </nc>
  </rcc>
  <rcc rId="136" sId="1">
    <nc r="E34" t="inlineStr">
      <is>
        <t>Pass</t>
      </is>
    </nc>
  </rcc>
  <rcc rId="137" sId="1">
    <nc r="E37" t="inlineStr">
      <is>
        <t>Pass</t>
      </is>
    </nc>
  </rcc>
  <rcc rId="138" sId="1">
    <nc r="E43" t="inlineStr">
      <is>
        <t>Pass</t>
      </is>
    </nc>
  </rcc>
  <rcc rId="139" sId="1">
    <nc r="E44" t="inlineStr">
      <is>
        <t>Pass</t>
      </is>
    </nc>
  </rcc>
  <rcc rId="140" sId="1">
    <nc r="E45" t="inlineStr">
      <is>
        <t>Pass</t>
      </is>
    </nc>
  </rcc>
  <rcc rId="141" sId="1">
    <nc r="E50" t="inlineStr">
      <is>
        <t>Pass</t>
      </is>
    </nc>
  </rcc>
  <rcc rId="142" sId="1">
    <nc r="E54" t="inlineStr">
      <is>
        <t>Pass</t>
      </is>
    </nc>
  </rcc>
  <rcc rId="143" sId="1">
    <nc r="E55" t="inlineStr">
      <is>
        <t>Pass</t>
      </is>
    </nc>
  </rcc>
  <rcc rId="144" sId="1">
    <nc r="E56" t="inlineStr">
      <is>
        <t>Pass</t>
      </is>
    </nc>
  </rcc>
  <rcc rId="145" sId="1">
    <nc r="E79" t="inlineStr">
      <is>
        <t>pass</t>
      </is>
    </nc>
  </rcc>
  <rcc rId="146" sId="1">
    <nc r="E80" t="inlineStr">
      <is>
        <t>pass</t>
      </is>
    </nc>
  </rcc>
  <rcc rId="147" sId="1">
    <nc r="E84" t="inlineStr">
      <is>
        <t>pass</t>
      </is>
    </nc>
  </rcc>
  <rcc rId="148" sId="1">
    <nc r="E107" t="inlineStr">
      <is>
        <t>Pass</t>
      </is>
    </nc>
  </rcc>
  <rcc rId="149" sId="1">
    <nc r="D107" t="inlineStr">
      <is>
        <t>Automation</t>
      </is>
    </nc>
  </rcc>
  <rcc rId="150" sId="1">
    <nc r="D84" t="inlineStr">
      <is>
        <t>Automation</t>
      </is>
    </nc>
  </rcc>
  <rcc rId="151" sId="1">
    <nc r="D80" t="inlineStr">
      <is>
        <t>Automation</t>
      </is>
    </nc>
  </rcc>
  <rcc rId="152" sId="1">
    <nc r="D79" t="inlineStr">
      <is>
        <t>automation</t>
      </is>
    </nc>
  </rcc>
  <rcc rId="153" sId="1">
    <nc r="D54" t="inlineStr">
      <is>
        <t>Automation</t>
      </is>
    </nc>
  </rcc>
  <rcc rId="154" sId="1">
    <nc r="D55" t="inlineStr">
      <is>
        <t>Automation</t>
      </is>
    </nc>
  </rcc>
  <rcc rId="155" sId="1">
    <nc r="D56" t="inlineStr">
      <is>
        <t>Automation</t>
      </is>
    </nc>
  </rcc>
  <rcc rId="156" sId="1">
    <nc r="D50" t="inlineStr">
      <is>
        <t>Automation</t>
      </is>
    </nc>
  </rcc>
  <rcc rId="157" sId="1">
    <nc r="D43" t="inlineStr">
      <is>
        <t>Automation</t>
      </is>
    </nc>
  </rcc>
  <rcc rId="158" sId="1">
    <nc r="D44" t="inlineStr">
      <is>
        <t>Automation</t>
      </is>
    </nc>
  </rcc>
  <rcc rId="159" sId="1">
    <nc r="D45" t="inlineStr">
      <is>
        <t>Automation</t>
      </is>
    </nc>
  </rcc>
  <rcc rId="160" sId="1">
    <nc r="D30" t="inlineStr">
      <is>
        <t>Automation</t>
      </is>
    </nc>
  </rcc>
  <rcc rId="161" sId="1">
    <nc r="D32" t="inlineStr">
      <is>
        <t>Automation</t>
      </is>
    </nc>
  </rcc>
  <rcc rId="162" sId="1">
    <nc r="D33" t="inlineStr">
      <is>
        <t>Automation</t>
      </is>
    </nc>
  </rcc>
  <rcc rId="163" sId="1">
    <nc r="D34" t="inlineStr">
      <is>
        <t>Automation</t>
      </is>
    </nc>
  </rcc>
  <rcc rId="164" sId="1">
    <nc r="D28" t="inlineStr">
      <is>
        <t>Automation</t>
      </is>
    </nc>
  </rcc>
  <rcc rId="165" sId="1">
    <nc r="D21" t="inlineStr">
      <is>
        <t>Automation</t>
      </is>
    </nc>
  </rcc>
  <rcc rId="166" sId="1">
    <nc r="D23" t="inlineStr">
      <is>
        <t>Automation</t>
      </is>
    </nc>
  </rcc>
  <rdn rId="0" localSheetId="1" customView="1" name="Z_C7387D1A_1D91_4BC7_BF0F_51A238BF8314_.wvu.FilterData" hidden="1" oldHidden="1">
    <formula>GNRD_Orange_08_D70!$A$1:$K$109</formula>
  </rdn>
  <rcv guid="{C7387D1A-1D91-4BC7-BF0F-51A238BF8314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nc r="K19" t="inlineStr">
      <is>
        <t>failed in automation</t>
      </is>
    </nc>
  </rcc>
  <rcc rId="169" sId="1">
    <nc r="K26" t="inlineStr">
      <is>
        <t>failed in automation</t>
      </is>
    </nc>
  </rcc>
  <rcc rId="170" sId="1">
    <nc r="K46" t="inlineStr">
      <is>
        <t>failed in automation</t>
      </is>
    </nc>
  </rcc>
  <rcc rId="171" sId="1">
    <nc r="K51" t="inlineStr">
      <is>
        <t>failed in automation</t>
      </is>
    </nc>
  </rcc>
  <rcc rId="172" sId="1">
    <nc r="K69" t="inlineStr">
      <is>
        <t>failed in automation</t>
      </is>
    </nc>
  </rcc>
  <rcc rId="173" sId="1">
    <nc r="K68" t="inlineStr">
      <is>
        <t>failed in automation</t>
      </is>
    </nc>
  </rcc>
  <rcc rId="174" sId="1">
    <nc r="K77" t="inlineStr">
      <is>
        <t>failed in automation</t>
      </is>
    </nc>
  </rcc>
  <rcc rId="175" sId="1">
    <nc r="K76" t="inlineStr">
      <is>
        <t>failed in automation</t>
      </is>
    </nc>
  </rcc>
  <rcc rId="176" sId="1">
    <nc r="K86" t="inlineStr">
      <is>
        <t>failed in automation</t>
      </is>
    </nc>
  </rcc>
  <rcv guid="{C7387D1A-1D91-4BC7-BF0F-51A238BF8314}" action="delete"/>
  <rdn rId="0" localSheetId="1" customView="1" name="Z_C7387D1A_1D91_4BC7_BF0F_51A238BF8314_.wvu.FilterData" hidden="1" oldHidden="1">
    <formula>GNRD_Orange_08_D70!$A$1:$K$109</formula>
    <oldFormula>GNRD_Orange_08_D70!$A$1:$K$109</oldFormula>
  </rdn>
  <rcv guid="{C7387D1A-1D91-4BC7-BF0F-51A238BF8314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nc r="G37">
      <v>42</v>
    </nc>
  </rcc>
  <rcc rId="179" sId="1">
    <nc r="H37" t="inlineStr">
      <is>
        <t>HCC</t>
      </is>
    </nc>
  </rcc>
  <rcc rId="180" sId="1">
    <nc r="I37" t="inlineStr">
      <is>
        <t>BMOD</t>
      </is>
    </nc>
  </rcc>
  <rcc rId="181" sId="1">
    <nc r="J37" t="inlineStr">
      <is>
        <t>ReleaseIpClean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1">
    <nc r="D39" t="inlineStr">
      <is>
        <t>gangani</t>
      </is>
    </nc>
  </rcc>
  <rcc rId="183" sId="1">
    <nc r="D40" t="inlineStr">
      <is>
        <t>gangani</t>
      </is>
    </nc>
  </rcc>
  <rcc rId="184" sId="1">
    <nc r="D58" t="inlineStr">
      <is>
        <t>gangani</t>
      </is>
    </nc>
  </rcc>
  <rcc rId="185" sId="1">
    <nc r="D62" t="inlineStr">
      <is>
        <t>gangani</t>
      </is>
    </nc>
  </rcc>
  <rcc rId="186" sId="1">
    <nc r="D65" t="inlineStr">
      <is>
        <t>gangani</t>
      </is>
    </nc>
  </rcc>
  <rcc rId="187" sId="1">
    <nc r="D67" t="inlineStr">
      <is>
        <t>gangani</t>
      </is>
    </nc>
  </rcc>
  <rcc rId="188" sId="1">
    <nc r="D81" t="inlineStr">
      <is>
        <t>gangani</t>
      </is>
    </nc>
  </rcc>
  <rcc rId="189" sId="1">
    <nc r="D87" t="inlineStr">
      <is>
        <t>gangani</t>
      </is>
    </nc>
  </rcc>
  <rcc rId="190" sId="1">
    <nc r="D96" t="inlineStr">
      <is>
        <t>gangani</t>
      </is>
    </nc>
  </rcc>
  <rcc rId="191" sId="1">
    <nc r="D106" t="inlineStr">
      <is>
        <t>gangani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nc r="D61" t="inlineStr">
      <is>
        <t>Gayathri</t>
      </is>
    </nc>
  </rcc>
  <rcc rId="193" sId="1">
    <nc r="D73" t="inlineStr">
      <is>
        <t>Gayathri</t>
      </is>
    </nc>
  </rcc>
  <rcc rId="194" sId="1">
    <nc r="D40" t="inlineStr">
      <is>
        <t>Gayathri</t>
      </is>
    </nc>
  </rcc>
  <rcft rId="183" sheetId="1"/>
  <rcc rId="195" sId="1">
    <nc r="D11" t="inlineStr">
      <is>
        <t>Gayathri</t>
      </is>
    </nc>
  </rcc>
  <rcc rId="196" sId="1">
    <nc r="D77" t="inlineStr">
      <is>
        <t>Gayathri</t>
      </is>
    </nc>
  </rcc>
  <rdn rId="0" localSheetId="1" customView="1" name="Z_5A512E33_F0BA_42A3_870C_911D62AA1EC3_.wvu.FilterData" hidden="1" oldHidden="1">
    <formula>GNRD_Orange_08_D70!$B$1:$K$109</formula>
  </rdn>
  <rcv guid="{5A512E33-F0BA-42A3-870C-911D62AA1EC3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">
    <nc r="D70" t="inlineStr">
      <is>
        <t>gangani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>
    <nc r="D22" t="inlineStr">
      <is>
        <t>Chetana</t>
      </is>
    </nc>
  </rcc>
  <rcc rId="200" sId="1">
    <nc r="D99" t="inlineStr">
      <is>
        <t>Chetana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>
    <nc r="D76" t="inlineStr">
      <is>
        <t>Gayathri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L7" t="inlineStr">
      <is>
        <t>Failed in Automation</t>
      </is>
    </nc>
  </rcc>
  <rcc rId="2" sId="1">
    <nc r="L83" t="inlineStr">
      <is>
        <t>Failed in Automation</t>
      </is>
    </nc>
  </rcc>
  <rcc rId="3" sId="1">
    <nc r="L85" t="inlineStr">
      <is>
        <t>Failed in Automation</t>
      </is>
    </nc>
  </rcc>
  <rdn rId="0" localSheetId="1" customView="1" name="Z_8F349734_D840_4A95_B400_AE48BA5FA80B_.wvu.FilterData" hidden="1" oldHidden="1">
    <formula>GNRD_Orange_08_D70!$A$1:$C$109</formula>
  </rdn>
  <rcv guid="{8F349734-D840-4A95-B400-AE48BA5FA80B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EA69DEB_31B1_4BEF_A5C3_0A7E682DC0B2_.wvu.FilterData" hidden="1" oldHidden="1">
    <formula>GNRD_Orange_08_D70!$A$1:$K$109</formula>
  </rdn>
  <rcv guid="{7EA69DEB-31B1-4BEF-A5C3-0A7E682DC0B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 odxf="1" dxf="1">
    <nc r="E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" sId="1" odxf="1" dxf="1">
    <nc r="F7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" sId="1" odxf="1" dxf="1">
    <nc r="G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" sId="1" odxf="1" dxf="1">
    <nc r="H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" sId="1" odxf="1" dxf="1">
    <nc r="I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" sId="1" odxf="1" dxf="1">
    <nc r="J7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" sId="1" odxf="1" dxf="1">
    <oc r="K7" t="inlineStr">
      <is>
        <t>Failed in Automation</t>
      </is>
    </oc>
    <nc r="K7" t="inlineStr">
      <is>
        <t xml:space="preserve">Ras featute block </t>
      </is>
    </nc>
    <odxf>
      <border outline="0">
        <right/>
      </border>
    </odxf>
    <ndxf>
      <border outline="0">
        <right style="thin">
          <color indexed="64"/>
        </right>
      </border>
    </ndxf>
  </rcc>
  <rcc rId="210" sId="1">
    <nc r="D7" t="inlineStr">
      <is>
        <t>Gayathri</t>
      </is>
    </nc>
  </rcc>
  <rcc rId="211" sId="1" odxf="1" dxf="1">
    <nc r="E83" t="inlineStr">
      <is>
        <t>Block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" sId="1" odxf="1" dxf="1">
    <nc r="F83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" sId="1" odxf="1" dxf="1">
    <nc r="G8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" sId="1" odxf="1" dxf="1">
    <nc r="H8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" sId="1" odxf="1" dxf="1">
    <nc r="I8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" sId="1" odxf="1" dxf="1">
    <nc r="J83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" sId="1" odxf="1" dxf="1">
    <oc r="K83" t="inlineStr">
      <is>
        <t>Failed in Automation</t>
      </is>
    </oc>
    <nc r="K83" t="inlineStr">
      <is>
        <t xml:space="preserve">Ras feature block </t>
      </is>
    </nc>
    <ndxf>
      <border outline="0">
        <right style="thin">
          <color indexed="64"/>
        </right>
      </border>
    </ndxf>
  </rcc>
  <rcc rId="218" sId="1" odxf="1" dxf="1">
    <oc r="E84" t="inlineStr">
      <is>
        <t>pass</t>
      </is>
    </oc>
    <nc r="E84" t="inlineStr">
      <is>
        <t>Block</t>
      </is>
    </nc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" sId="1" odxf="1" dxf="1">
    <nc r="F84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" sId="1" odxf="1" dxf="1">
    <nc r="G8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" sId="1" odxf="1" dxf="1">
    <nc r="H8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" sId="1" odxf="1" dxf="1">
    <nc r="I8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" sId="1" odxf="1" dxf="1">
    <nc r="J84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" sId="1" odxf="1" dxf="1">
    <nc r="K84" t="inlineStr">
      <is>
        <t xml:space="preserve">Ras feature block </t>
      </is>
    </nc>
    <odxf>
      <border outline="0">
        <right/>
      </border>
    </odxf>
    <ndxf>
      <border outline="0">
        <right style="thin">
          <color indexed="64"/>
        </right>
      </border>
    </ndxf>
  </rcc>
  <rcc rId="225" sId="1" odxf="1" dxf="1">
    <nc r="E85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" sId="1" odxf="1" dxf="1">
    <nc r="F85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" sId="1" odxf="1" dxf="1">
    <nc r="G8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" sId="1" odxf="1" dxf="1">
    <nc r="H8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" sId="1" odxf="1" dxf="1">
    <nc r="I8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" sId="1" odxf="1" dxf="1">
    <nc r="J85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" sId="1" odxf="1" dxf="1">
    <oc r="K85" t="inlineStr">
      <is>
        <t>Failed in Automation</t>
      </is>
    </oc>
    <nc r="K85" t="inlineStr">
      <is>
        <t xml:space="preserve">Ras feature block </t>
      </is>
    </nc>
    <ndxf>
      <border outline="0">
        <right style="thin">
          <color indexed="64"/>
        </right>
      </border>
    </ndxf>
  </rcc>
  <rcc rId="232" sId="1">
    <nc r="D83" t="inlineStr">
      <is>
        <t>Gayathri</t>
      </is>
    </nc>
  </rcc>
  <rcc rId="233" sId="1">
    <nc r="D85" t="inlineStr">
      <is>
        <t>Gayathri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nc r="D110" t="inlineStr">
      <is>
        <t>sajjad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nc r="D26" t="inlineStr">
      <is>
        <t>Gayathri</t>
      </is>
    </nc>
  </rcc>
  <rcc rId="236" sId="1">
    <nc r="D5" t="inlineStr">
      <is>
        <t>gangani</t>
      </is>
    </nc>
  </rcc>
  <rcc rId="237" sId="1">
    <nc r="D19" t="inlineStr">
      <is>
        <t>gangani</t>
      </is>
    </nc>
  </rcc>
  <rcc rId="238" sId="1">
    <nc r="D52" t="inlineStr">
      <is>
        <t>Chetana</t>
      </is>
    </nc>
  </rcc>
  <rcc rId="239" sId="1">
    <nc r="D71" t="inlineStr">
      <is>
        <t>Gayathri</t>
      </is>
    </nc>
  </rcc>
  <rcc rId="240" sId="1">
    <nc r="D72" t="inlineStr">
      <is>
        <t>Gayathri</t>
      </is>
    </nc>
  </rcc>
  <rcc rId="241" sId="1">
    <nc r="D74" t="inlineStr">
      <is>
        <t>Gayathri</t>
      </is>
    </nc>
  </rcc>
  <rcc rId="242" sId="1">
    <nc r="D75" t="inlineStr">
      <is>
        <t>Gayathri</t>
      </is>
    </nc>
  </rcc>
  <rcc rId="243" sId="1">
    <nc r="D86" t="inlineStr">
      <is>
        <t>Gayathri</t>
      </is>
    </nc>
  </rcc>
  <rcc rId="244" sId="1">
    <oc r="D110" t="inlineStr">
      <is>
        <t>sajjad</t>
      </is>
    </oc>
    <nc r="D110"/>
  </rcc>
  <rcc rId="245" sId="1">
    <nc r="D94" t="inlineStr">
      <is>
        <t>Sajjad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nc r="E41" t="inlineStr">
      <is>
        <t>Pass</t>
      </is>
    </nc>
  </rcc>
  <rcc rId="247" sId="1">
    <nc r="E42" t="inlineStr">
      <is>
        <t>Pass</t>
      </is>
    </nc>
  </rcc>
  <rcc rId="248" sId="1">
    <nc r="G42">
      <v>42</v>
    </nc>
  </rcc>
  <rcc rId="249" sId="1">
    <nc r="G41">
      <v>42</v>
    </nc>
  </rcc>
  <rcc rId="250" sId="1">
    <nc r="H41" t="inlineStr">
      <is>
        <t>HCC</t>
      </is>
    </nc>
  </rcc>
  <rcc rId="251" sId="1">
    <nc r="H42" t="inlineStr">
      <is>
        <t>HCC</t>
      </is>
    </nc>
  </rcc>
  <rcc rId="252" sId="1">
    <nc r="I42" t="inlineStr">
      <is>
        <t>BMOD</t>
      </is>
    </nc>
  </rcc>
  <rcc rId="253" sId="1">
    <nc r="I41" t="inlineStr">
      <is>
        <t>BMOD</t>
      </is>
    </nc>
  </rcc>
  <rcc rId="254" sId="1">
    <nc r="J41" t="inlineStr">
      <is>
        <t>ReleaseIpClean</t>
      </is>
    </nc>
  </rcc>
  <rcc rId="255" sId="1">
    <nc r="J42" t="inlineStr">
      <is>
        <t>ReleaseIpClean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E61" t="inlineStr">
      <is>
        <t>PASS</t>
      </is>
    </nc>
  </rcc>
  <rcc rId="257" sId="1">
    <nc r="H61" t="inlineStr">
      <is>
        <t>HCC</t>
      </is>
    </nc>
  </rcc>
  <rcc rId="258" sId="1">
    <nc r="J61" t="inlineStr">
      <is>
        <t>Release IPClean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1">
    <nc r="E48" t="inlineStr">
      <is>
        <t>Block</t>
      </is>
    </nc>
  </rcc>
  <rcc rId="260" sId="1" odxf="1" dxf="1">
    <nc r="F48">
      <v>16018422304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" sId="1">
    <nc r="G48">
      <v>42</v>
    </nc>
  </rcc>
  <rcc rId="262" sId="1">
    <nc r="H48" t="inlineStr">
      <is>
        <t>HCC</t>
      </is>
    </nc>
  </rcc>
  <rcc rId="263" sId="1">
    <nc r="I48" t="inlineStr">
      <is>
        <t>BMOD</t>
      </is>
    </nc>
  </rcc>
  <rcc rId="264" sId="1">
    <nc r="J48" t="inlineStr">
      <is>
        <t>ReleaseIpClean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nc r="E40" t="inlineStr">
      <is>
        <t>Pass</t>
      </is>
    </nc>
  </rcc>
  <rcc rId="266" sId="1">
    <nc r="H40" t="inlineStr">
      <is>
        <t>hcc</t>
      </is>
    </nc>
  </rcc>
  <rcc rId="267" sId="1">
    <nc r="J40" t="inlineStr">
      <is>
        <t>ReleaseIpClean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" sId="1">
    <nc r="E11" t="inlineStr">
      <is>
        <t>PASS</t>
      </is>
    </nc>
  </rcc>
  <rcc rId="269" sId="1">
    <nc r="H11" t="inlineStr">
      <is>
        <t>HCC</t>
      </is>
    </nc>
  </rcc>
  <rcc rId="270" sId="1">
    <nc r="J11" t="inlineStr">
      <is>
        <t>Debug IPClean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nc r="E73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nc r="E13" t="inlineStr">
      <is>
        <t>Automation</t>
      </is>
    </nc>
  </rcc>
  <rcc rId="6" sId="1">
    <nc r="F13" t="inlineStr">
      <is>
        <t>Pass</t>
      </is>
    </nc>
  </rcc>
  <rcc rId="7" sId="1">
    <nc r="E36" t="inlineStr">
      <is>
        <t>Automation</t>
      </is>
    </nc>
  </rcc>
  <rcc rId="8" sId="1">
    <nc r="F36" t="inlineStr">
      <is>
        <t>Pass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nc r="E66" t="inlineStr">
      <is>
        <t>Pass</t>
      </is>
    </nc>
  </rcc>
  <rcc rId="273" sId="1">
    <nc r="G66">
      <v>42</v>
    </nc>
  </rcc>
  <rcc rId="274" sId="1">
    <nc r="H66" t="inlineStr">
      <is>
        <t>HCC</t>
      </is>
    </nc>
  </rcc>
  <rcc rId="275" sId="1">
    <nc r="I66" t="inlineStr">
      <is>
        <t>BMOD</t>
      </is>
    </nc>
  </rcc>
  <rcc rId="276" sId="1">
    <nc r="J66" t="inlineStr">
      <is>
        <t>ReleaseIpClean</t>
      </is>
    </nc>
  </rcc>
  <rcc rId="277" sId="1">
    <nc r="E88" t="inlineStr">
      <is>
        <t>Pass</t>
      </is>
    </nc>
  </rcc>
  <rcc rId="278" sId="1">
    <nc r="G88">
      <v>42</v>
    </nc>
  </rcc>
  <rcc rId="279" sId="1">
    <nc r="H88" t="inlineStr">
      <is>
        <t>HCC</t>
      </is>
    </nc>
  </rcc>
  <rcc rId="280" sId="1">
    <nc r="I88" t="inlineStr">
      <is>
        <t>BMOD</t>
      </is>
    </nc>
  </rcc>
  <rcc rId="281" sId="1">
    <nc r="J88" t="inlineStr">
      <is>
        <t>DebugIpClean</t>
      </is>
    </nc>
  </rcc>
  <rcc rId="282" sId="1">
    <nc r="E68" t="inlineStr">
      <is>
        <t>Pass</t>
      </is>
    </nc>
  </rcc>
  <rcc rId="283" sId="1">
    <nc r="G68">
      <v>42</v>
    </nc>
  </rcc>
  <rcc rId="284" sId="1">
    <nc r="H68" t="inlineStr">
      <is>
        <t>HCC</t>
      </is>
    </nc>
  </rcc>
  <rcc rId="285" sId="1">
    <nc r="I68" t="inlineStr">
      <is>
        <t>BMOD</t>
      </is>
    </nc>
  </rcc>
  <rcc rId="286" sId="1">
    <nc r="J68" t="inlineStr">
      <is>
        <t>ReleaseIpClean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nc r="E26" t="inlineStr">
      <is>
        <t>PASS</t>
      </is>
    </nc>
  </rcc>
  <rcc rId="288" sId="1">
    <nc r="H26" t="inlineStr">
      <is>
        <t>HCC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1">
    <nc r="E71" t="inlineStr">
      <is>
        <t>pass</t>
      </is>
    </nc>
  </rcc>
  <rcc rId="290" sId="1" odxf="1" dxf="1">
    <nc r="G1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H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" sId="1" odxf="1" dxf="1">
    <nc r="I1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" sId="1" odxf="1" dxf="1">
    <nc r="G2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H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" sId="1" odxf="1" dxf="1">
    <nc r="I2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" sId="1" odxf="1" dxf="1">
    <nc r="G40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" sId="1" odxf="1" dxf="1">
    <oc r="H40" t="inlineStr">
      <is>
        <t>hcc</t>
      </is>
    </oc>
    <nc r="H4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6" sId="1" odxf="1" dxf="1">
    <nc r="I4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" sId="1" odxf="1" dxf="1">
    <nc r="G6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H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" sId="1" odxf="1" dxf="1">
    <nc r="I6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" sId="1" odxf="1" dxf="1">
    <nc r="G7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" sId="1" odxf="1" dxf="1">
    <nc r="H7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" sId="1" odxf="1" dxf="1">
    <nc r="I7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" sId="1" odxf="1" dxf="1">
    <nc r="G7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" sId="1" odxf="1" dxf="1">
    <nc r="H7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" sId="1" odxf="1" dxf="1">
    <nc r="I7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" sId="1">
    <nc r="E72" t="inlineStr">
      <is>
        <t>pass</t>
      </is>
    </nc>
  </rcc>
  <rcc rId="306" sId="1">
    <nc r="J71" t="inlineStr">
      <is>
        <t>Debug IPClean</t>
      </is>
    </nc>
  </rcc>
  <rcc rId="307" sId="1">
    <nc r="J72" t="inlineStr">
      <is>
        <t>Debug IPClean</t>
      </is>
    </nc>
  </rcc>
  <rcc rId="308" sId="1">
    <nc r="E74" t="inlineStr">
      <is>
        <t>pass</t>
      </is>
    </nc>
  </rcc>
  <rcc rId="309" sId="1" odxf="1" dxf="1">
    <nc r="G74">
      <v>42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" sId="1" odxf="1" dxf="1">
    <nc r="H7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" sId="1" odxf="1" dxf="1">
    <nc r="I7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" sId="1">
    <nc r="J74" t="inlineStr">
      <is>
        <t>Debug IPClean</t>
      </is>
    </nc>
  </rcc>
  <rcc rId="313" sId="1" odxf="1" dxf="1">
    <nc r="G7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4" sId="1" odxf="1" dxf="1">
    <nc r="H7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" sId="1" odxf="1" dxf="1">
    <nc r="I7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" sId="1">
    <nc r="J75" t="inlineStr">
      <is>
        <t>Debug IPClean</t>
      </is>
    </nc>
  </rcc>
  <rcc rId="317" sId="1">
    <nc r="E75" t="inlineStr">
      <is>
        <t>pass</t>
      </is>
    </nc>
  </rcc>
  <rcc rId="318" sId="1">
    <nc r="E86" t="inlineStr">
      <is>
        <t>pass</t>
      </is>
    </nc>
  </rcc>
  <rcc rId="319" sId="1" odxf="1" dxf="1">
    <nc r="G8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1" odxf="1" dxf="1">
    <nc r="H8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1" odxf="1" dxf="1">
    <nc r="I8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1">
    <nc r="J86" t="inlineStr">
      <is>
        <t>Debug IPClean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">
    <nc r="E25" t="inlineStr">
      <is>
        <t>pass</t>
      </is>
    </nc>
  </rcc>
  <rcc rId="324" sId="1">
    <nc r="G25">
      <v>42</v>
    </nc>
  </rcc>
  <rcc rId="325" sId="1">
    <nc r="H25" t="inlineStr">
      <is>
        <t>HCC</t>
      </is>
    </nc>
  </rcc>
  <rcc rId="326" sId="1">
    <nc r="I25" t="inlineStr">
      <is>
        <t>BMOD</t>
      </is>
    </nc>
  </rcc>
  <rcc rId="327" sId="1">
    <nc r="J25" t="inlineStr">
      <is>
        <t>Release IPClean</t>
      </is>
    </nc>
  </rcc>
  <rcc rId="328" sId="1">
    <nc r="E60" t="inlineStr">
      <is>
        <t>pass</t>
      </is>
    </nc>
  </rcc>
  <rcc rId="329" sId="1">
    <nc r="G60">
      <v>42</v>
    </nc>
  </rcc>
  <rcc rId="330" sId="1">
    <nc r="H60" t="inlineStr">
      <is>
        <t>HCC</t>
      </is>
    </nc>
  </rcc>
  <rcc rId="331" sId="1">
    <nc r="I60" t="inlineStr">
      <is>
        <t>BMOD</t>
      </is>
    </nc>
  </rcc>
  <rcc rId="332" sId="1">
    <nc r="J60" t="inlineStr">
      <is>
        <t>Release IPClean</t>
      </is>
    </nc>
  </rcc>
  <rcc rId="333" sId="1">
    <nc r="E22" t="inlineStr">
      <is>
        <t>fail</t>
      </is>
    </nc>
  </rcc>
  <rcc rId="334" sId="1">
    <nc r="G22">
      <v>42</v>
    </nc>
  </rcc>
  <rcc rId="335" sId="1">
    <nc r="H22" t="inlineStr">
      <is>
        <t>HCC</t>
      </is>
    </nc>
  </rcc>
  <rcc rId="336" sId="1">
    <nc r="I22" t="inlineStr">
      <is>
        <t>BMOD</t>
      </is>
    </nc>
  </rcc>
  <rcc rId="337" sId="1">
    <nc r="J22" t="inlineStr">
      <is>
        <t>Release IPClean</t>
      </is>
    </nc>
  </rcc>
  <rcc rId="338" sId="1">
    <oc r="K22" t="inlineStr">
      <is>
        <t>Failed in Automation</t>
      </is>
    </oc>
    <nc r="K22" t="inlineStr">
      <is>
        <t>Failed in Automation(sent mail to Ganesh)</t>
      </is>
    </nc>
  </rcc>
  <rcc rId="339" sId="1">
    <nc r="E27" t="inlineStr">
      <is>
        <t>pass</t>
      </is>
    </nc>
  </rcc>
  <rcc rId="340" sId="1">
    <nc r="G27">
      <v>42</v>
    </nc>
  </rcc>
  <rcc rId="341" sId="1">
    <nc r="H27" t="inlineStr">
      <is>
        <t>HCC</t>
      </is>
    </nc>
  </rcc>
  <rcc rId="342" sId="1">
    <nc r="I27" t="inlineStr">
      <is>
        <t>BMOD</t>
      </is>
    </nc>
  </rcc>
  <rcc rId="343" sId="1">
    <nc r="J27" t="inlineStr">
      <is>
        <t>Release IPClean</t>
      </is>
    </nc>
  </rcc>
  <rcc rId="344" sId="1">
    <nc r="E29" t="inlineStr">
      <is>
        <t>pass</t>
      </is>
    </nc>
  </rcc>
  <rcc rId="345" sId="1">
    <nc r="G29">
      <v>42</v>
    </nc>
  </rcc>
  <rcc rId="346" sId="1">
    <nc r="H29" t="inlineStr">
      <is>
        <t>HCC</t>
      </is>
    </nc>
  </rcc>
  <rcc rId="347" sId="1">
    <nc r="I29" t="inlineStr">
      <is>
        <t>BMOD</t>
      </is>
    </nc>
  </rcc>
  <rcc rId="348" sId="1">
    <nc r="J29" t="inlineStr">
      <is>
        <t>Debug IPClean</t>
      </is>
    </nc>
  </rcc>
  <rcc rId="349" sId="1">
    <nc r="E100" t="inlineStr">
      <is>
        <t>Block</t>
      </is>
    </nc>
  </rcc>
  <rcc rId="350" sId="1">
    <nc r="E103" t="inlineStr">
      <is>
        <t>pass</t>
      </is>
    </nc>
  </rcc>
  <rcc rId="351" sId="1">
    <nc r="G103">
      <v>42</v>
    </nc>
  </rcc>
  <rcc rId="352" sId="1">
    <nc r="H103" t="inlineStr">
      <is>
        <t>HCC</t>
      </is>
    </nc>
  </rcc>
  <rcc rId="353" sId="1">
    <nc r="I103" t="inlineStr">
      <is>
        <t>BMOD</t>
      </is>
    </nc>
  </rcc>
  <rcc rId="354" sId="1">
    <nc r="J103" t="inlineStr">
      <is>
        <t>ReleaseIpClean</t>
      </is>
    </nc>
  </rcc>
  <rcc rId="355" sId="1">
    <nc r="E57" t="inlineStr">
      <is>
        <t>pass</t>
      </is>
    </nc>
  </rcc>
  <rcc rId="356" sId="1">
    <nc r="G57">
      <v>42</v>
    </nc>
  </rcc>
  <rcc rId="357" sId="1">
    <nc r="H57" t="inlineStr">
      <is>
        <t>HCC</t>
      </is>
    </nc>
  </rcc>
  <rcc rId="358" sId="1">
    <nc r="I57" t="inlineStr">
      <is>
        <t>BMOD</t>
      </is>
    </nc>
  </rcc>
  <rcc rId="359" sId="1">
    <nc r="J57" t="inlineStr">
      <is>
        <t>Release IPClean</t>
      </is>
    </nc>
  </rcc>
  <rcc rId="360" sId="1">
    <nc r="E64" t="inlineStr">
      <is>
        <t>pass</t>
      </is>
    </nc>
  </rcc>
  <rcc rId="361" sId="1">
    <nc r="G64">
      <v>42</v>
    </nc>
  </rcc>
  <rcc rId="362" sId="1">
    <nc r="H64" t="inlineStr">
      <is>
        <t>HCC</t>
      </is>
    </nc>
  </rcc>
  <rcc rId="363" sId="1">
    <nc r="I64" t="inlineStr">
      <is>
        <t>BMOD</t>
      </is>
    </nc>
  </rcc>
  <rcc rId="364" sId="1">
    <nc r="J64" t="inlineStr">
      <is>
        <t>Release IPClean</t>
      </is>
    </nc>
  </rcc>
  <rcc rId="365" sId="1">
    <nc r="E6" t="inlineStr">
      <is>
        <t>pass</t>
      </is>
    </nc>
  </rcc>
  <rcc rId="366" sId="1">
    <nc r="G6">
      <v>42</v>
    </nc>
  </rcc>
  <rcc rId="367" sId="1">
    <nc r="H6" t="inlineStr">
      <is>
        <t>HCC</t>
      </is>
    </nc>
  </rcc>
  <rcc rId="368" sId="1">
    <nc r="I6" t="inlineStr">
      <is>
        <t>BMOD</t>
      </is>
    </nc>
  </rcc>
  <rcc rId="369" sId="1">
    <nc r="J6" t="inlineStr">
      <is>
        <t>Release IPClean</t>
      </is>
    </nc>
  </rcc>
  <rcc rId="370" sId="1">
    <nc r="G99">
      <v>42</v>
    </nc>
  </rcc>
  <rcc rId="371" sId="1">
    <nc r="H99" t="inlineStr">
      <is>
        <t>HCC</t>
      </is>
    </nc>
  </rcc>
  <rcc rId="372" sId="1">
    <nc r="I99" t="inlineStr">
      <is>
        <t>BMOD</t>
      </is>
    </nc>
  </rcc>
  <rcc rId="373" sId="1">
    <nc r="J99" t="inlineStr">
      <is>
        <t>Debug IPClean</t>
      </is>
    </nc>
  </rcc>
  <rcc rId="374" sId="1">
    <oc r="K99" t="inlineStr">
      <is>
        <t>Failed in Automation</t>
      </is>
    </oc>
    <nc r="K99" t="inlineStr">
      <is>
        <t>Failed in Automation(sent mail to Ganesh)</t>
      </is>
    </nc>
  </rcc>
  <rcc rId="375" sId="1">
    <oc r="K100" t="inlineStr">
      <is>
        <t>Failed in Automation</t>
      </is>
    </oc>
    <nc r="K100" t="inlineStr">
      <is>
        <t>Failed in Automation(This test case is executing by Filips team)</t>
      </is>
    </nc>
  </rcc>
  <rcc rId="376" sId="1">
    <nc r="E99" t="inlineStr">
      <is>
        <t>fail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1">
    <nc r="E76" t="inlineStr">
      <is>
        <t>fail</t>
      </is>
    </nc>
  </rcc>
  <rcc rId="378" sId="1">
    <nc r="E77" t="inlineStr">
      <is>
        <t>fail</t>
      </is>
    </nc>
  </rcc>
  <rcc rId="379" sId="1" xfDxf="1" dxf="1">
    <nc r="F76">
      <v>16018705230</v>
    </nc>
  </rcc>
  <rcc rId="380" sId="1" xfDxf="1" dxf="1">
    <nc r="F77">
      <v>16018705230</v>
    </nc>
  </rcc>
  <rcv guid="{5A512E33-F0BA-42A3-870C-911D62AA1EC3}" action="delete"/>
  <rdn rId="0" localSheetId="1" customView="1" name="Z_5A512E33_F0BA_42A3_870C_911D62AA1EC3_.wvu.FilterData" hidden="1" oldHidden="1">
    <formula>GNRD_Orange_08_D70!$B$1:$K$109</formula>
    <oldFormula>GNRD_Orange_08_D70!$B$1:$K$109</oldFormula>
  </rdn>
  <rcv guid="{5A512E33-F0BA-42A3-870C-911D62AA1EC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4:XFD84">
    <dxf>
      <fill>
        <patternFill>
          <bgColor rgb="FFFFFF00"/>
        </patternFill>
      </fill>
    </dxf>
  </rfmt>
  <rcv guid="{7EA69DEB-31B1-4BEF-A5C3-0A7E682DC0B2}" action="delete"/>
  <rdn rId="0" localSheetId="1" customView="1" name="Z_7EA69DEB_31B1_4BEF_A5C3_0A7E682DC0B2_.wvu.FilterData" hidden="1" oldHidden="1">
    <formula>GNRD_Orange_08_D70!$A$1:$K$109</formula>
    <oldFormula>GNRD_Orange_08_D70!$A$1:$K$109</oldFormula>
  </rdn>
  <rcv guid="{7EA69DEB-31B1-4BEF-A5C3-0A7E682DC0B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nc r="E58" t="inlineStr">
      <is>
        <t>Block</t>
      </is>
    </nc>
  </rcc>
  <rcc rId="384" sId="1">
    <nc r="E62" t="inlineStr">
      <is>
        <t>Block</t>
      </is>
    </nc>
  </rcc>
  <rcc rId="385" sId="1">
    <nc r="E67" t="inlineStr">
      <is>
        <t>Block</t>
      </is>
    </nc>
  </rcc>
  <rcc rId="386" sId="1">
    <nc r="E70" t="inlineStr">
      <is>
        <t>Block</t>
      </is>
    </nc>
  </rcc>
  <rcc rId="387" sId="1">
    <nc r="G58">
      <v>42</v>
    </nc>
  </rcc>
  <rcc rId="388" sId="1">
    <nc r="H58" t="inlineStr">
      <is>
        <t>HCC</t>
      </is>
    </nc>
  </rcc>
  <rcc rId="389" sId="1">
    <nc r="I58" t="inlineStr">
      <is>
        <t>BMOD</t>
      </is>
    </nc>
  </rcc>
  <rcc rId="390" sId="1">
    <nc r="J58" t="inlineStr">
      <is>
        <t>Debug ipclean</t>
      </is>
    </nc>
  </rcc>
  <rcc rId="391" sId="1">
    <nc r="J62" t="inlineStr">
      <is>
        <t>Debug ipclean</t>
      </is>
    </nc>
  </rcc>
  <rcc rId="392" sId="1">
    <nc r="J67" t="inlineStr">
      <is>
        <t>Debug ipclean</t>
      </is>
    </nc>
  </rcc>
  <rcc rId="393" sId="1">
    <nc r="J70" t="inlineStr">
      <is>
        <t>Debug ipclean</t>
      </is>
    </nc>
  </rcc>
  <rcc rId="394" sId="1">
    <nc r="G70">
      <v>42</v>
    </nc>
  </rcc>
  <rcc rId="395" sId="1">
    <nc r="H70" t="inlineStr">
      <is>
        <t>HCC</t>
      </is>
    </nc>
  </rcc>
  <rcc rId="396" sId="1">
    <nc r="I70" t="inlineStr">
      <is>
        <t>BMOD</t>
      </is>
    </nc>
  </rcc>
  <rcc rId="397" sId="1">
    <nc r="I67" t="inlineStr">
      <is>
        <t>BMOD</t>
      </is>
    </nc>
  </rcc>
  <rcc rId="398" sId="1">
    <nc r="H67" t="inlineStr">
      <is>
        <t>HCC</t>
      </is>
    </nc>
  </rcc>
  <rcc rId="399" sId="1">
    <nc r="G67">
      <v>42</v>
    </nc>
  </rcc>
  <rcc rId="400" sId="1">
    <nc r="H62" t="inlineStr">
      <is>
        <t>HCC</t>
      </is>
    </nc>
  </rcc>
  <rcc rId="401" sId="1">
    <nc r="G62">
      <v>42</v>
    </nc>
  </rcc>
  <rcc rId="402" sId="1">
    <nc r="I62" t="inlineStr">
      <is>
        <t>BMOD</t>
      </is>
    </nc>
  </rcc>
  <rcc rId="403" sId="1">
    <nc r="E81" t="inlineStr">
      <is>
        <t>NA</t>
      </is>
    </nc>
  </rcc>
  <rcc rId="404" sId="1" odxf="1" dxf="1">
    <nc r="F81">
      <v>16014160290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1" odxf="1" dxf="1">
    <nc r="K81" t="inlineStr">
      <is>
        <r>
          <t>NA for GNRD as per HSD </t>
        </r>
        <r>
          <rPr>
            <sz val="10"/>
            <color rgb="FF4F52B2"/>
            <rFont val="Segoe UI"/>
            <family val="2"/>
          </rPr>
          <t>16014160290</t>
        </r>
      </is>
    </nc>
    <odxf>
      <font>
        <sz val="11"/>
        <color theme="1"/>
        <name val="Shruti"/>
        <family val="2"/>
        <scheme val="minor"/>
      </font>
      <border outline="0">
        <right/>
      </border>
    </odxf>
    <ndxf>
      <font>
        <sz val="10"/>
        <color rgb="FF242424"/>
        <name val="Segoe UI"/>
        <family val="2"/>
        <scheme val="none"/>
      </font>
      <border outline="0">
        <right style="thin">
          <color indexed="64"/>
        </right>
      </border>
    </ndxf>
  </rcc>
  <rcc rId="406" sId="1">
    <nc r="G81">
      <v>42</v>
    </nc>
  </rcc>
  <rcc rId="407" sId="1">
    <nc r="H81" t="inlineStr">
      <is>
        <t>HCC</t>
      </is>
    </nc>
  </rcc>
  <rcc rId="408" sId="1">
    <nc r="I81" t="inlineStr">
      <is>
        <t>BMOD</t>
      </is>
    </nc>
  </rcc>
  <rcc rId="409" sId="1">
    <nc r="J81" t="inlineStr">
      <is>
        <t>Debug ipclean</t>
      </is>
    </nc>
  </rcc>
  <rcc rId="410" sId="1">
    <nc r="E87" t="inlineStr">
      <is>
        <t>NA</t>
      </is>
    </nc>
  </rcc>
  <rcc rId="411" sId="1">
    <nc r="G87">
      <v>42</v>
    </nc>
  </rcc>
  <rcc rId="412" sId="1">
    <nc r="H87" t="inlineStr">
      <is>
        <t>HCC</t>
      </is>
    </nc>
  </rcc>
  <rcc rId="413" sId="1">
    <nc r="I87" t="inlineStr">
      <is>
        <t>BMOD</t>
      </is>
    </nc>
  </rcc>
  <rcc rId="414" sId="1">
    <nc r="J87" t="inlineStr">
      <is>
        <t>Debug ipclean</t>
      </is>
    </nc>
  </rcc>
  <rcc rId="415" sId="1">
    <nc r="K87" t="inlineStr">
      <is>
        <t>failed in automation</t>
      </is>
    </nc>
  </rcc>
  <rcc rId="416" sId="1">
    <nc r="E39" t="inlineStr">
      <is>
        <t>Pass</t>
      </is>
    </nc>
  </rcc>
  <rcc rId="417" sId="1">
    <nc r="G39">
      <v>42</v>
    </nc>
  </rcc>
  <rcc rId="418" sId="1">
    <nc r="H39" t="inlineStr">
      <is>
        <t>HCC</t>
      </is>
    </nc>
  </rcc>
  <rcc rId="419" sId="1">
    <nc r="I39" t="inlineStr">
      <is>
        <t>BMOD</t>
      </is>
    </nc>
  </rcc>
  <rcc rId="420" sId="1">
    <nc r="J39" t="inlineStr">
      <is>
        <t>Debug ipclean</t>
      </is>
    </nc>
  </rcc>
  <rcc rId="421" sId="1" odxf="1" dxf="1">
    <nc r="F96">
      <v>16015321565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1">
    <nc r="E96" t="inlineStr">
      <is>
        <t>Block</t>
      </is>
    </nc>
  </rcc>
  <rfmt sheetId="1" sqref="K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3" sId="1">
    <oc r="K96" t="inlineStr">
      <is>
        <t>Failed in Automation</t>
      </is>
    </oc>
    <nc r="K96" t="inlineStr">
      <is>
        <t>failed in automation  ("Simics CXL feature block ").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nc r="E52" t="inlineStr">
      <is>
        <t>pass</t>
      </is>
    </nc>
  </rcc>
  <rcc rId="425" sId="1">
    <nc r="G52">
      <v>42</v>
    </nc>
  </rcc>
  <rcc rId="426" sId="1">
    <nc r="H52" t="inlineStr">
      <is>
        <t>HCC</t>
      </is>
    </nc>
  </rcc>
  <rcc rId="427" sId="1">
    <nc r="I52" t="inlineStr">
      <is>
        <t>BMOD</t>
      </is>
    </nc>
  </rcc>
  <rcc rId="428" sId="1">
    <nc r="J52" t="inlineStr">
      <is>
        <t>Release 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E2" t="inlineStr">
      <is>
        <t>Pass</t>
      </is>
    </nc>
  </rcc>
  <rcc rId="430" sId="1">
    <nc r="E51" t="inlineStr">
      <is>
        <t>Pass</t>
      </is>
    </nc>
  </rcc>
  <rcc rId="431" sId="1">
    <nc r="G2">
      <v>42</v>
    </nc>
  </rcc>
  <rcc rId="432" sId="1">
    <nc r="G51">
      <v>42</v>
    </nc>
  </rcc>
  <rcc rId="433" sId="1">
    <nc r="H2" t="inlineStr">
      <is>
        <t>HCC</t>
      </is>
    </nc>
  </rcc>
  <rcc rId="434" sId="1">
    <nc r="H51" t="inlineStr">
      <is>
        <t>HCC</t>
      </is>
    </nc>
  </rcc>
  <rcc rId="435" sId="1">
    <nc r="I2" t="inlineStr">
      <is>
        <t>BMOD</t>
      </is>
    </nc>
  </rcc>
  <rcc rId="436" sId="1">
    <nc r="I51" t="inlineStr">
      <is>
        <t>BMOD</t>
      </is>
    </nc>
  </rcc>
  <rcc rId="437" sId="1">
    <nc r="J2" t="inlineStr">
      <is>
        <t>ReleaseIpClean</t>
      </is>
    </nc>
  </rcc>
  <rcc rId="438" sId="1">
    <nc r="J51" t="inlineStr">
      <is>
        <t>ReleaseIpClean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nc r="E78" t="inlineStr">
      <is>
        <t>pass</t>
      </is>
    </nc>
  </rcc>
  <rcc rId="440" sId="1">
    <nc r="G78">
      <v>42</v>
    </nc>
  </rcc>
  <rcc rId="441" sId="1">
    <nc r="H78" t="inlineStr">
      <is>
        <t>HCC</t>
      </is>
    </nc>
  </rcc>
  <rcc rId="442" sId="1">
    <nc r="I78" t="inlineStr">
      <is>
        <t>BMOD</t>
      </is>
    </nc>
  </rcc>
  <rcc rId="443" sId="1">
    <nc r="J78" t="inlineStr">
      <is>
        <t>Release IPClean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E3" t="inlineStr">
      <is>
        <t>Automation</t>
      </is>
    </nc>
  </rcc>
  <rcc rId="10" sId="1">
    <nc r="F3" t="inlineStr">
      <is>
        <t>Pass</t>
      </is>
    </nc>
  </rcc>
  <rcc rId="11" sId="1">
    <nc r="E38" t="inlineStr">
      <is>
        <t>Automation</t>
      </is>
    </nc>
  </rcc>
  <rcc rId="12" sId="1">
    <nc r="F38" t="inlineStr">
      <is>
        <t>Pass</t>
      </is>
    </nc>
  </rcc>
  <rcc rId="13" sId="1">
    <nc r="E53" t="inlineStr">
      <is>
        <t>Automation</t>
      </is>
    </nc>
  </rcc>
  <rcc rId="14" sId="1">
    <nc r="E63" t="inlineStr">
      <is>
        <t>Automation</t>
      </is>
    </nc>
  </rcc>
  <rcc rId="15" sId="1">
    <nc r="F63" t="inlineStr">
      <is>
        <t>Pass</t>
      </is>
    </nc>
  </rcc>
  <rcc rId="16" sId="1">
    <nc r="F53" t="inlineStr">
      <is>
        <t>Pass</t>
      </is>
    </nc>
  </rcc>
  <rcc rId="17" sId="1">
    <nc r="L2" t="inlineStr">
      <is>
        <t>Failed in Automation</t>
      </is>
    </nc>
  </rcc>
  <rcc rId="18" sId="1">
    <nc r="L5" t="inlineStr">
      <is>
        <t>Failed in Automation</t>
      </is>
    </nc>
  </rcc>
  <rcv guid="{8F349734-D840-4A95-B400-AE48BA5FA80B}" action="delete"/>
  <rdn rId="0" localSheetId="1" customView="1" name="Z_8F349734_D840_4A95_B400_AE48BA5FA80B_.wvu.FilterData" hidden="1" oldHidden="1">
    <formula>GNRD_Orange_08_D70!$B$1:$L$109</formula>
    <oldFormula>GNRD_Orange_08_D70!$A$1:$C$109</oldFormula>
  </rdn>
  <rcv guid="{8F349734-D840-4A95-B400-AE48BA5FA80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nc r="D46" t="inlineStr">
      <is>
        <t>gangani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E76" t="inlineStr">
      <is>
        <t>fail</t>
      </is>
    </oc>
    <nc r="E76" t="inlineStr">
      <is>
        <t>Block</t>
      </is>
    </nc>
  </rcc>
  <rcc rId="446" sId="1">
    <oc r="E77" t="inlineStr">
      <is>
        <t>fail</t>
      </is>
    </oc>
    <nc r="E77" t="inlineStr">
      <is>
        <t>Block</t>
      </is>
    </nc>
  </rcc>
  <rcc rId="447" sId="1" xfDxf="1" dxf="1">
    <oc r="F76">
      <v>16018705230</v>
    </oc>
    <nc r="F76">
      <v>15011484236</v>
    </nc>
    <ndxf>
      <font>
        <u/>
        <sz val="7"/>
        <name val="Segoe UI"/>
        <scheme val="none"/>
      </font>
    </ndxf>
  </rcc>
  <rcc rId="448" sId="1" xfDxf="1" dxf="1">
    <oc r="F77">
      <v>16018705230</v>
    </oc>
    <nc r="F77">
      <v>15011484236</v>
    </nc>
    <ndxf>
      <font>
        <u/>
        <sz val="7"/>
        <name val="Segoe UI"/>
        <scheme val="none"/>
      </font>
    </ndxf>
  </rcc>
  <rfmt sheetId="1" sqref="F76:F77" start="0" length="2147483647">
    <dxf>
      <font>
        <name val="Calibri "/>
      </font>
    </dxf>
  </rfmt>
  <rfmt sheetId="1" sqref="F76:F77" start="0" length="2147483647">
    <dxf>
      <font>
        <sz val="10"/>
      </font>
    </dxf>
  </rfmt>
  <rrc rId="449" sId="1" ref="A100:XFD100" action="deleteRow">
    <rfmt sheetId="1" xfDxf="1" sqref="A100:XFD100" start="0" length="0"/>
    <rcc rId="0" sId="1">
      <nc r="A100">
        <f>HYPERLINK("https://hsdes.intel.com/resource/18019377034","18019377034")</f>
      </nc>
    </rcc>
    <rcc rId="0" sId="1">
      <nc r="B100" t="inlineStr">
        <is>
          <t>VMD registers programming GNR/SRF</t>
        </is>
      </nc>
    </rcc>
    <rcc rId="0" sId="1">
      <nc r="C100" t="inlineStr">
        <is>
          <t>bios.iio</t>
        </is>
      </nc>
    </rcc>
    <rcc rId="0" sId="1">
      <nc r="D100" t="inlineStr">
        <is>
          <t>Chetana</t>
        </is>
      </nc>
    </rcc>
    <rcc rId="0" sId="1">
      <nc r="E100" t="inlineStr">
        <is>
          <t>Block</t>
        </is>
      </nc>
    </rcc>
    <rcc rId="0" sId="1">
      <nc r="K100" t="inlineStr">
        <is>
          <t>Failed in Automation(This test case is executing by Filips team)</t>
        </is>
      </nc>
    </rcc>
  </rrc>
  <rcc rId="450" sId="1">
    <oc r="D84" t="inlineStr">
      <is>
        <t>Automation</t>
      </is>
    </oc>
    <nc r="D84" t="inlineStr">
      <is>
        <t>shariff</t>
      </is>
    </nc>
  </rcc>
  <rcc rId="451" sId="1">
    <oc r="E84" t="inlineStr">
      <is>
        <t>Block</t>
      </is>
    </oc>
    <nc r="E84"/>
  </rcc>
  <rfmt sheetId="1" sqref="A84:XFD84">
    <dxf>
      <fill>
        <patternFill>
          <bgColor theme="0"/>
        </patternFill>
      </fill>
    </dxf>
  </rfmt>
  <rcv guid="{7EA69DEB-31B1-4BEF-A5C3-0A7E682DC0B2}" action="delete"/>
  <rdn rId="0" localSheetId="1" customView="1" name="Z_7EA69DEB_31B1_4BEF_A5C3_0A7E682DC0B2_.wvu.FilterData" hidden="1" oldHidden="1">
    <formula>GNRD_Orange_08_D70!$A$1:$K$108</formula>
    <oldFormula>GNRD_Orange_08_D70!$A$1:$K$108</oldFormula>
  </rdn>
  <rcv guid="{7EA69DEB-31B1-4BEF-A5C3-0A7E682DC0B2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E47" t="inlineStr">
      <is>
        <t>pass</t>
      </is>
    </nc>
  </rcc>
  <rcc rId="454" sId="1">
    <nc r="G47">
      <v>42</v>
    </nc>
  </rcc>
  <rcc rId="455" sId="1">
    <nc r="H47" t="inlineStr">
      <is>
        <t>HCC</t>
      </is>
    </nc>
  </rcc>
  <rcc rId="456" sId="1">
    <nc r="I47" t="inlineStr">
      <is>
        <t>BMOD</t>
      </is>
    </nc>
  </rcc>
  <rcc rId="457" sId="1">
    <nc r="J47" t="inlineStr">
      <is>
        <t>Debug 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84" start="0" length="0">
    <dxf>
      <fill>
        <patternFill patternType="none">
          <bgColor indexed="65"/>
        </patternFill>
      </fill>
    </dxf>
  </rfmt>
  <rcc rId="458" sId="1">
    <oc r="D84" t="inlineStr">
      <is>
        <t>shariff</t>
      </is>
    </oc>
    <nc r="D84" t="inlineStr">
      <is>
        <t xml:space="preserve">Automation </t>
      </is>
    </nc>
  </rcc>
  <rcc rId="459" sId="1">
    <nc r="E84" t="inlineStr">
      <is>
        <t>pass</t>
      </is>
    </nc>
  </rcc>
  <rcc rId="460" sId="1">
    <oc r="F84">
      <v>16015631966</v>
    </oc>
    <nc r="F84"/>
  </rcc>
  <rcc rId="461" sId="1">
    <oc r="G84">
      <v>42</v>
    </oc>
    <nc r="G84"/>
  </rcc>
  <rcc rId="462" sId="1">
    <oc r="H84" t="inlineStr">
      <is>
        <t>HCC</t>
      </is>
    </oc>
    <nc r="H84"/>
  </rcc>
  <rcc rId="463" sId="1">
    <oc r="I84" t="inlineStr">
      <is>
        <t>BMOD</t>
      </is>
    </oc>
    <nc r="I84"/>
  </rcc>
  <rcc rId="464" sId="1">
    <oc r="J84" t="inlineStr">
      <is>
        <t>Release IP Clean</t>
      </is>
    </oc>
    <nc r="J84"/>
  </rcc>
  <rcc rId="465" sId="1">
    <oc r="K84" t="inlineStr">
      <is>
        <t xml:space="preserve">Ras feature block </t>
      </is>
    </oc>
    <nc r="K84"/>
  </rcc>
  <rcv guid="{043A028E-5BE3-4EC7-9F65-A818E64C9BE0}" action="delete"/>
  <rdn rId="0" localSheetId="1" customView="1" name="Z_043A028E_5BE3_4EC7_9F65_A818E64C9BE0_.wvu.FilterData" hidden="1" oldHidden="1">
    <formula>GNRD_Orange_08_D70!$A$1:$K$108</formula>
    <oldFormula>GNRD_Orange_08_D70!$A$1:$K$108</oldFormula>
  </rdn>
  <rcv guid="{043A028E-5BE3-4EC7-9F65-A818E64C9BE0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oc r="D79" t="inlineStr">
      <is>
        <t>automation</t>
      </is>
    </oc>
    <nc r="D79" t="inlineStr">
      <is>
        <t>Automation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" sId="1">
    <nc r="E5" t="inlineStr">
      <is>
        <t>Pass</t>
      </is>
    </nc>
  </rcc>
  <rcc rId="469" sId="1">
    <nc r="G5">
      <v>42</v>
    </nc>
  </rcc>
  <rcc rId="470" sId="1">
    <nc r="H5" t="inlineStr">
      <is>
        <t>HCC</t>
      </is>
    </nc>
  </rcc>
  <rcc rId="471" sId="1">
    <nc r="I5" t="inlineStr">
      <is>
        <t>Release ipclean</t>
      </is>
    </nc>
  </rcc>
  <rm rId="472" sheetId="1" source="I5" destination="J5" sourceSheetId="1"/>
  <rcc rId="473" sId="1">
    <nc r="I5" t="inlineStr">
      <is>
        <t>BMOD</t>
      </is>
    </nc>
  </rcc>
  <rcc rId="474" sId="1">
    <nc r="E46" t="inlineStr">
      <is>
        <t>Block</t>
      </is>
    </nc>
  </rcc>
  <rcc rId="475" sId="1">
    <oc r="K46" t="inlineStr">
      <is>
        <t>failed in automation</t>
      </is>
    </oc>
    <nc r="K46" t="inlineStr">
      <is>
        <t>failed in automation   (for GNR no FSP binary)</t>
      </is>
    </nc>
  </rcc>
  <rcc rId="476" sId="1">
    <nc r="E19" t="inlineStr">
      <is>
        <t>Pass</t>
      </is>
    </nc>
  </rcc>
  <rcc rId="477" sId="1">
    <nc r="G19">
      <v>42</v>
    </nc>
  </rcc>
  <rcc rId="478" sId="1">
    <nc r="H19" t="inlineStr">
      <is>
        <t>HCC</t>
      </is>
    </nc>
  </rcc>
  <rcc rId="479" sId="1">
    <nc r="I19" t="inlineStr">
      <is>
        <t>BMOD</t>
      </is>
    </nc>
  </rcc>
  <rcc rId="480" sId="1">
    <nc r="J19" t="inlineStr">
      <is>
        <t>Release ipclean</t>
      </is>
    </nc>
  </rcc>
  <rcc rId="481" sId="1">
    <nc r="E65" t="inlineStr">
      <is>
        <t>Pass</t>
      </is>
    </nc>
  </rcc>
  <rcc rId="482" sId="1">
    <nc r="G65">
      <v>42</v>
    </nc>
  </rcc>
  <rcc rId="483" sId="1">
    <nc r="H65" t="inlineStr">
      <is>
        <t>HCC</t>
      </is>
    </nc>
  </rcc>
  <rcc rId="484" sId="1">
    <nc r="I65" t="inlineStr">
      <is>
        <t>BMOD</t>
      </is>
    </nc>
  </rcc>
  <rcc rId="485" sId="1">
    <nc r="J65" t="inlineStr">
      <is>
        <t>Debug IPClean</t>
      </is>
    </nc>
  </rcc>
  <rcv guid="{C7387D1A-1D91-4BC7-BF0F-51A238BF8314}" action="delete"/>
  <rdn rId="0" localSheetId="1" customView="1" name="Z_C7387D1A_1D91_4BC7_BF0F_51A238BF8314_.wvu.FilterData" hidden="1" oldHidden="1">
    <formula>GNRD_Orange_08_D70!$A$1:$K$108</formula>
    <oldFormula>GNRD_Orange_08_D70!$A$1:$K$108</oldFormula>
  </rdn>
  <rcv guid="{C7387D1A-1D91-4BC7-BF0F-51A238BF831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08" start="0" length="0">
    <dxf>
      <border>
        <left style="thin">
          <color indexed="64"/>
        </left>
      </border>
    </dxf>
  </rfmt>
  <rfmt sheetId="1" sqref="A1:K1" start="0" length="0">
    <dxf>
      <border>
        <top style="thin">
          <color indexed="64"/>
        </top>
      </border>
    </dxf>
  </rfmt>
  <rfmt sheetId="1" sqref="K1:K108" start="0" length="0">
    <dxf>
      <border>
        <right style="thin">
          <color indexed="64"/>
        </right>
      </border>
    </dxf>
  </rfmt>
  <rfmt sheetId="1" sqref="A108:K108" start="0" length="0">
    <dxf>
      <border>
        <bottom style="thin">
          <color indexed="64"/>
        </bottom>
      </border>
    </dxf>
  </rfmt>
  <rfmt sheetId="1" sqref="J5 A1:K4 A5:H5 A6:K108 K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nc r="E105" t="inlineStr">
      <is>
        <t>fail</t>
      </is>
    </nc>
  </rcc>
  <rcc rId="488" sId="1">
    <nc r="G105">
      <v>42</v>
    </nc>
  </rcc>
  <rcc rId="489" sId="1">
    <nc r="H105" t="inlineStr">
      <is>
        <t>HCC</t>
      </is>
    </nc>
  </rcc>
  <rcc rId="490" sId="1">
    <nc r="I105" t="inlineStr">
      <is>
        <t>BMOD</t>
      </is>
    </nc>
  </rcc>
  <rcc rId="491" sId="1">
    <nc r="J105" t="inlineStr">
      <is>
        <t>Debug ipclean</t>
      </is>
    </nc>
  </rcc>
  <rcc rId="492" sId="1" odxf="1" dxf="1">
    <nc r="F46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493" sheetId="1" source="F46" destination="F58" sourceSheetId="1"/>
  <rcc rId="494" sId="1" odxf="1" dxf="1">
    <nc r="F62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5" sId="1" odxf="1" dxf="1">
    <nc r="F67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6" sId="1" odxf="1" dxf="1">
    <nc r="F70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C7387D1A-1D91-4BC7-BF0F-51A238BF8314}" action="delete"/>
  <rdn rId="0" localSheetId="1" customView="1" name="Z_C7387D1A_1D91_4BC7_BF0F_51A238BF8314_.wvu.FilterData" hidden="1" oldHidden="1">
    <formula>GNRD_Orange_08_D70!$A$1:$K$108</formula>
    <oldFormula>GNRD_Orange_08_D70!$A$1:$K$108</oldFormula>
  </rdn>
  <rcv guid="{C7387D1A-1D91-4BC7-BF0F-51A238BF8314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nc r="E69" t="inlineStr">
      <is>
        <t>Pass</t>
      </is>
    </nc>
  </rcc>
  <rcc rId="499" sId="1">
    <nc r="E108" t="inlineStr">
      <is>
        <t>Pass</t>
      </is>
    </nc>
  </rcc>
  <rcv guid="{8F349734-D840-4A95-B400-AE48BA5FA80B}" action="delete"/>
  <rdn rId="0" localSheetId="1" customView="1" name="Z_8F349734_D840_4A95_B400_AE48BA5FA80B_.wvu.FilterData" hidden="1" oldHidden="1">
    <formula>GNRD_Orange_08_D70!$B$1:$K$108</formula>
    <oldFormula>GNRD_Orange_08_D70!$B$1:$K$108</oldFormula>
  </rdn>
  <rcv guid="{8F349734-D840-4A95-B400-AE48BA5FA80B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" start="0" length="0">
    <dxf>
      <border outline="0">
        <bottom style="thin">
          <color indexed="64"/>
        </bottom>
      </border>
    </dxf>
  </rfmt>
  <rfmt sheetId="1" sqref="E5" start="0" length="0">
    <dxf>
      <border outline="0">
        <top style="thin">
          <color indexed="64"/>
        </top>
        <bottom style="thin">
          <color indexed="64"/>
        </bottom>
      </border>
    </dxf>
  </rfmt>
  <rcc rId="501" sId="1" odxf="1" dxf="1">
    <oc r="E6" t="inlineStr">
      <is>
        <t>pass</t>
      </is>
    </oc>
    <nc r="E6" t="inlineStr">
      <is>
        <t>Pass</t>
      </is>
    </nc>
    <odxf>
      <border outline="0">
        <top/>
      </border>
    </odxf>
    <ndxf>
      <border outline="0">
        <top style="thin">
          <color indexed="64"/>
        </top>
      </border>
    </ndxf>
  </rcc>
  <rcc rId="502" sId="1">
    <oc r="E11" t="inlineStr">
      <is>
        <t>PASS</t>
      </is>
    </oc>
    <nc r="E11" t="inlineStr">
      <is>
        <t>Pass</t>
      </is>
    </nc>
  </rcc>
  <rcc rId="503" sId="1">
    <oc r="E25" t="inlineStr">
      <is>
        <t>pass</t>
      </is>
    </oc>
    <nc r="E25" t="inlineStr">
      <is>
        <t>Pass</t>
      </is>
    </nc>
  </rcc>
  <rcc rId="504" sId="1">
    <oc r="E26" t="inlineStr">
      <is>
        <t>PASS</t>
      </is>
    </oc>
    <nc r="E26" t="inlineStr">
      <is>
        <t>Pass</t>
      </is>
    </nc>
  </rcc>
  <rcc rId="505" sId="1">
    <oc r="E27" t="inlineStr">
      <is>
        <t>pass</t>
      </is>
    </oc>
    <nc r="E27" t="inlineStr">
      <is>
        <t>Pass</t>
      </is>
    </nc>
  </rcc>
  <rcc rId="506" sId="1">
    <oc r="E28" t="inlineStr">
      <is>
        <t>pass</t>
      </is>
    </oc>
    <nc r="E28" t="inlineStr">
      <is>
        <t>Pass</t>
      </is>
    </nc>
  </rcc>
  <rcc rId="507" sId="1">
    <oc r="E29" t="inlineStr">
      <is>
        <t>pass</t>
      </is>
    </oc>
    <nc r="E29" t="inlineStr">
      <is>
        <t>Pass</t>
      </is>
    </nc>
  </rcc>
  <rcc rId="508" sId="1">
    <oc r="E31" t="inlineStr">
      <is>
        <t>pass</t>
      </is>
    </oc>
    <nc r="E31" t="inlineStr">
      <is>
        <t>Pass</t>
      </is>
    </nc>
  </rcc>
  <rcc rId="509" sId="1">
    <oc r="E35" t="inlineStr">
      <is>
        <t>pass</t>
      </is>
    </oc>
    <nc r="E35" t="inlineStr">
      <is>
        <t>Pass</t>
      </is>
    </nc>
  </rcc>
  <rcc rId="510" sId="1">
    <oc r="E47" t="inlineStr">
      <is>
        <t>pass</t>
      </is>
    </oc>
    <nc r="E47" t="inlineStr">
      <is>
        <t>Pass</t>
      </is>
    </nc>
  </rcc>
  <rcc rId="511" sId="1">
    <oc r="E49" t="inlineStr">
      <is>
        <t>pass</t>
      </is>
    </oc>
    <nc r="E49" t="inlineStr">
      <is>
        <t>Pass</t>
      </is>
    </nc>
  </rcc>
  <rcc rId="512" sId="1">
    <oc r="E52" t="inlineStr">
      <is>
        <t>pass</t>
      </is>
    </oc>
    <nc r="E52" t="inlineStr">
      <is>
        <t>Pass</t>
      </is>
    </nc>
  </rcc>
  <rcc rId="513" sId="1">
    <oc r="E57" t="inlineStr">
      <is>
        <t>pass</t>
      </is>
    </oc>
    <nc r="E57" t="inlineStr">
      <is>
        <t>Pass</t>
      </is>
    </nc>
  </rcc>
  <rcc rId="514" sId="1">
    <oc r="E59" t="inlineStr">
      <is>
        <t>pass</t>
      </is>
    </oc>
    <nc r="E59" t="inlineStr">
      <is>
        <t>Pass</t>
      </is>
    </nc>
  </rcc>
  <rcc rId="515" sId="1">
    <oc r="E60" t="inlineStr">
      <is>
        <t>pass</t>
      </is>
    </oc>
    <nc r="E60" t="inlineStr">
      <is>
        <t>Pass</t>
      </is>
    </nc>
  </rcc>
  <rcc rId="516" sId="1">
    <oc r="E61" t="inlineStr">
      <is>
        <t>PASS</t>
      </is>
    </oc>
    <nc r="E61" t="inlineStr">
      <is>
        <t>Pass</t>
      </is>
    </nc>
  </rcc>
  <rcc rId="517" sId="1">
    <oc r="E64" t="inlineStr">
      <is>
        <t>pass</t>
      </is>
    </oc>
    <nc r="E64" t="inlineStr">
      <is>
        <t>Pass</t>
      </is>
    </nc>
  </rcc>
  <rcc rId="518" sId="1">
    <oc r="E71" t="inlineStr">
      <is>
        <t>pass</t>
      </is>
    </oc>
    <nc r="E71" t="inlineStr">
      <is>
        <t>Pass</t>
      </is>
    </nc>
  </rcc>
  <rcc rId="519" sId="1">
    <oc r="E72" t="inlineStr">
      <is>
        <t>pass</t>
      </is>
    </oc>
    <nc r="E72" t="inlineStr">
      <is>
        <t>Pass</t>
      </is>
    </nc>
  </rcc>
  <rcc rId="520" sId="1">
    <oc r="E74" t="inlineStr">
      <is>
        <t>pass</t>
      </is>
    </oc>
    <nc r="E74" t="inlineStr">
      <is>
        <t>Pass</t>
      </is>
    </nc>
  </rcc>
  <rcc rId="521" sId="1">
    <oc r="E75" t="inlineStr">
      <is>
        <t>pass</t>
      </is>
    </oc>
    <nc r="E75" t="inlineStr">
      <is>
        <t>Pass</t>
      </is>
    </nc>
  </rcc>
  <rcc rId="522" sId="1">
    <oc r="E78" t="inlineStr">
      <is>
        <t>pass</t>
      </is>
    </oc>
    <nc r="E78" t="inlineStr">
      <is>
        <t>Pass</t>
      </is>
    </nc>
  </rcc>
  <rcc rId="523" sId="1">
    <oc r="E79" t="inlineStr">
      <is>
        <t>pass</t>
      </is>
    </oc>
    <nc r="E79" t="inlineStr">
      <is>
        <t>Pass</t>
      </is>
    </nc>
  </rcc>
  <rcc rId="524" sId="1">
    <oc r="E80" t="inlineStr">
      <is>
        <t>pass</t>
      </is>
    </oc>
    <nc r="E80" t="inlineStr">
      <is>
        <t>Pass</t>
      </is>
    </nc>
  </rcc>
  <rcc rId="525" sId="1" odxf="1" dxf="1">
    <oc r="E84" t="inlineStr">
      <is>
        <t>pass</t>
      </is>
    </oc>
    <nc r="E84" t="inlineStr">
      <is>
        <t>Pass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526" sId="1">
    <oc r="E86" t="inlineStr">
      <is>
        <t>pass</t>
      </is>
    </oc>
    <nc r="E86" t="inlineStr">
      <is>
        <t>Pass</t>
      </is>
    </nc>
  </rcc>
  <rcc rId="527" sId="1">
    <oc r="E89" t="inlineStr">
      <is>
        <t>pass</t>
      </is>
    </oc>
    <nc r="E89" t="inlineStr">
      <is>
        <t>Pass</t>
      </is>
    </nc>
  </rcc>
  <rcc rId="528" sId="1">
    <oc r="E90" t="inlineStr">
      <is>
        <t>pass</t>
      </is>
    </oc>
    <nc r="E90" t="inlineStr">
      <is>
        <t>Pass</t>
      </is>
    </nc>
  </rcc>
  <rcc rId="529" sId="1">
    <oc r="E91" t="inlineStr">
      <is>
        <t>pass</t>
      </is>
    </oc>
    <nc r="E91" t="inlineStr">
      <is>
        <t>Pass</t>
      </is>
    </nc>
  </rcc>
  <rcc rId="530" sId="1">
    <oc r="E93" t="inlineStr">
      <is>
        <t>pass</t>
      </is>
    </oc>
    <nc r="E93" t="inlineStr">
      <is>
        <t>Pass</t>
      </is>
    </nc>
  </rcc>
  <rcc rId="531" sId="1">
    <nc r="E94" t="inlineStr">
      <is>
        <t>Pass</t>
      </is>
    </nc>
  </rcc>
  <rcc rId="532" sId="1">
    <oc r="E95" t="inlineStr">
      <is>
        <t>pass</t>
      </is>
    </oc>
    <nc r="E95" t="inlineStr">
      <is>
        <t>Pass</t>
      </is>
    </nc>
  </rcc>
  <rcc rId="533" sId="1">
    <oc r="E97" t="inlineStr">
      <is>
        <t>pass</t>
      </is>
    </oc>
    <nc r="E97" t="inlineStr">
      <is>
        <t>Pass</t>
      </is>
    </nc>
  </rcc>
  <rcc rId="534" sId="1">
    <oc r="E98" t="inlineStr">
      <is>
        <t>pass</t>
      </is>
    </oc>
    <nc r="E98" t="inlineStr">
      <is>
        <t>Pass</t>
      </is>
    </nc>
  </rcc>
  <rcc rId="535" sId="1">
    <oc r="E100" t="inlineStr">
      <is>
        <t>pass</t>
      </is>
    </oc>
    <nc r="E100" t="inlineStr">
      <is>
        <t>Pass</t>
      </is>
    </nc>
  </rcc>
  <rcc rId="536" sId="1">
    <oc r="E101" t="inlineStr">
      <is>
        <t>pass</t>
      </is>
    </oc>
    <nc r="E101" t="inlineStr">
      <is>
        <t>Pass</t>
      </is>
    </nc>
  </rcc>
  <rcc rId="537" sId="1">
    <oc r="E102" t="inlineStr">
      <is>
        <t>pass</t>
      </is>
    </oc>
    <nc r="E102" t="inlineStr">
      <is>
        <t>Pass</t>
      </is>
    </nc>
  </rcc>
  <rcc rId="538" sId="1">
    <oc r="E104" t="inlineStr">
      <is>
        <t>pass</t>
      </is>
    </oc>
    <nc r="E104" t="inlineStr">
      <is>
        <t>Pass</t>
      </is>
    </nc>
  </rcc>
  <rcc rId="539" sId="1">
    <oc r="E107" t="inlineStr">
      <is>
        <t>pass</t>
      </is>
    </oc>
    <nc r="E107" t="inlineStr">
      <is>
        <t>Pass</t>
      </is>
    </nc>
  </rcc>
  <ris rId="540" sheetId="2" name="[GNRD_Orange_08_D70.xlsx]Sheet1" sheetPosition="1"/>
  <rcc rId="541" sId="2" xfDxf="1" dxf="1">
    <nc r="A1" t="inlineStr">
      <is>
        <t xml:space="preserve">Status </t>
      </is>
    </nc>
    <ndxf>
      <font>
        <sz val="9.5"/>
        <color rgb="FF000000"/>
        <name val="Intel Clear"/>
        <scheme val="none"/>
      </font>
      <fill>
        <patternFill patternType="solid">
          <bgColor rgb="FFACB9CA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42" sId="2" xfDxf="1" dxf="1">
    <nc r="B1" t="inlineStr">
      <is>
        <t xml:space="preserve">Count </t>
      </is>
    </nc>
    <ndxf>
      <font>
        <sz val="9.5"/>
        <color rgb="FF000000"/>
        <name val="Intel Clear"/>
        <scheme val="none"/>
      </font>
      <fill>
        <patternFill patternType="solid">
          <bgColor rgb="FFACB9CA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43" sId="2" xfDxf="1" dxf="1">
    <nc r="A2" t="inlineStr">
      <is>
        <t>Pass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2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544" sId="2" xfDxf="1" dxf="1">
    <nc r="A3" t="inlineStr">
      <is>
        <t>Fail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3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545" sId="2" xfDxf="1" dxf="1">
    <nc r="A4" t="inlineStr">
      <is>
        <t>Block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xfDxf="1" sqref="B4" start="0" length="0">
    <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546" sId="2" xfDxf="1" dxf="1">
    <nc r="A5" t="inlineStr">
      <is>
        <t>NA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47" sId="2" xfDxf="1" dxf="1">
    <nc r="B5">
      <v>3</v>
    </nc>
    <n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548" sId="2" xfDxf="1" dxf="1">
    <nc r="A6" t="inlineStr">
      <is>
        <t>No run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49" sId="2" xfDxf="1" dxf="1">
    <nc r="B6">
      <v>361</v>
    </nc>
    <n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550" sId="2" xfDxf="1" dxf="1">
    <nc r="A7" t="inlineStr">
      <is>
        <t>total</t>
      </is>
    </nc>
    <ndxf>
      <font>
        <sz val="9.5"/>
        <color rgb="FF000000"/>
        <name val="Intel Clear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51" sId="2" xfDxf="1" dxf="1">
    <nc r="B7">
      <v>545</v>
    </nc>
    <ndxf>
      <font>
        <sz val="9.5"/>
        <color rgb="FF000000"/>
        <name val="Intel Clear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rc rId="552" sId="2" ref="A6:XFD6" action="deleteRow">
    <rfmt sheetId="2" xfDxf="1" sqref="A6:XFD6" start="0" length="0"/>
    <rcc rId="0" sId="2" dxf="1">
      <nc r="A6" t="inlineStr">
        <is>
          <t>No run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B6">
        <v>361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</rrc>
  <rcc rId="553" sId="2">
    <nc r="B2">
      <v>89</v>
    </nc>
  </rcc>
  <rfmt sheetId="1" sqref="E2:E6 E8:E21 E23:E45 E47 E49:E57 E59:E61 E63:E66 E68:E69 E71:E72 E74:E75 E78:E80 E82 E84 E86 E88:E95 E97:E98 E100:E104 E106:E108">
    <dxf>
      <fill>
        <patternFill patternType="solid">
          <bgColor rgb="FF92D050"/>
        </patternFill>
      </fill>
    </dxf>
  </rfmt>
  <rcc rId="554" sId="1">
    <nc r="G3">
      <v>42</v>
    </nc>
  </rcc>
  <rcc rId="555" sId="1" odxf="1" dxf="1">
    <nc r="G4">
      <v>42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G5" start="0" length="0">
    <dxf>
      <border outline="0">
        <top style="thin">
          <color indexed="64"/>
        </top>
        <bottom style="thin">
          <color indexed="64"/>
        </bottom>
      </border>
    </dxf>
  </rfmt>
  <rfmt sheetId="1" sqref="G6" start="0" length="0">
    <dxf>
      <border outline="0">
        <top style="thin">
          <color indexed="64"/>
        </top>
      </border>
    </dxf>
  </rfmt>
  <rcc rId="556" sId="1">
    <nc r="G8">
      <v>42</v>
    </nc>
  </rcc>
  <rcc rId="557" sId="1">
    <nc r="G9">
      <v>42</v>
    </nc>
  </rcc>
  <rcc rId="558" sId="1">
    <nc r="G10">
      <v>42</v>
    </nc>
  </rcc>
  <rcc rId="559" sId="1">
    <nc r="G12">
      <v>42</v>
    </nc>
  </rcc>
  <rcc rId="560" sId="1">
    <nc r="G13">
      <v>42</v>
    </nc>
  </rcc>
  <rcc rId="561" sId="1">
    <nc r="G14">
      <v>42</v>
    </nc>
  </rcc>
  <rcc rId="562" sId="1">
    <nc r="G15">
      <v>42</v>
    </nc>
  </rcc>
  <rcc rId="563" sId="1">
    <nc r="G16">
      <v>42</v>
    </nc>
  </rcc>
  <rcc rId="564" sId="1">
    <nc r="G17">
      <v>42</v>
    </nc>
  </rcc>
  <rcc rId="565" sId="1">
    <nc r="G18">
      <v>42</v>
    </nc>
  </rcc>
  <rcc rId="566" sId="1">
    <nc r="G20">
      <v>42</v>
    </nc>
  </rcc>
  <rcc rId="567" sId="1">
    <nc r="G21">
      <v>42</v>
    </nc>
  </rcc>
  <rcc rId="568" sId="1">
    <nc r="G23">
      <v>42</v>
    </nc>
  </rcc>
  <rcc rId="569" sId="1">
    <nc r="G24">
      <v>42</v>
    </nc>
  </rcc>
  <rcc rId="570" sId="1">
    <nc r="G28">
      <v>42</v>
    </nc>
  </rcc>
  <rcc rId="571" sId="1">
    <nc r="G30">
      <v>42</v>
    </nc>
  </rcc>
  <rcc rId="572" sId="1">
    <nc r="G31">
      <v>42</v>
    </nc>
  </rcc>
  <rcc rId="573" sId="1">
    <nc r="G32">
      <v>42</v>
    </nc>
  </rcc>
  <rcc rId="574" sId="1">
    <nc r="G33">
      <v>42</v>
    </nc>
  </rcc>
  <rcc rId="575" sId="1">
    <nc r="G34">
      <v>42</v>
    </nc>
  </rcc>
  <rcc rId="576" sId="1">
    <nc r="G35">
      <v>42</v>
    </nc>
  </rcc>
  <rcc rId="577" sId="1">
    <nc r="G36">
      <v>42</v>
    </nc>
  </rcc>
  <rcc rId="578" sId="1">
    <nc r="G38">
      <v>42</v>
    </nc>
  </rcc>
  <rcc rId="579" sId="1">
    <nc r="G43">
      <v>42</v>
    </nc>
  </rcc>
  <rcc rId="580" sId="1">
    <nc r="G44">
      <v>42</v>
    </nc>
  </rcc>
  <rcc rId="581" sId="1">
    <nc r="G45">
      <v>42</v>
    </nc>
  </rcc>
  <rcc rId="582" sId="1">
    <nc r="G49">
      <v>42</v>
    </nc>
  </rcc>
  <rcc rId="583" sId="1">
    <nc r="G50">
      <v>42</v>
    </nc>
  </rcc>
  <rcc rId="584" sId="1">
    <nc r="G53">
      <v>42</v>
    </nc>
  </rcc>
  <rcc rId="585" sId="1">
    <nc r="G54">
      <v>42</v>
    </nc>
  </rcc>
  <rcc rId="586" sId="1">
    <nc r="G55">
      <v>42</v>
    </nc>
  </rcc>
  <rcc rId="587" sId="1">
    <nc r="G56">
      <v>42</v>
    </nc>
  </rcc>
  <rcc rId="588" sId="1">
    <nc r="G59">
      <v>42</v>
    </nc>
  </rcc>
  <rcc rId="589" sId="1">
    <nc r="G63">
      <v>42</v>
    </nc>
  </rcc>
  <rcc rId="590" sId="1">
    <nc r="G69">
      <v>42</v>
    </nc>
  </rcc>
  <rcc rId="591" sId="1">
    <nc r="G79">
      <v>42</v>
    </nc>
  </rcc>
  <rcc rId="592" sId="1">
    <nc r="G80">
      <v>42</v>
    </nc>
  </rcc>
  <rcc rId="593" sId="1">
    <nc r="G82">
      <v>42</v>
    </nc>
  </rcc>
  <rcc rId="594" sId="1" odxf="1" dxf="1">
    <nc r="G84">
      <v>42</v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595" sId="1">
    <nc r="G89">
      <v>42</v>
    </nc>
  </rcc>
  <rcc rId="596" sId="1">
    <nc r="G90">
      <v>42</v>
    </nc>
  </rcc>
  <rcc rId="597" sId="1">
    <nc r="G91">
      <v>42</v>
    </nc>
  </rcc>
  <rcc rId="598" sId="1">
    <nc r="G93">
      <v>42</v>
    </nc>
  </rcc>
  <rcc rId="599" sId="1">
    <nc r="G94">
      <v>42</v>
    </nc>
  </rcc>
  <rcc rId="600" sId="1">
    <nc r="G95">
      <v>42</v>
    </nc>
  </rcc>
  <rcc rId="601" sId="1">
    <nc r="G97">
      <v>42</v>
    </nc>
  </rcc>
  <rcc rId="602" sId="1">
    <nc r="G98">
      <v>42</v>
    </nc>
  </rcc>
  <rcc rId="603" sId="1">
    <nc r="G100">
      <v>42</v>
    </nc>
  </rcc>
  <rcc rId="604" sId="1">
    <nc r="G101">
      <v>42</v>
    </nc>
  </rcc>
  <rcc rId="605" sId="1">
    <nc r="G104">
      <v>42</v>
    </nc>
  </rcc>
  <rcc rId="606" sId="1">
    <nc r="G106">
      <v>42</v>
    </nc>
  </rcc>
  <rcc rId="607" sId="1">
    <nc r="G107">
      <v>42</v>
    </nc>
  </rcc>
  <rcc rId="608" sId="1">
    <nc r="G108">
      <v>42</v>
    </nc>
  </rcc>
  <rcc rId="609" sId="1">
    <oc r="E46" t="inlineStr">
      <is>
        <t>Block</t>
      </is>
    </oc>
    <nc r="E46" t="inlineStr">
      <is>
        <t>Pass</t>
      </is>
    </nc>
  </rcc>
  <rfmt sheetId="1" sqref="E46">
    <dxf>
      <fill>
        <patternFill patternType="solid">
          <bgColor rgb="FF92D050"/>
        </patternFill>
      </fill>
    </dxf>
  </rfmt>
  <rfmt sheetId="1" sqref="E7 E48 E58 E62 E67 E70 E76:E77 E83 E85 E96">
    <dxf>
      <fill>
        <patternFill>
          <bgColor rgb="FFFFFF00"/>
        </patternFill>
      </fill>
    </dxf>
  </rfmt>
  <rfmt sheetId="1" sqref="E22 E99 E105">
    <dxf>
      <fill>
        <patternFill patternType="solid">
          <bgColor rgb="FFFF0000"/>
        </patternFill>
      </fill>
    </dxf>
  </rfmt>
  <rcc rId="610" sId="2">
    <nc r="B3">
      <v>3</v>
    </nc>
  </rcc>
  <rcc rId="611" sId="2">
    <nc r="B4">
      <v>11</v>
    </nc>
  </rcc>
  <rfmt sheetId="1" sqref="E73 E81 E87">
    <dxf>
      <fill>
        <patternFill patternType="solid">
          <bgColor theme="3" tint="0.59999389629810485"/>
        </patternFill>
      </fill>
    </dxf>
  </rfmt>
  <rcc rId="612" sId="1">
    <oc r="K73" t="inlineStr">
      <is>
        <t>Failed in Automation</t>
      </is>
    </oc>
    <nc r="K73" t="inlineStr">
      <is>
        <t>SNC removed from GNRD</t>
      </is>
    </nc>
  </rcc>
  <rcc rId="613" sId="1">
    <oc r="K87" t="inlineStr">
      <is>
        <t>failed in automation</t>
      </is>
    </oc>
    <nc r="K87" t="inlineStr">
      <is>
        <t>SNC removed from GNRD</t>
      </is>
    </nc>
  </rcc>
  <rcc rId="614" sId="1">
    <oc r="K48" t="inlineStr">
      <is>
        <t>Failed in Automation</t>
      </is>
    </oc>
    <nc r="K48" t="inlineStr">
      <is>
        <t>TPM feature block</t>
      </is>
    </nc>
  </rcc>
  <rcc rId="615" sId="1">
    <oc r="K58" t="inlineStr">
      <is>
        <t>Failed in Automation</t>
      </is>
    </oc>
    <nc r="K58" t="inlineStr">
      <is>
        <t xml:space="preserve">SGX feature block </t>
      </is>
    </nc>
  </rcc>
  <rcc rId="616" sId="1">
    <oc r="K62" t="inlineStr">
      <is>
        <t>Failed in Automation</t>
      </is>
    </oc>
    <nc r="K62" t="inlineStr">
      <is>
        <t xml:space="preserve">SGX feature block </t>
      </is>
    </nc>
  </rcc>
  <rcc rId="617" sId="1">
    <oc r="K67" t="inlineStr">
      <is>
        <t>Failed in Automation</t>
      </is>
    </oc>
    <nc r="K67" t="inlineStr">
      <is>
        <t xml:space="preserve">SGX feature block </t>
      </is>
    </nc>
  </rcc>
  <rcc rId="618" sId="1">
    <nc r="K70" t="inlineStr">
      <is>
        <t xml:space="preserve">SGX feature block </t>
      </is>
    </nc>
  </rcc>
  <rcc rId="619" sId="1">
    <oc r="K76" t="inlineStr">
      <is>
        <t>failed in automation</t>
      </is>
    </oc>
    <nc r="K76" t="inlineStr">
      <is>
        <t xml:space="preserve">Memory channel feature block </t>
      </is>
    </nc>
  </rcc>
  <rcc rId="620" sId="1">
    <oc r="K77" t="inlineStr">
      <is>
        <t>failed in automation</t>
      </is>
    </oc>
    <nc r="K77" t="inlineStr">
      <is>
        <t xml:space="preserve">Memory channel feature block </t>
      </is>
    </nc>
  </rcc>
  <rcc rId="621" sId="1">
    <oc r="K96" t="inlineStr">
      <is>
        <t>failed in automation  ("Simics CXL feature block ").</t>
      </is>
    </oc>
    <nc r="K96" t="inlineStr">
      <is>
        <t xml:space="preserve">CXL feature block </t>
      </is>
    </nc>
  </rcc>
  <rcc rId="622" sId="1">
    <oc r="K22" t="inlineStr">
      <is>
        <t>Failed in Automation(sent mail to Ganesh)</t>
      </is>
    </oc>
    <nc r="K22" t="inlineStr">
      <is>
        <t xml:space="preserve">Pythonsv msc bar value mismatch </t>
      </is>
    </nc>
  </rcc>
  <rcc rId="623" sId="1">
    <nc r="K105" t="inlineStr">
      <is>
        <t xml:space="preserve">Pythonsv msc bar value mismatch </t>
      </is>
    </nc>
  </rcc>
  <rcc rId="624" sId="1">
    <oc r="K99" t="inlineStr">
      <is>
        <t>Failed in Automation(sent mail to Ganesh)</t>
      </is>
    </oc>
    <nc r="K99" t="inlineStr">
      <is>
        <t xml:space="preserve">pythonsv value mismatch </t>
      </is>
    </nc>
  </rcc>
  <rcc rId="625" sId="1">
    <nc r="H3" t="inlineStr">
      <is>
        <t>HCC</t>
      </is>
    </nc>
  </rcc>
  <rcc rId="626" sId="1" odxf="1" dxf="1">
    <nc r="H4" t="inlineStr">
      <is>
        <t>HCC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H5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6" start="0" length="0">
    <dxf>
      <border outline="0">
        <top style="thin">
          <color indexed="64"/>
        </top>
      </border>
    </dxf>
  </rfmt>
  <rcc rId="627" sId="1">
    <nc r="H8" t="inlineStr">
      <is>
        <t>HCC</t>
      </is>
    </nc>
  </rcc>
  <rcc rId="628" sId="1">
    <nc r="H9" t="inlineStr">
      <is>
        <t>HCC</t>
      </is>
    </nc>
  </rcc>
  <rcc rId="629" sId="1">
    <nc r="H10" t="inlineStr">
      <is>
        <t>HCC</t>
      </is>
    </nc>
  </rcc>
  <rcc rId="630" sId="1">
    <nc r="H12" t="inlineStr">
      <is>
        <t>HCC</t>
      </is>
    </nc>
  </rcc>
  <rcc rId="631" sId="1">
    <nc r="H13" t="inlineStr">
      <is>
        <t>HCC</t>
      </is>
    </nc>
  </rcc>
  <rcc rId="632" sId="1">
    <nc r="H14" t="inlineStr">
      <is>
        <t>HCC</t>
      </is>
    </nc>
  </rcc>
  <rcc rId="633" sId="1">
    <nc r="H15" t="inlineStr">
      <is>
        <t>HCC</t>
      </is>
    </nc>
  </rcc>
  <rcc rId="634" sId="1">
    <nc r="H16" t="inlineStr">
      <is>
        <t>HCC</t>
      </is>
    </nc>
  </rcc>
  <rcc rId="635" sId="1">
    <nc r="H17" t="inlineStr">
      <is>
        <t>HCC</t>
      </is>
    </nc>
  </rcc>
  <rcc rId="636" sId="1">
    <nc r="H18" t="inlineStr">
      <is>
        <t>HCC</t>
      </is>
    </nc>
  </rcc>
  <rcc rId="637" sId="1">
    <nc r="H20" t="inlineStr">
      <is>
        <t>HCC</t>
      </is>
    </nc>
  </rcc>
  <rcc rId="638" sId="1">
    <nc r="H21" t="inlineStr">
      <is>
        <t>HCC</t>
      </is>
    </nc>
  </rcc>
  <rcc rId="639" sId="1">
    <nc r="H23" t="inlineStr">
      <is>
        <t>HCC</t>
      </is>
    </nc>
  </rcc>
  <rcc rId="640" sId="1">
    <nc r="H24" t="inlineStr">
      <is>
        <t>HCC</t>
      </is>
    </nc>
  </rcc>
  <rcc rId="641" sId="1">
    <nc r="H28" t="inlineStr">
      <is>
        <t>HCC</t>
      </is>
    </nc>
  </rcc>
  <rcc rId="642" sId="1">
    <nc r="H30" t="inlineStr">
      <is>
        <t>HCC</t>
      </is>
    </nc>
  </rcc>
  <rcc rId="643" sId="1">
    <nc r="H31" t="inlineStr">
      <is>
        <t>HCC</t>
      </is>
    </nc>
  </rcc>
  <rcc rId="644" sId="1">
    <nc r="H32" t="inlineStr">
      <is>
        <t>HCC</t>
      </is>
    </nc>
  </rcc>
  <rcc rId="645" sId="1">
    <nc r="H33" t="inlineStr">
      <is>
        <t>HCC</t>
      </is>
    </nc>
  </rcc>
  <rcc rId="646" sId="1">
    <nc r="H34" t="inlineStr">
      <is>
        <t>HCC</t>
      </is>
    </nc>
  </rcc>
  <rcc rId="647" sId="1">
    <nc r="H35" t="inlineStr">
      <is>
        <t>HCC</t>
      </is>
    </nc>
  </rcc>
  <rcc rId="648" sId="1">
    <nc r="H36" t="inlineStr">
      <is>
        <t>HCC</t>
      </is>
    </nc>
  </rcc>
  <rcc rId="649" sId="1">
    <nc r="H38" t="inlineStr">
      <is>
        <t>HCC</t>
      </is>
    </nc>
  </rcc>
  <rcc rId="650" sId="1">
    <nc r="H43" t="inlineStr">
      <is>
        <t>HCC</t>
      </is>
    </nc>
  </rcc>
  <rcc rId="651" sId="1">
    <nc r="H44" t="inlineStr">
      <is>
        <t>HCC</t>
      </is>
    </nc>
  </rcc>
  <rcc rId="652" sId="1">
    <nc r="H45" t="inlineStr">
      <is>
        <t>HCC</t>
      </is>
    </nc>
  </rcc>
  <rcc rId="653" sId="1">
    <nc r="H46" t="inlineStr">
      <is>
        <t>HCC</t>
      </is>
    </nc>
  </rcc>
  <rcc rId="654" sId="1">
    <nc r="H49" t="inlineStr">
      <is>
        <t>HCC</t>
      </is>
    </nc>
  </rcc>
  <rcc rId="655" sId="1">
    <nc r="H50" t="inlineStr">
      <is>
        <t>HCC</t>
      </is>
    </nc>
  </rcc>
  <rcc rId="656" sId="1">
    <nc r="H53" t="inlineStr">
      <is>
        <t>HCC</t>
      </is>
    </nc>
  </rcc>
  <rcc rId="657" sId="1">
    <nc r="H54" t="inlineStr">
      <is>
        <t>HCC</t>
      </is>
    </nc>
  </rcc>
  <rcc rId="658" sId="1">
    <nc r="H55" t="inlineStr">
      <is>
        <t>HCC</t>
      </is>
    </nc>
  </rcc>
  <rcc rId="659" sId="1">
    <nc r="H56" t="inlineStr">
      <is>
        <t>HCC</t>
      </is>
    </nc>
  </rcc>
  <rcc rId="660" sId="1">
    <nc r="H59" t="inlineStr">
      <is>
        <t>HCC</t>
      </is>
    </nc>
  </rcc>
  <rcc rId="661" sId="1">
    <nc r="H63" t="inlineStr">
      <is>
        <t>HCC</t>
      </is>
    </nc>
  </rcc>
  <rcc rId="662" sId="1">
    <nc r="H69" t="inlineStr">
      <is>
        <t>HCC</t>
      </is>
    </nc>
  </rcc>
  <rcc rId="663" sId="1">
    <nc r="H73" t="inlineStr">
      <is>
        <t>HCC</t>
      </is>
    </nc>
  </rcc>
  <rcc rId="664" sId="1">
    <nc r="H76" t="inlineStr">
      <is>
        <t>HCC</t>
      </is>
    </nc>
  </rcc>
  <rcc rId="665" sId="1">
    <nc r="H77" t="inlineStr">
      <is>
        <t>HCC</t>
      </is>
    </nc>
  </rcc>
  <rcc rId="666" sId="1">
    <nc r="H79" t="inlineStr">
      <is>
        <t>HCC</t>
      </is>
    </nc>
  </rcc>
  <rcc rId="667" sId="1">
    <nc r="H80" t="inlineStr">
      <is>
        <t>HCC</t>
      </is>
    </nc>
  </rcc>
  <rcc rId="668" sId="1">
    <nc r="H82" t="inlineStr">
      <is>
        <t>HCC</t>
      </is>
    </nc>
  </rcc>
  <rcc rId="669" sId="1" odxf="1" dxf="1">
    <nc r="H84" t="inlineStr">
      <is>
        <t>HCC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70" sId="1">
    <nc r="H89" t="inlineStr">
      <is>
        <t>HCC</t>
      </is>
    </nc>
  </rcc>
  <rcc rId="671" sId="1">
    <nc r="H90" t="inlineStr">
      <is>
        <t>HCC</t>
      </is>
    </nc>
  </rcc>
  <rcc rId="672" sId="1">
    <nc r="H91" t="inlineStr">
      <is>
        <t>HCC</t>
      </is>
    </nc>
  </rcc>
  <rcc rId="673" sId="1">
    <nc r="H93" t="inlineStr">
      <is>
        <t>HCC</t>
      </is>
    </nc>
  </rcc>
  <rcc rId="674" sId="1">
    <nc r="H94" t="inlineStr">
      <is>
        <t>HCC</t>
      </is>
    </nc>
  </rcc>
  <rcc rId="675" sId="1">
    <nc r="H95" t="inlineStr">
      <is>
        <t>HCC</t>
      </is>
    </nc>
  </rcc>
  <rcc rId="676" sId="1">
    <nc r="H96" t="inlineStr">
      <is>
        <t>HCC</t>
      </is>
    </nc>
  </rcc>
  <rcc rId="677" sId="1">
    <nc r="H97" t="inlineStr">
      <is>
        <t>HCC</t>
      </is>
    </nc>
  </rcc>
  <rcc rId="678" sId="1">
    <nc r="H98" t="inlineStr">
      <is>
        <t>HCC</t>
      </is>
    </nc>
  </rcc>
  <rcc rId="679" sId="1">
    <nc r="H100" t="inlineStr">
      <is>
        <t>HCC</t>
      </is>
    </nc>
  </rcc>
  <rcc rId="680" sId="1">
    <nc r="H101" t="inlineStr">
      <is>
        <t>HCC</t>
      </is>
    </nc>
  </rcc>
  <rcc rId="681" sId="1">
    <nc r="H104" t="inlineStr">
      <is>
        <t>HCC</t>
      </is>
    </nc>
  </rcc>
  <rcc rId="682" sId="1">
    <nc r="H106" t="inlineStr">
      <is>
        <t>HCC</t>
      </is>
    </nc>
  </rcc>
  <rcc rId="683" sId="1">
    <nc r="H107" t="inlineStr">
      <is>
        <t>HCC</t>
      </is>
    </nc>
  </rcc>
  <rcc rId="684" sId="1">
    <nc r="H108" t="inlineStr">
      <is>
        <t>HCC</t>
      </is>
    </nc>
  </rcc>
  <rcc rId="685" sId="1">
    <nc r="I3" t="inlineStr">
      <is>
        <t>BMOD</t>
      </is>
    </nc>
  </rcc>
  <rcc rId="686" sId="1" odxf="1" dxf="1">
    <nc r="I4" t="inlineStr">
      <is>
        <t>BMOD</t>
      </is>
    </nc>
    <odxf>
      <border outline="0">
        <bottom/>
      </border>
    </odxf>
    <ndxf>
      <border outline="0">
        <bottom style="thin">
          <color indexed="64"/>
        </bottom>
      </border>
    </ndxf>
  </rcc>
  <rfmt sheetId="1" sqref="I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6" start="0" length="0">
    <dxf>
      <border outline="0">
        <top style="thin">
          <color indexed="64"/>
        </top>
      </border>
    </dxf>
  </rfmt>
  <rcc rId="687" sId="1">
    <nc r="I8" t="inlineStr">
      <is>
        <t>BMOD</t>
      </is>
    </nc>
  </rcc>
  <rcc rId="688" sId="1">
    <nc r="I9" t="inlineStr">
      <is>
        <t>BMOD</t>
      </is>
    </nc>
  </rcc>
  <rcc rId="689" sId="1">
    <nc r="I10" t="inlineStr">
      <is>
        <t>BMOD</t>
      </is>
    </nc>
  </rcc>
  <rcc rId="690" sId="1">
    <nc r="I12" t="inlineStr">
      <is>
        <t>BMOD</t>
      </is>
    </nc>
  </rcc>
  <rcc rId="691" sId="1">
    <nc r="I13" t="inlineStr">
      <is>
        <t>BMOD</t>
      </is>
    </nc>
  </rcc>
  <rcc rId="692" sId="1">
    <nc r="I14" t="inlineStr">
      <is>
        <t>BMOD</t>
      </is>
    </nc>
  </rcc>
  <rcc rId="693" sId="1">
    <nc r="I15" t="inlineStr">
      <is>
        <t>BMOD</t>
      </is>
    </nc>
  </rcc>
  <rcc rId="694" sId="1">
    <nc r="I16" t="inlineStr">
      <is>
        <t>BMOD</t>
      </is>
    </nc>
  </rcc>
  <rcc rId="695" sId="1">
    <nc r="I17" t="inlineStr">
      <is>
        <t>BMOD</t>
      </is>
    </nc>
  </rcc>
  <rcc rId="696" sId="1">
    <nc r="I18" t="inlineStr">
      <is>
        <t>BMOD</t>
      </is>
    </nc>
  </rcc>
  <rcc rId="697" sId="1">
    <nc r="I20" t="inlineStr">
      <is>
        <t>BMOD</t>
      </is>
    </nc>
  </rcc>
  <rcc rId="698" sId="1">
    <nc r="I21" t="inlineStr">
      <is>
        <t>BMOD</t>
      </is>
    </nc>
  </rcc>
  <rcc rId="699" sId="1">
    <nc r="I23" t="inlineStr">
      <is>
        <t>BMOD</t>
      </is>
    </nc>
  </rcc>
  <rcc rId="700" sId="1">
    <nc r="I24" t="inlineStr">
      <is>
        <t>BMOD</t>
      </is>
    </nc>
  </rcc>
  <rcc rId="701" sId="1">
    <nc r="I28" t="inlineStr">
      <is>
        <t>BMOD</t>
      </is>
    </nc>
  </rcc>
  <rcc rId="702" sId="1">
    <nc r="I30" t="inlineStr">
      <is>
        <t>BMOD</t>
      </is>
    </nc>
  </rcc>
  <rcc rId="703" sId="1">
    <nc r="I31" t="inlineStr">
      <is>
        <t>BMOD</t>
      </is>
    </nc>
  </rcc>
  <rcc rId="704" sId="1">
    <nc r="I32" t="inlineStr">
      <is>
        <t>BMOD</t>
      </is>
    </nc>
  </rcc>
  <rcc rId="705" sId="1">
    <nc r="I33" t="inlineStr">
      <is>
        <t>BMOD</t>
      </is>
    </nc>
  </rcc>
  <rcc rId="706" sId="1">
    <nc r="I34" t="inlineStr">
      <is>
        <t>BMOD</t>
      </is>
    </nc>
  </rcc>
  <rcc rId="707" sId="1">
    <nc r="I35" t="inlineStr">
      <is>
        <t>BMOD</t>
      </is>
    </nc>
  </rcc>
  <rcc rId="708" sId="1">
    <nc r="I36" t="inlineStr">
      <is>
        <t>BMOD</t>
      </is>
    </nc>
  </rcc>
  <rcc rId="709" sId="1">
    <nc r="I38" t="inlineStr">
      <is>
        <t>BMOD</t>
      </is>
    </nc>
  </rcc>
  <rcc rId="710" sId="1">
    <nc r="I43" t="inlineStr">
      <is>
        <t>BMOD</t>
      </is>
    </nc>
  </rcc>
  <rcc rId="711" sId="1">
    <nc r="I44" t="inlineStr">
      <is>
        <t>BMOD</t>
      </is>
    </nc>
  </rcc>
  <rcc rId="712" sId="1">
    <nc r="I45" t="inlineStr">
      <is>
        <t>BMOD</t>
      </is>
    </nc>
  </rcc>
  <rcc rId="713" sId="1">
    <nc r="I46" t="inlineStr">
      <is>
        <t>BMOD</t>
      </is>
    </nc>
  </rcc>
  <rcc rId="714" sId="1">
    <nc r="I49" t="inlineStr">
      <is>
        <t>BMOD</t>
      </is>
    </nc>
  </rcc>
  <rcc rId="715" sId="1">
    <nc r="I50" t="inlineStr">
      <is>
        <t>BMOD</t>
      </is>
    </nc>
  </rcc>
  <rcc rId="716" sId="1">
    <nc r="I53" t="inlineStr">
      <is>
        <t>BMOD</t>
      </is>
    </nc>
  </rcc>
  <rcc rId="717" sId="1">
    <nc r="I54" t="inlineStr">
      <is>
        <t>BMOD</t>
      </is>
    </nc>
  </rcc>
  <rcc rId="718" sId="1">
    <nc r="I55" t="inlineStr">
      <is>
        <t>BMOD</t>
      </is>
    </nc>
  </rcc>
  <rcc rId="719" sId="1">
    <nc r="I56" t="inlineStr">
      <is>
        <t>BMOD</t>
      </is>
    </nc>
  </rcc>
  <rcc rId="720" sId="1">
    <nc r="I59" t="inlineStr">
      <is>
        <t>BMOD</t>
      </is>
    </nc>
  </rcc>
  <rcc rId="721" sId="1">
    <nc r="I63" t="inlineStr">
      <is>
        <t>BMOD</t>
      </is>
    </nc>
  </rcc>
  <rcc rId="722" sId="1">
    <nc r="I69" t="inlineStr">
      <is>
        <t>BMOD</t>
      </is>
    </nc>
  </rcc>
  <rcc rId="723" sId="1">
    <nc r="I73" t="inlineStr">
      <is>
        <t>BMOD</t>
      </is>
    </nc>
  </rcc>
  <rcc rId="724" sId="1">
    <nc r="I76" t="inlineStr">
      <is>
        <t>BMOD</t>
      </is>
    </nc>
  </rcc>
  <rcc rId="725" sId="1">
    <nc r="I77" t="inlineStr">
      <is>
        <t>BMOD</t>
      </is>
    </nc>
  </rcc>
  <rcc rId="726" sId="1">
    <nc r="I79" t="inlineStr">
      <is>
        <t>BMOD</t>
      </is>
    </nc>
  </rcc>
  <rcc rId="727" sId="1">
    <nc r="I80" t="inlineStr">
      <is>
        <t>BMOD</t>
      </is>
    </nc>
  </rcc>
  <rcc rId="728" sId="1">
    <nc r="I82" t="inlineStr">
      <is>
        <t>BMOD</t>
      </is>
    </nc>
  </rcc>
  <rcc rId="729" sId="1" odxf="1" dxf="1">
    <nc r="I84" t="inlineStr">
      <is>
        <t>BMOD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30" sId="1">
    <nc r="I89" t="inlineStr">
      <is>
        <t>BMOD</t>
      </is>
    </nc>
  </rcc>
  <rcc rId="731" sId="1">
    <nc r="I90" t="inlineStr">
      <is>
        <t>BMOD</t>
      </is>
    </nc>
  </rcc>
  <rcc rId="732" sId="1">
    <nc r="I91" t="inlineStr">
      <is>
        <t>BMOD</t>
      </is>
    </nc>
  </rcc>
  <rcc rId="733" sId="1">
    <nc r="I93" t="inlineStr">
      <is>
        <t>BMOD</t>
      </is>
    </nc>
  </rcc>
  <rcc rId="734" sId="1">
    <nc r="I94" t="inlineStr">
      <is>
        <t>BMOD</t>
      </is>
    </nc>
  </rcc>
  <rcc rId="735" sId="1">
    <nc r="I95" t="inlineStr">
      <is>
        <t>BMOD</t>
      </is>
    </nc>
  </rcc>
  <rcc rId="736" sId="1">
    <nc r="I96" t="inlineStr">
      <is>
        <t>BMOD</t>
      </is>
    </nc>
  </rcc>
  <rcc rId="737" sId="1">
    <nc r="I97" t="inlineStr">
      <is>
        <t>BMOD</t>
      </is>
    </nc>
  </rcc>
  <rcc rId="738" sId="1">
    <nc r="I98" t="inlineStr">
      <is>
        <t>BMOD</t>
      </is>
    </nc>
  </rcc>
  <rcc rId="739" sId="1">
    <nc r="I100" t="inlineStr">
      <is>
        <t>BMOD</t>
      </is>
    </nc>
  </rcc>
  <rcc rId="740" sId="1">
    <nc r="I101" t="inlineStr">
      <is>
        <t>BMOD</t>
      </is>
    </nc>
  </rcc>
  <rcc rId="741" sId="1">
    <nc r="I104" t="inlineStr">
      <is>
        <t>BMOD</t>
      </is>
    </nc>
  </rcc>
  <rcc rId="742" sId="1">
    <nc r="I106" t="inlineStr">
      <is>
        <t>BMOD</t>
      </is>
    </nc>
  </rcc>
  <rcc rId="743" sId="1">
    <nc r="I107" t="inlineStr">
      <is>
        <t>BMOD</t>
      </is>
    </nc>
  </rcc>
  <rcc rId="744" sId="1">
    <nc r="I108" t="inlineStr">
      <is>
        <t>BMOD</t>
      </is>
    </nc>
  </rcc>
  <rcc rId="745" sId="1">
    <oc r="J39" t="inlineStr">
      <is>
        <t>Debug ipclean</t>
      </is>
    </oc>
    <nc r="J39" t="inlineStr">
      <is>
        <t>Debug IPClean</t>
      </is>
    </nc>
  </rcc>
  <rcc rId="746" sId="1">
    <oc r="J58" t="inlineStr">
      <is>
        <t>Debug ipclean</t>
      </is>
    </oc>
    <nc r="J58" t="inlineStr">
      <is>
        <t>Debug IPClean</t>
      </is>
    </nc>
  </rcc>
  <rcc rId="747" sId="1">
    <oc r="J62" t="inlineStr">
      <is>
        <t>Debug ipclean</t>
      </is>
    </oc>
    <nc r="J62" t="inlineStr">
      <is>
        <t>Debug IPClean</t>
      </is>
    </nc>
  </rcc>
  <rcc rId="748" sId="1">
    <oc r="J67" t="inlineStr">
      <is>
        <t>Debug ipclean</t>
      </is>
    </oc>
    <nc r="J67" t="inlineStr">
      <is>
        <t>Debug IPClean</t>
      </is>
    </nc>
  </rcc>
  <rcc rId="749" sId="1">
    <oc r="J70" t="inlineStr">
      <is>
        <t>Debug ipclean</t>
      </is>
    </oc>
    <nc r="J70" t="inlineStr">
      <is>
        <t>Debug IPClean</t>
      </is>
    </nc>
  </rcc>
  <rcc rId="750" sId="1">
    <oc r="J81" t="inlineStr">
      <is>
        <t>Debug ipclean</t>
      </is>
    </oc>
    <nc r="J81" t="inlineStr">
      <is>
        <t>Debug IPClean</t>
      </is>
    </nc>
  </rcc>
  <rcc rId="751" sId="1">
    <oc r="J87" t="inlineStr">
      <is>
        <t>Debug ipclean</t>
      </is>
    </oc>
    <nc r="J87" t="inlineStr">
      <is>
        <t>Debug IPClean</t>
      </is>
    </nc>
  </rcc>
  <rcc rId="752" sId="1">
    <oc r="J88" t="inlineStr">
      <is>
        <t>DebugIpClean</t>
      </is>
    </oc>
    <nc r="J88" t="inlineStr">
      <is>
        <t>Debug IPClean</t>
      </is>
    </nc>
  </rcc>
  <rcc rId="753" sId="1">
    <oc r="J105" t="inlineStr">
      <is>
        <t>Debug ipclean</t>
      </is>
    </oc>
    <nc r="J105" t="inlineStr">
      <is>
        <t>Debug IPClean</t>
      </is>
    </nc>
  </rcc>
  <rcc rId="754" sId="1">
    <oc r="J2" t="inlineStr">
      <is>
        <t>ReleaseIpClean</t>
      </is>
    </oc>
    <nc r="J2" t="inlineStr">
      <is>
        <t>Release IP Clean</t>
      </is>
    </nc>
  </rcc>
  <rcc rId="755" sId="1">
    <nc r="J3" t="inlineStr">
      <is>
        <t>Release IP Clean</t>
      </is>
    </nc>
  </rcc>
  <rcc rId="756" sId="1" odxf="1" dxf="1">
    <nc r="J4" t="inlineStr">
      <is>
        <t>Release IP Clean</t>
      </is>
    </nc>
    <odxf>
      <border outline="0">
        <bottom/>
      </border>
    </odxf>
    <ndxf>
      <border outline="0">
        <bottom style="thin">
          <color indexed="64"/>
        </bottom>
      </border>
    </ndxf>
  </rcc>
  <rcc rId="757" sId="1" odxf="1" dxf="1">
    <oc r="J5" t="inlineStr">
      <is>
        <t>Release ipclean</t>
      </is>
    </oc>
    <nc r="J5" t="inlineStr">
      <is>
        <t>Release IP Clean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" sId="1" odxf="1" dxf="1">
    <oc r="J6" t="inlineStr">
      <is>
        <t>Release IPClean</t>
      </is>
    </oc>
    <nc r="J6" t="inlineStr">
      <is>
        <t>Release IP Clean</t>
      </is>
    </nc>
    <odxf>
      <border outline="0">
        <top/>
      </border>
    </odxf>
    <ndxf>
      <border outline="0">
        <top style="thin">
          <color indexed="64"/>
        </top>
      </border>
    </ndxf>
  </rcc>
  <rcc rId="759" sId="1">
    <nc r="J8" t="inlineStr">
      <is>
        <t>Release IP Clean</t>
      </is>
    </nc>
  </rcc>
  <rcc rId="760" sId="1">
    <nc r="J9" t="inlineStr">
      <is>
        <t>Release IP Clean</t>
      </is>
    </nc>
  </rcc>
  <rcc rId="761" sId="1">
    <nc r="J10" t="inlineStr">
      <is>
        <t>Release IP Clean</t>
      </is>
    </nc>
  </rcc>
  <rcc rId="762" sId="1">
    <nc r="J12" t="inlineStr">
      <is>
        <t>Release IP Clean</t>
      </is>
    </nc>
  </rcc>
  <rcc rId="763" sId="1">
    <nc r="J13" t="inlineStr">
      <is>
        <t>Release IP Clean</t>
      </is>
    </nc>
  </rcc>
  <rcc rId="764" sId="1">
    <nc r="J14" t="inlineStr">
      <is>
        <t>Release IP Clean</t>
      </is>
    </nc>
  </rcc>
  <rcc rId="765" sId="1">
    <nc r="J15" t="inlineStr">
      <is>
        <t>Release IP Clean</t>
      </is>
    </nc>
  </rcc>
  <rcc rId="766" sId="1">
    <nc r="J16" t="inlineStr">
      <is>
        <t>Release IP Clean</t>
      </is>
    </nc>
  </rcc>
  <rcc rId="767" sId="1">
    <nc r="J17" t="inlineStr">
      <is>
        <t>Release IP Clean</t>
      </is>
    </nc>
  </rcc>
  <rcc rId="768" sId="1">
    <nc r="J18" t="inlineStr">
      <is>
        <t>Release IP Clean</t>
      </is>
    </nc>
  </rcc>
  <rcc rId="769" sId="1">
    <oc r="J19" t="inlineStr">
      <is>
        <t>Release ipclean</t>
      </is>
    </oc>
    <nc r="J19" t="inlineStr">
      <is>
        <t>Release IP Clean</t>
      </is>
    </nc>
  </rcc>
  <rcc rId="770" sId="1">
    <nc r="J20" t="inlineStr">
      <is>
        <t>Release IP Clean</t>
      </is>
    </nc>
  </rcc>
  <rcc rId="771" sId="1">
    <nc r="J21" t="inlineStr">
      <is>
        <t>Release IP Clean</t>
      </is>
    </nc>
  </rcc>
  <rcc rId="772" sId="1">
    <oc r="J22" t="inlineStr">
      <is>
        <t>Release IPClean</t>
      </is>
    </oc>
    <nc r="J22" t="inlineStr">
      <is>
        <t>Release IP Clean</t>
      </is>
    </nc>
  </rcc>
  <rcc rId="773" sId="1">
    <nc r="J23" t="inlineStr">
      <is>
        <t>Release IP Clean</t>
      </is>
    </nc>
  </rcc>
  <rcc rId="774" sId="1">
    <nc r="J24" t="inlineStr">
      <is>
        <t>Release IP Clean</t>
      </is>
    </nc>
  </rcc>
  <rcc rId="775" sId="1">
    <oc r="J25" t="inlineStr">
      <is>
        <t>Release IPClean</t>
      </is>
    </oc>
    <nc r="J25" t="inlineStr">
      <is>
        <t>Release IP Clean</t>
      </is>
    </nc>
  </rcc>
  <rcc rId="776" sId="1">
    <nc r="J26" t="inlineStr">
      <is>
        <t>Release IP Clean</t>
      </is>
    </nc>
  </rcc>
  <rcc rId="777" sId="1">
    <oc r="J27" t="inlineStr">
      <is>
        <t>Release IPClean</t>
      </is>
    </oc>
    <nc r="J27" t="inlineStr">
      <is>
        <t>Release IP Clean</t>
      </is>
    </nc>
  </rcc>
  <rcc rId="778" sId="1">
    <nc r="J28" t="inlineStr">
      <is>
        <t>Release IP Clean</t>
      </is>
    </nc>
  </rcc>
  <rcc rId="779" sId="1">
    <nc r="J30" t="inlineStr">
      <is>
        <t>Release IP Clean</t>
      </is>
    </nc>
  </rcc>
  <rcc rId="780" sId="1">
    <nc r="J31" t="inlineStr">
      <is>
        <t>Release IP Clean</t>
      </is>
    </nc>
  </rcc>
  <rcc rId="781" sId="1">
    <nc r="J32" t="inlineStr">
      <is>
        <t>Release IP Clean</t>
      </is>
    </nc>
  </rcc>
  <rcc rId="782" sId="1">
    <nc r="J33" t="inlineStr">
      <is>
        <t>Release IP Clean</t>
      </is>
    </nc>
  </rcc>
  <rcc rId="783" sId="1">
    <nc r="J34" t="inlineStr">
      <is>
        <t>Release IP Clean</t>
      </is>
    </nc>
  </rcc>
  <rcc rId="784" sId="1">
    <nc r="J35" t="inlineStr">
      <is>
        <t>Release IP Clean</t>
      </is>
    </nc>
  </rcc>
  <rcc rId="785" sId="1">
    <nc r="J36" t="inlineStr">
      <is>
        <t>Release IP Clean</t>
      </is>
    </nc>
  </rcc>
  <rcc rId="786" sId="1">
    <oc r="J37" t="inlineStr">
      <is>
        <t>ReleaseIpClean</t>
      </is>
    </oc>
    <nc r="J37" t="inlineStr">
      <is>
        <t>Release IP Clean</t>
      </is>
    </nc>
  </rcc>
  <rcc rId="787" sId="1">
    <nc r="J38" t="inlineStr">
      <is>
        <t>Release IP Clean</t>
      </is>
    </nc>
  </rcc>
  <rcc rId="788" sId="1">
    <oc r="J40" t="inlineStr">
      <is>
        <t>ReleaseIpClean</t>
      </is>
    </oc>
    <nc r="J40" t="inlineStr">
      <is>
        <t>Release IP Clean</t>
      </is>
    </nc>
  </rcc>
  <rcc rId="789" sId="1">
    <oc r="J41" t="inlineStr">
      <is>
        <t>ReleaseIpClean</t>
      </is>
    </oc>
    <nc r="J41" t="inlineStr">
      <is>
        <t>Release IP Clean</t>
      </is>
    </nc>
  </rcc>
  <rcc rId="790" sId="1">
    <oc r="J42" t="inlineStr">
      <is>
        <t>ReleaseIpClean</t>
      </is>
    </oc>
    <nc r="J42" t="inlineStr">
      <is>
        <t>Release IP Clean</t>
      </is>
    </nc>
  </rcc>
  <rcc rId="791" sId="1">
    <nc r="J43" t="inlineStr">
      <is>
        <t>Release IP Clean</t>
      </is>
    </nc>
  </rcc>
  <rcc rId="792" sId="1">
    <nc r="J44" t="inlineStr">
      <is>
        <t>Release IP Clean</t>
      </is>
    </nc>
  </rcc>
  <rcc rId="793" sId="1">
    <nc r="J45" t="inlineStr">
      <is>
        <t>Release IP Clean</t>
      </is>
    </nc>
  </rcc>
  <rcc rId="794" sId="1">
    <nc r="J46" t="inlineStr">
      <is>
        <t>Release IP Clean</t>
      </is>
    </nc>
  </rcc>
  <rcc rId="795" sId="1">
    <oc r="J48" t="inlineStr">
      <is>
        <t>ReleaseIpClean</t>
      </is>
    </oc>
    <nc r="J48" t="inlineStr">
      <is>
        <t>Release IP Clean</t>
      </is>
    </nc>
  </rcc>
  <rcc rId="796" sId="1">
    <nc r="J49" t="inlineStr">
      <is>
        <t>Release IP Clean</t>
      </is>
    </nc>
  </rcc>
  <rcc rId="797" sId="1">
    <nc r="J50" t="inlineStr">
      <is>
        <t>Release IP Clean</t>
      </is>
    </nc>
  </rcc>
  <rcc rId="798" sId="1">
    <oc r="J51" t="inlineStr">
      <is>
        <t>ReleaseIpClean</t>
      </is>
    </oc>
    <nc r="J51" t="inlineStr">
      <is>
        <t>Release IP Clean</t>
      </is>
    </nc>
  </rcc>
  <rcc rId="799" sId="1">
    <oc r="J52" t="inlineStr">
      <is>
        <t>Release IPClean</t>
      </is>
    </oc>
    <nc r="J52" t="inlineStr">
      <is>
        <t>Release IP Clean</t>
      </is>
    </nc>
  </rcc>
  <rcc rId="800" sId="1">
    <nc r="J53" t="inlineStr">
      <is>
        <t>Release IP Clean</t>
      </is>
    </nc>
  </rcc>
  <rcc rId="801" sId="1">
    <nc r="J54" t="inlineStr">
      <is>
        <t>Release IP Clean</t>
      </is>
    </nc>
  </rcc>
  <rcc rId="802" sId="1">
    <nc r="J55" t="inlineStr">
      <is>
        <t>Release IP Clean</t>
      </is>
    </nc>
  </rcc>
  <rcc rId="803" sId="1">
    <nc r="J56" t="inlineStr">
      <is>
        <t>Release IP Clean</t>
      </is>
    </nc>
  </rcc>
  <rcc rId="804" sId="1">
    <oc r="J57" t="inlineStr">
      <is>
        <t>Release IPClean</t>
      </is>
    </oc>
    <nc r="J57" t="inlineStr">
      <is>
        <t>Release IP Clean</t>
      </is>
    </nc>
  </rcc>
  <rcc rId="805" sId="1">
    <nc r="J59" t="inlineStr">
      <is>
        <t>Release IP Clean</t>
      </is>
    </nc>
  </rcc>
  <rcc rId="806" sId="1">
    <oc r="J60" t="inlineStr">
      <is>
        <t>Release IPClean</t>
      </is>
    </oc>
    <nc r="J60" t="inlineStr">
      <is>
        <t>Release IP Clean</t>
      </is>
    </nc>
  </rcc>
  <rcc rId="807" sId="1">
    <oc r="J61" t="inlineStr">
      <is>
        <t>Release IPClean</t>
      </is>
    </oc>
    <nc r="J61" t="inlineStr">
      <is>
        <t>Release IP Clean</t>
      </is>
    </nc>
  </rcc>
  <rcc rId="808" sId="1">
    <nc r="J63" t="inlineStr">
      <is>
        <t>Release IP Clean</t>
      </is>
    </nc>
  </rcc>
  <rcc rId="809" sId="1">
    <oc r="J64" t="inlineStr">
      <is>
        <t>Release IPClean</t>
      </is>
    </oc>
    <nc r="J64" t="inlineStr">
      <is>
        <t>Release IP Clean</t>
      </is>
    </nc>
  </rcc>
  <rcc rId="810" sId="1">
    <oc r="J66" t="inlineStr">
      <is>
        <t>ReleaseIpClean</t>
      </is>
    </oc>
    <nc r="J66" t="inlineStr">
      <is>
        <t>Release IP Clean</t>
      </is>
    </nc>
  </rcc>
  <rcc rId="811" sId="1">
    <oc r="J68" t="inlineStr">
      <is>
        <t>ReleaseIpClean</t>
      </is>
    </oc>
    <nc r="J68" t="inlineStr">
      <is>
        <t>Release IP Clean</t>
      </is>
    </nc>
  </rcc>
  <rcc rId="812" sId="1">
    <nc r="J69" t="inlineStr">
      <is>
        <t>Release IP Clean</t>
      </is>
    </nc>
  </rcc>
  <rcc rId="813" sId="1">
    <nc r="J73" t="inlineStr">
      <is>
        <t>Release IP Clean</t>
      </is>
    </nc>
  </rcc>
  <rcc rId="814" sId="1">
    <nc r="J76" t="inlineStr">
      <is>
        <t>Release IP Clean</t>
      </is>
    </nc>
  </rcc>
  <rcc rId="815" sId="1">
    <nc r="J77" t="inlineStr">
      <is>
        <t>Release IP Clean</t>
      </is>
    </nc>
  </rcc>
  <rcc rId="816" sId="1">
    <oc r="J78" t="inlineStr">
      <is>
        <t>Release IPClean</t>
      </is>
    </oc>
    <nc r="J78" t="inlineStr">
      <is>
        <t>Release IP Clean</t>
      </is>
    </nc>
  </rcc>
  <rcc rId="817" sId="1">
    <nc r="J79" t="inlineStr">
      <is>
        <t>Release IP Clean</t>
      </is>
    </nc>
  </rcc>
  <rcc rId="818" sId="1">
    <nc r="J80" t="inlineStr">
      <is>
        <t>Release IP Clean</t>
      </is>
    </nc>
  </rcc>
  <rcc rId="819" sId="1">
    <nc r="J82" t="inlineStr">
      <is>
        <t>Release IP Clean</t>
      </is>
    </nc>
  </rcc>
  <rcc rId="820" sId="1" odxf="1" dxf="1">
    <nc r="J84" t="inlineStr">
      <is>
        <t>Release IP Clean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21" sId="1">
    <nc r="J89" t="inlineStr">
      <is>
        <t>Release IP Clean</t>
      </is>
    </nc>
  </rcc>
  <rcc rId="822" sId="1">
    <nc r="J90" t="inlineStr">
      <is>
        <t>Release IP Clean</t>
      </is>
    </nc>
  </rcc>
  <rcc rId="823" sId="1">
    <nc r="J91" t="inlineStr">
      <is>
        <t>Release IP Clean</t>
      </is>
    </nc>
  </rcc>
  <rcc rId="824" sId="1">
    <oc r="J92" t="inlineStr">
      <is>
        <t>ReleaseIpClean</t>
      </is>
    </oc>
    <nc r="J92" t="inlineStr">
      <is>
        <t>Release IP Clean</t>
      </is>
    </nc>
  </rcc>
  <rcc rId="825" sId="1">
    <nc r="J93" t="inlineStr">
      <is>
        <t>Release IP Clean</t>
      </is>
    </nc>
  </rcc>
  <rcc rId="826" sId="1">
    <nc r="J94" t="inlineStr">
      <is>
        <t>Release IP Clean</t>
      </is>
    </nc>
  </rcc>
  <rcc rId="827" sId="1">
    <nc r="J95" t="inlineStr">
      <is>
        <t>Release IP Clean</t>
      </is>
    </nc>
  </rcc>
  <rcc rId="828" sId="1">
    <nc r="J96" t="inlineStr">
      <is>
        <t>Release IP Clean</t>
      </is>
    </nc>
  </rcc>
  <rcc rId="829" sId="1">
    <nc r="J97" t="inlineStr">
      <is>
        <t>Release IP Clean</t>
      </is>
    </nc>
  </rcc>
  <rcc rId="830" sId="1">
    <nc r="J98" t="inlineStr">
      <is>
        <t>Release IP Clean</t>
      </is>
    </nc>
  </rcc>
  <rcc rId="831" sId="1">
    <nc r="J100" t="inlineStr">
      <is>
        <t>Release IP Clean</t>
      </is>
    </nc>
  </rcc>
  <rcc rId="832" sId="1">
    <nc r="J101" t="inlineStr">
      <is>
        <t>Release IP Clean</t>
      </is>
    </nc>
  </rcc>
  <rcc rId="833" sId="1">
    <oc r="J102" t="inlineStr">
      <is>
        <t>ReleaseIpClean</t>
      </is>
    </oc>
    <nc r="J102" t="inlineStr">
      <is>
        <t>Release IP Clean</t>
      </is>
    </nc>
  </rcc>
  <rcc rId="834" sId="1">
    <oc r="J103" t="inlineStr">
      <is>
        <t>ReleaseIpClean</t>
      </is>
    </oc>
    <nc r="J103" t="inlineStr">
      <is>
        <t>Release IP Clean</t>
      </is>
    </nc>
  </rcc>
  <rcc rId="835" sId="1">
    <nc r="J104" t="inlineStr">
      <is>
        <t>Release IP Clean</t>
      </is>
    </nc>
  </rcc>
  <rcc rId="836" sId="1">
    <nc r="J106" t="inlineStr">
      <is>
        <t>Release IP Clean</t>
      </is>
    </nc>
  </rcc>
  <rcc rId="837" sId="1">
    <nc r="J107" t="inlineStr">
      <is>
        <t>Release IP Clean</t>
      </is>
    </nc>
  </rcc>
  <rcc rId="838" sId="1">
    <nc r="J108" t="inlineStr">
      <is>
        <t>Release IP Clean</t>
      </is>
    </nc>
  </rcc>
  <rcc rId="839" sId="1">
    <nc r="G73">
      <v>42</v>
    </nc>
  </rcc>
  <rcc rId="840" sId="1">
    <nc r="G76">
      <v>42</v>
    </nc>
  </rcc>
  <rcc rId="841" sId="1">
    <nc r="G77">
      <v>42</v>
    </nc>
  </rcc>
  <rcc rId="842" sId="1">
    <nc r="G96">
      <v>42</v>
    </nc>
  </rcc>
  <rcc rId="843" sId="1">
    <nc r="G46">
      <v>42</v>
    </nc>
  </rcc>
  <rcv guid="{7EA69DEB-31B1-4BEF-A5C3-0A7E682DC0B2}" action="delete"/>
  <rdn rId="0" localSheetId="1" customView="1" name="Z_7EA69DEB_31B1_4BEF_A5C3_0A7E682DC0B2_.wvu.FilterData" hidden="1" oldHidden="1">
    <formula>GNRD_Orange_08_D70!$A$1:$K$108</formula>
    <oldFormula>GNRD_Orange_08_D70!$A$1:$K$108</oldFormula>
  </rdn>
  <rcv guid="{7EA69DEB-31B1-4BEF-A5C3-0A7E682DC0B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L29" t="inlineStr">
      <is>
        <t>Failed in Automation</t>
      </is>
    </nc>
  </rcc>
  <rcc rId="21" sId="1">
    <nc r="E82" t="inlineStr">
      <is>
        <t>Automation</t>
      </is>
    </nc>
  </rcc>
  <rcc rId="22" sId="1">
    <nc r="F82" t="inlineStr">
      <is>
        <t>Pass</t>
      </is>
    </nc>
  </rcc>
  <rcc rId="23" sId="1">
    <nc r="L73" t="inlineStr">
      <is>
        <t>Failed in Automation</t>
      </is>
    </nc>
  </rcc>
  <rcc rId="24" sId="1">
    <nc r="E24" t="inlineStr">
      <is>
        <t>Automation</t>
      </is>
    </nc>
  </rcc>
  <rcc rId="25" sId="1">
    <nc r="F24" t="inlineStr">
      <is>
        <t>Pass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2">
    <oc r="B2">
      <v>89</v>
    </oc>
    <nc r="B2">
      <v>90</v>
    </nc>
  </rcc>
  <rcc rId="846" sId="2">
    <nc r="A8" t="inlineStr">
      <is>
        <t>Status</t>
      </is>
    </nc>
  </rcc>
  <rfmt sheetId="2" sqref="A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847" sId="2">
    <nc r="B8" t="inlineStr">
      <is>
        <t xml:space="preserve">Percentage </t>
      </is>
    </nc>
  </rcc>
  <rrc rId="848" sId="2" eol="1" ref="A9:XFD9" action="insertRow"/>
  <rcc rId="849" sId="2">
    <nc r="A9" t="inlineStr">
      <is>
        <t>Pass</t>
      </is>
    </nc>
  </rcc>
  <rfmt sheetId="2" sqref="A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rc rId="850" sId="2" eol="1" ref="A10:XFD10" action="insertRow"/>
  <rcc rId="851" sId="2">
    <nc r="A10" t="inlineStr">
      <is>
        <t>Fail</t>
      </is>
    </nc>
  </rcc>
  <rfmt sheetId="2" sqref="A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rc rId="852" sId="2" eol="1" ref="A11:XFD11" action="insertRow"/>
  <rcc rId="853" sId="2">
    <nc r="A11" t="inlineStr">
      <is>
        <t>Block</t>
      </is>
    </nc>
  </rcc>
  <rfmt sheetId="2" sqref="A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Intel Clear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A8:A11" start="0" length="0">
    <dxf>
      <border>
        <left style="thin">
          <color indexed="64"/>
        </left>
      </border>
    </dxf>
  </rfmt>
  <rfmt sheetId="2" sqref="A8:B8" start="0" length="0">
    <dxf>
      <border>
        <top style="thin">
          <color indexed="64"/>
        </top>
      </border>
    </dxf>
  </rfmt>
  <rfmt sheetId="2" sqref="B8:B11" start="0" length="0">
    <dxf>
      <border>
        <right style="thin">
          <color indexed="64"/>
        </right>
      </border>
    </dxf>
  </rfmt>
  <rfmt sheetId="2" sqref="A11:B11" start="0" length="0">
    <dxf>
      <border>
        <bottom style="thin">
          <color indexed="64"/>
        </bottom>
      </border>
    </dxf>
  </rfmt>
  <rfmt sheetId="2" sqref="A8: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854" sId="2">
    <oc r="B6">
      <v>545</v>
    </oc>
    <nc r="B6">
      <v>107</v>
    </nc>
  </rcc>
  <rcc rId="855" sId="2">
    <nc r="B9">
      <f>(B2/B6)*100</f>
    </nc>
  </rcc>
  <rcc rId="856" sId="2">
    <nc r="B10">
      <f>(B3/B6)*100</f>
    </nc>
  </rcc>
  <rcc rId="857" sId="2">
    <nc r="B11">
      <f>(B4/B6)*100</f>
    </nc>
  </rcc>
  <rfmt sheetId="2" sqref="A8:B8">
    <dxf>
      <fill>
        <patternFill patternType="solid">
          <bgColor theme="3" tint="0.59999389629810485"/>
        </patternFill>
      </fill>
    </dxf>
  </rfmt>
  <rcv guid="{7EA69DEB-31B1-4BEF-A5C3-0A7E682DC0B2}" action="delete"/>
  <rdn rId="0" localSheetId="1" customView="1" name="Z_7EA69DEB_31B1_4BEF_A5C3_0A7E682DC0B2_.wvu.FilterData" hidden="1" oldHidden="1">
    <formula>GNRD_Orange_08_D70!$A$1:$K$108</formula>
    <oldFormula>GNRD_Orange_08_D70!$A$1:$K$108</oldFormula>
  </rdn>
  <rcv guid="{7EA69DEB-31B1-4BEF-A5C3-0A7E682DC0B2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oc r="K2" t="inlineStr">
      <is>
        <t>Failed in Automation</t>
      </is>
    </oc>
    <nc r="K2"/>
  </rcc>
  <rcc rId="860" sId="1">
    <oc r="K5" t="inlineStr">
      <is>
        <t>Failed in Automation</t>
      </is>
    </oc>
    <nc r="K5"/>
  </rcc>
  <rcc rId="861" sId="1">
    <oc r="K19" t="inlineStr">
      <is>
        <t>failed in automation</t>
      </is>
    </oc>
    <nc r="K19"/>
  </rcc>
  <rcc rId="862" sId="1">
    <oc r="K26" t="inlineStr">
      <is>
        <t>failed in automation</t>
      </is>
    </oc>
    <nc r="K26"/>
  </rcc>
  <rcc rId="863" sId="1">
    <oc r="K29" t="inlineStr">
      <is>
        <t>Failed in Automation</t>
      </is>
    </oc>
    <nc r="K29"/>
  </rcc>
  <rcc rId="864" sId="1">
    <oc r="K46" t="inlineStr">
      <is>
        <t>failed in automation   (for GNR no FSP binary)</t>
      </is>
    </oc>
    <nc r="K46"/>
  </rcc>
  <rcc rId="865" sId="1">
    <oc r="K47" t="inlineStr">
      <is>
        <t>Failed in Automation</t>
      </is>
    </oc>
    <nc r="K47"/>
  </rcc>
  <rcc rId="866" sId="1">
    <oc r="K51" t="inlineStr">
      <is>
        <t>failed in automation</t>
      </is>
    </oc>
    <nc r="K51"/>
  </rcc>
  <rcc rId="867" sId="1">
    <oc r="K65" t="inlineStr">
      <is>
        <t>Failed in Automation</t>
      </is>
    </oc>
    <nc r="K65"/>
  </rcc>
  <rcc rId="868" sId="1">
    <oc r="K68" t="inlineStr">
      <is>
        <t>failed in automation</t>
      </is>
    </oc>
    <nc r="K68"/>
  </rcc>
  <rcc rId="869" sId="1">
    <oc r="K69" t="inlineStr">
      <is>
        <t>failed in automation</t>
      </is>
    </oc>
    <nc r="K69"/>
  </rcc>
  <rcc rId="870" sId="1">
    <oc r="K86" t="inlineStr">
      <is>
        <t>failed in automation</t>
      </is>
    </oc>
    <nc r="K86"/>
  </rcc>
  <rcc rId="871" sId="1">
    <oc r="K94" t="inlineStr">
      <is>
        <t>Failed in Automation</t>
      </is>
    </oc>
    <nc r="K94"/>
  </rcc>
  <rcc rId="872" sId="1">
    <oc r="K108" t="inlineStr">
      <is>
        <t>Failed in Automation</t>
      </is>
    </oc>
    <nc r="K108"/>
  </rcc>
  <rcv guid="{7EA69DEB-31B1-4BEF-A5C3-0A7E682DC0B2}" action="delete"/>
  <rdn rId="0" localSheetId="1" customView="1" name="Z_7EA69DEB_31B1_4BEF_A5C3_0A7E682DC0B2_.wvu.FilterData" hidden="1" oldHidden="1">
    <formula>GNRD_Orange_08_D70!$A$1:$K$108</formula>
    <oldFormula>GNRD_Orange_08_D70!$A$1:$K$108</oldFormula>
  </rdn>
  <rcv guid="{7EA69DEB-31B1-4BEF-A5C3-0A7E682DC0B2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1" xfDxf="1" dxf="1">
    <nc r="F99">
      <v>16018770206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1" xfDxf="1" dxf="1">
    <nc r="F22">
      <v>16018770253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6" sId="1" xfDxf="1" dxf="1">
    <nc r="F105">
      <v>16018770253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" sId="1">
    <oc r="E22" t="inlineStr">
      <is>
        <t>fail</t>
      </is>
    </oc>
    <nc r="E22" t="inlineStr">
      <is>
        <t>Fail</t>
      </is>
    </nc>
  </rcc>
  <rcc rId="878" sId="1">
    <oc r="E99" t="inlineStr">
      <is>
        <t>fail</t>
      </is>
    </oc>
    <nc r="E99" t="inlineStr">
      <is>
        <t>Fail</t>
      </is>
    </nc>
  </rcc>
  <rcc rId="879" sId="1">
    <oc r="E105" t="inlineStr">
      <is>
        <t>fail</t>
      </is>
    </oc>
    <nc r="E105" t="inlineStr">
      <is>
        <t>Fail</t>
      </is>
    </nc>
  </rcc>
  <rrc rId="880" sId="1" ref="A73:XFD73" action="deleteRow">
    <rfmt sheetId="1" xfDxf="1" sqref="A73:XFD73" start="0" length="0"/>
    <rcc rId="0" sId="1" dxf="1">
      <nc r="A73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3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3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3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3" t="inlineStr">
        <is>
          <t>SNC removed from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1" sId="1" ref="A80:XFD80" action="deleteRow">
    <rfmt sheetId="1" xfDxf="1" sqref="A80:XFD80" start="0" length="0"/>
    <rcc rId="0" sId="1" dxf="1">
      <nc r="A80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0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0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0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0">
        <v>16014160290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0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0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0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0" t="inlineStr">
        <is>
          <t>Debug IPClean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0" t="inlineStr">
        <is>
          <r>
            <t>NA for GNRD as per HSD </t>
          </r>
          <r>
            <rPr>
              <sz val="10"/>
              <color rgb="FF4F52B2"/>
              <rFont val="Segoe UI"/>
              <family val="2"/>
            </rPr>
            <t>16014160290</t>
          </r>
        </is>
      </nc>
      <ndxf>
        <font>
          <sz val="10"/>
          <color rgb="FF242424"/>
          <name val="Segoe UI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" sId="1" ref="A85:XFD85" action="deleteRow">
    <rfmt sheetId="1" xfDxf="1" sqref="A85:XFD85" start="0" length="0"/>
    <rcc rId="0" sId="1" dxf="1">
      <nc r="A85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bios.mem_decode,bios.platform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85" t="inlineStr">
        <is>
          <t>NA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8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85" t="inlineStr">
        <is>
          <t>Debug IPClean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5" t="inlineStr">
        <is>
          <t>SNC removed from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dn rId="0" localSheetId="1" customView="1" name="Z_DA590F8E_76A7_45F4_A27D_59284AAA0D93_.wvu.FilterData" hidden="1" oldHidden="1">
    <formula>GNRD_Orange_08_D70!$A$1:$K$105</formula>
  </rdn>
  <rcv guid="{DA590F8E-76A7-45F4-A27D-59284AAA0D93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" sId="2" ref="A5:XFD5" action="deleteRow">
    <rfmt sheetId="2" xfDxf="1" sqref="A5:XFD5" start="0" length="0"/>
    <rcc rId="0" sId="2" dxf="1">
      <nc r="A5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B5">
        <v>3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</rrc>
  <rcc rId="885" sId="2">
    <oc r="B5">
      <v>107</v>
    </oc>
    <nc r="B5">
      <f>SUM(B2:B4)</f>
    </nc>
  </rcc>
  <rfmt sheetId="2" sqref="B8:B10">
    <dxf>
      <numFmt numFmtId="164" formatCode="0.0000000"/>
    </dxf>
  </rfmt>
  <rfmt sheetId="2" sqref="B8:B10">
    <dxf>
      <numFmt numFmtId="165" formatCode="0.000000"/>
    </dxf>
  </rfmt>
  <rfmt sheetId="2" sqref="B8:B10">
    <dxf>
      <numFmt numFmtId="166" formatCode="0.00000"/>
    </dxf>
  </rfmt>
  <rfmt sheetId="2" sqref="B8:B10">
    <dxf>
      <numFmt numFmtId="167" formatCode="0.0000"/>
    </dxf>
  </rfmt>
  <rfmt sheetId="2" sqref="B8:B10">
    <dxf>
      <numFmt numFmtId="168" formatCode="0.000"/>
    </dxf>
  </rfmt>
  <rfmt sheetId="2" sqref="B8:B10">
    <dxf>
      <numFmt numFmtId="2" formatCode="0.00"/>
    </dxf>
  </rfmt>
  <rcv guid="{DA590F8E-76A7-45F4-A27D-59284AAA0D93}" action="delete"/>
  <rdn rId="0" localSheetId="1" customView="1" name="Z_DA590F8E_76A7_45F4_A27D_59284AAA0D93_.wvu.FilterData" hidden="1" oldHidden="1">
    <formula>GNRD_OrangeEval_Report_0008_D70!$A$1:$K$105</formula>
    <oldFormula>GNRD_OrangeEval_Report_0008_D70!$A$1:$K$105</oldFormula>
  </rdn>
  <rcv guid="{DA590F8E-76A7-45F4-A27D-59284AAA0D93}" action="add"/>
  <rsnm rId="887" sheetId="1" oldName="[GNRD_Orange_Eval_Report_0008_08_D70.xlsx]GNRD_Orange_08_D70" newName="[GNRD_Orange_Eval_Report_0008_D70.xlsx]GNRD_OrangeEval_Report_0008_D70"/>
  <rsnm rId="888" sheetId="2" oldName="[GNRD_Orange_Eval_Report_0008_08_D70.xlsx]Sheet1" newName="[GNRD_Orange_Eval_Report_0008_D70.xlsx]Summary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1">
    <oc r="K96" t="inlineStr">
      <is>
        <t xml:space="preserve">pythonsv value mismatch </t>
      </is>
    </oc>
    <nc r="K96" t="inlineStr">
      <is>
        <t xml:space="preserve">Pythonsv value mismatch </t>
      </is>
    </nc>
  </rcc>
  <rcc rId="890" sId="1">
    <oc r="K83" t="inlineStr">
      <is>
        <t xml:space="preserve">Ras feature block </t>
      </is>
    </oc>
    <nc r="K83" t="inlineStr">
      <is>
        <t xml:space="preserve">RAS feature block </t>
      </is>
    </nc>
  </rcc>
  <rcc rId="891" sId="1">
    <oc r="K81" t="inlineStr">
      <is>
        <t xml:space="preserve">Ras feature block </t>
      </is>
    </oc>
    <nc r="K81" t="inlineStr">
      <is>
        <t xml:space="preserve">RAS feature block </t>
      </is>
    </nc>
  </rcc>
  <rcc rId="892" sId="1">
    <oc r="K7" t="inlineStr">
      <is>
        <t xml:space="preserve">Ras featute block </t>
      </is>
    </oc>
    <nc r="K7" t="inlineStr">
      <is>
        <t xml:space="preserve">RAS feature block 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A590F8E-76A7-45F4-A27D-59284AAA0D93}" action="delete"/>
  <rdn rId="0" localSheetId="1" customView="1" name="Z_DA590F8E_76A7_45F4_A27D_59284AAA0D93_.wvu.FilterData" hidden="1" oldHidden="1">
    <formula>GNRD_OrangeEval_Report_0008_D70!$A$1:$K$105</formula>
    <oldFormula>GNRD_OrangeEval_Report_0008_D70!$A$1:$K$105</oldFormula>
  </rdn>
  <rcv guid="{DA590F8E-76A7-45F4-A27D-59284AAA0D93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1">
    <oc r="A1" t="inlineStr">
      <is>
        <t>id</t>
      </is>
    </oc>
    <nc r="A1" t="inlineStr">
      <is>
        <t>TCD_ID</t>
      </is>
    </nc>
  </rcc>
  <rcc rId="895" sId="1">
    <oc r="B1" t="inlineStr">
      <is>
        <t>title</t>
      </is>
    </oc>
    <nc r="B1" t="inlineStr">
      <is>
        <t>TCD_Title</t>
      </is>
    </nc>
  </rcc>
  <rdn rId="0" localSheetId="1" customView="1" name="Z_046E8464_913D_4947_8B89_F5FA22E53036_.wvu.FilterData" hidden="1" oldHidden="1">
    <formula>GNRD_OrangeEval_Report_0008_D70!$A$1:$K$105</formula>
  </rdn>
  <rcv guid="{046E8464-913D-4947-8B89-F5FA22E5303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" sId="1" ref="D1:D1048576" action="deleteCol">
    <rfmt sheetId="1" xfDxf="1" sqref="D1:D1048576" start="0" length="0"/>
  </rrc>
  <rcc rId="27" sId="1">
    <nc r="D2" t="inlineStr">
      <is>
        <t>Arpitha</t>
      </is>
    </nc>
  </rcc>
  <rcc rId="28" sId="1">
    <nc r="D37" t="inlineStr">
      <is>
        <t>Arpitha</t>
      </is>
    </nc>
  </rcc>
  <rcc rId="29" sId="1">
    <nc r="D41" t="inlineStr">
      <is>
        <t>Arpitha</t>
      </is>
    </nc>
  </rcc>
  <rcc rId="30" sId="1">
    <nc r="D42" t="inlineStr">
      <is>
        <t>Arpitha</t>
      </is>
    </nc>
  </rcc>
  <rcc rId="31" sId="1">
    <nc r="D48" t="inlineStr">
      <is>
        <t>Arpitha</t>
      </is>
    </nc>
  </rcc>
  <rcc rId="32" sId="1">
    <nc r="D51" t="inlineStr">
      <is>
        <t>Arpitha</t>
      </is>
    </nc>
  </rcc>
  <rcc rId="33" sId="1">
    <nc r="D66" t="inlineStr">
      <is>
        <t>Arpitha</t>
      </is>
    </nc>
  </rcc>
  <rcc rId="34" sId="1">
    <nc r="D68" t="inlineStr">
      <is>
        <t>Arpitha</t>
      </is>
    </nc>
  </rcc>
  <rcc rId="35" sId="1">
    <nc r="D69" t="inlineStr">
      <is>
        <t>Arpitha</t>
      </is>
    </nc>
  </rcc>
  <rcc rId="36" sId="1">
    <nc r="D88" t="inlineStr">
      <is>
        <t>Arpitha</t>
      </is>
    </nc>
  </rcc>
  <rcc rId="37" sId="1">
    <nc r="D92" t="inlineStr">
      <is>
        <t>Arpitha</t>
      </is>
    </nc>
  </rcc>
  <rcc rId="38" sId="1">
    <nc r="D104" t="inlineStr">
      <is>
        <t>Arpitha</t>
      </is>
    </nc>
  </rcc>
  <rcc rId="39" sId="1">
    <nc r="D109" t="inlineStr">
      <is>
        <t>Arpitha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nc r="K65" t="inlineStr">
      <is>
        <t>Failed in Automation</t>
      </is>
    </nc>
  </rcc>
  <rcc rId="41" sId="1">
    <nc r="K62" t="inlineStr">
      <is>
        <t>Failed in Automation</t>
      </is>
    </nc>
  </rcc>
  <rcc rId="42" sId="1">
    <nc r="K58" t="inlineStr">
      <is>
        <t>Failed in Automation</t>
      </is>
    </nc>
  </rcc>
  <rcc rId="43" sId="1">
    <nc r="K67" t="inlineStr">
      <is>
        <t>Failed in Automation</t>
      </is>
    </nc>
  </rcc>
  <rcc rId="44" sId="1">
    <nc r="D35" t="inlineStr">
      <is>
        <t>Automation</t>
      </is>
    </nc>
  </rcc>
  <rcc rId="45" sId="1">
    <nc r="E35" t="inlineStr">
      <is>
        <t>pass</t>
      </is>
    </nc>
  </rcc>
  <rcc rId="46" sId="1">
    <nc r="K48" t="inlineStr">
      <is>
        <t>Failed in Automation</t>
      </is>
    </nc>
  </rcc>
  <rcc rId="47" sId="1">
    <nc r="D95" t="inlineStr">
      <is>
        <t>Automation</t>
      </is>
    </nc>
  </rcc>
  <rcc rId="48" sId="1">
    <nc r="E95" t="inlineStr">
      <is>
        <t>pass</t>
      </is>
    </nc>
  </rcc>
  <rcc rId="49" sId="1">
    <nc r="D31" t="inlineStr">
      <is>
        <t>Automation</t>
      </is>
    </nc>
  </rcc>
  <rcc rId="50" sId="1">
    <nc r="E31" t="inlineStr">
      <is>
        <t>pass</t>
      </is>
    </nc>
  </rcc>
  <rcc rId="51" sId="1">
    <nc r="D59" t="inlineStr">
      <is>
        <t>Automation</t>
      </is>
    </nc>
  </rcc>
  <rcc rId="52" sId="1">
    <nc r="E59" t="inlineStr">
      <is>
        <t>pass</t>
      </is>
    </nc>
  </rcc>
  <rcc rId="53" sId="1">
    <nc r="K99" t="inlineStr">
      <is>
        <t>Failed in Automation</t>
      </is>
    </nc>
  </rcc>
  <rcc rId="54" sId="1">
    <nc r="K22" t="inlineStr">
      <is>
        <t>Failed in Automation</t>
      </is>
    </nc>
  </rcc>
  <rcc rId="55" sId="1">
    <nc r="K109" t="inlineStr">
      <is>
        <t>Failed in Automation</t>
      </is>
    </nc>
  </rcc>
  <rcc rId="56" sId="1">
    <nc r="D89" t="inlineStr">
      <is>
        <t>Automation</t>
      </is>
    </nc>
  </rcc>
  <rcc rId="57" sId="1">
    <nc r="E89" t="inlineStr">
      <is>
        <t>pass</t>
      </is>
    </nc>
  </rcc>
  <rcc rId="58" sId="1">
    <nc r="K94" t="inlineStr">
      <is>
        <t>Failed in Automation</t>
      </is>
    </nc>
  </rcc>
  <rcc rId="59" sId="1">
    <nc r="D90" t="inlineStr">
      <is>
        <t>Automation</t>
      </is>
    </nc>
  </rcc>
  <rcc rId="60" sId="1">
    <nc r="E90" t="inlineStr">
      <is>
        <t>pass</t>
      </is>
    </nc>
  </rcc>
  <rcc rId="61" sId="1">
    <nc r="D91" t="inlineStr">
      <is>
        <t>Automation</t>
      </is>
    </nc>
  </rcc>
  <rcc rId="62" sId="1">
    <nc r="E91" t="inlineStr">
      <is>
        <t>pass</t>
      </is>
    </nc>
  </rcc>
  <rcc rId="63" sId="1">
    <nc r="K100" t="inlineStr">
      <is>
        <t>Failed in Automation</t>
      </is>
    </nc>
  </rcc>
  <rcc rId="64" sId="1">
    <nc r="D49" t="inlineStr">
      <is>
        <t>Automation</t>
      </is>
    </nc>
  </rcc>
  <rcc rId="65" sId="1">
    <nc r="E49" t="inlineStr">
      <is>
        <t>pass</t>
      </is>
    </nc>
  </rcc>
  <rcc rId="66" sId="1">
    <nc r="D93" t="inlineStr">
      <is>
        <t>Automation</t>
      </is>
    </nc>
  </rcc>
  <rcc rId="67" sId="1">
    <nc r="E93" t="inlineStr">
      <is>
        <t>pass</t>
      </is>
    </nc>
  </rcc>
  <rcc rId="68" sId="1">
    <nc r="D105" t="inlineStr">
      <is>
        <t>Automation</t>
      </is>
    </nc>
  </rcc>
  <rcc rId="69" sId="1">
    <nc r="E105" t="inlineStr">
      <is>
        <t>pass</t>
      </is>
    </nc>
  </rcc>
  <rcc rId="70" sId="1">
    <nc r="D98" t="inlineStr">
      <is>
        <t xml:space="preserve">Automation </t>
      </is>
    </nc>
  </rcc>
  <rcc rId="71" sId="1">
    <nc r="E98" t="inlineStr">
      <is>
        <t>pass</t>
      </is>
    </nc>
  </rcc>
  <rcc rId="72" sId="1">
    <nc r="D97" t="inlineStr">
      <is>
        <t xml:space="preserve">Automation </t>
      </is>
    </nc>
  </rcc>
  <rcc rId="73" sId="1">
    <nc r="E97" t="inlineStr">
      <is>
        <t>pass</t>
      </is>
    </nc>
  </rcc>
  <rcc rId="74" sId="1">
    <nc r="D102" t="inlineStr">
      <is>
        <t>Automation</t>
      </is>
    </nc>
  </rcc>
  <rcc rId="75" sId="1">
    <nc r="E102" t="inlineStr">
      <is>
        <t>pass</t>
      </is>
    </nc>
  </rcc>
  <rcc rId="76" sId="1">
    <nc r="D108" t="inlineStr">
      <is>
        <t>Automation</t>
      </is>
    </nc>
  </rcc>
  <rcc rId="77" sId="1">
    <nc r="E108" t="inlineStr">
      <is>
        <t>pass</t>
      </is>
    </nc>
  </rcc>
  <rcc rId="78" sId="1">
    <nc r="K96" t="inlineStr">
      <is>
        <t>Failed in Automation</t>
      </is>
    </nc>
  </rcc>
  <rcc rId="79" sId="1">
    <nc r="K47" t="inlineStr">
      <is>
        <t>Failed in Automation</t>
      </is>
    </nc>
  </rcc>
  <rcc rId="80" sId="1">
    <nc r="D101" t="inlineStr">
      <is>
        <t>Automation</t>
      </is>
    </nc>
  </rcc>
  <rcc rId="81" sId="1">
    <nc r="E101" t="inlineStr">
      <is>
        <t>pass</t>
      </is>
    </nc>
  </rcc>
  <rdn rId="0" localSheetId="1" customView="1" name="Z_232F97BF_BC72_4967_8B2A_F2F5097F18DA_.wvu.FilterData" hidden="1" oldHidden="1">
    <formula>GNRD_Orange_08_D70!$A$1:$K$109</formula>
  </rdn>
  <rcv guid="{232F97BF-BC72-4967-8B2A-F2F5097F18D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F349734-D840-4A95-B400-AE48BA5FA80B}" action="delete"/>
  <rdn rId="0" localSheetId="1" customView="1" name="Z_8F349734_D840_4A95_B400_AE48BA5FA80B_.wvu.FilterData" hidden="1" oldHidden="1">
    <formula>GNRD_Orange_08_D70!$B$1:$K$109</formula>
    <oldFormula>GNRD_Orange_08_D70!$B$1:$K$109</oldFormula>
  </rdn>
  <rcv guid="{8F349734-D840-4A95-B400-AE48BA5FA80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E92" t="inlineStr">
      <is>
        <t>Pass</t>
      </is>
    </nc>
  </rcc>
  <rcc rId="85" sId="1">
    <nc r="E104" t="inlineStr">
      <is>
        <t>Pass</t>
      </is>
    </nc>
  </rcc>
  <rcc rId="86" sId="1">
    <nc r="G92">
      <v>42</v>
    </nc>
  </rcc>
  <rcc rId="87" sId="1">
    <nc r="G104">
      <v>42</v>
    </nc>
  </rcc>
  <rcc rId="88" sId="1">
    <nc r="H104" t="inlineStr">
      <is>
        <t>HCC</t>
      </is>
    </nc>
  </rcc>
  <rcc rId="89" sId="1">
    <nc r="H92" t="inlineStr">
      <is>
        <t>HCC</t>
      </is>
    </nc>
  </rcc>
  <rcc rId="90" sId="1">
    <nc r="I92" t="inlineStr">
      <is>
        <t>BMOD</t>
      </is>
    </nc>
  </rcc>
  <rcc rId="91" sId="1">
    <nc r="I104" t="inlineStr">
      <is>
        <t>BMOD</t>
      </is>
    </nc>
  </rcc>
  <rcc rId="92" sId="1">
    <nc r="J92" t="inlineStr">
      <is>
        <t>ReleaseIpClean</t>
      </is>
    </nc>
  </rcc>
  <rcc rId="93" sId="1">
    <nc r="J104" t="inlineStr">
      <is>
        <t>ReleaseIpClean</t>
      </is>
    </nc>
  </rcc>
  <rcv guid="{8F349734-D840-4A95-B400-AE48BA5FA80B}" action="delete"/>
  <rdn rId="0" localSheetId="1" customView="1" name="Z_8F349734_D840_4A95_B400_AE48BA5FA80B_.wvu.FilterData" hidden="1" oldHidden="1">
    <formula>GNRD_Orange_08_D70!$B$1:$K$109</formula>
    <oldFormula>GNRD_Orange_08_D70!$B$1:$K$109</oldFormula>
  </rdn>
  <rcv guid="{8F349734-D840-4A95-B400-AE48BA5FA80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5">
  <userInfo guid="{EC2FEC70-3330-49B6-9BC4-DB908307EFDC}" name="Shariff, HidayathullaX" id="-176279527" dateTime="2022-11-09T10:10:58"/>
  <userInfo guid="{8859B858-5C19-4E89-BA30-3488E375838C}" name="C, ChetanaX" id="-1677654436" dateTime="2022-11-09T10:15:38"/>
  <userInfo guid="{EC2FEC70-3330-49B6-9BC4-DB908307EFDC}" name="Harikumar, GayathriX" id="-957560898" dateTime="2022-11-09T10:18:17"/>
  <userInfo guid="{EC2FEC70-3330-49B6-9BC4-DB908307EFDC}" name="Rajubhai, GanganiX utsavbhai" id="-1434595516" dateTime="2022-11-09T10:24:36"/>
  <userInfo guid="{560B8C2D-CF5C-4C09-839C-D666DF46A39D}" name="H R, ArpithaX" id="-1051158362" dateTime="2022-11-09T10:27:45"/>
  <userInfo guid="{056504BD-DA1F-4898-98A7-A3152713630D}" name="Mohiuddin, SajjadX" id="-103652938" dateTime="2022-11-09T10:41:48"/>
  <userInfo guid="{3F64B2B6-6652-41AB-A5A8-DDC60B660736}" name="Shariff, HidayathullaX" id="-176227266" dateTime="2022-11-09T11:17:20"/>
  <userInfo guid="{4FD0E3A3-C04E-4562-AE91-7B3ED14831E1}" name="C, ChetanaX" id="-1677610259" dateTime="2022-11-09T11:19:50"/>
  <userInfo guid="{01BB2CE7-6E1F-4E60-9857-08FC4AAF7A21}" name="H R, ArpithaX" id="-1051156235" dateTime="2022-11-09T11:20:44"/>
  <userInfo guid="{6FD72C85-9F68-417C-9FBC-43E55FAE0B1F}" name="Rajubhai, GanganiX utsavbhai" id="-1434635574" dateTime="2022-11-09T11:23:49"/>
  <userInfo guid="{FE0F347F-D570-4131-B7D8-D1169681757F}" name="Mohiuddin, SajjadX" id="-103664230" dateTime="2022-11-09T11:31:14"/>
  <userInfo guid="{4FD0E3A3-C04E-4562-AE91-7B3ED14831E1}" name="Rajubhai, GanganiX utsavbhai" id="-1434607633" dateTime="2022-11-09T16:45:50"/>
  <userInfo guid="{24E2E4EE-4741-4D66-A06D-D6FBAE5E63F4}" name="H R, ArpithaX" id="-1051154806" dateTime="2022-11-09T16:53:08"/>
  <userInfo guid="{05FA8BCF-F608-4ED3-B50A-90B31C22D8BC}" name="Harikumar, GayathriX" id="-957568912" dateTime="2022-11-09T20:27:48"/>
  <userInfo guid="{DAAF4EDF-D39D-4F4E-9CAB-CCCD2B2AAD08}" name="Mp, Ganesh" id="-925301729" dateTime="2022-11-10T11:53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>
      <selection activeCell="B1" sqref="B1"/>
    </sheetView>
  </sheetViews>
  <sheetFormatPr defaultRowHeight="14.4"/>
  <cols>
    <col min="1" max="1" width="11.77734375" bestFit="1" customWidth="1"/>
    <col min="2" max="2" width="83.5546875" customWidth="1"/>
    <col min="3" max="3" width="23.44140625" customWidth="1"/>
    <col min="6" max="6" width="11.77734375" bestFit="1" customWidth="1"/>
    <col min="10" max="10" width="20.21875" customWidth="1"/>
    <col min="11" max="11" width="33.109375" bestFit="1" customWidth="1"/>
  </cols>
  <sheetData>
    <row r="1" spans="1:11">
      <c r="A1" s="3" t="s">
        <v>155</v>
      </c>
      <c r="B1" s="3" t="s">
        <v>156</v>
      </c>
      <c r="C1" s="3" t="s">
        <v>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</row>
    <row r="2" spans="1:11">
      <c r="A2" s="3" t="str">
        <f>HYPERLINK("https://hsdes.intel.com/resource/1508602355","1508602355")</f>
        <v>1508602355</v>
      </c>
      <c r="B2" s="3" t="s">
        <v>1</v>
      </c>
      <c r="C2" s="3" t="s">
        <v>2</v>
      </c>
      <c r="D2" s="3" t="s">
        <v>131</v>
      </c>
      <c r="E2" s="16" t="s">
        <v>130</v>
      </c>
      <c r="F2" s="3"/>
      <c r="G2" s="3">
        <v>42</v>
      </c>
      <c r="H2" s="3" t="s">
        <v>134</v>
      </c>
      <c r="I2" s="3" t="s">
        <v>135</v>
      </c>
      <c r="J2" s="3" t="s">
        <v>141</v>
      </c>
      <c r="K2" s="3"/>
    </row>
    <row r="3" spans="1:11">
      <c r="A3" s="3" t="str">
        <f>HYPERLINK("https://hsdes.intel.com/resource/1508602397","1508602397")</f>
        <v>1508602397</v>
      </c>
      <c r="B3" s="3" t="s">
        <v>3</v>
      </c>
      <c r="C3" s="3" t="s">
        <v>4</v>
      </c>
      <c r="D3" s="3" t="s">
        <v>129</v>
      </c>
      <c r="E3" s="16" t="s">
        <v>130</v>
      </c>
      <c r="F3" s="3"/>
      <c r="G3" s="3">
        <v>42</v>
      </c>
      <c r="H3" s="3" t="s">
        <v>134</v>
      </c>
      <c r="I3" s="3" t="s">
        <v>135</v>
      </c>
      <c r="J3" s="3" t="s">
        <v>141</v>
      </c>
      <c r="K3" s="3"/>
    </row>
    <row r="4" spans="1:11">
      <c r="A4" s="8" t="str">
        <f>HYPERLINK("https://hsdes.intel.com/resource/1508602432","1508602432")</f>
        <v>1508602432</v>
      </c>
      <c r="B4" s="8" t="s">
        <v>5</v>
      </c>
      <c r="C4" s="8" t="s">
        <v>6</v>
      </c>
      <c r="D4" s="8" t="s">
        <v>136</v>
      </c>
      <c r="E4" s="16" t="s">
        <v>130</v>
      </c>
      <c r="F4" s="8"/>
      <c r="G4" s="3">
        <v>42</v>
      </c>
      <c r="H4" s="3" t="s">
        <v>134</v>
      </c>
      <c r="I4" s="3" t="s">
        <v>135</v>
      </c>
      <c r="J4" s="3" t="s">
        <v>141</v>
      </c>
      <c r="K4" s="8"/>
    </row>
    <row r="5" spans="1:11">
      <c r="A5" s="9" t="str">
        <f>HYPERLINK("https://hsdes.intel.com/resource/1508602637","1508602637")</f>
        <v>1508602637</v>
      </c>
      <c r="B5" s="9" t="s">
        <v>7</v>
      </c>
      <c r="C5" s="9" t="s">
        <v>2</v>
      </c>
      <c r="D5" s="9" t="s">
        <v>137</v>
      </c>
      <c r="E5" s="16" t="s">
        <v>130</v>
      </c>
      <c r="F5" s="9"/>
      <c r="G5" s="3">
        <v>42</v>
      </c>
      <c r="H5" s="3" t="s">
        <v>134</v>
      </c>
      <c r="I5" s="3" t="s">
        <v>135</v>
      </c>
      <c r="J5" s="3" t="s">
        <v>141</v>
      </c>
      <c r="K5" s="4"/>
    </row>
    <row r="6" spans="1:11">
      <c r="A6" s="10" t="str">
        <f>HYPERLINK("https://hsdes.intel.com/resource/1508602684","1508602684")</f>
        <v>1508602684</v>
      </c>
      <c r="B6" s="10" t="s">
        <v>8</v>
      </c>
      <c r="C6" s="10" t="s">
        <v>6</v>
      </c>
      <c r="D6" s="10" t="s">
        <v>133</v>
      </c>
      <c r="E6" s="16" t="s">
        <v>130</v>
      </c>
      <c r="F6" s="10"/>
      <c r="G6" s="3">
        <v>42</v>
      </c>
      <c r="H6" s="3" t="s">
        <v>134</v>
      </c>
      <c r="I6" s="3" t="s">
        <v>135</v>
      </c>
      <c r="J6" s="3" t="s">
        <v>141</v>
      </c>
      <c r="K6" s="10"/>
    </row>
    <row r="7" spans="1:11">
      <c r="A7" s="3" t="str">
        <f>HYPERLINK("https://hsdes.intel.com/resource/1508602809","1508602809")</f>
        <v>1508602809</v>
      </c>
      <c r="B7" s="3" t="s">
        <v>9</v>
      </c>
      <c r="C7" s="3" t="s">
        <v>10</v>
      </c>
      <c r="D7" s="3" t="s">
        <v>138</v>
      </c>
      <c r="E7" s="1" t="s">
        <v>140</v>
      </c>
      <c r="F7" s="2">
        <v>16015631966</v>
      </c>
      <c r="G7" s="3">
        <v>42</v>
      </c>
      <c r="H7" s="3" t="s">
        <v>134</v>
      </c>
      <c r="I7" s="3" t="s">
        <v>135</v>
      </c>
      <c r="J7" s="3" t="s">
        <v>141</v>
      </c>
      <c r="K7" s="3" t="s">
        <v>154</v>
      </c>
    </row>
    <row r="8" spans="1:11">
      <c r="A8" s="3" t="str">
        <f>HYPERLINK("https://hsdes.intel.com/resource/1508602932","1508602932")</f>
        <v>1508602932</v>
      </c>
      <c r="B8" s="3" t="s">
        <v>11</v>
      </c>
      <c r="C8" s="3" t="s">
        <v>6</v>
      </c>
      <c r="D8" s="3" t="s">
        <v>129</v>
      </c>
      <c r="E8" s="16" t="s">
        <v>130</v>
      </c>
      <c r="F8" s="3"/>
      <c r="G8" s="3">
        <v>42</v>
      </c>
      <c r="H8" s="3" t="s">
        <v>134</v>
      </c>
      <c r="I8" s="3" t="s">
        <v>135</v>
      </c>
      <c r="J8" s="3" t="s">
        <v>141</v>
      </c>
      <c r="K8" s="3"/>
    </row>
    <row r="9" spans="1:11">
      <c r="A9" s="3" t="str">
        <f>HYPERLINK("https://hsdes.intel.com/resource/1508602991","1508602991")</f>
        <v>1508602991</v>
      </c>
      <c r="B9" s="3" t="s">
        <v>12</v>
      </c>
      <c r="C9" s="3" t="s">
        <v>6</v>
      </c>
      <c r="D9" s="3" t="s">
        <v>129</v>
      </c>
      <c r="E9" s="16" t="s">
        <v>130</v>
      </c>
      <c r="F9" s="3"/>
      <c r="G9" s="3">
        <v>42</v>
      </c>
      <c r="H9" s="3" t="s">
        <v>134</v>
      </c>
      <c r="I9" s="3" t="s">
        <v>135</v>
      </c>
      <c r="J9" s="3" t="s">
        <v>141</v>
      </c>
      <c r="K9" s="3"/>
    </row>
    <row r="10" spans="1:11">
      <c r="A10" s="3" t="str">
        <f>HYPERLINK("https://hsdes.intel.com/resource/1508603005","1508603005")</f>
        <v>1508603005</v>
      </c>
      <c r="B10" s="3" t="s">
        <v>13</v>
      </c>
      <c r="C10" s="3" t="s">
        <v>6</v>
      </c>
      <c r="D10" s="3" t="s">
        <v>129</v>
      </c>
      <c r="E10" s="16" t="s">
        <v>130</v>
      </c>
      <c r="F10" s="3"/>
      <c r="G10" s="3">
        <v>42</v>
      </c>
      <c r="H10" s="3" t="s">
        <v>134</v>
      </c>
      <c r="I10" s="3" t="s">
        <v>135</v>
      </c>
      <c r="J10" s="3" t="s">
        <v>141</v>
      </c>
      <c r="K10" s="3"/>
    </row>
    <row r="11" spans="1:11">
      <c r="A11" s="3" t="str">
        <f>HYPERLINK("https://hsdes.intel.com/resource/1508603037","1508603037")</f>
        <v>1508603037</v>
      </c>
      <c r="B11" s="3" t="s">
        <v>14</v>
      </c>
      <c r="C11" s="3" t="s">
        <v>6</v>
      </c>
      <c r="D11" s="3" t="s">
        <v>138</v>
      </c>
      <c r="E11" s="16" t="s">
        <v>130</v>
      </c>
      <c r="F11" s="3"/>
      <c r="G11" s="3">
        <v>42</v>
      </c>
      <c r="H11" s="3" t="s">
        <v>134</v>
      </c>
      <c r="I11" s="3" t="s">
        <v>135</v>
      </c>
      <c r="J11" s="3" t="s">
        <v>139</v>
      </c>
      <c r="K11" s="3"/>
    </row>
    <row r="12" spans="1:11">
      <c r="A12" s="3" t="str">
        <f>HYPERLINK("https://hsdes.intel.com/resource/1508603163","1508603163")</f>
        <v>1508603163</v>
      </c>
      <c r="B12" s="3" t="s">
        <v>15</v>
      </c>
      <c r="C12" s="3" t="s">
        <v>6</v>
      </c>
      <c r="D12" s="3" t="s">
        <v>129</v>
      </c>
      <c r="E12" s="16" t="s">
        <v>130</v>
      </c>
      <c r="F12" s="3"/>
      <c r="G12" s="3">
        <v>42</v>
      </c>
      <c r="H12" s="3" t="s">
        <v>134</v>
      </c>
      <c r="I12" s="3" t="s">
        <v>135</v>
      </c>
      <c r="J12" s="3" t="s">
        <v>141</v>
      </c>
      <c r="K12" s="3"/>
    </row>
    <row r="13" spans="1:11">
      <c r="A13" s="3" t="str">
        <f>HYPERLINK("https://hsdes.intel.com/resource/1508603318","1508603318")</f>
        <v>1508603318</v>
      </c>
      <c r="B13" s="3" t="s">
        <v>16</v>
      </c>
      <c r="C13" s="3" t="s">
        <v>6</v>
      </c>
      <c r="D13" s="3" t="s">
        <v>129</v>
      </c>
      <c r="E13" s="16" t="s">
        <v>130</v>
      </c>
      <c r="F13" s="3"/>
      <c r="G13" s="3">
        <v>42</v>
      </c>
      <c r="H13" s="3" t="s">
        <v>134</v>
      </c>
      <c r="I13" s="3" t="s">
        <v>135</v>
      </c>
      <c r="J13" s="3" t="s">
        <v>141</v>
      </c>
      <c r="K13" s="3"/>
    </row>
    <row r="14" spans="1:11">
      <c r="A14" s="3" t="str">
        <f>HYPERLINK("https://hsdes.intel.com/resource/1508603398","1508603398")</f>
        <v>1508603398</v>
      </c>
      <c r="B14" s="3" t="s">
        <v>17</v>
      </c>
      <c r="C14" s="3" t="s">
        <v>6</v>
      </c>
      <c r="D14" s="3" t="s">
        <v>129</v>
      </c>
      <c r="E14" s="16" t="s">
        <v>130</v>
      </c>
      <c r="F14" s="3"/>
      <c r="G14" s="3">
        <v>42</v>
      </c>
      <c r="H14" s="3" t="s">
        <v>134</v>
      </c>
      <c r="I14" s="3" t="s">
        <v>135</v>
      </c>
      <c r="J14" s="3" t="s">
        <v>141</v>
      </c>
      <c r="K14" s="3"/>
    </row>
    <row r="15" spans="1:11">
      <c r="A15" s="3" t="str">
        <f>HYPERLINK("https://hsdes.intel.com/resource/1508603400","1508603400")</f>
        <v>1508603400</v>
      </c>
      <c r="B15" s="3" t="s">
        <v>18</v>
      </c>
      <c r="C15" s="3" t="s">
        <v>6</v>
      </c>
      <c r="D15" s="3" t="s">
        <v>129</v>
      </c>
      <c r="E15" s="16" t="s">
        <v>130</v>
      </c>
      <c r="F15" s="3"/>
      <c r="G15" s="3">
        <v>42</v>
      </c>
      <c r="H15" s="3" t="s">
        <v>134</v>
      </c>
      <c r="I15" s="3" t="s">
        <v>135</v>
      </c>
      <c r="J15" s="3" t="s">
        <v>141</v>
      </c>
      <c r="K15" s="3"/>
    </row>
    <row r="16" spans="1:11">
      <c r="A16" s="3" t="str">
        <f>HYPERLINK("https://hsdes.intel.com/resource/1508603410","1508603410")</f>
        <v>1508603410</v>
      </c>
      <c r="B16" s="3" t="s">
        <v>19</v>
      </c>
      <c r="C16" s="3" t="s">
        <v>6</v>
      </c>
      <c r="D16" s="3" t="s">
        <v>129</v>
      </c>
      <c r="E16" s="16" t="s">
        <v>130</v>
      </c>
      <c r="F16" s="3"/>
      <c r="G16" s="3">
        <v>42</v>
      </c>
      <c r="H16" s="3" t="s">
        <v>134</v>
      </c>
      <c r="I16" s="3" t="s">
        <v>135</v>
      </c>
      <c r="J16" s="3" t="s">
        <v>141</v>
      </c>
      <c r="K16" s="3"/>
    </row>
    <row r="17" spans="1:11">
      <c r="A17" s="3" t="str">
        <f>HYPERLINK("https://hsdes.intel.com/resource/1508603458","1508603458")</f>
        <v>1508603458</v>
      </c>
      <c r="B17" s="3" t="s">
        <v>20</v>
      </c>
      <c r="C17" s="3" t="s">
        <v>6</v>
      </c>
      <c r="D17" s="3" t="s">
        <v>129</v>
      </c>
      <c r="E17" s="16" t="s">
        <v>130</v>
      </c>
      <c r="F17" s="3"/>
      <c r="G17" s="3">
        <v>42</v>
      </c>
      <c r="H17" s="3" t="s">
        <v>134</v>
      </c>
      <c r="I17" s="3" t="s">
        <v>135</v>
      </c>
      <c r="J17" s="3" t="s">
        <v>141</v>
      </c>
      <c r="K17" s="3"/>
    </row>
    <row r="18" spans="1:11">
      <c r="A18" s="3" t="str">
        <f>HYPERLINK("https://hsdes.intel.com/resource/1508603543","1508603543")</f>
        <v>1508603543</v>
      </c>
      <c r="B18" s="3" t="s">
        <v>21</v>
      </c>
      <c r="C18" s="3" t="s">
        <v>6</v>
      </c>
      <c r="D18" s="3" t="s">
        <v>129</v>
      </c>
      <c r="E18" s="16" t="s">
        <v>130</v>
      </c>
      <c r="F18" s="3"/>
      <c r="G18" s="3">
        <v>42</v>
      </c>
      <c r="H18" s="3" t="s">
        <v>134</v>
      </c>
      <c r="I18" s="3" t="s">
        <v>135</v>
      </c>
      <c r="J18" s="3" t="s">
        <v>141</v>
      </c>
      <c r="K18" s="3"/>
    </row>
    <row r="19" spans="1:11">
      <c r="A19" s="3" t="str">
        <f>HYPERLINK("https://hsdes.intel.com/resource/1508603774","1508603774")</f>
        <v>1508603774</v>
      </c>
      <c r="B19" s="3" t="s">
        <v>22</v>
      </c>
      <c r="C19" s="3" t="s">
        <v>23</v>
      </c>
      <c r="D19" s="3" t="s">
        <v>137</v>
      </c>
      <c r="E19" s="16" t="s">
        <v>130</v>
      </c>
      <c r="F19" s="3"/>
      <c r="G19" s="3">
        <v>42</v>
      </c>
      <c r="H19" s="3" t="s">
        <v>134</v>
      </c>
      <c r="I19" s="3" t="s">
        <v>135</v>
      </c>
      <c r="J19" s="3" t="s">
        <v>141</v>
      </c>
      <c r="K19" s="3"/>
    </row>
    <row r="20" spans="1:11">
      <c r="A20" s="3" t="str">
        <f>HYPERLINK("https://hsdes.intel.com/resource/1508603938","1508603938")</f>
        <v>1508603938</v>
      </c>
      <c r="B20" s="3" t="s">
        <v>24</v>
      </c>
      <c r="C20" s="3" t="s">
        <v>6</v>
      </c>
      <c r="D20" s="3" t="s">
        <v>129</v>
      </c>
      <c r="E20" s="16" t="s">
        <v>130</v>
      </c>
      <c r="F20" s="3"/>
      <c r="G20" s="3">
        <v>42</v>
      </c>
      <c r="H20" s="3" t="s">
        <v>134</v>
      </c>
      <c r="I20" s="3" t="s">
        <v>135</v>
      </c>
      <c r="J20" s="3" t="s">
        <v>141</v>
      </c>
      <c r="K20" s="3"/>
    </row>
    <row r="21" spans="1:11">
      <c r="A21" s="3" t="str">
        <f>HYPERLINK("https://hsdes.intel.com/resource/1508603996","1508603996")</f>
        <v>1508603996</v>
      </c>
      <c r="B21" s="3" t="s">
        <v>25</v>
      </c>
      <c r="C21" s="3" t="s">
        <v>6</v>
      </c>
      <c r="D21" s="3" t="s">
        <v>129</v>
      </c>
      <c r="E21" s="16" t="s">
        <v>130</v>
      </c>
      <c r="F21" s="3"/>
      <c r="G21" s="3">
        <v>42</v>
      </c>
      <c r="H21" s="3" t="s">
        <v>134</v>
      </c>
      <c r="I21" s="3" t="s">
        <v>135</v>
      </c>
      <c r="J21" s="3" t="s">
        <v>141</v>
      </c>
      <c r="K21" s="3"/>
    </row>
    <row r="22" spans="1:11">
      <c r="A22" s="3" t="str">
        <f>HYPERLINK("https://hsdes.intel.com/resource/1508604005","1508604005")</f>
        <v>1508604005</v>
      </c>
      <c r="B22" s="3" t="s">
        <v>26</v>
      </c>
      <c r="C22" s="3" t="s">
        <v>27</v>
      </c>
      <c r="D22" s="3" t="s">
        <v>133</v>
      </c>
      <c r="E22" s="17" t="s">
        <v>145</v>
      </c>
      <c r="F22" s="3">
        <v>16018770253</v>
      </c>
      <c r="G22" s="3">
        <v>42</v>
      </c>
      <c r="H22" s="3" t="s">
        <v>134</v>
      </c>
      <c r="I22" s="3" t="s">
        <v>135</v>
      </c>
      <c r="J22" s="3" t="s">
        <v>141</v>
      </c>
      <c r="K22" s="3" t="s">
        <v>151</v>
      </c>
    </row>
    <row r="23" spans="1:11">
      <c r="A23" s="3" t="str">
        <f>HYPERLINK("https://hsdes.intel.com/resource/1508605022","1508605022")</f>
        <v>1508605022</v>
      </c>
      <c r="B23" s="3" t="s">
        <v>28</v>
      </c>
      <c r="C23" s="3" t="s">
        <v>6</v>
      </c>
      <c r="D23" s="3" t="s">
        <v>129</v>
      </c>
      <c r="E23" s="16" t="s">
        <v>130</v>
      </c>
      <c r="F23" s="3"/>
      <c r="G23" s="3">
        <v>42</v>
      </c>
      <c r="H23" s="3" t="s">
        <v>134</v>
      </c>
      <c r="I23" s="3" t="s">
        <v>135</v>
      </c>
      <c r="J23" s="3" t="s">
        <v>141</v>
      </c>
      <c r="K23" s="3"/>
    </row>
    <row r="24" spans="1:11">
      <c r="A24" s="3" t="str">
        <f>HYPERLINK("https://hsdes.intel.com/resource/1508605199","1508605199")</f>
        <v>1508605199</v>
      </c>
      <c r="B24" s="3" t="s">
        <v>29</v>
      </c>
      <c r="C24" s="3" t="s">
        <v>30</v>
      </c>
      <c r="D24" s="3" t="s">
        <v>129</v>
      </c>
      <c r="E24" s="16" t="s">
        <v>130</v>
      </c>
      <c r="F24" s="3"/>
      <c r="G24" s="3">
        <v>42</v>
      </c>
      <c r="H24" s="3" t="s">
        <v>134</v>
      </c>
      <c r="I24" s="3" t="s">
        <v>135</v>
      </c>
      <c r="J24" s="3" t="s">
        <v>141</v>
      </c>
      <c r="K24" s="3"/>
    </row>
    <row r="25" spans="1:11">
      <c r="A25" s="3" t="str">
        <f>HYPERLINK("https://hsdes.intel.com/resource/1508605361","1508605361")</f>
        <v>1508605361</v>
      </c>
      <c r="B25" s="3" t="s">
        <v>31</v>
      </c>
      <c r="C25" s="3" t="s">
        <v>32</v>
      </c>
      <c r="D25" s="3" t="s">
        <v>133</v>
      </c>
      <c r="E25" s="16" t="s">
        <v>130</v>
      </c>
      <c r="F25" s="3"/>
      <c r="G25" s="3">
        <v>42</v>
      </c>
      <c r="H25" s="3" t="s">
        <v>134</v>
      </c>
      <c r="I25" s="3" t="s">
        <v>135</v>
      </c>
      <c r="J25" s="3" t="s">
        <v>141</v>
      </c>
      <c r="K25" s="3"/>
    </row>
    <row r="26" spans="1:11">
      <c r="A26" s="3" t="str">
        <f>HYPERLINK("https://hsdes.intel.com/resource/1508605380","1508605380")</f>
        <v>1508605380</v>
      </c>
      <c r="B26" s="3" t="s">
        <v>33</v>
      </c>
      <c r="C26" s="3" t="s">
        <v>6</v>
      </c>
      <c r="D26" s="3" t="s">
        <v>138</v>
      </c>
      <c r="E26" s="16" t="s">
        <v>130</v>
      </c>
      <c r="F26" s="3"/>
      <c r="G26" s="3">
        <v>42</v>
      </c>
      <c r="H26" s="3" t="s">
        <v>134</v>
      </c>
      <c r="I26" s="3" t="s">
        <v>135</v>
      </c>
      <c r="J26" s="3" t="s">
        <v>141</v>
      </c>
      <c r="K26" s="3"/>
    </row>
    <row r="27" spans="1:11">
      <c r="A27" s="3" t="str">
        <f>HYPERLINK("https://hsdes.intel.com/resource/1508605609","1508605609")</f>
        <v>1508605609</v>
      </c>
      <c r="B27" s="3" t="s">
        <v>34</v>
      </c>
      <c r="C27" s="3" t="s">
        <v>2</v>
      </c>
      <c r="D27" s="3" t="s">
        <v>133</v>
      </c>
      <c r="E27" s="16" t="s">
        <v>130</v>
      </c>
      <c r="F27" s="3"/>
      <c r="G27" s="3">
        <v>42</v>
      </c>
      <c r="H27" s="3" t="s">
        <v>134</v>
      </c>
      <c r="I27" s="3" t="s">
        <v>135</v>
      </c>
      <c r="J27" s="3" t="s">
        <v>141</v>
      </c>
      <c r="K27" s="3"/>
    </row>
    <row r="28" spans="1:11">
      <c r="A28" s="3" t="str">
        <f>HYPERLINK("https://hsdes.intel.com/resource/1508605646","1508605646")</f>
        <v>1508605646</v>
      </c>
      <c r="B28" s="3" t="s">
        <v>35</v>
      </c>
      <c r="C28" s="3" t="s">
        <v>6</v>
      </c>
      <c r="D28" s="3" t="s">
        <v>129</v>
      </c>
      <c r="E28" s="16" t="s">
        <v>130</v>
      </c>
      <c r="F28" s="3"/>
      <c r="G28" s="3">
        <v>42</v>
      </c>
      <c r="H28" s="3" t="s">
        <v>134</v>
      </c>
      <c r="I28" s="3" t="s">
        <v>135</v>
      </c>
      <c r="J28" s="3" t="s">
        <v>141</v>
      </c>
      <c r="K28" s="3"/>
    </row>
    <row r="29" spans="1:11">
      <c r="A29" s="3" t="str">
        <f>HYPERLINK("https://hsdes.intel.com/resource/1508605799","1508605799")</f>
        <v>1508605799</v>
      </c>
      <c r="B29" s="3" t="s">
        <v>36</v>
      </c>
      <c r="C29" s="3" t="s">
        <v>30</v>
      </c>
      <c r="D29" s="3" t="s">
        <v>133</v>
      </c>
      <c r="E29" s="16" t="s">
        <v>130</v>
      </c>
      <c r="F29" s="3"/>
      <c r="G29" s="3">
        <v>42</v>
      </c>
      <c r="H29" s="3" t="s">
        <v>134</v>
      </c>
      <c r="I29" s="3" t="s">
        <v>135</v>
      </c>
      <c r="J29" s="3" t="s">
        <v>139</v>
      </c>
      <c r="K29" s="3"/>
    </row>
    <row r="30" spans="1:11">
      <c r="A30" s="3" t="str">
        <f>HYPERLINK("https://hsdes.intel.com/resource/1508605916","1508605916")</f>
        <v>1508605916</v>
      </c>
      <c r="B30" s="3" t="s">
        <v>37</v>
      </c>
      <c r="C30" s="3" t="s">
        <v>6</v>
      </c>
      <c r="D30" s="3" t="s">
        <v>129</v>
      </c>
      <c r="E30" s="16" t="s">
        <v>130</v>
      </c>
      <c r="F30" s="3"/>
      <c r="G30" s="3">
        <v>42</v>
      </c>
      <c r="H30" s="3" t="s">
        <v>134</v>
      </c>
      <c r="I30" s="3" t="s">
        <v>135</v>
      </c>
      <c r="J30" s="3" t="s">
        <v>141</v>
      </c>
      <c r="K30" s="3"/>
    </row>
    <row r="31" spans="1:11">
      <c r="A31" s="3" t="str">
        <f>HYPERLINK("https://hsdes.intel.com/resource/1508605931","1508605931")</f>
        <v>1508605931</v>
      </c>
      <c r="B31" s="3" t="s">
        <v>38</v>
      </c>
      <c r="C31" s="3" t="s">
        <v>27</v>
      </c>
      <c r="D31" s="3" t="s">
        <v>129</v>
      </c>
      <c r="E31" s="16" t="s">
        <v>130</v>
      </c>
      <c r="F31" s="3"/>
      <c r="G31" s="3">
        <v>42</v>
      </c>
      <c r="H31" s="3" t="s">
        <v>134</v>
      </c>
      <c r="I31" s="3" t="s">
        <v>135</v>
      </c>
      <c r="J31" s="3" t="s">
        <v>141</v>
      </c>
      <c r="K31" s="3"/>
    </row>
    <row r="32" spans="1:11">
      <c r="A32" s="3" t="str">
        <f>HYPERLINK("https://hsdes.intel.com/resource/1508606165","1508606165")</f>
        <v>1508606165</v>
      </c>
      <c r="B32" s="3" t="s">
        <v>39</v>
      </c>
      <c r="C32" s="3" t="s">
        <v>40</v>
      </c>
      <c r="D32" s="3" t="s">
        <v>129</v>
      </c>
      <c r="E32" s="16" t="s">
        <v>130</v>
      </c>
      <c r="F32" s="3"/>
      <c r="G32" s="3">
        <v>42</v>
      </c>
      <c r="H32" s="3" t="s">
        <v>134</v>
      </c>
      <c r="I32" s="3" t="s">
        <v>135</v>
      </c>
      <c r="J32" s="3" t="s">
        <v>141</v>
      </c>
      <c r="K32" s="3"/>
    </row>
    <row r="33" spans="1:11">
      <c r="A33" s="3" t="str">
        <f>HYPERLINK("https://hsdes.intel.com/resource/1508606172","1508606172")</f>
        <v>1508606172</v>
      </c>
      <c r="B33" s="3" t="s">
        <v>41</v>
      </c>
      <c r="C33" s="3" t="s">
        <v>6</v>
      </c>
      <c r="D33" s="3" t="s">
        <v>129</v>
      </c>
      <c r="E33" s="16" t="s">
        <v>130</v>
      </c>
      <c r="F33" s="3"/>
      <c r="G33" s="3">
        <v>42</v>
      </c>
      <c r="H33" s="3" t="s">
        <v>134</v>
      </c>
      <c r="I33" s="3" t="s">
        <v>135</v>
      </c>
      <c r="J33" s="3" t="s">
        <v>141</v>
      </c>
      <c r="K33" s="3"/>
    </row>
    <row r="34" spans="1:11">
      <c r="A34" s="3" t="str">
        <f>HYPERLINK("https://hsdes.intel.com/resource/1508606208","1508606208")</f>
        <v>1508606208</v>
      </c>
      <c r="B34" s="3" t="s">
        <v>42</v>
      </c>
      <c r="C34" s="3" t="s">
        <v>6</v>
      </c>
      <c r="D34" s="3" t="s">
        <v>129</v>
      </c>
      <c r="E34" s="16" t="s">
        <v>130</v>
      </c>
      <c r="F34" s="3"/>
      <c r="G34" s="3">
        <v>42</v>
      </c>
      <c r="H34" s="3" t="s">
        <v>134</v>
      </c>
      <c r="I34" s="3" t="s">
        <v>135</v>
      </c>
      <c r="J34" s="3" t="s">
        <v>141</v>
      </c>
      <c r="K34" s="3"/>
    </row>
    <row r="35" spans="1:11">
      <c r="A35" s="3" t="str">
        <f>HYPERLINK("https://hsdes.intel.com/resource/1508606240","1508606240")</f>
        <v>1508606240</v>
      </c>
      <c r="B35" s="3" t="s">
        <v>43</v>
      </c>
      <c r="C35" s="3" t="s">
        <v>44</v>
      </c>
      <c r="D35" s="3" t="s">
        <v>129</v>
      </c>
      <c r="E35" s="16" t="s">
        <v>130</v>
      </c>
      <c r="F35" s="3"/>
      <c r="G35" s="3">
        <v>42</v>
      </c>
      <c r="H35" s="3" t="s">
        <v>134</v>
      </c>
      <c r="I35" s="3" t="s">
        <v>135</v>
      </c>
      <c r="J35" s="3" t="s">
        <v>141</v>
      </c>
      <c r="K35" s="3"/>
    </row>
    <row r="36" spans="1:11">
      <c r="A36" s="3" t="str">
        <f>HYPERLINK("https://hsdes.intel.com/resource/1508606364","1508606364")</f>
        <v>1508606364</v>
      </c>
      <c r="B36" s="3" t="s">
        <v>45</v>
      </c>
      <c r="C36" s="3" t="s">
        <v>46</v>
      </c>
      <c r="D36" s="3" t="s">
        <v>129</v>
      </c>
      <c r="E36" s="16" t="s">
        <v>130</v>
      </c>
      <c r="F36" s="3"/>
      <c r="G36" s="3">
        <v>42</v>
      </c>
      <c r="H36" s="3" t="s">
        <v>134</v>
      </c>
      <c r="I36" s="3" t="s">
        <v>135</v>
      </c>
      <c r="J36" s="3" t="s">
        <v>141</v>
      </c>
      <c r="K36" s="3"/>
    </row>
    <row r="37" spans="1:11">
      <c r="A37" s="3" t="str">
        <f>HYPERLINK("https://hsdes.intel.com/resource/1508606367","1508606367")</f>
        <v>1508606367</v>
      </c>
      <c r="B37" s="3" t="s">
        <v>47</v>
      </c>
      <c r="C37" s="3" t="s">
        <v>6</v>
      </c>
      <c r="D37" s="3" t="s">
        <v>131</v>
      </c>
      <c r="E37" s="16" t="s">
        <v>130</v>
      </c>
      <c r="F37" s="3"/>
      <c r="G37" s="3">
        <v>42</v>
      </c>
      <c r="H37" s="3" t="s">
        <v>134</v>
      </c>
      <c r="I37" s="3" t="s">
        <v>135</v>
      </c>
      <c r="J37" s="3" t="s">
        <v>141</v>
      </c>
      <c r="K37" s="3"/>
    </row>
    <row r="38" spans="1:11">
      <c r="A38" s="3" t="str">
        <f>HYPERLINK("https://hsdes.intel.com/resource/1508606397","1508606397")</f>
        <v>1508606397</v>
      </c>
      <c r="B38" s="3" t="s">
        <v>48</v>
      </c>
      <c r="C38" s="3" t="s">
        <v>4</v>
      </c>
      <c r="D38" s="3" t="s">
        <v>129</v>
      </c>
      <c r="E38" s="16" t="s">
        <v>130</v>
      </c>
      <c r="F38" s="3"/>
      <c r="G38" s="3">
        <v>42</v>
      </c>
      <c r="H38" s="3" t="s">
        <v>134</v>
      </c>
      <c r="I38" s="3" t="s">
        <v>135</v>
      </c>
      <c r="J38" s="3" t="s">
        <v>141</v>
      </c>
      <c r="K38" s="3"/>
    </row>
    <row r="39" spans="1:11">
      <c r="A39" s="3" t="str">
        <f>HYPERLINK("https://hsdes.intel.com/resource/1508607234","1508607234")</f>
        <v>1508607234</v>
      </c>
      <c r="B39" s="3" t="s">
        <v>49</v>
      </c>
      <c r="C39" s="3" t="s">
        <v>6</v>
      </c>
      <c r="D39" s="3" t="s">
        <v>137</v>
      </c>
      <c r="E39" s="16" t="s">
        <v>130</v>
      </c>
      <c r="F39" s="3"/>
      <c r="G39" s="3">
        <v>42</v>
      </c>
      <c r="H39" s="3" t="s">
        <v>134</v>
      </c>
      <c r="I39" s="3" t="s">
        <v>135</v>
      </c>
      <c r="J39" s="3" t="s">
        <v>139</v>
      </c>
      <c r="K39" s="3"/>
    </row>
    <row r="40" spans="1:11">
      <c r="A40" s="3" t="str">
        <f>HYPERLINK("https://hsdes.intel.com/resource/1508607605","1508607605")</f>
        <v>1508607605</v>
      </c>
      <c r="B40" s="3" t="s">
        <v>50</v>
      </c>
      <c r="C40" s="3" t="s">
        <v>6</v>
      </c>
      <c r="D40" s="3" t="s">
        <v>138</v>
      </c>
      <c r="E40" s="16" t="s">
        <v>130</v>
      </c>
      <c r="F40" s="3"/>
      <c r="G40" s="3">
        <v>42</v>
      </c>
      <c r="H40" s="3" t="s">
        <v>134</v>
      </c>
      <c r="I40" s="3" t="s">
        <v>135</v>
      </c>
      <c r="J40" s="3" t="s">
        <v>141</v>
      </c>
      <c r="K40" s="3"/>
    </row>
    <row r="41" spans="1:11">
      <c r="A41" s="3" t="str">
        <f>HYPERLINK("https://hsdes.intel.com/resource/1508608365","1508608365")</f>
        <v>1508608365</v>
      </c>
      <c r="B41" s="3" t="s">
        <v>51</v>
      </c>
      <c r="C41" s="3" t="s">
        <v>6</v>
      </c>
      <c r="D41" s="3" t="s">
        <v>131</v>
      </c>
      <c r="E41" s="16" t="s">
        <v>130</v>
      </c>
      <c r="F41" s="3"/>
      <c r="G41" s="3">
        <v>42</v>
      </c>
      <c r="H41" s="3" t="s">
        <v>134</v>
      </c>
      <c r="I41" s="3" t="s">
        <v>135</v>
      </c>
      <c r="J41" s="3" t="s">
        <v>141</v>
      </c>
      <c r="K41" s="3"/>
    </row>
    <row r="42" spans="1:11">
      <c r="A42" s="3" t="str">
        <f>HYPERLINK("https://hsdes.intel.com/resource/1508608415","1508608415")</f>
        <v>1508608415</v>
      </c>
      <c r="B42" s="3" t="s">
        <v>52</v>
      </c>
      <c r="C42" s="3" t="s">
        <v>6</v>
      </c>
      <c r="D42" s="3" t="s">
        <v>131</v>
      </c>
      <c r="E42" s="16" t="s">
        <v>130</v>
      </c>
      <c r="F42" s="3"/>
      <c r="G42" s="3">
        <v>42</v>
      </c>
      <c r="H42" s="3" t="s">
        <v>134</v>
      </c>
      <c r="I42" s="3" t="s">
        <v>135</v>
      </c>
      <c r="J42" s="3" t="s">
        <v>141</v>
      </c>
      <c r="K42" s="3"/>
    </row>
    <row r="43" spans="1:11">
      <c r="A43" s="3" t="str">
        <f>HYPERLINK("https://hsdes.intel.com/resource/1508608940","1508608940")</f>
        <v>1508608940</v>
      </c>
      <c r="B43" s="3" t="s">
        <v>53</v>
      </c>
      <c r="C43" s="3" t="s">
        <v>6</v>
      </c>
      <c r="D43" s="3" t="s">
        <v>129</v>
      </c>
      <c r="E43" s="16" t="s">
        <v>130</v>
      </c>
      <c r="F43" s="3"/>
      <c r="G43" s="3">
        <v>42</v>
      </c>
      <c r="H43" s="3" t="s">
        <v>134</v>
      </c>
      <c r="I43" s="3" t="s">
        <v>135</v>
      </c>
      <c r="J43" s="3" t="s">
        <v>141</v>
      </c>
      <c r="K43" s="3"/>
    </row>
    <row r="44" spans="1:11">
      <c r="A44" s="3" t="str">
        <f>HYPERLINK("https://hsdes.intel.com/resource/1508609176","1508609176")</f>
        <v>1508609176</v>
      </c>
      <c r="B44" s="3" t="s">
        <v>54</v>
      </c>
      <c r="C44" s="3" t="s">
        <v>32</v>
      </c>
      <c r="D44" s="3" t="s">
        <v>129</v>
      </c>
      <c r="E44" s="16" t="s">
        <v>130</v>
      </c>
      <c r="F44" s="3"/>
      <c r="G44" s="3">
        <v>42</v>
      </c>
      <c r="H44" s="3" t="s">
        <v>134</v>
      </c>
      <c r="I44" s="3" t="s">
        <v>135</v>
      </c>
      <c r="J44" s="3" t="s">
        <v>141</v>
      </c>
      <c r="K44" s="3"/>
    </row>
    <row r="45" spans="1:11">
      <c r="A45" s="3" t="str">
        <f>HYPERLINK("https://hsdes.intel.com/resource/1508609419","1508609419")</f>
        <v>1508609419</v>
      </c>
      <c r="B45" s="3" t="s">
        <v>55</v>
      </c>
      <c r="C45" s="3" t="s">
        <v>46</v>
      </c>
      <c r="D45" s="3" t="s">
        <v>129</v>
      </c>
      <c r="E45" s="16" t="s">
        <v>130</v>
      </c>
      <c r="F45" s="3"/>
      <c r="G45" s="3">
        <v>42</v>
      </c>
      <c r="H45" s="3" t="s">
        <v>134</v>
      </c>
      <c r="I45" s="3" t="s">
        <v>135</v>
      </c>
      <c r="J45" s="3" t="s">
        <v>141</v>
      </c>
      <c r="K45" s="3"/>
    </row>
    <row r="46" spans="1:11">
      <c r="A46" s="3" t="str">
        <f>HYPERLINK("https://hsdes.intel.com/resource/1508609663","1508609663")</f>
        <v>1508609663</v>
      </c>
      <c r="B46" s="3" t="s">
        <v>56</v>
      </c>
      <c r="C46" s="3" t="s">
        <v>6</v>
      </c>
      <c r="D46" s="3" t="s">
        <v>137</v>
      </c>
      <c r="E46" s="16" t="s">
        <v>130</v>
      </c>
      <c r="G46" s="3">
        <v>42</v>
      </c>
      <c r="H46" s="3" t="s">
        <v>134</v>
      </c>
      <c r="I46" s="3" t="s">
        <v>135</v>
      </c>
      <c r="J46" s="3" t="s">
        <v>141</v>
      </c>
      <c r="K46" s="3"/>
    </row>
    <row r="47" spans="1:11">
      <c r="A47" s="3" t="str">
        <f>HYPERLINK("https://hsdes.intel.com/resource/1508609913","1508609913")</f>
        <v>1508609913</v>
      </c>
      <c r="B47" s="3" t="s">
        <v>57</v>
      </c>
      <c r="C47" s="3" t="s">
        <v>27</v>
      </c>
      <c r="D47" s="3" t="s">
        <v>133</v>
      </c>
      <c r="E47" s="16" t="s">
        <v>130</v>
      </c>
      <c r="F47" s="3"/>
      <c r="G47" s="3">
        <v>42</v>
      </c>
      <c r="H47" s="3" t="s">
        <v>134</v>
      </c>
      <c r="I47" s="3" t="s">
        <v>135</v>
      </c>
      <c r="J47" s="3" t="s">
        <v>139</v>
      </c>
      <c r="K47" s="3"/>
    </row>
    <row r="48" spans="1:11">
      <c r="A48" s="3" t="str">
        <f>HYPERLINK("https://hsdes.intel.com/resource/1508610481","1508610481")</f>
        <v>1508610481</v>
      </c>
      <c r="B48" s="3" t="s">
        <v>58</v>
      </c>
      <c r="C48" s="3" t="s">
        <v>59</v>
      </c>
      <c r="D48" s="3" t="s">
        <v>131</v>
      </c>
      <c r="E48" s="1" t="s">
        <v>140</v>
      </c>
      <c r="F48" s="2">
        <v>16018422304</v>
      </c>
      <c r="G48" s="3">
        <v>42</v>
      </c>
      <c r="H48" s="3" t="s">
        <v>134</v>
      </c>
      <c r="I48" s="3" t="s">
        <v>135</v>
      </c>
      <c r="J48" s="3" t="s">
        <v>141</v>
      </c>
      <c r="K48" s="3" t="s">
        <v>147</v>
      </c>
    </row>
    <row r="49" spans="1:11">
      <c r="A49" s="3" t="str">
        <f>HYPERLINK("https://hsdes.intel.com/resource/1508610971","1508610971")</f>
        <v>1508610971</v>
      </c>
      <c r="B49" s="3" t="s">
        <v>60</v>
      </c>
      <c r="C49" s="3" t="s">
        <v>27</v>
      </c>
      <c r="D49" s="3" t="s">
        <v>129</v>
      </c>
      <c r="E49" s="16" t="s">
        <v>130</v>
      </c>
      <c r="F49" s="3"/>
      <c r="G49" s="3">
        <v>42</v>
      </c>
      <c r="H49" s="3" t="s">
        <v>134</v>
      </c>
      <c r="I49" s="3" t="s">
        <v>135</v>
      </c>
      <c r="J49" s="3" t="s">
        <v>141</v>
      </c>
      <c r="K49" s="3"/>
    </row>
    <row r="50" spans="1:11">
      <c r="A50" s="3" t="str">
        <f>HYPERLINK("https://hsdes.intel.com/resource/1508613272","1508613272")</f>
        <v>1508613272</v>
      </c>
      <c r="B50" s="3" t="s">
        <v>61</v>
      </c>
      <c r="C50" s="3" t="s">
        <v>6</v>
      </c>
      <c r="D50" s="3" t="s">
        <v>129</v>
      </c>
      <c r="E50" s="16" t="s">
        <v>130</v>
      </c>
      <c r="F50" s="3"/>
      <c r="G50" s="3">
        <v>42</v>
      </c>
      <c r="H50" s="3" t="s">
        <v>134</v>
      </c>
      <c r="I50" s="3" t="s">
        <v>135</v>
      </c>
      <c r="J50" s="3" t="s">
        <v>141</v>
      </c>
      <c r="K50" s="3"/>
    </row>
    <row r="51" spans="1:11">
      <c r="A51" s="3" t="str">
        <f>HYPERLINK("https://hsdes.intel.com/resource/1508613279","1508613279")</f>
        <v>1508613279</v>
      </c>
      <c r="B51" s="3" t="s">
        <v>62</v>
      </c>
      <c r="C51" s="3" t="s">
        <v>6</v>
      </c>
      <c r="D51" s="3" t="s">
        <v>131</v>
      </c>
      <c r="E51" s="16" t="s">
        <v>130</v>
      </c>
      <c r="F51" s="3"/>
      <c r="G51" s="3">
        <v>42</v>
      </c>
      <c r="H51" s="3" t="s">
        <v>134</v>
      </c>
      <c r="I51" s="3" t="s">
        <v>135</v>
      </c>
      <c r="J51" s="3" t="s">
        <v>141</v>
      </c>
      <c r="K51" s="3"/>
    </row>
    <row r="52" spans="1:11">
      <c r="A52" s="3" t="str">
        <f>HYPERLINK("https://hsdes.intel.com/resource/1508613284","1508613284")</f>
        <v>1508613284</v>
      </c>
      <c r="B52" s="3" t="s">
        <v>63</v>
      </c>
      <c r="C52" s="3" t="s">
        <v>2</v>
      </c>
      <c r="D52" s="3" t="s">
        <v>133</v>
      </c>
      <c r="E52" s="16" t="s">
        <v>130</v>
      </c>
      <c r="F52" s="3"/>
      <c r="G52" s="3">
        <v>42</v>
      </c>
      <c r="H52" s="3" t="s">
        <v>134</v>
      </c>
      <c r="I52" s="3" t="s">
        <v>135</v>
      </c>
      <c r="J52" s="3" t="s">
        <v>141</v>
      </c>
      <c r="K52" s="3"/>
    </row>
    <row r="53" spans="1:11">
      <c r="A53" s="3" t="str">
        <f>HYPERLINK("https://hsdes.intel.com/resource/1508613290","1508613290")</f>
        <v>1508613290</v>
      </c>
      <c r="B53" s="3" t="s">
        <v>64</v>
      </c>
      <c r="C53" s="3" t="s">
        <v>2</v>
      </c>
      <c r="D53" s="3" t="s">
        <v>129</v>
      </c>
      <c r="E53" s="16" t="s">
        <v>130</v>
      </c>
      <c r="F53" s="3"/>
      <c r="G53" s="3">
        <v>42</v>
      </c>
      <c r="H53" s="3" t="s">
        <v>134</v>
      </c>
      <c r="I53" s="3" t="s">
        <v>135</v>
      </c>
      <c r="J53" s="3" t="s">
        <v>141</v>
      </c>
      <c r="K53" s="3"/>
    </row>
    <row r="54" spans="1:11">
      <c r="A54" s="3" t="str">
        <f>HYPERLINK("https://hsdes.intel.com/resource/1508613312","1508613312")</f>
        <v>1508613312</v>
      </c>
      <c r="B54" s="3" t="s">
        <v>65</v>
      </c>
      <c r="C54" s="3" t="s">
        <v>6</v>
      </c>
      <c r="D54" s="3" t="s">
        <v>129</v>
      </c>
      <c r="E54" s="16" t="s">
        <v>130</v>
      </c>
      <c r="F54" s="3"/>
      <c r="G54" s="3">
        <v>42</v>
      </c>
      <c r="H54" s="3" t="s">
        <v>134</v>
      </c>
      <c r="I54" s="3" t="s">
        <v>135</v>
      </c>
      <c r="J54" s="3" t="s">
        <v>141</v>
      </c>
      <c r="K54" s="3"/>
    </row>
    <row r="55" spans="1:11">
      <c r="A55" s="3" t="str">
        <f>HYPERLINK("https://hsdes.intel.com/resource/1508613329","1508613329")</f>
        <v>1508613329</v>
      </c>
      <c r="B55" s="3" t="s">
        <v>66</v>
      </c>
      <c r="C55" s="3" t="s">
        <v>6</v>
      </c>
      <c r="D55" s="3" t="s">
        <v>129</v>
      </c>
      <c r="E55" s="16" t="s">
        <v>130</v>
      </c>
      <c r="F55" s="3"/>
      <c r="G55" s="3">
        <v>42</v>
      </c>
      <c r="H55" s="3" t="s">
        <v>134</v>
      </c>
      <c r="I55" s="3" t="s">
        <v>135</v>
      </c>
      <c r="J55" s="3" t="s">
        <v>141</v>
      </c>
      <c r="K55" s="3"/>
    </row>
    <row r="56" spans="1:11">
      <c r="A56" s="3" t="str">
        <f>HYPERLINK("https://hsdes.intel.com/resource/1508613347","1508613347")</f>
        <v>1508613347</v>
      </c>
      <c r="B56" s="3" t="s">
        <v>67</v>
      </c>
      <c r="C56" s="3" t="s">
        <v>6</v>
      </c>
      <c r="D56" s="3" t="s">
        <v>129</v>
      </c>
      <c r="E56" s="16" t="s">
        <v>130</v>
      </c>
      <c r="F56" s="3"/>
      <c r="G56" s="3">
        <v>42</v>
      </c>
      <c r="H56" s="3" t="s">
        <v>134</v>
      </c>
      <c r="I56" s="3" t="s">
        <v>135</v>
      </c>
      <c r="J56" s="3" t="s">
        <v>141</v>
      </c>
      <c r="K56" s="3"/>
    </row>
    <row r="57" spans="1:11">
      <c r="A57" s="3" t="str">
        <f>HYPERLINK("https://hsdes.intel.com/resource/1508613374","1508613374")</f>
        <v>1508613374</v>
      </c>
      <c r="B57" s="3" t="s">
        <v>68</v>
      </c>
      <c r="C57" s="3" t="s">
        <v>6</v>
      </c>
      <c r="D57" s="3" t="s">
        <v>133</v>
      </c>
      <c r="E57" s="16" t="s">
        <v>130</v>
      </c>
      <c r="F57" s="3"/>
      <c r="G57" s="3">
        <v>42</v>
      </c>
      <c r="H57" s="3" t="s">
        <v>134</v>
      </c>
      <c r="I57" s="3" t="s">
        <v>135</v>
      </c>
      <c r="J57" s="3" t="s">
        <v>141</v>
      </c>
      <c r="K57" s="3"/>
    </row>
    <row r="58" spans="1:11">
      <c r="A58" s="3" t="str">
        <f>HYPERLINK("https://hsdes.intel.com/resource/1508613686","1508613686")</f>
        <v>1508613686</v>
      </c>
      <c r="B58" s="3" t="s">
        <v>69</v>
      </c>
      <c r="C58" s="3" t="s">
        <v>44</v>
      </c>
      <c r="D58" s="3" t="s">
        <v>137</v>
      </c>
      <c r="E58" s="1" t="s">
        <v>140</v>
      </c>
      <c r="F58" s="2">
        <v>15012108594</v>
      </c>
      <c r="G58" s="3">
        <v>42</v>
      </c>
      <c r="H58" s="3" t="s">
        <v>134</v>
      </c>
      <c r="I58" s="3" t="s">
        <v>135</v>
      </c>
      <c r="J58" s="3" t="s">
        <v>139</v>
      </c>
      <c r="K58" s="3" t="s">
        <v>148</v>
      </c>
    </row>
    <row r="59" spans="1:11">
      <c r="A59" s="3" t="str">
        <f>HYPERLINK("https://hsdes.intel.com/resource/1508613698","1508613698")</f>
        <v>1508613698</v>
      </c>
      <c r="B59" s="3" t="s">
        <v>70</v>
      </c>
      <c r="C59" s="3" t="s">
        <v>27</v>
      </c>
      <c r="D59" s="3" t="s">
        <v>129</v>
      </c>
      <c r="E59" s="16" t="s">
        <v>130</v>
      </c>
      <c r="F59" s="3"/>
      <c r="G59" s="3">
        <v>42</v>
      </c>
      <c r="H59" s="3" t="s">
        <v>134</v>
      </c>
      <c r="I59" s="3" t="s">
        <v>135</v>
      </c>
      <c r="J59" s="3" t="s">
        <v>141</v>
      </c>
      <c r="K59" s="3"/>
    </row>
    <row r="60" spans="1:11">
      <c r="A60" s="3" t="str">
        <f>HYPERLINK("https://hsdes.intel.com/resource/1508615757","1508615757")</f>
        <v>1508615757</v>
      </c>
      <c r="B60" s="3" t="s">
        <v>71</v>
      </c>
      <c r="C60" s="3" t="s">
        <v>6</v>
      </c>
      <c r="D60" s="3" t="s">
        <v>133</v>
      </c>
      <c r="E60" s="16" t="s">
        <v>130</v>
      </c>
      <c r="F60" s="3"/>
      <c r="G60" s="3">
        <v>42</v>
      </c>
      <c r="H60" s="3" t="s">
        <v>134</v>
      </c>
      <c r="I60" s="3" t="s">
        <v>135</v>
      </c>
      <c r="J60" s="3" t="s">
        <v>141</v>
      </c>
      <c r="K60" s="3"/>
    </row>
    <row r="61" spans="1:11">
      <c r="A61" s="3" t="str">
        <f>HYPERLINK("https://hsdes.intel.com/resource/1508615765","1508615765")</f>
        <v>1508615765</v>
      </c>
      <c r="B61" s="3" t="s">
        <v>72</v>
      </c>
      <c r="C61" s="3" t="s">
        <v>44</v>
      </c>
      <c r="D61" s="3" t="s">
        <v>138</v>
      </c>
      <c r="E61" s="16" t="s">
        <v>130</v>
      </c>
      <c r="F61" s="3"/>
      <c r="G61" s="3">
        <v>42</v>
      </c>
      <c r="H61" s="3" t="s">
        <v>134</v>
      </c>
      <c r="I61" s="3" t="s">
        <v>135</v>
      </c>
      <c r="J61" s="3" t="s">
        <v>141</v>
      </c>
      <c r="K61" s="3"/>
    </row>
    <row r="62" spans="1:11">
      <c r="A62" s="3" t="str">
        <f>HYPERLINK("https://hsdes.intel.com/resource/1508616312","1508616312")</f>
        <v>1508616312</v>
      </c>
      <c r="B62" s="3" t="s">
        <v>73</v>
      </c>
      <c r="C62" s="3" t="s">
        <v>44</v>
      </c>
      <c r="D62" s="3" t="s">
        <v>137</v>
      </c>
      <c r="E62" s="1" t="s">
        <v>140</v>
      </c>
      <c r="F62" s="2">
        <v>15012108594</v>
      </c>
      <c r="G62" s="3">
        <v>42</v>
      </c>
      <c r="H62" s="3" t="s">
        <v>134</v>
      </c>
      <c r="I62" s="3" t="s">
        <v>135</v>
      </c>
      <c r="J62" s="3" t="s">
        <v>139</v>
      </c>
      <c r="K62" s="3" t="s">
        <v>148</v>
      </c>
    </row>
    <row r="63" spans="1:11">
      <c r="A63" s="3" t="str">
        <f>HYPERLINK("https://hsdes.intel.com/resource/1508888162","1508888162")</f>
        <v>1508888162</v>
      </c>
      <c r="B63" s="3" t="s">
        <v>74</v>
      </c>
      <c r="C63" s="3" t="s">
        <v>2</v>
      </c>
      <c r="D63" s="3" t="s">
        <v>129</v>
      </c>
      <c r="E63" s="16" t="s">
        <v>130</v>
      </c>
      <c r="F63" s="3"/>
      <c r="G63" s="3">
        <v>42</v>
      </c>
      <c r="H63" s="3" t="s">
        <v>134</v>
      </c>
      <c r="I63" s="3" t="s">
        <v>135</v>
      </c>
      <c r="J63" s="3" t="s">
        <v>141</v>
      </c>
      <c r="K63" s="3"/>
    </row>
    <row r="64" spans="1:11">
      <c r="A64" s="3" t="str">
        <f>HYPERLINK("https://hsdes.intel.com/resource/1508891715","1508891715")</f>
        <v>1508891715</v>
      </c>
      <c r="B64" s="3" t="s">
        <v>75</v>
      </c>
      <c r="C64" s="3" t="s">
        <v>76</v>
      </c>
      <c r="D64" s="3" t="s">
        <v>133</v>
      </c>
      <c r="E64" s="16" t="s">
        <v>130</v>
      </c>
      <c r="F64" s="3"/>
      <c r="G64" s="3">
        <v>42</v>
      </c>
      <c r="H64" s="3" t="s">
        <v>134</v>
      </c>
      <c r="I64" s="3" t="s">
        <v>135</v>
      </c>
      <c r="J64" s="3" t="s">
        <v>141</v>
      </c>
      <c r="K64" s="3"/>
    </row>
    <row r="65" spans="1:11">
      <c r="A65" s="3" t="str">
        <f>HYPERLINK("https://hsdes.intel.com/resource/1508916350","1508916350")</f>
        <v>1508916350</v>
      </c>
      <c r="B65" s="3" t="s">
        <v>77</v>
      </c>
      <c r="C65" s="3" t="s">
        <v>44</v>
      </c>
      <c r="D65" s="3" t="s">
        <v>137</v>
      </c>
      <c r="E65" s="16" t="s">
        <v>130</v>
      </c>
      <c r="F65" s="3"/>
      <c r="G65" s="3">
        <v>42</v>
      </c>
      <c r="H65" s="3" t="s">
        <v>134</v>
      </c>
      <c r="I65" s="3" t="s">
        <v>135</v>
      </c>
      <c r="J65" s="3" t="s">
        <v>139</v>
      </c>
      <c r="K65" s="3"/>
    </row>
    <row r="66" spans="1:11">
      <c r="A66" s="3" t="str">
        <f>HYPERLINK("https://hsdes.intel.com/resource/1508964015","1508964015")</f>
        <v>1508964015</v>
      </c>
      <c r="B66" s="3" t="s">
        <v>78</v>
      </c>
      <c r="C66" s="3" t="s">
        <v>6</v>
      </c>
      <c r="D66" s="3" t="s">
        <v>131</v>
      </c>
      <c r="E66" s="16" t="s">
        <v>130</v>
      </c>
      <c r="F66" s="3"/>
      <c r="G66" s="3">
        <v>42</v>
      </c>
      <c r="H66" s="3" t="s">
        <v>134</v>
      </c>
      <c r="I66" s="3" t="s">
        <v>135</v>
      </c>
      <c r="J66" s="3" t="s">
        <v>141</v>
      </c>
      <c r="K66" s="3"/>
    </row>
    <row r="67" spans="1:11">
      <c r="A67" s="3" t="str">
        <f>HYPERLINK("https://hsdes.intel.com/resource/1508992924","1508992924")</f>
        <v>1508992924</v>
      </c>
      <c r="B67" s="3" t="s">
        <v>79</v>
      </c>
      <c r="C67" s="3" t="s">
        <v>80</v>
      </c>
      <c r="D67" s="3" t="s">
        <v>137</v>
      </c>
      <c r="E67" s="1" t="s">
        <v>140</v>
      </c>
      <c r="F67" s="2">
        <v>15012108594</v>
      </c>
      <c r="G67" s="3">
        <v>42</v>
      </c>
      <c r="H67" s="3" t="s">
        <v>134</v>
      </c>
      <c r="I67" s="3" t="s">
        <v>135</v>
      </c>
      <c r="J67" s="3" t="s">
        <v>139</v>
      </c>
      <c r="K67" s="3" t="s">
        <v>148</v>
      </c>
    </row>
    <row r="68" spans="1:11">
      <c r="A68" s="3" t="str">
        <f>HYPERLINK("https://hsdes.intel.com/resource/1509347883","1509347883")</f>
        <v>1509347883</v>
      </c>
      <c r="B68" s="3" t="s">
        <v>81</v>
      </c>
      <c r="C68" s="3" t="s">
        <v>27</v>
      </c>
      <c r="D68" s="3" t="s">
        <v>131</v>
      </c>
      <c r="E68" s="16" t="s">
        <v>130</v>
      </c>
      <c r="F68" s="3"/>
      <c r="G68" s="3">
        <v>42</v>
      </c>
      <c r="H68" s="3" t="s">
        <v>134</v>
      </c>
      <c r="I68" s="3" t="s">
        <v>135</v>
      </c>
      <c r="J68" s="3" t="s">
        <v>141</v>
      </c>
      <c r="K68" s="3"/>
    </row>
    <row r="69" spans="1:11">
      <c r="A69" s="3" t="str">
        <f>HYPERLINK("https://hsdes.intel.com/resource/14014972315","14014972315")</f>
        <v>14014972315</v>
      </c>
      <c r="B69" s="3" t="s">
        <v>82</v>
      </c>
      <c r="C69" s="3" t="s">
        <v>6</v>
      </c>
      <c r="D69" s="3" t="s">
        <v>131</v>
      </c>
      <c r="E69" s="16" t="s">
        <v>130</v>
      </c>
      <c r="F69" s="3"/>
      <c r="G69" s="3">
        <v>42</v>
      </c>
      <c r="H69" s="3" t="s">
        <v>134</v>
      </c>
      <c r="I69" s="3" t="s">
        <v>135</v>
      </c>
      <c r="J69" s="3" t="s">
        <v>141</v>
      </c>
      <c r="K69" s="3"/>
    </row>
    <row r="70" spans="1:11">
      <c r="A70" s="3" t="str">
        <f>HYPERLINK("https://hsdes.intel.com/resource/15012179548","15012179548")</f>
        <v>15012179548</v>
      </c>
      <c r="B70" s="3" t="s">
        <v>83</v>
      </c>
      <c r="C70" s="3" t="s">
        <v>80</v>
      </c>
      <c r="D70" s="3" t="s">
        <v>137</v>
      </c>
      <c r="E70" s="1" t="s">
        <v>140</v>
      </c>
      <c r="F70" s="2">
        <v>15012108594</v>
      </c>
      <c r="G70" s="3">
        <v>42</v>
      </c>
      <c r="H70" s="3" t="s">
        <v>134</v>
      </c>
      <c r="I70" s="3" t="s">
        <v>135</v>
      </c>
      <c r="J70" s="3" t="s">
        <v>139</v>
      </c>
      <c r="K70" s="3" t="s">
        <v>148</v>
      </c>
    </row>
    <row r="71" spans="1:11">
      <c r="A71" s="3" t="str">
        <f>HYPERLINK("https://hsdes.intel.com/resource/16012361932","16012361932")</f>
        <v>16012361932</v>
      </c>
      <c r="B71" s="3" t="s">
        <v>84</v>
      </c>
      <c r="C71" s="3" t="s">
        <v>6</v>
      </c>
      <c r="D71" s="3" t="s">
        <v>138</v>
      </c>
      <c r="E71" s="16" t="s">
        <v>130</v>
      </c>
      <c r="F71" s="3"/>
      <c r="G71" s="3">
        <v>42</v>
      </c>
      <c r="H71" s="3" t="s">
        <v>134</v>
      </c>
      <c r="I71" s="3" t="s">
        <v>135</v>
      </c>
      <c r="J71" s="3" t="s">
        <v>139</v>
      </c>
      <c r="K71" s="3"/>
    </row>
    <row r="72" spans="1:11">
      <c r="A72" s="3" t="str">
        <f>HYPERLINK("https://hsdes.intel.com/resource/16012518713","16012518713")</f>
        <v>16012518713</v>
      </c>
      <c r="B72" s="3" t="s">
        <v>85</v>
      </c>
      <c r="C72" s="3" t="s">
        <v>32</v>
      </c>
      <c r="D72" s="3" t="s">
        <v>138</v>
      </c>
      <c r="E72" s="16" t="s">
        <v>130</v>
      </c>
      <c r="F72" s="3"/>
      <c r="G72" s="3">
        <v>42</v>
      </c>
      <c r="H72" s="3" t="s">
        <v>134</v>
      </c>
      <c r="I72" s="3" t="s">
        <v>135</v>
      </c>
      <c r="J72" s="3" t="s">
        <v>139</v>
      </c>
      <c r="K72" s="3"/>
    </row>
    <row r="73" spans="1:11">
      <c r="A73" s="3" t="str">
        <f>HYPERLINK("https://hsdes.intel.com/resource/16012914559","16012914559")</f>
        <v>16012914559</v>
      </c>
      <c r="B73" s="3" t="s">
        <v>86</v>
      </c>
      <c r="C73" s="3" t="s">
        <v>6</v>
      </c>
      <c r="D73" s="3" t="s">
        <v>138</v>
      </c>
      <c r="E73" s="16" t="s">
        <v>130</v>
      </c>
      <c r="F73" s="3"/>
      <c r="G73" s="3">
        <v>42</v>
      </c>
      <c r="H73" s="3" t="s">
        <v>134</v>
      </c>
      <c r="I73" s="3" t="s">
        <v>135</v>
      </c>
      <c r="J73" s="3" t="s">
        <v>139</v>
      </c>
      <c r="K73" s="3"/>
    </row>
    <row r="74" spans="1:11">
      <c r="A74" s="3" t="str">
        <f>HYPERLINK("https://hsdes.intel.com/resource/16012916976","16012916976")</f>
        <v>16012916976</v>
      </c>
      <c r="B74" s="3" t="s">
        <v>87</v>
      </c>
      <c r="C74" s="3" t="s">
        <v>6</v>
      </c>
      <c r="D74" s="3" t="s">
        <v>138</v>
      </c>
      <c r="E74" s="16" t="s">
        <v>130</v>
      </c>
      <c r="F74" s="3"/>
      <c r="G74" s="3">
        <v>42</v>
      </c>
      <c r="H74" s="3" t="s">
        <v>134</v>
      </c>
      <c r="I74" s="3" t="s">
        <v>135</v>
      </c>
      <c r="J74" s="3" t="s">
        <v>139</v>
      </c>
      <c r="K74" s="3"/>
    </row>
    <row r="75" spans="1:11">
      <c r="A75" s="3" t="str">
        <f>HYPERLINK("https://hsdes.intel.com/resource/16013360414","16013360414")</f>
        <v>16013360414</v>
      </c>
      <c r="B75" s="3" t="s">
        <v>88</v>
      </c>
      <c r="C75" s="3" t="s">
        <v>32</v>
      </c>
      <c r="D75" s="3" t="s">
        <v>138</v>
      </c>
      <c r="E75" s="1" t="s">
        <v>140</v>
      </c>
      <c r="F75" s="11">
        <v>15011484236</v>
      </c>
      <c r="G75" s="3">
        <v>42</v>
      </c>
      <c r="H75" s="3" t="s">
        <v>134</v>
      </c>
      <c r="I75" s="3" t="s">
        <v>135</v>
      </c>
      <c r="J75" s="3" t="s">
        <v>141</v>
      </c>
      <c r="K75" s="3" t="s">
        <v>149</v>
      </c>
    </row>
    <row r="76" spans="1:11">
      <c r="A76" s="3" t="str">
        <f>HYPERLINK("https://hsdes.intel.com/resource/16013360664","16013360664")</f>
        <v>16013360664</v>
      </c>
      <c r="B76" s="3" t="s">
        <v>89</v>
      </c>
      <c r="C76" s="3" t="s">
        <v>32</v>
      </c>
      <c r="D76" s="3" t="s">
        <v>138</v>
      </c>
      <c r="E76" s="1" t="s">
        <v>140</v>
      </c>
      <c r="F76" s="11">
        <v>15011484236</v>
      </c>
      <c r="G76" s="3">
        <v>42</v>
      </c>
      <c r="H76" s="3" t="s">
        <v>134</v>
      </c>
      <c r="I76" s="3" t="s">
        <v>135</v>
      </c>
      <c r="J76" s="3" t="s">
        <v>141</v>
      </c>
      <c r="K76" s="3" t="s">
        <v>149</v>
      </c>
    </row>
    <row r="77" spans="1:11">
      <c r="A77" s="3" t="str">
        <f>HYPERLINK("https://hsdes.intel.com/resource/16013360713","16013360713")</f>
        <v>16013360713</v>
      </c>
      <c r="B77" s="3" t="s">
        <v>90</v>
      </c>
      <c r="C77" s="3" t="s">
        <v>32</v>
      </c>
      <c r="D77" s="3" t="s">
        <v>133</v>
      </c>
      <c r="E77" s="16" t="s">
        <v>130</v>
      </c>
      <c r="F77" s="3"/>
      <c r="G77" s="3">
        <v>42</v>
      </c>
      <c r="H77" s="3" t="s">
        <v>134</v>
      </c>
      <c r="I77" s="3" t="s">
        <v>135</v>
      </c>
      <c r="J77" s="3" t="s">
        <v>141</v>
      </c>
      <c r="K77" s="3"/>
    </row>
    <row r="78" spans="1:11">
      <c r="A78" s="3" t="str">
        <f>HYPERLINK("https://hsdes.intel.com/resource/16013868803","16013868803")</f>
        <v>16013868803</v>
      </c>
      <c r="B78" s="3" t="s">
        <v>91</v>
      </c>
      <c r="C78" s="3" t="s">
        <v>6</v>
      </c>
      <c r="D78" s="3" t="s">
        <v>129</v>
      </c>
      <c r="E78" s="16" t="s">
        <v>130</v>
      </c>
      <c r="F78" s="3"/>
      <c r="G78" s="3">
        <v>42</v>
      </c>
      <c r="H78" s="3" t="s">
        <v>134</v>
      </c>
      <c r="I78" s="3" t="s">
        <v>135</v>
      </c>
      <c r="J78" s="3" t="s">
        <v>141</v>
      </c>
      <c r="K78" s="3"/>
    </row>
    <row r="79" spans="1:11">
      <c r="A79" s="3" t="str">
        <f>HYPERLINK("https://hsdes.intel.com/resource/16013870138","16013870138")</f>
        <v>16013870138</v>
      </c>
      <c r="B79" s="3" t="s">
        <v>92</v>
      </c>
      <c r="C79" s="3" t="s">
        <v>6</v>
      </c>
      <c r="D79" s="3" t="s">
        <v>129</v>
      </c>
      <c r="E79" s="16" t="s">
        <v>130</v>
      </c>
      <c r="F79" s="3"/>
      <c r="G79" s="3">
        <v>42</v>
      </c>
      <c r="H79" s="3" t="s">
        <v>134</v>
      </c>
      <c r="I79" s="3" t="s">
        <v>135</v>
      </c>
      <c r="J79" s="3" t="s">
        <v>141</v>
      </c>
      <c r="K79" s="3"/>
    </row>
    <row r="80" spans="1:11">
      <c r="A80" s="3" t="str">
        <f>HYPERLINK("https://hsdes.intel.com/resource/16014428644","16014428644")</f>
        <v>16014428644</v>
      </c>
      <c r="B80" s="3" t="s">
        <v>93</v>
      </c>
      <c r="C80" s="3" t="s">
        <v>94</v>
      </c>
      <c r="D80" s="3" t="s">
        <v>129</v>
      </c>
      <c r="E80" s="16" t="s">
        <v>130</v>
      </c>
      <c r="F80" s="3"/>
      <c r="G80" s="3">
        <v>42</v>
      </c>
      <c r="H80" s="3" t="s">
        <v>134</v>
      </c>
      <c r="I80" s="3" t="s">
        <v>135</v>
      </c>
      <c r="J80" s="3" t="s">
        <v>141</v>
      </c>
      <c r="K80" s="3"/>
    </row>
    <row r="81" spans="1:11">
      <c r="A81" s="3" t="str">
        <f>HYPERLINK("https://hsdes.intel.com/resource/16014703824","16014703824")</f>
        <v>16014703824</v>
      </c>
      <c r="B81" s="3" t="s">
        <v>95</v>
      </c>
      <c r="C81" s="3" t="s">
        <v>10</v>
      </c>
      <c r="D81" s="3" t="s">
        <v>138</v>
      </c>
      <c r="E81" s="1" t="s">
        <v>140</v>
      </c>
      <c r="F81" s="2">
        <v>16015631966</v>
      </c>
      <c r="G81" s="3">
        <v>42</v>
      </c>
      <c r="H81" s="3" t="s">
        <v>134</v>
      </c>
      <c r="I81" s="3" t="s">
        <v>135</v>
      </c>
      <c r="J81" s="3" t="s">
        <v>141</v>
      </c>
      <c r="K81" s="3" t="s">
        <v>154</v>
      </c>
    </row>
    <row r="82" spans="1:11" s="5" customFormat="1">
      <c r="A82" s="6" t="str">
        <f>HYPERLINK("https://hsdes.intel.com/resource/16014733091","16014733091")</f>
        <v>16014733091</v>
      </c>
      <c r="B82" s="6" t="s">
        <v>96</v>
      </c>
      <c r="C82" s="6" t="s">
        <v>59</v>
      </c>
      <c r="D82" s="3" t="s">
        <v>132</v>
      </c>
      <c r="E82" s="16" t="s">
        <v>130</v>
      </c>
      <c r="F82" s="7"/>
      <c r="G82" s="3">
        <v>42</v>
      </c>
      <c r="H82" s="3" t="s">
        <v>134</v>
      </c>
      <c r="I82" s="3" t="s">
        <v>135</v>
      </c>
      <c r="J82" s="3" t="s">
        <v>141</v>
      </c>
      <c r="K82" s="6"/>
    </row>
    <row r="83" spans="1:11">
      <c r="A83" s="3" t="str">
        <f>HYPERLINK("https://hsdes.intel.com/resource/16014862615","16014862615")</f>
        <v>16014862615</v>
      </c>
      <c r="B83" s="3" t="s">
        <v>97</v>
      </c>
      <c r="C83" s="3" t="s">
        <v>10</v>
      </c>
      <c r="D83" s="3" t="s">
        <v>138</v>
      </c>
      <c r="E83" s="1" t="s">
        <v>140</v>
      </c>
      <c r="F83" s="2">
        <v>16015631966</v>
      </c>
      <c r="G83" s="3">
        <v>42</v>
      </c>
      <c r="H83" s="3" t="s">
        <v>134</v>
      </c>
      <c r="I83" s="3" t="s">
        <v>135</v>
      </c>
      <c r="J83" s="3" t="s">
        <v>141</v>
      </c>
      <c r="K83" s="3" t="s">
        <v>154</v>
      </c>
    </row>
    <row r="84" spans="1:11">
      <c r="A84" s="3" t="str">
        <f>HYPERLINK("https://hsdes.intel.com/resource/16015036036","16015036036")</f>
        <v>16015036036</v>
      </c>
      <c r="B84" s="3" t="s">
        <v>98</v>
      </c>
      <c r="C84" s="3" t="s">
        <v>6</v>
      </c>
      <c r="D84" s="3" t="s">
        <v>138</v>
      </c>
      <c r="E84" s="16" t="s">
        <v>130</v>
      </c>
      <c r="F84" s="3"/>
      <c r="G84" s="3">
        <v>42</v>
      </c>
      <c r="H84" s="3" t="s">
        <v>134</v>
      </c>
      <c r="I84" s="3" t="s">
        <v>135</v>
      </c>
      <c r="J84" s="3" t="s">
        <v>139</v>
      </c>
      <c r="K84" s="3"/>
    </row>
    <row r="85" spans="1:11">
      <c r="A85" s="3" t="str">
        <f>HYPERLINK("https://hsdes.intel.com/resource/16018535968","16018535968")</f>
        <v>16018535968</v>
      </c>
      <c r="B85" s="3" t="s">
        <v>99</v>
      </c>
      <c r="C85" s="3" t="s">
        <v>2</v>
      </c>
      <c r="D85" s="3" t="s">
        <v>131</v>
      </c>
      <c r="E85" s="16" t="s">
        <v>130</v>
      </c>
      <c r="F85" s="3"/>
      <c r="G85" s="3">
        <v>42</v>
      </c>
      <c r="H85" s="3" t="s">
        <v>134</v>
      </c>
      <c r="I85" s="3" t="s">
        <v>135</v>
      </c>
      <c r="J85" s="3" t="s">
        <v>139</v>
      </c>
      <c r="K85" s="3"/>
    </row>
    <row r="86" spans="1:11">
      <c r="A86" s="3" t="str">
        <f>HYPERLINK("https://hsdes.intel.com/resource/18014442584","18014442584")</f>
        <v>18014442584</v>
      </c>
      <c r="B86" s="3" t="s">
        <v>100</v>
      </c>
      <c r="C86" s="3" t="s">
        <v>27</v>
      </c>
      <c r="D86" s="3" t="s">
        <v>129</v>
      </c>
      <c r="E86" s="16" t="s">
        <v>130</v>
      </c>
      <c r="F86" s="3"/>
      <c r="G86" s="3">
        <v>42</v>
      </c>
      <c r="H86" s="3" t="s">
        <v>134</v>
      </c>
      <c r="I86" s="3" t="s">
        <v>135</v>
      </c>
      <c r="J86" s="3" t="s">
        <v>141</v>
      </c>
      <c r="K86" s="3"/>
    </row>
    <row r="87" spans="1:11">
      <c r="A87" s="3" t="str">
        <f>HYPERLINK("https://hsdes.intel.com/resource/18014542624","18014542624")</f>
        <v>18014542624</v>
      </c>
      <c r="B87" s="3" t="s">
        <v>101</v>
      </c>
      <c r="C87" s="3" t="s">
        <v>27</v>
      </c>
      <c r="D87" s="3" t="s">
        <v>129</v>
      </c>
      <c r="E87" s="16" t="s">
        <v>130</v>
      </c>
      <c r="F87" s="3"/>
      <c r="G87" s="3">
        <v>42</v>
      </c>
      <c r="H87" s="3" t="s">
        <v>134</v>
      </c>
      <c r="I87" s="3" t="s">
        <v>135</v>
      </c>
      <c r="J87" s="3" t="s">
        <v>141</v>
      </c>
      <c r="K87" s="3"/>
    </row>
    <row r="88" spans="1:11">
      <c r="A88" s="3" t="str">
        <f>HYPERLINK("https://hsdes.intel.com/resource/18014678990","18014678990")</f>
        <v>18014678990</v>
      </c>
      <c r="B88" s="3" t="s">
        <v>102</v>
      </c>
      <c r="C88" s="3" t="s">
        <v>27</v>
      </c>
      <c r="D88" s="3" t="s">
        <v>129</v>
      </c>
      <c r="E88" s="16" t="s">
        <v>130</v>
      </c>
      <c r="F88" s="3"/>
      <c r="G88" s="3">
        <v>42</v>
      </c>
      <c r="H88" s="3" t="s">
        <v>134</v>
      </c>
      <c r="I88" s="3" t="s">
        <v>135</v>
      </c>
      <c r="J88" s="3" t="s">
        <v>141</v>
      </c>
      <c r="K88" s="3"/>
    </row>
    <row r="89" spans="1:11">
      <c r="A89" s="3" t="str">
        <f>HYPERLINK("https://hsdes.intel.com/resource/18017412257","18017412257")</f>
        <v>18017412257</v>
      </c>
      <c r="B89" s="3" t="s">
        <v>103</v>
      </c>
      <c r="C89" s="3" t="s">
        <v>27</v>
      </c>
      <c r="D89" s="3" t="s">
        <v>131</v>
      </c>
      <c r="E89" s="16" t="s">
        <v>130</v>
      </c>
      <c r="F89" s="3"/>
      <c r="G89" s="3">
        <v>42</v>
      </c>
      <c r="H89" s="3" t="s">
        <v>134</v>
      </c>
      <c r="I89" s="3" t="s">
        <v>135</v>
      </c>
      <c r="J89" s="3" t="s">
        <v>141</v>
      </c>
      <c r="K89" s="3"/>
    </row>
    <row r="90" spans="1:11">
      <c r="A90" s="3" t="str">
        <f>HYPERLINK("https://hsdes.intel.com/resource/18017670778","18017670778")</f>
        <v>18017670778</v>
      </c>
      <c r="B90" s="3" t="s">
        <v>104</v>
      </c>
      <c r="C90" s="3" t="s">
        <v>27</v>
      </c>
      <c r="D90" s="3" t="s">
        <v>129</v>
      </c>
      <c r="E90" s="16" t="s">
        <v>130</v>
      </c>
      <c r="F90" s="3"/>
      <c r="G90" s="3">
        <v>42</v>
      </c>
      <c r="H90" s="3" t="s">
        <v>134</v>
      </c>
      <c r="I90" s="3" t="s">
        <v>135</v>
      </c>
      <c r="J90" s="3" t="s">
        <v>141</v>
      </c>
      <c r="K90" s="3"/>
    </row>
    <row r="91" spans="1:11">
      <c r="A91" s="3" t="str">
        <f>HYPERLINK("https://hsdes.intel.com/resource/18018018062","18018018062")</f>
        <v>18018018062</v>
      </c>
      <c r="B91" s="3" t="s">
        <v>105</v>
      </c>
      <c r="C91" s="3" t="s">
        <v>27</v>
      </c>
      <c r="D91" s="3" t="s">
        <v>142</v>
      </c>
      <c r="E91" s="16" t="s">
        <v>130</v>
      </c>
      <c r="F91" s="3"/>
      <c r="G91" s="3">
        <v>42</v>
      </c>
      <c r="H91" s="3" t="s">
        <v>134</v>
      </c>
      <c r="I91" s="3" t="s">
        <v>135</v>
      </c>
      <c r="J91" s="3" t="s">
        <v>141</v>
      </c>
      <c r="K91" s="3"/>
    </row>
    <row r="92" spans="1:11">
      <c r="A92" s="3" t="str">
        <f>HYPERLINK("https://hsdes.intel.com/resource/18018198275","18018198275")</f>
        <v>18018198275</v>
      </c>
      <c r="B92" s="3" t="s">
        <v>106</v>
      </c>
      <c r="C92" s="3" t="s">
        <v>94</v>
      </c>
      <c r="D92" s="3" t="s">
        <v>129</v>
      </c>
      <c r="E92" s="16" t="s">
        <v>130</v>
      </c>
      <c r="F92" s="3"/>
      <c r="G92" s="3">
        <v>42</v>
      </c>
      <c r="H92" s="3" t="s">
        <v>134</v>
      </c>
      <c r="I92" s="3" t="s">
        <v>135</v>
      </c>
      <c r="J92" s="3" t="s">
        <v>141</v>
      </c>
      <c r="K92" s="3"/>
    </row>
    <row r="93" spans="1:11">
      <c r="A93" s="3" t="str">
        <f>HYPERLINK("https://hsdes.intel.com/resource/18018337578","18018337578")</f>
        <v>18018337578</v>
      </c>
      <c r="B93" s="3" t="s">
        <v>107</v>
      </c>
      <c r="C93" s="3" t="s">
        <v>27</v>
      </c>
      <c r="D93" s="3" t="s">
        <v>137</v>
      </c>
      <c r="E93" s="1" t="s">
        <v>140</v>
      </c>
      <c r="F93" s="2">
        <v>16015321565</v>
      </c>
      <c r="G93" s="3">
        <v>42</v>
      </c>
      <c r="H93" s="3" t="s">
        <v>134</v>
      </c>
      <c r="I93" s="3" t="s">
        <v>135</v>
      </c>
      <c r="J93" s="3" t="s">
        <v>141</v>
      </c>
      <c r="K93" s="3" t="s">
        <v>150</v>
      </c>
    </row>
    <row r="94" spans="1:11">
      <c r="A94" s="3" t="str">
        <f>HYPERLINK("https://hsdes.intel.com/resource/18018447197","18018447197")</f>
        <v>18018447197</v>
      </c>
      <c r="B94" s="3" t="s">
        <v>108</v>
      </c>
      <c r="C94" s="3" t="s">
        <v>27</v>
      </c>
      <c r="D94" s="3" t="s">
        <v>132</v>
      </c>
      <c r="E94" s="16" t="s">
        <v>130</v>
      </c>
      <c r="F94" s="3"/>
      <c r="G94" s="3">
        <v>42</v>
      </c>
      <c r="H94" s="3" t="s">
        <v>134</v>
      </c>
      <c r="I94" s="3" t="s">
        <v>135</v>
      </c>
      <c r="J94" s="3" t="s">
        <v>141</v>
      </c>
      <c r="K94" s="3"/>
    </row>
    <row r="95" spans="1:11">
      <c r="A95" s="3" t="str">
        <f>HYPERLINK("https://hsdes.intel.com/resource/18018447269","18018447269")</f>
        <v>18018447269</v>
      </c>
      <c r="B95" s="3" t="s">
        <v>109</v>
      </c>
      <c r="C95" s="3" t="s">
        <v>27</v>
      </c>
      <c r="D95" s="3" t="s">
        <v>132</v>
      </c>
      <c r="E95" s="16" t="s">
        <v>130</v>
      </c>
      <c r="F95" s="3"/>
      <c r="G95" s="3">
        <v>42</v>
      </c>
      <c r="H95" s="3" t="s">
        <v>134</v>
      </c>
      <c r="I95" s="3" t="s">
        <v>135</v>
      </c>
      <c r="J95" s="3" t="s">
        <v>141</v>
      </c>
      <c r="K95" s="3"/>
    </row>
    <row r="96" spans="1:11">
      <c r="A96" s="3" t="str">
        <f>HYPERLINK("https://hsdes.intel.com/resource/18019251844","18019251844")</f>
        <v>18019251844</v>
      </c>
      <c r="B96" s="3" t="s">
        <v>110</v>
      </c>
      <c r="C96" s="3" t="s">
        <v>27</v>
      </c>
      <c r="D96" s="3" t="s">
        <v>133</v>
      </c>
      <c r="E96" s="17" t="s">
        <v>145</v>
      </c>
      <c r="F96" s="3">
        <v>16018770206</v>
      </c>
      <c r="G96" s="3">
        <v>42</v>
      </c>
      <c r="H96" s="3" t="s">
        <v>134</v>
      </c>
      <c r="I96" s="3" t="s">
        <v>135</v>
      </c>
      <c r="J96" s="3" t="s">
        <v>139</v>
      </c>
      <c r="K96" s="3" t="s">
        <v>153</v>
      </c>
    </row>
    <row r="97" spans="1:11">
      <c r="A97" s="3" t="str">
        <f>HYPERLINK("https://hsdes.intel.com/resource/18019483594","18019483594")</f>
        <v>18019483594</v>
      </c>
      <c r="B97" s="3" t="s">
        <v>111</v>
      </c>
      <c r="C97" s="3" t="s">
        <v>27</v>
      </c>
      <c r="D97" s="3" t="s">
        <v>129</v>
      </c>
      <c r="E97" s="16" t="s">
        <v>130</v>
      </c>
      <c r="F97" s="3"/>
      <c r="G97" s="3">
        <v>42</v>
      </c>
      <c r="H97" s="3" t="s">
        <v>134</v>
      </c>
      <c r="I97" s="3" t="s">
        <v>135</v>
      </c>
      <c r="J97" s="3" t="s">
        <v>141</v>
      </c>
      <c r="K97" s="3"/>
    </row>
    <row r="98" spans="1:11">
      <c r="A98" s="3" t="str">
        <f>HYPERLINK("https://hsdes.intel.com/resource/18020194305","18020194305")</f>
        <v>18020194305</v>
      </c>
      <c r="B98" s="3" t="s">
        <v>112</v>
      </c>
      <c r="C98" s="3" t="s">
        <v>27</v>
      </c>
      <c r="D98" s="3" t="s">
        <v>129</v>
      </c>
      <c r="E98" s="16" t="s">
        <v>130</v>
      </c>
      <c r="F98" s="3"/>
      <c r="G98" s="3">
        <v>42</v>
      </c>
      <c r="H98" s="3" t="s">
        <v>134</v>
      </c>
      <c r="I98" s="3" t="s">
        <v>135</v>
      </c>
      <c r="J98" s="3" t="s">
        <v>141</v>
      </c>
      <c r="K98" s="3"/>
    </row>
    <row r="99" spans="1:11">
      <c r="A99" s="3" t="str">
        <f>HYPERLINK("https://hsdes.intel.com/resource/18020730053","18020730053")</f>
        <v>18020730053</v>
      </c>
      <c r="B99" s="3" t="s">
        <v>113</v>
      </c>
      <c r="C99" s="3" t="s">
        <v>6</v>
      </c>
      <c r="D99" s="3" t="s">
        <v>133</v>
      </c>
      <c r="E99" s="16" t="s">
        <v>130</v>
      </c>
      <c r="F99" s="3"/>
      <c r="G99" s="3">
        <v>42</v>
      </c>
      <c r="H99" s="3" t="s">
        <v>134</v>
      </c>
      <c r="I99" s="3" t="s">
        <v>135</v>
      </c>
      <c r="J99" s="3" t="s">
        <v>141</v>
      </c>
      <c r="K99" s="3"/>
    </row>
    <row r="100" spans="1:11">
      <c r="A100" s="3" t="str">
        <f>HYPERLINK("https://hsdes.intel.com/resource/18020841864","18020841864")</f>
        <v>18020841864</v>
      </c>
      <c r="B100" s="3" t="s">
        <v>114</v>
      </c>
      <c r="C100" s="3" t="s">
        <v>6</v>
      </c>
      <c r="D100" s="3" t="s">
        <v>131</v>
      </c>
      <c r="E100" s="16" t="s">
        <v>130</v>
      </c>
      <c r="F100" s="3"/>
      <c r="G100" s="3">
        <v>42</v>
      </c>
      <c r="H100" s="3" t="s">
        <v>134</v>
      </c>
      <c r="I100" s="3" t="s">
        <v>135</v>
      </c>
      <c r="J100" s="3" t="s">
        <v>141</v>
      </c>
      <c r="K100" s="3"/>
    </row>
    <row r="101" spans="1:11">
      <c r="A101" s="3" t="str">
        <f>HYPERLINK("https://hsdes.intel.com/resource/18022238998","18022238998")</f>
        <v>18022238998</v>
      </c>
      <c r="B101" s="3" t="s">
        <v>115</v>
      </c>
      <c r="C101" s="3" t="s">
        <v>27</v>
      </c>
      <c r="D101" s="3" t="s">
        <v>129</v>
      </c>
      <c r="E101" s="16" t="s">
        <v>130</v>
      </c>
      <c r="F101" s="3"/>
      <c r="G101" s="3">
        <v>42</v>
      </c>
      <c r="H101" s="3" t="s">
        <v>134</v>
      </c>
      <c r="I101" s="3" t="s">
        <v>135</v>
      </c>
      <c r="J101" s="3" t="s">
        <v>141</v>
      </c>
      <c r="K101" s="3"/>
    </row>
    <row r="102" spans="1:11">
      <c r="A102" s="3" t="str">
        <f>HYPERLINK("https://hsdes.intel.com/resource/22011878933","22011878933")</f>
        <v>22011878933</v>
      </c>
      <c r="B102" s="3" t="s">
        <v>116</v>
      </c>
      <c r="C102" s="3" t="s">
        <v>27</v>
      </c>
      <c r="D102" s="3" t="s">
        <v>137</v>
      </c>
      <c r="E102" s="17" t="s">
        <v>145</v>
      </c>
      <c r="F102" s="3">
        <v>16018770253</v>
      </c>
      <c r="G102" s="3">
        <v>42</v>
      </c>
      <c r="H102" s="3" t="s">
        <v>134</v>
      </c>
      <c r="I102" s="3" t="s">
        <v>135</v>
      </c>
      <c r="J102" s="3" t="s">
        <v>139</v>
      </c>
      <c r="K102" s="3" t="s">
        <v>151</v>
      </c>
    </row>
    <row r="103" spans="1:11">
      <c r="A103" s="3" t="str">
        <f>HYPERLINK("https://hsdes.intel.com/resource/22011879371","22011879371")</f>
        <v>22011879371</v>
      </c>
      <c r="B103" s="3" t="s">
        <v>117</v>
      </c>
      <c r="C103" s="3" t="s">
        <v>118</v>
      </c>
      <c r="D103" s="3" t="s">
        <v>129</v>
      </c>
      <c r="E103" s="16" t="s">
        <v>130</v>
      </c>
      <c r="F103" s="3"/>
      <c r="G103" s="3">
        <v>42</v>
      </c>
      <c r="H103" s="3" t="s">
        <v>134</v>
      </c>
      <c r="I103" s="3" t="s">
        <v>135</v>
      </c>
      <c r="J103" s="3" t="s">
        <v>141</v>
      </c>
      <c r="K103" s="3"/>
    </row>
    <row r="104" spans="1:11">
      <c r="A104" s="3" t="str">
        <f>HYPERLINK("https://hsdes.intel.com/resource/22011879396","22011879396")</f>
        <v>22011879396</v>
      </c>
      <c r="B104" s="3" t="s">
        <v>119</v>
      </c>
      <c r="C104" s="3" t="s">
        <v>27</v>
      </c>
      <c r="D104" s="3" t="s">
        <v>129</v>
      </c>
      <c r="E104" s="16" t="s">
        <v>130</v>
      </c>
      <c r="F104" s="3"/>
      <c r="G104" s="3">
        <v>42</v>
      </c>
      <c r="H104" s="3" t="s">
        <v>134</v>
      </c>
      <c r="I104" s="3" t="s">
        <v>135</v>
      </c>
      <c r="J104" s="3" t="s">
        <v>141</v>
      </c>
      <c r="K104" s="3"/>
    </row>
    <row r="105" spans="1:11">
      <c r="A105" s="3" t="str">
        <f>HYPERLINK("https://hsdes.intel.com/resource/22011897477","22011897477")</f>
        <v>22011897477</v>
      </c>
      <c r="B105" s="3" t="s">
        <v>120</v>
      </c>
      <c r="C105" s="3" t="s">
        <v>27</v>
      </c>
      <c r="D105" s="3" t="s">
        <v>131</v>
      </c>
      <c r="E105" s="16" t="s">
        <v>130</v>
      </c>
      <c r="F105" s="3"/>
      <c r="G105" s="3">
        <v>42</v>
      </c>
      <c r="H105" s="3" t="s">
        <v>134</v>
      </c>
      <c r="I105" s="3" t="s">
        <v>135</v>
      </c>
      <c r="J105" s="3" t="s">
        <v>141</v>
      </c>
      <c r="K105" s="3"/>
    </row>
  </sheetData>
  <customSheetViews>
    <customSheetView guid="{046E8464-913D-4947-8B89-F5FA22E53036}">
      <selection activeCell="B1" sqref="B1"/>
      <pageMargins left="0.7" right="0.7" top="0.75" bottom="0.75" header="0.3" footer="0.3"/>
      <pageSetup orientation="portrait" r:id="rId1"/>
    </customSheetView>
    <customSheetView guid="{043A028E-5BE3-4EC7-9F65-A818E64C9BE0}" showAutoFilter="1" topLeftCell="A70">
      <selection activeCell="H91" sqref="H91"/>
      <pageMargins left="0.7" right="0.7" top="0.75" bottom="0.75" header="0.3" footer="0.3"/>
      <autoFilter ref="A1:K108" xr:uid="{090B809B-5F1A-4C0F-A530-6A7E1E9D93CE}"/>
    </customSheetView>
    <customSheetView guid="{232F97BF-BC72-4967-8B2A-F2F5097F18DA}" scale="85" showAutoFilter="1" topLeftCell="A88">
      <selection activeCell="D104" sqref="D104"/>
      <pageMargins left="0.7" right="0.7" top="0.75" bottom="0.75" header="0.3" footer="0.3"/>
      <autoFilter ref="B1:K109" xr:uid="{B7C37AAC-A5DC-41BB-9234-8156A42A04D1}"/>
    </customSheetView>
    <customSheetView guid="{5A512E33-F0BA-42A3-870C-911D62AA1EC3}" filter="1" showAutoFilter="1">
      <selection activeCell="F77" sqref="F77"/>
      <pageMargins left="0.7" right="0.7" top="0.75" bottom="0.75" header="0.3" footer="0.3"/>
      <autoFilter ref="B1:K109" xr:uid="{445AD465-0308-4B52-A9C0-AB430BACE57E}">
        <filterColumn colId="2">
          <filters>
            <filter val="Gayathri"/>
          </filters>
        </filterColumn>
        <filterColumn colId="3">
          <filters blank="1"/>
        </filterColumn>
      </autoFilter>
    </customSheetView>
    <customSheetView guid="{C7387D1A-1D91-4BC7-BF0F-51A238BF8314}" filter="1" showAutoFilter="1" topLeftCell="C1">
      <selection activeCell="H110" sqref="H110"/>
      <pageMargins left="0.7" right="0.7" top="0.75" bottom="0.75" header="0.3" footer="0.3"/>
      <autoFilter ref="A1:K108" xr:uid="{45992C74-0ACE-4529-820F-EC9AC9E86E41}">
        <filterColumn colId="3">
          <filters>
            <filter val="gangani"/>
          </filters>
        </filterColumn>
      </autoFilter>
    </customSheetView>
    <customSheetView guid="{8F349734-D840-4A95-B400-AE48BA5FA80B}" filter="1" showAutoFilter="1">
      <selection activeCell="B88" sqref="B88"/>
      <pageMargins left="0.7" right="0.7" top="0.75" bottom="0.75" header="0.3" footer="0.3"/>
      <autoFilter ref="B1:K108" xr:uid="{90CB3E68-4871-4A4C-9291-8D4F2BD58906}">
        <filterColumn colId="2">
          <filters>
            <filter val="Arpitha"/>
          </filters>
        </filterColumn>
      </autoFilter>
    </customSheetView>
    <customSheetView guid="{7EA69DEB-31B1-4BEF-A5C3-0A7E682DC0B2}" filter="1" showAutoFilter="1">
      <selection activeCell="K108" sqref="K108"/>
      <pageMargins left="0.7" right="0.7" top="0.75" bottom="0.75" header="0.3" footer="0.3"/>
      <pageSetup orientation="portrait" r:id="rId2"/>
      <autoFilter ref="A1:K108" xr:uid="{9E9C1368-524C-4936-A192-1079ACE0FDD8}">
        <filterColumn colId="4">
          <filters>
            <filter val="Pass"/>
          </filters>
        </filterColumn>
      </autoFilter>
    </customSheetView>
    <customSheetView guid="{DA590F8E-76A7-45F4-A27D-59284AAA0D93}">
      <selection activeCell="K13" sqref="K13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4422-1373-41C3-8E02-693602F913F8}">
  <dimension ref="A1:B10"/>
  <sheetViews>
    <sheetView workbookViewId="0">
      <selection activeCell="D8" sqref="D8"/>
    </sheetView>
  </sheetViews>
  <sheetFormatPr defaultRowHeight="14.4"/>
  <cols>
    <col min="2" max="2" width="10.88671875" bestFit="1" customWidth="1"/>
  </cols>
  <sheetData>
    <row r="1" spans="1:2" ht="16.2" thickBot="1">
      <c r="A1" s="12" t="s">
        <v>143</v>
      </c>
      <c r="B1" s="13" t="s">
        <v>144</v>
      </c>
    </row>
    <row r="2" spans="1:2" ht="16.2" thickBot="1">
      <c r="A2" s="14" t="s">
        <v>130</v>
      </c>
      <c r="B2" s="15">
        <v>90</v>
      </c>
    </row>
    <row r="3" spans="1:2" ht="16.2" thickBot="1">
      <c r="A3" s="14" t="s">
        <v>145</v>
      </c>
      <c r="B3" s="15">
        <v>3</v>
      </c>
    </row>
    <row r="4" spans="1:2" ht="16.2" thickBot="1">
      <c r="A4" s="14" t="s">
        <v>140</v>
      </c>
      <c r="B4" s="15">
        <v>11</v>
      </c>
    </row>
    <row r="5" spans="1:2" ht="16.2" thickBot="1">
      <c r="A5" s="14" t="s">
        <v>146</v>
      </c>
      <c r="B5" s="15">
        <f>SUM(B2:B4)</f>
        <v>104</v>
      </c>
    </row>
    <row r="7" spans="1:2" ht="15.6">
      <c r="A7" s="20" t="s">
        <v>122</v>
      </c>
      <c r="B7" s="18" t="s">
        <v>152</v>
      </c>
    </row>
    <row r="8" spans="1:2" ht="15.6">
      <c r="A8" s="19" t="s">
        <v>130</v>
      </c>
      <c r="B8" s="21">
        <f>(B2/B5)*100</f>
        <v>86.538461538461547</v>
      </c>
    </row>
    <row r="9" spans="1:2" ht="15.6">
      <c r="A9" s="19" t="s">
        <v>145</v>
      </c>
      <c r="B9" s="21">
        <f>(B3/B5)*100</f>
        <v>2.8846153846153846</v>
      </c>
    </row>
    <row r="10" spans="1:2" ht="15.6">
      <c r="A10" s="19" t="s">
        <v>140</v>
      </c>
      <c r="B10" s="21">
        <f>(B4/B5)*100</f>
        <v>10.576923076923077</v>
      </c>
    </row>
  </sheetData>
  <customSheetViews>
    <customSheetView guid="{046E8464-913D-4947-8B89-F5FA22E53036}">
      <selection activeCell="D8" sqref="D8"/>
      <pageMargins left="0.7" right="0.7" top="0.75" bottom="0.75" header="0.3" footer="0.3"/>
      <pageSetup orientation="portrait" r:id="rId1"/>
    </customSheetView>
    <customSheetView guid="{7EA69DEB-31B1-4BEF-A5C3-0A7E682DC0B2}">
      <selection sqref="A1:B6"/>
      <pageMargins left="0.7" right="0.7" top="0.75" bottom="0.75" header="0.3" footer="0.3"/>
      <pageSetup orientation="portrait" r:id="rId2"/>
    </customSheetView>
    <customSheetView guid="{DA590F8E-76A7-45F4-A27D-59284AAA0D93}">
      <selection activeCell="D8" sqref="D8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GNRD_OrangeEval_Report_0008_D70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Shariff, HidayathullaX</dc:creator>
  <cp:lastModifiedBy>Agarwal, Naman</cp:lastModifiedBy>
  <dcterms:created xsi:type="dcterms:W3CDTF">2015-06-05T18:17:20Z</dcterms:created>
  <dcterms:modified xsi:type="dcterms:W3CDTF">2023-03-28T09:17:43Z</dcterms:modified>
</cp:coreProperties>
</file>