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C1913897-F5EF-40FA-83C5-61C686A49D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Eval_0011_D14" sheetId="1" r:id="rId1"/>
    <sheet name="Summary" sheetId="2" r:id="rId2"/>
  </sheets>
  <definedNames>
    <definedName name="_xlnm._FilterDatabase" localSheetId="0" hidden="1">GNRD_Orange_Eval_0011_D14!$A$1:$J$109</definedName>
    <definedName name="Z_0308BA63_5B39_4B55_8D1E_A596D42EC4F6_.wvu.FilterData" localSheetId="0" hidden="1">GNRD_Orange_Eval_0011_D14!$A$1:$J$107</definedName>
    <definedName name="Z_29D6A100_4388_49FD_9BF0_728AD9CE9ED0_.wvu.FilterData" localSheetId="0" hidden="1">GNRD_Orange_Eval_0011_D14!$A$1:$J$107</definedName>
    <definedName name="Z_2AE11561_4AEA_4D81_B25F_903EB6354D24_.wvu.FilterData" localSheetId="0" hidden="1">GNRD_Orange_Eval_0011_D14!$A$1:$J$107</definedName>
    <definedName name="Z_2B65F896_0666_4CEE_BCBC_99043B745B34_.wvu.FilterData" localSheetId="0" hidden="1">GNRD_Orange_Eval_0011_D14!$A$1:$J$1</definedName>
    <definedName name="Z_2EF129C1_8637_4001_98DB_7B6CB87BAAC7_.wvu.FilterData" localSheetId="0" hidden="1">GNRD_Orange_Eval_0011_D14!$A$1:$J$109</definedName>
    <definedName name="Z_2F2AE0F2_1030_48F3_B507_E483B344469F_.wvu.FilterData" localSheetId="0" hidden="1">GNRD_Orange_Eval_0011_D14!$A$1:$J$109</definedName>
    <definedName name="Z_316C78AE_F221_4371_A172_C55ED396157E_.wvu.FilterData" localSheetId="0" hidden="1">GNRD_Orange_Eval_0011_D14!$A$1:$J$107</definedName>
    <definedName name="Z_32DEB0C8_921A_45B3_A996_BD608E32E133_.wvu.FilterData" localSheetId="0" hidden="1">GNRD_Orange_Eval_0011_D14!$A$1:$J$107</definedName>
    <definedName name="Z_3A3128C1_B891_49E5_BC04_AD26C64D20A3_.wvu.FilterData" localSheetId="0" hidden="1">GNRD_Orange_Eval_0011_D14!$A$1:$J$107</definedName>
    <definedName name="Z_3E700FF0_AFC5_4DB7_AAB9_7F46FEEC71B3_.wvu.FilterData" localSheetId="0" hidden="1">GNRD_Orange_Eval_0011_D14!$A$1:$J$107</definedName>
    <definedName name="Z_3EC8F775_4804_45EB_A948_818B5292D679_.wvu.FilterData" localSheetId="0" hidden="1">GNRD_Orange_Eval_0011_D14!$A$1:$J$109</definedName>
    <definedName name="Z_4EE955D4_548C_4E40_95BE_983E840F9CCF_.wvu.FilterData" localSheetId="0" hidden="1">GNRD_Orange_Eval_0011_D14!$A$1:$J$109</definedName>
    <definedName name="Z_57907CBE_8AD9_4484_A174_330527F89BFA_.wvu.FilterData" localSheetId="0" hidden="1">GNRD_Orange_Eval_0011_D14!$A$1:$J$109</definedName>
    <definedName name="Z_59C9E9E7_E6CB_4635_8499_02CECDAED4E2_.wvu.FilterData" localSheetId="0" hidden="1">GNRD_Orange_Eval_0011_D14!$A$1:$J$107</definedName>
    <definedName name="Z_62B98256_36D1_409B_9A57_1CFF9CD57AC0_.wvu.FilterData" localSheetId="0" hidden="1">GNRD_Orange_Eval_0011_D14!$A$1:$J$107</definedName>
    <definedName name="Z_62CFEDFB_1291_466B_94A0_3165053F4EBF_.wvu.FilterData" localSheetId="0" hidden="1">GNRD_Orange_Eval_0011_D14!$A$1:$J$107</definedName>
    <definedName name="Z_81DFF96C_9DF6_461B_8AB9_A2E1CF33AF73_.wvu.FilterData" localSheetId="0" hidden="1">GNRD_Orange_Eval_0011_D14!$A$1:$J$107</definedName>
    <definedName name="Z_A005195D_EAFC_48C6_91FF_7E0EE3CC0406_.wvu.FilterData" localSheetId="0" hidden="1">GNRD_Orange_Eval_0011_D14!$A$1:$J$107</definedName>
    <definedName name="Z_C3484368_F02B_448D_912D_30C288738D85_.wvu.FilterData" localSheetId="0" hidden="1">GNRD_Orange_Eval_0011_D14!$A$1:$J$107</definedName>
    <definedName name="Z_D2C4A53F_CF2E_4CE6_8524_F638B42B738A_.wvu.FilterData" localSheetId="0" hidden="1">GNRD_Orange_Eval_0011_D14!$A$1:$J$109</definedName>
    <definedName name="Z_D697703D_4790_4AC0_BA2F_5E53906AC621_.wvu.FilterData" localSheetId="0" hidden="1">GNRD_Orange_Eval_0011_D14!$A$1:$J$107</definedName>
    <definedName name="Z_DB84E6E8_33F7_4D54_B76F_D8706CE350E8_.wvu.FilterData" localSheetId="0" hidden="1">GNRD_Orange_Eval_0011_D14!$A$1:$J$107</definedName>
  </definedNames>
  <calcPr calcId="191029"/>
  <customWorkbookViews>
    <customWorkbookView name="Agarwal, Naman - Personal View" guid="{4EE955D4-548C-4E40-95BE-983E840F9CCF}" mergeInterval="0" personalView="1" maximized="1" xWindow="-9" yWindow="-9" windowWidth="1938" windowHeight="1048" activeSheetId="1"/>
    <customWorkbookView name="Mohiuddin, SajjadX - Personal View" guid="{57907CBE-8AD9-4484-A174-330527F89BFA}" mergeInterval="0" personalView="1" maximized="1" xWindow="-11" yWindow="-11" windowWidth="1942" windowHeight="1042" activeSheetId="1"/>
    <customWorkbookView name="Shariff, HidayathullaX - Personal View" guid="{3EC8F775-4804-45EB-A948-818B5292D679}" mergeInterval="0" personalView="1" maximized="1" xWindow="-9" yWindow="-9" windowWidth="1938" windowHeight="1048" activeSheetId="1"/>
    <customWorkbookView name="C, ChetanaX - Personal View" guid="{D697703D-4790-4AC0-BA2F-5E53906AC621}" mergeInterval="0" personalView="1" maximized="1" xWindow="-11" yWindow="-11" windowWidth="1942" windowHeight="1030" activeSheetId="1"/>
    <customWorkbookView name="Harikumar, GayathriX - Personal View" guid="{62B98256-36D1-409B-9A57-1CFF9CD57AC0}" mergeInterval="0" personalView="1" maximized="1" xWindow="-11" yWindow="-11" windowWidth="1942" windowHeight="1030" activeSheetId="1"/>
    <customWorkbookView name="H R, ArpithaX - Personal View" guid="{32DEB0C8-921A-45B3-A996-BD608E32E133}" mergeInterval="0" personalView="1" maximized="1" xWindow="-11" yWindow="-11" windowWidth="1942" windowHeight="1030" activeSheetId="1"/>
    <customWorkbookView name="Rajubhai, GanganiX utsavbhai - Personal View" guid="{316C78AE-F221-4371-A172-C55ED396157E}" mergeInterval="0" personalView="1" maximized="1" xWindow="-11" yWindow="-11" windowWidth="1849" windowHeight="1102" activeSheetId="1"/>
    <customWorkbookView name="Mp, Ganesh - Personal View" guid="{D2C4A53F-CF2E-4CE6-8524-F638B42B738A}" mergeInterval="0" personalView="1" maximized="1" xWindow="1912" yWindow="-8" windowWidth="1936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8" i="2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<sst xmlns="http://schemas.openxmlformats.org/spreadsheetml/2006/main" count="682" uniqueCount="137">
  <si>
    <t>family_affected</t>
  </si>
  <si>
    <t>Verify warm reset from Windows OS</t>
  </si>
  <si>
    <t>fw.bios,fw.ifwi</t>
  </si>
  <si>
    <t>To verify Hyper-Threading(Enable LP) knob functionality when disabled</t>
  </si>
  <si>
    <t>Verify warm reset from EFI Shell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</si>
  <si>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</si>
  <si>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</si>
  <si>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</si>
  <si>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</si>
  <si>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</si>
  <si>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</si>
  <si>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</si>
  <si>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fw.bios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</si>
  <si>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</si>
  <si>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</si>
  <si>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</si>
  <si>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</si>
  <si>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</si>
  <si>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</si>
  <si>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</si>
  <si>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[PSS  PostSi] - BIOS version visible by OS</t>
  </si>
  <si>
    <t>Verify cold reset from 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</si>
  <si>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</si>
  <si>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</si>
  <si>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</si>
  <si>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</si>
  <si>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</si>
  <si>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</si>
  <si>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</si>
  <si>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</si>
  <si>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</si>
  <si>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</si>
  <si>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</si>
  <si>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</si>
  <si>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</si>
  <si>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[Pre-Si  Post-Si] To verify DDR Memory Min Population</t>
  </si>
  <si>
    <t>Verify IP Clean build boot to OS</t>
  </si>
  <si>
    <t>To verify Hyper-Threading(Enable LP) knob functionality when enabled</t>
  </si>
  <si>
    <t>Check the Presence of Release Notes</t>
  </si>
  <si>
    <t>[PostSi] Cold Reset from UEFI Shell - 10 Cycles</t>
  </si>
  <si>
    <t>[PostSi] Warm Reset from UEFI Shell - 10 Cycles</t>
  </si>
  <si>
    <t>[Pre-SiPost-Si]SVBIOS is bootable to MerlinX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</si>
  <si>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</si>
  <si>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</si>
  <si>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</si>
  <si>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</si>
  <si>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</si>
  <si>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</si>
  <si>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</si>
  <si>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DSA devices initialization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</si>
  <si>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</si>
  <si>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</si>
  <si>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</si>
  <si>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</si>
  <si>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</si>
  <si>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</si>
  <si>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</si>
  <si>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</si>
  <si>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</si>
  <si>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</si>
  <si>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Verify SpeedStep (PStates) knob option with MSR1A0</t>
  </si>
  <si>
    <t>To Validate Boot to Cent 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</si>
  <si>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</si>
  <si>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</si>
  <si>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</si>
  <si>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[FSP][FR]FSP shall able to boot with all the POR CPU sockets platform configurations</t>
  </si>
  <si>
    <t>[Pre and Post-Si] Validate global reset function from EDK shell</t>
  </si>
  <si>
    <t>[FSP][GNR]BirchStream FSP API mode need support Vtd</t>
  </si>
  <si>
    <t>[IC&amp;X1&amp;UCC] UBIOS.obj boot test on Simics</t>
  </si>
  <si>
    <t>[IC&amp;X1] UBIOS.obj test with  CXL(1.1 and 2.0) card Populated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</si>
  <si>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</si>
  <si>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</si>
  <si>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</si>
  <si>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</si>
  <si>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</si>
  <si>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</si>
  <si>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</si>
  <si>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</si>
  <si>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</si>
  <si>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</si>
  <si>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</si>
  <si>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</si>
  <si>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</si>
  <si>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To Validate DLB Device ID Enumeration Under BIOS page</t>
  </si>
  <si>
    <t>Verify SMBIOS Type 17 -Memory speed details with various Memory frequency set in Bios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</si>
  <si>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</si>
  <si>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</si>
  <si>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</si>
  <si>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</si>
  <si>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</si>
  <si>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</si>
  <si>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Enable all PCI ports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</si>
  <si>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</si>
  <si>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</si>
  <si>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</si>
  <si>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</si>
  <si>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</si>
  <si>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</si>
  <si>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</si>
  <si>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</si>
  <si>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</si>
  <si>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PCIe and CXL1.1 devices on single stack</t>
  </si>
  <si>
    <t>Basic PCI device training test</t>
  </si>
  <si>
    <t>NTB Large BAR size (single board version)</t>
  </si>
  <si>
    <t>Verify programming of Refresh Debt Setting upon SRX (ref_srx_debt) with DDR5</t>
  </si>
  <si>
    <t>NPK memory allocation verification</t>
  </si>
  <si>
    <t>System Information Verification</t>
  </si>
  <si>
    <t>OOB bus ownership verification</t>
  </si>
  <si>
    <t>Bifurcation Verification for GNR</t>
  </si>
  <si>
    <t>Status</t>
  </si>
  <si>
    <t>HSD</t>
  </si>
  <si>
    <t>Cores</t>
  </si>
  <si>
    <t>HCC/MCC</t>
  </si>
  <si>
    <t>BMOD/FMOD</t>
  </si>
  <si>
    <t>IFWI Used</t>
  </si>
  <si>
    <t>Comments</t>
  </si>
  <si>
    <t>HCC</t>
  </si>
  <si>
    <t>FMOD</t>
  </si>
  <si>
    <t>BMOD</t>
  </si>
  <si>
    <t>Pass</t>
  </si>
  <si>
    <t xml:space="preserve">Non IPClean Debug </t>
  </si>
  <si>
    <t>Non IPClean Release</t>
  </si>
  <si>
    <t>[OTA][POST-SI][PSS] OTA in band support for MK-TME feature enable, disable and discovery.</t>
  </si>
  <si>
    <t>bios.security</t>
  </si>
  <si>
    <t>[SGX][MISC Test]Verify SGX if is enabled correctly</t>
  </si>
  <si>
    <t>WW53 TC</t>
  </si>
  <si>
    <t>New TC</t>
  </si>
  <si>
    <t>Block</t>
  </si>
  <si>
    <t>Release IP Clean</t>
  </si>
  <si>
    <t>Debug IP Clean</t>
  </si>
  <si>
    <t xml:space="preserve">Count </t>
  </si>
  <si>
    <t>Fail</t>
  </si>
  <si>
    <t>Total</t>
  </si>
  <si>
    <t>Percentage</t>
  </si>
  <si>
    <t>External Release IP Clean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</si>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</sst>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0" borderId="10" xfId="0" applyFont="1" applyFill="1" applyBorder="1"/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29" Type="http://schemas.openxmlformats.org/officeDocument/2006/relationships/revisionLog" Target="revisionLog29.xml"/><Relationship Id="rId79" Type="http://schemas.openxmlformats.org/officeDocument/2006/relationships/revisionLog" Target="revisionLog79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77" Type="http://schemas.openxmlformats.org/officeDocument/2006/relationships/revisionLog" Target="revisionLog77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5" Type="http://schemas.openxmlformats.org/officeDocument/2006/relationships/revisionLog" Target="revisionLog85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67" Type="http://schemas.openxmlformats.org/officeDocument/2006/relationships/revisionLog" Target="revisionLog67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57" Type="http://schemas.openxmlformats.org/officeDocument/2006/relationships/revisionLog" Target="revisionLog57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86" Type="http://schemas.openxmlformats.org/officeDocument/2006/relationships/revisionLog" Target="revisionLog86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39" Type="http://schemas.openxmlformats.org/officeDocument/2006/relationships/revisionLog" Target="revisionLog39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1" Type="http://schemas.openxmlformats.org/officeDocument/2006/relationships/revisionLog" Target="revisionLog7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288EEB9-D46D-44C1-AA1A-7EE2AB363CE3}" diskRevisions="1" revisionId="1194" version="91">
  <header guid="{66403146-F115-4555-BD7E-86F70E16FAF2}" dateTime="2023-02-16T16:29:38" maxSheetId="2" userName="Harikumar, GayathriX" r:id="rId17" minRId="70" maxRId="97">
    <sheetIdMap count="1">
      <sheetId val="1"/>
    </sheetIdMap>
  </header>
  <header guid="{4F70F62F-11D4-4031-A816-813B8E143257}" dateTime="2023-02-17T19:22:03" maxSheetId="2" userName="Harikumar, GayathriX" r:id="rId18" minRId="99" maxRId="103">
    <sheetIdMap count="1">
      <sheetId val="1"/>
    </sheetIdMap>
  </header>
  <header guid="{F35384B6-F17D-4BB3-8A9F-984794C5BB6E}" dateTime="2023-02-18T14:10:26" maxSheetId="2" userName="Harikumar, GayathriX" r:id="rId19" minRId="104" maxRId="108">
    <sheetIdMap count="1">
      <sheetId val="1"/>
    </sheetIdMap>
  </header>
  <header guid="{1FF46A79-00A7-4081-8846-AE3A92B73B89}" dateTime="2023-02-18T14:25:22" maxSheetId="2" userName="Harikumar, GayathriX" r:id="rId20" minRId="109" maxRId="113">
    <sheetIdMap count="1">
      <sheetId val="1"/>
    </sheetIdMap>
  </header>
  <header guid="{324CACF0-60AB-4F22-9B5E-60E6301C11C0}" dateTime="2023-02-18T14:25:39" maxSheetId="2" userName="Harikumar, GayathriX" r:id="rId21" minRId="114">
    <sheetIdMap count="1">
      <sheetId val="1"/>
    </sheetIdMap>
  </header>
  <header guid="{86D2EC38-1E71-4E42-AEA6-7D15D971FBB8}" dateTime="2023-02-18T14:35:06" maxSheetId="2" userName="Harikumar, GayathriX" r:id="rId22" minRId="115" maxRId="119">
    <sheetIdMap count="1">
      <sheetId val="1"/>
    </sheetIdMap>
  </header>
  <header guid="{B061EF6A-60FB-4B34-9E89-CBE705DEEB81}" dateTime="2023-02-18T19:08:59" maxSheetId="2" userName="C, ChetanaX" r:id="rId23">
    <sheetIdMap count="1">
      <sheetId val="1"/>
    </sheetIdMap>
  </header>
  <header guid="{F1E523B3-9E2F-46FD-8C69-F710B5C5CA0D}" dateTime="2023-02-19T10:01:59" maxSheetId="2" userName="C, ChetanaX" r:id="rId24" minRId="121" maxRId="145">
    <sheetIdMap count="1">
      <sheetId val="1"/>
    </sheetIdMap>
  </header>
  <header guid="{0763FDCB-B41B-46E9-A900-88758EDFAF17}" dateTime="2023-02-19T14:39:59" maxSheetId="2" userName="C, ChetanaX" r:id="rId25" minRId="146" maxRId="170">
    <sheetIdMap count="1">
      <sheetId val="1"/>
    </sheetIdMap>
  </header>
  <header guid="{0BA50EB8-6ADB-4533-BD28-1CA4CA4D8B4F}" dateTime="2023-02-19T17:39:40" maxSheetId="2" userName="C, ChetanaX" r:id="rId26" minRId="171" maxRId="185">
    <sheetIdMap count="1">
      <sheetId val="1"/>
    </sheetIdMap>
  </header>
  <header guid="{5F7CFBDD-E341-4EDC-B391-5CDFA55CC097}" dateTime="2023-02-19T20:27:24" maxSheetId="2" userName="C, ChetanaX" r:id="rId27" minRId="186" maxRId="205">
    <sheetIdMap count="1">
      <sheetId val="1"/>
    </sheetIdMap>
  </header>
  <header guid="{D0FEA06E-CBDA-4331-9F79-F2241185BF89}" dateTime="2023-02-19T23:42:21" maxSheetId="2" userName="Rajubhai, GanganiX utsavbhai" r:id="rId28" minRId="206" maxRId="220">
    <sheetIdMap count="1">
      <sheetId val="1"/>
    </sheetIdMap>
  </header>
  <header guid="{BF6FC794-7737-4CBE-B045-5E19CBEDAACF}" dateTime="2023-02-20T10:08:57" maxSheetId="2" userName="Harikumar, GayathriX" r:id="rId29" minRId="222" maxRId="226">
    <sheetIdMap count="1">
      <sheetId val="1"/>
    </sheetIdMap>
  </header>
  <header guid="{32FBBB23-FB63-40E0-A639-461F950AB545}" dateTime="2023-02-20T10:10:12" maxSheetId="2" userName="Shariff, HidayathullaX" r:id="rId30" minRId="227" maxRId="228">
    <sheetIdMap count="1">
      <sheetId val="1"/>
    </sheetIdMap>
  </header>
  <header guid="{B6389870-715F-4641-AED5-61E305F670D8}" dateTime="2023-02-20T10:40:38" maxSheetId="2" userName="Harikumar, GayathriX" r:id="rId31" minRId="230" maxRId="234">
    <sheetIdMap count="1">
      <sheetId val="1"/>
    </sheetIdMap>
  </header>
  <header guid="{FAF850AC-DD90-40F0-8800-73D67E456597}" dateTime="2023-02-20T10:41:25" maxSheetId="2" userName="Shariff, HidayathullaX" r:id="rId32" minRId="235" maxRId="239">
    <sheetIdMap count="1">
      <sheetId val="1"/>
    </sheetIdMap>
  </header>
  <header guid="{2A6B674B-3EA7-419E-A732-8A119F4B2E9B}" dateTime="2023-02-20T10:43:46" maxSheetId="2" userName="C, ChetanaX" r:id="rId33" minRId="240" maxRId="244">
    <sheetIdMap count="1">
      <sheetId val="1"/>
    </sheetIdMap>
  </header>
  <header guid="{552480C9-1E64-48A1-8692-36E666D11448}" dateTime="2023-02-20T11:21:26" maxSheetId="2" userName="C, ChetanaX" r:id="rId34" minRId="245" maxRId="249">
    <sheetIdMap count="1">
      <sheetId val="1"/>
    </sheetIdMap>
  </header>
  <header guid="{D1D72CB4-942F-4E0A-B463-AF84851E8C17}" dateTime="2023-02-20T12:20:33" maxSheetId="2" userName="Harikumar, GayathriX" r:id="rId35" minRId="250" maxRId="254">
    <sheetIdMap count="1">
      <sheetId val="1"/>
    </sheetIdMap>
  </header>
  <header guid="{5EB5DDF5-3D09-4291-B409-D7AF32EEEC94}" dateTime="2023-02-20T13:05:26" maxSheetId="2" userName="C, ChetanaX" r:id="rId36" minRId="255" maxRId="259">
    <sheetIdMap count="1">
      <sheetId val="1"/>
    </sheetIdMap>
  </header>
  <header guid="{09A347B4-8C79-4471-B1FF-1EA85DDC0151}" dateTime="2023-02-20T13:45:48" maxSheetId="2" userName="Harikumar, GayathriX" r:id="rId37" minRId="261" maxRId="265">
    <sheetIdMap count="1">
      <sheetId val="1"/>
    </sheetIdMap>
  </header>
  <header guid="{5A35BF93-A1B8-43EA-860E-CDC5EC1DA3AF}" dateTime="2023-02-20T13:55:56" maxSheetId="2" userName="Shariff, HidayathullaX" r:id="rId38" minRId="266" maxRId="275">
    <sheetIdMap count="1">
      <sheetId val="1"/>
    </sheetIdMap>
  </header>
  <header guid="{3A19A27D-2C03-4E88-8F36-22F8E7A76F67}" dateTime="2023-02-20T14:00:51" maxSheetId="2" userName="Shariff, HidayathullaX" r:id="rId39" minRId="276" maxRId="285">
    <sheetIdMap count="1">
      <sheetId val="1"/>
    </sheetIdMap>
  </header>
  <header guid="{27ACCF8A-E8F3-4576-A346-5FE5082D309A}" dateTime="2023-02-20T14:02:13" maxSheetId="2" userName="Shariff, HidayathullaX" r:id="rId40" minRId="286">
    <sheetIdMap count="1">
      <sheetId val="1"/>
    </sheetIdMap>
  </header>
  <header guid="{8A41965A-AE5D-4F6A-BC0A-02B90EEB9DB9}" dateTime="2023-02-20T14:09:06" maxSheetId="2" userName="Shariff, HidayathullaX" r:id="rId41" minRId="287" maxRId="291">
    <sheetIdMap count="1">
      <sheetId val="1"/>
    </sheetIdMap>
  </header>
  <header guid="{3F51DCDE-968C-4D58-A607-6159A869FDF8}" dateTime="2023-02-20T14:12:08" maxSheetId="2" userName="Shariff, HidayathullaX" r:id="rId42" minRId="292" maxRId="296">
    <sheetIdMap count="1">
      <sheetId val="1"/>
    </sheetIdMap>
  </header>
  <header guid="{2A62F566-0BCE-472C-929C-1E0A32153173}" dateTime="2023-02-20T14:52:14" maxSheetId="2" userName="Harikumar, GayathriX" r:id="rId43" minRId="297" maxRId="301">
    <sheetIdMap count="1">
      <sheetId val="1"/>
    </sheetIdMap>
  </header>
  <header guid="{C46F2A80-DB52-43E7-AB85-BE60AB141DDE}" dateTime="2023-02-20T15:20:34" maxSheetId="2" userName="Shariff, HidayathullaX" r:id="rId44" minRId="302">
    <sheetIdMap count="1">
      <sheetId val="1"/>
    </sheetIdMap>
  </header>
  <header guid="{71B625E6-E2F1-4B2B-B577-E6D8D33DA91D}" dateTime="2023-02-20T15:32:55" maxSheetId="2" userName="Harikumar, GayathriX" r:id="rId45" minRId="303" maxRId="307">
    <sheetIdMap count="1">
      <sheetId val="1"/>
    </sheetIdMap>
  </header>
  <header guid="{995BBEF3-42D6-4BCA-8ECB-D4BF92627590}" dateTime="2023-02-20T16:09:47" maxSheetId="2" userName="Harikumar, GayathriX" r:id="rId46" minRId="308" maxRId="312">
    <sheetIdMap count="1">
      <sheetId val="1"/>
    </sheetIdMap>
  </header>
  <header guid="{6B30837F-D397-49F8-979F-744DCAC23006}" dateTime="2023-02-20T16:10:06" maxSheetId="2" userName="Harikumar, GayathriX" r:id="rId47" minRId="313" maxRId="317">
    <sheetIdMap count="1">
      <sheetId val="1"/>
    </sheetIdMap>
  </header>
  <header guid="{C67BF5FE-9AAD-46B1-8984-CE00112CC68D}" dateTime="2023-02-20T16:29:27" maxSheetId="2" userName="Harikumar, GayathriX" r:id="rId48" minRId="318" maxRId="322">
    <sheetIdMap count="1">
      <sheetId val="1"/>
    </sheetIdMap>
  </header>
  <header guid="{183B383E-85AF-48E9-A93C-02B3A2F44E34}" dateTime="2023-02-20T16:46:28" maxSheetId="2" userName="Harikumar, GayathriX" r:id="rId49" minRId="323" maxRId="327">
    <sheetIdMap count="1">
      <sheetId val="1"/>
    </sheetIdMap>
  </header>
  <header guid="{757B9110-3565-426D-B4B1-B49593A8379C}" dateTime="2023-02-20T17:09:26" maxSheetId="2" userName="C, ChetanaX" r:id="rId50" minRId="328" maxRId="367">
    <sheetIdMap count="1">
      <sheetId val="1"/>
    </sheetIdMap>
  </header>
  <header guid="{79A72562-B1E0-4E08-BFCC-5CD895511C5C}" dateTime="2023-02-20T17:14:36" maxSheetId="2" userName="Harikumar, GayathriX" r:id="rId51" minRId="368" maxRId="377">
    <sheetIdMap count="1">
      <sheetId val="1"/>
    </sheetIdMap>
  </header>
  <header guid="{ADA9E18F-3720-4CB8-B86B-E9DE0D79563A}" dateTime="2023-02-20T17:22:43" maxSheetId="2" userName="Mohiuddin, SajjadX" r:id="rId52" minRId="378" maxRId="491">
    <sheetIdMap count="1">
      <sheetId val="1"/>
    </sheetIdMap>
  </header>
  <header guid="{0F9430E6-3BC5-46BA-8B58-E38483CFD4C7}" dateTime="2023-02-20T17:28:37" maxSheetId="2" userName="Harikumar, GayathriX" r:id="rId53" minRId="492" maxRId="496">
    <sheetIdMap count="1">
      <sheetId val="1"/>
    </sheetIdMap>
  </header>
  <header guid="{F3C140EB-7A62-4A75-B245-32E7C37C2CE4}" dateTime="2023-02-20T17:31:19" maxSheetId="2" userName="Harikumar, GayathriX" r:id="rId54" minRId="497" maxRId="501">
    <sheetIdMap count="1">
      <sheetId val="1"/>
    </sheetIdMap>
  </header>
  <header guid="{2C6E308D-695C-436E-8B16-371A40C2CA03}" dateTime="2023-02-20T17:43:55" maxSheetId="2" userName="Harikumar, GayathriX" r:id="rId55" minRId="502" maxRId="506">
    <sheetIdMap count="1">
      <sheetId val="1"/>
    </sheetIdMap>
  </header>
  <header guid="{9C66F65E-0A08-4259-8D5F-7CED84D6F42F}" dateTime="2023-02-20T18:28:19" maxSheetId="2" userName="Shariff, HidayathullaX" r:id="rId56" minRId="507" maxRId="536">
    <sheetIdMap count="1">
      <sheetId val="1"/>
    </sheetIdMap>
  </header>
  <header guid="{D3F5A735-5711-420E-91A1-5A5A7FD658B2}" dateTime="2023-02-20T19:02:31" maxSheetId="2" userName="Rajubhai, GanganiX utsavbhai" r:id="rId57" minRId="537" maxRId="653">
    <sheetIdMap count="1">
      <sheetId val="1"/>
    </sheetIdMap>
  </header>
  <header guid="{12932B1C-898D-4D42-8BE6-87D29DBC0757}" dateTime="2023-02-20T21:13:19" maxSheetId="2" userName="C, ChetanaX" r:id="rId58" minRId="654" maxRId="658">
    <sheetIdMap count="1">
      <sheetId val="1"/>
    </sheetIdMap>
  </header>
  <header guid="{A9FCEC56-1F28-45E6-B210-FB45BAEEE9A4}" dateTime="2023-02-20T21:45:29" maxSheetId="2" userName="Shariff, HidayathullaX" r:id="rId59" minRId="659" maxRId="688">
    <sheetIdMap count="1">
      <sheetId val="1"/>
    </sheetIdMap>
  </header>
  <header guid="{64DE56AF-08D8-4F79-A346-8243A03D1961}" dateTime="2023-02-20T23:33:23" maxSheetId="2" userName="Harikumar, GayathriX" r:id="rId60" minRId="690" maxRId="694">
    <sheetIdMap count="1">
      <sheetId val="1"/>
    </sheetIdMap>
  </header>
  <header guid="{66C13217-7FD4-4636-99B1-2F8FF88CDAFF}" dateTime="2023-02-21T09:17:46" maxSheetId="2" userName="Harikumar, GayathriX" r:id="rId61" minRId="695" maxRId="699">
    <sheetIdMap count="1">
      <sheetId val="1"/>
    </sheetIdMap>
  </header>
  <header guid="{63B2BBAB-5BBC-4C3D-A93D-6AAC3808DA59}" dateTime="2023-02-21T09:21:13" maxSheetId="2" userName="Harikumar, GayathriX" r:id="rId62" minRId="700" maxRId="704">
    <sheetIdMap count="1">
      <sheetId val="1"/>
    </sheetIdMap>
  </header>
  <header guid="{33EF5129-8DB6-42B5-8FCE-68203FE3CB4C}" dateTime="2023-02-21T09:55:57" maxSheetId="2" userName="Harikumar, GayathriX" r:id="rId63" minRId="705" maxRId="709">
    <sheetIdMap count="1">
      <sheetId val="1"/>
    </sheetIdMap>
  </header>
  <header guid="{3F2E7C9A-3180-4AF5-8E39-CC383D950E70}" dateTime="2023-02-21T10:07:50" maxSheetId="2" userName="Harikumar, GayathriX" r:id="rId64" minRId="710" maxRId="714">
    <sheetIdMap count="1">
      <sheetId val="1"/>
    </sheetIdMap>
  </header>
  <header guid="{079C9E25-3B66-45AC-80D9-1B3DAD9225C8}" dateTime="2023-02-21T10:57:03" maxSheetId="2" userName="Harikumar, GayathriX" r:id="rId65" minRId="715" maxRId="719">
    <sheetIdMap count="1">
      <sheetId val="1"/>
    </sheetIdMap>
  </header>
  <header guid="{27ADA476-D7B4-4690-A8B4-FDCE06E9A9CA}" dateTime="2023-02-21T11:26:13" maxSheetId="2" userName="Harikumar, GayathriX" r:id="rId66" minRId="720" maxRId="724">
    <sheetIdMap count="1">
      <sheetId val="1"/>
    </sheetIdMap>
  </header>
  <header guid="{F65800E1-4425-4349-83DA-7AC84CEFEDF2}" dateTime="2023-02-21T11:29:02" maxSheetId="2" userName="Shariff, HidayathullaX" r:id="rId67" minRId="725" maxRId="734">
    <sheetIdMap count="1">
      <sheetId val="1"/>
    </sheetIdMap>
  </header>
  <header guid="{E798A46E-1A4A-4C19-989C-B80D9DB33600}" dateTime="2023-02-21T11:38:35" maxSheetId="2" userName="Shariff, HidayathullaX" r:id="rId68">
    <sheetIdMap count="1">
      <sheetId val="1"/>
    </sheetIdMap>
  </header>
  <header guid="{C467B099-65D6-41FE-ADB8-07134D99A47F}" dateTime="2023-02-21T11:50:55" maxSheetId="2" userName="Shariff, HidayathullaX" r:id="rId69">
    <sheetIdMap count="1">
      <sheetId val="1"/>
    </sheetIdMap>
  </header>
  <header guid="{C6AD2E62-FDD2-4F6F-9440-01BEEC2A361F}" dateTime="2023-02-21T12:04:57" maxSheetId="2" userName="Shariff, HidayathullaX" r:id="rId70" minRId="735" maxRId="746">
    <sheetIdMap count="1">
      <sheetId val="1"/>
    </sheetIdMap>
  </header>
  <header guid="{A06BAD08-2200-4AD9-BE24-DE3792F647CF}" dateTime="2023-02-21T12:07:06" maxSheetId="2" userName="Harikumar, GayathriX" r:id="rId71" minRId="748" maxRId="752">
    <sheetIdMap count="1">
      <sheetId val="1"/>
    </sheetIdMap>
  </header>
  <header guid="{B57C96CF-F0FF-441B-83E6-F88C993F2802}" dateTime="2023-02-21T12:08:44" maxSheetId="2" userName="Shariff, HidayathullaX" r:id="rId72" minRId="753" maxRId="763">
    <sheetIdMap count="1">
      <sheetId val="1"/>
    </sheetIdMap>
  </header>
  <header guid="{EAB33050-FE40-4C39-9D52-D08AC4A69C69}" dateTime="2023-02-21T12:23:26" maxSheetId="2" userName="Harikumar, GayathriX" r:id="rId73" minRId="764" maxRId="768">
    <sheetIdMap count="1">
      <sheetId val="1"/>
    </sheetIdMap>
  </header>
  <header guid="{0A0562DE-C283-49D6-A6A5-A222189B60B3}" dateTime="2023-02-21T12:30:09" maxSheetId="2" userName="Harikumar, GayathriX" r:id="rId74" minRId="769" maxRId="773">
    <sheetIdMap count="1">
      <sheetId val="1"/>
    </sheetIdMap>
  </header>
  <header guid="{3DFE6825-B1DE-41B8-ADED-DA92728E83DF}" dateTime="2023-02-21T12:37:43" maxSheetId="2" userName="Harikumar, GayathriX" r:id="rId75" minRId="774">
    <sheetIdMap count="1">
      <sheetId val="1"/>
    </sheetIdMap>
  </header>
  <header guid="{62DD04F8-B889-4355-B392-5F322365F369}" dateTime="2023-02-21T13:26:30" maxSheetId="2" userName="Rajubhai, GanganiX utsavbhai" r:id="rId76" minRId="775" maxRId="814">
    <sheetIdMap count="1">
      <sheetId val="1"/>
    </sheetIdMap>
  </header>
  <header guid="{1494EB43-9779-4582-B054-7C977756B73A}" dateTime="2023-02-21T13:29:53" maxSheetId="2" userName="Shariff, HidayathullaX" r:id="rId77" minRId="815" maxRId="835">
    <sheetIdMap count="1">
      <sheetId val="1"/>
    </sheetIdMap>
  </header>
  <header guid="{EE2221F5-A88D-4F61-97B8-A847A00334E9}" dateTime="2023-02-21T13:36:40" maxSheetId="2" userName="Harikumar, GayathriX" r:id="rId78" minRId="836" maxRId="840">
    <sheetIdMap count="1">
      <sheetId val="1"/>
    </sheetIdMap>
  </header>
  <header guid="{766E8C79-EA92-455A-8855-8616EB239812}" dateTime="2023-02-21T13:43:47" maxSheetId="2" userName="Shariff, HidayathullaX" r:id="rId79" minRId="841" maxRId="846">
    <sheetIdMap count="1">
      <sheetId val="1"/>
    </sheetIdMap>
  </header>
  <header guid="{1376D469-29D2-4623-B09C-54557D68AE8F}" dateTime="2023-02-21T13:45:18" maxSheetId="2" userName="Shariff, HidayathullaX" r:id="rId80" minRId="847" maxRId="957">
    <sheetIdMap count="1">
      <sheetId val="1"/>
    </sheetIdMap>
  </header>
  <header guid="{FB05CFD0-5884-412F-B6A9-BB8B027A6728}" dateTime="2023-02-21T13:47:02" maxSheetId="2" userName="Shariff, HidayathullaX" r:id="rId81" minRId="958" maxRId="964">
    <sheetIdMap count="1">
      <sheetId val="1"/>
    </sheetIdMap>
  </header>
  <header guid="{85689BAA-9515-4E7D-830A-A64930C09366}" dateTime="2023-02-21T13:47:43" maxSheetId="2" userName="Shariff, HidayathullaX" r:id="rId82">
    <sheetIdMap count="1">
      <sheetId val="1"/>
    </sheetIdMap>
  </header>
  <header guid="{B8C3F61E-B05D-4C54-A63A-F365CAF4A174}" dateTime="2023-02-21T13:48:40" maxSheetId="2" userName="Shariff, HidayathullaX" r:id="rId83">
    <sheetIdMap count="1">
      <sheetId val="1"/>
    </sheetIdMap>
  </header>
  <header guid="{D1B0F457-7824-48EA-831E-DEE458A82024}" dateTime="2023-02-21T13:49:51" maxSheetId="2" userName="Shariff, HidayathullaX" r:id="rId84" minRId="965" maxRId="1079">
    <sheetIdMap count="1">
      <sheetId val="1"/>
    </sheetIdMap>
  </header>
  <header guid="{DD7E6020-F744-41FA-969F-C332FD321D52}" dateTime="2023-02-21T13:55:24" maxSheetId="3" userName="Shariff, HidayathullaX" r:id="rId85" minRId="1080" maxRId="1105">
    <sheetIdMap count="2">
      <sheetId val="1"/>
      <sheetId val="2"/>
    </sheetIdMap>
  </header>
  <header guid="{55CE9322-6A4C-49CA-928C-111338DA3974}" dateTime="2023-02-21T13:59:01" maxSheetId="3" userName="Mohiuddin, SajjadX" r:id="rId86" minRId="1106" maxRId="1107">
    <sheetIdMap count="2">
      <sheetId val="1"/>
      <sheetId val="2"/>
    </sheetIdMap>
  </header>
  <header guid="{25B60C13-1096-4B15-BFCD-AECF9039695E}" dateTime="2023-02-21T14:11:59" maxSheetId="3" userName="Mohiuddin, SajjadX" r:id="rId87" minRId="1109" maxRId="1172">
    <sheetIdMap count="2">
      <sheetId val="1"/>
      <sheetId val="2"/>
    </sheetIdMap>
  </header>
  <header guid="{74F2124C-08E4-4DE6-ABA6-2DCAB4245282}" dateTime="2023-02-21T14:13:29" maxSheetId="3" userName="Mohiuddin, SajjadX" r:id="rId88" minRId="1173" maxRId="1175">
    <sheetIdMap count="2">
      <sheetId val="1"/>
      <sheetId val="2"/>
    </sheetIdMap>
  </header>
  <header guid="{B5A5D98E-E47E-4AD3-88E8-EFFE5099F7FF}" dateTime="2023-02-21T16:17:13" maxSheetId="3" userName="Mp, Ganesh" r:id="rId89" minRId="1176" maxRId="1189">
    <sheetIdMap count="2">
      <sheetId val="1"/>
      <sheetId val="2"/>
    </sheetIdMap>
  </header>
  <header guid="{32A9816C-DB94-461D-901B-4E808C8F94C3}" dateTime="2023-02-21T16:17:37" maxSheetId="3" userName="Mp, Ganesh" r:id="rId90" minRId="1190" maxRId="1191">
    <sheetIdMap count="2">
      <sheetId val="1"/>
      <sheetId val="2"/>
    </sheetIdMap>
  </header>
  <header guid="{5288EEB9-D46D-44C1-AA1A-7EE2AB363CE3}" dateTime="2023-03-28T14:49:40" maxSheetId="3" userName="Agarwal, Naman" r:id="rId91" minRId="1192" maxRId="1193">
    <sheetIdMap count="2">
      <sheetId val="1"/>
      <sheetId val="2"/>
    </sheetIdMap>
  </header>
</header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D6" t="inlineStr">
      <is>
        <t>Chetana</t>
      </is>
    </nc>
  </rcc>
  <rcc rId="71" sId="1">
    <nc r="D17" t="inlineStr">
      <is>
        <t>Gangani</t>
      </is>
    </nc>
  </rcc>
  <rcc rId="72" sId="1">
    <nc r="D19" t="inlineStr">
      <is>
        <t>Gayathri</t>
      </is>
    </nc>
  </rcc>
  <rcc rId="73" sId="1">
    <nc r="D22" t="inlineStr">
      <is>
        <t>Sharif</t>
      </is>
    </nc>
  </rcc>
  <rcc rId="74" sId="1">
    <nc r="D30" t="inlineStr">
      <is>
        <t>Chetana</t>
      </is>
    </nc>
  </rcc>
  <rcc rId="75" sId="1">
    <nc r="D31" t="inlineStr">
      <is>
        <t>Gangani</t>
      </is>
    </nc>
  </rcc>
  <rcc rId="76" sId="1">
    <nc r="D32" t="inlineStr">
      <is>
        <t>Gayathri</t>
      </is>
    </nc>
  </rcc>
  <rcc rId="77" sId="1">
    <nc r="D33" t="inlineStr">
      <is>
        <t>Sharif</t>
      </is>
    </nc>
  </rcc>
  <rcc rId="78" sId="1">
    <nc r="D35" t="inlineStr">
      <is>
        <t>Chetana</t>
      </is>
    </nc>
  </rcc>
  <rcc rId="79" sId="1">
    <nc r="D47" t="inlineStr">
      <is>
        <t>Gangani</t>
      </is>
    </nc>
  </rcc>
  <rcc rId="80" sId="1">
    <nc r="D49" t="inlineStr">
      <is>
        <t>Gayathri</t>
      </is>
    </nc>
  </rcc>
  <rcc rId="81" sId="1">
    <nc r="D50" t="inlineStr">
      <is>
        <t>Sharif</t>
      </is>
    </nc>
  </rcc>
  <rcc rId="82" sId="1">
    <nc r="D51" t="inlineStr">
      <is>
        <t>Chetana</t>
      </is>
    </nc>
  </rcc>
  <rcc rId="83" sId="1">
    <nc r="D53" t="inlineStr">
      <is>
        <t>Gangani</t>
      </is>
    </nc>
  </rcc>
  <rcc rId="84" sId="1">
    <nc r="D62" t="inlineStr">
      <is>
        <t>Gayathri</t>
      </is>
    </nc>
  </rcc>
  <rcc rId="85" sId="1">
    <nc r="D64" t="inlineStr">
      <is>
        <t>Sharif</t>
      </is>
    </nc>
  </rcc>
  <rcc rId="86" sId="1">
    <nc r="D65" t="inlineStr">
      <is>
        <t>Chetana</t>
      </is>
    </nc>
  </rcc>
  <rcc rId="87" sId="1">
    <nc r="D66" t="inlineStr">
      <is>
        <t>Gangani</t>
      </is>
    </nc>
  </rcc>
  <rcc rId="88" sId="1">
    <nc r="D78" t="inlineStr">
      <is>
        <t>Gayathri</t>
      </is>
    </nc>
  </rcc>
  <rcc rId="89" sId="1">
    <nc r="D79" t="inlineStr">
      <is>
        <t>Sharif</t>
      </is>
    </nc>
  </rcc>
  <rcc rId="90" sId="1">
    <nc r="D81" t="inlineStr">
      <is>
        <t>Chetana</t>
      </is>
    </nc>
  </rcc>
  <rcc rId="91" sId="1">
    <nc r="D82" t="inlineStr">
      <is>
        <t>Gangani</t>
      </is>
    </nc>
  </rcc>
  <rcc rId="92" sId="1">
    <nc r="D85" t="inlineStr">
      <is>
        <t>Gayathri</t>
      </is>
    </nc>
  </rcc>
  <rcc rId="93" sId="1">
    <nc r="D87" t="inlineStr">
      <is>
        <t>Sharif</t>
      </is>
    </nc>
  </rcc>
  <rcc rId="94" sId="1">
    <nc r="D96" t="inlineStr">
      <is>
        <t>Chetana</t>
      </is>
    </nc>
  </rcc>
  <rcc rId="95" sId="1">
    <nc r="D104" t="inlineStr">
      <is>
        <t>Gangani</t>
      </is>
    </nc>
  </rcc>
  <rcc rId="96" sId="1">
    <nc r="D106" t="inlineStr">
      <is>
        <t>Gayathri</t>
      </is>
    </nc>
  </rcc>
  <rcc rId="97" sId="1">
    <nc r="D113" t="inlineStr">
      <is>
        <t>Sharif</t>
      </is>
    </nc>
  </rcc>
  <rcv guid="{62B98256-36D1-409B-9A57-1CFF9CD57AC0}" action="delete"/>
  <rdn rId="0" localSheetId="1" customView="1" name="Z_62B98256_36D1_409B_9A57_1CFF9CD57AC0_.wvu.FilterData" hidden="1" oldHidden="1">
    <formula>'FIV--KVL_D_Orange_TC_V1bios'!$A$1:$K$114</formula>
    <oldFormula>'FIV--KVL_D_Orange_TC_V1bios'!$A$1:$K$114</oldFormula>
  </rdn>
  <rcv guid="{62B98256-36D1-409B-9A57-1CFF9CD57AC0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nc r="E7" t="inlineStr">
      <is>
        <t>PASS</t>
      </is>
    </nc>
  </rcc>
  <rcc rId="100" sId="1">
    <nc r="G7">
      <v>42</v>
    </nc>
  </rcc>
  <rcc rId="101" sId="1">
    <nc r="H7" t="inlineStr">
      <is>
        <t>HCC</t>
      </is>
    </nc>
  </rcc>
  <rcc rId="102" sId="1">
    <nc r="I7" t="inlineStr">
      <is>
        <t>FMOD</t>
      </is>
    </nc>
  </rcc>
  <rcc rId="103" sId="1">
    <nc r="J7" t="inlineStr">
      <is>
        <t>Release IPClean</t>
      </is>
    </nc>
  </rcc>
  <rfmt sheetId="1" sqref="E7">
    <dxf>
      <fill>
        <patternFill patternType="solid">
          <bgColor rgb="FF92D050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E69" t="inlineStr">
      <is>
        <t>PASS</t>
      </is>
    </nc>
  </rcc>
  <rcc rId="105" sId="1">
    <nc r="G69">
      <v>42</v>
    </nc>
  </rcc>
  <rcc rId="106" sId="1">
    <nc r="H69" t="inlineStr">
      <is>
        <t>HCC</t>
      </is>
    </nc>
  </rcc>
  <rcc rId="107" sId="1">
    <nc r="I69" t="inlineStr">
      <is>
        <t>BMOD</t>
      </is>
    </nc>
  </rcc>
  <rcc rId="108" sId="1">
    <nc r="J69" t="inlineStr">
      <is>
        <t>Debug IPCLean</t>
      </is>
    </nc>
  </rcc>
  <rfmt sheetId="1" sqref="E69">
    <dxf>
      <fill>
        <patternFill patternType="solid">
          <bgColor rgb="FF92D05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nc r="E71" t="inlineStr">
      <is>
        <t>PASS</t>
      </is>
    </nc>
  </rcc>
  <rfmt sheetId="1" sqref="E71">
    <dxf>
      <fill>
        <patternFill patternType="solid">
          <bgColor rgb="FF92D050"/>
        </patternFill>
      </fill>
    </dxf>
  </rfmt>
  <rcc rId="110" sId="1">
    <nc r="G71">
      <v>42</v>
    </nc>
  </rcc>
  <rcc rId="111" sId="1">
    <nc r="H71" t="inlineStr">
      <is>
        <t>HCC</t>
      </is>
    </nc>
  </rcc>
  <rcc rId="112" sId="1">
    <nc r="I71" t="inlineStr">
      <is>
        <t>BMOD</t>
      </is>
    </nc>
  </rcc>
  <rcc rId="113" sId="1">
    <nc r="J71" t="inlineStr">
      <is>
        <t>Debug IPClean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E72" t="inlineStr">
      <is>
        <t>NA</t>
      </is>
    </nc>
  </rcc>
  <rfmt sheetId="1" sqref="E72">
    <dxf>
      <fill>
        <patternFill patternType="solid">
          <bgColor rgb="FFFFC000"/>
        </patternFill>
      </fill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nc r="E73" t="inlineStr">
      <is>
        <t>PASS</t>
      </is>
    </nc>
  </rcc>
  <rfmt sheetId="1" sqref="E73">
    <dxf>
      <fill>
        <patternFill patternType="solid">
          <bgColor rgb="FF92D050"/>
        </patternFill>
      </fill>
    </dxf>
  </rfmt>
  <rcc rId="116" sId="1">
    <nc r="G73">
      <v>42</v>
    </nc>
  </rcc>
  <rcc rId="117" sId="1">
    <nc r="H73" t="inlineStr">
      <is>
        <t>HCC</t>
      </is>
    </nc>
  </rcc>
  <rcc rId="118" sId="1">
    <nc r="I73" t="inlineStr">
      <is>
        <t>BMOD</t>
      </is>
    </nc>
  </rcc>
  <rcc rId="119" sId="1">
    <nc r="J73" t="inlineStr">
      <is>
        <t>DebugIPClean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97703D-4790-4AC0-BA2F-5E53906AC621}" action="delete"/>
  <rdn rId="0" localSheetId="1" customView="1" name="Z_D697703D_4790_4AC0_BA2F_5E53906AC621_.wvu.FilterData" hidden="1" oldHidden="1">
    <formula>'FIV--KVL_D_Orange_TC_V1bios'!$A$1:$K$114</formula>
    <oldFormula>'FIV--KVL_D_Orange_TC_V1bios'!$A$1:$K$114</oldFormula>
  </rdn>
  <rcv guid="{D697703D-4790-4AC0-BA2F-5E53906AC621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E21" t="inlineStr">
      <is>
        <t>Pass</t>
      </is>
    </nc>
  </rcc>
  <rcc rId="122" sId="1">
    <nc r="G21">
      <v>42</v>
    </nc>
  </rcc>
  <rcc rId="123" sId="1">
    <nc r="H21" t="inlineStr">
      <is>
        <t>HCC</t>
      </is>
    </nc>
  </rcc>
  <rcc rId="124" sId="1">
    <nc r="I21" t="inlineStr">
      <is>
        <t>FMOD</t>
      </is>
    </nc>
  </rcc>
  <rcc rId="125" sId="1">
    <nc r="J21" t="inlineStr">
      <is>
        <t>Release IPClean</t>
      </is>
    </nc>
  </rcc>
  <rcc rId="126" sId="1">
    <nc r="E10" t="inlineStr">
      <is>
        <t>Pass</t>
      </is>
    </nc>
  </rcc>
  <rcc rId="127" sId="1">
    <nc r="G10">
      <v>42</v>
    </nc>
  </rcc>
  <rcc rId="128" sId="1">
    <nc r="H10" t="inlineStr">
      <is>
        <t>HCC</t>
      </is>
    </nc>
  </rcc>
  <rcc rId="129" sId="1">
    <nc r="I10" t="inlineStr">
      <is>
        <t>FMOD</t>
      </is>
    </nc>
  </rcc>
  <rcc rId="130" sId="1">
    <nc r="J10" t="inlineStr">
      <is>
        <t>Release IPClean</t>
      </is>
    </nc>
  </rcc>
  <rcc rId="131" sId="1">
    <nc r="E14" t="inlineStr">
      <is>
        <t>Pass</t>
      </is>
    </nc>
  </rcc>
  <rcc rId="132" sId="1">
    <nc r="G14">
      <v>42</v>
    </nc>
  </rcc>
  <rcc rId="133" sId="1">
    <nc r="H14" t="inlineStr">
      <is>
        <t>HCC</t>
      </is>
    </nc>
  </rcc>
  <rcc rId="134" sId="1">
    <nc r="I14" t="inlineStr">
      <is>
        <t>FMOD</t>
      </is>
    </nc>
  </rcc>
  <rcc rId="135" sId="1">
    <nc r="J14" t="inlineStr">
      <is>
        <t>Debug IPClean</t>
      </is>
    </nc>
  </rcc>
  <rcc rId="136" sId="1">
    <nc r="E4" t="inlineStr">
      <is>
        <t>Pass</t>
      </is>
    </nc>
  </rcc>
  <rcc rId="137" sId="1">
    <nc r="G4">
      <v>42</v>
    </nc>
  </rcc>
  <rcc rId="138" sId="1">
    <nc r="H4" t="inlineStr">
      <is>
        <t>HCC</t>
      </is>
    </nc>
  </rcc>
  <rcc rId="139" sId="1">
    <nc r="I4" t="inlineStr">
      <is>
        <t>FMOD</t>
      </is>
    </nc>
  </rcc>
  <rcc rId="140" sId="1">
    <nc r="J4" t="inlineStr">
      <is>
        <t>Debug IPClean</t>
      </is>
    </nc>
  </rcc>
  <rcc rId="141" sId="1">
    <nc r="E27" t="inlineStr">
      <is>
        <t>Pass</t>
      </is>
    </nc>
  </rcc>
  <rcc rId="142" sId="1">
    <nc r="G27">
      <v>42</v>
    </nc>
  </rcc>
  <rcc rId="143" sId="1">
    <nc r="H27" t="inlineStr">
      <is>
        <t>HCC</t>
      </is>
    </nc>
  </rcc>
  <rcc rId="144" sId="1">
    <nc r="I27" t="inlineStr">
      <is>
        <t>FMOD</t>
      </is>
    </nc>
  </rcc>
  <rcc rId="145" sId="1">
    <nc r="J27" t="inlineStr">
      <is>
        <t>Debug IPClean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nc r="E37" t="inlineStr">
      <is>
        <t>Pass</t>
      </is>
    </nc>
  </rcc>
  <rcc rId="147" sId="1">
    <nc r="G37">
      <v>42</v>
    </nc>
  </rcc>
  <rcc rId="148" sId="1">
    <nc r="H37" t="inlineStr">
      <is>
        <t>HCC</t>
      </is>
    </nc>
  </rcc>
  <rcc rId="149" sId="1">
    <nc r="I37" t="inlineStr">
      <is>
        <t>FMOD</t>
      </is>
    </nc>
  </rcc>
  <rcc rId="150" sId="1">
    <nc r="J37" t="inlineStr">
      <is>
        <t>Release IPClean</t>
      </is>
    </nc>
  </rcc>
  <rcc rId="151" sId="1">
    <nc r="E45" t="inlineStr">
      <is>
        <t>Pass</t>
      </is>
    </nc>
  </rcc>
  <rcc rId="152" sId="1">
    <nc r="G45">
      <v>42</v>
    </nc>
  </rcc>
  <rcc rId="153" sId="1">
    <nc r="H45" t="inlineStr">
      <is>
        <t>HCC</t>
      </is>
    </nc>
  </rcc>
  <rcc rId="154" sId="1">
    <nc r="I45" t="inlineStr">
      <is>
        <t>FMOD</t>
      </is>
    </nc>
  </rcc>
  <rcc rId="155" sId="1">
    <nc r="J45" t="inlineStr">
      <is>
        <t>Debug IPClean</t>
      </is>
    </nc>
  </rcc>
  <rcc rId="156" sId="1">
    <nc r="E51" t="inlineStr">
      <is>
        <t>Pass</t>
      </is>
    </nc>
  </rcc>
  <rcc rId="157" sId="1">
    <nc r="G51">
      <v>42</v>
    </nc>
  </rcc>
  <rcc rId="158" sId="1">
    <nc r="H51" t="inlineStr">
      <is>
        <t>HCC</t>
      </is>
    </nc>
  </rcc>
  <rcc rId="159" sId="1">
    <nc r="I51" t="inlineStr">
      <is>
        <t>FMOD</t>
      </is>
    </nc>
  </rcc>
  <rcc rId="160" sId="1">
    <nc r="J51" t="inlineStr">
      <is>
        <t>Release IPClean</t>
      </is>
    </nc>
  </rcc>
  <rcc rId="161" sId="1">
    <nc r="E58" t="inlineStr">
      <is>
        <t>Pass</t>
      </is>
    </nc>
  </rcc>
  <rcc rId="162" sId="1">
    <nc r="G58">
      <v>42</v>
    </nc>
  </rcc>
  <rcc rId="163" sId="1">
    <nc r="H58" t="inlineStr">
      <is>
        <t>HCC</t>
      </is>
    </nc>
  </rcc>
  <rcc rId="164" sId="1">
    <nc r="I58" t="inlineStr">
      <is>
        <t>FMOD</t>
      </is>
    </nc>
  </rcc>
  <rcc rId="165" sId="1">
    <nc r="J58" t="inlineStr">
      <is>
        <t>Release IPClean</t>
      </is>
    </nc>
  </rcc>
  <rcc rId="166" sId="1">
    <nc r="E81" t="inlineStr">
      <is>
        <t>Pass</t>
      </is>
    </nc>
  </rcc>
  <rcc rId="167" sId="1">
    <nc r="G81">
      <v>42</v>
    </nc>
  </rcc>
  <rcc rId="168" sId="1">
    <nc r="H81" t="inlineStr">
      <is>
        <t>HCC</t>
      </is>
    </nc>
  </rcc>
  <rcc rId="169" sId="1">
    <nc r="I81" t="inlineStr">
      <is>
        <t>FMOD</t>
      </is>
    </nc>
  </rcc>
  <rcc rId="170" sId="1">
    <nc r="J81" t="inlineStr">
      <is>
        <t>Debug IPClean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1">
    <nc r="E86" t="inlineStr">
      <is>
        <t>Pass</t>
      </is>
    </nc>
  </rcc>
  <rcc rId="172" sId="1">
    <nc r="G86">
      <v>42</v>
    </nc>
  </rcc>
  <rcc rId="173" sId="1">
    <nc r="H86" t="inlineStr">
      <is>
        <t>HCC</t>
      </is>
    </nc>
  </rcc>
  <rcc rId="174" sId="1">
    <nc r="I86" t="inlineStr">
      <is>
        <t>FMOD</t>
      </is>
    </nc>
  </rcc>
  <rcc rId="175" sId="1">
    <nc r="J86" t="inlineStr">
      <is>
        <t>Release IPClean</t>
      </is>
    </nc>
  </rcc>
  <rcc rId="176" sId="1">
    <nc r="E96" t="inlineStr">
      <is>
        <t>Pass</t>
      </is>
    </nc>
  </rcc>
  <rcc rId="177" sId="1">
    <nc r="G96">
      <v>42</v>
    </nc>
  </rcc>
  <rcc rId="178" sId="1">
    <nc r="H96" t="inlineStr">
      <is>
        <t>HCC</t>
      </is>
    </nc>
  </rcc>
  <rcc rId="179" sId="1">
    <nc r="I96" t="inlineStr">
      <is>
        <t>FMOD</t>
      </is>
    </nc>
  </rcc>
  <rcc rId="180" sId="1">
    <nc r="J96" t="inlineStr">
      <is>
        <t>Debug IPClean</t>
      </is>
    </nc>
  </rcc>
  <rcc rId="181" sId="1">
    <nc r="E97" t="inlineStr">
      <is>
        <t>Pass</t>
      </is>
    </nc>
  </rcc>
  <rcc rId="182" sId="1">
    <nc r="G97">
      <v>42</v>
    </nc>
  </rcc>
  <rcc rId="183" sId="1">
    <nc r="H97" t="inlineStr">
      <is>
        <t>HCC</t>
      </is>
    </nc>
  </rcc>
  <rcc rId="184" sId="1">
    <nc r="I97" t="inlineStr">
      <is>
        <t>FMOD</t>
      </is>
    </nc>
  </rcc>
  <rcc rId="185" sId="1">
    <nc r="J97" t="inlineStr">
      <is>
        <t>Debug IPClean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nc r="E101" t="inlineStr">
      <is>
        <t>Pass</t>
      </is>
    </nc>
  </rcc>
  <rcc rId="187" sId="1">
    <nc r="G101">
      <v>42</v>
    </nc>
  </rcc>
  <rcc rId="188" sId="1">
    <nc r="H101" t="inlineStr">
      <is>
        <t>HCC</t>
      </is>
    </nc>
  </rcc>
  <rcc rId="189" sId="1">
    <nc r="I101" t="inlineStr">
      <is>
        <t>FMOD</t>
      </is>
    </nc>
  </rcc>
  <rcc rId="190" sId="1">
    <nc r="J101" t="inlineStr">
      <is>
        <t>Debug ICPlean</t>
      </is>
    </nc>
  </rcc>
  <rcc rId="191" sId="1">
    <nc r="E105" t="inlineStr">
      <is>
        <t>Pass</t>
      </is>
    </nc>
  </rcc>
  <rcc rId="192" sId="1">
    <nc r="G105">
      <v>42</v>
    </nc>
  </rcc>
  <rcc rId="193" sId="1">
    <nc r="H105" t="inlineStr">
      <is>
        <t>HCC</t>
      </is>
    </nc>
  </rcc>
  <rcc rId="194" sId="1">
    <nc r="I105" t="inlineStr">
      <is>
        <t>FMOD</t>
      </is>
    </nc>
  </rcc>
  <rcc rId="195" sId="1">
    <nc r="J105" t="inlineStr">
      <is>
        <t>Release IPClean</t>
      </is>
    </nc>
  </rcc>
  <rcc rId="196" sId="1">
    <nc r="E108" t="inlineStr">
      <is>
        <t>Pass</t>
      </is>
    </nc>
  </rcc>
  <rcc rId="197" sId="1">
    <nc r="G108">
      <v>42</v>
    </nc>
  </rcc>
  <rcc rId="198" sId="1">
    <nc r="H108" t="inlineStr">
      <is>
        <t>HCC</t>
      </is>
    </nc>
  </rcc>
  <rcc rId="199" sId="1">
    <nc r="I108" t="inlineStr">
      <is>
        <t>FMOD</t>
      </is>
    </nc>
  </rcc>
  <rcc rId="200" sId="1">
    <nc r="J108" t="inlineStr">
      <is>
        <t>Release IPClean</t>
      </is>
    </nc>
  </rcc>
  <rcc rId="201" sId="1">
    <nc r="E65" t="inlineStr">
      <is>
        <t>Pass</t>
      </is>
    </nc>
  </rcc>
  <rcc rId="202" sId="1">
    <nc r="G65">
      <v>42</v>
    </nc>
  </rcc>
  <rcc rId="203" sId="1">
    <nc r="H65" t="inlineStr">
      <is>
        <t>HCC</t>
      </is>
    </nc>
  </rcc>
  <rcc rId="204" sId="1">
    <nc r="I65" t="inlineStr">
      <is>
        <t>FMOD</t>
      </is>
    </nc>
  </rcc>
  <rcc rId="205" sId="1">
    <nc r="J65" t="inlineStr">
      <is>
        <t>Release IPClean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nc r="E84" t="inlineStr">
      <is>
        <t>NA</t>
      </is>
    </nc>
  </rcc>
  <rcc rId="207" sId="1">
    <nc r="G84">
      <v>42</v>
    </nc>
  </rcc>
  <rcc rId="208" sId="1">
    <nc r="H84" t="inlineStr">
      <is>
        <t>HCC</t>
      </is>
    </nc>
  </rcc>
  <rcc rId="209" sId="1">
    <nc r="I84" t="inlineStr">
      <is>
        <t>FMOD</t>
      </is>
    </nc>
  </rcc>
  <rcc rId="210" sId="1">
    <nc r="J84" t="inlineStr">
      <is>
        <t>Release ipclean</t>
      </is>
    </nc>
  </rcc>
  <rcc rId="211" sId="1">
    <nc r="E80" t="inlineStr">
      <is>
        <t>NA</t>
      </is>
    </nc>
  </rcc>
  <rcc rId="212" sId="1">
    <nc r="G80">
      <v>42</v>
    </nc>
  </rcc>
  <rcc rId="213" sId="1">
    <nc r="H80" t="inlineStr">
      <is>
        <t>HCC</t>
      </is>
    </nc>
  </rcc>
  <rcc rId="214" sId="1">
    <nc r="I80" t="inlineStr">
      <is>
        <t>FMOD</t>
      </is>
    </nc>
  </rcc>
  <rcc rId="215" sId="1">
    <nc r="J80" t="inlineStr">
      <is>
        <t>Release ipclean</t>
      </is>
    </nc>
  </rcc>
  <rcc rId="216" sId="1">
    <nc r="E88" t="inlineStr">
      <is>
        <t>NA</t>
      </is>
    </nc>
  </rcc>
  <rcc rId="217" sId="1">
    <nc r="G88">
      <v>42</v>
    </nc>
  </rcc>
  <rcc rId="218" sId="1">
    <nc r="H88" t="inlineStr">
      <is>
        <t>HCC</t>
      </is>
    </nc>
  </rcc>
  <rcc rId="219" sId="1">
    <nc r="I88" t="inlineStr">
      <is>
        <t>FMOD</t>
      </is>
    </nc>
  </rcc>
  <rcc rId="220" sId="1">
    <nc r="J88" t="inlineStr">
      <is>
        <t>Release ipclean</t>
      </is>
    </nc>
  </rcc>
  <rcv guid="{316C78AE-F221-4371-A172-C55ED396157E}" action="delete"/>
  <rdn rId="0" localSheetId="1" customView="1" name="Z_316C78AE_F221_4371_A172_C55ED396157E_.wvu.FilterData" hidden="1" oldHidden="1">
    <formula>'FIV--KVL_D_Orange_TC_V1bios'!$A$1:$K$114</formula>
    <oldFormula>'FIV--KVL_D_Orange_TC_V1bios'!$A$1:$K$114</oldFormula>
  </rdn>
  <rcv guid="{316C78AE-F221-4371-A172-C55ED396157E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nc r="E74" t="inlineStr">
      <is>
        <t>PASS</t>
      </is>
    </nc>
  </rcc>
  <rfmt sheetId="1" sqref="E74">
    <dxf>
      <fill>
        <patternFill patternType="solid">
          <bgColor rgb="FF92D050"/>
        </patternFill>
      </fill>
    </dxf>
  </rfmt>
  <rcc rId="223" sId="1">
    <nc r="G74">
      <v>42</v>
    </nc>
  </rcc>
  <rcc rId="224" sId="1">
    <nc r="H74" t="inlineStr">
      <is>
        <t>HCC</t>
      </is>
    </nc>
  </rcc>
  <rcc rId="225" sId="1">
    <nc r="I74" t="inlineStr">
      <is>
        <t>BMOD</t>
      </is>
    </nc>
  </rcc>
  <rcc rId="226" sId="1">
    <nc r="J74" t="inlineStr">
      <is>
        <t>DebugIPClean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D46" t="inlineStr">
      <is>
        <t>Sharif</t>
      </is>
    </oc>
    <nc r="D46" t="inlineStr">
      <is>
        <t>Gangani</t>
      </is>
    </nc>
  </rcc>
  <rcc rId="228" sId="1">
    <oc r="D70" t="inlineStr">
      <is>
        <t>Sharif</t>
      </is>
    </oc>
    <nc r="D70" t="inlineStr">
      <is>
        <t>Gayathri</t>
      </is>
    </nc>
  </rcc>
  <rdn rId="0" localSheetId="1" customView="1" name="Z_3EC8F775_4804_45EB_A948_818B5292D679_.wvu.FilterData" hidden="1" oldHidden="1">
    <formula>'FIV--KVL_D_Orange_TC_V1bios'!$A$1:$K$114</formula>
  </rdn>
  <rcv guid="{3EC8F775-4804-45EB-A948-818B5292D679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nc r="E83" t="inlineStr">
      <is>
        <t>Pass</t>
      </is>
    </nc>
  </rcc>
  <rfmt sheetId="1" sqref="E83">
    <dxf>
      <fill>
        <patternFill patternType="solid">
          <bgColor rgb="FF92D050"/>
        </patternFill>
      </fill>
    </dxf>
  </rfmt>
  <rcc rId="231" sId="1">
    <nc r="G83">
      <v>42</v>
    </nc>
  </rcc>
  <rcc rId="232" sId="1">
    <nc r="H83" t="inlineStr">
      <is>
        <t>HCC</t>
      </is>
    </nc>
  </rcc>
  <rcc rId="233" sId="1">
    <nc r="I83" t="inlineStr">
      <is>
        <t>BMOD</t>
      </is>
    </nc>
  </rcc>
  <rcc rId="234" sId="1">
    <nc r="J83" t="inlineStr">
      <is>
        <t>Debug IPClean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nc r="E50" t="inlineStr">
      <is>
        <t>Pass</t>
      </is>
    </nc>
  </rcc>
  <rcc rId="236" sId="1">
    <nc r="G50">
      <v>42</v>
    </nc>
  </rcc>
  <rcc rId="237" sId="1">
    <nc r="H50" t="inlineStr">
      <is>
        <t>HCC</t>
      </is>
    </nc>
  </rcc>
  <rcc rId="238" sId="1">
    <nc r="I50" t="inlineStr">
      <is>
        <t>FMOD</t>
      </is>
    </nc>
  </rcc>
  <rcc rId="239" sId="1">
    <nc r="J50" t="inlineStr">
      <is>
        <t>Release IPClean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nc r="E2" t="inlineStr">
      <is>
        <t>Pass</t>
      </is>
    </nc>
  </rcc>
  <rcc rId="241" sId="1">
    <nc r="G2">
      <v>42</v>
    </nc>
  </rcc>
  <rcc rId="242" sId="1">
    <nc r="H2" t="inlineStr">
      <is>
        <t>HCC</t>
      </is>
    </nc>
  </rcc>
  <rcc rId="243" sId="1">
    <nc r="I2" t="inlineStr">
      <is>
        <t>FMOD</t>
      </is>
    </nc>
  </rcc>
  <rcc rId="244" sId="1">
    <nc r="J2" t="inlineStr">
      <is>
        <t>Release IPClean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nc r="E77" t="inlineStr">
      <is>
        <t>Pass</t>
      </is>
    </nc>
  </rcc>
  <rcc rId="246" sId="1">
    <nc r="G77">
      <v>42</v>
    </nc>
  </rcc>
  <rcc rId="247" sId="1">
    <nc r="H77" t="inlineStr">
      <is>
        <t>HCC</t>
      </is>
    </nc>
  </rcc>
  <rcc rId="248" sId="1">
    <nc r="I77" t="inlineStr">
      <is>
        <t>FMOD</t>
      </is>
    </nc>
  </rcc>
  <rcc rId="249" sId="1">
    <nc r="J77" t="inlineStr">
      <is>
        <t>Debug IPClean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1">
    <nc r="E43" t="inlineStr">
      <is>
        <t>Pass</t>
      </is>
    </nc>
  </rcc>
  <rcc rId="251" sId="1">
    <nc r="G43">
      <v>42</v>
    </nc>
  </rcc>
  <rfmt sheetId="1" sqref="E43">
    <dxf>
      <fill>
        <patternFill patternType="solid">
          <bgColor rgb="FF92D050"/>
        </patternFill>
      </fill>
    </dxf>
  </rfmt>
  <rcc rId="252" sId="1">
    <nc r="H43" t="inlineStr">
      <is>
        <t>HCC</t>
      </is>
    </nc>
  </rcc>
  <rcc rId="253" sId="1">
    <nc r="I43" t="inlineStr">
      <is>
        <t>FMOD</t>
      </is>
    </nc>
  </rcc>
  <rcc rId="254" sId="1">
    <nc r="J43" t="inlineStr">
      <is>
        <t>Debug 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1">
    <nc r="E40" t="inlineStr">
      <is>
        <t>Pass</t>
      </is>
    </nc>
  </rcc>
  <rcc rId="256" sId="1">
    <nc r="G40">
      <v>42</v>
    </nc>
  </rcc>
  <rcc rId="257" sId="1">
    <nc r="H40" t="inlineStr">
      <is>
        <t>HCC</t>
      </is>
    </nc>
  </rcc>
  <rcc rId="258" sId="1">
    <nc r="I40" t="inlineStr">
      <is>
        <t>FMOD</t>
      </is>
    </nc>
  </rcc>
  <rcc rId="259" sId="1">
    <nc r="J40" t="inlineStr">
      <is>
        <t xml:space="preserve">Non IPClean Debug </t>
      </is>
    </nc>
  </rcc>
  <rcv guid="{D697703D-4790-4AC0-BA2F-5E53906AC621}" action="delete"/>
  <rdn rId="0" localSheetId="1" customView="1" name="Z_D697703D_4790_4AC0_BA2F_5E53906AC621_.wvu.FilterData" hidden="1" oldHidden="1">
    <formula>'FIV--KVL_D_Orange_TC_V1bios'!$A$1:$K$114</formula>
    <oldFormula>'FIV--KVL_D_Orange_TC_V1bios'!$A$1:$K$114</oldFormula>
  </rdn>
  <rcv guid="{D697703D-4790-4AC0-BA2F-5E53906AC621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>
    <nc r="E70" t="inlineStr">
      <is>
        <t>Pass</t>
      </is>
    </nc>
  </rcc>
  <rfmt sheetId="1" sqref="E70">
    <dxf>
      <fill>
        <patternFill patternType="solid">
          <bgColor rgb="FF92D050"/>
        </patternFill>
      </fill>
    </dxf>
  </rfmt>
  <rcc rId="262" sId="1">
    <nc r="G70">
      <v>42</v>
    </nc>
  </rcc>
  <rcc rId="263" sId="1">
    <nc r="H70" t="inlineStr">
      <is>
        <t>HCC</t>
      </is>
    </nc>
  </rcc>
  <rcc rId="264" sId="1">
    <nc r="I70" t="inlineStr">
      <is>
        <t>BMOD</t>
      </is>
    </nc>
  </rcc>
  <rcc rId="265" sId="1">
    <nc r="J70" t="inlineStr">
      <is>
        <t>Debug 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nc r="E91" t="inlineStr">
      <is>
        <t>Pass</t>
      </is>
    </nc>
  </rcc>
  <rcc rId="267" sId="1">
    <nc r="G90">
      <v>42</v>
    </nc>
  </rcc>
  <rcc rId="268" sId="1">
    <nc r="H90" t="inlineStr">
      <is>
        <t>HCC</t>
      </is>
    </nc>
  </rcc>
  <rcc rId="269" sId="1">
    <nc r="I90" t="inlineStr">
      <is>
        <t>FMOD</t>
      </is>
    </nc>
  </rcc>
  <rcc rId="270" sId="1">
    <nc r="J90" t="inlineStr">
      <is>
        <t>Release IPClean</t>
      </is>
    </nc>
  </rcc>
  <rcc rId="271" sId="1">
    <nc r="G91">
      <v>42</v>
    </nc>
  </rcc>
  <rcc rId="272" sId="1">
    <nc r="H91" t="inlineStr">
      <is>
        <t>HCC</t>
      </is>
    </nc>
  </rcc>
  <rcc rId="273" sId="1">
    <nc r="I91" t="inlineStr">
      <is>
        <t>FMOD</t>
      </is>
    </nc>
  </rcc>
  <rcc rId="274" sId="1">
    <nc r="J91" t="inlineStr">
      <is>
        <t>Release IPClean</t>
      </is>
    </nc>
  </rcc>
  <rcc rId="275" sId="1">
    <nc r="E90" t="inlineStr">
      <is>
        <t>Pass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nc r="E54" t="inlineStr">
      <is>
        <t>Pass</t>
      </is>
    </nc>
  </rcc>
  <rcc rId="277" sId="1">
    <nc r="G54">
      <v>42</v>
    </nc>
  </rcc>
  <rcc rId="278" sId="1">
    <nc r="H54" t="inlineStr">
      <is>
        <t>HCC</t>
      </is>
    </nc>
  </rcc>
  <rcc rId="279" sId="1">
    <nc r="I54" t="inlineStr">
      <is>
        <t>FMOD</t>
      </is>
    </nc>
  </rcc>
  <rcc rId="280" sId="1">
    <nc r="J54" t="inlineStr">
      <is>
        <t>Release IPClean</t>
      </is>
    </nc>
  </rcc>
  <rcc rId="281" sId="1">
    <nc r="E22" t="inlineStr">
      <is>
        <t>Pass</t>
      </is>
    </nc>
  </rcc>
  <rcc rId="282" sId="1">
    <nc r="G22">
      <v>42</v>
    </nc>
  </rcc>
  <rcc rId="283" sId="1">
    <nc r="H22" t="inlineStr">
      <is>
        <t>HCC</t>
      </is>
    </nc>
  </rcc>
  <rcc rId="284" sId="1">
    <nc r="I22" t="inlineStr">
      <is>
        <t>FMOD</t>
      </is>
    </nc>
  </rcc>
  <rcc rId="285" sId="1">
    <nc r="J22" t="inlineStr">
      <is>
        <t>Release IPClean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D33" t="inlineStr">
      <is>
        <t>Sharif</t>
      </is>
    </oc>
    <nc r="D33" t="inlineStr">
      <is>
        <t>Gangani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nc r="E79" t="inlineStr">
      <is>
        <t>Pass</t>
      </is>
    </nc>
  </rcc>
  <rcc rId="288" sId="1">
    <nc r="G79">
      <v>42</v>
    </nc>
  </rcc>
  <rcc rId="289" sId="1">
    <nc r="H79" t="inlineStr">
      <is>
        <t>HCC</t>
      </is>
    </nc>
  </rcc>
  <rcc rId="290" sId="1">
    <nc r="I79" t="inlineStr">
      <is>
        <t>FMOD</t>
      </is>
    </nc>
  </rcc>
  <rcc rId="291" sId="1">
    <nc r="J79" t="inlineStr">
      <is>
        <t>Debug IPClean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nc r="E63" t="inlineStr">
      <is>
        <t>Pass</t>
      </is>
    </nc>
  </rcc>
  <rcc rId="293" sId="1">
    <nc r="G63">
      <v>42</v>
    </nc>
  </rcc>
  <rcc rId="294" sId="1">
    <nc r="H63" t="inlineStr">
      <is>
        <t>HCC</t>
      </is>
    </nc>
  </rcc>
  <rcc rId="295" sId="1">
    <nc r="I63" t="inlineStr">
      <is>
        <t>FMOD</t>
      </is>
    </nc>
  </rcc>
  <rcc rId="296" sId="1">
    <nc r="J63" t="inlineStr">
      <is>
        <t>Release 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nc r="E19" t="inlineStr">
      <is>
        <t>Pass</t>
      </is>
    </nc>
  </rcc>
  <rfmt sheetId="1" sqref="E19">
    <dxf>
      <fill>
        <patternFill patternType="solid">
          <bgColor rgb="FF92D050"/>
        </patternFill>
      </fill>
    </dxf>
  </rfmt>
  <rcc rId="298" sId="1">
    <nc r="G19">
      <v>42</v>
    </nc>
  </rcc>
  <rcc rId="299" sId="1">
    <nc r="H19" t="inlineStr">
      <is>
        <t>HCC</t>
      </is>
    </nc>
  </rcc>
  <rcc rId="300" sId="1">
    <nc r="I19" t="inlineStr">
      <is>
        <t>FMOD</t>
      </is>
    </nc>
  </rcc>
  <rcc rId="301" sId="1">
    <nc r="J19" t="inlineStr">
      <is>
        <t>Release IPClean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D64" t="inlineStr">
      <is>
        <t>Sharif</t>
      </is>
    </oc>
    <nc r="D64" t="inlineStr">
      <is>
        <t>Chetana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nc r="E78" t="inlineStr">
      <is>
        <t>Pass</t>
      </is>
    </nc>
  </rcc>
  <rfmt sheetId="1" sqref="E78">
    <dxf>
      <fill>
        <patternFill patternType="solid">
          <bgColor rgb="FF92D050"/>
        </patternFill>
      </fill>
    </dxf>
  </rfmt>
  <rcc rId="304" sId="1">
    <nc r="G78">
      <v>42</v>
    </nc>
  </rcc>
  <rcc rId="305" sId="1">
    <nc r="H78" t="inlineStr">
      <is>
        <t>HCC</t>
      </is>
    </nc>
  </rcc>
  <rcc rId="306" sId="1">
    <nc r="I78" t="inlineStr">
      <is>
        <t>FMOD</t>
      </is>
    </nc>
  </rcc>
  <rcc rId="307" sId="1">
    <nc r="J78" t="inlineStr">
      <is>
        <t>Debug IPClean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nc r="E52" t="inlineStr">
      <is>
        <t>Pass</t>
      </is>
    </nc>
  </rcc>
  <rfmt sheetId="1" sqref="E52">
    <dxf>
      <fill>
        <patternFill patternType="solid">
          <bgColor rgb="FF92D050"/>
        </patternFill>
      </fill>
    </dxf>
  </rfmt>
  <rcc rId="309" sId="1">
    <nc r="G52">
      <v>42</v>
    </nc>
  </rcc>
  <rcc rId="310" sId="1">
    <nc r="H52" t="inlineStr">
      <is>
        <t>HCC</t>
      </is>
    </nc>
  </rcc>
  <rcc rId="311" sId="1">
    <nc r="I52" t="inlineStr">
      <is>
        <t>FMOD</t>
      </is>
    </nc>
  </rcc>
  <rcc rId="312" sId="1">
    <nc r="J52" t="inlineStr">
      <is>
        <t>Release IPClean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1">
    <nc r="E59" t="inlineStr">
      <is>
        <t>Pass</t>
      </is>
    </nc>
  </rcc>
  <rfmt sheetId="1" sqref="E59">
    <dxf>
      <fill>
        <patternFill patternType="solid">
          <bgColor rgb="FF92D050"/>
        </patternFill>
      </fill>
    </dxf>
  </rfmt>
  <rcc rId="314" sId="1">
    <nc r="G59">
      <v>42</v>
    </nc>
  </rcc>
  <rcc rId="315" sId="1">
    <nc r="H59" t="inlineStr">
      <is>
        <t>HCC</t>
      </is>
    </nc>
  </rcc>
  <rcc rId="316" sId="1">
    <nc r="I59" t="inlineStr">
      <is>
        <t>FMOD</t>
      </is>
    </nc>
  </rcc>
  <rcc rId="317" sId="1">
    <nc r="J59" t="inlineStr">
      <is>
        <t>Release IPClean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nc r="E26" t="inlineStr">
      <is>
        <t>Pass</t>
      </is>
    </nc>
  </rcc>
  <rcc rId="319" sId="1">
    <nc r="G26">
      <v>42</v>
    </nc>
  </rcc>
  <rcc rId="320" sId="1">
    <nc r="H26" t="inlineStr">
      <is>
        <t>HCC</t>
      </is>
    </nc>
  </rcc>
  <rcc rId="321" sId="1">
    <nc r="I26" t="inlineStr">
      <is>
        <t>FMOD</t>
      </is>
    </nc>
  </rcc>
  <rcc rId="322" sId="1">
    <nc r="J26" t="inlineStr">
      <is>
        <t>Release IPClean</t>
      </is>
    </nc>
  </rcc>
  <rfmt sheetId="1" sqref="E26">
    <dxf>
      <fill>
        <patternFill patternType="solid">
          <bgColor rgb="FF92D050"/>
        </patternFill>
      </fill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nc r="E76" t="inlineStr">
      <is>
        <t>Pass</t>
      </is>
    </nc>
  </rcc>
  <rfmt sheetId="1" sqref="E76">
    <dxf>
      <fill>
        <patternFill patternType="solid">
          <bgColor rgb="FF92D050"/>
        </patternFill>
      </fill>
    </dxf>
  </rfmt>
  <rcc rId="324" sId="1">
    <nc r="G76">
      <v>42</v>
    </nc>
  </rcc>
  <rcc rId="325" sId="1">
    <nc r="H76" t="inlineStr">
      <is>
        <t>HCC</t>
      </is>
    </nc>
  </rcc>
  <rcc rId="326" sId="1">
    <nc r="I76" t="inlineStr">
      <is>
        <t>FMOD</t>
      </is>
    </nc>
  </rcc>
  <rcc rId="327" sId="1">
    <nc r="J76" t="inlineStr">
      <is>
        <t>Debug IPClean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">
    <nc r="E34" t="inlineStr">
      <is>
        <t>Pass</t>
      </is>
    </nc>
  </rcc>
  <rcc rId="329" sId="1">
    <nc r="G34">
      <v>42</v>
    </nc>
  </rcc>
  <rcc rId="330" sId="1">
    <nc r="H34" t="inlineStr">
      <is>
        <t>HCC</t>
      </is>
    </nc>
  </rcc>
  <rcc rId="331" sId="1">
    <nc r="I34" t="inlineStr">
      <is>
        <t>FMOD</t>
      </is>
    </nc>
  </rcc>
  <rcc rId="332" sId="1">
    <nc r="J34" t="inlineStr">
      <is>
        <t>Release IPClean</t>
      </is>
    </nc>
  </rcc>
  <rcc rId="333" sId="1">
    <nc r="E35" t="inlineStr">
      <is>
        <t>Pass</t>
      </is>
    </nc>
  </rcc>
  <rcc rId="334" sId="1">
    <nc r="G35">
      <v>42</v>
    </nc>
  </rcc>
  <rcc rId="335" sId="1">
    <nc r="H35" t="inlineStr">
      <is>
        <t>HCC</t>
      </is>
    </nc>
  </rcc>
  <rcc rId="336" sId="1">
    <nc r="I35" t="inlineStr">
      <is>
        <t>FMOD</t>
      </is>
    </nc>
  </rcc>
  <rcc rId="337" sId="1">
    <nc r="J35" t="inlineStr">
      <is>
        <t>Release IPClean</t>
      </is>
    </nc>
  </rcc>
  <rcc rId="338" sId="1">
    <nc r="E6" t="inlineStr">
      <is>
        <t>Pass</t>
      </is>
    </nc>
  </rcc>
  <rcc rId="339" sId="1">
    <nc r="G6">
      <v>42</v>
    </nc>
  </rcc>
  <rcc rId="340" sId="1">
    <nc r="H6" t="inlineStr">
      <is>
        <t>HCC</t>
      </is>
    </nc>
  </rcc>
  <rcc rId="341" sId="1">
    <nc r="I6" t="inlineStr">
      <is>
        <t>FMOD</t>
      </is>
    </nc>
  </rcc>
  <rcc rId="342" sId="1">
    <nc r="J6" t="inlineStr">
      <is>
        <t>Release IPClean</t>
      </is>
    </nc>
  </rcc>
  <rcc rId="343" sId="1">
    <nc r="E29" t="inlineStr">
      <is>
        <t>Pass</t>
      </is>
    </nc>
  </rcc>
  <rcc rId="344" sId="1">
    <nc r="G29">
      <v>42</v>
    </nc>
  </rcc>
  <rcc rId="345" sId="1">
    <nc r="H29" t="inlineStr">
      <is>
        <t>HCC</t>
      </is>
    </nc>
  </rcc>
  <rcc rId="346" sId="1">
    <nc r="I29" t="inlineStr">
      <is>
        <t>FMOD</t>
      </is>
    </nc>
  </rcc>
  <rcc rId="347" sId="1">
    <nc r="J29" t="inlineStr">
      <is>
        <t>Release IPClean</t>
      </is>
    </nc>
  </rcc>
  <rcc rId="348" sId="1">
    <nc r="E56" t="inlineStr">
      <is>
        <t>Pass</t>
      </is>
    </nc>
  </rcc>
  <rcc rId="349" sId="1">
    <nc r="G56">
      <v>42</v>
    </nc>
  </rcc>
  <rcc rId="350" sId="1">
    <nc r="H56" t="inlineStr">
      <is>
        <t>HCC</t>
      </is>
    </nc>
  </rcc>
  <rcc rId="351" sId="1">
    <nc r="I56" t="inlineStr">
      <is>
        <t>FMOD</t>
      </is>
    </nc>
  </rcc>
  <rcc rId="352" sId="1">
    <nc r="J56" t="inlineStr">
      <is>
        <t>Release IPClean</t>
      </is>
    </nc>
  </rcc>
  <rcc rId="353" sId="1">
    <nc r="E60" t="inlineStr">
      <is>
        <t>Pass</t>
      </is>
    </nc>
  </rcc>
  <rcc rId="354" sId="1">
    <nc r="G60">
      <v>42</v>
    </nc>
  </rcc>
  <rcc rId="355" sId="1">
    <nc r="H60" t="inlineStr">
      <is>
        <t>HCC</t>
      </is>
    </nc>
  </rcc>
  <rcc rId="356" sId="1">
    <nc r="I60" t="inlineStr">
      <is>
        <t>FMOD</t>
      </is>
    </nc>
  </rcc>
  <rcc rId="357" sId="1">
    <nc r="J60" t="inlineStr">
      <is>
        <t>Release IPClean</t>
      </is>
    </nc>
  </rcc>
  <rcc rId="358" sId="1">
    <nc r="E30" t="inlineStr">
      <is>
        <t>Pass</t>
      </is>
    </nc>
  </rcc>
  <rcc rId="359" sId="1">
    <nc r="G30">
      <v>42</v>
    </nc>
  </rcc>
  <rcc rId="360" sId="1">
    <nc r="H30" t="inlineStr">
      <is>
        <t>HCC</t>
      </is>
    </nc>
  </rcc>
  <rcc rId="361" sId="1">
    <nc r="I30" t="inlineStr">
      <is>
        <t>FMOD</t>
      </is>
    </nc>
  </rcc>
  <rcc rId="362" sId="1">
    <nc r="J30" t="inlineStr">
      <is>
        <t>Release IPClean</t>
      </is>
    </nc>
  </rcc>
  <rcc rId="363" sId="1">
    <nc r="E23" t="inlineStr">
      <is>
        <t>Pass</t>
      </is>
    </nc>
  </rcc>
  <rcc rId="364" sId="1">
    <nc r="G23">
      <v>42</v>
    </nc>
  </rcc>
  <rcc rId="365" sId="1">
    <nc r="H23" t="inlineStr">
      <is>
        <t>HCC</t>
      </is>
    </nc>
  </rcc>
  <rcc rId="366" sId="1">
    <nc r="I23" t="inlineStr">
      <is>
        <t>FMOD</t>
      </is>
    </nc>
  </rcc>
  <rcc rId="367" sId="1">
    <nc r="J23" t="inlineStr">
      <is>
        <t>Release IPClean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1">
    <nc r="E75" t="inlineStr">
      <is>
        <t>Pass</t>
      </is>
    </nc>
  </rcc>
  <rfmt sheetId="1" sqref="E75">
    <dxf>
      <fill>
        <patternFill patternType="solid">
          <bgColor rgb="FF92D050"/>
        </patternFill>
      </fill>
    </dxf>
  </rfmt>
  <rcc rId="369" sId="1">
    <nc r="G75">
      <v>42</v>
    </nc>
  </rcc>
  <rcc rId="370" sId="1">
    <nc r="H75" t="inlineStr">
      <is>
        <t>HCC</t>
      </is>
    </nc>
  </rcc>
  <rcc rId="371" sId="1">
    <nc r="I75" t="inlineStr">
      <is>
        <t>FMOD</t>
      </is>
    </nc>
  </rcc>
  <rcc rId="372" sId="1">
    <nc r="J75" t="inlineStr">
      <is>
        <t>Debug IPClean</t>
      </is>
    </nc>
  </rcc>
  <rcc rId="373" sId="1">
    <nc r="E106" t="inlineStr">
      <is>
        <t>Pass</t>
      </is>
    </nc>
  </rcc>
  <rfmt sheetId="1" sqref="E106">
    <dxf>
      <fill>
        <patternFill patternType="solid">
          <bgColor rgb="FF92D050"/>
        </patternFill>
      </fill>
    </dxf>
  </rfmt>
  <rcc rId="374" sId="1">
    <nc r="G106">
      <v>42</v>
    </nc>
  </rcc>
  <rcc rId="375" sId="1">
    <nc r="H106" t="inlineStr">
      <is>
        <t>HCC</t>
      </is>
    </nc>
  </rcc>
  <rcc rId="376" sId="1">
    <nc r="I106" t="inlineStr">
      <is>
        <t>FMOD</t>
      </is>
    </nc>
  </rcc>
  <rcc rId="377" sId="1">
    <nc r="J106" t="inlineStr">
      <is>
        <t>Release IPClean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>
    <nc r="L2">
      <f>VLOOKUP(B2,'C:\Users\sajjadmx\Downloads\[orange_11_d14_dummy.xlsx]FIV--KVL_D_Orange_TC_V1bios (2)'!$B:$C,2,0)</f>
    </nc>
  </rcc>
  <rcc rId="379" sId="1">
    <nc r="L3">
      <f>VLOOKUP(B3,'C:\Users\sajjadmx\Downloads\[orange_11_d14_dummy.xlsx]FIV--KVL_D_Orange_TC_V1bios (2)'!$B:$C,2,0)</f>
    </nc>
  </rcc>
  <rcc rId="380" sId="1">
    <nc r="L4">
      <f>VLOOKUP(B4,'C:\Users\sajjadmx\Downloads\[orange_11_d14_dummy.xlsx]FIV--KVL_D_Orange_TC_V1bios (2)'!$B:$C,2,0)</f>
    </nc>
  </rcc>
  <rcc rId="381" sId="1">
    <nc r="L5">
      <f>VLOOKUP(B5,'C:\Users\sajjadmx\Downloads\[orange_11_d14_dummy.xlsx]FIV--KVL_D_Orange_TC_V1bios (2)'!$B:$C,2,0)</f>
    </nc>
  </rcc>
  <rcc rId="382" sId="1">
    <nc r="L6">
      <f>VLOOKUP(B6,'C:\Users\sajjadmx\Downloads\[orange_11_d14_dummy.xlsx]FIV--KVL_D_Orange_TC_V1bios (2)'!$B:$C,2,0)</f>
    </nc>
  </rcc>
  <rcc rId="383" sId="1">
    <nc r="L7">
      <f>VLOOKUP(B7,'C:\Users\sajjadmx\Downloads\[orange_11_d14_dummy.xlsx]FIV--KVL_D_Orange_TC_V1bios (2)'!$B:$C,2,0)</f>
    </nc>
  </rcc>
  <rcc rId="384" sId="1">
    <nc r="L8">
      <f>VLOOKUP(B8,'C:\Users\sajjadmx\Downloads\[orange_11_d14_dummy.xlsx]FIV--KVL_D_Orange_TC_V1bios (2)'!$B:$C,2,0)</f>
    </nc>
  </rcc>
  <rcc rId="385" sId="1">
    <nc r="L9">
      <f>VLOOKUP(B9,'C:\Users\sajjadmx\Downloads\[orange_11_d14_dummy.xlsx]FIV--KVL_D_Orange_TC_V1bios (2)'!$B:$C,2,0)</f>
    </nc>
  </rcc>
  <rcc rId="386" sId="1">
    <nc r="L10">
      <f>VLOOKUP(B10,'C:\Users\sajjadmx\Downloads\[orange_11_d14_dummy.xlsx]FIV--KVL_D_Orange_TC_V1bios (2)'!$B:$C,2,0)</f>
    </nc>
  </rcc>
  <rcc rId="387" sId="1">
    <nc r="L11">
      <f>VLOOKUP(B11,'C:\Users\sajjadmx\Downloads\[orange_11_d14_dummy.xlsx]FIV--KVL_D_Orange_TC_V1bios (2)'!$B:$C,2,0)</f>
    </nc>
  </rcc>
  <rcc rId="388" sId="1">
    <nc r="L12">
      <f>VLOOKUP(B12,'C:\Users\sajjadmx\Downloads\[orange_11_d14_dummy.xlsx]FIV--KVL_D_Orange_TC_V1bios (2)'!$B:$C,2,0)</f>
    </nc>
  </rcc>
  <rcc rId="389" sId="1">
    <nc r="L13">
      <f>VLOOKUP(B13,'C:\Users\sajjadmx\Downloads\[orange_11_d14_dummy.xlsx]FIV--KVL_D_Orange_TC_V1bios (2)'!$B:$C,2,0)</f>
    </nc>
  </rcc>
  <rcc rId="390" sId="1">
    <nc r="L14">
      <f>VLOOKUP(B14,'C:\Users\sajjadmx\Downloads\[orange_11_d14_dummy.xlsx]FIV--KVL_D_Orange_TC_V1bios (2)'!$B:$C,2,0)</f>
    </nc>
  </rcc>
  <rcc rId="391" sId="1">
    <nc r="L15">
      <f>VLOOKUP(B15,'C:\Users\sajjadmx\Downloads\[orange_11_d14_dummy.xlsx]FIV--KVL_D_Orange_TC_V1bios (2)'!$B:$C,2,0)</f>
    </nc>
  </rcc>
  <rcc rId="392" sId="1">
    <nc r="L16">
      <f>VLOOKUP(B16,'C:\Users\sajjadmx\Downloads\[orange_11_d14_dummy.xlsx]FIV--KVL_D_Orange_TC_V1bios (2)'!$B:$C,2,0)</f>
    </nc>
  </rcc>
  <rcc rId="393" sId="1">
    <nc r="L17">
      <f>VLOOKUP(B17,'C:\Users\sajjadmx\Downloads\[orange_11_d14_dummy.xlsx]FIV--KVL_D_Orange_TC_V1bios (2)'!$B:$C,2,0)</f>
    </nc>
  </rcc>
  <rcc rId="394" sId="1">
    <nc r="L18">
      <f>VLOOKUP(B18,'C:\Users\sajjadmx\Downloads\[orange_11_d14_dummy.xlsx]FIV--KVL_D_Orange_TC_V1bios (2)'!$B:$C,2,0)</f>
    </nc>
  </rcc>
  <rcc rId="395" sId="1">
    <nc r="L19">
      <f>VLOOKUP(B19,'C:\Users\sajjadmx\Downloads\[orange_11_d14_dummy.xlsx]FIV--KVL_D_Orange_TC_V1bios (2)'!$B:$C,2,0)</f>
    </nc>
  </rcc>
  <rcc rId="396" sId="1">
    <nc r="L20">
      <f>VLOOKUP(B20,'C:\Users\sajjadmx\Downloads\[orange_11_d14_dummy.xlsx]FIV--KVL_D_Orange_TC_V1bios (2)'!$B:$C,2,0)</f>
    </nc>
  </rcc>
  <rcc rId="397" sId="1">
    <nc r="L21">
      <f>VLOOKUP(B21,'C:\Users\sajjadmx\Downloads\[orange_11_d14_dummy.xlsx]FIV--KVL_D_Orange_TC_V1bios (2)'!$B:$C,2,0)</f>
    </nc>
  </rcc>
  <rcc rId="398" sId="1">
    <nc r="L22">
      <f>VLOOKUP(B22,'C:\Users\sajjadmx\Downloads\[orange_11_d14_dummy.xlsx]FIV--KVL_D_Orange_TC_V1bios (2)'!$B:$C,2,0)</f>
    </nc>
  </rcc>
  <rcc rId="399" sId="1">
    <nc r="L23">
      <f>VLOOKUP(B23,'C:\Users\sajjadmx\Downloads\[orange_11_d14_dummy.xlsx]FIV--KVL_D_Orange_TC_V1bios (2)'!$B:$C,2,0)</f>
    </nc>
  </rcc>
  <rcc rId="400" sId="1">
    <nc r="L24">
      <f>VLOOKUP(B24,'C:\Users\sajjadmx\Downloads\[orange_11_d14_dummy.xlsx]FIV--KVL_D_Orange_TC_V1bios (2)'!$B:$C,2,0)</f>
    </nc>
  </rcc>
  <rcc rId="401" sId="1">
    <nc r="L25">
      <f>VLOOKUP(B25,'C:\Users\sajjadmx\Downloads\[orange_11_d14_dummy.xlsx]FIV--KVL_D_Orange_TC_V1bios (2)'!$B:$C,2,0)</f>
    </nc>
  </rcc>
  <rcc rId="402" sId="1">
    <nc r="L26">
      <f>VLOOKUP(B26,'C:\Users\sajjadmx\Downloads\[orange_11_d14_dummy.xlsx]FIV--KVL_D_Orange_TC_V1bios (2)'!$B:$C,2,0)</f>
    </nc>
  </rcc>
  <rcc rId="403" sId="1">
    <nc r="L27">
      <f>VLOOKUP(B27,'C:\Users\sajjadmx\Downloads\[orange_11_d14_dummy.xlsx]FIV--KVL_D_Orange_TC_V1bios (2)'!$B:$C,2,0)</f>
    </nc>
  </rcc>
  <rcc rId="404" sId="1">
    <nc r="L28">
      <f>VLOOKUP(B28,'C:\Users\sajjadmx\Downloads\[orange_11_d14_dummy.xlsx]FIV--KVL_D_Orange_TC_V1bios (2)'!$B:$C,2,0)</f>
    </nc>
  </rcc>
  <rcc rId="405" sId="1">
    <nc r="L29">
      <f>VLOOKUP(B29,'C:\Users\sajjadmx\Downloads\[orange_11_d14_dummy.xlsx]FIV--KVL_D_Orange_TC_V1bios (2)'!$B:$C,2,0)</f>
    </nc>
  </rcc>
  <rcc rId="406" sId="1">
    <nc r="L30">
      <f>VLOOKUP(B30,'C:\Users\sajjadmx\Downloads\[orange_11_d14_dummy.xlsx]FIV--KVL_D_Orange_TC_V1bios (2)'!$B:$C,2,0)</f>
    </nc>
  </rcc>
  <rcc rId="407" sId="1">
    <nc r="L31">
      <f>VLOOKUP(B31,'C:\Users\sajjadmx\Downloads\[orange_11_d14_dummy.xlsx]FIV--KVL_D_Orange_TC_V1bios (2)'!$B:$C,2,0)</f>
    </nc>
  </rcc>
  <rcc rId="408" sId="1">
    <nc r="L32">
      <f>VLOOKUP(B32,'C:\Users\sajjadmx\Downloads\[orange_11_d14_dummy.xlsx]FIV--KVL_D_Orange_TC_V1bios (2)'!$B:$C,2,0)</f>
    </nc>
  </rcc>
  <rcc rId="409" sId="1">
    <nc r="L33">
      <f>VLOOKUP(B33,'C:\Users\sajjadmx\Downloads\[orange_11_d14_dummy.xlsx]FIV--KVL_D_Orange_TC_V1bios (2)'!$B:$C,2,0)</f>
    </nc>
  </rcc>
  <rcc rId="410" sId="1">
    <nc r="L34">
      <f>VLOOKUP(B34,'C:\Users\sajjadmx\Downloads\[orange_11_d14_dummy.xlsx]FIV--KVL_D_Orange_TC_V1bios (2)'!$B:$C,2,0)</f>
    </nc>
  </rcc>
  <rcc rId="411" sId="1">
    <nc r="L35">
      <f>VLOOKUP(B35,'C:\Users\sajjadmx\Downloads\[orange_11_d14_dummy.xlsx]FIV--KVL_D_Orange_TC_V1bios (2)'!$B:$C,2,0)</f>
    </nc>
  </rcc>
  <rcc rId="412" sId="1">
    <nc r="L36">
      <f>VLOOKUP(B36,'C:\Users\sajjadmx\Downloads\[orange_11_d14_dummy.xlsx]FIV--KVL_D_Orange_TC_V1bios (2)'!$B:$C,2,0)</f>
    </nc>
  </rcc>
  <rcc rId="413" sId="1">
    <nc r="L37">
      <f>VLOOKUP(B37,'C:\Users\sajjadmx\Downloads\[orange_11_d14_dummy.xlsx]FIV--KVL_D_Orange_TC_V1bios (2)'!$B:$C,2,0)</f>
    </nc>
  </rcc>
  <rcc rId="414" sId="1">
    <nc r="L38">
      <f>VLOOKUP(B38,'C:\Users\sajjadmx\Downloads\[orange_11_d14_dummy.xlsx]FIV--KVL_D_Orange_TC_V1bios (2)'!$B:$C,2,0)</f>
    </nc>
  </rcc>
  <rcc rId="415" sId="1">
    <nc r="L39">
      <f>VLOOKUP(B39,'C:\Users\sajjadmx\Downloads\[orange_11_d14_dummy.xlsx]FIV--KVL_D_Orange_TC_V1bios (2)'!$B:$C,2,0)</f>
    </nc>
  </rcc>
  <rcc rId="416" sId="1">
    <nc r="L40">
      <f>VLOOKUP(B40,'C:\Users\sajjadmx\Downloads\[orange_11_d14_dummy.xlsx]FIV--KVL_D_Orange_TC_V1bios (2)'!$B:$C,2,0)</f>
    </nc>
  </rcc>
  <rcc rId="417" sId="1">
    <nc r="L41">
      <f>VLOOKUP(B41,'C:\Users\sajjadmx\Downloads\[orange_11_d14_dummy.xlsx]FIV--KVL_D_Orange_TC_V1bios (2)'!$B:$C,2,0)</f>
    </nc>
  </rcc>
  <rcc rId="418" sId="1">
    <nc r="L42">
      <f>VLOOKUP(B42,'C:\Users\sajjadmx\Downloads\[orange_11_d14_dummy.xlsx]FIV--KVL_D_Orange_TC_V1bios (2)'!$B:$C,2,0)</f>
    </nc>
  </rcc>
  <rcc rId="419" sId="1">
    <nc r="L43">
      <f>VLOOKUP(B43,'C:\Users\sajjadmx\Downloads\[orange_11_d14_dummy.xlsx]FIV--KVL_D_Orange_TC_V1bios (2)'!$B:$C,2,0)</f>
    </nc>
  </rcc>
  <rcc rId="420" sId="1">
    <nc r="L44">
      <f>VLOOKUP(B44,'C:\Users\sajjadmx\Downloads\[orange_11_d14_dummy.xlsx]FIV--KVL_D_Orange_TC_V1bios (2)'!$B:$C,2,0)</f>
    </nc>
  </rcc>
  <rcc rId="421" sId="1">
    <nc r="L45">
      <f>VLOOKUP(B45,'C:\Users\sajjadmx\Downloads\[orange_11_d14_dummy.xlsx]FIV--KVL_D_Orange_TC_V1bios (2)'!$B:$C,2,0)</f>
    </nc>
  </rcc>
  <rcc rId="422" sId="1">
    <nc r="L46">
      <f>VLOOKUP(B46,'C:\Users\sajjadmx\Downloads\[orange_11_d14_dummy.xlsx]FIV--KVL_D_Orange_TC_V1bios (2)'!$B:$C,2,0)</f>
    </nc>
  </rcc>
  <rcc rId="423" sId="1">
    <nc r="L47">
      <f>VLOOKUP(B47,'C:\Users\sajjadmx\Downloads\[orange_11_d14_dummy.xlsx]FIV--KVL_D_Orange_TC_V1bios (2)'!$B:$C,2,0)</f>
    </nc>
  </rcc>
  <rcc rId="424" sId="1">
    <nc r="L48">
      <f>VLOOKUP(B48,'C:\Users\sajjadmx\Downloads\[orange_11_d14_dummy.xlsx]FIV--KVL_D_Orange_TC_V1bios (2)'!$B:$C,2,0)</f>
    </nc>
  </rcc>
  <rcc rId="425" sId="1">
    <nc r="L49">
      <f>VLOOKUP(B49,'C:\Users\sajjadmx\Downloads\[orange_11_d14_dummy.xlsx]FIV--KVL_D_Orange_TC_V1bios (2)'!$B:$C,2,0)</f>
    </nc>
  </rcc>
  <rcc rId="426" sId="1">
    <nc r="L50">
      <f>VLOOKUP(B50,'C:\Users\sajjadmx\Downloads\[orange_11_d14_dummy.xlsx]FIV--KVL_D_Orange_TC_V1bios (2)'!$B:$C,2,0)</f>
    </nc>
  </rcc>
  <rcc rId="427" sId="1">
    <nc r="L51">
      <f>VLOOKUP(B51,'C:\Users\sajjadmx\Downloads\[orange_11_d14_dummy.xlsx]FIV--KVL_D_Orange_TC_V1bios (2)'!$B:$C,2,0)</f>
    </nc>
  </rcc>
  <rcc rId="428" sId="1">
    <nc r="L52">
      <f>VLOOKUP(B52,'C:\Users\sajjadmx\Downloads\[orange_11_d14_dummy.xlsx]FIV--KVL_D_Orange_TC_V1bios (2)'!$B:$C,2,0)</f>
    </nc>
  </rcc>
  <rcc rId="429" sId="1">
    <nc r="L53">
      <f>VLOOKUP(B53,'C:\Users\sajjadmx\Downloads\[orange_11_d14_dummy.xlsx]FIV--KVL_D_Orange_TC_V1bios (2)'!$B:$C,2,0)</f>
    </nc>
  </rcc>
  <rcc rId="430" sId="1">
    <nc r="L54">
      <f>VLOOKUP(B54,'C:\Users\sajjadmx\Downloads\[orange_11_d14_dummy.xlsx]FIV--KVL_D_Orange_TC_V1bios (2)'!$B:$C,2,0)</f>
    </nc>
  </rcc>
  <rcc rId="431" sId="1">
    <nc r="L55">
      <f>VLOOKUP(B55,'C:\Users\sajjadmx\Downloads\[orange_11_d14_dummy.xlsx]FIV--KVL_D_Orange_TC_V1bios (2)'!$B:$C,2,0)</f>
    </nc>
  </rcc>
  <rcc rId="432" sId="1">
    <nc r="L56">
      <f>VLOOKUP(B56,'C:\Users\sajjadmx\Downloads\[orange_11_d14_dummy.xlsx]FIV--KVL_D_Orange_TC_V1bios (2)'!$B:$C,2,0)</f>
    </nc>
  </rcc>
  <rcc rId="433" sId="1">
    <nc r="L57">
      <f>VLOOKUP(B57,'C:\Users\sajjadmx\Downloads\[orange_11_d14_dummy.xlsx]FIV--KVL_D_Orange_TC_V1bios (2)'!$B:$C,2,0)</f>
    </nc>
  </rcc>
  <rcc rId="434" sId="1">
    <nc r="L58">
      <f>VLOOKUP(B58,'C:\Users\sajjadmx\Downloads\[orange_11_d14_dummy.xlsx]FIV--KVL_D_Orange_TC_V1bios (2)'!$B:$C,2,0)</f>
    </nc>
  </rcc>
  <rcc rId="435" sId="1">
    <nc r="L59">
      <f>VLOOKUP(B59,'C:\Users\sajjadmx\Downloads\[orange_11_d14_dummy.xlsx]FIV--KVL_D_Orange_TC_V1bios (2)'!$B:$C,2,0)</f>
    </nc>
  </rcc>
  <rcc rId="436" sId="1">
    <nc r="L60">
      <f>VLOOKUP(B60,'C:\Users\sajjadmx\Downloads\[orange_11_d14_dummy.xlsx]FIV--KVL_D_Orange_TC_V1bios (2)'!$B:$C,2,0)</f>
    </nc>
  </rcc>
  <rcc rId="437" sId="1">
    <nc r="L61">
      <f>VLOOKUP(B61,'C:\Users\sajjadmx\Downloads\[orange_11_d14_dummy.xlsx]FIV--KVL_D_Orange_TC_V1bios (2)'!$B:$C,2,0)</f>
    </nc>
  </rcc>
  <rcc rId="438" sId="1">
    <nc r="L62">
      <f>VLOOKUP(B62,'C:\Users\sajjadmx\Downloads\[orange_11_d14_dummy.xlsx]FIV--KVL_D_Orange_TC_V1bios (2)'!$B:$C,2,0)</f>
    </nc>
  </rcc>
  <rcc rId="439" sId="1">
    <nc r="L63">
      <f>VLOOKUP(B63,'C:\Users\sajjadmx\Downloads\[orange_11_d14_dummy.xlsx]FIV--KVL_D_Orange_TC_V1bios (2)'!$B:$C,2,0)</f>
    </nc>
  </rcc>
  <rcc rId="440" sId="1">
    <nc r="L64">
      <f>VLOOKUP(B64,'C:\Users\sajjadmx\Downloads\[orange_11_d14_dummy.xlsx]FIV--KVL_D_Orange_TC_V1bios (2)'!$B:$C,2,0)</f>
    </nc>
  </rcc>
  <rcc rId="441" sId="1">
    <nc r="L65">
      <f>VLOOKUP(B65,'C:\Users\sajjadmx\Downloads\[orange_11_d14_dummy.xlsx]FIV--KVL_D_Orange_TC_V1bios (2)'!$B:$C,2,0)</f>
    </nc>
  </rcc>
  <rcc rId="442" sId="1">
    <nc r="L66">
      <f>VLOOKUP(B66,'C:\Users\sajjadmx\Downloads\[orange_11_d14_dummy.xlsx]FIV--KVL_D_Orange_TC_V1bios (2)'!$B:$C,2,0)</f>
    </nc>
  </rcc>
  <rcc rId="443" sId="1">
    <nc r="L67">
      <f>VLOOKUP(B67,'C:\Users\sajjadmx\Downloads\[orange_11_d14_dummy.xlsx]FIV--KVL_D_Orange_TC_V1bios (2)'!$B:$C,2,0)</f>
    </nc>
  </rcc>
  <rcc rId="444" sId="1">
    <nc r="L68">
      <f>VLOOKUP(B68,'C:\Users\sajjadmx\Downloads\[orange_11_d14_dummy.xlsx]FIV--KVL_D_Orange_TC_V1bios (2)'!$B:$C,2,0)</f>
    </nc>
  </rcc>
  <rcc rId="445" sId="1">
    <nc r="L69">
      <f>VLOOKUP(B69,'C:\Users\sajjadmx\Downloads\[orange_11_d14_dummy.xlsx]FIV--KVL_D_Orange_TC_V1bios (2)'!$B:$C,2,0)</f>
    </nc>
  </rcc>
  <rcc rId="446" sId="1">
    <nc r="L70">
      <f>VLOOKUP(B70,'C:\Users\sajjadmx\Downloads\[orange_11_d14_dummy.xlsx]FIV--KVL_D_Orange_TC_V1bios (2)'!$B:$C,2,0)</f>
    </nc>
  </rcc>
  <rcc rId="447" sId="1">
    <nc r="L71">
      <f>VLOOKUP(B71,'C:\Users\sajjadmx\Downloads\[orange_11_d14_dummy.xlsx]FIV--KVL_D_Orange_TC_V1bios (2)'!$B:$C,2,0)</f>
    </nc>
  </rcc>
  <rcc rId="448" sId="1">
    <nc r="L72">
      <f>VLOOKUP(B72,'C:\Users\sajjadmx\Downloads\[orange_11_d14_dummy.xlsx]FIV--KVL_D_Orange_TC_V1bios (2)'!$B:$C,2,0)</f>
    </nc>
  </rcc>
  <rcc rId="449" sId="1">
    <nc r="L73">
      <f>VLOOKUP(B73,'C:\Users\sajjadmx\Downloads\[orange_11_d14_dummy.xlsx]FIV--KVL_D_Orange_TC_V1bios (2)'!$B:$C,2,0)</f>
    </nc>
  </rcc>
  <rcc rId="450" sId="1">
    <nc r="L74">
      <f>VLOOKUP(B74,'C:\Users\sajjadmx\Downloads\[orange_11_d14_dummy.xlsx]FIV--KVL_D_Orange_TC_V1bios (2)'!$B:$C,2,0)</f>
    </nc>
  </rcc>
  <rcc rId="451" sId="1">
    <nc r="L75">
      <f>VLOOKUP(B75,'C:\Users\sajjadmx\Downloads\[orange_11_d14_dummy.xlsx]FIV--KVL_D_Orange_TC_V1bios (2)'!$B:$C,2,0)</f>
    </nc>
  </rcc>
  <rcc rId="452" sId="1">
    <nc r="L76">
      <f>VLOOKUP(B76,'C:\Users\sajjadmx\Downloads\[orange_11_d14_dummy.xlsx]FIV--KVL_D_Orange_TC_V1bios (2)'!$B:$C,2,0)</f>
    </nc>
  </rcc>
  <rcc rId="453" sId="1">
    <nc r="L77">
      <f>VLOOKUP(B77,'C:\Users\sajjadmx\Downloads\[orange_11_d14_dummy.xlsx]FIV--KVL_D_Orange_TC_V1bios (2)'!$B:$C,2,0)</f>
    </nc>
  </rcc>
  <rcc rId="454" sId="1">
    <nc r="L78">
      <f>VLOOKUP(B78,'C:\Users\sajjadmx\Downloads\[orange_11_d14_dummy.xlsx]FIV--KVL_D_Orange_TC_V1bios (2)'!$B:$C,2,0)</f>
    </nc>
  </rcc>
  <rcc rId="455" sId="1">
    <nc r="L79">
      <f>VLOOKUP(B79,'C:\Users\sajjadmx\Downloads\[orange_11_d14_dummy.xlsx]FIV--KVL_D_Orange_TC_V1bios (2)'!$B:$C,2,0)</f>
    </nc>
  </rcc>
  <rcc rId="456" sId="1">
    <nc r="L80">
      <f>VLOOKUP(B80,'C:\Users\sajjadmx\Downloads\[orange_11_d14_dummy.xlsx]FIV--KVL_D_Orange_TC_V1bios (2)'!$B:$C,2,0)</f>
    </nc>
  </rcc>
  <rcc rId="457" sId="1">
    <nc r="L81">
      <f>VLOOKUP(B81,'C:\Users\sajjadmx\Downloads\[orange_11_d14_dummy.xlsx]FIV--KVL_D_Orange_TC_V1bios (2)'!$B:$C,2,0)</f>
    </nc>
  </rcc>
  <rcc rId="458" sId="1">
    <nc r="L82">
      <f>VLOOKUP(B82,'C:\Users\sajjadmx\Downloads\[orange_11_d14_dummy.xlsx]FIV--KVL_D_Orange_TC_V1bios (2)'!$B:$C,2,0)</f>
    </nc>
  </rcc>
  <rcc rId="459" sId="1">
    <nc r="L83">
      <f>VLOOKUP(B83,'C:\Users\sajjadmx\Downloads\[orange_11_d14_dummy.xlsx]FIV--KVL_D_Orange_TC_V1bios (2)'!$B:$C,2,0)</f>
    </nc>
  </rcc>
  <rcc rId="460" sId="1">
    <nc r="L84">
      <f>VLOOKUP(B84,'C:\Users\sajjadmx\Downloads\[orange_11_d14_dummy.xlsx]FIV--KVL_D_Orange_TC_V1bios (2)'!$B:$C,2,0)</f>
    </nc>
  </rcc>
  <rcc rId="461" sId="1">
    <nc r="L85">
      <f>VLOOKUP(B85,'C:\Users\sajjadmx\Downloads\[orange_11_d14_dummy.xlsx]FIV--KVL_D_Orange_TC_V1bios (2)'!$B:$C,2,0)</f>
    </nc>
  </rcc>
  <rcc rId="462" sId="1">
    <nc r="L86">
      <f>VLOOKUP(B86,'C:\Users\sajjadmx\Downloads\[orange_11_d14_dummy.xlsx]FIV--KVL_D_Orange_TC_V1bios (2)'!$B:$C,2,0)</f>
    </nc>
  </rcc>
  <rcc rId="463" sId="1">
    <nc r="L87">
      <f>VLOOKUP(B87,'C:\Users\sajjadmx\Downloads\[orange_11_d14_dummy.xlsx]FIV--KVL_D_Orange_TC_V1bios (2)'!$B:$C,2,0)</f>
    </nc>
  </rcc>
  <rcc rId="464" sId="1">
    <nc r="L88">
      <f>VLOOKUP(B88,'C:\Users\sajjadmx\Downloads\[orange_11_d14_dummy.xlsx]FIV--KVL_D_Orange_TC_V1bios (2)'!$B:$C,2,0)</f>
    </nc>
  </rcc>
  <rcc rId="465" sId="1">
    <nc r="L89">
      <f>VLOOKUP(B89,'C:\Users\sajjadmx\Downloads\[orange_11_d14_dummy.xlsx]FIV--KVL_D_Orange_TC_V1bios (2)'!$B:$C,2,0)</f>
    </nc>
  </rcc>
  <rcc rId="466" sId="1">
    <nc r="L90">
      <f>VLOOKUP(B90,'C:\Users\sajjadmx\Downloads\[orange_11_d14_dummy.xlsx]FIV--KVL_D_Orange_TC_V1bios (2)'!$B:$C,2,0)</f>
    </nc>
  </rcc>
  <rcc rId="467" sId="1">
    <nc r="L91">
      <f>VLOOKUP(B91,'C:\Users\sajjadmx\Downloads\[orange_11_d14_dummy.xlsx]FIV--KVL_D_Orange_TC_V1bios (2)'!$B:$C,2,0)</f>
    </nc>
  </rcc>
  <rcc rId="468" sId="1">
    <nc r="L92">
      <f>VLOOKUP(B92,'C:\Users\sajjadmx\Downloads\[orange_11_d14_dummy.xlsx]FIV--KVL_D_Orange_TC_V1bios (2)'!$B:$C,2,0)</f>
    </nc>
  </rcc>
  <rcc rId="469" sId="1">
    <nc r="L93">
      <f>VLOOKUP(B93,'C:\Users\sajjadmx\Downloads\[orange_11_d14_dummy.xlsx]FIV--KVL_D_Orange_TC_V1bios (2)'!$B:$C,2,0)</f>
    </nc>
  </rcc>
  <rcc rId="470" sId="1">
    <nc r="L94">
      <f>VLOOKUP(B94,'C:\Users\sajjadmx\Downloads\[orange_11_d14_dummy.xlsx]FIV--KVL_D_Orange_TC_V1bios (2)'!$B:$C,2,0)</f>
    </nc>
  </rcc>
  <rcc rId="471" sId="1">
    <nc r="L95">
      <f>VLOOKUP(B95,'C:\Users\sajjadmx\Downloads\[orange_11_d14_dummy.xlsx]FIV--KVL_D_Orange_TC_V1bios (2)'!$B:$C,2,0)</f>
    </nc>
  </rcc>
  <rcc rId="472" sId="1">
    <nc r="L96">
      <f>VLOOKUP(B96,'C:\Users\sajjadmx\Downloads\[orange_11_d14_dummy.xlsx]FIV--KVL_D_Orange_TC_V1bios (2)'!$B:$C,2,0)</f>
    </nc>
  </rcc>
  <rcc rId="473" sId="1">
    <nc r="L97">
      <f>VLOOKUP(B97,'C:\Users\sajjadmx\Downloads\[orange_11_d14_dummy.xlsx]FIV--KVL_D_Orange_TC_V1bios (2)'!$B:$C,2,0)</f>
    </nc>
  </rcc>
  <rcc rId="474" sId="1">
    <nc r="L98">
      <f>VLOOKUP(B98,'C:\Users\sajjadmx\Downloads\[orange_11_d14_dummy.xlsx]FIV--KVL_D_Orange_TC_V1bios (2)'!$B:$C,2,0)</f>
    </nc>
  </rcc>
  <rcc rId="475" sId="1">
    <nc r="L99">
      <f>VLOOKUP(B99,'C:\Users\sajjadmx\Downloads\[orange_11_d14_dummy.xlsx]FIV--KVL_D_Orange_TC_V1bios (2)'!$B:$C,2,0)</f>
    </nc>
  </rcc>
  <rcc rId="476" sId="1">
    <nc r="L100">
      <f>VLOOKUP(B100,'C:\Users\sajjadmx\Downloads\[orange_11_d14_dummy.xlsx]FIV--KVL_D_Orange_TC_V1bios (2)'!$B:$C,2,0)</f>
    </nc>
  </rcc>
  <rcc rId="477" sId="1">
    <nc r="L101">
      <f>VLOOKUP(B101,'C:\Users\sajjadmx\Downloads\[orange_11_d14_dummy.xlsx]FIV--KVL_D_Orange_TC_V1bios (2)'!$B:$C,2,0)</f>
    </nc>
  </rcc>
  <rcc rId="478" sId="1">
    <nc r="L102">
      <f>VLOOKUP(B102,'C:\Users\sajjadmx\Downloads\[orange_11_d14_dummy.xlsx]FIV--KVL_D_Orange_TC_V1bios (2)'!$B:$C,2,0)</f>
    </nc>
  </rcc>
  <rcc rId="479" sId="1">
    <nc r="L103">
      <f>VLOOKUP(B103,'C:\Users\sajjadmx\Downloads\[orange_11_d14_dummy.xlsx]FIV--KVL_D_Orange_TC_V1bios (2)'!$B:$C,2,0)</f>
    </nc>
  </rcc>
  <rcc rId="480" sId="1">
    <nc r="L104">
      <f>VLOOKUP(B104,'C:\Users\sajjadmx\Downloads\[orange_11_d14_dummy.xlsx]FIV--KVL_D_Orange_TC_V1bios (2)'!$B:$C,2,0)</f>
    </nc>
  </rcc>
  <rcc rId="481" sId="1">
    <nc r="L105">
      <f>VLOOKUP(B105,'C:\Users\sajjadmx\Downloads\[orange_11_d14_dummy.xlsx]FIV--KVL_D_Orange_TC_V1bios (2)'!$B:$C,2,0)</f>
    </nc>
  </rcc>
  <rcc rId="482" sId="1">
    <nc r="L106">
      <f>VLOOKUP(B106,'C:\Users\sajjadmx\Downloads\[orange_11_d14_dummy.xlsx]FIV--KVL_D_Orange_TC_V1bios (2)'!$B:$C,2,0)</f>
    </nc>
  </rcc>
  <rcc rId="483" sId="1">
    <nc r="L107">
      <f>VLOOKUP(B107,'C:\Users\sajjadmx\Downloads\[orange_11_d14_dummy.xlsx]FIV--KVL_D_Orange_TC_V1bios (2)'!$B:$C,2,0)</f>
    </nc>
  </rcc>
  <rcc rId="484" sId="1">
    <nc r="L108">
      <f>VLOOKUP(B108,'C:\Users\sajjadmx\Downloads\[orange_11_d14_dummy.xlsx]FIV--KVL_D_Orange_TC_V1bios (2)'!$B:$C,2,0)</f>
    </nc>
  </rcc>
  <rcc rId="485" sId="1">
    <nc r="L109">
      <f>VLOOKUP(B109,'C:\Users\sajjadmx\Downloads\[orange_11_d14_dummy.xlsx]FIV--KVL_D_Orange_TC_V1bios (2)'!$B:$C,2,0)</f>
    </nc>
  </rcc>
  <rcc rId="486" sId="1">
    <nc r="L110">
      <f>VLOOKUP(B110,'C:\Users\sajjadmx\Downloads\[orange_11_d14_dummy.xlsx]FIV--KVL_D_Orange_TC_V1bios (2)'!$B:$C,2,0)</f>
    </nc>
  </rcc>
  <rcc rId="487" sId="1">
    <nc r="L111">
      <f>VLOOKUP(B111,'C:\Users\sajjadmx\Downloads\[orange_11_d14_dummy.xlsx]FIV--KVL_D_Orange_TC_V1bios (2)'!$B:$C,2,0)</f>
    </nc>
  </rcc>
  <rcc rId="488" sId="1">
    <nc r="L112">
      <f>VLOOKUP(B112,'C:\Users\sajjadmx\Downloads\[orange_11_d14_dummy.xlsx]FIV--KVL_D_Orange_TC_V1bios (2)'!$B:$C,2,0)</f>
    </nc>
  </rcc>
  <rcc rId="489" sId="1">
    <nc r="L113">
      <f>VLOOKUP(B113,'C:\Users\sajjadmx\Downloads\[orange_11_d14_dummy.xlsx]FIV--KVL_D_Orange_TC_V1bios (2)'!$B:$C,2,0)</f>
    </nc>
  </rcc>
  <rcc rId="490" sId="1">
    <nc r="L114">
      <f>VLOOKUP(B114,'C:\Users\sajjadmx\Downloads\[orange_11_d14_dummy.xlsx]FIV--KVL_D_Orange_TC_V1bios (2)'!$B:$C,2,0)</f>
    </nc>
  </rcc>
  <rrc rId="491" sId="1" ref="L1:L1048576" action="deleteCol">
    <rfmt sheetId="1" xfDxf="1" sqref="L1:L1048576" start="0" length="0"/>
    <rcc rId="0" sId="1">
      <nc r="L2">
        <f>VLOOKUP(B2,'C:\Users\sajjadmx\Downloads\[orange_11_d14_dummy.xlsx]FIV--KVL_D_Orange_TC_V1bios (2)'!$B:$C,2,0)</f>
      </nc>
    </rcc>
    <rcc rId="0" sId="1">
      <nc r="L3">
        <f>VLOOKUP(B3,'C:\Users\sajjadmx\Downloads\[orange_11_d14_dummy.xlsx]FIV--KVL_D_Orange_TC_V1bios (2)'!$B:$C,2,0)</f>
      </nc>
    </rcc>
    <rcc rId="0" sId="1">
      <nc r="L4">
        <f>VLOOKUP(B4,'C:\Users\sajjadmx\Downloads\[orange_11_d14_dummy.xlsx]FIV--KVL_D_Orange_TC_V1bios (2)'!$B:$C,2,0)</f>
      </nc>
    </rcc>
    <rcc rId="0" sId="1">
      <nc r="L5">
        <f>VLOOKUP(B5,'C:\Users\sajjadmx\Downloads\[orange_11_d14_dummy.xlsx]FIV--KVL_D_Orange_TC_V1bios (2)'!$B:$C,2,0)</f>
      </nc>
    </rcc>
    <rcc rId="0" sId="1">
      <nc r="L6">
        <f>VLOOKUP(B6,'C:\Users\sajjadmx\Downloads\[orange_11_d14_dummy.xlsx]FIV--KVL_D_Orange_TC_V1bios (2)'!$B:$C,2,0)</f>
      </nc>
    </rcc>
    <rcc rId="0" sId="1">
      <nc r="L7">
        <f>VLOOKUP(B7,'C:\Users\sajjadmx\Downloads\[orange_11_d14_dummy.xlsx]FIV--KVL_D_Orange_TC_V1bios (2)'!$B:$C,2,0)</f>
      </nc>
    </rcc>
    <rcc rId="0" sId="1">
      <nc r="L8">
        <f>VLOOKUP(B8,'C:\Users\sajjadmx\Downloads\[orange_11_d14_dummy.xlsx]FIV--KVL_D_Orange_TC_V1bios (2)'!$B:$C,2,0)</f>
      </nc>
    </rcc>
    <rcc rId="0" sId="1">
      <nc r="L9">
        <f>VLOOKUP(B9,'C:\Users\sajjadmx\Downloads\[orange_11_d14_dummy.xlsx]FIV--KVL_D_Orange_TC_V1bios (2)'!$B:$C,2,0)</f>
      </nc>
    </rcc>
    <rcc rId="0" sId="1">
      <nc r="L10">
        <f>VLOOKUP(B10,'C:\Users\sajjadmx\Downloads\[orange_11_d14_dummy.xlsx]FIV--KVL_D_Orange_TC_V1bios (2)'!$B:$C,2,0)</f>
      </nc>
    </rcc>
    <rcc rId="0" sId="1">
      <nc r="L11">
        <f>VLOOKUP(B11,'C:\Users\sajjadmx\Downloads\[orange_11_d14_dummy.xlsx]FIV--KVL_D_Orange_TC_V1bios (2)'!$B:$C,2,0)</f>
      </nc>
    </rcc>
    <rcc rId="0" sId="1">
      <nc r="L12">
        <f>VLOOKUP(B12,'C:\Users\sajjadmx\Downloads\[orange_11_d14_dummy.xlsx]FIV--KVL_D_Orange_TC_V1bios (2)'!$B:$C,2,0)</f>
      </nc>
    </rcc>
    <rcc rId="0" sId="1">
      <nc r="L13">
        <f>VLOOKUP(B13,'C:\Users\sajjadmx\Downloads\[orange_11_d14_dummy.xlsx]FIV--KVL_D_Orange_TC_V1bios (2)'!$B:$C,2,0)</f>
      </nc>
    </rcc>
    <rcc rId="0" sId="1">
      <nc r="L14">
        <f>VLOOKUP(B14,'C:\Users\sajjadmx\Downloads\[orange_11_d14_dummy.xlsx]FIV--KVL_D_Orange_TC_V1bios (2)'!$B:$C,2,0)</f>
      </nc>
    </rcc>
    <rcc rId="0" sId="1">
      <nc r="L15">
        <f>VLOOKUP(B15,'C:\Users\sajjadmx\Downloads\[orange_11_d14_dummy.xlsx]FIV--KVL_D_Orange_TC_V1bios (2)'!$B:$C,2,0)</f>
      </nc>
    </rcc>
    <rcc rId="0" sId="1">
      <nc r="L16">
        <f>VLOOKUP(B16,'C:\Users\sajjadmx\Downloads\[orange_11_d14_dummy.xlsx]FIV--KVL_D_Orange_TC_V1bios (2)'!$B:$C,2,0)</f>
      </nc>
    </rcc>
    <rcc rId="0" sId="1">
      <nc r="L17">
        <f>VLOOKUP(B17,'C:\Users\sajjadmx\Downloads\[orange_11_d14_dummy.xlsx]FIV--KVL_D_Orange_TC_V1bios (2)'!$B:$C,2,0)</f>
      </nc>
    </rcc>
    <rcc rId="0" sId="1">
      <nc r="L18">
        <f>VLOOKUP(B18,'C:\Users\sajjadmx\Downloads\[orange_11_d14_dummy.xlsx]FIV--KVL_D_Orange_TC_V1bios (2)'!$B:$C,2,0)</f>
      </nc>
    </rcc>
    <rcc rId="0" sId="1">
      <nc r="L19">
        <f>VLOOKUP(B19,'C:\Users\sajjadmx\Downloads\[orange_11_d14_dummy.xlsx]FIV--KVL_D_Orange_TC_V1bios (2)'!$B:$C,2,0)</f>
      </nc>
    </rcc>
    <rcc rId="0" sId="1">
      <nc r="L20">
        <f>VLOOKUP(B20,'C:\Users\sajjadmx\Downloads\[orange_11_d14_dummy.xlsx]FIV--KVL_D_Orange_TC_V1bios (2)'!$B:$C,2,0)</f>
      </nc>
    </rcc>
    <rcc rId="0" sId="1">
      <nc r="L21">
        <f>VLOOKUP(B21,'C:\Users\sajjadmx\Downloads\[orange_11_d14_dummy.xlsx]FIV--KVL_D_Orange_TC_V1bios (2)'!$B:$C,2,0)</f>
      </nc>
    </rcc>
    <rcc rId="0" sId="1">
      <nc r="L22">
        <f>VLOOKUP(B22,'C:\Users\sajjadmx\Downloads\[orange_11_d14_dummy.xlsx]FIV--KVL_D_Orange_TC_V1bios (2)'!$B:$C,2,0)</f>
      </nc>
    </rcc>
    <rcc rId="0" sId="1">
      <nc r="L23">
        <f>VLOOKUP(B23,'C:\Users\sajjadmx\Downloads\[orange_11_d14_dummy.xlsx]FIV--KVL_D_Orange_TC_V1bios (2)'!$B:$C,2,0)</f>
      </nc>
    </rcc>
    <rcc rId="0" sId="1">
      <nc r="L24">
        <f>VLOOKUP(B24,'C:\Users\sajjadmx\Downloads\[orange_11_d14_dummy.xlsx]FIV--KVL_D_Orange_TC_V1bios (2)'!$B:$C,2,0)</f>
      </nc>
    </rcc>
    <rcc rId="0" sId="1">
      <nc r="L25">
        <f>VLOOKUP(B25,'C:\Users\sajjadmx\Downloads\[orange_11_d14_dummy.xlsx]FIV--KVL_D_Orange_TC_V1bios (2)'!$B:$C,2,0)</f>
      </nc>
    </rcc>
    <rcc rId="0" sId="1">
      <nc r="L26">
        <f>VLOOKUP(B26,'C:\Users\sajjadmx\Downloads\[orange_11_d14_dummy.xlsx]FIV--KVL_D_Orange_TC_V1bios (2)'!$B:$C,2,0)</f>
      </nc>
    </rcc>
    <rcc rId="0" sId="1">
      <nc r="L27">
        <f>VLOOKUP(B27,'C:\Users\sajjadmx\Downloads\[orange_11_d14_dummy.xlsx]FIV--KVL_D_Orange_TC_V1bios (2)'!$B:$C,2,0)</f>
      </nc>
    </rcc>
    <rcc rId="0" sId="1">
      <nc r="L28">
        <f>VLOOKUP(B28,'C:\Users\sajjadmx\Downloads\[orange_11_d14_dummy.xlsx]FIV--KVL_D_Orange_TC_V1bios (2)'!$B:$C,2,0)</f>
      </nc>
    </rcc>
    <rcc rId="0" sId="1">
      <nc r="L29">
        <f>VLOOKUP(B29,'C:\Users\sajjadmx\Downloads\[orange_11_d14_dummy.xlsx]FIV--KVL_D_Orange_TC_V1bios (2)'!$B:$C,2,0)</f>
      </nc>
    </rcc>
    <rcc rId="0" sId="1">
      <nc r="L30">
        <f>VLOOKUP(B30,'C:\Users\sajjadmx\Downloads\[orange_11_d14_dummy.xlsx]FIV--KVL_D_Orange_TC_V1bios (2)'!$B:$C,2,0)</f>
      </nc>
    </rcc>
    <rcc rId="0" sId="1">
      <nc r="L31">
        <f>VLOOKUP(B31,'C:\Users\sajjadmx\Downloads\[orange_11_d14_dummy.xlsx]FIV--KVL_D_Orange_TC_V1bios (2)'!$B:$C,2,0)</f>
      </nc>
    </rcc>
    <rcc rId="0" sId="1">
      <nc r="L32">
        <f>VLOOKUP(B32,'C:\Users\sajjadmx\Downloads\[orange_11_d14_dummy.xlsx]FIV--KVL_D_Orange_TC_V1bios (2)'!$B:$C,2,0)</f>
      </nc>
    </rcc>
    <rcc rId="0" sId="1">
      <nc r="L33">
        <f>VLOOKUP(B33,'C:\Users\sajjadmx\Downloads\[orange_11_d14_dummy.xlsx]FIV--KVL_D_Orange_TC_V1bios (2)'!$B:$C,2,0)</f>
      </nc>
    </rcc>
    <rcc rId="0" sId="1">
      <nc r="L34">
        <f>VLOOKUP(B34,'C:\Users\sajjadmx\Downloads\[orange_11_d14_dummy.xlsx]FIV--KVL_D_Orange_TC_V1bios (2)'!$B:$C,2,0)</f>
      </nc>
    </rcc>
    <rcc rId="0" sId="1">
      <nc r="L35">
        <f>VLOOKUP(B35,'C:\Users\sajjadmx\Downloads\[orange_11_d14_dummy.xlsx]FIV--KVL_D_Orange_TC_V1bios (2)'!$B:$C,2,0)</f>
      </nc>
    </rcc>
    <rcc rId="0" sId="1">
      <nc r="L36">
        <f>VLOOKUP(B36,'C:\Users\sajjadmx\Downloads\[orange_11_d14_dummy.xlsx]FIV--KVL_D_Orange_TC_V1bios (2)'!$B:$C,2,0)</f>
      </nc>
    </rcc>
    <rcc rId="0" sId="1">
      <nc r="L37">
        <f>VLOOKUP(B37,'C:\Users\sajjadmx\Downloads\[orange_11_d14_dummy.xlsx]FIV--KVL_D_Orange_TC_V1bios (2)'!$B:$C,2,0)</f>
      </nc>
    </rcc>
    <rcc rId="0" sId="1">
      <nc r="L38">
        <f>VLOOKUP(B38,'C:\Users\sajjadmx\Downloads\[orange_11_d14_dummy.xlsx]FIV--KVL_D_Orange_TC_V1bios (2)'!$B:$C,2,0)</f>
      </nc>
    </rcc>
    <rcc rId="0" sId="1">
      <nc r="L39">
        <f>VLOOKUP(B39,'C:\Users\sajjadmx\Downloads\[orange_11_d14_dummy.xlsx]FIV--KVL_D_Orange_TC_V1bios (2)'!$B:$C,2,0)</f>
      </nc>
    </rcc>
    <rcc rId="0" sId="1">
      <nc r="L40">
        <f>VLOOKUP(B40,'C:\Users\sajjadmx\Downloads\[orange_11_d14_dummy.xlsx]FIV--KVL_D_Orange_TC_V1bios (2)'!$B:$C,2,0)</f>
      </nc>
    </rcc>
    <rcc rId="0" sId="1">
      <nc r="L41">
        <f>VLOOKUP(B41,'C:\Users\sajjadmx\Downloads\[orange_11_d14_dummy.xlsx]FIV--KVL_D_Orange_TC_V1bios (2)'!$B:$C,2,0)</f>
      </nc>
    </rcc>
    <rcc rId="0" sId="1">
      <nc r="L42">
        <f>VLOOKUP(B42,'C:\Users\sajjadmx\Downloads\[orange_11_d14_dummy.xlsx]FIV--KVL_D_Orange_TC_V1bios (2)'!$B:$C,2,0)</f>
      </nc>
    </rcc>
    <rcc rId="0" sId="1">
      <nc r="L43">
        <f>VLOOKUP(B43,'C:\Users\sajjadmx\Downloads\[orange_11_d14_dummy.xlsx]FIV--KVL_D_Orange_TC_V1bios (2)'!$B:$C,2,0)</f>
      </nc>
    </rcc>
    <rcc rId="0" sId="1">
      <nc r="L44">
        <f>VLOOKUP(B44,'C:\Users\sajjadmx\Downloads\[orange_11_d14_dummy.xlsx]FIV--KVL_D_Orange_TC_V1bios (2)'!$B:$C,2,0)</f>
      </nc>
    </rcc>
    <rcc rId="0" sId="1">
      <nc r="L45">
        <f>VLOOKUP(B45,'C:\Users\sajjadmx\Downloads\[orange_11_d14_dummy.xlsx]FIV--KVL_D_Orange_TC_V1bios (2)'!$B:$C,2,0)</f>
      </nc>
    </rcc>
    <rcc rId="0" sId="1">
      <nc r="L46">
        <f>VLOOKUP(B46,'C:\Users\sajjadmx\Downloads\[orange_11_d14_dummy.xlsx]FIV--KVL_D_Orange_TC_V1bios (2)'!$B:$C,2,0)</f>
      </nc>
    </rcc>
    <rcc rId="0" sId="1">
      <nc r="L47">
        <f>VLOOKUP(B47,'C:\Users\sajjadmx\Downloads\[orange_11_d14_dummy.xlsx]FIV--KVL_D_Orange_TC_V1bios (2)'!$B:$C,2,0)</f>
      </nc>
    </rcc>
    <rcc rId="0" sId="1">
      <nc r="L48">
        <f>VLOOKUP(B48,'C:\Users\sajjadmx\Downloads\[orange_11_d14_dummy.xlsx]FIV--KVL_D_Orange_TC_V1bios (2)'!$B:$C,2,0)</f>
      </nc>
    </rcc>
    <rcc rId="0" sId="1">
      <nc r="L49">
        <f>VLOOKUP(B49,'C:\Users\sajjadmx\Downloads\[orange_11_d14_dummy.xlsx]FIV--KVL_D_Orange_TC_V1bios (2)'!$B:$C,2,0)</f>
      </nc>
    </rcc>
    <rcc rId="0" sId="1">
      <nc r="L50">
        <f>VLOOKUP(B50,'C:\Users\sajjadmx\Downloads\[orange_11_d14_dummy.xlsx]FIV--KVL_D_Orange_TC_V1bios (2)'!$B:$C,2,0)</f>
      </nc>
    </rcc>
    <rcc rId="0" sId="1">
      <nc r="L51">
        <f>VLOOKUP(B51,'C:\Users\sajjadmx\Downloads\[orange_11_d14_dummy.xlsx]FIV--KVL_D_Orange_TC_V1bios (2)'!$B:$C,2,0)</f>
      </nc>
    </rcc>
    <rcc rId="0" sId="1">
      <nc r="L52">
        <f>VLOOKUP(B52,'C:\Users\sajjadmx\Downloads\[orange_11_d14_dummy.xlsx]FIV--KVL_D_Orange_TC_V1bios (2)'!$B:$C,2,0)</f>
      </nc>
    </rcc>
    <rcc rId="0" sId="1">
      <nc r="L53">
        <f>VLOOKUP(B53,'C:\Users\sajjadmx\Downloads\[orange_11_d14_dummy.xlsx]FIV--KVL_D_Orange_TC_V1bios (2)'!$B:$C,2,0)</f>
      </nc>
    </rcc>
    <rcc rId="0" sId="1">
      <nc r="L54">
        <f>VLOOKUP(B54,'C:\Users\sajjadmx\Downloads\[orange_11_d14_dummy.xlsx]FIV--KVL_D_Orange_TC_V1bios (2)'!$B:$C,2,0)</f>
      </nc>
    </rcc>
    <rcc rId="0" sId="1">
      <nc r="L55">
        <f>VLOOKUP(B55,'C:\Users\sajjadmx\Downloads\[orange_11_d14_dummy.xlsx]FIV--KVL_D_Orange_TC_V1bios (2)'!$B:$C,2,0)</f>
      </nc>
    </rcc>
    <rcc rId="0" sId="1">
      <nc r="L56">
        <f>VLOOKUP(B56,'C:\Users\sajjadmx\Downloads\[orange_11_d14_dummy.xlsx]FIV--KVL_D_Orange_TC_V1bios (2)'!$B:$C,2,0)</f>
      </nc>
    </rcc>
    <rcc rId="0" sId="1">
      <nc r="L57">
        <f>VLOOKUP(B57,'C:\Users\sajjadmx\Downloads\[orange_11_d14_dummy.xlsx]FIV--KVL_D_Orange_TC_V1bios (2)'!$B:$C,2,0)</f>
      </nc>
    </rcc>
    <rcc rId="0" sId="1">
      <nc r="L58">
        <f>VLOOKUP(B58,'C:\Users\sajjadmx\Downloads\[orange_11_d14_dummy.xlsx]FIV--KVL_D_Orange_TC_V1bios (2)'!$B:$C,2,0)</f>
      </nc>
    </rcc>
    <rcc rId="0" sId="1">
      <nc r="L59">
        <f>VLOOKUP(B59,'C:\Users\sajjadmx\Downloads\[orange_11_d14_dummy.xlsx]FIV--KVL_D_Orange_TC_V1bios (2)'!$B:$C,2,0)</f>
      </nc>
    </rcc>
    <rcc rId="0" sId="1">
      <nc r="L60">
        <f>VLOOKUP(B60,'C:\Users\sajjadmx\Downloads\[orange_11_d14_dummy.xlsx]FIV--KVL_D_Orange_TC_V1bios (2)'!$B:$C,2,0)</f>
      </nc>
    </rcc>
    <rcc rId="0" sId="1">
      <nc r="L61">
        <f>VLOOKUP(B61,'C:\Users\sajjadmx\Downloads\[orange_11_d14_dummy.xlsx]FIV--KVL_D_Orange_TC_V1bios (2)'!$B:$C,2,0)</f>
      </nc>
    </rcc>
    <rcc rId="0" sId="1">
      <nc r="L62">
        <f>VLOOKUP(B62,'C:\Users\sajjadmx\Downloads\[orange_11_d14_dummy.xlsx]FIV--KVL_D_Orange_TC_V1bios (2)'!$B:$C,2,0)</f>
      </nc>
    </rcc>
    <rcc rId="0" sId="1">
      <nc r="L63">
        <f>VLOOKUP(B63,'C:\Users\sajjadmx\Downloads\[orange_11_d14_dummy.xlsx]FIV--KVL_D_Orange_TC_V1bios (2)'!$B:$C,2,0)</f>
      </nc>
    </rcc>
    <rcc rId="0" sId="1">
      <nc r="L64">
        <f>VLOOKUP(B64,'C:\Users\sajjadmx\Downloads\[orange_11_d14_dummy.xlsx]FIV--KVL_D_Orange_TC_V1bios (2)'!$B:$C,2,0)</f>
      </nc>
    </rcc>
    <rcc rId="0" sId="1">
      <nc r="L65">
        <f>VLOOKUP(B65,'C:\Users\sajjadmx\Downloads\[orange_11_d14_dummy.xlsx]FIV--KVL_D_Orange_TC_V1bios (2)'!$B:$C,2,0)</f>
      </nc>
    </rcc>
    <rcc rId="0" sId="1">
      <nc r="L66">
        <f>VLOOKUP(B66,'C:\Users\sajjadmx\Downloads\[orange_11_d14_dummy.xlsx]FIV--KVL_D_Orange_TC_V1bios (2)'!$B:$C,2,0)</f>
      </nc>
    </rcc>
    <rcc rId="0" sId="1">
      <nc r="L67">
        <f>VLOOKUP(B67,'C:\Users\sajjadmx\Downloads\[orange_11_d14_dummy.xlsx]FIV--KVL_D_Orange_TC_V1bios (2)'!$B:$C,2,0)</f>
      </nc>
    </rcc>
    <rcc rId="0" sId="1">
      <nc r="L68">
        <f>VLOOKUP(B68,'C:\Users\sajjadmx\Downloads\[orange_11_d14_dummy.xlsx]FIV--KVL_D_Orange_TC_V1bios (2)'!$B:$C,2,0)</f>
      </nc>
    </rcc>
    <rcc rId="0" sId="1">
      <nc r="L69">
        <f>VLOOKUP(B69,'C:\Users\sajjadmx\Downloads\[orange_11_d14_dummy.xlsx]FIV--KVL_D_Orange_TC_V1bios (2)'!$B:$C,2,0)</f>
      </nc>
    </rcc>
    <rcc rId="0" sId="1">
      <nc r="L70">
        <f>VLOOKUP(B70,'C:\Users\sajjadmx\Downloads\[orange_11_d14_dummy.xlsx]FIV--KVL_D_Orange_TC_V1bios (2)'!$B:$C,2,0)</f>
      </nc>
    </rcc>
    <rcc rId="0" sId="1">
      <nc r="L71">
        <f>VLOOKUP(B71,'C:\Users\sajjadmx\Downloads\[orange_11_d14_dummy.xlsx]FIV--KVL_D_Orange_TC_V1bios (2)'!$B:$C,2,0)</f>
      </nc>
    </rcc>
    <rcc rId="0" sId="1">
      <nc r="L72">
        <f>VLOOKUP(B72,'C:\Users\sajjadmx\Downloads\[orange_11_d14_dummy.xlsx]FIV--KVL_D_Orange_TC_V1bios (2)'!$B:$C,2,0)</f>
      </nc>
    </rcc>
    <rcc rId="0" sId="1">
      <nc r="L73">
        <f>VLOOKUP(B73,'C:\Users\sajjadmx\Downloads\[orange_11_d14_dummy.xlsx]FIV--KVL_D_Orange_TC_V1bios (2)'!$B:$C,2,0)</f>
      </nc>
    </rcc>
    <rcc rId="0" sId="1">
      <nc r="L74">
        <f>VLOOKUP(B74,'C:\Users\sajjadmx\Downloads\[orange_11_d14_dummy.xlsx]FIV--KVL_D_Orange_TC_V1bios (2)'!$B:$C,2,0)</f>
      </nc>
    </rcc>
    <rcc rId="0" sId="1">
      <nc r="L75">
        <f>VLOOKUP(B75,'C:\Users\sajjadmx\Downloads\[orange_11_d14_dummy.xlsx]FIV--KVL_D_Orange_TC_V1bios (2)'!$B:$C,2,0)</f>
      </nc>
    </rcc>
    <rcc rId="0" sId="1">
      <nc r="L76">
        <f>VLOOKUP(B76,'C:\Users\sajjadmx\Downloads\[orange_11_d14_dummy.xlsx]FIV--KVL_D_Orange_TC_V1bios (2)'!$B:$C,2,0)</f>
      </nc>
    </rcc>
    <rcc rId="0" sId="1">
      <nc r="L77">
        <f>VLOOKUP(B77,'C:\Users\sajjadmx\Downloads\[orange_11_d14_dummy.xlsx]FIV--KVL_D_Orange_TC_V1bios (2)'!$B:$C,2,0)</f>
      </nc>
    </rcc>
    <rcc rId="0" sId="1">
      <nc r="L78">
        <f>VLOOKUP(B78,'C:\Users\sajjadmx\Downloads\[orange_11_d14_dummy.xlsx]FIV--KVL_D_Orange_TC_V1bios (2)'!$B:$C,2,0)</f>
      </nc>
    </rcc>
    <rcc rId="0" sId="1">
      <nc r="L79">
        <f>VLOOKUP(B79,'C:\Users\sajjadmx\Downloads\[orange_11_d14_dummy.xlsx]FIV--KVL_D_Orange_TC_V1bios (2)'!$B:$C,2,0)</f>
      </nc>
    </rcc>
    <rcc rId="0" sId="1">
      <nc r="L80">
        <f>VLOOKUP(B80,'C:\Users\sajjadmx\Downloads\[orange_11_d14_dummy.xlsx]FIV--KVL_D_Orange_TC_V1bios (2)'!$B:$C,2,0)</f>
      </nc>
    </rcc>
    <rcc rId="0" sId="1">
      <nc r="L81">
        <f>VLOOKUP(B81,'C:\Users\sajjadmx\Downloads\[orange_11_d14_dummy.xlsx]FIV--KVL_D_Orange_TC_V1bios (2)'!$B:$C,2,0)</f>
      </nc>
    </rcc>
    <rcc rId="0" sId="1">
      <nc r="L82">
        <f>VLOOKUP(B82,'C:\Users\sajjadmx\Downloads\[orange_11_d14_dummy.xlsx]FIV--KVL_D_Orange_TC_V1bios (2)'!$B:$C,2,0)</f>
      </nc>
    </rcc>
    <rcc rId="0" sId="1">
      <nc r="L83">
        <f>VLOOKUP(B83,'C:\Users\sajjadmx\Downloads\[orange_11_d14_dummy.xlsx]FIV--KVL_D_Orange_TC_V1bios (2)'!$B:$C,2,0)</f>
      </nc>
    </rcc>
    <rcc rId="0" sId="1">
      <nc r="L84">
        <f>VLOOKUP(B84,'C:\Users\sajjadmx\Downloads\[orange_11_d14_dummy.xlsx]FIV--KVL_D_Orange_TC_V1bios (2)'!$B:$C,2,0)</f>
      </nc>
    </rcc>
    <rcc rId="0" sId="1">
      <nc r="L85">
        <f>VLOOKUP(B85,'C:\Users\sajjadmx\Downloads\[orange_11_d14_dummy.xlsx]FIV--KVL_D_Orange_TC_V1bios (2)'!$B:$C,2,0)</f>
      </nc>
    </rcc>
    <rcc rId="0" sId="1">
      <nc r="L86">
        <f>VLOOKUP(B86,'C:\Users\sajjadmx\Downloads\[orange_11_d14_dummy.xlsx]FIV--KVL_D_Orange_TC_V1bios (2)'!$B:$C,2,0)</f>
      </nc>
    </rcc>
    <rcc rId="0" sId="1">
      <nc r="L87">
        <f>VLOOKUP(B87,'C:\Users\sajjadmx\Downloads\[orange_11_d14_dummy.xlsx]FIV--KVL_D_Orange_TC_V1bios (2)'!$B:$C,2,0)</f>
      </nc>
    </rcc>
    <rcc rId="0" sId="1">
      <nc r="L88">
        <f>VLOOKUP(B88,'C:\Users\sajjadmx\Downloads\[orange_11_d14_dummy.xlsx]FIV--KVL_D_Orange_TC_V1bios (2)'!$B:$C,2,0)</f>
      </nc>
    </rcc>
    <rcc rId="0" sId="1">
      <nc r="L89">
        <f>VLOOKUP(B89,'C:\Users\sajjadmx\Downloads\[orange_11_d14_dummy.xlsx]FIV--KVL_D_Orange_TC_V1bios (2)'!$B:$C,2,0)</f>
      </nc>
    </rcc>
    <rcc rId="0" sId="1">
      <nc r="L90">
        <f>VLOOKUP(B90,'C:\Users\sajjadmx\Downloads\[orange_11_d14_dummy.xlsx]FIV--KVL_D_Orange_TC_V1bios (2)'!$B:$C,2,0)</f>
      </nc>
    </rcc>
    <rcc rId="0" sId="1">
      <nc r="L91">
        <f>VLOOKUP(B91,'C:\Users\sajjadmx\Downloads\[orange_11_d14_dummy.xlsx]FIV--KVL_D_Orange_TC_V1bios (2)'!$B:$C,2,0)</f>
      </nc>
    </rcc>
    <rcc rId="0" sId="1">
      <nc r="L92">
        <f>VLOOKUP(B92,'C:\Users\sajjadmx\Downloads\[orange_11_d14_dummy.xlsx]FIV--KVL_D_Orange_TC_V1bios (2)'!$B:$C,2,0)</f>
      </nc>
    </rcc>
    <rcc rId="0" sId="1">
      <nc r="L93">
        <f>VLOOKUP(B93,'C:\Users\sajjadmx\Downloads\[orange_11_d14_dummy.xlsx]FIV--KVL_D_Orange_TC_V1bios (2)'!$B:$C,2,0)</f>
      </nc>
    </rcc>
    <rcc rId="0" sId="1">
      <nc r="L94">
        <f>VLOOKUP(B94,'C:\Users\sajjadmx\Downloads\[orange_11_d14_dummy.xlsx]FIV--KVL_D_Orange_TC_V1bios (2)'!$B:$C,2,0)</f>
      </nc>
    </rcc>
    <rcc rId="0" sId="1">
      <nc r="L95">
        <f>VLOOKUP(B95,'C:\Users\sajjadmx\Downloads\[orange_11_d14_dummy.xlsx]FIV--KVL_D_Orange_TC_V1bios (2)'!$B:$C,2,0)</f>
      </nc>
    </rcc>
    <rcc rId="0" sId="1">
      <nc r="L96">
        <f>VLOOKUP(B96,'C:\Users\sajjadmx\Downloads\[orange_11_d14_dummy.xlsx]FIV--KVL_D_Orange_TC_V1bios (2)'!$B:$C,2,0)</f>
      </nc>
    </rcc>
    <rcc rId="0" sId="1">
      <nc r="L97">
        <f>VLOOKUP(B97,'C:\Users\sajjadmx\Downloads\[orange_11_d14_dummy.xlsx]FIV--KVL_D_Orange_TC_V1bios (2)'!$B:$C,2,0)</f>
      </nc>
    </rcc>
    <rcc rId="0" sId="1">
      <nc r="L98">
        <f>VLOOKUP(B98,'C:\Users\sajjadmx\Downloads\[orange_11_d14_dummy.xlsx]FIV--KVL_D_Orange_TC_V1bios (2)'!$B:$C,2,0)</f>
      </nc>
    </rcc>
    <rcc rId="0" sId="1">
      <nc r="L99">
        <f>VLOOKUP(B99,'C:\Users\sajjadmx\Downloads\[orange_11_d14_dummy.xlsx]FIV--KVL_D_Orange_TC_V1bios (2)'!$B:$C,2,0)</f>
      </nc>
    </rcc>
    <rcc rId="0" sId="1">
      <nc r="L100">
        <f>VLOOKUP(B100,'C:\Users\sajjadmx\Downloads\[orange_11_d14_dummy.xlsx]FIV--KVL_D_Orange_TC_V1bios (2)'!$B:$C,2,0)</f>
      </nc>
    </rcc>
    <rcc rId="0" sId="1">
      <nc r="L101">
        <f>VLOOKUP(B101,'C:\Users\sajjadmx\Downloads\[orange_11_d14_dummy.xlsx]FIV--KVL_D_Orange_TC_V1bios (2)'!$B:$C,2,0)</f>
      </nc>
    </rcc>
    <rcc rId="0" sId="1">
      <nc r="L102">
        <f>VLOOKUP(B102,'C:\Users\sajjadmx\Downloads\[orange_11_d14_dummy.xlsx]FIV--KVL_D_Orange_TC_V1bios (2)'!$B:$C,2,0)</f>
      </nc>
    </rcc>
    <rcc rId="0" sId="1">
      <nc r="L103">
        <f>VLOOKUP(B103,'C:\Users\sajjadmx\Downloads\[orange_11_d14_dummy.xlsx]FIV--KVL_D_Orange_TC_V1bios (2)'!$B:$C,2,0)</f>
      </nc>
    </rcc>
    <rcc rId="0" sId="1">
      <nc r="L104">
        <f>VLOOKUP(B104,'C:\Users\sajjadmx\Downloads\[orange_11_d14_dummy.xlsx]FIV--KVL_D_Orange_TC_V1bios (2)'!$B:$C,2,0)</f>
      </nc>
    </rcc>
    <rcc rId="0" sId="1">
      <nc r="L105">
        <f>VLOOKUP(B105,'C:\Users\sajjadmx\Downloads\[orange_11_d14_dummy.xlsx]FIV--KVL_D_Orange_TC_V1bios (2)'!$B:$C,2,0)</f>
      </nc>
    </rcc>
    <rcc rId="0" sId="1">
      <nc r="L106">
        <f>VLOOKUP(B106,'C:\Users\sajjadmx\Downloads\[orange_11_d14_dummy.xlsx]FIV--KVL_D_Orange_TC_V1bios (2)'!$B:$C,2,0)</f>
      </nc>
    </rcc>
    <rcc rId="0" sId="1">
      <nc r="L107">
        <f>VLOOKUP(B107,'C:\Users\sajjadmx\Downloads\[orange_11_d14_dummy.xlsx]FIV--KVL_D_Orange_TC_V1bios (2)'!$B:$C,2,0)</f>
      </nc>
    </rcc>
    <rcc rId="0" sId="1">
      <nc r="L108">
        <f>VLOOKUP(B108,'C:\Users\sajjadmx\Downloads\[orange_11_d14_dummy.xlsx]FIV--KVL_D_Orange_TC_V1bios (2)'!$B:$C,2,0)</f>
      </nc>
    </rcc>
    <rcc rId="0" sId="1">
      <nc r="L109">
        <f>VLOOKUP(B109,'C:\Users\sajjadmx\Downloads\[orange_11_d14_dummy.xlsx]FIV--KVL_D_Orange_TC_V1bios (2)'!$B:$C,2,0)</f>
      </nc>
    </rcc>
    <rcc rId="0" sId="1">
      <nc r="L110">
        <f>VLOOKUP(B110,'C:\Users\sajjadmx\Downloads\[orange_11_d14_dummy.xlsx]FIV--KVL_D_Orange_TC_V1bios (2)'!$B:$C,2,0)</f>
      </nc>
    </rcc>
    <rcc rId="0" sId="1">
      <nc r="L111">
        <f>VLOOKUP(B111,'C:\Users\sajjadmx\Downloads\[orange_11_d14_dummy.xlsx]FIV--KVL_D_Orange_TC_V1bios (2)'!$B:$C,2,0)</f>
      </nc>
    </rcc>
    <rcc rId="0" sId="1">
      <nc r="L112">
        <f>VLOOKUP(B112,'C:\Users\sajjadmx\Downloads\[orange_11_d14_dummy.xlsx]FIV--KVL_D_Orange_TC_V1bios (2)'!$B:$C,2,0)</f>
      </nc>
    </rcc>
    <rcc rId="0" sId="1">
      <nc r="L113">
        <f>VLOOKUP(B113,'C:\Users\sajjadmx\Downloads\[orange_11_d14_dummy.xlsx]FIV--KVL_D_Orange_TC_V1bios (2)'!$B:$C,2,0)</f>
      </nc>
    </rcc>
    <rcc rId="0" sId="1">
      <nc r="L114">
        <f>VLOOKUP(B114,'C:\Users\sajjadmx\Downloads\[orange_11_d14_dummy.xlsx]FIV--KVL_D_Orange_TC_V1bios (2)'!$B:$C,2,0)</f>
      </nc>
    </rcc>
  </rr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1">
    <nc r="E49" t="inlineStr">
      <is>
        <t>Pass</t>
      </is>
    </nc>
  </rcc>
  <rfmt sheetId="1" sqref="E49">
    <dxf>
      <fill>
        <patternFill patternType="solid">
          <bgColor rgb="FF92D050"/>
        </patternFill>
      </fill>
    </dxf>
  </rfmt>
  <rcc rId="493" sId="1">
    <nc r="G49">
      <v>42</v>
    </nc>
  </rcc>
  <rcc rId="494" sId="1">
    <nc r="H49" t="inlineStr">
      <is>
        <t>HCC</t>
      </is>
    </nc>
  </rcc>
  <rcc rId="495" sId="1">
    <nc r="I49" t="inlineStr">
      <is>
        <t>FMOD</t>
      </is>
    </nc>
  </rcc>
  <rcc rId="496" sId="1">
    <nc r="J49" t="inlineStr">
      <is>
        <t>Debug IPClean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nc r="E44" t="inlineStr">
      <is>
        <t>Pass</t>
      </is>
    </nc>
  </rcc>
  <rcc rId="498" sId="1">
    <nc r="G44">
      <v>42</v>
    </nc>
  </rcc>
  <rcc rId="499" sId="1">
    <nc r="H44" t="inlineStr">
      <is>
        <t>HCC</t>
      </is>
    </nc>
  </rcc>
  <rcc rId="500" sId="1">
    <nc r="I44" t="inlineStr">
      <is>
        <t>FMOD</t>
      </is>
    </nc>
  </rcc>
  <rcc rId="501" sId="1">
    <nc r="J44" t="inlineStr">
      <is>
        <t>Release IPClean</t>
      </is>
    </nc>
  </rcc>
  <rfmt sheetId="1" sqref="E44">
    <dxf>
      <fill>
        <patternFill patternType="solid">
          <bgColor rgb="FF92D050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nc r="E32" t="inlineStr">
      <is>
        <t>Pass</t>
      </is>
    </nc>
  </rcc>
  <rfmt sheetId="1" sqref="E32">
    <dxf>
      <fill>
        <patternFill patternType="solid">
          <bgColor rgb="FF92D050"/>
        </patternFill>
      </fill>
    </dxf>
  </rfmt>
  <rcc rId="503" sId="1">
    <nc r="G32">
      <v>42</v>
    </nc>
  </rcc>
  <rcc rId="504" sId="1">
    <nc r="H32" t="inlineStr">
      <is>
        <t>HCC</t>
      </is>
    </nc>
  </rcc>
  <rcc rId="505" sId="1">
    <nc r="I32" t="inlineStr">
      <is>
        <t>FMOD</t>
      </is>
    </nc>
  </rcc>
  <rcc rId="506" sId="1">
    <nc r="J32" t="inlineStr">
      <is>
        <t>Debug IPClean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>
    <nc r="E13" t="inlineStr">
      <is>
        <t>Pass</t>
      </is>
    </nc>
  </rcc>
  <rcc rId="508" sId="1">
    <nc r="G13">
      <v>42</v>
    </nc>
  </rcc>
  <rcc rId="509" sId="1">
    <nc r="H13" t="inlineStr">
      <is>
        <t>HCC</t>
      </is>
    </nc>
  </rcc>
  <rcc rId="510" sId="1">
    <nc r="I13" t="inlineStr">
      <is>
        <t>FMOD</t>
      </is>
    </nc>
  </rcc>
  <rcc rId="511" sId="1">
    <nc r="J13" t="inlineStr">
      <is>
        <t>Release IPClean</t>
      </is>
    </nc>
  </rcc>
  <rcc rId="512" sId="1">
    <nc r="E38" t="inlineStr">
      <is>
        <t>Pass</t>
      </is>
    </nc>
  </rcc>
  <rcc rId="513" sId="1">
    <nc r="G38">
      <v>42</v>
    </nc>
  </rcc>
  <rcc rId="514" sId="1">
    <nc r="H38" t="inlineStr">
      <is>
        <t>HCC</t>
      </is>
    </nc>
  </rcc>
  <rcc rId="515" sId="1">
    <nc r="I38" t="inlineStr">
      <is>
        <t>FMOD</t>
      </is>
    </nc>
  </rcc>
  <rcc rId="516" sId="1">
    <nc r="J38" t="inlineStr">
      <is>
        <t>Release IPClean</t>
      </is>
    </nc>
  </rcc>
  <rcc rId="517" sId="1">
    <nc r="E42" t="inlineStr">
      <is>
        <t>Pass</t>
      </is>
    </nc>
  </rcc>
  <rcc rId="518" sId="1">
    <nc r="G42">
      <v>42</v>
    </nc>
  </rcc>
  <rcc rId="519" sId="1">
    <nc r="H42" t="inlineStr">
      <is>
        <t>HCC</t>
      </is>
    </nc>
  </rcc>
  <rcc rId="520" sId="1">
    <nc r="I42" t="inlineStr">
      <is>
        <t>FMOD</t>
      </is>
    </nc>
  </rcc>
  <rcc rId="521" sId="1">
    <nc r="J42" t="inlineStr">
      <is>
        <t>Release IPClean</t>
      </is>
    </nc>
  </rcc>
  <rcc rId="522" sId="1">
    <nc r="E87" t="inlineStr">
      <is>
        <t>Pass</t>
      </is>
    </nc>
  </rcc>
  <rcc rId="523" sId="1">
    <nc r="G87">
      <v>42</v>
    </nc>
  </rcc>
  <rcc rId="524" sId="1">
    <nc r="H87" t="inlineStr">
      <is>
        <t>HCC</t>
      </is>
    </nc>
  </rcc>
  <rcc rId="525" sId="1">
    <nc r="I87" t="inlineStr">
      <is>
        <t>FMOD</t>
      </is>
    </nc>
  </rcc>
  <rcc rId="526" sId="1">
    <nc r="J87" t="inlineStr">
      <is>
        <t>Release IPClean</t>
      </is>
    </nc>
  </rcc>
  <rcc rId="527" sId="1">
    <nc r="E93" t="inlineStr">
      <is>
        <t>Pass</t>
      </is>
    </nc>
  </rcc>
  <rcc rId="528" sId="1">
    <nc r="G93">
      <v>42</v>
    </nc>
  </rcc>
  <rcc rId="529" sId="1">
    <nc r="H93" t="inlineStr">
      <is>
        <t>HCC</t>
      </is>
    </nc>
  </rcc>
  <rcc rId="530" sId="1">
    <nc r="I93" t="inlineStr">
      <is>
        <t>FMOD</t>
      </is>
    </nc>
  </rcc>
  <rcc rId="531" sId="1">
    <nc r="J93" t="inlineStr">
      <is>
        <t>Release IPClean</t>
      </is>
    </nc>
  </rcc>
  <rcc rId="532" sId="1">
    <nc r="E113" t="inlineStr">
      <is>
        <t>Pass</t>
      </is>
    </nc>
  </rcc>
  <rcc rId="533" sId="1">
    <nc r="G113">
      <v>42</v>
    </nc>
  </rcc>
  <rcc rId="534" sId="1">
    <nc r="H113" t="inlineStr">
      <is>
        <t>HCC</t>
      </is>
    </nc>
  </rcc>
  <rcc rId="535" sId="1">
    <nc r="I113" t="inlineStr">
      <is>
        <t>FMOD</t>
      </is>
    </nc>
  </rcc>
  <rcc rId="536" sId="1">
    <nc r="J113" t="inlineStr">
      <is>
        <t>Release IPClean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" sId="1">
    <nc r="E39" t="inlineStr">
      <is>
        <t>Pass</t>
      </is>
    </nc>
  </rcc>
  <rcc rId="538" sId="1">
    <nc r="G39">
      <v>42</v>
    </nc>
  </rcc>
  <rcc rId="539" sId="1">
    <nc r="H39" t="inlineStr">
      <is>
        <t>HCC</t>
      </is>
    </nc>
  </rcc>
  <rcc rId="540" sId="1">
    <nc r="I39" t="inlineStr">
      <is>
        <t>FMOD</t>
      </is>
    </nc>
  </rcc>
  <rcc rId="541" sId="1">
    <nc r="J39" t="inlineStr">
      <is>
        <t>Release ipclean</t>
      </is>
    </nc>
  </rcc>
  <rcc rId="542" sId="1">
    <nc r="E18" t="inlineStr">
      <is>
        <t>Pass</t>
      </is>
    </nc>
  </rcc>
  <rcc rId="543" sId="1">
    <nc r="G18">
      <v>42</v>
    </nc>
  </rcc>
  <rcc rId="544" sId="1">
    <nc r="H18" t="inlineStr">
      <is>
        <t>HCC</t>
      </is>
    </nc>
  </rcc>
  <rcc rId="545" sId="1">
    <nc r="J18" t="inlineStr">
      <is>
        <t>Release ipclean</t>
      </is>
    </nc>
  </rcc>
  <rcc rId="546" sId="1">
    <nc r="E53" t="inlineStr">
      <is>
        <t>Pass</t>
      </is>
    </nc>
  </rcc>
  <rcc rId="547" sId="1">
    <nc r="G53">
      <v>42</v>
    </nc>
  </rcc>
  <rcc rId="548" sId="1">
    <nc r="H53" t="inlineStr">
      <is>
        <t>HCC</t>
      </is>
    </nc>
  </rcc>
  <rcc rId="549" sId="1">
    <nc r="I53" t="inlineStr">
      <is>
        <t>FMOD</t>
      </is>
    </nc>
  </rcc>
  <rcc rId="550" sId="1">
    <nc r="J53" t="inlineStr">
      <is>
        <t>Release ipclean</t>
      </is>
    </nc>
  </rcc>
  <rcc rId="551" sId="1">
    <nc r="E11" t="inlineStr">
      <is>
        <t>Pass</t>
      </is>
    </nc>
  </rcc>
  <rcc rId="552" sId="1">
    <nc r="G11">
      <v>42</v>
    </nc>
  </rcc>
  <rcc rId="553" sId="1">
    <nc r="H11" t="inlineStr">
      <is>
        <t>HCC</t>
      </is>
    </nc>
  </rcc>
  <rcc rId="554" sId="1">
    <nc r="I11" t="inlineStr">
      <is>
        <t>FMOD</t>
      </is>
    </nc>
  </rcc>
  <rcc rId="555" sId="1">
    <nc r="J11" t="inlineStr">
      <is>
        <t>Release IPClean</t>
      </is>
    </nc>
  </rcc>
  <rcc rId="556" sId="1">
    <nc r="E55" t="inlineStr">
      <is>
        <t>pass</t>
      </is>
    </nc>
  </rcc>
  <rcc rId="557" sId="1">
    <nc r="G55">
      <v>42</v>
    </nc>
  </rcc>
  <rcc rId="558" sId="1">
    <nc r="H55" t="inlineStr">
      <is>
        <t>HCC</t>
      </is>
    </nc>
  </rcc>
  <rcc rId="559" sId="1">
    <nc r="I55" t="inlineStr">
      <is>
        <t>FMOD</t>
      </is>
    </nc>
  </rcc>
  <rcc rId="560" sId="1">
    <nc r="J55" t="inlineStr">
      <is>
        <t>Release ipclean</t>
      </is>
    </nc>
  </rcc>
  <rcc rId="561" sId="1">
    <nc r="E12" t="inlineStr">
      <is>
        <t>Pass</t>
      </is>
    </nc>
  </rcc>
  <rcc rId="562" sId="1">
    <nc r="G12">
      <v>42</v>
    </nc>
  </rcc>
  <rcc rId="563" sId="1">
    <nc r="H12" t="inlineStr">
      <is>
        <t>HCC</t>
      </is>
    </nc>
  </rcc>
  <rcc rId="564" sId="1">
    <nc r="I12" t="inlineStr">
      <is>
        <t>FMOD</t>
      </is>
    </nc>
  </rcc>
  <rcc rId="565" sId="1">
    <nc r="J12" t="inlineStr">
      <is>
        <t>Release ipclean</t>
      </is>
    </nc>
  </rcc>
  <rcc rId="566" sId="1">
    <nc r="E3" t="inlineStr">
      <is>
        <t>Pass</t>
      </is>
    </nc>
  </rcc>
  <rcc rId="567" sId="1">
    <nc r="G3">
      <v>42</v>
    </nc>
  </rcc>
  <rcc rId="568" sId="1">
    <nc r="H3" t="inlineStr">
      <is>
        <t>HCC</t>
      </is>
    </nc>
  </rcc>
  <rcc rId="569" sId="1">
    <nc r="I3" t="inlineStr">
      <is>
        <t>FMOD</t>
      </is>
    </nc>
  </rcc>
  <rcc rId="570" sId="1">
    <nc r="J3" t="inlineStr">
      <is>
        <t>Release ipclean</t>
      </is>
    </nc>
  </rcc>
  <rcc rId="571" sId="1">
    <nc r="I18" t="inlineStr">
      <is>
        <t>FMOD</t>
      </is>
    </nc>
  </rcc>
  <rcc rId="572" sId="1">
    <nc r="E5" t="inlineStr">
      <is>
        <t>Pass</t>
      </is>
    </nc>
  </rcc>
  <rcc rId="573" sId="1">
    <nc r="G5">
      <v>42</v>
    </nc>
  </rcc>
  <rcc rId="574" sId="1">
    <nc r="H5" t="inlineStr">
      <is>
        <t>HCC</t>
      </is>
    </nc>
  </rcc>
  <rcc rId="575" sId="1">
    <nc r="I5" t="inlineStr">
      <is>
        <t>FMOD</t>
      </is>
    </nc>
  </rcc>
  <rcc rId="576" sId="1">
    <nc r="J5" t="inlineStr">
      <is>
        <t>Release ipclean</t>
      </is>
    </nc>
  </rcc>
  <rcc rId="577" sId="1">
    <nc r="E15" t="inlineStr">
      <is>
        <t>Pass</t>
      </is>
    </nc>
  </rcc>
  <rcc rId="578" sId="1">
    <nc r="G15">
      <v>42</v>
    </nc>
  </rcc>
  <rcc rId="579" sId="1">
    <nc r="H15" t="inlineStr">
      <is>
        <t>HCC</t>
      </is>
    </nc>
  </rcc>
  <rcc rId="580" sId="1">
    <nc r="I15" t="inlineStr">
      <is>
        <t>FMOD</t>
      </is>
    </nc>
  </rcc>
  <rcc rId="581" sId="1">
    <nc r="J15" t="inlineStr">
      <is>
        <t>Release ipclean</t>
      </is>
    </nc>
  </rcc>
  <rcc rId="582" sId="1">
    <nc r="E17" t="inlineStr">
      <is>
        <t>Pass</t>
      </is>
    </nc>
  </rcc>
  <rcc rId="583" sId="1">
    <nc r="G17">
      <v>42</v>
    </nc>
  </rcc>
  <rcc rId="584" sId="1">
    <nc r="H17" t="inlineStr">
      <is>
        <t>HCC</t>
      </is>
    </nc>
  </rcc>
  <rcc rId="585" sId="1">
    <nc r="I17" t="inlineStr">
      <is>
        <t>FMOD</t>
      </is>
    </nc>
  </rcc>
  <rcc rId="586" sId="1">
    <nc r="J17" t="inlineStr">
      <is>
        <t>Release ipclean</t>
      </is>
    </nc>
  </rcc>
  <rcc rId="587" sId="1">
    <nc r="E25" t="inlineStr">
      <is>
        <t>Pass</t>
      </is>
    </nc>
  </rcc>
  <rcc rId="588" sId="1">
    <nc r="G25">
      <v>42</v>
    </nc>
  </rcc>
  <rcc rId="589" sId="1">
    <nc r="H25" t="inlineStr">
      <is>
        <t>HCC</t>
      </is>
    </nc>
  </rcc>
  <rcc rId="590" sId="1">
    <nc r="I25" t="inlineStr">
      <is>
        <t>FMOD</t>
      </is>
    </nc>
  </rcc>
  <rcc rId="591" sId="1">
    <nc r="J25" t="inlineStr">
      <is>
        <t>Release ipclean</t>
      </is>
    </nc>
  </rcc>
  <rcc rId="592" sId="1">
    <nc r="E31" t="inlineStr">
      <is>
        <t>Pass</t>
      </is>
    </nc>
  </rcc>
  <rcc rId="593" sId="1">
    <nc r="G31">
      <v>42</v>
    </nc>
  </rcc>
  <rcc rId="594" sId="1">
    <nc r="H31" t="inlineStr">
      <is>
        <t>HCC</t>
      </is>
    </nc>
  </rcc>
  <rcc rId="595" sId="1">
    <nc r="I31" t="inlineStr">
      <is>
        <t>FMOD</t>
      </is>
    </nc>
  </rcc>
  <rcc rId="596" sId="1">
    <nc r="J31" t="inlineStr">
      <is>
        <t>Release ipclean</t>
      </is>
    </nc>
  </rcc>
  <rcc rId="597" sId="1" xfDxf="1" dxf="1">
    <nc r="K47" t="inlineStr">
      <is>
        <t>sv.socket0.io0.uncore.pi5.pxp2.rp7.msg.iosfdevclkgctl</t>
      </is>
    </nc>
  </rcc>
  <rcc rId="598" sId="1">
    <nc r="J47" t="inlineStr">
      <is>
        <t>Release ipclean</t>
      </is>
    </nc>
  </rcc>
  <rcc rId="599" sId="1">
    <nc r="I47" t="inlineStr">
      <is>
        <t>FMOD</t>
      </is>
    </nc>
  </rcc>
  <rcc rId="600" sId="1">
    <nc r="H47" t="inlineStr">
      <is>
        <t>HCC</t>
      </is>
    </nc>
  </rcc>
  <rcc rId="601" sId="1">
    <nc r="G47">
      <v>42</v>
    </nc>
  </rcc>
  <rcc rId="602" sId="1">
    <nc r="E47" t="inlineStr">
      <is>
        <t>Pass</t>
      </is>
    </nc>
  </rcc>
  <rcc rId="603" sId="1">
    <nc r="E66" t="inlineStr">
      <is>
        <t>Pass</t>
      </is>
    </nc>
  </rcc>
  <rcc rId="604" sId="1">
    <nc r="G66">
      <v>42</v>
    </nc>
  </rcc>
  <rcc rId="605" sId="1">
    <nc r="H66" t="inlineStr">
      <is>
        <t>HCC</t>
      </is>
    </nc>
  </rcc>
  <rcc rId="606" sId="1">
    <nc r="I66" t="inlineStr">
      <is>
        <t>FMOD</t>
      </is>
    </nc>
  </rcc>
  <rcc rId="607" sId="1">
    <nc r="J66" t="inlineStr">
      <is>
        <t>Release IPClean</t>
      </is>
    </nc>
  </rcc>
  <rcc rId="608" sId="1">
    <nc r="E114" t="inlineStr">
      <is>
        <t>Pass</t>
      </is>
    </nc>
  </rcc>
  <rcc rId="609" sId="1">
    <nc r="G114">
      <v>42</v>
    </nc>
  </rcc>
  <rcc rId="610" sId="1">
    <nc r="H114" t="inlineStr">
      <is>
        <t>HCC</t>
      </is>
    </nc>
  </rcc>
  <rcc rId="611" sId="1">
    <nc r="I114" t="inlineStr">
      <is>
        <t>FMOD</t>
      </is>
    </nc>
  </rcc>
  <rcc rId="612" sId="1">
    <nc r="J114" t="inlineStr">
      <is>
        <t>Release ipclean</t>
      </is>
    </nc>
  </rcc>
  <rcc rId="613" sId="1">
    <nc r="E111" t="inlineStr">
      <is>
        <t>Pass</t>
      </is>
    </nc>
  </rcc>
  <rcc rId="614" sId="1">
    <nc r="G111">
      <v>42</v>
    </nc>
  </rcc>
  <rcc rId="615" sId="1">
    <nc r="H111" t="inlineStr">
      <is>
        <t>HCC</t>
      </is>
    </nc>
  </rcc>
  <rcc rId="616" sId="1">
    <nc r="I111" t="inlineStr">
      <is>
        <t>FMOD</t>
      </is>
    </nc>
  </rcc>
  <rcc rId="617" sId="1">
    <nc r="J111" t="inlineStr">
      <is>
        <t>Release ipclean</t>
      </is>
    </nc>
  </rcc>
  <rcc rId="618" sId="1">
    <nc r="E110" t="inlineStr">
      <is>
        <t>Pass</t>
      </is>
    </nc>
  </rcc>
  <rcc rId="619" sId="1">
    <nc r="G110">
      <v>42</v>
    </nc>
  </rcc>
  <rcc rId="620" sId="1">
    <nc r="H110" t="inlineStr">
      <is>
        <t>HCC</t>
      </is>
    </nc>
  </rcc>
  <rcc rId="621" sId="1">
    <nc r="I110" t="inlineStr">
      <is>
        <t>FMOD</t>
      </is>
    </nc>
  </rcc>
  <rcc rId="622" sId="1">
    <nc r="J110" t="inlineStr">
      <is>
        <t>Release ipclean</t>
      </is>
    </nc>
  </rcc>
  <rcc rId="623" sId="1">
    <nc r="E109" t="inlineStr">
      <is>
        <t>Pass</t>
      </is>
    </nc>
  </rcc>
  <rcc rId="624" sId="1">
    <nc r="G109">
      <v>42</v>
    </nc>
  </rcc>
  <rcc rId="625" sId="1">
    <nc r="H109" t="inlineStr">
      <is>
        <t>HCC</t>
      </is>
    </nc>
  </rcc>
  <rcc rId="626" sId="1">
    <nc r="I109" t="inlineStr">
      <is>
        <t>FMOD</t>
      </is>
    </nc>
  </rcc>
  <rcc rId="627" sId="1">
    <nc r="J109" t="inlineStr">
      <is>
        <t>Release IPClean</t>
      </is>
    </nc>
  </rcc>
  <rcc rId="628" sId="1">
    <nc r="E104" t="inlineStr">
      <is>
        <t>Pass</t>
      </is>
    </nc>
  </rcc>
  <rcc rId="629" sId="1">
    <nc r="G104">
      <v>42</v>
    </nc>
  </rcc>
  <rcc rId="630" sId="1">
    <nc r="H104" t="inlineStr">
      <is>
        <t>HCC</t>
      </is>
    </nc>
  </rcc>
  <rcc rId="631" sId="1">
    <nc r="I104" t="inlineStr">
      <is>
        <t>FMOD</t>
      </is>
    </nc>
  </rcc>
  <rcc rId="632" sId="1">
    <nc r="J104" t="inlineStr">
      <is>
        <t>Debug ipclean</t>
      </is>
    </nc>
  </rcc>
  <rcc rId="633" sId="1">
    <nc r="E103" t="inlineStr">
      <is>
        <t>Pass</t>
      </is>
    </nc>
  </rcc>
  <rcc rId="634" sId="1">
    <nc r="G103">
      <v>42</v>
    </nc>
  </rcc>
  <rcc rId="635" sId="1">
    <nc r="H103" t="inlineStr">
      <is>
        <t>HCC</t>
      </is>
    </nc>
  </rcc>
  <rcc rId="636" sId="1">
    <nc r="I103" t="inlineStr">
      <is>
        <t>FMOD</t>
      </is>
    </nc>
  </rcc>
  <rcc rId="637" sId="1">
    <nc r="J103" t="inlineStr">
      <is>
        <t>Release IPClean</t>
      </is>
    </nc>
  </rcc>
  <rcc rId="638" sId="1">
    <nc r="E102" t="inlineStr">
      <is>
        <t>Pass</t>
      </is>
    </nc>
  </rcc>
  <rcc rId="639" sId="1">
    <nc r="G102">
      <v>42</v>
    </nc>
  </rcc>
  <rcc rId="640" sId="1">
    <nc r="H102" t="inlineStr">
      <is>
        <t>HCC</t>
      </is>
    </nc>
  </rcc>
  <rcc rId="641" sId="1">
    <nc r="I102" t="inlineStr">
      <is>
        <t>FMOD</t>
      </is>
    </nc>
  </rcc>
  <rcc rId="642" sId="1">
    <nc r="J102" t="inlineStr">
      <is>
        <t>Release IPClean</t>
      </is>
    </nc>
  </rcc>
  <rcc rId="643" sId="1" odxf="1" dxf="1">
    <oc r="A61">
      <f>HYPERLINK("https://hsdes.intel.com/resource/1508916350","1508916350")</f>
    </oc>
    <nc r="A61">
      <f>HYPERLINK("https://hsdes.intel.com/resource/1508916350","1508916350")</f>
    </nc>
    <odxf>
      <font>
        <u val="none"/>
        <sz val="11"/>
        <color theme="1"/>
        <name val="Shruti"/>
        <family val="2"/>
        <scheme val="minor"/>
      </font>
    </odxf>
    <ndxf>
      <font>
        <u/>
        <sz val="11"/>
        <color theme="10"/>
        <name val="Shruti"/>
        <family val="2"/>
        <scheme val="minor"/>
      </font>
    </ndxf>
  </rcc>
  <rcc rId="644" sId="1">
    <oc r="J88" t="inlineStr">
      <is>
        <t>Release ipclean</t>
      </is>
    </oc>
    <nc r="J88"/>
  </rcc>
  <rcc rId="645" sId="1">
    <oc r="I88" t="inlineStr">
      <is>
        <t>FMOD</t>
      </is>
    </oc>
    <nc r="I88"/>
  </rcc>
  <rcc rId="646" sId="1">
    <oc r="H88" t="inlineStr">
      <is>
        <t>HCC</t>
      </is>
    </oc>
    <nc r="H88"/>
  </rcc>
  <rcc rId="647" sId="1">
    <oc r="G88">
      <v>42</v>
    </oc>
    <nc r="G88"/>
  </rcc>
  <rcc rId="648" sId="1">
    <oc r="E88" t="inlineStr">
      <is>
        <t>NA</t>
      </is>
    </oc>
    <nc r="E88"/>
  </rcc>
  <rcc rId="649" sId="1">
    <oc r="E84" t="inlineStr">
      <is>
        <t>NA</t>
      </is>
    </oc>
    <nc r="E84"/>
  </rcc>
  <rcc rId="650" sId="1">
    <oc r="G84">
      <v>42</v>
    </oc>
    <nc r="G84"/>
  </rcc>
  <rcc rId="651" sId="1">
    <oc r="H84" t="inlineStr">
      <is>
        <t>HCC</t>
      </is>
    </oc>
    <nc r="H84"/>
  </rcc>
  <rcc rId="652" sId="1">
    <oc r="I84" t="inlineStr">
      <is>
        <t>FMOD</t>
      </is>
    </oc>
    <nc r="I84"/>
  </rcc>
  <rcc rId="653" sId="1">
    <oc r="J84" t="inlineStr">
      <is>
        <t>Release ipclean</t>
      </is>
    </oc>
    <nc r="J84"/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1">
    <nc r="E64" t="inlineStr">
      <is>
        <t>Pass</t>
      </is>
    </nc>
  </rcc>
  <rcc rId="655" sId="1">
    <nc r="G64">
      <v>42</v>
    </nc>
  </rcc>
  <rcc rId="656" sId="1">
    <nc r="H64" t="inlineStr">
      <is>
        <t>HCC</t>
      </is>
    </nc>
  </rcc>
  <rcc rId="657" sId="1">
    <nc r="I64" t="inlineStr">
      <is>
        <t>FMOD</t>
      </is>
    </nc>
  </rcc>
  <rcc rId="658" sId="1">
    <nc r="J64" t="inlineStr">
      <is>
        <t>Non IPClean Release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1">
    <nc r="E94" t="inlineStr">
      <is>
        <t>Pass</t>
      </is>
    </nc>
  </rcc>
  <rcc rId="660" sId="1">
    <nc r="G94">
      <v>42</v>
    </nc>
  </rcc>
  <rcc rId="661" sId="1">
    <nc r="H94" t="inlineStr">
      <is>
        <t>HCC</t>
      </is>
    </nc>
  </rcc>
  <rcc rId="662" sId="1">
    <nc r="I94" t="inlineStr">
      <is>
        <t>FMOD</t>
      </is>
    </nc>
  </rcc>
  <rcc rId="663" sId="1">
    <nc r="J94" t="inlineStr">
      <is>
        <t>Release IPClean</t>
      </is>
    </nc>
  </rcc>
  <rcc rId="664" sId="1">
    <nc r="E95" t="inlineStr">
      <is>
        <t>Pass</t>
      </is>
    </nc>
  </rcc>
  <rcc rId="665" sId="1">
    <nc r="G95">
      <v>42</v>
    </nc>
  </rcc>
  <rcc rId="666" sId="1">
    <nc r="H95" t="inlineStr">
      <is>
        <t>HCC</t>
      </is>
    </nc>
  </rcc>
  <rcc rId="667" sId="1">
    <nc r="I95" t="inlineStr">
      <is>
        <t>FMOD</t>
      </is>
    </nc>
  </rcc>
  <rcc rId="668" sId="1">
    <nc r="J95" t="inlineStr">
      <is>
        <t>Release IPClean</t>
      </is>
    </nc>
  </rcc>
  <rcc rId="669" sId="1">
    <nc r="E98" t="inlineStr">
      <is>
        <t>Pass</t>
      </is>
    </nc>
  </rcc>
  <rcc rId="670" sId="1">
    <nc r="G98">
      <v>42</v>
    </nc>
  </rcc>
  <rcc rId="671" sId="1">
    <nc r="H98" t="inlineStr">
      <is>
        <t>HCC</t>
      </is>
    </nc>
  </rcc>
  <rcc rId="672" sId="1">
    <nc r="I98" t="inlineStr">
      <is>
        <t>FMOD</t>
      </is>
    </nc>
  </rcc>
  <rcc rId="673" sId="1">
    <nc r="J98" t="inlineStr">
      <is>
        <t>Release IPClean</t>
      </is>
    </nc>
  </rcc>
  <rcc rId="674" sId="1">
    <nc r="E99" t="inlineStr">
      <is>
        <t>Pass</t>
      </is>
    </nc>
  </rcc>
  <rcc rId="675" sId="1">
    <nc r="G99">
      <v>42</v>
    </nc>
  </rcc>
  <rcc rId="676" sId="1">
    <nc r="H99" t="inlineStr">
      <is>
        <t>HCC</t>
      </is>
    </nc>
  </rcc>
  <rcc rId="677" sId="1">
    <nc r="I99" t="inlineStr">
      <is>
        <t>FMOD</t>
      </is>
    </nc>
  </rcc>
  <rcc rId="678" sId="1">
    <nc r="J99" t="inlineStr">
      <is>
        <t>Release IPClean</t>
      </is>
    </nc>
  </rcc>
  <rcc rId="679" sId="1">
    <nc r="E107" t="inlineStr">
      <is>
        <t>Pass</t>
      </is>
    </nc>
  </rcc>
  <rcc rId="680" sId="1">
    <nc r="G107">
      <v>42</v>
    </nc>
  </rcc>
  <rcc rId="681" sId="1">
    <nc r="H107" t="inlineStr">
      <is>
        <t>HCC</t>
      </is>
    </nc>
  </rcc>
  <rcc rId="682" sId="1">
    <nc r="I107" t="inlineStr">
      <is>
        <t>FMOD</t>
      </is>
    </nc>
  </rcc>
  <rcc rId="683" sId="1">
    <nc r="J107" t="inlineStr">
      <is>
        <t>Debug IPClean</t>
      </is>
    </nc>
  </rcc>
  <rcc rId="684" sId="1">
    <nc r="E92" t="inlineStr">
      <is>
        <t>Pass</t>
      </is>
    </nc>
  </rcc>
  <rcc rId="685" sId="1">
    <nc r="G92">
      <v>42</v>
    </nc>
  </rcc>
  <rcc rId="686" sId="1">
    <nc r="H92" t="inlineStr">
      <is>
        <t>HCC</t>
      </is>
    </nc>
  </rcc>
  <rcc rId="687" sId="1">
    <nc r="I92" t="inlineStr">
      <is>
        <t>FMOD</t>
      </is>
    </nc>
  </rcc>
  <rcc rId="688" sId="1">
    <nc r="J92" t="inlineStr">
      <is>
        <t>Release IPClean</t>
      </is>
    </nc>
  </rcc>
  <rcv guid="{3EC8F775-4804-45EB-A948-818B5292D679}" action="delete"/>
  <rdn rId="0" localSheetId="1" customView="1" name="Z_3EC8F775_4804_45EB_A948_818B5292D679_.wvu.FilterData" hidden="1" oldHidden="1">
    <formula>'FIV--KVL_D_Orange_TC_V1bios'!$A$1:$K$114</formula>
    <oldFormula>'FIV--KVL_D_Orange_TC_V1bios'!$A$1:$K$114</oldFormula>
  </rdn>
  <rcv guid="{3EC8F775-4804-45EB-A948-818B5292D679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nc r="E57" t="inlineStr">
      <is>
        <t>PASS</t>
      </is>
    </nc>
  </rcc>
  <rfmt sheetId="1" sqref="E57">
    <dxf>
      <fill>
        <patternFill patternType="solid">
          <bgColor rgb="FF92D050"/>
        </patternFill>
      </fill>
    </dxf>
  </rfmt>
  <rcc rId="691" sId="1">
    <nc r="G57">
      <v>42</v>
    </nc>
  </rcc>
  <rcc rId="692" sId="1">
    <nc r="H57" t="inlineStr">
      <is>
        <t>HCC</t>
      </is>
    </nc>
  </rcc>
  <rcc rId="693" sId="1">
    <nc r="I57" t="inlineStr">
      <is>
        <t>FMOD</t>
      </is>
    </nc>
  </rcc>
  <rcc rId="694" sId="1">
    <nc r="J57" t="inlineStr">
      <is>
        <t>Release IPClean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1">
    <nc r="E28" t="inlineStr">
      <is>
        <t>Pass</t>
      </is>
    </nc>
  </rcc>
  <rfmt sheetId="1" sqref="E28">
    <dxf>
      <fill>
        <patternFill patternType="solid">
          <bgColor rgb="FF92D050"/>
        </patternFill>
      </fill>
    </dxf>
  </rfmt>
  <rcc rId="696" sId="1">
    <nc r="G28">
      <v>42</v>
    </nc>
  </rcc>
  <rcc rId="697" sId="1">
    <nc r="H28" t="inlineStr">
      <is>
        <t>HCC</t>
      </is>
    </nc>
  </rcc>
  <rcc rId="698" sId="1">
    <nc r="I28" t="inlineStr">
      <is>
        <t>FMOD</t>
      </is>
    </nc>
  </rcc>
  <rcc rId="699" sId="1">
    <nc r="J28" t="inlineStr">
      <is>
        <t>Release ipclean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nc r="E62" t="inlineStr">
      <is>
        <t>Pass</t>
      </is>
    </nc>
  </rcc>
  <rcc rId="701" sId="1">
    <nc r="G62">
      <v>42</v>
    </nc>
  </rcc>
  <rcc rId="702" sId="1">
    <nc r="H62" t="inlineStr">
      <is>
        <t>HCC</t>
      </is>
    </nc>
  </rcc>
  <rcc rId="703" sId="1">
    <nc r="I62" t="inlineStr">
      <is>
        <t>FMOD</t>
      </is>
    </nc>
  </rcc>
  <rcc rId="704" sId="1">
    <nc r="J62" t="inlineStr">
      <is>
        <t>Release IPClean</t>
      </is>
    </nc>
  </rcc>
  <rfmt sheetId="1" sqref="E62">
    <dxf>
      <fill>
        <patternFill patternType="solid">
          <bgColor rgb="FF92D050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1">
    <nc r="E20" t="inlineStr">
      <is>
        <t>Pass</t>
      </is>
    </nc>
  </rcc>
  <rcc rId="706" sId="1">
    <nc r="G20">
      <v>42</v>
    </nc>
  </rcc>
  <rcc rId="707" sId="1">
    <nc r="H20" t="inlineStr">
      <is>
        <t>HCC</t>
      </is>
    </nc>
  </rcc>
  <rcc rId="708" sId="1">
    <nc r="I20" t="inlineStr">
      <is>
        <t>FMOD</t>
      </is>
    </nc>
  </rcc>
  <rcc rId="709" sId="1">
    <nc r="J20" t="inlineStr">
      <is>
        <t>Debug IPClean</t>
      </is>
    </nc>
  </rcc>
  <rfmt sheetId="1" sqref="E20">
    <dxf>
      <fill>
        <patternFill patternType="solid">
          <bgColor rgb="FF92D05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">
    <nc r="E112" t="inlineStr">
      <is>
        <t>Pass</t>
      </is>
    </nc>
  </rcc>
  <rfmt sheetId="1" sqref="E112">
    <dxf>
      <fill>
        <patternFill patternType="solid">
          <bgColor rgb="FF92D050"/>
        </patternFill>
      </fill>
    </dxf>
  </rfmt>
  <rcc rId="711" sId="1">
    <nc r="G112">
      <v>42</v>
    </nc>
  </rcc>
  <rcc rId="712" sId="1">
    <nc r="H112" t="inlineStr">
      <is>
        <t>HCC</t>
      </is>
    </nc>
  </rcc>
  <rcc rId="713" sId="1">
    <nc r="I112" t="inlineStr">
      <is>
        <t>FMOD</t>
      </is>
    </nc>
  </rcc>
  <rcc rId="714" sId="1">
    <nc r="J112" t="inlineStr">
      <is>
        <t>Debug ipclean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nc r="E9" t="inlineStr">
      <is>
        <t>Pass</t>
      </is>
    </nc>
  </rcc>
  <rfmt sheetId="1" sqref="E9">
    <dxf>
      <fill>
        <patternFill patternType="solid">
          <bgColor rgb="FF92D050"/>
        </patternFill>
      </fill>
    </dxf>
  </rfmt>
  <rcc rId="716" sId="1">
    <nc r="G9">
      <v>42</v>
    </nc>
  </rcc>
  <rcc rId="717" sId="1">
    <nc r="H9" t="inlineStr">
      <is>
        <t>HCC</t>
      </is>
    </nc>
  </rcc>
  <rcc rId="718" sId="1">
    <nc r="I9" t="inlineStr">
      <is>
        <t>FMOD</t>
      </is>
    </nc>
  </rcc>
  <rcc rId="719" sId="1">
    <nc r="J9" t="inlineStr">
      <is>
        <t>Release IPClean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1">
    <nc r="E24" t="inlineStr">
      <is>
        <t>Pass</t>
      </is>
    </nc>
  </rcc>
  <rfmt sheetId="1" sqref="E24">
    <dxf>
      <fill>
        <patternFill patternType="solid">
          <bgColor rgb="FF92D050"/>
        </patternFill>
      </fill>
    </dxf>
  </rfmt>
  <rcc rId="721" sId="1">
    <nc r="G24">
      <v>42</v>
    </nc>
  </rcc>
  <rcc rId="722" sId="1">
    <nc r="H24" t="inlineStr">
      <is>
        <t>HCC</t>
      </is>
    </nc>
  </rcc>
  <rcc rId="723" sId="1">
    <nc r="I24" t="inlineStr">
      <is>
        <t>FMOD</t>
      </is>
    </nc>
  </rcc>
  <rcc rId="724" sId="1">
    <nc r="J24" t="inlineStr">
      <is>
        <t>Release ipclean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nc r="E41" t="inlineStr">
      <is>
        <t>Pass</t>
      </is>
    </nc>
  </rcc>
  <rcc rId="726" sId="1">
    <nc r="G41">
      <v>42</v>
    </nc>
  </rcc>
  <rcc rId="727" sId="1">
    <nc r="H41" t="inlineStr">
      <is>
        <t>HCC</t>
      </is>
    </nc>
  </rcc>
  <rcc rId="728" sId="1">
    <nc r="I41" t="inlineStr">
      <is>
        <t>FMOD</t>
      </is>
    </nc>
  </rcc>
  <rcc rId="729" sId="1">
    <nc r="J41" t="inlineStr">
      <is>
        <t>Release IPClean</t>
      </is>
    </nc>
  </rcc>
  <rcc rId="730" sId="1">
    <nc r="E36" t="inlineStr">
      <is>
        <t>Pass</t>
      </is>
    </nc>
  </rcc>
  <rcc rId="731" sId="1">
    <nc r="G36">
      <v>42</v>
    </nc>
  </rcc>
  <rcc rId="732" sId="1">
    <nc r="H36" t="inlineStr">
      <is>
        <t>HCC</t>
      </is>
    </nc>
  </rcc>
  <rcc rId="733" sId="1">
    <nc r="I36" t="inlineStr">
      <is>
        <t>FMOD</t>
      </is>
    </nc>
  </rcc>
  <rcc rId="734" sId="1">
    <nc r="J36" t="inlineStr">
      <is>
        <t>Release IPClean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A8">
    <dxf>
      <fill>
        <patternFill patternType="solid">
          <bgColor rgb="FFFFFF00"/>
        </patternFill>
      </fill>
    </dxf>
  </rfmt>
  <rfmt sheetId="1" sqref="A9">
    <dxf>
      <fill>
        <patternFill patternType="solid">
          <bgColor rgb="FFFFFF00"/>
        </patternFill>
      </fill>
    </dxf>
  </rfmt>
  <rfmt sheetId="1" sqref="A10">
    <dxf>
      <fill>
        <patternFill patternType="solid">
          <bgColor rgb="FFFFFF00"/>
        </patternFill>
      </fill>
    </dxf>
  </rfmt>
  <rfmt sheetId="1" sqref="A11">
    <dxf>
      <fill>
        <patternFill patternType="solid">
          <bgColor rgb="FFFFFF00"/>
        </patternFill>
      </fill>
    </dxf>
  </rfmt>
  <rfmt sheetId="1" sqref="A12">
    <dxf>
      <fill>
        <patternFill patternType="solid">
          <bgColor rgb="FFFFFF00"/>
        </patternFill>
      </fill>
    </dxf>
  </rfmt>
  <rfmt sheetId="1" sqref="A13">
    <dxf>
      <fill>
        <patternFill patternType="solid">
          <bgColor rgb="FFFFFF00"/>
        </patternFill>
      </fill>
    </dxf>
  </rfmt>
  <rfmt sheetId="1" sqref="A14">
    <dxf>
      <fill>
        <patternFill patternType="solid">
          <bgColor rgb="FFFFFF00"/>
        </patternFill>
      </fill>
    </dxf>
  </rfmt>
  <rfmt sheetId="1" sqref="A15:A16">
    <dxf>
      <fill>
        <patternFill patternType="solid">
          <bgColor rgb="FFFFFF00"/>
        </patternFill>
      </fill>
    </dxf>
  </rfmt>
  <rfmt sheetId="1" sqref="A17:A18">
    <dxf>
      <fill>
        <patternFill patternType="solid">
          <bgColor rgb="FFFFFF00"/>
        </patternFill>
      </fill>
    </dxf>
  </rfmt>
  <rfmt sheetId="1" sqref="A19:A20">
    <dxf>
      <fill>
        <patternFill patternType="solid">
          <bgColor rgb="FFFFFF00"/>
        </patternFill>
      </fill>
    </dxf>
  </rfmt>
  <rfmt sheetId="1" sqref="A21:A22">
    <dxf>
      <fill>
        <patternFill patternType="solid">
          <bgColor rgb="FFFFFF00"/>
        </patternFill>
      </fill>
    </dxf>
  </rfmt>
  <rfmt sheetId="1" sqref="A23:A25">
    <dxf>
      <fill>
        <patternFill patternType="solid">
          <bgColor rgb="FFFFFF00"/>
        </patternFill>
      </fill>
    </dxf>
  </rfmt>
  <rfmt sheetId="1" sqref="A26:A28">
    <dxf>
      <fill>
        <patternFill patternType="solid">
          <bgColor rgb="FFFFFF00"/>
        </patternFill>
      </fill>
    </dxf>
  </rfmt>
  <rfmt sheetId="1" sqref="A29:A31">
    <dxf>
      <fill>
        <patternFill patternType="solid">
          <bgColor rgb="FFFFFF00"/>
        </patternFill>
      </fill>
    </dxf>
  </rfmt>
  <rfmt sheetId="1" sqref="A32:A34">
    <dxf>
      <fill>
        <patternFill patternType="solid">
          <bgColor rgb="FFFFFF00"/>
        </patternFill>
      </fill>
    </dxf>
  </rfmt>
  <rfmt sheetId="1" sqref="A35:A37">
    <dxf>
      <fill>
        <patternFill patternType="solid">
          <bgColor rgb="FFFFFF00"/>
        </patternFill>
      </fill>
    </dxf>
  </rfmt>
  <rfmt sheetId="1" sqref="A38">
    <dxf>
      <fill>
        <patternFill patternType="solid">
          <bgColor rgb="FFFFFF00"/>
        </patternFill>
      </fill>
    </dxf>
  </rfmt>
  <rfmt sheetId="1" sqref="A39">
    <dxf>
      <fill>
        <patternFill patternType="solid">
          <bgColor rgb="FFFFFF00"/>
        </patternFill>
      </fill>
    </dxf>
  </rfmt>
  <rfmt sheetId="1" sqref="A41">
    <dxf>
      <fill>
        <patternFill patternType="solid">
          <bgColor rgb="FFFFFF00"/>
        </patternFill>
      </fill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2:A43">
    <dxf>
      <fill>
        <patternFill patternType="solid">
          <bgColor rgb="FFFFFF00"/>
        </patternFill>
      </fill>
    </dxf>
  </rfmt>
  <rfmt sheetId="1" sqref="A44:A45">
    <dxf>
      <fill>
        <patternFill patternType="solid">
          <bgColor rgb="FFFFFF00"/>
        </patternFill>
      </fill>
    </dxf>
  </rfmt>
  <rfmt sheetId="1" sqref="A46:A47">
    <dxf>
      <fill>
        <patternFill patternType="solid">
          <bgColor rgb="FFFFFF00"/>
        </patternFill>
      </fill>
    </dxf>
  </rfmt>
  <rfmt sheetId="1" sqref="A49:A51">
    <dxf>
      <fill>
        <patternFill patternType="solid">
          <bgColor rgb="FFFFFF00"/>
        </patternFill>
      </fill>
    </dxf>
  </rfmt>
  <rfmt sheetId="1" sqref="A52">
    <dxf>
      <fill>
        <patternFill patternType="solid">
          <bgColor rgb="FFFFFF00"/>
        </patternFill>
      </fill>
    </dxf>
  </rfmt>
  <rfmt sheetId="1" sqref="A53:A54">
    <dxf>
      <fill>
        <patternFill patternType="solid">
          <bgColor rgb="FFFFFF00"/>
        </patternFill>
      </fill>
    </dxf>
  </rfmt>
  <rfmt sheetId="1" sqref="A55:A56">
    <dxf>
      <fill>
        <patternFill patternType="solid">
          <bgColor rgb="FFFFFF00"/>
        </patternFill>
      </fill>
    </dxf>
  </rfmt>
  <rfmt sheetId="1" sqref="A57:A58">
    <dxf>
      <fill>
        <patternFill patternType="solid">
          <bgColor rgb="FFFFFF00"/>
        </patternFill>
      </fill>
    </dxf>
  </rfmt>
  <rfmt sheetId="1" sqref="A59">
    <dxf>
      <fill>
        <patternFill patternType="solid">
          <bgColor rgb="FFFFFF00"/>
        </patternFill>
      </fill>
    </dxf>
  </rfmt>
  <rfmt sheetId="1" sqref="A60">
    <dxf>
      <fill>
        <patternFill patternType="solid">
          <bgColor rgb="FFFFFF00"/>
        </patternFill>
      </fill>
    </dxf>
  </rfmt>
  <rfmt sheetId="1" sqref="A61">
    <dxf>
      <fill>
        <patternFill patternType="solid">
          <bgColor rgb="FFFFFF00"/>
        </patternFill>
      </fill>
    </dxf>
  </rfmt>
  <rfmt sheetId="1" sqref="A62:A63">
    <dxf>
      <fill>
        <patternFill patternType="solid">
          <bgColor rgb="FFFFFF00"/>
        </patternFill>
      </fill>
    </dxf>
  </rfmt>
  <rfmt sheetId="1" sqref="A65">
    <dxf>
      <fill>
        <patternFill patternType="solid">
          <bgColor rgb="FFFFFF00"/>
        </patternFill>
      </fill>
    </dxf>
  </rfmt>
  <rfmt sheetId="1" sqref="A69">
    <dxf>
      <fill>
        <patternFill patternType="solid">
          <bgColor rgb="FFFFFF00"/>
        </patternFill>
      </fill>
    </dxf>
  </rfmt>
  <rfmt sheetId="1" sqref="A71">
    <dxf>
      <fill>
        <patternFill patternType="solid">
          <bgColor rgb="FFFFFF00"/>
        </patternFill>
      </fill>
    </dxf>
  </rfmt>
  <rfmt sheetId="1" sqref="A72">
    <dxf>
      <fill>
        <patternFill patternType="solid">
          <bgColor rgb="FFFFFF00"/>
        </patternFill>
      </fill>
    </dxf>
  </rfmt>
  <rfmt sheetId="1" sqref="A73:A74">
    <dxf>
      <fill>
        <patternFill patternType="solid">
          <bgColor rgb="FFFFFF00"/>
        </patternFill>
      </fill>
    </dxf>
  </rfmt>
  <rfmt sheetId="1" sqref="A75:A77">
    <dxf>
      <fill>
        <patternFill patternType="solid">
          <bgColor rgb="FFFFFF00"/>
        </patternFill>
      </fill>
    </dxf>
  </rfmt>
  <rfmt sheetId="1" sqref="A78:A80">
    <dxf>
      <fill>
        <patternFill patternType="solid">
          <bgColor rgb="FFFFFF00"/>
        </patternFill>
      </fill>
    </dxf>
  </rfmt>
  <rfmt sheetId="1" sqref="A81:A82">
    <dxf>
      <fill>
        <patternFill patternType="solid">
          <bgColor rgb="FFFFFF00"/>
        </patternFill>
      </fill>
    </dxf>
  </rfmt>
  <rfmt sheetId="1" sqref="A83:A84">
    <dxf>
      <fill>
        <patternFill patternType="solid">
          <bgColor rgb="FFFFFF00"/>
        </patternFill>
      </fill>
    </dxf>
  </rfmt>
  <rfmt sheetId="1" sqref="A85:A86">
    <dxf>
      <fill>
        <patternFill patternType="solid">
          <bgColor rgb="FFFFFF00"/>
        </patternFill>
      </fill>
    </dxf>
  </rfmt>
  <rfmt sheetId="1" sqref="A90:A92">
    <dxf>
      <fill>
        <patternFill patternType="solid">
          <bgColor rgb="FFFFFF00"/>
        </patternFill>
      </fill>
    </dxf>
  </rfmt>
  <rfmt sheetId="1" sqref="A93:A95">
    <dxf>
      <fill>
        <patternFill patternType="solid">
          <bgColor rgb="FFFFFF00"/>
        </patternFill>
      </fill>
    </dxf>
  </rfmt>
  <rfmt sheetId="1" sqref="A97">
    <dxf>
      <fill>
        <patternFill patternType="solid">
          <bgColor rgb="FFFFFF00"/>
        </patternFill>
      </fill>
    </dxf>
  </rfmt>
  <rfmt sheetId="1" sqref="A98:A99">
    <dxf>
      <fill>
        <patternFill patternType="solid">
          <bgColor rgb="FFFFFF00"/>
        </patternFill>
      </fill>
    </dxf>
  </rfmt>
  <rfmt sheetId="1" sqref="A101:A102">
    <dxf>
      <fill>
        <patternFill patternType="solid">
          <bgColor rgb="FFFFFF00"/>
        </patternFill>
      </fill>
    </dxf>
  </rfmt>
  <rfmt sheetId="1" sqref="A103:A105">
    <dxf>
      <fill>
        <patternFill patternType="solid">
          <bgColor rgb="FFFFFF00"/>
        </patternFill>
      </fill>
    </dxf>
  </rfmt>
  <rfmt sheetId="1" sqref="A106">
    <dxf>
      <fill>
        <patternFill patternType="solid">
          <bgColor rgb="FFFFFF00"/>
        </patternFill>
      </fill>
    </dxf>
  </rfmt>
  <rfmt sheetId="1" sqref="A108">
    <dxf>
      <fill>
        <patternFill patternType="solid">
          <bgColor rgb="FFFFFF00"/>
        </patternFill>
      </fill>
    </dxf>
  </rfmt>
  <rfmt sheetId="1" sqref="A111">
    <dxf>
      <fill>
        <patternFill patternType="solid">
          <bgColor rgb="FFFFFF00"/>
        </patternFill>
      </fill>
    </dxf>
  </rfmt>
  <rfmt sheetId="1" sqref="A112">
    <dxf>
      <fill>
        <patternFill patternType="solid">
          <bgColor rgb="FFFFFF00"/>
        </patternFill>
      </fill>
    </dxf>
  </rfmt>
  <rfmt sheetId="1" sqref="A113">
    <dxf>
      <fill>
        <patternFill patternType="solid">
          <bgColor rgb="FFFFFF00"/>
        </patternFill>
      </fill>
    </dxf>
  </rfmt>
  <rfmt sheetId="1" sqref="A114">
    <dxf>
      <fill>
        <patternFill patternType="solid">
          <bgColor rgb="FFFFFF00"/>
        </patternFill>
      </fill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 odxf="1" dxf="1">
    <nc r="A115">
      <f>HYPERLINK("https://hsdes.intel.com/resource/1508615765","1508615765")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" sId="1" odxf="1" dxf="1">
    <nc r="B115" t="inlineStr">
      <is>
        <t>[OTA][POST-SI][PSS] OTA in band support for MK-TME feature enable, disable and discovery.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" sId="1" odxf="1" dxf="1">
    <nc r="C11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" sId="1" odxf="1" dxf="1">
    <nc r="A116">
      <f>HYPERLINK("https://hsdes.intel.com/resource/1508616312","1508616312")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" sId="1" odxf="1" dxf="1">
    <nc r="B116" t="inlineStr">
      <is>
        <t>[SGX][MISC Test]Verify SGX if is enabled correctly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" sId="1" odxf="1" dxf="1">
    <nc r="C116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" sId="1">
    <nc r="K115" t="inlineStr">
      <is>
        <t>WW53 TC</t>
      </is>
    </nc>
  </rcc>
  <rcc rId="742" sId="1">
    <nc r="K116" t="inlineStr">
      <is>
        <t>WW53 TC</t>
      </is>
    </nc>
  </rcc>
  <rcc rId="743" sId="1">
    <nc r="K107" t="inlineStr">
      <is>
        <t>New TC</t>
      </is>
    </nc>
  </rcc>
  <rcc rId="744" sId="1">
    <nc r="K87" t="inlineStr">
      <is>
        <t>New TC</t>
      </is>
    </nc>
  </rcc>
  <rcc rId="745" sId="1">
    <nc r="K67" t="inlineStr">
      <is>
        <t>New TC</t>
      </is>
    </nc>
  </rcc>
  <rcc rId="746" sId="1">
    <nc r="K68" t="inlineStr">
      <is>
        <t>New TC</t>
      </is>
    </nc>
  </rcc>
  <rcv guid="{3EC8F775-4804-45EB-A948-818B5292D679}" action="delete"/>
  <rdn rId="0" localSheetId="1" customView="1" name="Z_3EC8F775_4804_45EB_A948_818B5292D679_.wvu.FilterData" hidden="1" oldHidden="1">
    <formula>'FIV--KVL_D_Orange_TC_V1bios'!$A$1:$K$114</formula>
    <oldFormula>'FIV--KVL_D_Orange_TC_V1bios'!$A$1:$K$114</oldFormula>
  </rdn>
  <rcv guid="{3EC8F775-4804-45EB-A948-818B5292D679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1">
    <nc r="E85" t="inlineStr">
      <is>
        <t>Pass</t>
      </is>
    </nc>
  </rcc>
  <rfmt sheetId="1" sqref="E85">
    <dxf>
      <fill>
        <patternFill patternType="solid">
          <bgColor rgb="FF92D050"/>
        </patternFill>
      </fill>
    </dxf>
  </rfmt>
  <rcc rId="749" sId="1">
    <nc r="G85">
      <v>42</v>
    </nc>
  </rcc>
  <rcc rId="750" sId="1">
    <nc r="H85" t="inlineStr">
      <is>
        <t>HCC</t>
      </is>
    </nc>
  </rcc>
  <rcc rId="751" sId="1">
    <nc r="I85" t="inlineStr">
      <is>
        <t>FMOD</t>
      </is>
    </nc>
  </rcc>
  <rcc rId="752" sId="1">
    <nc r="J85" t="inlineStr">
      <is>
        <t>Debug IPClean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" sId="1">
    <nc r="K40" t="inlineStr">
      <is>
        <t>New TC</t>
      </is>
    </nc>
  </rcc>
  <rcc rId="754" sId="1">
    <nc r="K48" t="inlineStr">
      <is>
        <t>New TC</t>
      </is>
    </nc>
  </rcc>
  <rcc rId="755" sId="1">
    <nc r="K64" t="inlineStr">
      <is>
        <t>New TC</t>
      </is>
    </nc>
  </rcc>
  <rcc rId="756" sId="1">
    <nc r="K66" t="inlineStr">
      <is>
        <t>New TC</t>
      </is>
    </nc>
  </rcc>
  <rcc rId="757" sId="1">
    <nc r="K70" t="inlineStr">
      <is>
        <t>New TC</t>
      </is>
    </nc>
  </rcc>
  <rcc rId="758" sId="1">
    <nc r="K88" t="inlineStr">
      <is>
        <t>New TC</t>
      </is>
    </nc>
  </rcc>
  <rcc rId="759" sId="1">
    <nc r="K89" t="inlineStr">
      <is>
        <t>New TC</t>
      </is>
    </nc>
  </rcc>
  <rcc rId="760" sId="1">
    <nc r="K96" t="inlineStr">
      <is>
        <t>New TC</t>
      </is>
    </nc>
  </rcc>
  <rcc rId="761" sId="1">
    <nc r="K100" t="inlineStr">
      <is>
        <t>New TC</t>
      </is>
    </nc>
  </rcc>
  <rcc rId="762" sId="1">
    <nc r="K109" t="inlineStr">
      <is>
        <t>New TC</t>
      </is>
    </nc>
  </rcc>
  <rcc rId="763" sId="1">
    <nc r="K110" t="inlineStr">
      <is>
        <t>New TC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">
    <dxf>
      <fill>
        <patternFill patternType="none">
          <bgColor auto="1"/>
        </patternFill>
      </fill>
    </dxf>
  </rfmt>
  <rcc rId="764" sId="1">
    <nc r="E8" t="inlineStr">
      <is>
        <t>Pass</t>
      </is>
    </nc>
  </rcc>
  <rfmt sheetId="1" sqref="E8">
    <dxf>
      <fill>
        <patternFill patternType="solid">
          <bgColor rgb="FF92D050"/>
        </patternFill>
      </fill>
    </dxf>
  </rfmt>
  <rcc rId="765" sId="1">
    <nc r="G8">
      <v>42</v>
    </nc>
  </rcc>
  <rcc rId="766" sId="1">
    <nc r="H8" t="inlineStr">
      <is>
        <t>HCC</t>
      </is>
    </nc>
  </rcc>
  <rcc rId="767" sId="1">
    <nc r="I8" t="inlineStr">
      <is>
        <t>FMOD</t>
      </is>
    </nc>
  </rcc>
  <rcc rId="768" sId="1">
    <nc r="J8" t="inlineStr">
      <is>
        <t>Release IPClean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1">
    <nc r="E48" t="inlineStr">
      <is>
        <t>Pass</t>
      </is>
    </nc>
  </rcc>
  <rfmt sheetId="1" sqref="E48">
    <dxf>
      <fill>
        <patternFill patternType="solid">
          <bgColor rgb="FF92D050"/>
        </patternFill>
      </fill>
    </dxf>
  </rfmt>
  <rcc rId="770" sId="1">
    <nc r="G48">
      <v>42</v>
    </nc>
  </rcc>
  <rcc rId="771" sId="1">
    <nc r="H48" t="inlineStr">
      <is>
        <t>HCC</t>
      </is>
    </nc>
  </rcc>
  <rcc rId="772" sId="1">
    <nc r="I48" t="inlineStr">
      <is>
        <t>FMOD</t>
      </is>
    </nc>
  </rcc>
  <rcc rId="773" sId="1">
    <nc r="J48" t="inlineStr">
      <is>
        <t>Release ipclean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1">
    <nc r="D115" t="inlineStr">
      <is>
        <t>Gayathri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nc r="E46" t="inlineStr">
      <is>
        <t>Pass</t>
      </is>
    </nc>
  </rcc>
  <rcc rId="776" sId="1">
    <nc r="G46">
      <v>42</v>
    </nc>
  </rcc>
  <rcc rId="777" sId="1">
    <nc r="H46" t="inlineStr">
      <is>
        <t>HCC</t>
      </is>
    </nc>
  </rcc>
  <rcc rId="778" sId="1">
    <nc r="I46" t="inlineStr">
      <is>
        <t>FMOD</t>
      </is>
    </nc>
  </rcc>
  <rcc rId="779" sId="1">
    <nc r="J46" t="inlineStr">
      <is>
        <t>Release IPClean</t>
      </is>
    </nc>
  </rcc>
  <rcc rId="780" sId="1">
    <nc r="E84" t="inlineStr">
      <is>
        <t>NA</t>
      </is>
    </nc>
  </rcc>
  <rcc rId="781" sId="1">
    <nc r="E88" t="inlineStr">
      <is>
        <t>NA</t>
      </is>
    </nc>
  </rcc>
  <rcc rId="782" sId="1">
    <nc r="G84">
      <v>42</v>
    </nc>
  </rcc>
  <rcc rId="783" sId="1">
    <nc r="H84" t="inlineStr">
      <is>
        <t>HCC</t>
      </is>
    </nc>
  </rcc>
  <rcc rId="784" sId="1">
    <nc r="H88" t="inlineStr">
      <is>
        <t>HCC</t>
      </is>
    </nc>
  </rcc>
  <rcc rId="785" sId="1">
    <nc r="G88">
      <v>42</v>
    </nc>
  </rcc>
  <rcc rId="786" sId="1">
    <nc r="I84" t="inlineStr">
      <is>
        <t>FMOD</t>
      </is>
    </nc>
  </rcc>
  <rcc rId="787" sId="1">
    <nc r="I88" t="inlineStr">
      <is>
        <t>FMOD</t>
      </is>
    </nc>
  </rcc>
  <rcc rId="788" sId="1">
    <nc r="J84" t="inlineStr">
      <is>
        <t>Release ipclean</t>
      </is>
    </nc>
  </rcc>
  <rcc rId="789" sId="1">
    <nc r="J88" t="inlineStr">
      <is>
        <t>Release IPClean</t>
      </is>
    </nc>
  </rcc>
  <rcc rId="790" sId="1">
    <nc r="E61" t="inlineStr">
      <is>
        <t>Pass</t>
      </is>
    </nc>
  </rcc>
  <rcc rId="791" sId="1">
    <nc r="G61">
      <v>42</v>
    </nc>
  </rcc>
  <rcc rId="792" sId="1">
    <nc r="H61" t="inlineStr">
      <is>
        <t>HCC</t>
      </is>
    </nc>
  </rcc>
  <rcc rId="793" sId="1">
    <nc r="I61" t="inlineStr">
      <is>
        <t>FMOD</t>
      </is>
    </nc>
  </rcc>
  <rcc rId="794" sId="1">
    <nc r="J61" t="inlineStr">
      <is>
        <t>Release IPClean</t>
      </is>
    </nc>
  </rcc>
  <rcc rId="795" sId="1">
    <nc r="E89" t="inlineStr">
      <is>
        <t>Pass</t>
      </is>
    </nc>
  </rcc>
  <rcc rId="796" sId="1">
    <nc r="G89">
      <v>42</v>
    </nc>
  </rcc>
  <rcc rId="797" sId="1">
    <nc r="H89" t="inlineStr">
      <is>
        <t>HCC</t>
      </is>
    </nc>
  </rcc>
  <rcc rId="798" sId="1">
    <nc r="I89" t="inlineStr">
      <is>
        <t>FMOD</t>
      </is>
    </nc>
  </rcc>
  <rcc rId="799" sId="1">
    <nc r="J89" t="inlineStr">
      <is>
        <t>Release IPClean</t>
      </is>
    </nc>
  </rcc>
  <rcc rId="800" sId="1">
    <nc r="E33" t="inlineStr">
      <is>
        <t>Pass</t>
      </is>
    </nc>
  </rcc>
  <rcc rId="801" sId="1">
    <nc r="G33">
      <v>42</v>
    </nc>
  </rcc>
  <rcc rId="802" sId="1">
    <nc r="H33" t="inlineStr">
      <is>
        <t>HCC</t>
      </is>
    </nc>
  </rcc>
  <rcc rId="803" sId="1">
    <nc r="I33" t="inlineStr">
      <is>
        <t>FMOD</t>
      </is>
    </nc>
  </rcc>
  <rcc rId="804" sId="1">
    <nc r="J33" t="inlineStr">
      <is>
        <t>Release IPClean</t>
      </is>
    </nc>
  </rcc>
  <rcc rId="805" sId="1">
    <nc r="E82" t="inlineStr">
      <is>
        <t>Pass</t>
      </is>
    </nc>
  </rcc>
  <rcc rId="806" sId="1">
    <nc r="G82">
      <v>42</v>
    </nc>
  </rcc>
  <rcc rId="807" sId="1">
    <nc r="H82" t="inlineStr">
      <is>
        <t>HCC</t>
      </is>
    </nc>
  </rcc>
  <rcc rId="808" sId="1">
    <nc r="I82" t="inlineStr">
      <is>
        <t>FMOD</t>
      </is>
    </nc>
  </rcc>
  <rcc rId="809" sId="1">
    <nc r="J82" t="inlineStr">
      <is>
        <t>Release ipclean</t>
      </is>
    </nc>
  </rcc>
  <rcc rId="810" sId="1">
    <nc r="J100" t="inlineStr">
      <is>
        <t>Release IPClean</t>
      </is>
    </nc>
  </rcc>
  <rcc rId="811" sId="1">
    <nc r="I100" t="inlineStr">
      <is>
        <t>FMOD</t>
      </is>
    </nc>
  </rcc>
  <rcc rId="812" sId="1">
    <nc r="H100" t="inlineStr">
      <is>
        <t>HCC</t>
      </is>
    </nc>
  </rcc>
  <rcc rId="813" sId="1">
    <nc r="G100">
      <v>42</v>
    </nc>
  </rcc>
  <rcc rId="814" sId="1">
    <nc r="E100" t="inlineStr">
      <is>
        <t>Block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1">
    <nc r="E16" t="inlineStr">
      <is>
        <t>Pass</t>
      </is>
    </nc>
  </rcc>
  <rcc rId="816" sId="1">
    <nc r="G16">
      <v>42</v>
    </nc>
  </rcc>
  <rcc rId="817" sId="1">
    <nc r="H16" t="inlineStr">
      <is>
        <t>HCC</t>
      </is>
    </nc>
  </rcc>
  <rcc rId="818" sId="1">
    <nc r="I16" t="inlineStr">
      <is>
        <t>FMOD</t>
      </is>
    </nc>
  </rcc>
  <rcc rId="819" sId="1">
    <nc r="J16" t="inlineStr">
      <is>
        <t>Release IPClean</t>
      </is>
    </nc>
  </rcc>
  <rfmt sheetId="1" xfDxf="1" sqref="K16" start="0" length="0"/>
  <rcc rId="820" sId="1">
    <nc r="K16" t="inlineStr">
      <is>
        <t xml:space="preserve">Please use this cmd in simics console to do warm reset (kaseyville.usb3_keyboard.usb_device.ctrl-alt-del) </t>
      </is>
    </nc>
  </rcc>
  <rcc rId="821" sId="1">
    <nc r="E67" t="inlineStr">
      <is>
        <t>Block</t>
      </is>
    </nc>
  </rcc>
  <rcc rId="822" sId="1">
    <nc r="E68" t="inlineStr">
      <is>
        <t>Block</t>
      </is>
    </nc>
  </rcc>
  <rcc rId="823" sId="1">
    <oc r="I69" t="inlineStr">
      <is>
        <t>BMOD</t>
      </is>
    </oc>
    <nc r="I69" t="inlineStr">
      <is>
        <t>FMOD</t>
      </is>
    </nc>
  </rcc>
  <rcc rId="824" sId="1">
    <oc r="J69" t="inlineStr">
      <is>
        <t>Debug IPCLean</t>
      </is>
    </oc>
    <nc r="J69" t="inlineStr">
      <is>
        <t>ReleaseIPExternal</t>
      </is>
    </nc>
  </rcc>
  <rcc rId="825" sId="1">
    <nc r="K69" t="inlineStr">
      <is>
        <t>Still havent got reply from for a mail checked with the latest ifwi not booting,sent remainder</t>
      </is>
    </nc>
  </rcc>
  <rcc rId="826" sId="1">
    <nc r="G67">
      <v>42</v>
    </nc>
  </rcc>
  <rcc rId="827" sId="1">
    <nc r="H67" t="inlineStr">
      <is>
        <t>HCC</t>
      </is>
    </nc>
  </rcc>
  <rcc rId="828" sId="1">
    <nc r="I67" t="inlineStr">
      <is>
        <t>FMOD</t>
      </is>
    </nc>
  </rcc>
  <rcc rId="829" sId="1">
    <nc r="J67" t="inlineStr">
      <is>
        <t>ReleaseIPExternal</t>
      </is>
    </nc>
  </rcc>
  <rcc rId="830" sId="1">
    <nc r="G68">
      <v>42</v>
    </nc>
  </rcc>
  <rcc rId="831" sId="1">
    <nc r="H68" t="inlineStr">
      <is>
        <t>HCC</t>
      </is>
    </nc>
  </rcc>
  <rcc rId="832" sId="1">
    <nc r="I68" t="inlineStr">
      <is>
        <t>FMOD</t>
      </is>
    </nc>
  </rcc>
  <rcc rId="833" sId="1">
    <nc r="J68" t="inlineStr">
      <is>
        <t>ReleaseIPExternal</t>
      </is>
    </nc>
  </rcc>
  <rcc rId="834" sId="1">
    <oc r="K68" t="inlineStr">
      <is>
        <t>New TC</t>
      </is>
    </oc>
    <nc r="K68" t="inlineStr">
      <is>
        <t>Still havent got reply from for a mail checked with the latest ifwi not booting,sent remainder( New TC)</t>
      </is>
    </nc>
  </rcc>
  <rcc rId="835" sId="1">
    <oc r="K67" t="inlineStr">
      <is>
        <t>New TC</t>
      </is>
    </oc>
    <nc r="K67" t="inlineStr">
      <is>
        <t>Still havent got reply from for a mail checked with the latest ifwi not booting,sent remainder( New TC)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" sId="1">
    <nc r="E115" t="inlineStr">
      <is>
        <t>Pass</t>
      </is>
    </nc>
  </rcc>
  <rcc rId="837" sId="1">
    <nc r="G115">
      <v>42</v>
    </nc>
  </rcc>
  <rcc rId="838" sId="1">
    <nc r="H115" t="inlineStr">
      <is>
        <t>HCC</t>
      </is>
    </nc>
  </rcc>
  <rcc rId="839" sId="1">
    <nc r="I115" t="inlineStr">
      <is>
        <t>FMOD</t>
      </is>
    </nc>
  </rcc>
  <rcc rId="840" sId="1">
    <nc r="J115" t="inlineStr">
      <is>
        <t>Release IPClean</t>
      </is>
    </nc>
  </rcc>
  <rfmt sheetId="1" sqref="E115">
    <dxf>
      <fill>
        <patternFill patternType="solid">
          <bgColor rgb="FF92D05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16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116" start="0" length="0">
    <dxf>
      <border>
        <right style="thin">
          <color indexed="64"/>
        </right>
      </border>
    </dxf>
  </rfmt>
  <rfmt sheetId="1" sqref="A116:K116" start="0" length="0">
    <dxf>
      <border>
        <bottom style="thin">
          <color indexed="64"/>
        </bottom>
      </border>
    </dxf>
  </rfmt>
  <rfmt sheetId="1" sqref="A1:K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841" sId="1">
    <oc r="J70" t="inlineStr">
      <is>
        <t>Debug IPCLean</t>
      </is>
    </oc>
    <nc r="J70" t="inlineStr">
      <is>
        <t>Debug IPClean</t>
      </is>
    </nc>
  </rcc>
  <rcc rId="842" sId="1">
    <oc r="J73" t="inlineStr">
      <is>
        <t>DebugIPClean</t>
      </is>
    </oc>
    <nc r="J73" t="inlineStr">
      <is>
        <t>Debug IPClean</t>
      </is>
    </nc>
  </rcc>
  <rcc rId="843" sId="1">
    <oc r="J74" t="inlineStr">
      <is>
        <t>DebugIPClean</t>
      </is>
    </oc>
    <nc r="J74" t="inlineStr">
      <is>
        <t>Debug IPClean</t>
      </is>
    </nc>
  </rcc>
  <rcc rId="844" sId="1">
    <oc r="J101" t="inlineStr">
      <is>
        <t>Debug ICPlean</t>
      </is>
    </oc>
    <nc r="J101" t="inlineStr">
      <is>
        <t>Debug IPClean</t>
      </is>
    </nc>
  </rcc>
  <rcc rId="845" sId="1">
    <oc r="J104" t="inlineStr">
      <is>
        <t>Debug ipclean</t>
      </is>
    </oc>
    <nc r="J104" t="inlineStr">
      <is>
        <t>Debug IPClean</t>
      </is>
    </nc>
  </rcc>
  <rcc rId="846" sId="1">
    <oc r="J112" t="inlineStr">
      <is>
        <t>Debug ipclean</t>
      </is>
    </oc>
    <nc r="J112" t="inlineStr">
      <is>
        <t>Debug IPClean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>
    <oc r="J2" t="inlineStr">
      <is>
        <t>Release IPClean</t>
      </is>
    </oc>
    <nc r="J2" t="inlineStr">
      <is>
        <t>Release IP Clean</t>
      </is>
    </nc>
  </rcc>
  <rcc rId="848" sId="1">
    <oc r="J4" t="inlineStr">
      <is>
        <t>Debug IPClean</t>
      </is>
    </oc>
    <nc r="J4" t="inlineStr">
      <is>
        <t>Debug IP Clean</t>
      </is>
    </nc>
  </rcc>
  <rcc rId="849" sId="1">
    <oc r="J14" t="inlineStr">
      <is>
        <t>Debug IPClean</t>
      </is>
    </oc>
    <nc r="J14" t="inlineStr">
      <is>
        <t>Debug IP Clean</t>
      </is>
    </nc>
  </rcc>
  <rcc rId="850" sId="1">
    <oc r="J20" t="inlineStr">
      <is>
        <t>Debug IPClean</t>
      </is>
    </oc>
    <nc r="J20" t="inlineStr">
      <is>
        <t>Debug IP Clean</t>
      </is>
    </nc>
  </rcc>
  <rcc rId="851" sId="1">
    <oc r="J27" t="inlineStr">
      <is>
        <t>Debug IPClean</t>
      </is>
    </oc>
    <nc r="J27" t="inlineStr">
      <is>
        <t>Debug IP Clean</t>
      </is>
    </nc>
  </rcc>
  <rcc rId="852" sId="1">
    <oc r="J32" t="inlineStr">
      <is>
        <t>Debug IPClean</t>
      </is>
    </oc>
    <nc r="J32" t="inlineStr">
      <is>
        <t>Debug IP Clean</t>
      </is>
    </nc>
  </rcc>
  <rcc rId="853" sId="1">
    <oc r="J43" t="inlineStr">
      <is>
        <t>Debug IPClean</t>
      </is>
    </oc>
    <nc r="J43" t="inlineStr">
      <is>
        <t>Debug IP Clean</t>
      </is>
    </nc>
  </rcc>
  <rcc rId="854" sId="1">
    <oc r="J45" t="inlineStr">
      <is>
        <t>Debug IPClean</t>
      </is>
    </oc>
    <nc r="J45" t="inlineStr">
      <is>
        <t>Debug IP Clean</t>
      </is>
    </nc>
  </rcc>
  <rcc rId="855" sId="1">
    <oc r="J49" t="inlineStr">
      <is>
        <t>Debug IPClean</t>
      </is>
    </oc>
    <nc r="J49" t="inlineStr">
      <is>
        <t>Debug IP Clean</t>
      </is>
    </nc>
  </rcc>
  <rcc rId="856" sId="1">
    <oc r="J70" t="inlineStr">
      <is>
        <t>Debug IPClean</t>
      </is>
    </oc>
    <nc r="J70" t="inlineStr">
      <is>
        <t>Debug IP Clean</t>
      </is>
    </nc>
  </rcc>
  <rcc rId="857" sId="1">
    <oc r="J71" t="inlineStr">
      <is>
        <t>Debug IPClean</t>
      </is>
    </oc>
    <nc r="J71" t="inlineStr">
      <is>
        <t>Debug IP Clean</t>
      </is>
    </nc>
  </rcc>
  <rcc rId="858" sId="1">
    <oc r="J73" t="inlineStr">
      <is>
        <t>Debug IPClean</t>
      </is>
    </oc>
    <nc r="J73" t="inlineStr">
      <is>
        <t>Debug IP Clean</t>
      </is>
    </nc>
  </rcc>
  <rcc rId="859" sId="1">
    <oc r="J74" t="inlineStr">
      <is>
        <t>Debug IPClean</t>
      </is>
    </oc>
    <nc r="J74" t="inlineStr">
      <is>
        <t>Debug IP Clean</t>
      </is>
    </nc>
  </rcc>
  <rcc rId="860" sId="1">
    <oc r="J75" t="inlineStr">
      <is>
        <t>Debug IPClean</t>
      </is>
    </oc>
    <nc r="J75" t="inlineStr">
      <is>
        <t>Debug IP Clean</t>
      </is>
    </nc>
  </rcc>
  <rcc rId="861" sId="1">
    <oc r="J76" t="inlineStr">
      <is>
        <t>Debug IPClean</t>
      </is>
    </oc>
    <nc r="J76" t="inlineStr">
      <is>
        <t>Debug IP Clean</t>
      </is>
    </nc>
  </rcc>
  <rcc rId="862" sId="1">
    <oc r="J77" t="inlineStr">
      <is>
        <t>Debug IPClean</t>
      </is>
    </oc>
    <nc r="J77" t="inlineStr">
      <is>
        <t>Debug IP Clean</t>
      </is>
    </nc>
  </rcc>
  <rcc rId="863" sId="1">
    <oc r="J78" t="inlineStr">
      <is>
        <t>Debug IPClean</t>
      </is>
    </oc>
    <nc r="J78" t="inlineStr">
      <is>
        <t>Debug IP Clean</t>
      </is>
    </nc>
  </rcc>
  <rcc rId="864" sId="1">
    <oc r="J79" t="inlineStr">
      <is>
        <t>Debug IPClean</t>
      </is>
    </oc>
    <nc r="J79" t="inlineStr">
      <is>
        <t>Debug IP Clean</t>
      </is>
    </nc>
  </rcc>
  <rcc rId="865" sId="1">
    <oc r="J81" t="inlineStr">
      <is>
        <t>Debug IPClean</t>
      </is>
    </oc>
    <nc r="J81" t="inlineStr">
      <is>
        <t>Debug IP Clean</t>
      </is>
    </nc>
  </rcc>
  <rcc rId="866" sId="1">
    <oc r="J83" t="inlineStr">
      <is>
        <t>Debug IPClean</t>
      </is>
    </oc>
    <nc r="J83" t="inlineStr">
      <is>
        <t>Debug IP Clean</t>
      </is>
    </nc>
  </rcc>
  <rcc rId="867" sId="1">
    <oc r="J85" t="inlineStr">
      <is>
        <t>Debug IPClean</t>
      </is>
    </oc>
    <nc r="J85" t="inlineStr">
      <is>
        <t>Debug IP Clean</t>
      </is>
    </nc>
  </rcc>
  <rcc rId="868" sId="1">
    <oc r="J96" t="inlineStr">
      <is>
        <t>Debug IPClean</t>
      </is>
    </oc>
    <nc r="J96" t="inlineStr">
      <is>
        <t>Debug IP Clean</t>
      </is>
    </nc>
  </rcc>
  <rcc rId="869" sId="1">
    <oc r="J97" t="inlineStr">
      <is>
        <t>Debug IPClean</t>
      </is>
    </oc>
    <nc r="J97" t="inlineStr">
      <is>
        <t>Debug IP Clean</t>
      </is>
    </nc>
  </rcc>
  <rcc rId="870" sId="1">
    <oc r="J101" t="inlineStr">
      <is>
        <t>Debug IPClean</t>
      </is>
    </oc>
    <nc r="J101" t="inlineStr">
      <is>
        <t>Debug IP Clean</t>
      </is>
    </nc>
  </rcc>
  <rcc rId="871" sId="1">
    <oc r="J104" t="inlineStr">
      <is>
        <t>Debug IPClean</t>
      </is>
    </oc>
    <nc r="J104" t="inlineStr">
      <is>
        <t>Debug IP Clean</t>
      </is>
    </nc>
  </rcc>
  <rcc rId="872" sId="1">
    <oc r="J107" t="inlineStr">
      <is>
        <t>Debug IPClean</t>
      </is>
    </oc>
    <nc r="J107" t="inlineStr">
      <is>
        <t>Debug IP Clean</t>
      </is>
    </nc>
  </rcc>
  <rcc rId="873" sId="1">
    <oc r="J112" t="inlineStr">
      <is>
        <t>Debug IPClean</t>
      </is>
    </oc>
    <nc r="J112" t="inlineStr">
      <is>
        <t>Debug IP Clean</t>
      </is>
    </nc>
  </rcc>
  <rcc rId="874" sId="1">
    <oc r="J3" t="inlineStr">
      <is>
        <t>Release ipclean</t>
      </is>
    </oc>
    <nc r="J3" t="inlineStr">
      <is>
        <t>Release IP Clean</t>
      </is>
    </nc>
  </rcc>
  <rcc rId="875" sId="1">
    <oc r="J5" t="inlineStr">
      <is>
        <t>Release ipclean</t>
      </is>
    </oc>
    <nc r="J5" t="inlineStr">
      <is>
        <t>Release IP Clean</t>
      </is>
    </nc>
  </rcc>
  <rcc rId="876" sId="1">
    <oc r="J6" t="inlineStr">
      <is>
        <t>Release IPClean</t>
      </is>
    </oc>
    <nc r="J6" t="inlineStr">
      <is>
        <t>Release IP Clean</t>
      </is>
    </nc>
  </rcc>
  <rcc rId="877" sId="1">
    <oc r="J7" t="inlineStr">
      <is>
        <t>Release IPClean</t>
      </is>
    </oc>
    <nc r="J7" t="inlineStr">
      <is>
        <t>Release IP Clean</t>
      </is>
    </nc>
  </rcc>
  <rcc rId="878" sId="1">
    <oc r="J8" t="inlineStr">
      <is>
        <t>Release IPClean</t>
      </is>
    </oc>
    <nc r="J8" t="inlineStr">
      <is>
        <t>Release IP Clean</t>
      </is>
    </nc>
  </rcc>
  <rcc rId="879" sId="1">
    <oc r="J9" t="inlineStr">
      <is>
        <t>Release IPClean</t>
      </is>
    </oc>
    <nc r="J9" t="inlineStr">
      <is>
        <t>Release IP Clean</t>
      </is>
    </nc>
  </rcc>
  <rcc rId="880" sId="1">
    <oc r="J10" t="inlineStr">
      <is>
        <t>Release IPClean</t>
      </is>
    </oc>
    <nc r="J10" t="inlineStr">
      <is>
        <t>Release IP Clean</t>
      </is>
    </nc>
  </rcc>
  <rcc rId="881" sId="1">
    <oc r="J11" t="inlineStr">
      <is>
        <t>Release IPClean</t>
      </is>
    </oc>
    <nc r="J11" t="inlineStr">
      <is>
        <t>Release IP Clean</t>
      </is>
    </nc>
  </rcc>
  <rcc rId="882" sId="1">
    <oc r="J12" t="inlineStr">
      <is>
        <t>Release ipclean</t>
      </is>
    </oc>
    <nc r="J12" t="inlineStr">
      <is>
        <t>Release IP Clean</t>
      </is>
    </nc>
  </rcc>
  <rcc rId="883" sId="1">
    <oc r="J13" t="inlineStr">
      <is>
        <t>Release IPClean</t>
      </is>
    </oc>
    <nc r="J13" t="inlineStr">
      <is>
        <t>Release IP Clean</t>
      </is>
    </nc>
  </rcc>
  <rcc rId="884" sId="1">
    <oc r="J15" t="inlineStr">
      <is>
        <t>Release ipclean</t>
      </is>
    </oc>
    <nc r="J15" t="inlineStr">
      <is>
        <t>Release IP Clean</t>
      </is>
    </nc>
  </rcc>
  <rcc rId="885" sId="1">
    <oc r="J16" t="inlineStr">
      <is>
        <t>Release IPClean</t>
      </is>
    </oc>
    <nc r="J16" t="inlineStr">
      <is>
        <t>Release IP Clean</t>
      </is>
    </nc>
  </rcc>
  <rcc rId="886" sId="1">
    <oc r="J17" t="inlineStr">
      <is>
        <t>Release ipclean</t>
      </is>
    </oc>
    <nc r="J17" t="inlineStr">
      <is>
        <t>Release IP Clean</t>
      </is>
    </nc>
  </rcc>
  <rcc rId="887" sId="1">
    <oc r="J18" t="inlineStr">
      <is>
        <t>Release ipclean</t>
      </is>
    </oc>
    <nc r="J18" t="inlineStr">
      <is>
        <t>Release IP Clean</t>
      </is>
    </nc>
  </rcc>
  <rcc rId="888" sId="1">
    <oc r="J19" t="inlineStr">
      <is>
        <t>Release IPClean</t>
      </is>
    </oc>
    <nc r="J19" t="inlineStr">
      <is>
        <t>Release IP Clean</t>
      </is>
    </nc>
  </rcc>
  <rcc rId="889" sId="1">
    <oc r="J21" t="inlineStr">
      <is>
        <t>Release IPClean</t>
      </is>
    </oc>
    <nc r="J21" t="inlineStr">
      <is>
        <t>Release IP Clean</t>
      </is>
    </nc>
  </rcc>
  <rcc rId="890" sId="1">
    <oc r="J22" t="inlineStr">
      <is>
        <t>Release IPClean</t>
      </is>
    </oc>
    <nc r="J22" t="inlineStr">
      <is>
        <t>Release IP Clean</t>
      </is>
    </nc>
  </rcc>
  <rcc rId="891" sId="1">
    <oc r="J23" t="inlineStr">
      <is>
        <t>Release IPClean</t>
      </is>
    </oc>
    <nc r="J23" t="inlineStr">
      <is>
        <t>Release IP Clean</t>
      </is>
    </nc>
  </rcc>
  <rcc rId="892" sId="1">
    <oc r="J24" t="inlineStr">
      <is>
        <t>Release ipclean</t>
      </is>
    </oc>
    <nc r="J24" t="inlineStr">
      <is>
        <t>Release IP Clean</t>
      </is>
    </nc>
  </rcc>
  <rcc rId="893" sId="1">
    <oc r="J25" t="inlineStr">
      <is>
        <t>Release ipclean</t>
      </is>
    </oc>
    <nc r="J25" t="inlineStr">
      <is>
        <t>Release IP Clean</t>
      </is>
    </nc>
  </rcc>
  <rcc rId="894" sId="1">
    <oc r="J26" t="inlineStr">
      <is>
        <t>Release IPClean</t>
      </is>
    </oc>
    <nc r="J26" t="inlineStr">
      <is>
        <t>Release IP Clean</t>
      </is>
    </nc>
  </rcc>
  <rcc rId="895" sId="1">
    <oc r="J28" t="inlineStr">
      <is>
        <t>Release ipclean</t>
      </is>
    </oc>
    <nc r="J28" t="inlineStr">
      <is>
        <t>Release IP Clean</t>
      </is>
    </nc>
  </rcc>
  <rcc rId="896" sId="1">
    <oc r="J29" t="inlineStr">
      <is>
        <t>Release IPClean</t>
      </is>
    </oc>
    <nc r="J29" t="inlineStr">
      <is>
        <t>Release IP Clean</t>
      </is>
    </nc>
  </rcc>
  <rcc rId="897" sId="1">
    <oc r="J30" t="inlineStr">
      <is>
        <t>Release IPClean</t>
      </is>
    </oc>
    <nc r="J30" t="inlineStr">
      <is>
        <t>Release IP Clean</t>
      </is>
    </nc>
  </rcc>
  <rcc rId="898" sId="1">
    <oc r="J31" t="inlineStr">
      <is>
        <t>Release ipclean</t>
      </is>
    </oc>
    <nc r="J31" t="inlineStr">
      <is>
        <t>Release IP Clean</t>
      </is>
    </nc>
  </rcc>
  <rcc rId="899" sId="1">
    <oc r="J33" t="inlineStr">
      <is>
        <t>Release IPClean</t>
      </is>
    </oc>
    <nc r="J33" t="inlineStr">
      <is>
        <t>Release IP Clean</t>
      </is>
    </nc>
  </rcc>
  <rcc rId="900" sId="1">
    <oc r="J34" t="inlineStr">
      <is>
        <t>Release IPClean</t>
      </is>
    </oc>
    <nc r="J34" t="inlineStr">
      <is>
        <t>Release IP Clean</t>
      </is>
    </nc>
  </rcc>
  <rcc rId="901" sId="1">
    <oc r="J35" t="inlineStr">
      <is>
        <t>Release IPClean</t>
      </is>
    </oc>
    <nc r="J35" t="inlineStr">
      <is>
        <t>Release IP Clean</t>
      </is>
    </nc>
  </rcc>
  <rcc rId="902" sId="1">
    <oc r="J36" t="inlineStr">
      <is>
        <t>Release IPClean</t>
      </is>
    </oc>
    <nc r="J36" t="inlineStr">
      <is>
        <t>Release IP Clean</t>
      </is>
    </nc>
  </rcc>
  <rcc rId="903" sId="1">
    <oc r="J37" t="inlineStr">
      <is>
        <t>Release IPClean</t>
      </is>
    </oc>
    <nc r="J37" t="inlineStr">
      <is>
        <t>Release IP Clean</t>
      </is>
    </nc>
  </rcc>
  <rcc rId="904" sId="1">
    <oc r="J38" t="inlineStr">
      <is>
        <t>Release IPClean</t>
      </is>
    </oc>
    <nc r="J38" t="inlineStr">
      <is>
        <t>Release IP Clean</t>
      </is>
    </nc>
  </rcc>
  <rcc rId="905" sId="1">
    <oc r="J39" t="inlineStr">
      <is>
        <t>Release ipclean</t>
      </is>
    </oc>
    <nc r="J39" t="inlineStr">
      <is>
        <t>Release IP Clean</t>
      </is>
    </nc>
  </rcc>
  <rcc rId="906" sId="1">
    <oc r="J41" t="inlineStr">
      <is>
        <t>Release IPClean</t>
      </is>
    </oc>
    <nc r="J41" t="inlineStr">
      <is>
        <t>Release IP Clean</t>
      </is>
    </nc>
  </rcc>
  <rcc rId="907" sId="1">
    <oc r="J42" t="inlineStr">
      <is>
        <t>Release IPClean</t>
      </is>
    </oc>
    <nc r="J42" t="inlineStr">
      <is>
        <t>Release IP Clean</t>
      </is>
    </nc>
  </rcc>
  <rcc rId="908" sId="1">
    <oc r="J44" t="inlineStr">
      <is>
        <t>Release IPClean</t>
      </is>
    </oc>
    <nc r="J44" t="inlineStr">
      <is>
        <t>Release IP Clean</t>
      </is>
    </nc>
  </rcc>
  <rcc rId="909" sId="1">
    <oc r="J46" t="inlineStr">
      <is>
        <t>Release IPClean</t>
      </is>
    </oc>
    <nc r="J46" t="inlineStr">
      <is>
        <t>Release IP Clean</t>
      </is>
    </nc>
  </rcc>
  <rcc rId="910" sId="1">
    <oc r="J47" t="inlineStr">
      <is>
        <t>Release ipclean</t>
      </is>
    </oc>
    <nc r="J47" t="inlineStr">
      <is>
        <t>Release IP Clean</t>
      </is>
    </nc>
  </rcc>
  <rcc rId="911" sId="1">
    <oc r="J48" t="inlineStr">
      <is>
        <t>Release ipclean</t>
      </is>
    </oc>
    <nc r="J48" t="inlineStr">
      <is>
        <t>Release IP Clean</t>
      </is>
    </nc>
  </rcc>
  <rcc rId="912" sId="1">
    <oc r="J50" t="inlineStr">
      <is>
        <t>Release IPClean</t>
      </is>
    </oc>
    <nc r="J50" t="inlineStr">
      <is>
        <t>Release IP Clean</t>
      </is>
    </nc>
  </rcc>
  <rcc rId="913" sId="1">
    <oc r="J51" t="inlineStr">
      <is>
        <t>Release IPClean</t>
      </is>
    </oc>
    <nc r="J51" t="inlineStr">
      <is>
        <t>Release IP Clean</t>
      </is>
    </nc>
  </rcc>
  <rcc rId="914" sId="1">
    <oc r="J52" t="inlineStr">
      <is>
        <t>Release IPClean</t>
      </is>
    </oc>
    <nc r="J52" t="inlineStr">
      <is>
        <t>Release IP Clean</t>
      </is>
    </nc>
  </rcc>
  <rcc rId="915" sId="1">
    <oc r="J53" t="inlineStr">
      <is>
        <t>Release ipclean</t>
      </is>
    </oc>
    <nc r="J53" t="inlineStr">
      <is>
        <t>Release IP Clean</t>
      </is>
    </nc>
  </rcc>
  <rcc rId="916" sId="1">
    <oc r="J54" t="inlineStr">
      <is>
        <t>Release IPClean</t>
      </is>
    </oc>
    <nc r="J54" t="inlineStr">
      <is>
        <t>Release IP Clean</t>
      </is>
    </nc>
  </rcc>
  <rcc rId="917" sId="1">
    <oc r="J55" t="inlineStr">
      <is>
        <t>Release ipclean</t>
      </is>
    </oc>
    <nc r="J55" t="inlineStr">
      <is>
        <t>Release IP Clean</t>
      </is>
    </nc>
  </rcc>
  <rcc rId="918" sId="1">
    <oc r="J56" t="inlineStr">
      <is>
        <t>Release IPClean</t>
      </is>
    </oc>
    <nc r="J56" t="inlineStr">
      <is>
        <t>Release IP Clean</t>
      </is>
    </nc>
  </rcc>
  <rcc rId="919" sId="1">
    <oc r="J57" t="inlineStr">
      <is>
        <t>Release IPClean</t>
      </is>
    </oc>
    <nc r="J57" t="inlineStr">
      <is>
        <t>Release IP Clean</t>
      </is>
    </nc>
  </rcc>
  <rcc rId="920" sId="1">
    <oc r="J58" t="inlineStr">
      <is>
        <t>Release IPClean</t>
      </is>
    </oc>
    <nc r="J58" t="inlineStr">
      <is>
        <t>Release IP Clean</t>
      </is>
    </nc>
  </rcc>
  <rcc rId="921" sId="1">
    <oc r="J59" t="inlineStr">
      <is>
        <t>Release IPClean</t>
      </is>
    </oc>
    <nc r="J59" t="inlineStr">
      <is>
        <t>Release IP Clean</t>
      </is>
    </nc>
  </rcc>
  <rcc rId="922" sId="1">
    <oc r="J60" t="inlineStr">
      <is>
        <t>Release IPClean</t>
      </is>
    </oc>
    <nc r="J60" t="inlineStr">
      <is>
        <t>Release IP Clean</t>
      </is>
    </nc>
  </rcc>
  <rcc rId="923" sId="1">
    <oc r="J61" t="inlineStr">
      <is>
        <t>Release IPClean</t>
      </is>
    </oc>
    <nc r="J61" t="inlineStr">
      <is>
        <t>Release IP Clean</t>
      </is>
    </nc>
  </rcc>
  <rcc rId="924" sId="1">
    <oc r="J62" t="inlineStr">
      <is>
        <t>Release IPClean</t>
      </is>
    </oc>
    <nc r="J62" t="inlineStr">
      <is>
        <t>Release IP Clean</t>
      </is>
    </nc>
  </rcc>
  <rcc rId="925" sId="1">
    <oc r="J63" t="inlineStr">
      <is>
        <t>Release IPClean</t>
      </is>
    </oc>
    <nc r="J63" t="inlineStr">
      <is>
        <t>Release IP Clean</t>
      </is>
    </nc>
  </rcc>
  <rcc rId="926" sId="1">
    <oc r="J65" t="inlineStr">
      <is>
        <t>Release IPClean</t>
      </is>
    </oc>
    <nc r="J65" t="inlineStr">
      <is>
        <t>Release IP Clean</t>
      </is>
    </nc>
  </rcc>
  <rcc rId="927" sId="1">
    <oc r="J66" t="inlineStr">
      <is>
        <t>Release IPClean</t>
      </is>
    </oc>
    <nc r="J66" t="inlineStr">
      <is>
        <t>Release IP Clean</t>
      </is>
    </nc>
  </rcc>
  <rcc rId="928" sId="1">
    <oc r="J67" t="inlineStr">
      <is>
        <t>ReleaseIPExternal</t>
      </is>
    </oc>
    <nc r="J67" t="inlineStr">
      <is>
        <t>Release IP Clean</t>
      </is>
    </nc>
  </rcc>
  <rcc rId="929" sId="1">
    <oc r="J68" t="inlineStr">
      <is>
        <t>ReleaseIPExternal</t>
      </is>
    </oc>
    <nc r="J68" t="inlineStr">
      <is>
        <t>Release IP Clean</t>
      </is>
    </nc>
  </rcc>
  <rcc rId="930" sId="1">
    <oc r="J69" t="inlineStr">
      <is>
        <t>ReleaseIPExternal</t>
      </is>
    </oc>
    <nc r="J69" t="inlineStr">
      <is>
        <t>Release IP Clean</t>
      </is>
    </nc>
  </rcc>
  <rcc rId="931" sId="1">
    <oc r="J80" t="inlineStr">
      <is>
        <t>Release ipclean</t>
      </is>
    </oc>
    <nc r="J80" t="inlineStr">
      <is>
        <t>Release IP Clean</t>
      </is>
    </nc>
  </rcc>
  <rcc rId="932" sId="1">
    <oc r="J82" t="inlineStr">
      <is>
        <t>Release ipclean</t>
      </is>
    </oc>
    <nc r="J82" t="inlineStr">
      <is>
        <t>Release IP Clean</t>
      </is>
    </nc>
  </rcc>
  <rcc rId="933" sId="1">
    <oc r="J84" t="inlineStr">
      <is>
        <t>Release ipclean</t>
      </is>
    </oc>
    <nc r="J84" t="inlineStr">
      <is>
        <t>Release IP Clean</t>
      </is>
    </nc>
  </rcc>
  <rcc rId="934" sId="1">
    <oc r="J86" t="inlineStr">
      <is>
        <t>Release IPClean</t>
      </is>
    </oc>
    <nc r="J86" t="inlineStr">
      <is>
        <t>Release IP Clean</t>
      </is>
    </nc>
  </rcc>
  <rcc rId="935" sId="1">
    <oc r="J87" t="inlineStr">
      <is>
        <t>Release IPClean</t>
      </is>
    </oc>
    <nc r="J87" t="inlineStr">
      <is>
        <t>Release IP Clean</t>
      </is>
    </nc>
  </rcc>
  <rcc rId="936" sId="1">
    <oc r="J88" t="inlineStr">
      <is>
        <t>Release IPClean</t>
      </is>
    </oc>
    <nc r="J88" t="inlineStr">
      <is>
        <t>Release IP Clean</t>
      </is>
    </nc>
  </rcc>
  <rcc rId="937" sId="1">
    <oc r="J89" t="inlineStr">
      <is>
        <t>Release IPClean</t>
      </is>
    </oc>
    <nc r="J89" t="inlineStr">
      <is>
        <t>Release IP Clean</t>
      </is>
    </nc>
  </rcc>
  <rcc rId="938" sId="1">
    <oc r="J90" t="inlineStr">
      <is>
        <t>Release IPClean</t>
      </is>
    </oc>
    <nc r="J90" t="inlineStr">
      <is>
        <t>Release IP Clean</t>
      </is>
    </nc>
  </rcc>
  <rcc rId="939" sId="1">
    <oc r="J91" t="inlineStr">
      <is>
        <t>Release IPClean</t>
      </is>
    </oc>
    <nc r="J91" t="inlineStr">
      <is>
        <t>Release IP Clean</t>
      </is>
    </nc>
  </rcc>
  <rcc rId="940" sId="1">
    <oc r="J92" t="inlineStr">
      <is>
        <t>Release IPClean</t>
      </is>
    </oc>
    <nc r="J92" t="inlineStr">
      <is>
        <t>Release IP Clean</t>
      </is>
    </nc>
  </rcc>
  <rcc rId="941" sId="1">
    <oc r="J93" t="inlineStr">
      <is>
        <t>Release IPClean</t>
      </is>
    </oc>
    <nc r="J93" t="inlineStr">
      <is>
        <t>Release IP Clean</t>
      </is>
    </nc>
  </rcc>
  <rcc rId="942" sId="1">
    <oc r="J94" t="inlineStr">
      <is>
        <t>Release IPClean</t>
      </is>
    </oc>
    <nc r="J94" t="inlineStr">
      <is>
        <t>Release IP Clean</t>
      </is>
    </nc>
  </rcc>
  <rcc rId="943" sId="1">
    <oc r="J95" t="inlineStr">
      <is>
        <t>Release IPClean</t>
      </is>
    </oc>
    <nc r="J95" t="inlineStr">
      <is>
        <t>Release IP Clean</t>
      </is>
    </nc>
  </rcc>
  <rcc rId="944" sId="1">
    <oc r="J98" t="inlineStr">
      <is>
        <t>Release IPClean</t>
      </is>
    </oc>
    <nc r="J98" t="inlineStr">
      <is>
        <t>Release IP Clean</t>
      </is>
    </nc>
  </rcc>
  <rcc rId="945" sId="1">
    <oc r="J99" t="inlineStr">
      <is>
        <t>Release IPClean</t>
      </is>
    </oc>
    <nc r="J99" t="inlineStr">
      <is>
        <t>Release IP Clean</t>
      </is>
    </nc>
  </rcc>
  <rcc rId="946" sId="1">
    <oc r="J100" t="inlineStr">
      <is>
        <t>Release IPClean</t>
      </is>
    </oc>
    <nc r="J100" t="inlineStr">
      <is>
        <t>Release IP Clean</t>
      </is>
    </nc>
  </rcc>
  <rcc rId="947" sId="1">
    <oc r="J102" t="inlineStr">
      <is>
        <t>Release IPClean</t>
      </is>
    </oc>
    <nc r="J102" t="inlineStr">
      <is>
        <t>Release IP Clean</t>
      </is>
    </nc>
  </rcc>
  <rcc rId="948" sId="1">
    <oc r="J103" t="inlineStr">
      <is>
        <t>Release IPClean</t>
      </is>
    </oc>
    <nc r="J103" t="inlineStr">
      <is>
        <t>Release IP Clean</t>
      </is>
    </nc>
  </rcc>
  <rcc rId="949" sId="1">
    <oc r="J105" t="inlineStr">
      <is>
        <t>Release IPClean</t>
      </is>
    </oc>
    <nc r="J105" t="inlineStr">
      <is>
        <t>Release IP Clean</t>
      </is>
    </nc>
  </rcc>
  <rcc rId="950" sId="1">
    <oc r="J106" t="inlineStr">
      <is>
        <t>Release IPClean</t>
      </is>
    </oc>
    <nc r="J106" t="inlineStr">
      <is>
        <t>Release IP Clean</t>
      </is>
    </nc>
  </rcc>
  <rcc rId="951" sId="1">
    <oc r="J108" t="inlineStr">
      <is>
        <t>Release IPClean</t>
      </is>
    </oc>
    <nc r="J108" t="inlineStr">
      <is>
        <t>Release IP Clean</t>
      </is>
    </nc>
  </rcc>
  <rcc rId="952" sId="1">
    <oc r="J109" t="inlineStr">
      <is>
        <t>Release IPClean</t>
      </is>
    </oc>
    <nc r="J109" t="inlineStr">
      <is>
        <t>Release IP Clean</t>
      </is>
    </nc>
  </rcc>
  <rcc rId="953" sId="1">
    <oc r="J110" t="inlineStr">
      <is>
        <t>Release ipclean</t>
      </is>
    </oc>
    <nc r="J110" t="inlineStr">
      <is>
        <t>Release IP Clean</t>
      </is>
    </nc>
  </rcc>
  <rcc rId="954" sId="1">
    <oc r="J111" t="inlineStr">
      <is>
        <t>Release ipclean</t>
      </is>
    </oc>
    <nc r="J111" t="inlineStr">
      <is>
        <t>Release IP Clean</t>
      </is>
    </nc>
  </rcc>
  <rcc rId="955" sId="1">
    <oc r="J113" t="inlineStr">
      <is>
        <t>Release IPClean</t>
      </is>
    </oc>
    <nc r="J113" t="inlineStr">
      <is>
        <t>Release IP Clean</t>
      </is>
    </nc>
  </rcc>
  <rcc rId="956" sId="1">
    <oc r="J114" t="inlineStr">
      <is>
        <t>Release ipclean</t>
      </is>
    </oc>
    <nc r="J114" t="inlineStr">
      <is>
        <t>Release IP Clean</t>
      </is>
    </nc>
  </rcc>
  <rcc rId="957" sId="1">
    <oc r="J115" t="inlineStr">
      <is>
        <t>Release IPClean</t>
      </is>
    </oc>
    <nc r="J115" t="inlineStr">
      <is>
        <t>Release IP Clean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" start="0" length="0">
    <dxf>
      <fill>
        <patternFill patternType="solid">
          <bgColor rgb="FF92D050"/>
        </patternFill>
      </fill>
    </dxf>
  </rfmt>
  <rfmt sheetId="1" sqref="E3" start="0" length="0">
    <dxf>
      <fill>
        <patternFill patternType="solid">
          <bgColor rgb="FF92D050"/>
        </patternFill>
      </fill>
    </dxf>
  </rfmt>
  <rfmt sheetId="1" sqref="E4" start="0" length="0">
    <dxf>
      <fill>
        <patternFill patternType="solid">
          <bgColor rgb="FF92D050"/>
        </patternFill>
      </fill>
    </dxf>
  </rfmt>
  <rfmt sheetId="1" sqref="E5" start="0" length="0">
    <dxf>
      <fill>
        <patternFill patternType="solid">
          <bgColor rgb="FF92D050"/>
        </patternFill>
      </fill>
    </dxf>
  </rfmt>
  <rfmt sheetId="1" sqref="E6" start="0" length="0">
    <dxf>
      <fill>
        <patternFill patternType="solid">
          <bgColor rgb="FF92D050"/>
        </patternFill>
      </fill>
    </dxf>
  </rfmt>
  <rcc rId="958" sId="1">
    <oc r="E7" t="inlineStr">
      <is>
        <t>PASS</t>
      </is>
    </oc>
    <nc r="E7" t="inlineStr">
      <is>
        <t>Pass</t>
      </is>
    </nc>
  </rcc>
  <rfmt sheetId="1" sqref="E10" start="0" length="0">
    <dxf>
      <fill>
        <patternFill patternType="solid">
          <bgColor rgb="FF92D050"/>
        </patternFill>
      </fill>
    </dxf>
  </rfmt>
  <rfmt sheetId="1" sqref="E11" start="0" length="0">
    <dxf>
      <fill>
        <patternFill patternType="solid">
          <bgColor rgb="FF92D050"/>
        </patternFill>
      </fill>
    </dxf>
  </rfmt>
  <rfmt sheetId="1" sqref="E12" start="0" length="0">
    <dxf>
      <fill>
        <patternFill patternType="solid">
          <bgColor rgb="FF92D050"/>
        </patternFill>
      </fill>
    </dxf>
  </rfmt>
  <rfmt sheetId="1" sqref="E13" start="0" length="0">
    <dxf>
      <fill>
        <patternFill patternType="solid">
          <bgColor rgb="FF92D050"/>
        </patternFill>
      </fill>
    </dxf>
  </rfmt>
  <rfmt sheetId="1" sqref="E14" start="0" length="0">
    <dxf>
      <fill>
        <patternFill patternType="solid">
          <bgColor rgb="FF92D050"/>
        </patternFill>
      </fill>
    </dxf>
  </rfmt>
  <rfmt sheetId="1" sqref="E15" start="0" length="0">
    <dxf>
      <fill>
        <patternFill patternType="solid">
          <bgColor rgb="FF92D050"/>
        </patternFill>
      </fill>
    </dxf>
  </rfmt>
  <rfmt sheetId="1" sqref="E16" start="0" length="0">
    <dxf>
      <fill>
        <patternFill patternType="solid">
          <bgColor rgb="FF92D050"/>
        </patternFill>
      </fill>
    </dxf>
  </rfmt>
  <rfmt sheetId="1" sqref="E17" start="0" length="0">
    <dxf>
      <fill>
        <patternFill patternType="solid">
          <bgColor rgb="FF92D050"/>
        </patternFill>
      </fill>
    </dxf>
  </rfmt>
  <rfmt sheetId="1" sqref="E18" start="0" length="0">
    <dxf>
      <fill>
        <patternFill patternType="solid">
          <bgColor rgb="FF92D050"/>
        </patternFill>
      </fill>
    </dxf>
  </rfmt>
  <rfmt sheetId="1" sqref="E21" start="0" length="0">
    <dxf>
      <fill>
        <patternFill patternType="solid">
          <bgColor rgb="FF92D050"/>
        </patternFill>
      </fill>
    </dxf>
  </rfmt>
  <rfmt sheetId="1" sqref="E22" start="0" length="0">
    <dxf>
      <fill>
        <patternFill patternType="solid">
          <bgColor rgb="FF92D050"/>
        </patternFill>
      </fill>
    </dxf>
  </rfmt>
  <rfmt sheetId="1" sqref="E23" start="0" length="0">
    <dxf>
      <fill>
        <patternFill patternType="solid">
          <bgColor rgb="FF92D050"/>
        </patternFill>
      </fill>
    </dxf>
  </rfmt>
  <rfmt sheetId="1" sqref="E25" start="0" length="0">
    <dxf>
      <fill>
        <patternFill patternType="solid">
          <bgColor rgb="FF92D050"/>
        </patternFill>
      </fill>
    </dxf>
  </rfmt>
  <rfmt sheetId="1" sqref="E27" start="0" length="0">
    <dxf>
      <fill>
        <patternFill patternType="solid">
          <bgColor rgb="FF92D050"/>
        </patternFill>
      </fill>
    </dxf>
  </rfmt>
  <rfmt sheetId="1" sqref="E29" start="0" length="0">
    <dxf>
      <fill>
        <patternFill patternType="solid">
          <bgColor rgb="FF92D050"/>
        </patternFill>
      </fill>
    </dxf>
  </rfmt>
  <rfmt sheetId="1" sqref="E30" start="0" length="0">
    <dxf>
      <fill>
        <patternFill patternType="solid">
          <bgColor rgb="FF92D050"/>
        </patternFill>
      </fill>
    </dxf>
  </rfmt>
  <rfmt sheetId="1" sqref="E31" start="0" length="0">
    <dxf>
      <fill>
        <patternFill patternType="solid">
          <bgColor rgb="FF92D050"/>
        </patternFill>
      </fill>
    </dxf>
  </rfmt>
  <rfmt sheetId="1" sqref="E33" start="0" length="0">
    <dxf>
      <fill>
        <patternFill patternType="solid">
          <bgColor rgb="FF92D050"/>
        </patternFill>
      </fill>
    </dxf>
  </rfmt>
  <rfmt sheetId="1" sqref="E34" start="0" length="0">
    <dxf>
      <fill>
        <patternFill patternType="solid">
          <bgColor rgb="FF92D050"/>
        </patternFill>
      </fill>
    </dxf>
  </rfmt>
  <rfmt sheetId="1" sqref="E35" start="0" length="0">
    <dxf>
      <fill>
        <patternFill patternType="solid">
          <bgColor rgb="FF92D050"/>
        </patternFill>
      </fill>
    </dxf>
  </rfmt>
  <rfmt sheetId="1" sqref="E36" start="0" length="0">
    <dxf>
      <fill>
        <patternFill patternType="solid">
          <bgColor rgb="FF92D050"/>
        </patternFill>
      </fill>
    </dxf>
  </rfmt>
  <rfmt sheetId="1" sqref="E37" start="0" length="0">
    <dxf>
      <fill>
        <patternFill patternType="solid">
          <bgColor rgb="FF92D050"/>
        </patternFill>
      </fill>
    </dxf>
  </rfmt>
  <rfmt sheetId="1" sqref="E38" start="0" length="0">
    <dxf>
      <fill>
        <patternFill patternType="solid">
          <bgColor rgb="FF92D050"/>
        </patternFill>
      </fill>
    </dxf>
  </rfmt>
  <rfmt sheetId="1" sqref="E39" start="0" length="0">
    <dxf>
      <fill>
        <patternFill patternType="solid">
          <bgColor rgb="FF92D050"/>
        </patternFill>
      </fill>
    </dxf>
  </rfmt>
  <rfmt sheetId="1" sqref="E40" start="0" length="0">
    <dxf>
      <fill>
        <patternFill patternType="solid">
          <bgColor rgb="FF92D050"/>
        </patternFill>
      </fill>
    </dxf>
  </rfmt>
  <rfmt sheetId="1" sqref="E41" start="0" length="0">
    <dxf>
      <fill>
        <patternFill patternType="solid">
          <bgColor rgb="FF92D050"/>
        </patternFill>
      </fill>
    </dxf>
  </rfmt>
  <rfmt sheetId="1" sqref="E42" start="0" length="0">
    <dxf>
      <fill>
        <patternFill patternType="solid">
          <bgColor rgb="FF92D050"/>
        </patternFill>
      </fill>
    </dxf>
  </rfmt>
  <rfmt sheetId="1" sqref="E45" start="0" length="0">
    <dxf>
      <fill>
        <patternFill patternType="solid">
          <bgColor rgb="FF92D050"/>
        </patternFill>
      </fill>
    </dxf>
  </rfmt>
  <rfmt sheetId="1" sqref="E46" start="0" length="0">
    <dxf>
      <fill>
        <patternFill patternType="solid">
          <bgColor rgb="FF92D050"/>
        </patternFill>
      </fill>
    </dxf>
  </rfmt>
  <rfmt sheetId="1" sqref="E47" start="0" length="0">
    <dxf>
      <fill>
        <patternFill patternType="solid">
          <bgColor rgb="FF92D050"/>
        </patternFill>
      </fill>
    </dxf>
  </rfmt>
  <rfmt sheetId="1" sqref="E50" start="0" length="0">
    <dxf>
      <fill>
        <patternFill patternType="solid">
          <bgColor rgb="FF92D050"/>
        </patternFill>
      </fill>
    </dxf>
  </rfmt>
  <rfmt sheetId="1" sqref="E51" start="0" length="0">
    <dxf>
      <fill>
        <patternFill patternType="solid">
          <bgColor rgb="FF92D050"/>
        </patternFill>
      </fill>
    </dxf>
  </rfmt>
  <rfmt sheetId="1" sqref="E53" start="0" length="0">
    <dxf>
      <fill>
        <patternFill patternType="solid">
          <bgColor rgb="FF92D050"/>
        </patternFill>
      </fill>
    </dxf>
  </rfmt>
  <rfmt sheetId="1" sqref="E54" start="0" length="0">
    <dxf>
      <fill>
        <patternFill patternType="solid">
          <bgColor rgb="FF92D050"/>
        </patternFill>
      </fill>
    </dxf>
  </rfmt>
  <rcc rId="959" sId="1" odxf="1" dxf="1">
    <oc r="E55" t="inlineStr">
      <is>
        <t>pass</t>
      </is>
    </oc>
    <nc r="E5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E56" start="0" length="0">
    <dxf>
      <fill>
        <patternFill patternType="solid">
          <bgColor rgb="FF92D050"/>
        </patternFill>
      </fill>
    </dxf>
  </rfmt>
  <rcc rId="960" sId="1">
    <oc r="E57" t="inlineStr">
      <is>
        <t>PASS</t>
      </is>
    </oc>
    <nc r="E57" t="inlineStr">
      <is>
        <t>Pass</t>
      </is>
    </nc>
  </rcc>
  <rfmt sheetId="1" sqref="E58" start="0" length="0">
    <dxf>
      <fill>
        <patternFill patternType="solid">
          <bgColor rgb="FF92D050"/>
        </patternFill>
      </fill>
    </dxf>
  </rfmt>
  <rfmt sheetId="1" sqref="E60" start="0" length="0">
    <dxf>
      <fill>
        <patternFill patternType="solid">
          <bgColor rgb="FF92D050"/>
        </patternFill>
      </fill>
    </dxf>
  </rfmt>
  <rfmt sheetId="1" sqref="E61" start="0" length="0">
    <dxf>
      <fill>
        <patternFill patternType="solid">
          <bgColor rgb="FF92D050"/>
        </patternFill>
      </fill>
    </dxf>
  </rfmt>
  <rfmt sheetId="1" sqref="E63" start="0" length="0">
    <dxf>
      <fill>
        <patternFill patternType="solid">
          <bgColor rgb="FF92D050"/>
        </patternFill>
      </fill>
    </dxf>
  </rfmt>
  <rfmt sheetId="1" sqref="E64" start="0" length="0">
    <dxf>
      <fill>
        <patternFill patternType="solid">
          <bgColor rgb="FF92D050"/>
        </patternFill>
      </fill>
    </dxf>
  </rfmt>
  <rfmt sheetId="1" sqref="E65" start="0" length="0">
    <dxf>
      <fill>
        <patternFill patternType="solid">
          <bgColor rgb="FF92D050"/>
        </patternFill>
      </fill>
    </dxf>
  </rfmt>
  <rfmt sheetId="1" sqref="E66" start="0" length="0">
    <dxf>
      <fill>
        <patternFill patternType="solid">
          <bgColor rgb="FF92D050"/>
        </patternFill>
      </fill>
    </dxf>
  </rfmt>
  <rcc rId="961" sId="1">
    <oc r="E69" t="inlineStr">
      <is>
        <t>PASS</t>
      </is>
    </oc>
    <nc r="E69" t="inlineStr">
      <is>
        <t>Pass</t>
      </is>
    </nc>
  </rcc>
  <rcc rId="962" sId="1">
    <oc r="E71" t="inlineStr">
      <is>
        <t>PASS</t>
      </is>
    </oc>
    <nc r="E71" t="inlineStr">
      <is>
        <t>Pass</t>
      </is>
    </nc>
  </rcc>
  <rcc rId="963" sId="1">
    <oc r="E73" t="inlineStr">
      <is>
        <t>PASS</t>
      </is>
    </oc>
    <nc r="E73" t="inlineStr">
      <is>
        <t>Pass</t>
      </is>
    </nc>
  </rcc>
  <rcc rId="964" sId="1">
    <oc r="E74" t="inlineStr">
      <is>
        <t>PASS</t>
      </is>
    </oc>
    <nc r="E74" t="inlineStr">
      <is>
        <t>Pass</t>
      </is>
    </nc>
  </rcc>
  <rfmt sheetId="1" sqref="E77" start="0" length="0">
    <dxf>
      <fill>
        <patternFill patternType="solid">
          <bgColor rgb="FF92D050"/>
        </patternFill>
      </fill>
    </dxf>
  </rfmt>
  <rfmt sheetId="1" sqref="E79" start="0" length="0">
    <dxf>
      <fill>
        <patternFill patternType="solid">
          <bgColor rgb="FF92D050"/>
        </patternFill>
      </fill>
    </dxf>
  </rfmt>
  <rfmt sheetId="1" sqref="E81" start="0" length="0">
    <dxf>
      <fill>
        <patternFill patternType="solid">
          <bgColor rgb="FF92D050"/>
        </patternFill>
      </fill>
    </dxf>
  </rfmt>
  <rfmt sheetId="1" sqref="E82" start="0" length="0">
    <dxf>
      <fill>
        <patternFill patternType="solid">
          <bgColor rgb="FF92D050"/>
        </patternFill>
      </fill>
    </dxf>
  </rfmt>
  <rfmt sheetId="1" sqref="E86" start="0" length="0">
    <dxf>
      <fill>
        <patternFill patternType="solid">
          <bgColor rgb="FF92D050"/>
        </patternFill>
      </fill>
    </dxf>
  </rfmt>
  <rfmt sheetId="1" sqref="E87" start="0" length="0">
    <dxf>
      <fill>
        <patternFill patternType="solid">
          <bgColor rgb="FF92D050"/>
        </patternFill>
      </fill>
    </dxf>
  </rfmt>
  <rfmt sheetId="1" sqref="E89" start="0" length="0">
    <dxf>
      <fill>
        <patternFill patternType="solid">
          <bgColor rgb="FF92D050"/>
        </patternFill>
      </fill>
    </dxf>
  </rfmt>
  <rfmt sheetId="1" sqref="E90" start="0" length="0">
    <dxf>
      <fill>
        <patternFill patternType="solid">
          <bgColor rgb="FF92D050"/>
        </patternFill>
      </fill>
    </dxf>
  </rfmt>
  <rfmt sheetId="1" sqref="E91" start="0" length="0">
    <dxf>
      <fill>
        <patternFill patternType="solid">
          <bgColor rgb="FF92D050"/>
        </patternFill>
      </fill>
    </dxf>
  </rfmt>
  <rfmt sheetId="1" sqref="E92" start="0" length="0">
    <dxf>
      <fill>
        <patternFill patternType="solid">
          <bgColor rgb="FF92D050"/>
        </patternFill>
      </fill>
    </dxf>
  </rfmt>
  <rfmt sheetId="1" sqref="E93" start="0" length="0">
    <dxf>
      <fill>
        <patternFill patternType="solid">
          <bgColor rgb="FF92D050"/>
        </patternFill>
      </fill>
    </dxf>
  </rfmt>
  <rfmt sheetId="1" sqref="E94" start="0" length="0">
    <dxf>
      <fill>
        <patternFill patternType="solid">
          <bgColor rgb="FF92D050"/>
        </patternFill>
      </fill>
    </dxf>
  </rfmt>
  <rfmt sheetId="1" sqref="E95" start="0" length="0">
    <dxf>
      <fill>
        <patternFill patternType="solid">
          <bgColor rgb="FF92D050"/>
        </patternFill>
      </fill>
    </dxf>
  </rfmt>
  <rfmt sheetId="1" sqref="E96" start="0" length="0">
    <dxf>
      <fill>
        <patternFill patternType="solid">
          <bgColor rgb="FF92D050"/>
        </patternFill>
      </fill>
    </dxf>
  </rfmt>
  <rfmt sheetId="1" sqref="E97" start="0" length="0">
    <dxf>
      <fill>
        <patternFill patternType="solid">
          <bgColor rgb="FF92D050"/>
        </patternFill>
      </fill>
    </dxf>
  </rfmt>
  <rfmt sheetId="1" sqref="E98" start="0" length="0">
    <dxf>
      <fill>
        <patternFill patternType="solid">
          <bgColor rgb="FF92D050"/>
        </patternFill>
      </fill>
    </dxf>
  </rfmt>
  <rfmt sheetId="1" sqref="E99" start="0" length="0">
    <dxf>
      <fill>
        <patternFill patternType="solid">
          <bgColor rgb="FF92D050"/>
        </patternFill>
      </fill>
    </dxf>
  </rfmt>
  <rfmt sheetId="1" sqref="E101" start="0" length="0">
    <dxf>
      <fill>
        <patternFill patternType="solid">
          <bgColor rgb="FF92D050"/>
        </patternFill>
      </fill>
    </dxf>
  </rfmt>
  <rfmt sheetId="1" sqref="E102" start="0" length="0">
    <dxf>
      <fill>
        <patternFill patternType="solid">
          <bgColor rgb="FF92D050"/>
        </patternFill>
      </fill>
    </dxf>
  </rfmt>
  <rfmt sheetId="1" sqref="E103" start="0" length="0">
    <dxf>
      <fill>
        <patternFill patternType="solid">
          <bgColor rgb="FF92D050"/>
        </patternFill>
      </fill>
    </dxf>
  </rfmt>
  <rfmt sheetId="1" sqref="E104" start="0" length="0">
    <dxf>
      <fill>
        <patternFill patternType="solid">
          <bgColor rgb="FF92D050"/>
        </patternFill>
      </fill>
    </dxf>
  </rfmt>
  <rfmt sheetId="1" sqref="E105" start="0" length="0">
    <dxf>
      <fill>
        <patternFill patternType="solid">
          <bgColor rgb="FF92D050"/>
        </patternFill>
      </fill>
    </dxf>
  </rfmt>
  <rfmt sheetId="1" sqref="E107" start="0" length="0">
    <dxf>
      <fill>
        <patternFill patternType="solid">
          <bgColor rgb="FF92D050"/>
        </patternFill>
      </fill>
    </dxf>
  </rfmt>
  <rfmt sheetId="1" sqref="E108" start="0" length="0">
    <dxf>
      <fill>
        <patternFill patternType="solid">
          <bgColor rgb="FF92D050"/>
        </patternFill>
      </fill>
    </dxf>
  </rfmt>
  <rfmt sheetId="1" sqref="E109" start="0" length="0">
    <dxf>
      <fill>
        <patternFill patternType="solid">
          <bgColor rgb="FF92D050"/>
        </patternFill>
      </fill>
    </dxf>
  </rfmt>
  <rfmt sheetId="1" sqref="E110" start="0" length="0">
    <dxf>
      <fill>
        <patternFill patternType="solid">
          <bgColor rgb="FF92D050"/>
        </patternFill>
      </fill>
    </dxf>
  </rfmt>
  <rfmt sheetId="1" sqref="E111" start="0" length="0">
    <dxf>
      <fill>
        <patternFill patternType="solid">
          <bgColor rgb="FF92D050"/>
        </patternFill>
      </fill>
    </dxf>
  </rfmt>
  <rfmt sheetId="1" sqref="E113" start="0" length="0">
    <dxf>
      <fill>
        <patternFill patternType="solid">
          <bgColor rgb="FF92D050"/>
        </patternFill>
      </fill>
    </dxf>
  </rfmt>
  <rfmt sheetId="1" sqref="E114" start="0" length="0">
    <dxf>
      <fill>
        <patternFill patternType="solid">
          <bgColor rgb="FF92D050"/>
        </patternFill>
      </fill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67">
    <dxf>
      <fill>
        <patternFill patternType="solid">
          <bgColor rgb="FFFFFF00"/>
        </patternFill>
      </fill>
    </dxf>
  </rfmt>
  <rfmt sheetId="1" sqref="E68" start="0" length="0">
    <dxf>
      <fill>
        <patternFill patternType="solid">
          <bgColor rgb="FFFFFF00"/>
        </patternFill>
      </fill>
    </dxf>
  </rfmt>
  <rfmt sheetId="1" sqref="E100" start="0" length="0">
    <dxf>
      <fill>
        <patternFill patternType="solid">
          <bgColor rgb="FFFFFF00"/>
        </patternFill>
      </fill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80" start="0" length="0">
    <dxf>
      <fill>
        <patternFill patternType="solid">
          <bgColor rgb="FFFFC000"/>
        </patternFill>
      </fill>
    </dxf>
  </rfmt>
  <rfmt sheetId="1" sqref="E84" start="0" length="0">
    <dxf>
      <fill>
        <patternFill patternType="solid">
          <bgColor rgb="FFFFC000"/>
        </patternFill>
      </fill>
    </dxf>
  </rfmt>
  <rfmt sheetId="1" sqref="E88" start="0" length="0">
    <dxf>
      <fill>
        <patternFill patternType="solid">
          <bgColor rgb="FFFFC00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" sId="1" odxf="1" dxf="1">
    <oc r="A2">
      <f>HYPERLINK("https://hsdes.intel.com/resource/1508602355","1508602355")</f>
    </oc>
    <nc r="A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6" sId="1" odxf="1" dxf="1">
    <oc r="A3">
      <f>HYPERLINK("https://hsdes.intel.com/resource/1508602397","1508602397")</f>
    </oc>
    <nc r="A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7" sId="1" odxf="1" dxf="1">
    <oc r="A4">
      <f>HYPERLINK("https://hsdes.intel.com/resource/1508602432","1508602432")</f>
    </oc>
    <nc r="A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8" sId="1" odxf="1" dxf="1">
    <oc r="A5">
      <f>HYPERLINK("https://hsdes.intel.com/resource/1508602637","1508602637")</f>
    </oc>
    <nc r="A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69" sId="1" odxf="1" dxf="1">
    <oc r="A6">
      <f>HYPERLINK("https://hsdes.intel.com/resource/1508602684","1508602684")</f>
    </oc>
    <nc r="A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0" sId="1" odxf="1" dxf="1">
    <oc r="A7">
      <f>HYPERLINK("https://hsdes.intel.com/resource/1508602932","1508602932")</f>
    </oc>
    <nc r="A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1" sId="1">
    <oc r="A8">
      <f>HYPERLINK("https://hsdes.intel.com/resource/1508602991","1508602991")</f>
    </oc>
    <nc r="A8">
      <f>HYPERLINK("https://hsdes.intel.com/resource/1508602355","1508602355")</f>
    </nc>
  </rcc>
  <rcc rId="972" sId="1" odxf="1" dxf="1">
    <oc r="A9">
      <f>HYPERLINK("https://hsdes.intel.com/resource/1508603005","1508603005")</f>
    </oc>
    <nc r="A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3" sId="1" odxf="1" dxf="1">
    <oc r="A10">
      <f>HYPERLINK("https://hsdes.intel.com/resource/1508603037","1508603037")</f>
    </oc>
    <nc r="A1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4" sId="1" odxf="1" dxf="1">
    <oc r="A11">
      <f>HYPERLINK("https://hsdes.intel.com/resource/1508603163","1508603163")</f>
    </oc>
    <nc r="A1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5" sId="1" odxf="1" dxf="1">
    <oc r="A12">
      <f>HYPERLINK("https://hsdes.intel.com/resource/1508603318","1508603318")</f>
    </oc>
    <nc r="A1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6" sId="1" odxf="1" dxf="1">
    <oc r="A13">
      <f>HYPERLINK("https://hsdes.intel.com/resource/1508603398","1508603398")</f>
    </oc>
    <nc r="A1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7" sId="1" odxf="1" dxf="1">
    <oc r="A14">
      <f>HYPERLINK("https://hsdes.intel.com/resource/1508603400","1508603400")</f>
    </oc>
    <nc r="A1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8" sId="1" odxf="1" dxf="1">
    <oc r="A15">
      <f>HYPERLINK("https://hsdes.intel.com/resource/1508603410","1508603410")</f>
    </oc>
    <nc r="A1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79" sId="1" odxf="1" dxf="1">
    <oc r="A16">
      <f>HYPERLINK("https://hsdes.intel.com/resource/1508603458","1508603458")</f>
    </oc>
    <nc r="A1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0" sId="1" odxf="1" dxf="1">
    <oc r="A17">
      <f>HYPERLINK("https://hsdes.intel.com/resource/1508603543","1508603543")</f>
    </oc>
    <nc r="A1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1" sId="1" odxf="1" dxf="1">
    <oc r="A18">
      <f>HYPERLINK("https://hsdes.intel.com/resource/1508603774","1508603774")</f>
    </oc>
    <nc r="A1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2" sId="1" odxf="1" dxf="1">
    <oc r="A19">
      <f>HYPERLINK("https://hsdes.intel.com/resource/1508603938","1508603938")</f>
    </oc>
    <nc r="A1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3" sId="1" odxf="1" dxf="1">
    <oc r="A20">
      <f>HYPERLINK("https://hsdes.intel.com/resource/1508603996","1508603996")</f>
    </oc>
    <nc r="A2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4" sId="1" odxf="1" dxf="1">
    <oc r="A21">
      <f>HYPERLINK("https://hsdes.intel.com/resource/1508604005","1508604005")</f>
    </oc>
    <nc r="A2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5" sId="1" odxf="1" dxf="1">
    <oc r="A22">
      <f>HYPERLINK("https://hsdes.intel.com/resource/1508605022","1508605022")</f>
    </oc>
    <nc r="A2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6" sId="1" odxf="1" dxf="1">
    <oc r="A23">
      <f>HYPERLINK("https://hsdes.intel.com/resource/1508605199","1508605199")</f>
    </oc>
    <nc r="A2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7" sId="1" odxf="1" dxf="1">
    <oc r="A24">
      <f>HYPERLINK("https://hsdes.intel.com/resource/1508605361","1508605361")</f>
    </oc>
    <nc r="A2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8" sId="1" odxf="1" dxf="1">
    <oc r="A25">
      <f>HYPERLINK("https://hsdes.intel.com/resource/1508605380","1508605380")</f>
    </oc>
    <nc r="A2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89" sId="1" odxf="1" dxf="1">
    <oc r="A26">
      <f>HYPERLINK("https://hsdes.intel.com/resource/1508605646","1508605646")</f>
    </oc>
    <nc r="A2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0" sId="1" odxf="1" dxf="1">
    <oc r="A27">
      <f>HYPERLINK("https://hsdes.intel.com/resource/1508605799","1508605799")</f>
    </oc>
    <nc r="A2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1" sId="1" odxf="1" dxf="1">
    <oc r="A28">
      <f>HYPERLINK("https://hsdes.intel.com/resource/1508605916","1508605916")</f>
    </oc>
    <nc r="A2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2" sId="1" odxf="1" dxf="1">
    <oc r="A29">
      <f>HYPERLINK("https://hsdes.intel.com/resource/1508605931","1508605931")</f>
    </oc>
    <nc r="A2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3" sId="1" odxf="1" dxf="1">
    <oc r="A30">
      <f>HYPERLINK("https://hsdes.intel.com/resource/1508606165","1508606165")</f>
    </oc>
    <nc r="A3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4" sId="1" odxf="1" dxf="1">
    <oc r="A31">
      <f>HYPERLINK("https://hsdes.intel.com/resource/1508606172","1508606172")</f>
    </oc>
    <nc r="A3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5" sId="1" odxf="1" dxf="1">
    <oc r="A32">
      <f>HYPERLINK("https://hsdes.intel.com/resource/1508606208","1508606208")</f>
    </oc>
    <nc r="A3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6" sId="1" odxf="1" dxf="1">
    <oc r="A33">
      <f>HYPERLINK("https://hsdes.intel.com/resource/1508606240","1508606240")</f>
    </oc>
    <nc r="A3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7" sId="1" odxf="1" dxf="1">
    <oc r="A34">
      <f>HYPERLINK("https://hsdes.intel.com/resource/1508606364","1508606364")</f>
    </oc>
    <nc r="A3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8" sId="1" odxf="1" dxf="1">
    <oc r="A35">
      <f>HYPERLINK("https://hsdes.intel.com/resource/1508606367","1508606367")</f>
    </oc>
    <nc r="A3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99" sId="1" odxf="1" dxf="1">
    <oc r="A36">
      <f>HYPERLINK("https://hsdes.intel.com/resource/1508606397","1508606397")</f>
    </oc>
    <nc r="A3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0" sId="1" odxf="1" dxf="1">
    <oc r="A37">
      <f>HYPERLINK("https://hsdes.intel.com/resource/1508607605","1508607605")</f>
    </oc>
    <nc r="A3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1" sId="1" odxf="1" dxf="1">
    <oc r="A38">
      <f>HYPERLINK("https://hsdes.intel.com/resource/1508608365","1508608365")</f>
    </oc>
    <nc r="A3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2" sId="1" odxf="1" dxf="1">
    <oc r="A39">
      <f>HYPERLINK("https://hsdes.intel.com/resource/1508608415","1508608415")</f>
    </oc>
    <nc r="A3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3" sId="1" odxf="1" dxf="1">
    <oc r="A40">
      <f>HYPERLINK("https://hsdes.intel.com/resource/1508608418","1508608418")</f>
    </oc>
    <nc r="A40">
      <f>HYPERLINK("https://hsdes.intel.com/resource/1508602355","1508602355")</f>
    </nc>
    <odxf/>
    <ndxf/>
  </rcc>
  <rcc rId="1004" sId="1" odxf="1" dxf="1">
    <oc r="A41">
      <f>HYPERLINK("https://hsdes.intel.com/resource/1508608940","1508608940")</f>
    </oc>
    <nc r="A4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5" sId="1" odxf="1" dxf="1">
    <oc r="A42">
      <f>HYPERLINK("https://hsdes.intel.com/resource/1508609176","1508609176")</f>
    </oc>
    <nc r="A4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6" sId="1" odxf="1" dxf="1">
    <oc r="A43">
      <f>HYPERLINK("https://hsdes.intel.com/resource/1508609419","1508609419")</f>
    </oc>
    <nc r="A4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7" sId="1" odxf="1" dxf="1">
    <oc r="A44">
      <f>HYPERLINK("https://hsdes.intel.com/resource/1508609663","1508609663")</f>
    </oc>
    <nc r="A4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8" sId="1" odxf="1" dxf="1">
    <oc r="A45">
      <f>HYPERLINK("https://hsdes.intel.com/resource/1508609913","1508609913")</f>
    </oc>
    <nc r="A4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09" sId="1" odxf="1" dxf="1">
    <oc r="A46">
      <f>HYPERLINK("https://hsdes.intel.com/resource/1508610481","1508610481")</f>
    </oc>
    <nc r="A4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0" sId="1" odxf="1" dxf="1">
    <oc r="A47">
      <f>HYPERLINK("https://hsdes.intel.com/resource/1508610971","1508610971")</f>
    </oc>
    <nc r="A4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1" sId="1" odxf="1" dxf="1">
    <oc r="A48">
      <f>HYPERLINK("https://hsdes.intel.com/resource/1508611629","1508611629")</f>
    </oc>
    <nc r="A48">
      <f>HYPERLINK("https://hsdes.intel.com/resource/1508602355","1508602355")</f>
    </nc>
    <odxf/>
    <ndxf/>
  </rcc>
  <rcc rId="1012" sId="1" odxf="1" dxf="1">
    <oc r="A49">
      <f>HYPERLINK("https://hsdes.intel.com/resource/1508613272","1508613272")</f>
    </oc>
    <nc r="A4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3" sId="1" odxf="1" dxf="1">
    <oc r="A50">
      <f>HYPERLINK("https://hsdes.intel.com/resource/1508613279","1508613279")</f>
    </oc>
    <nc r="A5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4" sId="1" odxf="1" dxf="1">
    <oc r="A51">
      <f>HYPERLINK("https://hsdes.intel.com/resource/1508613284","1508613284")</f>
    </oc>
    <nc r="A5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5" sId="1" odxf="1" dxf="1">
    <oc r="A52">
      <f>HYPERLINK("https://hsdes.intel.com/resource/1508613290","1508613290")</f>
    </oc>
    <nc r="A5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6" sId="1" odxf="1" dxf="1">
    <oc r="A53">
      <f>HYPERLINK("https://hsdes.intel.com/resource/1508613312","1508613312")</f>
    </oc>
    <nc r="A5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7" sId="1" odxf="1" dxf="1">
    <oc r="A54">
      <f>HYPERLINK("https://hsdes.intel.com/resource/1508613329","1508613329")</f>
    </oc>
    <nc r="A5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8" sId="1" odxf="1" dxf="1">
    <oc r="A55">
      <f>HYPERLINK("https://hsdes.intel.com/resource/1508613347","1508613347")</f>
    </oc>
    <nc r="A5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19" sId="1" odxf="1" dxf="1">
    <oc r="A56">
      <f>HYPERLINK("https://hsdes.intel.com/resource/1508613374","1508613374")</f>
    </oc>
    <nc r="A5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0" sId="1" odxf="1" dxf="1">
    <oc r="A57">
      <f>HYPERLINK("https://hsdes.intel.com/resource/1508613698","1508613698")</f>
    </oc>
    <nc r="A5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1" sId="1" odxf="1" dxf="1">
    <oc r="A58">
      <f>HYPERLINK("https://hsdes.intel.com/resource/1508615757","1508615757")</f>
    </oc>
    <nc r="A5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2" sId="1" odxf="1" dxf="1">
    <oc r="A59">
      <f>HYPERLINK("https://hsdes.intel.com/resource/1508888162","1508888162")</f>
    </oc>
    <nc r="A5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3" sId="1" odxf="1" dxf="1">
    <oc r="A60">
      <f>HYPERLINK("https://hsdes.intel.com/resource/1508891715","1508891715")</f>
    </oc>
    <nc r="A6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4" sId="1" odxf="1" dxf="1">
    <oc r="A61">
      <f>HYPERLINK("https://hsdes.intel.com/resource/1508916350","1508916350")</f>
    </oc>
    <nc r="A61">
      <f>HYPERLINK("https://hsdes.intel.com/resource/1508602355","1508602355")</f>
    </nc>
    <odxf>
      <font>
        <u/>
        <color theme="10"/>
      </font>
      <fill>
        <patternFill patternType="solid">
          <bgColor rgb="FFFFFF00"/>
        </patternFill>
      </fill>
    </odxf>
    <ndxf>
      <font>
        <u val="none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ndxf>
  </rcc>
  <rcc rId="1025" sId="1" odxf="1" dxf="1">
    <oc r="A62">
      <f>HYPERLINK("https://hsdes.intel.com/resource/1508964015","1508964015")</f>
    </oc>
    <nc r="A6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6" sId="1" odxf="1" dxf="1">
    <oc r="A63">
      <f>HYPERLINK("https://hsdes.intel.com/resource/1509347883","1509347883")</f>
    </oc>
    <nc r="A6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7" sId="1" odxf="1" dxf="1">
    <oc r="A64">
      <f>HYPERLINK("https://hsdes.intel.com/resource/1509430555","1509430555")</f>
    </oc>
    <nc r="A64">
      <f>HYPERLINK("https://hsdes.intel.com/resource/1508602355","1508602355")</f>
    </nc>
    <odxf/>
    <ndxf/>
  </rcc>
  <rcc rId="1028" sId="1" odxf="1" dxf="1">
    <oc r="A65">
      <f>HYPERLINK("https://hsdes.intel.com/resource/14014972315","14014972315")</f>
    </oc>
    <nc r="A6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29" sId="1" odxf="1" dxf="1">
    <oc r="A66">
      <f>HYPERLINK("https://hsdes.intel.com/resource/15011396133","15011396133")</f>
    </oc>
    <nc r="A66">
      <f>HYPERLINK("https://hsdes.intel.com/resource/1508602355","1508602355")</f>
    </nc>
    <odxf/>
    <ndxf/>
  </rcc>
  <rcc rId="1030" sId="1" odxf="1" dxf="1">
    <oc r="A67">
      <f>HYPERLINK("https://hsdes.intel.com/resource/15011772433","15011772433")</f>
    </oc>
    <nc r="A67">
      <f>HYPERLINK("https://hsdes.intel.com/resource/1508602355","1508602355")</f>
    </nc>
    <odxf/>
    <ndxf/>
  </rcc>
  <rcc rId="1031" sId="1" odxf="1" dxf="1">
    <oc r="A68">
      <f>HYPERLINK("https://hsdes.intel.com/resource/15011772461","15011772461")</f>
    </oc>
    <nc r="A68">
      <f>HYPERLINK("https://hsdes.intel.com/resource/1508602355","1508602355")</f>
    </nc>
    <odxf/>
    <ndxf/>
  </rcc>
  <rcc rId="1032" sId="1" odxf="1" dxf="1">
    <oc r="A69">
      <f>HYPERLINK("https://hsdes.intel.com/resource/16012361932","16012361932")</f>
    </oc>
    <nc r="A6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3" sId="1" odxf="1" dxf="1">
    <oc r="A70">
      <f>HYPERLINK("https://hsdes.intel.com/resource/16012512864","16012512864")</f>
    </oc>
    <nc r="A70">
      <f>HYPERLINK("https://hsdes.intel.com/resource/1508602355","1508602355")</f>
    </nc>
    <odxf/>
    <ndxf/>
  </rcc>
  <rcc rId="1034" sId="1" odxf="1" dxf="1">
    <oc r="A71">
      <f>HYPERLINK("https://hsdes.intel.com/resource/16012518713","16012518713")</f>
    </oc>
    <nc r="A7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5" sId="1" odxf="1" dxf="1">
    <oc r="A72">
      <f>HYPERLINK("https://hsdes.intel.com/resource/16012681492","16012681492")</f>
    </oc>
    <nc r="A7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6" sId="1" odxf="1" dxf="1">
    <oc r="A73">
      <f>HYPERLINK("https://hsdes.intel.com/resource/16012914559","16012914559")</f>
    </oc>
    <nc r="A7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7" sId="1" odxf="1" dxf="1">
    <oc r="A74">
      <f>HYPERLINK("https://hsdes.intel.com/resource/16012916976","16012916976")</f>
    </oc>
    <nc r="A7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8" sId="1" odxf="1" dxf="1">
    <oc r="A75">
      <f>HYPERLINK("https://hsdes.intel.com/resource/16013360414","16013360414")</f>
    </oc>
    <nc r="A7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39" sId="1" odxf="1" dxf="1">
    <oc r="A76">
      <f>HYPERLINK("https://hsdes.intel.com/resource/16013360664","16013360664")</f>
    </oc>
    <nc r="A7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0" sId="1" odxf="1" dxf="1">
    <oc r="A77">
      <f>HYPERLINK("https://hsdes.intel.com/resource/16013360713","16013360713")</f>
    </oc>
    <nc r="A7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1" sId="1" odxf="1" dxf="1">
    <oc r="A78">
      <f>HYPERLINK("https://hsdes.intel.com/resource/16013868803","16013868803")</f>
    </oc>
    <nc r="A7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2" sId="1" odxf="1" dxf="1">
    <oc r="A79">
      <f>HYPERLINK("https://hsdes.intel.com/resource/16013870138","16013870138")</f>
    </oc>
    <nc r="A7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3" sId="1" odxf="1" dxf="1">
    <oc r="A80">
      <f>HYPERLINK("https://hsdes.intel.com/resource/16014160290","16014160290")</f>
    </oc>
    <nc r="A8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4" sId="1" odxf="1" dxf="1">
    <oc r="A81">
      <f>HYPERLINK("https://hsdes.intel.com/resource/16014428644","16014428644")</f>
    </oc>
    <nc r="A8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5" sId="1" odxf="1" dxf="1">
    <oc r="A82">
      <f>HYPERLINK("https://hsdes.intel.com/resource/16014733091","16014733091")</f>
    </oc>
    <nc r="A8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6" sId="1" odxf="1" dxf="1">
    <oc r="A83">
      <f>HYPERLINK("https://hsdes.intel.com/resource/16015036036","16015036036")</f>
    </oc>
    <nc r="A8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7" sId="1" odxf="1" dxf="1">
    <oc r="A84">
      <f>HYPERLINK("https://hsdes.intel.com/resource/16016318448","16016318448")</f>
    </oc>
    <nc r="A8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8" sId="1" odxf="1" dxf="1">
    <oc r="A85">
      <f>HYPERLINK("https://hsdes.intel.com/resource/16018535968","16018535968")</f>
    </oc>
    <nc r="A8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49" sId="1" odxf="1" dxf="1">
    <oc r="A86">
      <f>HYPERLINK("https://hsdes.intel.com/resource/16018844279","16018844279")</f>
    </oc>
    <nc r="A8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0" sId="1" odxf="1" dxf="1">
    <oc r="A87">
      <f>HYPERLINK("https://hsdes.intel.com/resource/16018973332","16018973332")</f>
    </oc>
    <nc r="A87">
      <f>HYPERLINK("https://hsdes.intel.com/resource/1508602355","1508602355")</f>
    </nc>
    <odxf/>
    <ndxf/>
  </rcc>
  <rcc rId="1051" sId="1" odxf="1" dxf="1">
    <oc r="A88">
      <f>HYPERLINK("https://hsdes.intel.com/resource/16019041606","16019041606")</f>
    </oc>
    <nc r="A88">
      <f>HYPERLINK("https://hsdes.intel.com/resource/1508602355","1508602355")</f>
    </nc>
    <odxf/>
    <ndxf/>
  </rcc>
  <rcc rId="1052" sId="1" odxf="1" dxf="1">
    <oc r="A89">
      <f>HYPERLINK("https://hsdes.intel.com/resource/16019556430","16019556430")</f>
    </oc>
    <nc r="A89">
      <f>HYPERLINK("https://hsdes.intel.com/resource/1508602355","1508602355")</f>
    </nc>
    <odxf/>
    <ndxf/>
  </rcc>
  <rcc rId="1053" sId="1" odxf="1" dxf="1">
    <oc r="A90">
      <f>HYPERLINK("https://hsdes.intel.com/resource/18014442584","18014442584")</f>
    </oc>
    <nc r="A90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4" sId="1" odxf="1" dxf="1">
    <oc r="A91">
      <f>HYPERLINK("https://hsdes.intel.com/resource/18014542624","18014542624")</f>
    </oc>
    <nc r="A9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5" sId="1" odxf="1" dxf="1">
    <oc r="A92">
      <f>HYPERLINK("https://hsdes.intel.com/resource/18014678990","18014678990")</f>
    </oc>
    <nc r="A9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6" sId="1" odxf="1" dxf="1">
    <oc r="A93">
      <f>HYPERLINK("https://hsdes.intel.com/resource/18017412257","18017412257")</f>
    </oc>
    <nc r="A9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7" sId="1" odxf="1" dxf="1">
    <oc r="A94">
      <f>HYPERLINK("https://hsdes.intel.com/resource/18017670778","18017670778")</f>
    </oc>
    <nc r="A9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8" sId="1" odxf="1" dxf="1">
    <oc r="A95">
      <f>HYPERLINK("https://hsdes.intel.com/resource/18018018062","18018018062")</f>
    </oc>
    <nc r="A9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59" sId="1" odxf="1" dxf="1">
    <oc r="A96">
      <f>HYPERLINK("https://hsdes.intel.com/resource/18018079443","18018079443")</f>
    </oc>
    <nc r="A96">
      <f>HYPERLINK("https://hsdes.intel.com/resource/1508602355","1508602355")</f>
    </nc>
    <odxf/>
    <ndxf/>
  </rcc>
  <rcc rId="1060" sId="1" odxf="1" dxf="1">
    <oc r="A97">
      <f>HYPERLINK("https://hsdes.intel.com/resource/18018198275","18018198275")</f>
    </oc>
    <nc r="A97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1" sId="1" odxf="1" dxf="1">
    <oc r="A98">
      <f>HYPERLINK("https://hsdes.intel.com/resource/18018447197","18018447197")</f>
    </oc>
    <nc r="A9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2" sId="1" odxf="1" dxf="1">
    <oc r="A99">
      <f>HYPERLINK("https://hsdes.intel.com/resource/18018447269","18018447269")</f>
    </oc>
    <nc r="A99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3" sId="1" odxf="1" dxf="1">
    <oc r="A100">
      <f>HYPERLINK("https://hsdes.intel.com/resource/18018644610","18018644610")</f>
    </oc>
    <nc r="A100">
      <f>HYPERLINK("https://hsdes.intel.com/resource/1508602355","1508602355")</f>
    </nc>
    <odxf/>
    <ndxf/>
  </rcc>
  <rcc rId="1064" sId="1" odxf="1" dxf="1">
    <oc r="A101">
      <f>HYPERLINK("https://hsdes.intel.com/resource/18019251844","18019251844")</f>
    </oc>
    <nc r="A10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5" sId="1" odxf="1" dxf="1">
    <oc r="A102">
      <f>HYPERLINK("https://hsdes.intel.com/resource/18019377034","18019377034")</f>
    </oc>
    <nc r="A10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6" sId="1" odxf="1" dxf="1">
    <oc r="A103">
      <f>HYPERLINK("https://hsdes.intel.com/resource/18019483594","18019483594")</f>
    </oc>
    <nc r="A10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7" sId="1" odxf="1" dxf="1">
    <oc r="A104">
      <f>HYPERLINK("https://hsdes.intel.com/resource/18020194305","18020194305")</f>
    </oc>
    <nc r="A10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8" sId="1" odxf="1" dxf="1">
    <oc r="A105">
      <f>HYPERLINK("https://hsdes.intel.com/resource/18020730053","18020730053")</f>
    </oc>
    <nc r="A105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69" sId="1" odxf="1" dxf="1">
    <oc r="A106">
      <f>HYPERLINK("https://hsdes.intel.com/resource/18020841864","18020841864")</f>
    </oc>
    <nc r="A106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0" sId="1" odxf="1" dxf="1">
    <oc r="A107">
      <f>HYPERLINK("https://hsdes.intel.com/resource/18021421167","18021421167")</f>
    </oc>
    <nc r="A107">
      <f>HYPERLINK("https://hsdes.intel.com/resource/1508602355","1508602355")</f>
    </nc>
    <odxf/>
    <ndxf/>
  </rcc>
  <rcc rId="1071" sId="1" odxf="1" dxf="1">
    <oc r="A108">
      <f>HYPERLINK("https://hsdes.intel.com/resource/18022238998","18022238998")</f>
    </oc>
    <nc r="A108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2" sId="1" odxf="1" dxf="1">
    <oc r="A109">
      <f>HYPERLINK("https://hsdes.intel.com/resource/18023259376","18023259376")</f>
    </oc>
    <nc r="A109">
      <f>HYPERLINK("https://hsdes.intel.com/resource/1508602355","1508602355")</f>
    </nc>
    <odxf/>
    <ndxf/>
  </rcc>
  <rcc rId="1073" sId="1" odxf="1" dxf="1">
    <oc r="A110">
      <f>HYPERLINK("https://hsdes.intel.com/resource/18026161855","18026161855")</f>
    </oc>
    <nc r="A110">
      <f>HYPERLINK("https://hsdes.intel.com/resource/1508602355","1508602355")</f>
    </nc>
    <odxf/>
    <ndxf/>
  </rcc>
  <rcc rId="1074" sId="1" odxf="1" dxf="1">
    <oc r="A111">
      <f>HYPERLINK("https://hsdes.intel.com/resource/22011878933","22011878933")</f>
    </oc>
    <nc r="A111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5" sId="1" odxf="1" dxf="1">
    <oc r="A112">
      <f>HYPERLINK("https://hsdes.intel.com/resource/22011879371","22011879371")</f>
    </oc>
    <nc r="A112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6" sId="1" odxf="1" dxf="1">
    <oc r="A113">
      <f>HYPERLINK("https://hsdes.intel.com/resource/22011879396","22011879396")</f>
    </oc>
    <nc r="A113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7" sId="1" odxf="1" dxf="1">
    <oc r="A114">
      <f>HYPERLINK("https://hsdes.intel.com/resource/22011897477","22011897477")</f>
    </oc>
    <nc r="A114">
      <f>HYPERLINK("https://hsdes.intel.com/resource/1508602355","1508602355")</f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078" sId="1" odxf="1" dxf="1">
    <oc r="A115">
      <f>HYPERLINK("https://hsdes.intel.com/resource/1508615765","1508615765")</f>
    </oc>
    <nc r="A115">
      <f>HYPERLINK("https://hsdes.intel.com/resource/1508602355","1508602355")</f>
    </nc>
    <odxf>
      <fill>
        <patternFill patternType="solid">
          <bgColor theme="4"/>
        </patternFill>
      </fill>
    </odxf>
    <ndxf>
      <fill>
        <patternFill patternType="none">
          <bgColor indexed="65"/>
        </patternFill>
      </fill>
    </ndxf>
  </rcc>
  <rcc rId="1079" sId="1" odxf="1" dxf="1">
    <oc r="A116">
      <f>HYPERLINK("https://hsdes.intel.com/resource/1508616312","1508616312")</f>
    </oc>
    <nc r="A116">
      <f>HYPERLINK("https://hsdes.intel.com/resource/1508602355","1508602355")</f>
    </nc>
    <odxf>
      <fill>
        <patternFill patternType="solid">
          <bgColor theme="4"/>
        </patternFill>
      </fill>
    </odxf>
    <ndxf>
      <fill>
        <patternFill patternType="none">
          <bgColor indexed="65"/>
        </patternFill>
      </fill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080" sheetId="2" name="[GNRD_ORANGE_.xlsx]Summary" sheetPosition="1"/>
  <rcc rId="1081" sId="2" odxf="1" dxf="1">
    <nc r="A1" t="inlineStr">
      <is>
        <t>Status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2" odxf="1" dxf="1">
    <nc r="B1" t="inlineStr">
      <is>
        <t xml:space="preserve">Count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2" odxf="1" dxf="1">
    <nc r="A2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4" sId="2" odxf="1" dxf="1">
    <nc r="A3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5" sId="2" odxf="1" dxf="1">
    <nc r="B3">
      <v>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6" sId="2" odxf="1" dxf="1">
    <nc r="A4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7" sId="2" odxf="1" dxf="1">
    <nc r="A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8" sId="2" odxf="1" dxf="1">
    <nc r="A6" t="inlineStr">
      <is>
        <t>Total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9" sId="2" odxf="1" dxf="1">
    <nc r="A8" t="inlineStr">
      <is>
        <t>Status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0" sId="2" odxf="1" dxf="1">
    <nc r="B8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2" odxf="1" dxf="1">
    <nc r="A9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3" sId="2" odxf="1" dxf="1">
    <nc r="A10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4" sId="2" odxf="1" dxf="1">
    <nc r="B10">
      <v>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5" sId="2" odxf="1" dxf="1">
    <nc r="A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2" odxf="1" dxf="1">
    <nc r="B1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2">
    <nc r="B2">
      <v>107</v>
    </nc>
  </rcc>
  <rcc rId="1098" sId="2">
    <nc r="B4">
      <v>3</v>
    </nc>
  </rcc>
  <rcc rId="1099" sId="2">
    <nc r="B5">
      <v>4</v>
    </nc>
  </rcc>
  <rrc rId="1100" sId="2" ref="A5:XFD5" action="insertRow"/>
  <rcc rId="1101" sId="2">
    <nc r="A5" t="inlineStr">
      <is>
        <t>No Run</t>
      </is>
    </nc>
  </rcc>
  <rcc rId="1102" sId="2">
    <nc r="B5">
      <v>1</v>
    </nc>
  </rcc>
  <rcc rId="1103" sId="2">
    <nc r="B7">
      <v>115</v>
    </nc>
  </rcc>
  <rcv guid="{3EC8F775-4804-45EB-A948-818B5292D679}" action="delete"/>
  <rdn rId="0" localSheetId="1" customView="1" name="Z_3EC8F775_4804_45EB_A948_818B5292D679_.wvu.FilterData" hidden="1" oldHidden="1">
    <formula>GNRD_Orange_11_D14!$A$1:$K$116</formula>
    <oldFormula>GNRD_Orange_11_D14!$A$1:$K$114</oldFormula>
  </rdn>
  <rcv guid="{3EC8F775-4804-45EB-A948-818B5292D679}" action="add"/>
  <rsnm rId="1105" sheetId="1" oldName="[GNRD_ORANGE_.xlsx]FIV--KVL_D_Orange_TC_V1bios" newName="[GNRD_ORANGE_.xlsx]GNRD_Orange_11_D14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1">
    <oc r="K47" t="inlineStr">
      <is>
        <t>sv.socket0.io0.uncore.pi5.pxp2.rp7.msg.iosfdevclkgctl</t>
      </is>
    </oc>
    <nc r="K47"/>
  </rcc>
  <rcc rId="1107" sId="1">
    <oc r="K69" t="inlineStr">
      <is>
        <t>Still havent got reply from for a mail checked with the latest ifwi not booting,sent remainder</t>
      </is>
    </oc>
    <nc r="K69"/>
  </rcc>
  <rcv guid="{57907CBE-8AD9-4484-A174-330527F89BFA}" action="delete"/>
  <rdn rId="0" localSheetId="1" customView="1" name="Z_57907CBE_8AD9_4484_A174_330527F89BFA_.wvu.FilterData" hidden="1" oldHidden="1">
    <formula>GNRD_Orange_11_D14!$A$1:$K$116</formula>
    <oldFormula>GNRD_Orange_11_D14!$A$1:$K$114</oldFormula>
  </rdn>
  <rcv guid="{57907CBE-8AD9-4484-A174-330527F89BFA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1" odxf="1" dxf="1">
    <nc r="E116" t="inlineStr">
      <is>
        <t>Pass</t>
      </is>
    </nc>
    <ndxf>
      <fill>
        <patternFill patternType="solid">
          <bgColor rgb="FF92D050"/>
        </patternFill>
      </fill>
    </ndxf>
  </rcc>
  <rcc rId="1110" sId="1">
    <nc r="D116" t="inlineStr">
      <is>
        <t>Chetana</t>
      </is>
    </nc>
  </rcc>
  <rcc rId="1111" sId="1">
    <nc r="G116">
      <v>42</v>
    </nc>
  </rcc>
  <rcc rId="1112" sId="1">
    <nc r="H116" t="inlineStr">
      <is>
        <t>HCC</t>
      </is>
    </nc>
  </rcc>
  <rcc rId="1113" sId="1">
    <nc r="I116" t="inlineStr">
      <is>
        <t>FMOD</t>
      </is>
    </nc>
  </rcc>
  <rcc rId="1114" sId="1">
    <oc r="J2" t="inlineStr">
      <is>
        <t>Release IP Clean</t>
      </is>
    </oc>
    <nc r="J2" t="inlineStr">
      <is>
        <t>External Release IP Clean</t>
      </is>
    </nc>
  </rcc>
  <rcc rId="1115" sId="1">
    <oc r="J3" t="inlineStr">
      <is>
        <t>Release IP Clean</t>
      </is>
    </oc>
    <nc r="J3" t="inlineStr">
      <is>
        <t>External Release IP Clean</t>
      </is>
    </nc>
  </rcc>
  <rcc rId="1116" sId="1">
    <oc r="J5" t="inlineStr">
      <is>
        <t>Release IP Clean</t>
      </is>
    </oc>
    <nc r="J5" t="inlineStr">
      <is>
        <t>External Release IP Clean</t>
      </is>
    </nc>
  </rcc>
  <rcc rId="1117" sId="1">
    <oc r="J6" t="inlineStr">
      <is>
        <t>Release IP Clean</t>
      </is>
    </oc>
    <nc r="J6" t="inlineStr">
      <is>
        <t>External Release IP Clean</t>
      </is>
    </nc>
  </rcc>
  <rcc rId="1118" sId="1">
    <oc r="J7" t="inlineStr">
      <is>
        <t>Release IP Clean</t>
      </is>
    </oc>
    <nc r="J7" t="inlineStr">
      <is>
        <t>External Release IP Clean</t>
      </is>
    </nc>
  </rcc>
  <rcc rId="1119" sId="1">
    <oc r="J8" t="inlineStr">
      <is>
        <t>Release IP Clean</t>
      </is>
    </oc>
    <nc r="J8" t="inlineStr">
      <is>
        <t>External Release IP Clean</t>
      </is>
    </nc>
  </rcc>
  <rcc rId="1120" sId="1">
    <oc r="J9" t="inlineStr">
      <is>
        <t>Release IP Clean</t>
      </is>
    </oc>
    <nc r="J9" t="inlineStr">
      <is>
        <t>External Release IP Clean</t>
      </is>
    </nc>
  </rcc>
  <rcc rId="1121" sId="1">
    <oc r="J10" t="inlineStr">
      <is>
        <t>Release IP Clean</t>
      </is>
    </oc>
    <nc r="J10" t="inlineStr">
      <is>
        <t>External Release IP Clean</t>
      </is>
    </nc>
  </rcc>
  <rcc rId="1122" sId="1">
    <oc r="J11" t="inlineStr">
      <is>
        <t>Release IP Clean</t>
      </is>
    </oc>
    <nc r="J11" t="inlineStr">
      <is>
        <t>External Release IP Clean</t>
      </is>
    </nc>
  </rcc>
  <rcc rId="1123" sId="1">
    <oc r="J12" t="inlineStr">
      <is>
        <t>Release IP Clean</t>
      </is>
    </oc>
    <nc r="J12" t="inlineStr">
      <is>
        <t>External Release IP Clean</t>
      </is>
    </nc>
  </rcc>
  <rcc rId="1124" sId="1">
    <oc r="J13" t="inlineStr">
      <is>
        <t>Release IP Clean</t>
      </is>
    </oc>
    <nc r="J13" t="inlineStr">
      <is>
        <t>External Release IP Clean</t>
      </is>
    </nc>
  </rcc>
  <rcc rId="1125" sId="1">
    <oc r="J15" t="inlineStr">
      <is>
        <t>Release IP Clean</t>
      </is>
    </oc>
    <nc r="J15" t="inlineStr">
      <is>
        <t>External Release IP Clean</t>
      </is>
    </nc>
  </rcc>
  <rcc rId="1126" sId="1">
    <oc r="J16" t="inlineStr">
      <is>
        <t>Release IP Clean</t>
      </is>
    </oc>
    <nc r="J16" t="inlineStr">
      <is>
        <t>External Release IP Clean</t>
      </is>
    </nc>
  </rcc>
  <rcc rId="1127" sId="1">
    <oc r="J17" t="inlineStr">
      <is>
        <t>Release IP Clean</t>
      </is>
    </oc>
    <nc r="J17" t="inlineStr">
      <is>
        <t>External Release IP Clean</t>
      </is>
    </nc>
  </rcc>
  <rcc rId="1128" sId="1">
    <oc r="J18" t="inlineStr">
      <is>
        <t>Release IP Clean</t>
      </is>
    </oc>
    <nc r="J18" t="inlineStr">
      <is>
        <t>External Release IP Clean</t>
      </is>
    </nc>
  </rcc>
  <rcc rId="1129" sId="1">
    <oc r="J19" t="inlineStr">
      <is>
        <t>Release IP Clean</t>
      </is>
    </oc>
    <nc r="J19" t="inlineStr">
      <is>
        <t>External Release IP Clean</t>
      </is>
    </nc>
  </rcc>
  <rcc rId="1130" sId="1">
    <oc r="J21" t="inlineStr">
      <is>
        <t>Release IP Clean</t>
      </is>
    </oc>
    <nc r="J21" t="inlineStr">
      <is>
        <t>External Release IP Clean</t>
      </is>
    </nc>
  </rcc>
  <rcc rId="1131" sId="1">
    <oc r="J22" t="inlineStr">
      <is>
        <t>Release IP Clean</t>
      </is>
    </oc>
    <nc r="J22" t="inlineStr">
      <is>
        <t>External Release IP Clean</t>
      </is>
    </nc>
  </rcc>
  <rcc rId="1132" sId="1">
    <oc r="J23" t="inlineStr">
      <is>
        <t>Release IP Clean</t>
      </is>
    </oc>
    <nc r="J23" t="inlineStr">
      <is>
        <t>External Release IP Clean</t>
      </is>
    </nc>
  </rcc>
  <rcc rId="1133" sId="1">
    <oc r="J24" t="inlineStr">
      <is>
        <t>Release IP Clean</t>
      </is>
    </oc>
    <nc r="J24" t="inlineStr">
      <is>
        <t>External Release IP Clean</t>
      </is>
    </nc>
  </rcc>
  <rcc rId="1134" sId="1">
    <oc r="J25" t="inlineStr">
      <is>
        <t>Release IP Clean</t>
      </is>
    </oc>
    <nc r="J25" t="inlineStr">
      <is>
        <t>External Release IP Clean</t>
      </is>
    </nc>
  </rcc>
  <rcc rId="1135" sId="1">
    <oc r="J26" t="inlineStr">
      <is>
        <t>Release IP Clean</t>
      </is>
    </oc>
    <nc r="J26" t="inlineStr">
      <is>
        <t>External Release IP Clean</t>
      </is>
    </nc>
  </rcc>
  <rcc rId="1136" sId="1">
    <oc r="J28" t="inlineStr">
      <is>
        <t>Release IP Clean</t>
      </is>
    </oc>
    <nc r="J28" t="inlineStr">
      <is>
        <t>External Release IP Clean</t>
      </is>
    </nc>
  </rcc>
  <rcc rId="1137" sId="1">
    <oc r="J29" t="inlineStr">
      <is>
        <t>Release IP Clean</t>
      </is>
    </oc>
    <nc r="J29" t="inlineStr">
      <is>
        <t>External Release IP Clean</t>
      </is>
    </nc>
  </rcc>
  <rcc rId="1138" sId="1">
    <oc r="J30" t="inlineStr">
      <is>
        <t>Release IP Clean</t>
      </is>
    </oc>
    <nc r="J30" t="inlineStr">
      <is>
        <t>External Release IP Clean</t>
      </is>
    </nc>
  </rcc>
  <rcc rId="1139" sId="1">
    <oc r="J31" t="inlineStr">
      <is>
        <t>Release IP Clean</t>
      </is>
    </oc>
    <nc r="J31" t="inlineStr">
      <is>
        <t>External Release IP Clean</t>
      </is>
    </nc>
  </rcc>
  <rcc rId="1140" sId="1">
    <oc r="J33" t="inlineStr">
      <is>
        <t>Release IP Clean</t>
      </is>
    </oc>
    <nc r="J33" t="inlineStr">
      <is>
        <t>External Release IP Clean</t>
      </is>
    </nc>
  </rcc>
  <rcc rId="1141" sId="1">
    <oc r="J34" t="inlineStr">
      <is>
        <t>Release IP Clean</t>
      </is>
    </oc>
    <nc r="J34" t="inlineStr">
      <is>
        <t>External Release IP Clean</t>
      </is>
    </nc>
  </rcc>
  <rcc rId="1142" sId="1">
    <oc r="J35" t="inlineStr">
      <is>
        <t>Release IP Clean</t>
      </is>
    </oc>
    <nc r="J35" t="inlineStr">
      <is>
        <t>External Release IP Clean</t>
      </is>
    </nc>
  </rcc>
  <rcc rId="1143" sId="1">
    <oc r="J36" t="inlineStr">
      <is>
        <t>Release IP Clean</t>
      </is>
    </oc>
    <nc r="J36" t="inlineStr">
      <is>
        <t>External Release IP Clean</t>
      </is>
    </nc>
  </rcc>
  <rcc rId="1144" sId="1">
    <oc r="J37" t="inlineStr">
      <is>
        <t>Release IP Clean</t>
      </is>
    </oc>
    <nc r="J37" t="inlineStr">
      <is>
        <t>External Release IP Clean</t>
      </is>
    </nc>
  </rcc>
  <rcc rId="1145" sId="1">
    <oc r="J38" t="inlineStr">
      <is>
        <t>Release IP Clean</t>
      </is>
    </oc>
    <nc r="J38" t="inlineStr">
      <is>
        <t>External Release IP Clean</t>
      </is>
    </nc>
  </rcc>
  <rcc rId="1146" sId="1">
    <oc r="J39" t="inlineStr">
      <is>
        <t>Release IP Clean</t>
      </is>
    </oc>
    <nc r="J39" t="inlineStr">
      <is>
        <t>External Release IP Clean</t>
      </is>
    </nc>
  </rcc>
  <rcc rId="1147" sId="1">
    <oc r="J41" t="inlineStr">
      <is>
        <t>Release IP Clean</t>
      </is>
    </oc>
    <nc r="J41" t="inlineStr">
      <is>
        <t>External Release IP Clean</t>
      </is>
    </nc>
  </rcc>
  <rcc rId="1148" sId="1">
    <oc r="J42" t="inlineStr">
      <is>
        <t>Release IP Clean</t>
      </is>
    </oc>
    <nc r="J42" t="inlineStr">
      <is>
        <t>External Release IP Clean</t>
      </is>
    </nc>
  </rcc>
  <rcc rId="1149" sId="1">
    <oc r="J44" t="inlineStr">
      <is>
        <t>Release IP Clean</t>
      </is>
    </oc>
    <nc r="J44" t="inlineStr">
      <is>
        <t>External Release IP Clean</t>
      </is>
    </nc>
  </rcc>
  <rcc rId="1150" sId="1">
    <oc r="J46" t="inlineStr">
      <is>
        <t>Release IP Clean</t>
      </is>
    </oc>
    <nc r="J46" t="inlineStr">
      <is>
        <t>External Release IP Clean</t>
      </is>
    </nc>
  </rcc>
  <rcc rId="1151" sId="1">
    <oc r="J47" t="inlineStr">
      <is>
        <t>Release IP Clean</t>
      </is>
    </oc>
    <nc r="J47" t="inlineStr">
      <is>
        <t>External Release IP Clean</t>
      </is>
    </nc>
  </rcc>
  <rcc rId="1152" sId="1">
    <oc r="J48" t="inlineStr">
      <is>
        <t>Release IP Clean</t>
      </is>
    </oc>
    <nc r="J48" t="inlineStr">
      <is>
        <t>External Release IP Clean</t>
      </is>
    </nc>
  </rcc>
  <rcc rId="1153" sId="1">
    <oc r="J50" t="inlineStr">
      <is>
        <t>Release IP Clean</t>
      </is>
    </oc>
    <nc r="J50" t="inlineStr">
      <is>
        <t>External Release IP Clean</t>
      </is>
    </nc>
  </rcc>
  <rcc rId="1154" sId="1">
    <oc r="J51" t="inlineStr">
      <is>
        <t>Release IP Clean</t>
      </is>
    </oc>
    <nc r="J51" t="inlineStr">
      <is>
        <t>External Release IP Clean</t>
      </is>
    </nc>
  </rcc>
  <rcc rId="1155" sId="1">
    <oc r="J52" t="inlineStr">
      <is>
        <t>Release IP Clean</t>
      </is>
    </oc>
    <nc r="J52" t="inlineStr">
      <is>
        <t>External Release IP Clean</t>
      </is>
    </nc>
  </rcc>
  <rcc rId="1156" sId="1">
    <oc r="J53" t="inlineStr">
      <is>
        <t>Release IP Clean</t>
      </is>
    </oc>
    <nc r="J53" t="inlineStr">
      <is>
        <t>External Release IP Clean</t>
      </is>
    </nc>
  </rcc>
  <rcc rId="1157" sId="1">
    <oc r="J54" t="inlineStr">
      <is>
        <t>Release IP Clean</t>
      </is>
    </oc>
    <nc r="J54" t="inlineStr">
      <is>
        <t>External Release IP Clean</t>
      </is>
    </nc>
  </rcc>
  <rcc rId="1158" sId="1">
    <oc r="J55" t="inlineStr">
      <is>
        <t>Release IP Clean</t>
      </is>
    </oc>
    <nc r="J55" t="inlineStr">
      <is>
        <t>External Release IP Clean</t>
      </is>
    </nc>
  </rcc>
  <rcc rId="1159" sId="1">
    <oc r="J56" t="inlineStr">
      <is>
        <t>Release IP Clean</t>
      </is>
    </oc>
    <nc r="J56" t="inlineStr">
      <is>
        <t>External Release IP Clean</t>
      </is>
    </nc>
  </rcc>
  <rcc rId="1160" sId="1">
    <oc r="J57" t="inlineStr">
      <is>
        <t>Release IP Clean</t>
      </is>
    </oc>
    <nc r="J57" t="inlineStr">
      <is>
        <t>External Release IP Clean</t>
      </is>
    </nc>
  </rcc>
  <rcc rId="1161" sId="1">
    <oc r="J58" t="inlineStr">
      <is>
        <t>Release IP Clean</t>
      </is>
    </oc>
    <nc r="J58" t="inlineStr">
      <is>
        <t>External Release IP Clean</t>
      </is>
    </nc>
  </rcc>
  <rcc rId="1162" sId="1">
    <oc r="J59" t="inlineStr">
      <is>
        <t>Release IP Clean</t>
      </is>
    </oc>
    <nc r="J59" t="inlineStr">
      <is>
        <t>External Release IP Clean</t>
      </is>
    </nc>
  </rcc>
  <rcc rId="1163" sId="1">
    <oc r="J60" t="inlineStr">
      <is>
        <t>Release IP Clean</t>
      </is>
    </oc>
    <nc r="J60" t="inlineStr">
      <is>
        <t>External Release IP Clean</t>
      </is>
    </nc>
  </rcc>
  <rcc rId="1164" sId="1">
    <oc r="J61" t="inlineStr">
      <is>
        <t>Release IP Clean</t>
      </is>
    </oc>
    <nc r="J61" t="inlineStr">
      <is>
        <t>External Release IP Clean</t>
      </is>
    </nc>
  </rcc>
  <rcc rId="1165" sId="1">
    <oc r="J62" t="inlineStr">
      <is>
        <t>Release IP Clean</t>
      </is>
    </oc>
    <nc r="J62" t="inlineStr">
      <is>
        <t>External Release IP Clean</t>
      </is>
    </nc>
  </rcc>
  <rcc rId="1166" sId="1">
    <oc r="J63" t="inlineStr">
      <is>
        <t>Release IP Clean</t>
      </is>
    </oc>
    <nc r="J63" t="inlineStr">
      <is>
        <t>External Release IP Clean</t>
      </is>
    </nc>
  </rcc>
  <rcc rId="1167" sId="1">
    <oc r="J65" t="inlineStr">
      <is>
        <t>Release IP Clean</t>
      </is>
    </oc>
    <nc r="J65" t="inlineStr">
      <is>
        <t>External Release IP Clean</t>
      </is>
    </nc>
  </rcc>
  <rcc rId="1168" sId="1">
    <oc r="J66" t="inlineStr">
      <is>
        <t>Release IP Clean</t>
      </is>
    </oc>
    <nc r="J66" t="inlineStr">
      <is>
        <t>External Release IP Clean</t>
      </is>
    </nc>
  </rcc>
  <rcc rId="1169" sId="1">
    <oc r="J67" t="inlineStr">
      <is>
        <t>Release IP Clean</t>
      </is>
    </oc>
    <nc r="J67" t="inlineStr">
      <is>
        <t>External Release IP Clean</t>
      </is>
    </nc>
  </rcc>
  <rcc rId="1170" sId="1">
    <oc r="J68" t="inlineStr">
      <is>
        <t>Release IP Clean</t>
      </is>
    </oc>
    <nc r="J68" t="inlineStr">
      <is>
        <t>External Release IP Clean</t>
      </is>
    </nc>
  </rcc>
  <rcc rId="1171" sId="1">
    <oc r="J69" t="inlineStr">
      <is>
        <t>Release IP Clean</t>
      </is>
    </oc>
    <nc r="J69" t="inlineStr">
      <is>
        <t>External Release IP Clean</t>
      </is>
    </nc>
  </rcc>
  <rcc rId="1172" sId="1">
    <nc r="J116" t="inlineStr">
      <is>
        <t xml:space="preserve">Non IPClean Debug 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>
    <oc r="B2">
      <v>107</v>
    </oc>
    <nc r="B2">
      <v>108</v>
    </nc>
  </rcc>
  <rrc rId="1174" sId="2" ref="A5:XFD5" action="deleteRow">
    <rfmt sheetId="2" xfDxf="1" sqref="A5:XFD5" start="0" length="0"/>
    <rcc rId="0" sId="2" dxf="1">
      <nc r="A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75" sId="2">
    <oc r="B11">
      <v>1</v>
    </oc>
    <nc r="B11">
      <f>(B4/B6)*100</f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76" sId="1" ref="D1:D1048576" action="deleteCol">
    <rfmt sheetId="1" xfDxf="1" sqref="D1:D1048576" start="0" length="0"/>
    <rcc rId="0" sId="1" dxf="1">
      <nc r="D1" t="inlineStr">
        <is>
          <t>Tester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2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3" t="inlineStr">
        <is>
          <t>Sharif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7" sId="1" ref="A100:XFD100" action="deleteRow">
    <rfmt sheetId="1" xfDxf="1" sqref="A100:XFD100" start="0" length="0"/>
    <rcc rId="0" sId="1" dxf="1">
      <nc r="A100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0" t="inlineStr">
        <is>
          <t>MCTP enablement over all IIO ports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0" t="inlineStr">
        <is>
          <t>fw.bios,fw.ifwi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0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100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00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00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00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00" t="inlineStr">
        <is>
          <t>New TC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8" sId="1" ref="A67:XFD67" action="deleteRow">
    <rfmt sheetId="1" xfDxf="1" sqref="A67:XFD67" start="0" length="0"/>
    <rcc rId="0" sId="1" dxf="1">
      <nc r="A67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 t="inlineStr">
        <is>
          <t>[ACM] [ACM Function Test] Check PCR0 and TXT register Value After enforce TXT and adding record type 0x2E and changing size and updating IBB reset vector and NO KM on  BTGP0, SHA384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fw.bios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6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 t="inlineStr">
        <is>
          <t>External 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7" t="inlineStr">
        <is>
          <t>Still havent got reply from for a mail checked with the latest ifwi not booting,sent remainder( New TC)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9" sId="1" ref="A67:XFD67" action="deleteRow">
    <rfmt sheetId="1" xfDxf="1" sqref="A67:XFD67" start="0" length="0"/>
    <rcc rId="0" sId="1" dxf="1">
      <nc r="A67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 t="inlineStr">
        <is>
          <t>[ACM] [ACM Function Test] Check PCR0 and TXT register Value after adding record type 0x2E and changing size and updating IBB reset vector and NO BPM on  BTGP0, SHA384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fw.bios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6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 t="inlineStr">
        <is>
          <t>External 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7" t="inlineStr">
        <is>
          <t>Still havent got reply from for a mail checked with the latest ifwi not booting,sent remainder( New TC)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0" sId="1" ref="A86:XFD86" action="deleteRow">
    <rfmt sheetId="1" xfDxf="1" sqref="A86:XFD86" start="0" length="0"/>
    <rcc rId="0" sId="1" dxf="1">
      <nc r="A86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 t="inlineStr">
        <is>
          <t>Verify surprise AC cycle when system is in UEFI Shell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fw.bios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86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6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6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6" t="inlineStr">
        <is>
          <t>New TC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1" sId="1" ref="A82:XFD82" action="deleteRow">
    <rfmt sheetId="1" xfDxf="1" sqref="A82:XFD82" start="0" length="0"/>
    <rcc rId="0" sId="1" dxf="1">
      <nc r="A82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2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2" t="inlineStr">
        <is>
          <t>fw.bios,fw.ifwi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82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2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2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2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82" sId="1" ref="A78:XFD78" action="deleteRow">
    <rfmt sheetId="1" xfDxf="1" sqref="A78:XFD78" start="0" length="0"/>
    <rcc rId="0" sId="1" dxf="1">
      <nc r="A78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8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8" t="inlineStr">
        <is>
          <t>fw.bios,fw.ifwi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F7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8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8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83" sId="1" ref="A70:XFD70" action="deleteRow">
    <rfmt sheetId="1" xfDxf="1" sqref="A70:XFD70" start="0" length="0"/>
    <rcc rId="0" sId="1" dxf="1">
      <nc r="A70">
        <f>HYPERLINK("https://hsdes.intel.com/resource/1508602355","1508602355")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0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0" t="inlineStr">
        <is>
          <t>fw.bios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E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184" sId="1">
    <oc r="J16" t="inlineStr">
      <is>
        <t xml:space="preserve">Please use this cmd in simics console to do warm reset (kaseyville.usb3_keyboard.usb_device.ctrl-alt-del) </t>
      </is>
    </oc>
    <nc r="J16"/>
  </rcc>
  <rrc rId="1185" sId="2" ref="A5:XFD5" action="deleteRow"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86" sId="2">
    <oc r="B4">
      <v>3</v>
    </oc>
    <nc r="B4">
      <v>0</v>
    </nc>
  </rcc>
  <rcc rId="1187" sId="2">
    <oc r="B5">
      <v>115</v>
    </oc>
    <nc r="B5">
      <v>108</v>
    </nc>
  </rcc>
  <rfmt sheetId="2" sqref="A1:B1048576">
    <dxf>
      <alignment horizontal="center"/>
    </dxf>
  </rfmt>
  <rfmt sheetId="2" sqref="A1:B1048576">
    <dxf>
      <alignment vertical="center"/>
    </dxf>
  </rfmt>
  <rdn rId="0" localSheetId="1" customView="1" name="Z_D2C4A53F_CF2E_4CE6_8524_F638B42B738A_.wvu.FilterData" hidden="1" oldHidden="1">
    <formula>GNRD_Orange_Eval_0011_D14!$A$1:$J$109</formula>
  </rdn>
  <rcv guid="{D2C4A53F-CF2E-4CE6-8524-F638B42B738A}" action="add"/>
  <rsnm rId="1189" sheetId="1" oldName="[GNRD_Orange_Eval_report_0011_D14.xlsx]GNRD_Orange_11_D14" newName="[GNRD_Orange_Eval_report_0011_D14.xlsx]GNRD_Orange_Eval_0011_D14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1">
    <oc r="B1" t="inlineStr">
      <is>
        <t>title</t>
      </is>
    </oc>
    <nc r="B1" t="inlineStr">
      <is>
        <t>Title</t>
      </is>
    </nc>
  </rcc>
  <rcc rId="1191" sId="1">
    <oc r="A1" t="inlineStr">
      <is>
        <t>id</t>
      </is>
    </oc>
    <nc r="A1" t="inlineStr">
      <is>
        <t>ID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">
    <oc r="A1" t="inlineStr">
      <is>
        <t>ID</t>
      </is>
    </oc>
    <nc r="A1" t="inlineStr">
      <is>
        <t>TCD_ID</t>
      </is>
    </nc>
  </rcc>
  <rcc rId="1193" sId="1">
    <oc r="B1" t="inlineStr">
      <is>
        <t>Title</t>
      </is>
    </oc>
    <nc r="B1" t="inlineStr">
      <is>
        <t>TCD_Title</t>
      </is>
    </nc>
  </rcc>
  <rdn rId="0" localSheetId="1" customView="1" name="Z_4EE955D4_548C_4E40_95BE_983E840F9CCF_.wvu.FilterData" hidden="1" oldHidden="1">
    <formula>GNRD_Orange_Eval_0011_D14!$A$1:$J$109</formula>
  </rdn>
  <rcv guid="{4EE955D4-548C-4E40-95BE-983E840F9CC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A9FCEC56-1F28-45E6-B210-FB45BAEEE9A4}" name="H R, ArpithaX" id="-1051147336" dateTime="2023-02-16T15:30:52"/>
  <userInfo guid="{66403146-F115-4555-BD7E-86F70E16FAF2}" name="C, ChetanaX" id="-1677625681" dateTime="2023-02-16T15:31:15"/>
  <userInfo guid="{EE2221F5-A88D-4F61-97B8-A847A00334E9}" name="Harikumar, GayathriX" id="-957601017" dateTime="2023-02-16T15:32:55"/>
  <userInfo guid="{66403146-F115-4555-BD7E-86F70E16FAF2}" name="Rajubhai, GanganiX utsavbhai" id="-1434637257" dateTime="2023-02-16T15:49:52"/>
  <userInfo guid="{66403146-F115-4555-BD7E-86F70E16FAF2}" name="Mohiuddin, SajjadX" id="-103615081" dateTime="2023-02-16T16:02:18"/>
  <userInfo guid="{3DFE6825-B1DE-41B8-ADED-DA92728E83DF}" name="C, ChetanaX" id="-1677611183" dateTime="2023-02-18T19:08:51"/>
  <userInfo guid="{62DD04F8-B889-4355-B392-5F322365F369}" name="Rajubhai, GanganiX utsavbhai" id="-1434618668" dateTime="2023-02-19T23:38:30"/>
  <userInfo guid="{DD7E6020-F744-41FA-969F-C332FD321D52}" name="Shariff, HidayathullaX" id="-176290452" dateTime="2023-02-20T10:02:06"/>
  <userInfo guid="{32A9816C-DB94-461D-901B-4E808C8F94C3}" name="Mp, Ganesh" id="-925280507" dateTime="2023-02-21T15:42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workbookViewId="0">
      <selection activeCell="B1" sqref="B1"/>
    </sheetView>
  </sheetViews>
  <sheetFormatPr defaultRowHeight="14.4" x14ac:dyDescent="0.3"/>
  <cols>
    <col min="1" max="1" width="12.6640625" customWidth="1"/>
    <col min="2" max="2" width="108.6640625" bestFit="1" customWidth="1"/>
    <col min="3" max="3" width="16.77734375" customWidth="1"/>
    <col min="9" max="9" width="25.21875" customWidth="1"/>
    <col min="10" max="10" width="55" customWidth="1"/>
  </cols>
  <sheetData>
    <row r="1" spans="1:10" x14ac:dyDescent="0.3">
      <c r="A1" s="1" t="s">
        <v>135</v>
      </c>
      <c r="B1" s="1" t="s">
        <v>136</v>
      </c>
      <c r="C1" s="1" t="s">
        <v>0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spans="1:10" x14ac:dyDescent="0.3">
      <c r="A2" s="3" t="str">
        <f t="shared" ref="A2:A33" si="0">HYPERLINK("https://hsdes.intel.com/resource/1508602355","1508602355")</f>
        <v>1508602355</v>
      </c>
      <c r="B2" s="1" t="s">
        <v>1</v>
      </c>
      <c r="C2" s="1" t="s">
        <v>2</v>
      </c>
      <c r="D2" s="2" t="s">
        <v>119</v>
      </c>
      <c r="E2" s="1"/>
      <c r="F2" s="1">
        <v>42</v>
      </c>
      <c r="G2" s="1" t="s">
        <v>116</v>
      </c>
      <c r="H2" s="1" t="s">
        <v>117</v>
      </c>
      <c r="I2" s="1" t="s">
        <v>134</v>
      </c>
      <c r="J2" s="1"/>
    </row>
    <row r="3" spans="1:10" x14ac:dyDescent="0.3">
      <c r="A3" s="3" t="str">
        <f t="shared" si="0"/>
        <v>1508602355</v>
      </c>
      <c r="B3" s="1" t="s">
        <v>3</v>
      </c>
      <c r="C3" s="1" t="s">
        <v>2</v>
      </c>
      <c r="D3" s="2" t="s">
        <v>119</v>
      </c>
      <c r="E3" s="1"/>
      <c r="F3" s="1">
        <v>42</v>
      </c>
      <c r="G3" s="1" t="s">
        <v>116</v>
      </c>
      <c r="H3" s="1" t="s">
        <v>117</v>
      </c>
      <c r="I3" s="1" t="s">
        <v>134</v>
      </c>
      <c r="J3" s="1"/>
    </row>
    <row r="4" spans="1:10" x14ac:dyDescent="0.3">
      <c r="A4" s="3" t="str">
        <f t="shared" si="0"/>
        <v>1508602355</v>
      </c>
      <c r="B4" s="1" t="s">
        <v>4</v>
      </c>
      <c r="C4" s="1" t="s">
        <v>2</v>
      </c>
      <c r="D4" s="2" t="s">
        <v>119</v>
      </c>
      <c r="E4" s="1"/>
      <c r="F4" s="1">
        <v>42</v>
      </c>
      <c r="G4" s="1" t="s">
        <v>116</v>
      </c>
      <c r="H4" s="1" t="s">
        <v>117</v>
      </c>
      <c r="I4" s="1" t="s">
        <v>129</v>
      </c>
      <c r="J4" s="1"/>
    </row>
    <row r="5" spans="1:10" x14ac:dyDescent="0.3">
      <c r="A5" s="3" t="str">
        <f t="shared" si="0"/>
        <v>1508602355</v>
      </c>
      <c r="B5" s="1" t="s">
        <v>5</v>
      </c>
      <c r="C5" s="1" t="s">
        <v>2</v>
      </c>
      <c r="D5" s="2" t="s">
        <v>119</v>
      </c>
      <c r="E5" s="1"/>
      <c r="F5" s="1">
        <v>42</v>
      </c>
      <c r="G5" s="1" t="s">
        <v>116</v>
      </c>
      <c r="H5" s="1" t="s">
        <v>117</v>
      </c>
      <c r="I5" s="1" t="s">
        <v>134</v>
      </c>
      <c r="J5" s="1"/>
    </row>
    <row r="6" spans="1:10" x14ac:dyDescent="0.3">
      <c r="A6" s="3" t="str">
        <f t="shared" si="0"/>
        <v>1508602355</v>
      </c>
      <c r="B6" s="1" t="s">
        <v>6</v>
      </c>
      <c r="C6" s="1" t="s">
        <v>2</v>
      </c>
      <c r="D6" s="2" t="s">
        <v>119</v>
      </c>
      <c r="E6" s="1"/>
      <c r="F6" s="1">
        <v>42</v>
      </c>
      <c r="G6" s="1" t="s">
        <v>116</v>
      </c>
      <c r="H6" s="1" t="s">
        <v>117</v>
      </c>
      <c r="I6" s="1" t="s">
        <v>134</v>
      </c>
      <c r="J6" s="1"/>
    </row>
    <row r="7" spans="1:10" x14ac:dyDescent="0.3">
      <c r="A7" s="3" t="str">
        <f t="shared" si="0"/>
        <v>1508602355</v>
      </c>
      <c r="B7" s="1" t="s">
        <v>7</v>
      </c>
      <c r="C7" s="1" t="s">
        <v>2</v>
      </c>
      <c r="D7" s="2" t="s">
        <v>119</v>
      </c>
      <c r="E7" s="1"/>
      <c r="F7" s="1">
        <v>42</v>
      </c>
      <c r="G7" s="1" t="s">
        <v>116</v>
      </c>
      <c r="H7" s="1" t="s">
        <v>117</v>
      </c>
      <c r="I7" s="1" t="s">
        <v>134</v>
      </c>
      <c r="J7" s="1"/>
    </row>
    <row r="8" spans="1:10" x14ac:dyDescent="0.3">
      <c r="A8" s="3" t="str">
        <f t="shared" si="0"/>
        <v>1508602355</v>
      </c>
      <c r="B8" s="1" t="s">
        <v>8</v>
      </c>
      <c r="C8" s="1" t="s">
        <v>2</v>
      </c>
      <c r="D8" s="2" t="s">
        <v>119</v>
      </c>
      <c r="E8" s="1"/>
      <c r="F8" s="1">
        <v>42</v>
      </c>
      <c r="G8" s="1" t="s">
        <v>116</v>
      </c>
      <c r="H8" s="1" t="s">
        <v>117</v>
      </c>
      <c r="I8" s="1" t="s">
        <v>134</v>
      </c>
      <c r="J8" s="1"/>
    </row>
    <row r="9" spans="1:10" x14ac:dyDescent="0.3">
      <c r="A9" s="3" t="str">
        <f t="shared" si="0"/>
        <v>1508602355</v>
      </c>
      <c r="B9" s="1" t="s">
        <v>9</v>
      </c>
      <c r="C9" s="1" t="s">
        <v>2</v>
      </c>
      <c r="D9" s="2" t="s">
        <v>119</v>
      </c>
      <c r="E9" s="1"/>
      <c r="F9" s="1">
        <v>42</v>
      </c>
      <c r="G9" s="1" t="s">
        <v>116</v>
      </c>
      <c r="H9" s="1" t="s">
        <v>117</v>
      </c>
      <c r="I9" s="1" t="s">
        <v>134</v>
      </c>
      <c r="J9" s="1"/>
    </row>
    <row r="10" spans="1:10" x14ac:dyDescent="0.3">
      <c r="A10" s="3" t="str">
        <f t="shared" si="0"/>
        <v>1508602355</v>
      </c>
      <c r="B10" s="1" t="s">
        <v>10</v>
      </c>
      <c r="C10" s="1" t="s">
        <v>2</v>
      </c>
      <c r="D10" s="2" t="s">
        <v>119</v>
      </c>
      <c r="E10" s="1"/>
      <c r="F10" s="1">
        <v>42</v>
      </c>
      <c r="G10" s="1" t="s">
        <v>116</v>
      </c>
      <c r="H10" s="1" t="s">
        <v>117</v>
      </c>
      <c r="I10" s="1" t="s">
        <v>134</v>
      </c>
      <c r="J10" s="1"/>
    </row>
    <row r="11" spans="1:10" x14ac:dyDescent="0.3">
      <c r="A11" s="3" t="str">
        <f t="shared" si="0"/>
        <v>1508602355</v>
      </c>
      <c r="B11" s="1" t="s">
        <v>11</v>
      </c>
      <c r="C11" s="1" t="s">
        <v>12</v>
      </c>
      <c r="D11" s="2" t="s">
        <v>119</v>
      </c>
      <c r="E11" s="1"/>
      <c r="F11" s="1">
        <v>42</v>
      </c>
      <c r="G11" s="1" t="s">
        <v>116</v>
      </c>
      <c r="H11" s="1" t="s">
        <v>117</v>
      </c>
      <c r="I11" s="1" t="s">
        <v>134</v>
      </c>
      <c r="J11" s="1"/>
    </row>
    <row r="12" spans="1:10" x14ac:dyDescent="0.3">
      <c r="A12" s="3" t="str">
        <f t="shared" si="0"/>
        <v>1508602355</v>
      </c>
      <c r="B12" s="1" t="s">
        <v>13</v>
      </c>
      <c r="C12" s="1" t="s">
        <v>2</v>
      </c>
      <c r="D12" s="2" t="s">
        <v>119</v>
      </c>
      <c r="E12" s="1"/>
      <c r="F12" s="1">
        <v>42</v>
      </c>
      <c r="G12" s="1" t="s">
        <v>116</v>
      </c>
      <c r="H12" s="1" t="s">
        <v>117</v>
      </c>
      <c r="I12" s="1" t="s">
        <v>134</v>
      </c>
      <c r="J12" s="1"/>
    </row>
    <row r="13" spans="1:10" x14ac:dyDescent="0.3">
      <c r="A13" s="3" t="str">
        <f t="shared" si="0"/>
        <v>1508602355</v>
      </c>
      <c r="B13" s="1" t="s">
        <v>14</v>
      </c>
      <c r="C13" s="1" t="s">
        <v>2</v>
      </c>
      <c r="D13" s="2" t="s">
        <v>119</v>
      </c>
      <c r="E13" s="1"/>
      <c r="F13" s="1">
        <v>42</v>
      </c>
      <c r="G13" s="1" t="s">
        <v>116</v>
      </c>
      <c r="H13" s="1" t="s">
        <v>117</v>
      </c>
      <c r="I13" s="1" t="s">
        <v>134</v>
      </c>
      <c r="J13" s="1"/>
    </row>
    <row r="14" spans="1:10" x14ac:dyDescent="0.3">
      <c r="A14" s="3" t="str">
        <f t="shared" si="0"/>
        <v>1508602355</v>
      </c>
      <c r="B14" s="1" t="s">
        <v>15</v>
      </c>
      <c r="C14" s="1" t="s">
        <v>12</v>
      </c>
      <c r="D14" s="2" t="s">
        <v>119</v>
      </c>
      <c r="E14" s="1"/>
      <c r="F14" s="1">
        <v>42</v>
      </c>
      <c r="G14" s="1" t="s">
        <v>116</v>
      </c>
      <c r="H14" s="1" t="s">
        <v>117</v>
      </c>
      <c r="I14" s="1" t="s">
        <v>129</v>
      </c>
      <c r="J14" s="1"/>
    </row>
    <row r="15" spans="1:10" x14ac:dyDescent="0.3">
      <c r="A15" s="3" t="str">
        <f t="shared" si="0"/>
        <v>1508602355</v>
      </c>
      <c r="B15" s="1" t="s">
        <v>16</v>
      </c>
      <c r="C15" s="1" t="s">
        <v>12</v>
      </c>
      <c r="D15" s="2" t="s">
        <v>119</v>
      </c>
      <c r="E15" s="1"/>
      <c r="F15" s="1">
        <v>42</v>
      </c>
      <c r="G15" s="1" t="s">
        <v>116</v>
      </c>
      <c r="H15" s="1" t="s">
        <v>117</v>
      </c>
      <c r="I15" s="1" t="s">
        <v>134</v>
      </c>
      <c r="J15" s="1"/>
    </row>
    <row r="16" spans="1:10" x14ac:dyDescent="0.3">
      <c r="A16" s="3" t="str">
        <f t="shared" si="0"/>
        <v>1508602355</v>
      </c>
      <c r="B16" s="1" t="s">
        <v>17</v>
      </c>
      <c r="C16" s="1" t="s">
        <v>2</v>
      </c>
      <c r="D16" s="2" t="s">
        <v>119</v>
      </c>
      <c r="E16" s="1"/>
      <c r="F16" s="1">
        <v>42</v>
      </c>
      <c r="G16" s="1" t="s">
        <v>116</v>
      </c>
      <c r="H16" s="1" t="s">
        <v>117</v>
      </c>
      <c r="I16" s="1" t="s">
        <v>134</v>
      </c>
      <c r="J16" s="1"/>
    </row>
    <row r="17" spans="1:10" x14ac:dyDescent="0.3">
      <c r="A17" s="3" t="str">
        <f t="shared" si="0"/>
        <v>1508602355</v>
      </c>
      <c r="B17" s="1" t="s">
        <v>18</v>
      </c>
      <c r="C17" s="1" t="s">
        <v>12</v>
      </c>
      <c r="D17" s="2" t="s">
        <v>119</v>
      </c>
      <c r="E17" s="1"/>
      <c r="F17" s="1">
        <v>42</v>
      </c>
      <c r="G17" s="1" t="s">
        <v>116</v>
      </c>
      <c r="H17" s="1" t="s">
        <v>117</v>
      </c>
      <c r="I17" s="1" t="s">
        <v>134</v>
      </c>
      <c r="J17" s="1"/>
    </row>
    <row r="18" spans="1:10" x14ac:dyDescent="0.3">
      <c r="A18" s="3" t="str">
        <f t="shared" si="0"/>
        <v>1508602355</v>
      </c>
      <c r="B18" s="1" t="s">
        <v>19</v>
      </c>
      <c r="C18" s="1" t="s">
        <v>2</v>
      </c>
      <c r="D18" s="2" t="s">
        <v>119</v>
      </c>
      <c r="E18" s="1"/>
      <c r="F18" s="1">
        <v>42</v>
      </c>
      <c r="G18" s="1" t="s">
        <v>116</v>
      </c>
      <c r="H18" s="1" t="s">
        <v>117</v>
      </c>
      <c r="I18" s="1" t="s">
        <v>134</v>
      </c>
      <c r="J18" s="1"/>
    </row>
    <row r="19" spans="1:10" x14ac:dyDescent="0.3">
      <c r="A19" s="3" t="str">
        <f t="shared" si="0"/>
        <v>1508602355</v>
      </c>
      <c r="B19" s="1" t="s">
        <v>20</v>
      </c>
      <c r="C19" s="1" t="s">
        <v>2</v>
      </c>
      <c r="D19" s="2" t="s">
        <v>119</v>
      </c>
      <c r="E19" s="1"/>
      <c r="F19" s="1">
        <v>42</v>
      </c>
      <c r="G19" s="1" t="s">
        <v>116</v>
      </c>
      <c r="H19" s="1" t="s">
        <v>117</v>
      </c>
      <c r="I19" s="1" t="s">
        <v>134</v>
      </c>
      <c r="J19" s="1"/>
    </row>
    <row r="20" spans="1:10" x14ac:dyDescent="0.3">
      <c r="A20" s="3" t="str">
        <f t="shared" si="0"/>
        <v>1508602355</v>
      </c>
      <c r="B20" s="1" t="s">
        <v>21</v>
      </c>
      <c r="C20" s="1" t="s">
        <v>2</v>
      </c>
      <c r="D20" s="2" t="s">
        <v>119</v>
      </c>
      <c r="E20" s="1"/>
      <c r="F20" s="1">
        <v>42</v>
      </c>
      <c r="G20" s="1" t="s">
        <v>116</v>
      </c>
      <c r="H20" s="1" t="s">
        <v>117</v>
      </c>
      <c r="I20" s="1" t="s">
        <v>129</v>
      </c>
      <c r="J20" s="1"/>
    </row>
    <row r="21" spans="1:10" x14ac:dyDescent="0.3">
      <c r="A21" s="3" t="str">
        <f t="shared" si="0"/>
        <v>1508602355</v>
      </c>
      <c r="B21" s="1" t="s">
        <v>22</v>
      </c>
      <c r="C21" s="1" t="s">
        <v>2</v>
      </c>
      <c r="D21" s="2" t="s">
        <v>119</v>
      </c>
      <c r="E21" s="1"/>
      <c r="F21" s="1">
        <v>42</v>
      </c>
      <c r="G21" s="1" t="s">
        <v>116</v>
      </c>
      <c r="H21" s="1" t="s">
        <v>117</v>
      </c>
      <c r="I21" s="1" t="s">
        <v>134</v>
      </c>
      <c r="J21" s="1"/>
    </row>
    <row r="22" spans="1:10" x14ac:dyDescent="0.3">
      <c r="A22" s="3" t="str">
        <f t="shared" si="0"/>
        <v>1508602355</v>
      </c>
      <c r="B22" s="1" t="s">
        <v>23</v>
      </c>
      <c r="C22" s="1" t="s">
        <v>2</v>
      </c>
      <c r="D22" s="2" t="s">
        <v>119</v>
      </c>
      <c r="E22" s="1"/>
      <c r="F22" s="1">
        <v>42</v>
      </c>
      <c r="G22" s="1" t="s">
        <v>116</v>
      </c>
      <c r="H22" s="1" t="s">
        <v>117</v>
      </c>
      <c r="I22" s="1" t="s">
        <v>134</v>
      </c>
      <c r="J22" s="1"/>
    </row>
    <row r="23" spans="1:10" x14ac:dyDescent="0.3">
      <c r="A23" s="3" t="str">
        <f t="shared" si="0"/>
        <v>1508602355</v>
      </c>
      <c r="B23" s="1" t="s">
        <v>24</v>
      </c>
      <c r="C23" s="1" t="s">
        <v>12</v>
      </c>
      <c r="D23" s="2" t="s">
        <v>119</v>
      </c>
      <c r="E23" s="1"/>
      <c r="F23" s="1">
        <v>42</v>
      </c>
      <c r="G23" s="1" t="s">
        <v>116</v>
      </c>
      <c r="H23" s="1" t="s">
        <v>117</v>
      </c>
      <c r="I23" s="1" t="s">
        <v>134</v>
      </c>
      <c r="J23" s="1"/>
    </row>
    <row r="24" spans="1:10" x14ac:dyDescent="0.3">
      <c r="A24" s="3" t="str">
        <f t="shared" si="0"/>
        <v>1508602355</v>
      </c>
      <c r="B24" s="1" t="s">
        <v>25</v>
      </c>
      <c r="C24" s="1" t="s">
        <v>2</v>
      </c>
      <c r="D24" s="2" t="s">
        <v>119</v>
      </c>
      <c r="E24" s="1"/>
      <c r="F24" s="1">
        <v>42</v>
      </c>
      <c r="G24" s="1" t="s">
        <v>116</v>
      </c>
      <c r="H24" s="1" t="s">
        <v>117</v>
      </c>
      <c r="I24" s="1" t="s">
        <v>134</v>
      </c>
      <c r="J24" s="1"/>
    </row>
    <row r="25" spans="1:10" x14ac:dyDescent="0.3">
      <c r="A25" s="3" t="str">
        <f t="shared" si="0"/>
        <v>1508602355</v>
      </c>
      <c r="B25" s="1" t="s">
        <v>26</v>
      </c>
      <c r="C25" s="1" t="s">
        <v>2</v>
      </c>
      <c r="D25" s="2" t="s">
        <v>119</v>
      </c>
      <c r="E25" s="1"/>
      <c r="F25" s="1">
        <v>42</v>
      </c>
      <c r="G25" s="1" t="s">
        <v>116</v>
      </c>
      <c r="H25" s="1" t="s">
        <v>117</v>
      </c>
      <c r="I25" s="1" t="s">
        <v>134</v>
      </c>
      <c r="J25" s="1"/>
    </row>
    <row r="26" spans="1:10" x14ac:dyDescent="0.3">
      <c r="A26" s="3" t="str">
        <f t="shared" si="0"/>
        <v>1508602355</v>
      </c>
      <c r="B26" s="1" t="s">
        <v>27</v>
      </c>
      <c r="C26" s="1" t="s">
        <v>2</v>
      </c>
      <c r="D26" s="2" t="s">
        <v>119</v>
      </c>
      <c r="E26" s="1"/>
      <c r="F26" s="1">
        <v>42</v>
      </c>
      <c r="G26" s="1" t="s">
        <v>116</v>
      </c>
      <c r="H26" s="1" t="s">
        <v>117</v>
      </c>
      <c r="I26" s="1" t="s">
        <v>134</v>
      </c>
      <c r="J26" s="1"/>
    </row>
    <row r="27" spans="1:10" x14ac:dyDescent="0.3">
      <c r="A27" s="3" t="str">
        <f t="shared" si="0"/>
        <v>1508602355</v>
      </c>
      <c r="B27" s="1" t="s">
        <v>28</v>
      </c>
      <c r="C27" s="1" t="s">
        <v>2</v>
      </c>
      <c r="D27" s="2" t="s">
        <v>119</v>
      </c>
      <c r="E27" s="1"/>
      <c r="F27" s="1">
        <v>42</v>
      </c>
      <c r="G27" s="1" t="s">
        <v>116</v>
      </c>
      <c r="H27" s="1" t="s">
        <v>117</v>
      </c>
      <c r="I27" s="1" t="s">
        <v>129</v>
      </c>
      <c r="J27" s="1"/>
    </row>
    <row r="28" spans="1:10" x14ac:dyDescent="0.3">
      <c r="A28" s="3" t="str">
        <f t="shared" si="0"/>
        <v>1508602355</v>
      </c>
      <c r="B28" s="1" t="s">
        <v>29</v>
      </c>
      <c r="C28" s="1" t="s">
        <v>2</v>
      </c>
      <c r="D28" s="2" t="s">
        <v>119</v>
      </c>
      <c r="E28" s="1"/>
      <c r="F28" s="1">
        <v>42</v>
      </c>
      <c r="G28" s="1" t="s">
        <v>116</v>
      </c>
      <c r="H28" s="1" t="s">
        <v>117</v>
      </c>
      <c r="I28" s="1" t="s">
        <v>134</v>
      </c>
      <c r="J28" s="1"/>
    </row>
    <row r="29" spans="1:10" x14ac:dyDescent="0.3">
      <c r="A29" s="3" t="str">
        <f t="shared" si="0"/>
        <v>1508602355</v>
      </c>
      <c r="B29" s="1" t="s">
        <v>30</v>
      </c>
      <c r="C29" s="1" t="s">
        <v>2</v>
      </c>
      <c r="D29" s="2" t="s">
        <v>119</v>
      </c>
      <c r="E29" s="1"/>
      <c r="F29" s="1">
        <v>42</v>
      </c>
      <c r="G29" s="1" t="s">
        <v>116</v>
      </c>
      <c r="H29" s="1" t="s">
        <v>117</v>
      </c>
      <c r="I29" s="1" t="s">
        <v>134</v>
      </c>
      <c r="J29" s="1"/>
    </row>
    <row r="30" spans="1:10" x14ac:dyDescent="0.3">
      <c r="A30" s="3" t="str">
        <f t="shared" si="0"/>
        <v>1508602355</v>
      </c>
      <c r="B30" s="1" t="s">
        <v>31</v>
      </c>
      <c r="C30" s="1" t="s">
        <v>2</v>
      </c>
      <c r="D30" s="2" t="s">
        <v>119</v>
      </c>
      <c r="E30" s="1"/>
      <c r="F30" s="1">
        <v>42</v>
      </c>
      <c r="G30" s="1" t="s">
        <v>116</v>
      </c>
      <c r="H30" s="1" t="s">
        <v>117</v>
      </c>
      <c r="I30" s="1" t="s">
        <v>134</v>
      </c>
      <c r="J30" s="1"/>
    </row>
    <row r="31" spans="1:10" x14ac:dyDescent="0.3">
      <c r="A31" s="3" t="str">
        <f t="shared" si="0"/>
        <v>1508602355</v>
      </c>
      <c r="B31" s="1" t="s">
        <v>32</v>
      </c>
      <c r="C31" s="1" t="s">
        <v>12</v>
      </c>
      <c r="D31" s="2" t="s">
        <v>119</v>
      </c>
      <c r="E31" s="1"/>
      <c r="F31" s="1">
        <v>42</v>
      </c>
      <c r="G31" s="1" t="s">
        <v>116</v>
      </c>
      <c r="H31" s="1" t="s">
        <v>117</v>
      </c>
      <c r="I31" s="1" t="s">
        <v>134</v>
      </c>
      <c r="J31" s="1"/>
    </row>
    <row r="32" spans="1:10" x14ac:dyDescent="0.3">
      <c r="A32" s="3" t="str">
        <f t="shared" si="0"/>
        <v>1508602355</v>
      </c>
      <c r="B32" s="1" t="s">
        <v>33</v>
      </c>
      <c r="C32" s="1" t="s">
        <v>12</v>
      </c>
      <c r="D32" s="2" t="s">
        <v>119</v>
      </c>
      <c r="E32" s="1"/>
      <c r="F32" s="1">
        <v>42</v>
      </c>
      <c r="G32" s="1" t="s">
        <v>116</v>
      </c>
      <c r="H32" s="1" t="s">
        <v>117</v>
      </c>
      <c r="I32" s="1" t="s">
        <v>129</v>
      </c>
      <c r="J32" s="1"/>
    </row>
    <row r="33" spans="1:10" x14ac:dyDescent="0.3">
      <c r="A33" s="3" t="str">
        <f t="shared" si="0"/>
        <v>1508602355</v>
      </c>
      <c r="B33" s="1" t="s">
        <v>34</v>
      </c>
      <c r="C33" s="1" t="s">
        <v>2</v>
      </c>
      <c r="D33" s="2" t="s">
        <v>119</v>
      </c>
      <c r="E33" s="1"/>
      <c r="F33" s="1">
        <v>42</v>
      </c>
      <c r="G33" s="1" t="s">
        <v>116</v>
      </c>
      <c r="H33" s="1" t="s">
        <v>117</v>
      </c>
      <c r="I33" s="1" t="s">
        <v>134</v>
      </c>
      <c r="J33" s="1"/>
    </row>
    <row r="34" spans="1:10" x14ac:dyDescent="0.3">
      <c r="A34" s="3" t="str">
        <f t="shared" ref="A34:A65" si="1">HYPERLINK("https://hsdes.intel.com/resource/1508602355","1508602355")</f>
        <v>1508602355</v>
      </c>
      <c r="B34" s="1" t="s">
        <v>35</v>
      </c>
      <c r="C34" s="1" t="s">
        <v>2</v>
      </c>
      <c r="D34" s="2" t="s">
        <v>119</v>
      </c>
      <c r="E34" s="1"/>
      <c r="F34" s="1">
        <v>42</v>
      </c>
      <c r="G34" s="1" t="s">
        <v>116</v>
      </c>
      <c r="H34" s="1" t="s">
        <v>117</v>
      </c>
      <c r="I34" s="1" t="s">
        <v>134</v>
      </c>
      <c r="J34" s="1"/>
    </row>
    <row r="35" spans="1:10" x14ac:dyDescent="0.3">
      <c r="A35" s="3" t="str">
        <f t="shared" si="1"/>
        <v>1508602355</v>
      </c>
      <c r="B35" s="1" t="s">
        <v>36</v>
      </c>
      <c r="C35" s="1" t="s">
        <v>2</v>
      </c>
      <c r="D35" s="2" t="s">
        <v>119</v>
      </c>
      <c r="E35" s="1"/>
      <c r="F35" s="1">
        <v>42</v>
      </c>
      <c r="G35" s="1" t="s">
        <v>116</v>
      </c>
      <c r="H35" s="1" t="s">
        <v>117</v>
      </c>
      <c r="I35" s="1" t="s">
        <v>134</v>
      </c>
      <c r="J35" s="1"/>
    </row>
    <row r="36" spans="1:10" x14ac:dyDescent="0.3">
      <c r="A36" s="3" t="str">
        <f t="shared" si="1"/>
        <v>1508602355</v>
      </c>
      <c r="B36" s="1" t="s">
        <v>37</v>
      </c>
      <c r="C36" s="1" t="s">
        <v>2</v>
      </c>
      <c r="D36" s="2" t="s">
        <v>119</v>
      </c>
      <c r="E36" s="1"/>
      <c r="F36" s="1">
        <v>42</v>
      </c>
      <c r="G36" s="1" t="s">
        <v>116</v>
      </c>
      <c r="H36" s="1" t="s">
        <v>117</v>
      </c>
      <c r="I36" s="1" t="s">
        <v>134</v>
      </c>
      <c r="J36" s="1"/>
    </row>
    <row r="37" spans="1:10" x14ac:dyDescent="0.3">
      <c r="A37" s="3" t="str">
        <f t="shared" si="1"/>
        <v>1508602355</v>
      </c>
      <c r="B37" s="1" t="s">
        <v>38</v>
      </c>
      <c r="C37" s="1" t="s">
        <v>12</v>
      </c>
      <c r="D37" s="2" t="s">
        <v>119</v>
      </c>
      <c r="E37" s="1"/>
      <c r="F37" s="1">
        <v>42</v>
      </c>
      <c r="G37" s="1" t="s">
        <v>116</v>
      </c>
      <c r="H37" s="1" t="s">
        <v>117</v>
      </c>
      <c r="I37" s="1" t="s">
        <v>134</v>
      </c>
      <c r="J37" s="1"/>
    </row>
    <row r="38" spans="1:10" x14ac:dyDescent="0.3">
      <c r="A38" s="3" t="str">
        <f t="shared" si="1"/>
        <v>1508602355</v>
      </c>
      <c r="B38" s="1" t="s">
        <v>39</v>
      </c>
      <c r="C38" s="1" t="s">
        <v>12</v>
      </c>
      <c r="D38" s="2" t="s">
        <v>119</v>
      </c>
      <c r="E38" s="1"/>
      <c r="F38" s="1">
        <v>42</v>
      </c>
      <c r="G38" s="1" t="s">
        <v>116</v>
      </c>
      <c r="H38" s="1" t="s">
        <v>117</v>
      </c>
      <c r="I38" s="1" t="s">
        <v>134</v>
      </c>
      <c r="J38" s="1"/>
    </row>
    <row r="39" spans="1:10" x14ac:dyDescent="0.3">
      <c r="A39" s="3" t="str">
        <f t="shared" si="1"/>
        <v>1508602355</v>
      </c>
      <c r="B39" s="1" t="s">
        <v>40</v>
      </c>
      <c r="C39" s="1" t="s">
        <v>12</v>
      </c>
      <c r="D39" s="2" t="s">
        <v>119</v>
      </c>
      <c r="E39" s="1"/>
      <c r="F39" s="1">
        <v>42</v>
      </c>
      <c r="G39" s="1" t="s">
        <v>116</v>
      </c>
      <c r="H39" s="1" t="s">
        <v>117</v>
      </c>
      <c r="I39" s="1" t="s">
        <v>134</v>
      </c>
      <c r="J39" s="1"/>
    </row>
    <row r="40" spans="1:10" x14ac:dyDescent="0.3">
      <c r="A40" s="1" t="str">
        <f t="shared" si="1"/>
        <v>1508602355</v>
      </c>
      <c r="B40" s="1" t="s">
        <v>41</v>
      </c>
      <c r="C40" s="1" t="s">
        <v>2</v>
      </c>
      <c r="D40" s="2" t="s">
        <v>119</v>
      </c>
      <c r="E40" s="1"/>
      <c r="F40" s="1">
        <v>42</v>
      </c>
      <c r="G40" s="1" t="s">
        <v>116</v>
      </c>
      <c r="H40" s="1" t="s">
        <v>117</v>
      </c>
      <c r="I40" s="1" t="s">
        <v>120</v>
      </c>
      <c r="J40" s="1" t="s">
        <v>126</v>
      </c>
    </row>
    <row r="41" spans="1:10" x14ac:dyDescent="0.3">
      <c r="A41" s="3" t="str">
        <f t="shared" si="1"/>
        <v>1508602355</v>
      </c>
      <c r="B41" s="1" t="s">
        <v>42</v>
      </c>
      <c r="C41" s="1" t="s">
        <v>12</v>
      </c>
      <c r="D41" s="2" t="s">
        <v>119</v>
      </c>
      <c r="E41" s="1"/>
      <c r="F41" s="1">
        <v>42</v>
      </c>
      <c r="G41" s="1" t="s">
        <v>116</v>
      </c>
      <c r="H41" s="1" t="s">
        <v>117</v>
      </c>
      <c r="I41" s="1" t="s">
        <v>134</v>
      </c>
      <c r="J41" s="1"/>
    </row>
    <row r="42" spans="1:10" x14ac:dyDescent="0.3">
      <c r="A42" s="3" t="str">
        <f t="shared" si="1"/>
        <v>1508602355</v>
      </c>
      <c r="B42" s="1" t="s">
        <v>43</v>
      </c>
      <c r="C42" s="1" t="s">
        <v>2</v>
      </c>
      <c r="D42" s="2" t="s">
        <v>119</v>
      </c>
      <c r="E42" s="1"/>
      <c r="F42" s="1">
        <v>42</v>
      </c>
      <c r="G42" s="1" t="s">
        <v>116</v>
      </c>
      <c r="H42" s="1" t="s">
        <v>117</v>
      </c>
      <c r="I42" s="1" t="s">
        <v>134</v>
      </c>
      <c r="J42" s="1"/>
    </row>
    <row r="43" spans="1:10" x14ac:dyDescent="0.3">
      <c r="A43" s="3" t="str">
        <f t="shared" si="1"/>
        <v>1508602355</v>
      </c>
      <c r="B43" s="1" t="s">
        <v>44</v>
      </c>
      <c r="C43" s="1" t="s">
        <v>2</v>
      </c>
      <c r="D43" s="2" t="s">
        <v>119</v>
      </c>
      <c r="E43" s="1"/>
      <c r="F43" s="1">
        <v>42</v>
      </c>
      <c r="G43" s="1" t="s">
        <v>116</v>
      </c>
      <c r="H43" s="1" t="s">
        <v>117</v>
      </c>
      <c r="I43" s="1" t="s">
        <v>129</v>
      </c>
      <c r="J43" s="1"/>
    </row>
    <row r="44" spans="1:10" x14ac:dyDescent="0.3">
      <c r="A44" s="3" t="str">
        <f t="shared" si="1"/>
        <v>1508602355</v>
      </c>
      <c r="B44" s="1" t="s">
        <v>45</v>
      </c>
      <c r="C44" s="1" t="s">
        <v>12</v>
      </c>
      <c r="D44" s="2" t="s">
        <v>119</v>
      </c>
      <c r="E44" s="1"/>
      <c r="F44" s="1">
        <v>42</v>
      </c>
      <c r="G44" s="1" t="s">
        <v>116</v>
      </c>
      <c r="H44" s="1" t="s">
        <v>117</v>
      </c>
      <c r="I44" s="1" t="s">
        <v>134</v>
      </c>
      <c r="J44" s="1"/>
    </row>
    <row r="45" spans="1:10" x14ac:dyDescent="0.3">
      <c r="A45" s="3" t="str">
        <f t="shared" si="1"/>
        <v>1508602355</v>
      </c>
      <c r="B45" s="1" t="s">
        <v>46</v>
      </c>
      <c r="C45" s="1" t="s">
        <v>12</v>
      </c>
      <c r="D45" s="2" t="s">
        <v>119</v>
      </c>
      <c r="E45" s="1"/>
      <c r="F45" s="1">
        <v>42</v>
      </c>
      <c r="G45" s="1" t="s">
        <v>116</v>
      </c>
      <c r="H45" s="1" t="s">
        <v>117</v>
      </c>
      <c r="I45" s="1" t="s">
        <v>129</v>
      </c>
      <c r="J45" s="1"/>
    </row>
    <row r="46" spans="1:10" x14ac:dyDescent="0.3">
      <c r="A46" s="3" t="str">
        <f t="shared" si="1"/>
        <v>1508602355</v>
      </c>
      <c r="B46" s="1" t="s">
        <v>47</v>
      </c>
      <c r="C46" s="1" t="s">
        <v>2</v>
      </c>
      <c r="D46" s="2" t="s">
        <v>119</v>
      </c>
      <c r="E46" s="1"/>
      <c r="F46" s="1">
        <v>42</v>
      </c>
      <c r="G46" s="1" t="s">
        <v>116</v>
      </c>
      <c r="H46" s="1" t="s">
        <v>117</v>
      </c>
      <c r="I46" s="1" t="s">
        <v>134</v>
      </c>
      <c r="J46" s="1"/>
    </row>
    <row r="47" spans="1:10" x14ac:dyDescent="0.3">
      <c r="A47" s="3" t="str">
        <f t="shared" si="1"/>
        <v>1508602355</v>
      </c>
      <c r="B47" s="1" t="s">
        <v>48</v>
      </c>
      <c r="C47" s="1" t="s">
        <v>12</v>
      </c>
      <c r="D47" s="2" t="s">
        <v>119</v>
      </c>
      <c r="E47" s="1"/>
      <c r="F47" s="1">
        <v>42</v>
      </c>
      <c r="G47" s="1" t="s">
        <v>116</v>
      </c>
      <c r="H47" s="1" t="s">
        <v>117</v>
      </c>
      <c r="I47" s="1" t="s">
        <v>134</v>
      </c>
      <c r="J47" s="1"/>
    </row>
    <row r="48" spans="1:10" x14ac:dyDescent="0.3">
      <c r="A48" s="1" t="str">
        <f t="shared" si="1"/>
        <v>1508602355</v>
      </c>
      <c r="B48" s="1" t="s">
        <v>49</v>
      </c>
      <c r="C48" s="1" t="s">
        <v>12</v>
      </c>
      <c r="D48" s="2" t="s">
        <v>119</v>
      </c>
      <c r="E48" s="1"/>
      <c r="F48" s="1">
        <v>42</v>
      </c>
      <c r="G48" s="1" t="s">
        <v>116</v>
      </c>
      <c r="H48" s="1" t="s">
        <v>117</v>
      </c>
      <c r="I48" s="1" t="s">
        <v>134</v>
      </c>
      <c r="J48" s="1" t="s">
        <v>126</v>
      </c>
    </row>
    <row r="49" spans="1:10" x14ac:dyDescent="0.3">
      <c r="A49" s="3" t="str">
        <f t="shared" si="1"/>
        <v>1508602355</v>
      </c>
      <c r="B49" s="1" t="s">
        <v>50</v>
      </c>
      <c r="C49" s="1" t="s">
        <v>12</v>
      </c>
      <c r="D49" s="2" t="s">
        <v>119</v>
      </c>
      <c r="E49" s="1"/>
      <c r="F49" s="1">
        <v>42</v>
      </c>
      <c r="G49" s="1" t="s">
        <v>116</v>
      </c>
      <c r="H49" s="1" t="s">
        <v>117</v>
      </c>
      <c r="I49" s="1" t="s">
        <v>129</v>
      </c>
      <c r="J49" s="1"/>
    </row>
    <row r="50" spans="1:10" x14ac:dyDescent="0.3">
      <c r="A50" s="3" t="str">
        <f t="shared" si="1"/>
        <v>1508602355</v>
      </c>
      <c r="B50" s="1" t="s">
        <v>51</v>
      </c>
      <c r="C50" s="1" t="s">
        <v>12</v>
      </c>
      <c r="D50" s="2" t="s">
        <v>119</v>
      </c>
      <c r="E50" s="1"/>
      <c r="F50" s="1">
        <v>42</v>
      </c>
      <c r="G50" s="1" t="s">
        <v>116</v>
      </c>
      <c r="H50" s="1" t="s">
        <v>117</v>
      </c>
      <c r="I50" s="1" t="s">
        <v>134</v>
      </c>
      <c r="J50" s="1"/>
    </row>
    <row r="51" spans="1:10" x14ac:dyDescent="0.3">
      <c r="A51" s="3" t="str">
        <f t="shared" si="1"/>
        <v>1508602355</v>
      </c>
      <c r="B51" s="1" t="s">
        <v>52</v>
      </c>
      <c r="C51" s="1" t="s">
        <v>12</v>
      </c>
      <c r="D51" s="2" t="s">
        <v>119</v>
      </c>
      <c r="E51" s="1"/>
      <c r="F51" s="1">
        <v>42</v>
      </c>
      <c r="G51" s="1" t="s">
        <v>116</v>
      </c>
      <c r="H51" s="1" t="s">
        <v>117</v>
      </c>
      <c r="I51" s="1" t="s">
        <v>134</v>
      </c>
      <c r="J51" s="1"/>
    </row>
    <row r="52" spans="1:10" x14ac:dyDescent="0.3">
      <c r="A52" s="3" t="str">
        <f t="shared" si="1"/>
        <v>1508602355</v>
      </c>
      <c r="B52" s="1" t="s">
        <v>53</v>
      </c>
      <c r="C52" s="1" t="s">
        <v>12</v>
      </c>
      <c r="D52" s="2" t="s">
        <v>119</v>
      </c>
      <c r="E52" s="1"/>
      <c r="F52" s="1">
        <v>42</v>
      </c>
      <c r="G52" s="1" t="s">
        <v>116</v>
      </c>
      <c r="H52" s="1" t="s">
        <v>117</v>
      </c>
      <c r="I52" s="1" t="s">
        <v>134</v>
      </c>
      <c r="J52" s="1"/>
    </row>
    <row r="53" spans="1:10" x14ac:dyDescent="0.3">
      <c r="A53" s="3" t="str">
        <f t="shared" si="1"/>
        <v>1508602355</v>
      </c>
      <c r="B53" s="1" t="s">
        <v>54</v>
      </c>
      <c r="C53" s="1" t="s">
        <v>12</v>
      </c>
      <c r="D53" s="2" t="s">
        <v>119</v>
      </c>
      <c r="E53" s="1"/>
      <c r="F53" s="1">
        <v>42</v>
      </c>
      <c r="G53" s="1" t="s">
        <v>116</v>
      </c>
      <c r="H53" s="1" t="s">
        <v>117</v>
      </c>
      <c r="I53" s="1" t="s">
        <v>134</v>
      </c>
      <c r="J53" s="1"/>
    </row>
    <row r="54" spans="1:10" x14ac:dyDescent="0.3">
      <c r="A54" s="3" t="str">
        <f t="shared" si="1"/>
        <v>1508602355</v>
      </c>
      <c r="B54" s="1" t="s">
        <v>55</v>
      </c>
      <c r="C54" s="1" t="s">
        <v>12</v>
      </c>
      <c r="D54" s="2" t="s">
        <v>119</v>
      </c>
      <c r="E54" s="1"/>
      <c r="F54" s="1">
        <v>42</v>
      </c>
      <c r="G54" s="1" t="s">
        <v>116</v>
      </c>
      <c r="H54" s="1" t="s">
        <v>117</v>
      </c>
      <c r="I54" s="1" t="s">
        <v>134</v>
      </c>
      <c r="J54" s="1"/>
    </row>
    <row r="55" spans="1:10" x14ac:dyDescent="0.3">
      <c r="A55" s="3" t="str">
        <f t="shared" si="1"/>
        <v>1508602355</v>
      </c>
      <c r="B55" s="1" t="s">
        <v>56</v>
      </c>
      <c r="C55" s="1" t="s">
        <v>12</v>
      </c>
      <c r="D55" s="2" t="s">
        <v>119</v>
      </c>
      <c r="E55" s="1"/>
      <c r="F55" s="1">
        <v>42</v>
      </c>
      <c r="G55" s="1" t="s">
        <v>116</v>
      </c>
      <c r="H55" s="1" t="s">
        <v>117</v>
      </c>
      <c r="I55" s="1" t="s">
        <v>134</v>
      </c>
      <c r="J55" s="1"/>
    </row>
    <row r="56" spans="1:10" x14ac:dyDescent="0.3">
      <c r="A56" s="3" t="str">
        <f t="shared" si="1"/>
        <v>1508602355</v>
      </c>
      <c r="B56" s="1" t="s">
        <v>57</v>
      </c>
      <c r="C56" s="1" t="s">
        <v>12</v>
      </c>
      <c r="D56" s="2" t="s">
        <v>119</v>
      </c>
      <c r="E56" s="1"/>
      <c r="F56" s="1">
        <v>42</v>
      </c>
      <c r="G56" s="1" t="s">
        <v>116</v>
      </c>
      <c r="H56" s="1" t="s">
        <v>117</v>
      </c>
      <c r="I56" s="1" t="s">
        <v>134</v>
      </c>
      <c r="J56" s="1"/>
    </row>
    <row r="57" spans="1:10" x14ac:dyDescent="0.3">
      <c r="A57" s="3" t="str">
        <f t="shared" si="1"/>
        <v>1508602355</v>
      </c>
      <c r="B57" s="1" t="s">
        <v>58</v>
      </c>
      <c r="C57" s="1" t="s">
        <v>2</v>
      </c>
      <c r="D57" s="2" t="s">
        <v>119</v>
      </c>
      <c r="E57" s="1"/>
      <c r="F57" s="1">
        <v>42</v>
      </c>
      <c r="G57" s="1" t="s">
        <v>116</v>
      </c>
      <c r="H57" s="1" t="s">
        <v>117</v>
      </c>
      <c r="I57" s="1" t="s">
        <v>134</v>
      </c>
      <c r="J57" s="1"/>
    </row>
    <row r="58" spans="1:10" x14ac:dyDescent="0.3">
      <c r="A58" s="3" t="str">
        <f t="shared" si="1"/>
        <v>1508602355</v>
      </c>
      <c r="B58" s="1" t="s">
        <v>59</v>
      </c>
      <c r="C58" s="1" t="s">
        <v>2</v>
      </c>
      <c r="D58" s="2" t="s">
        <v>119</v>
      </c>
      <c r="E58" s="1"/>
      <c r="F58" s="1">
        <v>42</v>
      </c>
      <c r="G58" s="1" t="s">
        <v>116</v>
      </c>
      <c r="H58" s="1" t="s">
        <v>117</v>
      </c>
      <c r="I58" s="1" t="s">
        <v>134</v>
      </c>
      <c r="J58" s="1"/>
    </row>
    <row r="59" spans="1:10" x14ac:dyDescent="0.3">
      <c r="A59" s="3" t="str">
        <f t="shared" si="1"/>
        <v>1508602355</v>
      </c>
      <c r="B59" s="1" t="s">
        <v>60</v>
      </c>
      <c r="C59" s="1" t="s">
        <v>2</v>
      </c>
      <c r="D59" s="2" t="s">
        <v>119</v>
      </c>
      <c r="E59" s="1"/>
      <c r="F59" s="1">
        <v>42</v>
      </c>
      <c r="G59" s="1" t="s">
        <v>116</v>
      </c>
      <c r="H59" s="1" t="s">
        <v>117</v>
      </c>
      <c r="I59" s="1" t="s">
        <v>134</v>
      </c>
      <c r="J59" s="1"/>
    </row>
    <row r="60" spans="1:10" x14ac:dyDescent="0.3">
      <c r="A60" s="3" t="str">
        <f t="shared" si="1"/>
        <v>1508602355</v>
      </c>
      <c r="B60" s="1" t="s">
        <v>61</v>
      </c>
      <c r="C60" s="1" t="s">
        <v>2</v>
      </c>
      <c r="D60" s="2" t="s">
        <v>119</v>
      </c>
      <c r="E60" s="1"/>
      <c r="F60" s="1">
        <v>42</v>
      </c>
      <c r="G60" s="1" t="s">
        <v>116</v>
      </c>
      <c r="H60" s="1" t="s">
        <v>117</v>
      </c>
      <c r="I60" s="1" t="s">
        <v>134</v>
      </c>
      <c r="J60" s="1"/>
    </row>
    <row r="61" spans="1:10" x14ac:dyDescent="0.3">
      <c r="A61" s="4" t="str">
        <f t="shared" si="1"/>
        <v>1508602355</v>
      </c>
      <c r="B61" s="1" t="s">
        <v>62</v>
      </c>
      <c r="C61" s="1" t="s">
        <v>12</v>
      </c>
      <c r="D61" s="2" t="s">
        <v>119</v>
      </c>
      <c r="E61" s="1"/>
      <c r="F61" s="1">
        <v>42</v>
      </c>
      <c r="G61" s="1" t="s">
        <v>116</v>
      </c>
      <c r="H61" s="1" t="s">
        <v>117</v>
      </c>
      <c r="I61" s="1" t="s">
        <v>134</v>
      </c>
      <c r="J61" s="1"/>
    </row>
    <row r="62" spans="1:10" x14ac:dyDescent="0.3">
      <c r="A62" s="3" t="str">
        <f t="shared" si="1"/>
        <v>1508602355</v>
      </c>
      <c r="B62" s="1" t="s">
        <v>63</v>
      </c>
      <c r="C62" s="1" t="s">
        <v>2</v>
      </c>
      <c r="D62" s="2" t="s">
        <v>119</v>
      </c>
      <c r="E62" s="1"/>
      <c r="F62" s="1">
        <v>42</v>
      </c>
      <c r="G62" s="1" t="s">
        <v>116</v>
      </c>
      <c r="H62" s="1" t="s">
        <v>117</v>
      </c>
      <c r="I62" s="1" t="s">
        <v>134</v>
      </c>
      <c r="J62" s="1"/>
    </row>
    <row r="63" spans="1:10" x14ac:dyDescent="0.3">
      <c r="A63" s="3" t="str">
        <f t="shared" si="1"/>
        <v>1508602355</v>
      </c>
      <c r="B63" s="1" t="s">
        <v>64</v>
      </c>
      <c r="C63" s="1" t="s">
        <v>2</v>
      </c>
      <c r="D63" s="2" t="s">
        <v>119</v>
      </c>
      <c r="E63" s="1"/>
      <c r="F63" s="1">
        <v>42</v>
      </c>
      <c r="G63" s="1" t="s">
        <v>116</v>
      </c>
      <c r="H63" s="1" t="s">
        <v>117</v>
      </c>
      <c r="I63" s="1" t="s">
        <v>134</v>
      </c>
      <c r="J63" s="1"/>
    </row>
    <row r="64" spans="1:10" x14ac:dyDescent="0.3">
      <c r="A64" s="1" t="str">
        <f t="shared" si="1"/>
        <v>1508602355</v>
      </c>
      <c r="B64" s="1" t="s">
        <v>65</v>
      </c>
      <c r="C64" s="1" t="s">
        <v>2</v>
      </c>
      <c r="D64" s="2" t="s">
        <v>119</v>
      </c>
      <c r="E64" s="1"/>
      <c r="F64" s="1">
        <v>42</v>
      </c>
      <c r="G64" s="1" t="s">
        <v>116</v>
      </c>
      <c r="H64" s="1" t="s">
        <v>117</v>
      </c>
      <c r="I64" s="1" t="s">
        <v>121</v>
      </c>
      <c r="J64" s="1" t="s">
        <v>126</v>
      </c>
    </row>
    <row r="65" spans="1:10" x14ac:dyDescent="0.3">
      <c r="A65" s="3" t="str">
        <f t="shared" si="1"/>
        <v>1508602355</v>
      </c>
      <c r="B65" s="1" t="s">
        <v>66</v>
      </c>
      <c r="C65" s="1" t="s">
        <v>12</v>
      </c>
      <c r="D65" s="2" t="s">
        <v>119</v>
      </c>
      <c r="E65" s="1"/>
      <c r="F65" s="1">
        <v>42</v>
      </c>
      <c r="G65" s="1" t="s">
        <v>116</v>
      </c>
      <c r="H65" s="1" t="s">
        <v>117</v>
      </c>
      <c r="I65" s="1" t="s">
        <v>134</v>
      </c>
      <c r="J65" s="1"/>
    </row>
    <row r="66" spans="1:10" x14ac:dyDescent="0.3">
      <c r="A66" s="1" t="str">
        <f t="shared" ref="A66:A91" si="2">HYPERLINK("https://hsdes.intel.com/resource/1508602355","1508602355")</f>
        <v>1508602355</v>
      </c>
      <c r="B66" s="1" t="s">
        <v>67</v>
      </c>
      <c r="C66" s="1" t="s">
        <v>2</v>
      </c>
      <c r="D66" s="2" t="s">
        <v>119</v>
      </c>
      <c r="E66" s="1"/>
      <c r="F66" s="1">
        <v>42</v>
      </c>
      <c r="G66" s="1" t="s">
        <v>116</v>
      </c>
      <c r="H66" s="1" t="s">
        <v>117</v>
      </c>
      <c r="I66" s="1" t="s">
        <v>134</v>
      </c>
      <c r="J66" s="1" t="s">
        <v>126</v>
      </c>
    </row>
    <row r="67" spans="1:10" x14ac:dyDescent="0.3">
      <c r="A67" s="3" t="str">
        <f t="shared" si="2"/>
        <v>1508602355</v>
      </c>
      <c r="B67" s="1" t="s">
        <v>68</v>
      </c>
      <c r="C67" s="1" t="s">
        <v>12</v>
      </c>
      <c r="D67" s="2" t="s">
        <v>119</v>
      </c>
      <c r="E67" s="1"/>
      <c r="F67" s="1">
        <v>42</v>
      </c>
      <c r="G67" s="1" t="s">
        <v>116</v>
      </c>
      <c r="H67" s="1" t="s">
        <v>117</v>
      </c>
      <c r="I67" s="1" t="s">
        <v>134</v>
      </c>
      <c r="J67" s="1"/>
    </row>
    <row r="68" spans="1:10" x14ac:dyDescent="0.3">
      <c r="A68" s="1" t="str">
        <f t="shared" si="2"/>
        <v>1508602355</v>
      </c>
      <c r="B68" s="1" t="s">
        <v>69</v>
      </c>
      <c r="C68" s="1" t="s">
        <v>12</v>
      </c>
      <c r="D68" s="2" t="s">
        <v>119</v>
      </c>
      <c r="E68" s="1"/>
      <c r="F68" s="1">
        <v>42</v>
      </c>
      <c r="G68" s="1" t="s">
        <v>116</v>
      </c>
      <c r="H68" s="1" t="s">
        <v>118</v>
      </c>
      <c r="I68" s="1" t="s">
        <v>129</v>
      </c>
      <c r="J68" s="1" t="s">
        <v>126</v>
      </c>
    </row>
    <row r="69" spans="1:10" x14ac:dyDescent="0.3">
      <c r="A69" s="3" t="str">
        <f t="shared" si="2"/>
        <v>1508602355</v>
      </c>
      <c r="B69" s="1" t="s">
        <v>70</v>
      </c>
      <c r="C69" s="1" t="s">
        <v>12</v>
      </c>
      <c r="D69" s="2" t="s">
        <v>119</v>
      </c>
      <c r="E69" s="1"/>
      <c r="F69" s="1">
        <v>42</v>
      </c>
      <c r="G69" s="1" t="s">
        <v>116</v>
      </c>
      <c r="H69" s="1" t="s">
        <v>118</v>
      </c>
      <c r="I69" s="1" t="s">
        <v>129</v>
      </c>
      <c r="J69" s="1"/>
    </row>
    <row r="70" spans="1:10" x14ac:dyDescent="0.3">
      <c r="A70" s="3" t="str">
        <f t="shared" si="2"/>
        <v>1508602355</v>
      </c>
      <c r="B70" s="1" t="s">
        <v>71</v>
      </c>
      <c r="C70" s="1" t="s">
        <v>12</v>
      </c>
      <c r="D70" s="2" t="s">
        <v>119</v>
      </c>
      <c r="E70" s="1"/>
      <c r="F70" s="1">
        <v>42</v>
      </c>
      <c r="G70" s="1" t="s">
        <v>116</v>
      </c>
      <c r="H70" s="1" t="s">
        <v>118</v>
      </c>
      <c r="I70" s="1" t="s">
        <v>129</v>
      </c>
      <c r="J70" s="1"/>
    </row>
    <row r="71" spans="1:10" x14ac:dyDescent="0.3">
      <c r="A71" s="3" t="str">
        <f t="shared" si="2"/>
        <v>1508602355</v>
      </c>
      <c r="B71" s="1" t="s">
        <v>72</v>
      </c>
      <c r="C71" s="1" t="s">
        <v>12</v>
      </c>
      <c r="D71" s="2" t="s">
        <v>119</v>
      </c>
      <c r="E71" s="1"/>
      <c r="F71" s="1">
        <v>42</v>
      </c>
      <c r="G71" s="1" t="s">
        <v>116</v>
      </c>
      <c r="H71" s="1" t="s">
        <v>118</v>
      </c>
      <c r="I71" s="1" t="s">
        <v>129</v>
      </c>
      <c r="J71" s="1"/>
    </row>
    <row r="72" spans="1:10" x14ac:dyDescent="0.3">
      <c r="A72" s="3" t="str">
        <f t="shared" si="2"/>
        <v>1508602355</v>
      </c>
      <c r="B72" s="1" t="s">
        <v>73</v>
      </c>
      <c r="C72" s="1" t="s">
        <v>12</v>
      </c>
      <c r="D72" s="2" t="s">
        <v>119</v>
      </c>
      <c r="E72" s="1"/>
      <c r="F72" s="1">
        <v>42</v>
      </c>
      <c r="G72" s="1" t="s">
        <v>116</v>
      </c>
      <c r="H72" s="1" t="s">
        <v>117</v>
      </c>
      <c r="I72" s="1" t="s">
        <v>129</v>
      </c>
      <c r="J72" s="1"/>
    </row>
    <row r="73" spans="1:10" x14ac:dyDescent="0.3">
      <c r="A73" s="3" t="str">
        <f t="shared" si="2"/>
        <v>1508602355</v>
      </c>
      <c r="B73" s="1" t="s">
        <v>74</v>
      </c>
      <c r="C73" s="1" t="s">
        <v>2</v>
      </c>
      <c r="D73" s="2" t="s">
        <v>119</v>
      </c>
      <c r="E73" s="1"/>
      <c r="F73" s="1">
        <v>42</v>
      </c>
      <c r="G73" s="1" t="s">
        <v>116</v>
      </c>
      <c r="H73" s="1" t="s">
        <v>117</v>
      </c>
      <c r="I73" s="1" t="s">
        <v>129</v>
      </c>
      <c r="J73" s="1"/>
    </row>
    <row r="74" spans="1:10" x14ac:dyDescent="0.3">
      <c r="A74" s="3" t="str">
        <f t="shared" si="2"/>
        <v>1508602355</v>
      </c>
      <c r="B74" s="1" t="s">
        <v>75</v>
      </c>
      <c r="C74" s="1" t="s">
        <v>12</v>
      </c>
      <c r="D74" s="2" t="s">
        <v>119</v>
      </c>
      <c r="E74" s="1"/>
      <c r="F74" s="1">
        <v>42</v>
      </c>
      <c r="G74" s="1" t="s">
        <v>116</v>
      </c>
      <c r="H74" s="1" t="s">
        <v>117</v>
      </c>
      <c r="I74" s="1" t="s">
        <v>129</v>
      </c>
      <c r="J74" s="1"/>
    </row>
    <row r="75" spans="1:10" x14ac:dyDescent="0.3">
      <c r="A75" s="3" t="str">
        <f t="shared" si="2"/>
        <v>1508602355</v>
      </c>
      <c r="B75" s="1" t="s">
        <v>76</v>
      </c>
      <c r="C75" s="1" t="s">
        <v>12</v>
      </c>
      <c r="D75" s="2" t="s">
        <v>119</v>
      </c>
      <c r="E75" s="1"/>
      <c r="F75" s="1">
        <v>42</v>
      </c>
      <c r="G75" s="1" t="s">
        <v>116</v>
      </c>
      <c r="H75" s="1" t="s">
        <v>117</v>
      </c>
      <c r="I75" s="1" t="s">
        <v>129</v>
      </c>
      <c r="J75" s="1"/>
    </row>
    <row r="76" spans="1:10" x14ac:dyDescent="0.3">
      <c r="A76" s="3" t="str">
        <f t="shared" si="2"/>
        <v>1508602355</v>
      </c>
      <c r="B76" s="1" t="s">
        <v>77</v>
      </c>
      <c r="C76" s="1" t="s">
        <v>12</v>
      </c>
      <c r="D76" s="2" t="s">
        <v>119</v>
      </c>
      <c r="E76" s="1"/>
      <c r="F76" s="1">
        <v>42</v>
      </c>
      <c r="G76" s="1" t="s">
        <v>116</v>
      </c>
      <c r="H76" s="1" t="s">
        <v>117</v>
      </c>
      <c r="I76" s="1" t="s">
        <v>129</v>
      </c>
      <c r="J76" s="1"/>
    </row>
    <row r="77" spans="1:10" x14ac:dyDescent="0.3">
      <c r="A77" s="3" t="str">
        <f t="shared" si="2"/>
        <v>1508602355</v>
      </c>
      <c r="B77" s="1" t="s">
        <v>78</v>
      </c>
      <c r="C77" s="1" t="s">
        <v>12</v>
      </c>
      <c r="D77" s="2" t="s">
        <v>119</v>
      </c>
      <c r="E77" s="1"/>
      <c r="F77" s="1">
        <v>42</v>
      </c>
      <c r="G77" s="1" t="s">
        <v>116</v>
      </c>
      <c r="H77" s="1" t="s">
        <v>117</v>
      </c>
      <c r="I77" s="1" t="s">
        <v>129</v>
      </c>
      <c r="J77" s="1"/>
    </row>
    <row r="78" spans="1:10" x14ac:dyDescent="0.3">
      <c r="A78" s="3" t="str">
        <f t="shared" si="2"/>
        <v>1508602355</v>
      </c>
      <c r="B78" s="1" t="s">
        <v>79</v>
      </c>
      <c r="C78" s="1" t="s">
        <v>12</v>
      </c>
      <c r="D78" s="2" t="s">
        <v>119</v>
      </c>
      <c r="E78" s="1"/>
      <c r="F78" s="1">
        <v>42</v>
      </c>
      <c r="G78" s="1" t="s">
        <v>116</v>
      </c>
      <c r="H78" s="1" t="s">
        <v>117</v>
      </c>
      <c r="I78" s="1" t="s">
        <v>128</v>
      </c>
      <c r="J78" s="1"/>
    </row>
    <row r="79" spans="1:10" x14ac:dyDescent="0.3">
      <c r="A79" s="3" t="str">
        <f t="shared" si="2"/>
        <v>1508602355</v>
      </c>
      <c r="B79" s="1" t="s">
        <v>80</v>
      </c>
      <c r="C79" s="1" t="s">
        <v>12</v>
      </c>
      <c r="D79" s="2" t="s">
        <v>119</v>
      </c>
      <c r="E79" s="1"/>
      <c r="F79" s="1">
        <v>42</v>
      </c>
      <c r="G79" s="1" t="s">
        <v>116</v>
      </c>
      <c r="H79" s="1" t="s">
        <v>118</v>
      </c>
      <c r="I79" s="1" t="s">
        <v>129</v>
      </c>
      <c r="J79" s="1"/>
    </row>
    <row r="80" spans="1:10" x14ac:dyDescent="0.3">
      <c r="A80" s="3" t="str">
        <f t="shared" si="2"/>
        <v>1508602355</v>
      </c>
      <c r="B80" s="1" t="s">
        <v>81</v>
      </c>
      <c r="C80" s="1" t="s">
        <v>2</v>
      </c>
      <c r="D80" s="2" t="s">
        <v>119</v>
      </c>
      <c r="E80" s="1"/>
      <c r="F80" s="1">
        <v>42</v>
      </c>
      <c r="G80" s="1" t="s">
        <v>116</v>
      </c>
      <c r="H80" s="1" t="s">
        <v>117</v>
      </c>
      <c r="I80" s="1" t="s">
        <v>129</v>
      </c>
      <c r="J80" s="1"/>
    </row>
    <row r="81" spans="1:10" x14ac:dyDescent="0.3">
      <c r="A81" s="3" t="str">
        <f t="shared" si="2"/>
        <v>1508602355</v>
      </c>
      <c r="B81" s="1" t="s">
        <v>82</v>
      </c>
      <c r="C81" s="1" t="s">
        <v>12</v>
      </c>
      <c r="D81" s="2" t="s">
        <v>119</v>
      </c>
      <c r="E81" s="1"/>
      <c r="F81" s="1">
        <v>42</v>
      </c>
      <c r="G81" s="1" t="s">
        <v>116</v>
      </c>
      <c r="H81" s="1" t="s">
        <v>117</v>
      </c>
      <c r="I81" s="1" t="s">
        <v>128</v>
      </c>
      <c r="J81" s="1"/>
    </row>
    <row r="82" spans="1:10" x14ac:dyDescent="0.3">
      <c r="A82" s="1" t="str">
        <f t="shared" si="2"/>
        <v>1508602355</v>
      </c>
      <c r="B82" s="1" t="s">
        <v>83</v>
      </c>
      <c r="C82" s="1" t="s">
        <v>2</v>
      </c>
      <c r="D82" s="2" t="s">
        <v>119</v>
      </c>
      <c r="E82" s="1"/>
      <c r="F82" s="1">
        <v>42</v>
      </c>
      <c r="G82" s="1" t="s">
        <v>116</v>
      </c>
      <c r="H82" s="1" t="s">
        <v>117</v>
      </c>
      <c r="I82" s="1" t="s">
        <v>128</v>
      </c>
      <c r="J82" s="1" t="s">
        <v>126</v>
      </c>
    </row>
    <row r="83" spans="1:10" x14ac:dyDescent="0.3">
      <c r="A83" s="1" t="str">
        <f t="shared" si="2"/>
        <v>1508602355</v>
      </c>
      <c r="B83" s="1" t="s">
        <v>84</v>
      </c>
      <c r="C83" s="1" t="s">
        <v>12</v>
      </c>
      <c r="D83" s="2" t="s">
        <v>119</v>
      </c>
      <c r="E83" s="1"/>
      <c r="F83" s="1">
        <v>42</v>
      </c>
      <c r="G83" s="1" t="s">
        <v>116</v>
      </c>
      <c r="H83" s="1" t="s">
        <v>117</v>
      </c>
      <c r="I83" s="1" t="s">
        <v>128</v>
      </c>
      <c r="J83" s="1" t="s">
        <v>126</v>
      </c>
    </row>
    <row r="84" spans="1:10" x14ac:dyDescent="0.3">
      <c r="A84" s="3" t="str">
        <f t="shared" si="2"/>
        <v>1508602355</v>
      </c>
      <c r="B84" s="1" t="s">
        <v>85</v>
      </c>
      <c r="C84" s="1" t="s">
        <v>12</v>
      </c>
      <c r="D84" s="2" t="s">
        <v>119</v>
      </c>
      <c r="E84" s="1"/>
      <c r="F84" s="1">
        <v>42</v>
      </c>
      <c r="G84" s="1" t="s">
        <v>116</v>
      </c>
      <c r="H84" s="1" t="s">
        <v>117</v>
      </c>
      <c r="I84" s="1" t="s">
        <v>128</v>
      </c>
      <c r="J84" s="1"/>
    </row>
    <row r="85" spans="1:10" x14ac:dyDescent="0.3">
      <c r="A85" s="3" t="str">
        <f t="shared" si="2"/>
        <v>1508602355</v>
      </c>
      <c r="B85" s="1" t="s">
        <v>86</v>
      </c>
      <c r="C85" s="1" t="s">
        <v>12</v>
      </c>
      <c r="D85" s="2" t="s">
        <v>119</v>
      </c>
      <c r="E85" s="1"/>
      <c r="F85" s="1">
        <v>42</v>
      </c>
      <c r="G85" s="1" t="s">
        <v>116</v>
      </c>
      <c r="H85" s="1" t="s">
        <v>117</v>
      </c>
      <c r="I85" s="1" t="s">
        <v>128</v>
      </c>
      <c r="J85" s="1"/>
    </row>
    <row r="86" spans="1:10" x14ac:dyDescent="0.3">
      <c r="A86" s="3" t="str">
        <f t="shared" si="2"/>
        <v>1508602355</v>
      </c>
      <c r="B86" s="1" t="s">
        <v>87</v>
      </c>
      <c r="C86" s="1" t="s">
        <v>12</v>
      </c>
      <c r="D86" s="2" t="s">
        <v>119</v>
      </c>
      <c r="E86" s="1"/>
      <c r="F86" s="1">
        <v>42</v>
      </c>
      <c r="G86" s="1" t="s">
        <v>116</v>
      </c>
      <c r="H86" s="1" t="s">
        <v>117</v>
      </c>
      <c r="I86" s="1" t="s">
        <v>128</v>
      </c>
      <c r="J86" s="1"/>
    </row>
    <row r="87" spans="1:10" x14ac:dyDescent="0.3">
      <c r="A87" s="3" t="str">
        <f t="shared" si="2"/>
        <v>1508602355</v>
      </c>
      <c r="B87" s="1" t="s">
        <v>88</v>
      </c>
      <c r="C87" s="1" t="s">
        <v>12</v>
      </c>
      <c r="D87" s="2" t="s">
        <v>119</v>
      </c>
      <c r="E87" s="1"/>
      <c r="F87" s="1">
        <v>42</v>
      </c>
      <c r="G87" s="1" t="s">
        <v>116</v>
      </c>
      <c r="H87" s="1" t="s">
        <v>117</v>
      </c>
      <c r="I87" s="1" t="s">
        <v>128</v>
      </c>
      <c r="J87" s="1"/>
    </row>
    <row r="88" spans="1:10" x14ac:dyDescent="0.3">
      <c r="A88" s="3" t="str">
        <f t="shared" si="2"/>
        <v>1508602355</v>
      </c>
      <c r="B88" s="1" t="s">
        <v>89</v>
      </c>
      <c r="C88" s="1" t="s">
        <v>12</v>
      </c>
      <c r="D88" s="2" t="s">
        <v>119</v>
      </c>
      <c r="E88" s="1"/>
      <c r="F88" s="1">
        <v>42</v>
      </c>
      <c r="G88" s="1" t="s">
        <v>116</v>
      </c>
      <c r="H88" s="1" t="s">
        <v>117</v>
      </c>
      <c r="I88" s="1" t="s">
        <v>128</v>
      </c>
      <c r="J88" s="1"/>
    </row>
    <row r="89" spans="1:10" x14ac:dyDescent="0.3">
      <c r="A89" s="3" t="str">
        <f t="shared" si="2"/>
        <v>1508602355</v>
      </c>
      <c r="B89" s="1" t="s">
        <v>90</v>
      </c>
      <c r="C89" s="1" t="s">
        <v>12</v>
      </c>
      <c r="D89" s="2" t="s">
        <v>119</v>
      </c>
      <c r="E89" s="1"/>
      <c r="F89" s="1">
        <v>42</v>
      </c>
      <c r="G89" s="1" t="s">
        <v>116</v>
      </c>
      <c r="H89" s="1" t="s">
        <v>117</v>
      </c>
      <c r="I89" s="1" t="s">
        <v>128</v>
      </c>
      <c r="J89" s="1"/>
    </row>
    <row r="90" spans="1:10" x14ac:dyDescent="0.3">
      <c r="A90" s="1" t="str">
        <f t="shared" si="2"/>
        <v>1508602355</v>
      </c>
      <c r="B90" s="1" t="s">
        <v>91</v>
      </c>
      <c r="C90" s="1" t="s">
        <v>12</v>
      </c>
      <c r="D90" s="2" t="s">
        <v>119</v>
      </c>
      <c r="E90" s="1"/>
      <c r="F90" s="1">
        <v>42</v>
      </c>
      <c r="G90" s="1" t="s">
        <v>116</v>
      </c>
      <c r="H90" s="1" t="s">
        <v>117</v>
      </c>
      <c r="I90" s="1" t="s">
        <v>129</v>
      </c>
      <c r="J90" s="1" t="s">
        <v>126</v>
      </c>
    </row>
    <row r="91" spans="1:10" x14ac:dyDescent="0.3">
      <c r="A91" s="3" t="str">
        <f t="shared" si="2"/>
        <v>1508602355</v>
      </c>
      <c r="B91" s="1" t="s">
        <v>92</v>
      </c>
      <c r="C91" s="1" t="s">
        <v>12</v>
      </c>
      <c r="D91" s="2" t="s">
        <v>119</v>
      </c>
      <c r="E91" s="1"/>
      <c r="F91" s="1">
        <v>42</v>
      </c>
      <c r="G91" s="1" t="s">
        <v>116</v>
      </c>
      <c r="H91" s="1" t="s">
        <v>117</v>
      </c>
      <c r="I91" s="1" t="s">
        <v>129</v>
      </c>
      <c r="J91" s="1"/>
    </row>
    <row r="92" spans="1:10" x14ac:dyDescent="0.3">
      <c r="A92" s="3" t="str">
        <f t="shared" ref="A92:A109" si="3">HYPERLINK("https://hsdes.intel.com/resource/1508602355","1508602355")</f>
        <v>1508602355</v>
      </c>
      <c r="B92" s="1" t="s">
        <v>93</v>
      </c>
      <c r="C92" s="1" t="s">
        <v>12</v>
      </c>
      <c r="D92" s="2" t="s">
        <v>119</v>
      </c>
      <c r="E92" s="1"/>
      <c r="F92" s="1">
        <v>42</v>
      </c>
      <c r="G92" s="1" t="s">
        <v>116</v>
      </c>
      <c r="H92" s="1" t="s">
        <v>117</v>
      </c>
      <c r="I92" s="1" t="s">
        <v>128</v>
      </c>
      <c r="J92" s="1"/>
    </row>
    <row r="93" spans="1:10" x14ac:dyDescent="0.3">
      <c r="A93" s="3" t="str">
        <f t="shared" si="3"/>
        <v>1508602355</v>
      </c>
      <c r="B93" s="1" t="s">
        <v>94</v>
      </c>
      <c r="C93" s="1" t="s">
        <v>12</v>
      </c>
      <c r="D93" s="2" t="s">
        <v>119</v>
      </c>
      <c r="E93" s="1"/>
      <c r="F93" s="1">
        <v>42</v>
      </c>
      <c r="G93" s="1" t="s">
        <v>116</v>
      </c>
      <c r="H93" s="1" t="s">
        <v>117</v>
      </c>
      <c r="I93" s="1" t="s">
        <v>128</v>
      </c>
      <c r="J93" s="1"/>
    </row>
    <row r="94" spans="1:10" x14ac:dyDescent="0.3">
      <c r="A94" s="3" t="str">
        <f t="shared" si="3"/>
        <v>1508602355</v>
      </c>
      <c r="B94" s="1" t="s">
        <v>95</v>
      </c>
      <c r="C94" s="1" t="s">
        <v>12</v>
      </c>
      <c r="D94" s="2" t="s">
        <v>119</v>
      </c>
      <c r="E94" s="1"/>
      <c r="F94" s="1">
        <v>42</v>
      </c>
      <c r="G94" s="1" t="s">
        <v>116</v>
      </c>
      <c r="H94" s="1" t="s">
        <v>117</v>
      </c>
      <c r="I94" s="1" t="s">
        <v>129</v>
      </c>
      <c r="J94" s="1"/>
    </row>
    <row r="95" spans="1:10" x14ac:dyDescent="0.3">
      <c r="A95" s="3" t="str">
        <f t="shared" si="3"/>
        <v>1508602355</v>
      </c>
      <c r="B95" s="1" t="s">
        <v>96</v>
      </c>
      <c r="C95" s="1" t="s">
        <v>12</v>
      </c>
      <c r="D95" s="2" t="s">
        <v>119</v>
      </c>
      <c r="E95" s="1"/>
      <c r="F95" s="1">
        <v>42</v>
      </c>
      <c r="G95" s="1" t="s">
        <v>116</v>
      </c>
      <c r="H95" s="1" t="s">
        <v>117</v>
      </c>
      <c r="I95" s="1" t="s">
        <v>128</v>
      </c>
      <c r="J95" s="1"/>
    </row>
    <row r="96" spans="1:10" x14ac:dyDescent="0.3">
      <c r="A96" s="3" t="str">
        <f t="shared" si="3"/>
        <v>1508602355</v>
      </c>
      <c r="B96" s="1" t="s">
        <v>97</v>
      </c>
      <c r="C96" s="1" t="s">
        <v>12</v>
      </c>
      <c r="D96" s="2" t="s">
        <v>119</v>
      </c>
      <c r="E96" s="1"/>
      <c r="F96" s="1">
        <v>42</v>
      </c>
      <c r="G96" s="1" t="s">
        <v>116</v>
      </c>
      <c r="H96" s="1" t="s">
        <v>117</v>
      </c>
      <c r="I96" s="1" t="s">
        <v>128</v>
      </c>
      <c r="J96" s="1"/>
    </row>
    <row r="97" spans="1:10" x14ac:dyDescent="0.3">
      <c r="A97" s="3" t="str">
        <f t="shared" si="3"/>
        <v>1508602355</v>
      </c>
      <c r="B97" s="1" t="s">
        <v>98</v>
      </c>
      <c r="C97" s="1" t="s">
        <v>12</v>
      </c>
      <c r="D97" s="2" t="s">
        <v>119</v>
      </c>
      <c r="E97" s="1"/>
      <c r="F97" s="1">
        <v>42</v>
      </c>
      <c r="G97" s="1" t="s">
        <v>116</v>
      </c>
      <c r="H97" s="1" t="s">
        <v>117</v>
      </c>
      <c r="I97" s="1" t="s">
        <v>129</v>
      </c>
      <c r="J97" s="1"/>
    </row>
    <row r="98" spans="1:10" x14ac:dyDescent="0.3">
      <c r="A98" s="3" t="str">
        <f t="shared" si="3"/>
        <v>1508602355</v>
      </c>
      <c r="B98" s="1" t="s">
        <v>99</v>
      </c>
      <c r="C98" s="1" t="s">
        <v>12</v>
      </c>
      <c r="D98" s="2" t="s">
        <v>119</v>
      </c>
      <c r="E98" s="1"/>
      <c r="F98" s="1">
        <v>42</v>
      </c>
      <c r="G98" s="1" t="s">
        <v>116</v>
      </c>
      <c r="H98" s="1" t="s">
        <v>117</v>
      </c>
      <c r="I98" s="1" t="s">
        <v>128</v>
      </c>
      <c r="J98" s="1"/>
    </row>
    <row r="99" spans="1:10" x14ac:dyDescent="0.3">
      <c r="A99" s="3" t="str">
        <f t="shared" si="3"/>
        <v>1508602355</v>
      </c>
      <c r="B99" s="1" t="s">
        <v>100</v>
      </c>
      <c r="C99" s="1" t="s">
        <v>12</v>
      </c>
      <c r="D99" s="2" t="s">
        <v>119</v>
      </c>
      <c r="E99" s="1"/>
      <c r="F99" s="1">
        <v>42</v>
      </c>
      <c r="G99" s="1" t="s">
        <v>116</v>
      </c>
      <c r="H99" s="1" t="s">
        <v>117</v>
      </c>
      <c r="I99" s="1" t="s">
        <v>128</v>
      </c>
      <c r="J99" s="1"/>
    </row>
    <row r="100" spans="1:10" x14ac:dyDescent="0.3">
      <c r="A100" s="1" t="str">
        <f t="shared" si="3"/>
        <v>1508602355</v>
      </c>
      <c r="B100" s="1" t="s">
        <v>101</v>
      </c>
      <c r="C100" s="1" t="s">
        <v>12</v>
      </c>
      <c r="D100" s="2" t="s">
        <v>119</v>
      </c>
      <c r="E100" s="1"/>
      <c r="F100" s="1">
        <v>42</v>
      </c>
      <c r="G100" s="1" t="s">
        <v>116</v>
      </c>
      <c r="H100" s="1" t="s">
        <v>117</v>
      </c>
      <c r="I100" s="1" t="s">
        <v>129</v>
      </c>
      <c r="J100" s="1" t="s">
        <v>126</v>
      </c>
    </row>
    <row r="101" spans="1:10" x14ac:dyDescent="0.3">
      <c r="A101" s="3" t="str">
        <f t="shared" si="3"/>
        <v>1508602355</v>
      </c>
      <c r="B101" s="1" t="s">
        <v>102</v>
      </c>
      <c r="C101" s="1" t="s">
        <v>12</v>
      </c>
      <c r="D101" s="2" t="s">
        <v>119</v>
      </c>
      <c r="E101" s="1"/>
      <c r="F101" s="1">
        <v>42</v>
      </c>
      <c r="G101" s="1" t="s">
        <v>116</v>
      </c>
      <c r="H101" s="1" t="s">
        <v>117</v>
      </c>
      <c r="I101" s="1" t="s">
        <v>128</v>
      </c>
      <c r="J101" s="1"/>
    </row>
    <row r="102" spans="1:10" x14ac:dyDescent="0.3">
      <c r="A102" s="1" t="str">
        <f t="shared" si="3"/>
        <v>1508602355</v>
      </c>
      <c r="B102" s="1" t="s">
        <v>103</v>
      </c>
      <c r="C102" s="1" t="s">
        <v>12</v>
      </c>
      <c r="D102" s="2" t="s">
        <v>119</v>
      </c>
      <c r="E102" s="1"/>
      <c r="F102" s="1">
        <v>42</v>
      </c>
      <c r="G102" s="1" t="s">
        <v>116</v>
      </c>
      <c r="H102" s="1" t="s">
        <v>117</v>
      </c>
      <c r="I102" s="1" t="s">
        <v>128</v>
      </c>
      <c r="J102" s="1" t="s">
        <v>126</v>
      </c>
    </row>
    <row r="103" spans="1:10" x14ac:dyDescent="0.3">
      <c r="A103" s="1" t="str">
        <f t="shared" si="3"/>
        <v>1508602355</v>
      </c>
      <c r="B103" s="1" t="s">
        <v>104</v>
      </c>
      <c r="C103" s="1" t="s">
        <v>12</v>
      </c>
      <c r="D103" s="2" t="s">
        <v>119</v>
      </c>
      <c r="E103" s="1"/>
      <c r="F103" s="1">
        <v>42</v>
      </c>
      <c r="G103" s="1" t="s">
        <v>116</v>
      </c>
      <c r="H103" s="1" t="s">
        <v>117</v>
      </c>
      <c r="I103" s="1" t="s">
        <v>128</v>
      </c>
      <c r="J103" s="1" t="s">
        <v>126</v>
      </c>
    </row>
    <row r="104" spans="1:10" x14ac:dyDescent="0.3">
      <c r="A104" s="3" t="str">
        <f t="shared" si="3"/>
        <v>1508602355</v>
      </c>
      <c r="B104" s="1" t="s">
        <v>105</v>
      </c>
      <c r="C104" s="1" t="s">
        <v>12</v>
      </c>
      <c r="D104" s="2" t="s">
        <v>119</v>
      </c>
      <c r="E104" s="1"/>
      <c r="F104" s="1">
        <v>42</v>
      </c>
      <c r="G104" s="1" t="s">
        <v>116</v>
      </c>
      <c r="H104" s="1" t="s">
        <v>117</v>
      </c>
      <c r="I104" s="1" t="s">
        <v>128</v>
      </c>
      <c r="J104" s="1"/>
    </row>
    <row r="105" spans="1:10" x14ac:dyDescent="0.3">
      <c r="A105" s="3" t="str">
        <f t="shared" si="3"/>
        <v>1508602355</v>
      </c>
      <c r="B105" s="1" t="s">
        <v>106</v>
      </c>
      <c r="C105" s="1" t="s">
        <v>2</v>
      </c>
      <c r="D105" s="2" t="s">
        <v>119</v>
      </c>
      <c r="E105" s="1"/>
      <c r="F105" s="1">
        <v>42</v>
      </c>
      <c r="G105" s="1" t="s">
        <v>116</v>
      </c>
      <c r="H105" s="1" t="s">
        <v>117</v>
      </c>
      <c r="I105" s="1" t="s">
        <v>129</v>
      </c>
      <c r="J105" s="1"/>
    </row>
    <row r="106" spans="1:10" x14ac:dyDescent="0.3">
      <c r="A106" s="3" t="str">
        <f t="shared" si="3"/>
        <v>1508602355</v>
      </c>
      <c r="B106" s="1" t="s">
        <v>107</v>
      </c>
      <c r="C106" s="1" t="s">
        <v>12</v>
      </c>
      <c r="D106" s="2" t="s">
        <v>119</v>
      </c>
      <c r="E106" s="1"/>
      <c r="F106" s="1">
        <v>42</v>
      </c>
      <c r="G106" s="1" t="s">
        <v>116</v>
      </c>
      <c r="H106" s="1" t="s">
        <v>117</v>
      </c>
      <c r="I106" s="1" t="s">
        <v>128</v>
      </c>
      <c r="J106" s="1"/>
    </row>
    <row r="107" spans="1:10" x14ac:dyDescent="0.3">
      <c r="A107" s="3" t="str">
        <f t="shared" si="3"/>
        <v>1508602355</v>
      </c>
      <c r="B107" s="1" t="s">
        <v>108</v>
      </c>
      <c r="C107" s="1" t="s">
        <v>12</v>
      </c>
      <c r="D107" s="2" t="s">
        <v>119</v>
      </c>
      <c r="E107" s="1"/>
      <c r="F107" s="1">
        <v>42</v>
      </c>
      <c r="G107" s="1" t="s">
        <v>116</v>
      </c>
      <c r="H107" s="1" t="s">
        <v>117</v>
      </c>
      <c r="I107" s="1" t="s">
        <v>128</v>
      </c>
      <c r="J107" s="1"/>
    </row>
    <row r="108" spans="1:10" x14ac:dyDescent="0.3">
      <c r="A108" s="3" t="str">
        <f t="shared" si="3"/>
        <v>1508602355</v>
      </c>
      <c r="B108" s="1" t="s">
        <v>122</v>
      </c>
      <c r="C108" s="1" t="s">
        <v>123</v>
      </c>
      <c r="D108" s="2" t="s">
        <v>119</v>
      </c>
      <c r="E108" s="1"/>
      <c r="F108" s="1">
        <v>42</v>
      </c>
      <c r="G108" s="1" t="s">
        <v>116</v>
      </c>
      <c r="H108" s="1" t="s">
        <v>117</v>
      </c>
      <c r="I108" s="1" t="s">
        <v>128</v>
      </c>
      <c r="J108" s="1" t="s">
        <v>125</v>
      </c>
    </row>
    <row r="109" spans="1:10" x14ac:dyDescent="0.3">
      <c r="A109" s="3" t="str">
        <f t="shared" si="3"/>
        <v>1508602355</v>
      </c>
      <c r="B109" s="1" t="s">
        <v>124</v>
      </c>
      <c r="C109" s="1" t="s">
        <v>123</v>
      </c>
      <c r="D109" s="2" t="s">
        <v>119</v>
      </c>
      <c r="E109" s="1"/>
      <c r="F109" s="1">
        <v>42</v>
      </c>
      <c r="G109" s="1" t="s">
        <v>116</v>
      </c>
      <c r="H109" s="1" t="s">
        <v>117</v>
      </c>
      <c r="I109" s="1" t="s">
        <v>120</v>
      </c>
      <c r="J109" s="1" t="s">
        <v>125</v>
      </c>
    </row>
  </sheetData>
  <autoFilter ref="A1:J109" xr:uid="{00000000-0001-0000-0000-000000000000}"/>
  <customSheetViews>
    <customSheetView guid="{4EE955D4-548C-4E40-95BE-983E840F9CCF}" showAutoFilter="1">
      <selection activeCell="B1" sqref="B1"/>
      <pageMargins left="0.7" right="0.7" top="0.75" bottom="0.75" header="0.3" footer="0.3"/>
      <pageSetup orientation="portrait" r:id="rId1"/>
      <autoFilter ref="A1:J109" xr:uid="{00000000-0001-0000-0000-000000000000}"/>
    </customSheetView>
    <customSheetView guid="{57907CBE-8AD9-4484-A174-330527F89BFA}" showAutoFilter="1" topLeftCell="D1">
      <selection activeCell="K1" sqref="K1"/>
      <pageMargins left="0.7" right="0.7" top="0.75" bottom="0.75" header="0.3" footer="0.3"/>
      <autoFilter ref="A1:K116" xr:uid="{427F5012-F320-4C82-ACCF-E4D9A8BF8BAB}"/>
    </customSheetView>
    <customSheetView guid="{3EC8F775-4804-45EB-A948-818B5292D679}" filter="1" showAutoFilter="1">
      <selection activeCell="B130" sqref="B130"/>
      <pageMargins left="0.7" right="0.7" top="0.75" bottom="0.75" header="0.3" footer="0.3"/>
      <pageSetup orientation="portrait" r:id="rId2"/>
      <autoFilter ref="A1:K116" xr:uid="{CF7BD1B7-BA3B-4382-A849-6B5A491E5E90}">
        <filterColumn colId="4">
          <filters blank="1"/>
        </filterColumn>
      </autoFilter>
    </customSheetView>
    <customSheetView guid="{D697703D-4790-4AC0-BA2F-5E53906AC621}" filter="1" showAutoFilter="1">
      <selection activeCell="J45" sqref="J45"/>
      <pageMargins left="0.7" right="0.7" top="0.75" bottom="0.75" header="0.3" footer="0.3"/>
      <autoFilter ref="A1:K114" xr:uid="{73BD18EF-977E-476A-B817-1F5E141BF55B}">
        <filterColumn colId="3">
          <filters>
            <filter val="Chetana"/>
          </filters>
        </filterColumn>
      </autoFilter>
    </customSheetView>
    <customSheetView guid="{62B98256-36D1-409B-9A57-1CFF9CD57AC0}" filter="1" showAutoFilter="1" topLeftCell="A49">
      <selection activeCell="E113" sqref="E113"/>
      <pageMargins left="0.7" right="0.7" top="0.75" bottom="0.75" header="0.3" footer="0.3"/>
      <autoFilter ref="A1:K114" xr:uid="{B5CA64CF-D469-4A02-884C-5DBEDF482C45}">
        <filterColumn colId="3">
          <filters blank="1"/>
        </filterColumn>
      </autoFilter>
    </customSheetView>
    <customSheetView guid="{32DEB0C8-921A-45B3-A996-BD608E32E133}" showAutoFilter="1">
      <selection activeCell="H58" sqref="H58"/>
      <pageMargins left="0.7" right="0.7" top="0.75" bottom="0.75" header="0.3" footer="0.3"/>
      <autoFilter ref="A1:K114" xr:uid="{BAF8366E-4131-4EF0-84DA-0330F7309275}"/>
    </customSheetView>
    <customSheetView guid="{316C78AE-F221-4371-A172-C55ED396157E}" filter="1" showAutoFilter="1" topLeftCell="C1">
      <selection activeCell="J82" sqref="J82"/>
      <pageMargins left="0.7" right="0.7" top="0.75" bottom="0.75" header="0.3" footer="0.3"/>
      <autoFilter ref="A1:K114" xr:uid="{5C377FAE-0B75-44D3-A7AD-DA0A04451EBF}">
        <filterColumn colId="3">
          <filters>
            <filter val="Gangani"/>
          </filters>
        </filterColumn>
      </autoFilter>
    </customSheetView>
    <customSheetView guid="{D2C4A53F-CF2E-4CE6-8524-F638B42B738A}" showAutoFilter="1">
      <selection activeCell="B1" sqref="B1:B1048576"/>
      <pageMargins left="0.7" right="0.7" top="0.75" bottom="0.75" header="0.3" footer="0.3"/>
      <pageSetup orientation="portrait" r:id="rId3"/>
      <autoFilter ref="A1:J109" xr:uid="{7DA3C720-B296-4A59-9951-E65915B03E97}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06C5-9899-4CA3-9FDA-B962620E96DE}">
  <dimension ref="A1:B10"/>
  <sheetViews>
    <sheetView workbookViewId="0">
      <selection activeCell="D20" sqref="D20"/>
    </sheetView>
  </sheetViews>
  <sheetFormatPr defaultRowHeight="14.4" x14ac:dyDescent="0.3"/>
  <cols>
    <col min="1" max="1" width="8.77734375" style="7"/>
    <col min="2" max="2" width="10.44140625" style="7" bestFit="1" customWidth="1"/>
  </cols>
  <sheetData>
    <row r="1" spans="1:2" x14ac:dyDescent="0.3">
      <c r="A1" s="5" t="s">
        <v>109</v>
      </c>
      <c r="B1" s="5" t="s">
        <v>130</v>
      </c>
    </row>
    <row r="2" spans="1:2" x14ac:dyDescent="0.3">
      <c r="A2" s="6" t="s">
        <v>119</v>
      </c>
      <c r="B2" s="6">
        <v>108</v>
      </c>
    </row>
    <row r="3" spans="1:2" x14ac:dyDescent="0.3">
      <c r="A3" s="6" t="s">
        <v>131</v>
      </c>
      <c r="B3" s="6">
        <v>0</v>
      </c>
    </row>
    <row r="4" spans="1:2" x14ac:dyDescent="0.3">
      <c r="A4" s="6" t="s">
        <v>127</v>
      </c>
      <c r="B4" s="6">
        <v>0</v>
      </c>
    </row>
    <row r="5" spans="1:2" x14ac:dyDescent="0.3">
      <c r="A5" s="6" t="s">
        <v>132</v>
      </c>
      <c r="B5" s="6">
        <v>108</v>
      </c>
    </row>
    <row r="7" spans="1:2" x14ac:dyDescent="0.3">
      <c r="A7" s="5" t="s">
        <v>109</v>
      </c>
      <c r="B7" s="5" t="s">
        <v>133</v>
      </c>
    </row>
    <row r="8" spans="1:2" x14ac:dyDescent="0.3">
      <c r="A8" s="6" t="s">
        <v>119</v>
      </c>
      <c r="B8" s="6">
        <f>(B2/B5)*100</f>
        <v>100</v>
      </c>
    </row>
    <row r="9" spans="1:2" x14ac:dyDescent="0.3">
      <c r="A9" s="6" t="s">
        <v>131</v>
      </c>
      <c r="B9" s="6">
        <v>0</v>
      </c>
    </row>
    <row r="10" spans="1:2" x14ac:dyDescent="0.3">
      <c r="A10" s="6" t="s">
        <v>127</v>
      </c>
      <c r="B10" s="6">
        <f>(B4/B5)*100</f>
        <v>0</v>
      </c>
    </row>
  </sheetData>
  <customSheetViews>
    <customSheetView guid="{4EE955D4-548C-4E40-95BE-983E840F9CCF}">
      <selection activeCell="D20" sqref="D20"/>
      <pageMargins left="0.7" right="0.7" top="0.75" bottom="0.75" header="0.3" footer="0.3"/>
    </customSheetView>
    <customSheetView guid="{57907CBE-8AD9-4484-A174-330527F89BFA}">
      <selection activeCell="A5" sqref="A5:XFD5"/>
      <pageMargins left="0.7" right="0.7" top="0.75" bottom="0.75" header="0.3" footer="0.3"/>
    </customSheetView>
    <customSheetView guid="{3EC8F775-4804-45EB-A948-818B5292D679}">
      <selection activeCell="F23" sqref="F23"/>
      <pageMargins left="0.7" right="0.7" top="0.75" bottom="0.75" header="0.3" footer="0.3"/>
    </customSheetView>
    <customSheetView guid="{D2C4A53F-CF2E-4CE6-8524-F638B42B738A}">
      <selection sqref="A1:B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GNRD_Orange_Eval_0011_D14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2023-02-16T09:00:28Z</dcterms:created>
  <dcterms:modified xsi:type="dcterms:W3CDTF">2023-03-28T09:19:42Z</dcterms:modified>
</cp:coreProperties>
</file>