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07F92003-676D-42F2-B71F-8056EDDE7E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08_D88" sheetId="1" r:id="rId1"/>
    <sheet name="Summary" sheetId="2" r:id="rId2"/>
  </sheets>
  <definedNames>
    <definedName name="_xlnm._FilterDatabase" localSheetId="0" hidden="1">GNRD_Orange_08_D88!$A$1:$K$106</definedName>
    <definedName name="Z_0BDEE4EE_C0CF_4E84_BB60_D9D602DA9CD4_.wvu.FilterData" localSheetId="0" hidden="1">GNRD_Orange_08_D88!$A$1:$K$106</definedName>
    <definedName name="Z_17075855_BA95_433E_B93D_82DA76D15688_.wvu.FilterData" localSheetId="0" hidden="1">GNRD_Orange_08_D88!$A$1:$K$106</definedName>
    <definedName name="Z_1E0A703B_8B19_48C9_A5FE_B36B2F3503FB_.wvu.FilterData" localSheetId="0" hidden="1">GNRD_Orange_08_D88!$A$1:$K$106</definedName>
    <definedName name="Z_23159370_A4BE_4D51_A56F_61D3EEFB9E7A_.wvu.FilterData" localSheetId="0" hidden="1">GNRD_Orange_08_D88!$A$1:$K$106</definedName>
    <definedName name="Z_2914374D_D793_41F7_A5A1_ECEB6653A8D3_.wvu.FilterData" localSheetId="0" hidden="1">GNRD_Orange_08_D88!$A$1:$K$106</definedName>
    <definedName name="Z_29B10D92_001D_4AAA_9DFA_C7B159715F57_.wvu.FilterData" localSheetId="0" hidden="1">GNRD_Orange_08_D88!$A$1:$K$106</definedName>
    <definedName name="Z_33C59E06_ABCA_4073_A4D2_2B2C37A2BA86_.wvu.FilterData" localSheetId="0" hidden="1">GNRD_Orange_08_D88!$A$1:$K$106</definedName>
    <definedName name="Z_496A80D0_520C_4847_82B2_D78232961AE3_.wvu.FilterData" localSheetId="0" hidden="1">GNRD_Orange_08_D88!$A$1:$K$106</definedName>
    <definedName name="Z_50AA0E39_BF92_4652_ADBA_5535A2F640CE_.wvu.FilterData" localSheetId="0" hidden="1">GNRD_Orange_08_D88!$A$1:$K$106</definedName>
    <definedName name="Z_65037FB0_8F76_470A_B8B8_677DB78FA42F_.wvu.FilterData" localSheetId="0" hidden="1">GNRD_Orange_08_D88!$A$1:$K$106</definedName>
    <definedName name="Z_728613CD_98AD_4952_97F2_C666222AFA72_.wvu.FilterData" localSheetId="0" hidden="1">GNRD_Orange_08_D88!$A$1:$K$106</definedName>
    <definedName name="Z_753B8167_8FA8_42F9_A453_BF38EFA3BFE0_.wvu.FilterData" localSheetId="0" hidden="1">GNRD_Orange_08_D88!$A$1:$K$106</definedName>
    <definedName name="Z_87EB170B_5631_42A7_B96F_6CC08BB67708_.wvu.FilterData" localSheetId="0" hidden="1">GNRD_Orange_08_D88!$A$1:$K$1</definedName>
    <definedName name="Z_B24395D7_C63F_430C_9DFC_81F0A9B9630B_.wvu.FilterData" localSheetId="0" hidden="1">GNRD_Orange_08_D88!$A$1:$K$106</definedName>
    <definedName name="Z_CE66F8D8_67E7_4DE4_9BF6_879E971B7FF2_.wvu.FilterData" localSheetId="0" hidden="1">GNRD_Orange_08_D88!$A$1:$K$106</definedName>
    <definedName name="Z_D537ABEE_7307_47FB_B6E0_45C99505769F_.wvu.FilterData" localSheetId="0" hidden="1">GNRD_Orange_08_D88!$A$1:$K$106</definedName>
    <definedName name="Z_E904E019_93DA_48CC_8AAA_5816E1029B97_.wvu.FilterData" localSheetId="0" hidden="1">GNRD_Orange_08_D88!$A$1:$K$106</definedName>
  </definedNames>
  <calcPr calcId="191029"/>
  <customWorkbookViews>
    <customWorkbookView name="Agarwal, Naman - Personal View" guid="{E904E019-93DA-48CC-8AAA-5816E1029B97}" mergeInterval="0" personalView="1" maximized="1" xWindow="-9" yWindow="-9" windowWidth="1938" windowHeight="1048" activeSheetId="1"/>
    <customWorkbookView name="Mohiuddin, SajjadX - Personal View" guid="{496A80D0-520C-4847-82B2-D78232961AE3}" mergeInterval="0" personalView="1" xWindow="-8" windowWidth="1920" windowHeight="1020" activeSheetId="1"/>
    <customWorkbookView name="H R, ArpithaX - Personal View" guid="{23159370-A4BE-4D51-A56F-61D3EEFB9E7A}" mergeInterval="0" personalView="1" maximized="1" xWindow="-11" yWindow="-11" windowWidth="1942" windowHeight="1042" activeSheetId="1"/>
    <customWorkbookView name="Harikumar, GayathriX - Personal View" guid="{17075855-BA95-433E-B93D-82DA76D15688}" mergeInterval="0" personalView="1" maximized="1" xWindow="-11" yWindow="-11" windowWidth="1942" windowHeight="1042" activeSheetId="1"/>
    <customWorkbookView name="C, ChetanaX - Personal View" guid="{1E0A703B-8B19-48C9-A5FE-B36B2F3503FB}" mergeInterval="0" personalView="1" maximized="1" xWindow="-11" yWindow="-11" windowWidth="1942" windowHeight="1042" activeSheetId="1"/>
    <customWorkbookView name="Rajubhai, GanganiX utsavbhai - Personal View" guid="{728613CD-98AD-4952-97F2-C666222AFA72}" mergeInterval="0" personalView="1" maximized="1" xWindow="-11" yWindow="-11" windowWidth="1848" windowHeight="1102" activeSheetId="1"/>
    <customWorkbookView name="Shariff, HidayathullaX - Personal View" guid="{CE66F8D8-67E7-4DE4-9BF6-879E971B7FF2}" mergeInterval="0" personalView="1" maximized="1" xWindow="-9" yWindow="-9" windowWidth="1938" windowHeight="1048" activeSheetId="2"/>
    <customWorkbookView name="Mp, Ganesh - Personal View" guid="{B24395D7-C63F-430C-9DFC-81F0A9B9630B}" mergeInterval="0" personalView="1" maximized="1" xWindow="1912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B10" i="2"/>
  <c r="B9" i="2"/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<sst xmlns="http://schemas.openxmlformats.org/spreadsheetml/2006/main" count="768" uniqueCount="155">
  <si>
    <t>component_affected</t>
  </si>
  <si>
    <t>Warm Reset - Windows</t>
  </si>
  <si>
    <t>bios.cpu_pm</t>
  </si>
  <si>
    <t>To verify Hyper-Threading(Enable LP) knob functionality when disabled</t>
  </si>
  <si>
    <t>bios.cpu_pm,bios.platform</t>
  </si>
  <si>
    <t>To validate Warm Reset in EFI Shell</t>
  </si>
  <si>
    <t>bios.platform</t>
  </si>
  <si>
    <t>[Pre-Si  Post-Si]SpeedStep (P-States) from Windows.</t>
  </si>
  <si>
    <t>Verify CPUInfo in OS</t>
  </si>
  <si>
    <t>[Pre and Post Si] [Linux] Validate PCIE CE using EINJ tool with IOMCA option enabled in BIOS</t>
  </si>
  <si>
    <t>bios.ras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</si>
  <si>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</si>
  <si>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</si>
  <si>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</si>
  <si>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</si>
  <si>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</si>
  <si>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</si>
  <si>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</si>
  <si>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</si>
  <si>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</si>
  <si>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</si>
  <si>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</si>
  <si>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</si>
  <si>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</si>
  <si>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</si>
  <si>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To validate Cold Reset-EFI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</si>
  <si>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</si>
  <si>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</si>
  <si>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</si>
  <si>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</si>
  <si>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</si>
  <si>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</si>
  <si>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</si>
  <si>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</si>
  <si>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</si>
  <si>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</si>
  <si>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</si>
  <si>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</si>
  <si>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</si>
  <si>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</si>
  <si>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</si>
  <si>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</si>
  <si>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</si>
  <si>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</si>
  <si>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</si>
  <si>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</si>
  <si>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</si>
  <si>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</si>
  <si>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</si>
  <si>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</si>
  <si>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</si>
  <si>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</si>
  <si>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</si>
  <si>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</si>
  <si>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</si>
  <si>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</si>
  <si>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</si>
  <si>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</si>
  <si>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</si>
  <si>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</si>
  <si>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</si>
  <si>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</si>
  <si>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</si>
  <si>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</si>
  <si>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</si>
  <si>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</si>
  <si>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</si>
  <si>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</si>
  <si>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</si>
  <si>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</si>
  <si>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</si>
  <si>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</si>
  <si>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</si>
  <si>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</si>
  <si>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</si>
  <si>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</si>
  <si>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[MKTME][PreSi  PostSi] [Security] Verify 256bit Memory Encryption Engine (with or without integrity)</t>
  </si>
  <si>
    <t>To check boot order sequence with bios priority</t>
  </si>
  <si>
    <t>[SGX][MISC Test][GNR/SRF A0]SBFT should co-exit with SGX and PRMRR size should change with SBFT enable</t>
  </si>
  <si>
    <t>bios.ifs,bios.security</t>
  </si>
  <si>
    <t>Verify PCIe Gen 5 enumeration, speed and width from UEFI shell and OS</t>
  </si>
  <si>
    <t>[Pre and Post-Si] Validate global reset function from EDK shell</t>
  </si>
  <si>
    <t>[SGX][MISC Test][GNR  B0]8M is required in PRMRR0 for SAF/SBFT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</si>
  <si>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</si>
  <si>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</si>
  <si>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</si>
  <si>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</si>
  <si>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</si>
  <si>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</si>
  <si>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</si>
  <si>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</si>
  <si>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</si>
  <si>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</si>
  <si>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bios.iio,bios.uncore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</si>
  <si>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</si>
  <si>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</si>
  <si>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</si>
  <si>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</si>
  <si>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Verify Warm Reset and Cold Reset Power Cycle from EFI shell through CF9 Register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</si>
  <si>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</si>
  <si>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</si>
  <si>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</si>
  <si>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</si>
  <si>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</si>
  <si>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</si>
  <si>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</si>
  <si>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</si>
  <si>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</si>
  <si>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</si>
  <si>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</si>
  <si>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</si>
  <si>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</si>
  <si>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</si>
  <si>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</si>
  <si>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</si>
  <si>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</si>
  <si>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</si>
  <si>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</si>
  <si>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</si>
  <si>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</si>
  <si>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</si>
  <si>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Tester</t>
  </si>
  <si>
    <t>Status</t>
  </si>
  <si>
    <t>HSD</t>
  </si>
  <si>
    <t>Cores</t>
  </si>
  <si>
    <t>HCC\MCC</t>
  </si>
  <si>
    <t>Mode</t>
  </si>
  <si>
    <t>IFWI Used</t>
  </si>
  <si>
    <t>Comments</t>
  </si>
  <si>
    <t>Pass</t>
  </si>
  <si>
    <t>Automation</t>
  </si>
  <si>
    <t>gangani</t>
  </si>
  <si>
    <t>automation</t>
  </si>
  <si>
    <t>Chetana</t>
  </si>
  <si>
    <t>Arpitha</t>
  </si>
  <si>
    <t>HCC</t>
  </si>
  <si>
    <t>BMOD</t>
  </si>
  <si>
    <t>Block</t>
  </si>
  <si>
    <t>Gayathri</t>
  </si>
  <si>
    <t>sajjad</t>
  </si>
  <si>
    <t>Release IP Clean</t>
  </si>
  <si>
    <t xml:space="preserve">Ras featute block </t>
  </si>
  <si>
    <t xml:space="preserve">Ras feature block </t>
  </si>
  <si>
    <t>Debug IPClean</t>
  </si>
  <si>
    <t xml:space="preserve">Status </t>
  </si>
  <si>
    <t xml:space="preserve">Count </t>
  </si>
  <si>
    <t>Fail</t>
  </si>
  <si>
    <t xml:space="preserve">Percentage </t>
  </si>
  <si>
    <t>TPM Feature Block</t>
  </si>
  <si>
    <t>SGX feature block</t>
  </si>
  <si>
    <t xml:space="preserve">Full dimm population feature block </t>
  </si>
  <si>
    <t xml:space="preserve">CXL feature block </t>
  </si>
  <si>
    <t>Total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</si>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</sst>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Intel Clear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/>
    <xf numFmtId="0" fontId="2" fillId="0" borderId="1" xfId="0" applyFont="1" applyBorder="1" applyAlignment="1">
      <alignment vertical="center"/>
    </xf>
    <xf numFmtId="0" fontId="0" fillId="0" borderId="6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29" Type="http://schemas.openxmlformats.org/officeDocument/2006/relationships/revisionLog" Target="revisionLog2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58" Type="http://schemas.openxmlformats.org/officeDocument/2006/relationships/revisionLog" Target="revisionLog58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61" Type="http://schemas.openxmlformats.org/officeDocument/2006/relationships/revisionLog" Target="revisionLog61.xml"/><Relationship Id="rId57" Type="http://schemas.openxmlformats.org/officeDocument/2006/relationships/revisionLog" Target="revisionLog57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9" Type="http://schemas.openxmlformats.org/officeDocument/2006/relationships/revisionLog" Target="revisionLog19.xml"/><Relationship Id="rId60" Type="http://schemas.openxmlformats.org/officeDocument/2006/relationships/revisionLog" Target="revisionLog6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56" Type="http://schemas.openxmlformats.org/officeDocument/2006/relationships/revisionLog" Target="revisionLog56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1" Type="http://schemas.openxmlformats.org/officeDocument/2006/relationships/revisionLog" Target="revisionLog51.xml"/><Relationship Id="rId59" Type="http://schemas.openxmlformats.org/officeDocument/2006/relationships/revisionLog" Target="revisionLog59.xml"/><Relationship Id="rId46" Type="http://schemas.openxmlformats.org/officeDocument/2006/relationships/revisionLog" Target="revisionLog46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314F75-1363-4EEB-A705-FFE1746C3BCC}" diskRevisions="1" revisionId="939" version="63">
  <header guid="{F6FBCD92-4C24-4E4F-8FF7-23606082F54D}" dateTime="2022-11-16T13:52:38" maxSheetId="2" userName="C, ChetanaX" r:id="rId19" minRId="179" maxRId="190">
    <sheetIdMap count="1">
      <sheetId val="1"/>
    </sheetIdMap>
  </header>
  <header guid="{9ED6337E-0036-41F4-9256-0BA4D96466F6}" dateTime="2022-11-16T14:06:13" maxSheetId="2" userName="H R, ArpithaX" r:id="rId20" minRId="191" maxRId="204">
    <sheetIdMap count="1">
      <sheetId val="1"/>
    </sheetIdMap>
  </header>
  <header guid="{A1BE1F4A-803E-4B03-8273-B2C29DD0C40A}" dateTime="2022-11-16T14:06:47" maxSheetId="2" userName="H R, ArpithaX" r:id="rId21" minRId="205">
    <sheetIdMap count="1">
      <sheetId val="1"/>
    </sheetIdMap>
  </header>
  <header guid="{2F2C51FB-309A-4B4C-AF5D-A6A659C9799D}" dateTime="2022-11-16T14:38:30" maxSheetId="2" userName="Rajubhai, GanganiX utsavbhai" r:id="rId22" minRId="206" maxRId="220">
    <sheetIdMap count="1">
      <sheetId val="1"/>
    </sheetIdMap>
  </header>
  <header guid="{77911A20-819F-4333-82A9-F99FB2470D30}" dateTime="2022-11-16T15:48:48" maxSheetId="2" userName="Rajubhai, GanganiX utsavbhai" r:id="rId23" minRId="221" maxRId="236">
    <sheetIdMap count="1">
      <sheetId val="1"/>
    </sheetIdMap>
  </header>
  <header guid="{212D8A9F-12EA-4DC4-A6B2-E51A72A388DB}" dateTime="2022-11-16T18:32:18" maxSheetId="2" userName="H R, ArpithaX" r:id="rId24" minRId="237" maxRId="246">
    <sheetIdMap count="1">
      <sheetId val="1"/>
    </sheetIdMap>
  </header>
  <header guid="{9A1A8A7D-9D09-40A1-8CEB-9182255DB972}" dateTime="2022-11-16T20:38:40" maxSheetId="2" userName="H R, ArpithaX" r:id="rId25" minRId="247" maxRId="248">
    <sheetIdMap count="1">
      <sheetId val="1"/>
    </sheetIdMap>
  </header>
  <header guid="{624D965D-F631-4A4E-856E-164587B57AFA}" dateTime="2022-11-17T10:42:04" maxSheetId="2" userName="Shariff, HidayathullaX" r:id="rId26" minRId="249" maxRId="265">
    <sheetIdMap count="1">
      <sheetId val="1"/>
    </sheetIdMap>
  </header>
  <header guid="{D3342491-EC09-4CB5-B390-F2385233B89A}" dateTime="2022-11-17T10:44:17" maxSheetId="2" userName="Shariff, HidayathullaX" r:id="rId27" minRId="266" maxRId="286">
    <sheetIdMap count="1">
      <sheetId val="1"/>
    </sheetIdMap>
  </header>
  <header guid="{9CD75890-79E9-45ED-8E40-92C62219DDB7}" dateTime="2022-11-17T13:01:15" maxSheetId="2" userName="Rajubhai, GanganiX utsavbhai" r:id="rId28" minRId="287" maxRId="295">
    <sheetIdMap count="1">
      <sheetId val="1"/>
    </sheetIdMap>
  </header>
  <header guid="{06F43F04-B3B7-48BB-8E54-8FDA03A8FD37}" dateTime="2022-11-17T13:09:29" maxSheetId="2" userName="H R, ArpithaX" r:id="rId29" minRId="296" maxRId="297">
    <sheetIdMap count="1">
      <sheetId val="1"/>
    </sheetIdMap>
  </header>
  <header guid="{800AAB3D-5D2F-4365-9F35-835895EBEB9C}" dateTime="2022-11-17T13:28:16" maxSheetId="2" userName="Shariff, HidayathullaX" r:id="rId30" minRId="298" maxRId="300">
    <sheetIdMap count="1">
      <sheetId val="1"/>
    </sheetIdMap>
  </header>
  <header guid="{F0443494-248F-4B66-ABF2-811BDABC7D82}" dateTime="2022-11-17T13:32:24" maxSheetId="2" userName="Shariff, HidayathullaX" r:id="rId31" minRId="301" maxRId="305">
    <sheetIdMap count="1">
      <sheetId val="1"/>
    </sheetIdMap>
  </header>
  <header guid="{F7D26859-E714-42BD-9153-13E3E228C6F9}" dateTime="2022-11-17T14:26:21" maxSheetId="2" userName="H R, ArpithaX" r:id="rId32" minRId="306" maxRId="310">
    <sheetIdMap count="1">
      <sheetId val="1"/>
    </sheetIdMap>
  </header>
  <header guid="{CC767CD0-DD7F-4D5B-89D4-E5499C3071D7}" dateTime="2022-11-17T14:33:57" maxSheetId="2" userName="H R, ArpithaX" r:id="rId33" minRId="311" maxRId="320">
    <sheetIdMap count="1">
      <sheetId val="1"/>
    </sheetIdMap>
  </header>
  <header guid="{7986C75A-9AA9-4AE4-B058-40769C6FC16F}" dateTime="2022-11-17T14:36:58" maxSheetId="2" userName="H R, ArpithaX" r:id="rId34" minRId="321" maxRId="325">
    <sheetIdMap count="1">
      <sheetId val="1"/>
    </sheetIdMap>
  </header>
  <header guid="{9B182A97-F1B6-4FF0-B933-7EA4BEF3BB04}" dateTime="2022-11-17T15:00:06" maxSheetId="2" userName="H R, ArpithaX" r:id="rId35" minRId="326" maxRId="330">
    <sheetIdMap count="1">
      <sheetId val="1"/>
    </sheetIdMap>
  </header>
  <header guid="{149B486B-1AA3-45FC-B72B-5F8534F5AE32}" dateTime="2022-11-17T15:24:02" maxSheetId="2" userName="H R, ArpithaX" r:id="rId36" minRId="331" maxRId="336">
    <sheetIdMap count="1">
      <sheetId val="1"/>
    </sheetIdMap>
  </header>
  <header guid="{5D1CF2E1-8159-4BC5-8CA8-1661023D460D}" dateTime="2022-11-17T15:30:22" maxSheetId="2" userName="C, ChetanaX" r:id="rId37" minRId="337" maxRId="396">
    <sheetIdMap count="1">
      <sheetId val="1"/>
    </sheetIdMap>
  </header>
  <header guid="{B9A07AD7-87DF-4BC0-91F1-A86CDA901B8D}" dateTime="2022-11-17T15:44:11" maxSheetId="2" userName="Mohiuddin, SajjadX" r:id="rId38">
    <sheetIdMap count="1">
      <sheetId val="1"/>
    </sheetIdMap>
  </header>
  <header guid="{305D086B-B550-4EF6-8627-5B34B1B4399C}" dateTime="2022-11-17T15:57:05" maxSheetId="2" userName="C, ChetanaX" r:id="rId39" minRId="398" maxRId="410">
    <sheetIdMap count="1">
      <sheetId val="1"/>
    </sheetIdMap>
  </header>
  <header guid="{4F7FD5C0-9436-40DE-AC70-41D83724A742}" dateTime="2022-11-17T16:02:56" maxSheetId="2" userName="Harikumar, GayathriX" r:id="rId40" minRId="412" maxRId="416">
    <sheetIdMap count="1">
      <sheetId val="1"/>
    </sheetIdMap>
  </header>
  <header guid="{0ED2405A-0A89-475F-AAF0-33A760D5ED9D}" dateTime="2022-11-17T16:03:52" maxSheetId="2" userName="Harikumar, GayathriX" r:id="rId41" minRId="418" maxRId="422">
    <sheetIdMap count="1">
      <sheetId val="1"/>
    </sheetIdMap>
  </header>
  <header guid="{9C740FCF-F2E2-4DA1-9009-BA78DB13BAD4}" dateTime="2022-11-17T16:26:48" maxSheetId="2" userName="Harikumar, GayathriX" r:id="rId42" minRId="423" maxRId="427">
    <sheetIdMap count="1">
      <sheetId val="1"/>
    </sheetIdMap>
  </header>
  <header guid="{38AF5918-DE5D-448B-B05D-9113EBA38DB0}" dateTime="2022-11-17T17:22:45" maxSheetId="2" userName="Shariff, HidayathullaX" r:id="rId43" minRId="428" maxRId="437">
    <sheetIdMap count="1">
      <sheetId val="1"/>
    </sheetIdMap>
  </header>
  <header guid="{462C837B-BCD9-477C-924A-3ACE3D6BBCF7}" dateTime="2022-11-17T17:23:16" maxSheetId="2" userName="Shariff, HidayathullaX" r:id="rId44" minRId="438" maxRId="442">
    <sheetIdMap count="1">
      <sheetId val="1"/>
    </sheetIdMap>
  </header>
  <header guid="{E770CABE-2BBC-47BE-955A-E5217042A9C1}" dateTime="2022-11-17T17:35:20" maxSheetId="2" userName="Harikumar, GayathriX" r:id="rId45" minRId="443" maxRId="450">
    <sheetIdMap count="1">
      <sheetId val="1"/>
    </sheetIdMap>
  </header>
  <header guid="{86ADE1B7-C47B-416A-A990-B06B90DFC5A3}" dateTime="2022-11-17T17:36:08" maxSheetId="2" userName="Rajubhai, GanganiX utsavbhai" r:id="rId46" minRId="452" maxRId="496">
    <sheetIdMap count="1">
      <sheetId val="1"/>
    </sheetIdMap>
  </header>
  <header guid="{9CBA8B1E-CD0D-4C35-904F-B5E80FD88D24}" dateTime="2022-11-17T17:52:35" maxSheetId="2" userName="H R, ArpithaX" r:id="rId47" minRId="497" maxRId="516">
    <sheetIdMap count="1">
      <sheetId val="1"/>
    </sheetIdMap>
  </header>
  <header guid="{94339826-793F-43AB-B732-430369E820BF}" dateTime="2022-11-17T18:15:04" maxSheetId="2" userName="Shariff, HidayathullaX" r:id="rId48" minRId="518" maxRId="527">
    <sheetIdMap count="1">
      <sheetId val="1"/>
    </sheetIdMap>
  </header>
  <header guid="{C71265C6-6C76-49FC-B31E-0C84A000100D}" dateTime="2022-11-17T19:07:12" maxSheetId="2" userName="H R, ArpithaX" r:id="rId49" minRId="528">
    <sheetIdMap count="1">
      <sheetId val="1"/>
    </sheetIdMap>
  </header>
  <header guid="{017501C1-72F9-4DC8-95FD-A62C29A0123D}" dateTime="2022-11-17T19:25:10" maxSheetId="2" userName="Harikumar, GayathriX" r:id="rId50" minRId="529">
    <sheetIdMap count="1">
      <sheetId val="1"/>
    </sheetIdMap>
  </header>
  <header guid="{05288A8A-BF95-4BDA-ACA2-88609A66F3A6}" dateTime="2022-11-17T20:17:55" maxSheetId="2" userName="Harikumar, GayathriX" r:id="rId51" minRId="530" maxRId="534">
    <sheetIdMap count="1">
      <sheetId val="1"/>
    </sheetIdMap>
  </header>
  <header guid="{EE001EA4-9D45-40E3-AF1E-5E52DE735D78}" dateTime="2022-11-18T11:01:25" maxSheetId="2" userName="Rajubhai, GanganiX utsavbhai" r:id="rId52" minRId="535" maxRId="544">
    <sheetIdMap count="1">
      <sheetId val="1"/>
    </sheetIdMap>
  </header>
  <header guid="{1CEE9948-E949-4A62-A02E-300D385465B8}" dateTime="2022-11-18T11:04:03" maxSheetId="2" userName="Shariff, HidayathullaX" r:id="rId53" minRId="545" maxRId="582">
    <sheetIdMap count="1">
      <sheetId val="1"/>
    </sheetIdMap>
  </header>
  <header guid="{82D2922D-58C0-4323-8B64-EFCED149F767}" dateTime="2022-11-18T11:06:54" maxSheetId="2" userName="Shariff, HidayathullaX" r:id="rId54">
    <sheetIdMap count="1">
      <sheetId val="1"/>
    </sheetIdMap>
  </header>
  <header guid="{8A67307A-4CC4-4D36-8DB6-B16B782EE3D6}" dateTime="2022-11-18T11:07:48" maxSheetId="2" userName="Shariff, HidayathullaX" r:id="rId55">
    <sheetIdMap count="1">
      <sheetId val="1"/>
    </sheetIdMap>
  </header>
  <header guid="{FF7EB6BD-31AA-444F-841D-81E3EB84D84C}" dateTime="2022-11-18T11:08:20" maxSheetId="2" userName="Rajubhai, GanganiX utsavbhai" r:id="rId56" minRId="583" maxRId="602">
    <sheetIdMap count="1">
      <sheetId val="1"/>
    </sheetIdMap>
  </header>
  <header guid="{DDF2DC69-4FC5-49E0-8CC2-04F0FED17267}" dateTime="2022-11-18T11:08:47" maxSheetId="2" userName="Rajubhai, GanganiX utsavbhai" r:id="rId57">
    <sheetIdMap count="1">
      <sheetId val="1"/>
    </sheetIdMap>
  </header>
  <header guid="{670A778C-D989-4A08-A64C-7F02F8851DD0}" dateTime="2022-11-18T11:19:12" maxSheetId="2" userName="Shariff, HidayathullaX" r:id="rId58">
    <sheetIdMap count="1">
      <sheetId val="1"/>
    </sheetIdMap>
  </header>
  <header guid="{6DD28961-2F87-4846-8FEE-E06D59891628}" dateTime="2022-11-18T11:23:15" maxSheetId="3" userName="Shariff, HidayathullaX" r:id="rId59" minRId="603" maxRId="625">
    <sheetIdMap count="2">
      <sheetId val="1"/>
      <sheetId val="2"/>
    </sheetIdMap>
  </header>
  <header guid="{7CA5BA1B-0F12-4C96-8EF4-2605BC82CB38}" dateTime="2022-11-18T12:08:07" maxSheetId="3" userName="Mohiuddin, SajjadX" r:id="rId60" minRId="626" maxRId="925">
    <sheetIdMap count="2">
      <sheetId val="1"/>
      <sheetId val="2"/>
    </sheetIdMap>
  </header>
  <header guid="{78C9296A-F613-4498-99C0-5BA46115B938}" dateTime="2022-11-18T12:11:39" maxSheetId="3" userName="Mohiuddin, SajjadX" r:id="rId61" minRId="927" maxRId="928">
    <sheetIdMap count="2">
      <sheetId val="1"/>
      <sheetId val="2"/>
    </sheetIdMap>
  </header>
  <header guid="{09475703-6973-46E8-88A3-57435BFA9582}" dateTime="2022-11-18T16:32:50" maxSheetId="3" userName="Mp, Ganesh" r:id="rId62" minRId="930" maxRId="935">
    <sheetIdMap count="2">
      <sheetId val="1"/>
      <sheetId val="2"/>
    </sheetIdMap>
  </header>
  <header guid="{25314F75-1363-4EEB-A705-FFE1746C3BCC}" dateTime="2023-03-28T14:38:30" maxSheetId="3" userName="Agarwal, Naman" r:id="rId63" minRId="937" maxRId="938">
    <sheetIdMap count="2">
      <sheetId val="1"/>
      <sheetId val="2"/>
    </sheetIdMap>
  </header>
</header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nc r="D6" t="inlineStr">
      <is>
        <t>Chetana</t>
      </is>
    </nc>
  </rcc>
  <rcc rId="180" sId="1">
    <nc r="D22" t="inlineStr">
      <is>
        <t>Chetana</t>
      </is>
    </nc>
  </rcc>
  <rcc rId="181" sId="1">
    <nc r="D25" t="inlineStr">
      <is>
        <t>Chetana</t>
      </is>
    </nc>
  </rcc>
  <rcc rId="182" sId="1">
    <nc r="D27" t="inlineStr">
      <is>
        <t>Chetana</t>
      </is>
    </nc>
  </rcc>
  <rcc rId="183" sId="1">
    <nc r="D29" t="inlineStr">
      <is>
        <t>Chetana</t>
      </is>
    </nc>
  </rcc>
  <rcc rId="184" sId="1">
    <nc r="D47" t="inlineStr">
      <is>
        <t>Chetana</t>
      </is>
    </nc>
  </rcc>
  <rcc rId="185" sId="1">
    <nc r="D57" t="inlineStr">
      <is>
        <t>Chetana</t>
      </is>
    </nc>
  </rcc>
  <rcc rId="186" sId="1">
    <nc r="D60" t="inlineStr">
      <is>
        <t>Chetana</t>
      </is>
    </nc>
  </rcc>
  <rcc rId="187" sId="1">
    <nc r="D64" t="inlineStr">
      <is>
        <t>Chetana</t>
      </is>
    </nc>
  </rcc>
  <rcc rId="188" sId="1">
    <nc r="D78" t="inlineStr">
      <is>
        <t>Chetana</t>
      </is>
    </nc>
  </rcc>
  <rcc rId="189" sId="1">
    <nc r="D99" t="inlineStr">
      <is>
        <t>Chetana</t>
      </is>
    </nc>
  </rcc>
  <rcc rId="190" sId="1">
    <nc r="D103" t="inlineStr">
      <is>
        <t>Chetana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1">
    <nc r="D2" t="inlineStr">
      <is>
        <t>Arpitha</t>
      </is>
    </nc>
  </rcc>
  <rcc rId="192" sId="1">
    <nc r="D37" t="inlineStr">
      <is>
        <t>Arpitha</t>
      </is>
    </nc>
  </rcc>
  <rcft rId="123" sheetId="1"/>
  <rcc rId="193" sId="1">
    <nc r="D41" t="inlineStr">
      <is>
        <t>Arpitha</t>
      </is>
    </nc>
  </rcc>
  <rcc rId="194" sId="1">
    <nc r="D42" t="inlineStr">
      <is>
        <t>Arpitha</t>
      </is>
    </nc>
  </rcc>
  <rcc rId="195" sId="1">
    <nc r="D48" t="inlineStr">
      <is>
        <t>Arpitha</t>
      </is>
    </nc>
  </rcc>
  <rcc rId="196" sId="1">
    <nc r="D51" t="inlineStr">
      <is>
        <t>Arpitha</t>
      </is>
    </nc>
  </rcc>
  <rcc rId="197" sId="1">
    <nc r="D66" t="inlineStr">
      <is>
        <t>Arpitha</t>
      </is>
    </nc>
  </rcc>
  <rcc rId="198" sId="1">
    <nc r="D68" t="inlineStr">
      <is>
        <t>Arpitha</t>
      </is>
    </nc>
  </rcc>
  <rcc rId="199" sId="1">
    <nc r="D69" t="inlineStr">
      <is>
        <t>Arpitha</t>
      </is>
    </nc>
  </rcc>
  <rcc rId="200" sId="1">
    <oc r="C64" t="inlineStr">
      <is>
        <t>bios.platform,fw.ifwi.bios</t>
      </is>
    </oc>
    <nc r="C64" t="inlineStr">
      <is>
        <t>bios.cpu_pm</t>
      </is>
    </nc>
  </rcc>
  <rcc rId="201" sId="1">
    <nc r="D88" t="inlineStr">
      <is>
        <t>Arpitha</t>
      </is>
    </nc>
  </rcc>
  <rcc rId="202" sId="1">
    <nc r="D92" t="inlineStr">
      <is>
        <t>Arpitha</t>
      </is>
    </nc>
  </rcc>
  <rcc rId="203" sId="1">
    <nc r="D104" t="inlineStr">
      <is>
        <t>Arpitha</t>
      </is>
    </nc>
  </rcc>
  <rcc rId="204" sId="1">
    <nc r="D109" t="inlineStr">
      <is>
        <t>Arpitha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>
    <oc r="D37" t="inlineStr">
      <is>
        <t>Arpitha</t>
      </is>
    </oc>
    <nc r="D37" t="inlineStr">
      <is>
        <t>Automation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oc r="D38" t="inlineStr">
      <is>
        <t>Autoamtion</t>
      </is>
    </oc>
    <nc r="D38" t="inlineStr">
      <is>
        <t>automation</t>
      </is>
    </nc>
  </rcc>
  <rcc rId="207" sId="1">
    <oc r="D43" t="inlineStr">
      <is>
        <t>Autoamtion</t>
      </is>
    </oc>
    <nc r="D43" t="inlineStr">
      <is>
        <t>Automation</t>
      </is>
    </nc>
  </rcc>
  <rcc rId="208" sId="1">
    <oc r="D44" t="inlineStr">
      <is>
        <t>Autoamtion</t>
      </is>
    </oc>
    <nc r="D44" t="inlineStr">
      <is>
        <t>automation</t>
      </is>
    </nc>
  </rcc>
  <rcc rId="209" sId="1">
    <oc r="D45" t="inlineStr">
      <is>
        <t>Autoamtion</t>
      </is>
    </oc>
    <nc r="D45" t="inlineStr">
      <is>
        <t>Automation</t>
      </is>
    </nc>
  </rcc>
  <rcc rId="210" sId="1">
    <oc r="D50" t="inlineStr">
      <is>
        <t>Autoamtion</t>
      </is>
    </oc>
    <nc r="D50" t="inlineStr">
      <is>
        <t>Automation</t>
      </is>
    </nc>
  </rcc>
  <rcc rId="211" sId="1">
    <oc r="D52" t="inlineStr">
      <is>
        <t>Autoamtion</t>
      </is>
    </oc>
    <nc r="D52" t="inlineStr">
      <is>
        <t>Automation</t>
      </is>
    </nc>
  </rcc>
  <rcc rId="212" sId="1">
    <oc r="D53" t="inlineStr">
      <is>
        <t>Autoamtion</t>
      </is>
    </oc>
    <nc r="D53" t="inlineStr">
      <is>
        <t>Automation</t>
      </is>
    </nc>
  </rcc>
  <rcc rId="213" sId="1">
    <oc r="D54" t="inlineStr">
      <is>
        <t>Autoamtion</t>
      </is>
    </oc>
    <nc r="D54" t="inlineStr">
      <is>
        <t>Automation</t>
      </is>
    </nc>
  </rcc>
  <rcc rId="214" sId="1">
    <oc r="D55" t="inlineStr">
      <is>
        <t>Autoamtion</t>
      </is>
    </oc>
    <nc r="D55" t="inlineStr">
      <is>
        <t>automation</t>
      </is>
    </nc>
  </rcc>
  <rcc rId="215" sId="1">
    <oc r="D56" t="inlineStr">
      <is>
        <t>Autoamtion</t>
      </is>
    </oc>
    <nc r="D56" t="inlineStr">
      <is>
        <t>automation</t>
      </is>
    </nc>
  </rcc>
  <rcc rId="216" sId="1">
    <oc r="D63" t="inlineStr">
      <is>
        <t>Autoamtion</t>
      </is>
    </oc>
    <nc r="D63" t="inlineStr">
      <is>
        <t>automation</t>
      </is>
    </nc>
  </rcc>
  <rcc rId="217" sId="1">
    <oc r="D79" t="inlineStr">
      <is>
        <t>Autoamtion</t>
      </is>
    </oc>
    <nc r="D79" t="inlineStr">
      <is>
        <t>automation</t>
      </is>
    </nc>
  </rcc>
  <rcc rId="218" sId="1">
    <oc r="D80" t="inlineStr">
      <is>
        <t>Autoamtion</t>
      </is>
    </oc>
    <nc r="D80" t="inlineStr">
      <is>
        <t>automation</t>
      </is>
    </nc>
  </rcc>
  <rcc rId="219" sId="1">
    <oc r="D82" t="inlineStr">
      <is>
        <t>Autoamtion</t>
      </is>
    </oc>
    <nc r="D82" t="inlineStr">
      <is>
        <t>automation</t>
      </is>
    </nc>
  </rcc>
  <rcc rId="220" sId="1">
    <oc r="D84" t="inlineStr">
      <is>
        <t>Autoamtion</t>
      </is>
    </oc>
    <nc r="D84" t="inlineStr">
      <is>
        <t>automation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1">
    <nc r="E39" t="inlineStr">
      <is>
        <t>Pass</t>
      </is>
    </nc>
  </rcc>
  <rcc rId="222" sId="1">
    <nc r="G39">
      <v>42</v>
    </nc>
  </rcc>
  <rcc rId="223" sId="1">
    <nc r="H39" t="inlineStr">
      <is>
        <t>HCC</t>
      </is>
    </nc>
  </rcc>
  <rcc rId="224" sId="1">
    <nc r="I39" t="inlineStr">
      <is>
        <t>BMOD</t>
      </is>
    </nc>
  </rcc>
  <rcc rId="225" sId="1">
    <nc r="J39" t="inlineStr">
      <is>
        <t>Debug ipclean</t>
      </is>
    </nc>
  </rcc>
  <rcc rId="226" sId="1">
    <nc r="E106" t="inlineStr">
      <is>
        <t>Pass</t>
      </is>
    </nc>
  </rcc>
  <rcc rId="227" sId="1">
    <nc r="G106">
      <v>42</v>
    </nc>
  </rcc>
  <rcc rId="228" sId="1">
    <nc r="H106" t="inlineStr">
      <is>
        <t>HCC</t>
      </is>
    </nc>
  </rcc>
  <rcc rId="229" sId="1">
    <nc r="I106" t="inlineStr">
      <is>
        <t>BMOD</t>
      </is>
    </nc>
  </rcc>
  <rcc rId="230" sId="1">
    <nc r="J106" t="inlineStr">
      <is>
        <t>Debug ipclean</t>
      </is>
    </nc>
  </rcc>
  <rcc rId="231" sId="1" odxf="1" dxf="1">
    <nc r="F96">
      <v>16015321565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" sId="1">
    <nc r="E96" t="inlineStr">
      <is>
        <t>Block</t>
      </is>
    </nc>
  </rcc>
  <rcc rId="233" sId="1">
    <oc r="K96" t="inlineStr">
      <is>
        <t>Failed in Automation</t>
      </is>
    </oc>
    <nc r="K96" t="inlineStr">
      <is>
        <t>Failed in Automation   ("CXL feature block").</t>
      </is>
    </nc>
  </rcc>
  <rcc rId="234" sId="1" odxf="1" dxf="1">
    <nc r="F70">
      <v>16014160290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" sId="1">
    <nc r="E81" t="inlineStr">
      <is>
        <t>NA</t>
      </is>
    </nc>
  </rcc>
  <rm rId="236" sheetId="1" source="F70" destination="F81" sourceSheetId="1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nc r="E41" t="inlineStr">
      <is>
        <t>Pass</t>
      </is>
    </nc>
  </rcc>
  <rcc rId="238" sId="1">
    <nc r="E42" t="inlineStr">
      <is>
        <t>Pass</t>
      </is>
    </nc>
  </rcc>
  <rcc rId="239" sId="1">
    <nc r="G41">
      <v>42</v>
    </nc>
  </rcc>
  <rcc rId="240" sId="1">
    <nc r="G42">
      <v>42</v>
    </nc>
  </rcc>
  <rcc rId="241" sId="1">
    <nc r="H42" t="inlineStr">
      <is>
        <t>HCC</t>
      </is>
    </nc>
  </rcc>
  <rcc rId="242" sId="1">
    <nc r="H41" t="inlineStr">
      <is>
        <t>HCC</t>
      </is>
    </nc>
  </rcc>
  <rcc rId="243" sId="1">
    <nc r="I41" t="inlineStr">
      <is>
        <t>BMOD</t>
      </is>
    </nc>
  </rcc>
  <rcc rId="244" sId="1">
    <nc r="J41" t="inlineStr">
      <is>
        <t>DebugSv</t>
      </is>
    </nc>
  </rcc>
  <rcc rId="245" sId="1">
    <nc r="I42" t="inlineStr">
      <is>
        <t>BMOD</t>
      </is>
    </nc>
  </rcc>
  <rcc rId="246" sId="1">
    <nc r="J42" t="inlineStr">
      <is>
        <t>DebugSv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J41" t="inlineStr">
      <is>
        <t>DebugSv</t>
      </is>
    </oc>
    <nc r="J41" t="inlineStr">
      <is>
        <t>ReleaseIpClean</t>
      </is>
    </nc>
  </rcc>
  <rcc rId="248" sId="1">
    <oc r="J42" t="inlineStr">
      <is>
        <t>DebugSv</t>
      </is>
    </oc>
    <nc r="J42" t="inlineStr">
      <is>
        <t>ReleaseIpClean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nc r="D7" t="inlineStr">
      <is>
        <t>Gayathri</t>
      </is>
    </nc>
  </rcc>
  <rcc rId="250" sId="1">
    <nc r="D11" t="inlineStr">
      <is>
        <t>Gayathri</t>
      </is>
    </nc>
  </rcc>
  <rcc rId="251" sId="1">
    <nc r="D26" t="inlineStr">
      <is>
        <t>Gayathri</t>
      </is>
    </nc>
  </rcc>
  <rcc rId="252" sId="1">
    <nc r="D40" t="inlineStr">
      <is>
        <t>Gayathri</t>
      </is>
    </nc>
  </rcc>
  <rcc rId="253" sId="1">
    <nc r="D61" t="inlineStr">
      <is>
        <t>Gayathri</t>
      </is>
    </nc>
  </rcc>
  <rcc rId="254" sId="1">
    <nc r="D71" t="inlineStr">
      <is>
        <t>Gayathri</t>
      </is>
    </nc>
  </rcc>
  <rcc rId="255" sId="1">
    <nc r="D72" t="inlineStr">
      <is>
        <t>Gayathri</t>
      </is>
    </nc>
  </rcc>
  <rcc rId="256" sId="1">
    <nc r="D73" t="inlineStr">
      <is>
        <t>Gayathri</t>
      </is>
    </nc>
  </rcc>
  <rcc rId="257" sId="1">
    <nc r="D74" t="inlineStr">
      <is>
        <t>Gayathri</t>
      </is>
    </nc>
  </rcc>
  <rcc rId="258" sId="1">
    <nc r="D75" t="inlineStr">
      <is>
        <t>Gayathri</t>
      </is>
    </nc>
  </rcc>
  <rcc rId="259" sId="1">
    <nc r="D76" t="inlineStr">
      <is>
        <t>Gayathri</t>
      </is>
    </nc>
  </rcc>
  <rcc rId="260" sId="1">
    <nc r="D77" t="inlineStr">
      <is>
        <t>Gayathri</t>
      </is>
    </nc>
  </rcc>
  <rcc rId="261" sId="1">
    <nc r="D83" t="inlineStr">
      <is>
        <t>Gayathri</t>
      </is>
    </nc>
  </rcc>
  <rcc rId="262" sId="1">
    <nc r="D85" t="inlineStr">
      <is>
        <t>Gayathri</t>
      </is>
    </nc>
  </rcc>
  <rcc rId="263" sId="1">
    <nc r="D86" t="inlineStr">
      <is>
        <t>Gayathri</t>
      </is>
    </nc>
  </rcc>
  <rcc rId="264" sId="1">
    <nc r="D94" t="inlineStr">
      <is>
        <t>sajjad</t>
      </is>
    </nc>
  </rcc>
  <rcc rId="265" sId="1">
    <nc r="D100" t="inlineStr">
      <is>
        <t>gangani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 odxf="1" dxf="1">
    <nc r="E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" sId="1" odxf="1" dxf="1">
    <nc r="F7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" sId="1" odxf="1" dxf="1">
    <nc r="G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" sId="1" odxf="1" dxf="1">
    <nc r="H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" sId="1" odxf="1" dxf="1">
    <nc r="I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" sId="1" odxf="1" dxf="1">
    <nc r="J7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" sId="1" odxf="1" dxf="1">
    <oc r="K7" t="inlineStr">
      <is>
        <t>Failed in Automation</t>
      </is>
    </oc>
    <nc r="K7" t="inlineStr">
      <is>
        <t xml:space="preserve">Ras featute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" sId="1" odxf="1" dxf="1">
    <nc r="E8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" sId="1" odxf="1" dxf="1">
    <nc r="F83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" sId="1" odxf="1" dxf="1">
    <nc r="G8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" sId="1" odxf="1" dxf="1">
    <nc r="H8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" sId="1" odxf="1" dxf="1">
    <nc r="I8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" sId="1" odxf="1" dxf="1">
    <nc r="J83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" sId="1" odxf="1" dxf="1">
    <oc r="K83" t="inlineStr">
      <is>
        <t>Failed in Automation</t>
      </is>
    </oc>
    <nc r="K83" t="inlineStr">
      <is>
        <t xml:space="preserve">Ras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" sId="1" odxf="1" dxf="1">
    <nc r="E85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" sId="1" odxf="1" dxf="1">
    <nc r="F85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" sId="1" odxf="1" dxf="1">
    <nc r="G8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" sId="1" odxf="1" dxf="1">
    <nc r="H8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" sId="1" odxf="1" dxf="1">
    <nc r="I8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1" odxf="1" dxf="1">
    <nc r="J85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" sId="1" odxf="1" dxf="1">
    <oc r="K85" t="inlineStr">
      <is>
        <t>Failed in Automation</t>
      </is>
    </oc>
    <nc r="K85" t="inlineStr">
      <is>
        <t xml:space="preserve">Ras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D20" t="inlineStr">
      <is>
        <t>Automation</t>
      </is>
    </oc>
    <nc r="D20"/>
  </rcc>
  <rcc rId="288" sId="1">
    <oc r="E20" t="inlineStr">
      <is>
        <t>Pass</t>
      </is>
    </oc>
    <nc r="E20"/>
  </rcc>
  <rcc rId="289" sId="1">
    <nc r="K20" t="inlineStr">
      <is>
        <t>failed in automation</t>
      </is>
    </nc>
  </rcc>
  <rcc rId="290" sId="1">
    <oc r="D33" t="inlineStr">
      <is>
        <t>Automation</t>
      </is>
    </oc>
    <nc r="D33"/>
  </rcc>
  <rcc rId="291" sId="1">
    <oc r="E33" t="inlineStr">
      <is>
        <t>Pass</t>
      </is>
    </oc>
    <nc r="E33"/>
  </rcc>
  <rcc rId="292" sId="1">
    <nc r="K33" t="inlineStr">
      <is>
        <t>failed in automation</t>
      </is>
    </nc>
  </rcc>
  <rcc rId="293" sId="1">
    <oc r="D37" t="inlineStr">
      <is>
        <t>Automation</t>
      </is>
    </oc>
    <nc r="D37"/>
  </rcc>
  <rcc rId="294" sId="1">
    <oc r="E37" t="inlineStr">
      <is>
        <t>Pass</t>
      </is>
    </oc>
    <nc r="E37"/>
  </rcc>
  <rcc rId="295" sId="1">
    <nc r="K37" t="inlineStr">
      <is>
        <t>failed in automation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I41" t="inlineStr">
      <is>
        <t>BMOD</t>
      </is>
    </oc>
    <nc r="I41" t="inlineStr">
      <is>
        <t>FMOD</t>
      </is>
    </nc>
  </rcc>
  <rcc rId="297" sId="1">
    <oc r="I42" t="inlineStr">
      <is>
        <t>BMOD</t>
      </is>
    </oc>
    <nc r="I42" t="inlineStr">
      <is>
        <t>FMOD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nc r="D20" t="inlineStr">
      <is>
        <t>Chetana</t>
      </is>
    </nc>
  </rcc>
  <rcc rId="299" sId="1">
    <nc r="D33" t="inlineStr">
      <is>
        <t>Chetana</t>
      </is>
    </nc>
  </rcc>
  <rcc rId="300" sId="1">
    <nc r="D37" t="inlineStr">
      <is>
        <t>Chetana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nc r="E94" t="inlineStr">
      <is>
        <t>pass</t>
      </is>
    </nc>
  </rcc>
  <rcc rId="302" sId="1">
    <nc r="G94">
      <v>42</v>
    </nc>
  </rcc>
  <rcc rId="303" sId="1">
    <nc r="H94" t="inlineStr">
      <is>
        <t>HCC</t>
      </is>
    </nc>
  </rcc>
  <rcc rId="304" sId="1">
    <nc r="I94" t="inlineStr">
      <is>
        <t>Bmod</t>
      </is>
    </nc>
  </rcc>
  <rcc rId="305" sId="1">
    <nc r="J94" t="inlineStr">
      <is>
        <t>Debug IP 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nc r="E48" t="inlineStr">
      <is>
        <t>Block</t>
      </is>
    </nc>
  </rcc>
  <rcc rId="307" sId="1">
    <nc r="G48">
      <v>42</v>
    </nc>
  </rcc>
  <rcc rId="308" sId="1">
    <nc r="H48" t="inlineStr">
      <is>
        <t>HCC</t>
      </is>
    </nc>
  </rcc>
  <rcc rId="309" sId="1">
    <nc r="I48" t="inlineStr">
      <is>
        <t>BMOD</t>
      </is>
    </nc>
  </rcc>
  <rcc rId="310" sId="1">
    <nc r="J48" t="inlineStr">
      <is>
        <t>RelesaeIpClean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1">
    <nc r="E92" t="inlineStr">
      <is>
        <t>Pass</t>
      </is>
    </nc>
  </rcc>
  <rcc rId="312" sId="1">
    <nc r="G92">
      <v>42</v>
    </nc>
  </rcc>
  <rcc rId="313" sId="1">
    <nc r="H92" t="inlineStr">
      <is>
        <t>HCC</t>
      </is>
    </nc>
  </rcc>
  <rcc rId="314" sId="1">
    <nc r="I92" t="inlineStr">
      <is>
        <t>BMOD</t>
      </is>
    </nc>
  </rcc>
  <rcc rId="315" sId="1">
    <nc r="J92" t="inlineStr">
      <is>
        <t>ReleaseIpClean</t>
      </is>
    </nc>
  </rcc>
  <rcc rId="316" sId="1">
    <nc r="J66" t="inlineStr">
      <is>
        <t>ReleaseIpClean</t>
      </is>
    </nc>
  </rcc>
  <rcc rId="317" sId="1">
    <nc r="I66" t="inlineStr">
      <is>
        <t>BMOD</t>
      </is>
    </nc>
  </rcc>
  <rcc rId="318" sId="1">
    <nc r="H66" t="inlineStr">
      <is>
        <t>HCC</t>
      </is>
    </nc>
  </rcc>
  <rcc rId="319" sId="1">
    <nc r="G66">
      <v>42</v>
    </nc>
  </rcc>
  <rcc rId="320" sId="1">
    <nc r="E66" t="inlineStr">
      <is>
        <t>Pass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nc r="E104" t="inlineStr">
      <is>
        <t>Pass</t>
      </is>
    </nc>
  </rcc>
  <rcc rId="322" sId="1">
    <nc r="G104">
      <v>42</v>
    </nc>
  </rcc>
  <rcc rId="323" sId="1">
    <nc r="H104" t="inlineStr">
      <is>
        <t>HCC</t>
      </is>
    </nc>
  </rcc>
  <rcc rId="324" sId="1">
    <nc r="I104" t="inlineStr">
      <is>
        <t>BMOD</t>
      </is>
    </nc>
  </rcc>
  <rcc rId="325" sId="1">
    <nc r="J104" t="inlineStr">
      <is>
        <t>ReleaseIPClean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1">
    <nc r="E88" t="inlineStr">
      <is>
        <t>Pass</t>
      </is>
    </nc>
  </rcc>
  <rcc rId="327" sId="1">
    <nc r="G88">
      <v>42</v>
    </nc>
  </rcc>
  <rcc rId="328" sId="1">
    <nc r="H88" t="inlineStr">
      <is>
        <t>HCC</t>
      </is>
    </nc>
  </rcc>
  <rcc rId="329" sId="1">
    <nc r="I88" t="inlineStr">
      <is>
        <t>BMOD</t>
      </is>
    </nc>
  </rcc>
  <rcc rId="330" sId="1">
    <nc r="J88" t="inlineStr">
      <is>
        <t>ReleaseIpClean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nc r="E69" t="inlineStr">
      <is>
        <t>Pass</t>
      </is>
    </nc>
  </rcc>
  <rcc rId="332" sId="1">
    <nc r="G69">
      <v>42</v>
    </nc>
  </rcc>
  <rcc rId="333" sId="1">
    <nc r="H69" t="inlineStr">
      <is>
        <t>HCC</t>
      </is>
    </nc>
  </rcc>
  <rcc rId="334" sId="1">
    <nc r="I69" t="inlineStr">
      <is>
        <t>BMOD</t>
      </is>
    </nc>
  </rcc>
  <rcc rId="335" sId="1">
    <nc r="J69" t="inlineStr">
      <is>
        <t>DebugIpClean</t>
      </is>
    </nc>
  </rcc>
  <rcc rId="336" sId="1">
    <oc r="J88" t="inlineStr">
      <is>
        <t>ReleaseIpClean</t>
      </is>
    </oc>
    <nc r="J88" t="inlineStr">
      <is>
        <t>DebugIpClean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" sId="1">
    <nc r="E47" t="inlineStr">
      <is>
        <t>pass</t>
      </is>
    </nc>
  </rcc>
  <rcc rId="338" sId="1">
    <nc r="G47">
      <v>42</v>
    </nc>
  </rcc>
  <rcc rId="339" sId="1">
    <nc r="H47" t="inlineStr">
      <is>
        <t>HCC</t>
      </is>
    </nc>
  </rcc>
  <rcc rId="340" sId="1">
    <nc r="I47" t="inlineStr">
      <is>
        <t>BMOD</t>
      </is>
    </nc>
  </rcc>
  <rcc rId="341" sId="1">
    <nc r="J47" t="inlineStr">
      <is>
        <t>Debug IPClean</t>
      </is>
    </nc>
  </rcc>
  <rcc rId="342" sId="1">
    <nc r="E60" t="inlineStr">
      <is>
        <t>pass</t>
      </is>
    </nc>
  </rcc>
  <rcc rId="343" sId="1">
    <nc r="G60">
      <v>42</v>
    </nc>
  </rcc>
  <rcc rId="344" sId="1">
    <nc r="H60" t="inlineStr">
      <is>
        <t>HCC</t>
      </is>
    </nc>
  </rcc>
  <rcc rId="345" sId="1">
    <nc r="I60" t="inlineStr">
      <is>
        <t>BMOD</t>
      </is>
    </nc>
  </rcc>
  <rcc rId="346" sId="1">
    <nc r="J60" t="inlineStr">
      <is>
        <t>Release IPClean</t>
      </is>
    </nc>
  </rcc>
  <rcc rId="347" sId="1">
    <nc r="E22" t="inlineStr">
      <is>
        <t>pass</t>
      </is>
    </nc>
  </rcc>
  <rcc rId="348" sId="1">
    <nc r="G22">
      <v>42</v>
    </nc>
  </rcc>
  <rcc rId="349" sId="1">
    <nc r="H22" t="inlineStr">
      <is>
        <t>HCC</t>
      </is>
    </nc>
  </rcc>
  <rcc rId="350" sId="1">
    <nc r="I22" t="inlineStr">
      <is>
        <t>BMOD</t>
      </is>
    </nc>
  </rcc>
  <rcc rId="351" sId="1">
    <nc r="J22" t="inlineStr">
      <is>
        <t>Release IPClean</t>
      </is>
    </nc>
  </rcc>
  <rcc rId="352" sId="1">
    <nc r="E64" t="inlineStr">
      <is>
        <t>pass</t>
      </is>
    </nc>
  </rcc>
  <rcc rId="353" sId="1">
    <nc r="G64">
      <v>42</v>
    </nc>
  </rcc>
  <rcc rId="354" sId="1">
    <nc r="H64" t="inlineStr">
      <is>
        <t>HCC</t>
      </is>
    </nc>
  </rcc>
  <rcc rId="355" sId="1">
    <nc r="I64" t="inlineStr">
      <is>
        <t>BMOD</t>
      </is>
    </nc>
  </rcc>
  <rcc rId="356" sId="1">
    <nc r="J64" t="inlineStr">
      <is>
        <t>Release IPClean</t>
      </is>
    </nc>
  </rcc>
  <rcc rId="357" sId="1">
    <nc r="E57" t="inlineStr">
      <is>
        <t>pass</t>
      </is>
    </nc>
  </rcc>
  <rcc rId="358" sId="1">
    <nc r="G57">
      <v>42</v>
    </nc>
  </rcc>
  <rcc rId="359" sId="1">
    <nc r="H57" t="inlineStr">
      <is>
        <t>HCC</t>
      </is>
    </nc>
  </rcc>
  <rcc rId="360" sId="1">
    <nc r="I57" t="inlineStr">
      <is>
        <t>BMOD</t>
      </is>
    </nc>
  </rcc>
  <rcc rId="361" sId="1">
    <nc r="J57" t="inlineStr">
      <is>
        <t>Release IPClean</t>
      </is>
    </nc>
  </rcc>
  <rcc rId="362" sId="1">
    <nc r="E25" t="inlineStr">
      <is>
        <t>pass</t>
      </is>
    </nc>
  </rcc>
  <rcc rId="363" sId="1">
    <nc r="G25">
      <v>42</v>
    </nc>
  </rcc>
  <rcc rId="364" sId="1">
    <nc r="H25" t="inlineStr">
      <is>
        <t>HCC</t>
      </is>
    </nc>
  </rcc>
  <rcc rId="365" sId="1">
    <nc r="I25" t="inlineStr">
      <is>
        <t>BMOD</t>
      </is>
    </nc>
  </rcc>
  <rcc rId="366" sId="1">
    <nc r="J25" t="inlineStr">
      <is>
        <t>Release IPClean</t>
      </is>
    </nc>
  </rcc>
  <rcc rId="367" sId="1">
    <nc r="E99" t="inlineStr">
      <is>
        <t>pass</t>
      </is>
    </nc>
  </rcc>
  <rcc rId="368" sId="1">
    <nc r="E78" t="inlineStr">
      <is>
        <t>pass</t>
      </is>
    </nc>
  </rcc>
  <rcc rId="369" sId="1">
    <nc r="G78">
      <v>42</v>
    </nc>
  </rcc>
  <rcc rId="370" sId="1">
    <nc r="G99">
      <v>42</v>
    </nc>
  </rcc>
  <rcc rId="371" sId="1">
    <nc r="H78" t="inlineStr">
      <is>
        <t>HCC</t>
      </is>
    </nc>
  </rcc>
  <rcc rId="372" sId="1">
    <nc r="H99" t="inlineStr">
      <is>
        <t>HCC</t>
      </is>
    </nc>
  </rcc>
  <rcc rId="373" sId="1">
    <nc r="I78" t="inlineStr">
      <is>
        <t>BMOD</t>
      </is>
    </nc>
  </rcc>
  <rcc rId="374" sId="1">
    <nc r="I99" t="inlineStr">
      <is>
        <t>BMOD</t>
      </is>
    </nc>
  </rcc>
  <rcc rId="375" sId="1">
    <nc r="J78" t="inlineStr">
      <is>
        <t>Release IPClean</t>
      </is>
    </nc>
  </rcc>
  <rcc rId="376" sId="1">
    <nc r="J99" t="inlineStr">
      <is>
        <t>Debug IPClean</t>
      </is>
    </nc>
  </rcc>
  <rcc rId="377" sId="1">
    <nc r="E6" t="inlineStr">
      <is>
        <t>pass</t>
      </is>
    </nc>
  </rcc>
  <rcc rId="378" sId="1">
    <nc r="G6">
      <v>42</v>
    </nc>
  </rcc>
  <rcc rId="379" sId="1">
    <nc r="H6" t="inlineStr">
      <is>
        <t>HCC</t>
      </is>
    </nc>
  </rcc>
  <rcc rId="380" sId="1">
    <nc r="I6" t="inlineStr">
      <is>
        <t>BMOD</t>
      </is>
    </nc>
  </rcc>
  <rcc rId="381" sId="1">
    <nc r="J6" t="inlineStr">
      <is>
        <t>Release IPClean</t>
      </is>
    </nc>
  </rcc>
  <rcc rId="382" sId="1">
    <nc r="E29" t="inlineStr">
      <is>
        <t>pass</t>
      </is>
    </nc>
  </rcc>
  <rcc rId="383" sId="1">
    <nc r="G29">
      <v>42</v>
    </nc>
  </rcc>
  <rcc rId="384" sId="1">
    <nc r="H29" t="inlineStr">
      <is>
        <t>HCC</t>
      </is>
    </nc>
  </rcc>
  <rcc rId="385" sId="1">
    <nc r="I29" t="inlineStr">
      <is>
        <t>BMOD</t>
      </is>
    </nc>
  </rcc>
  <rcc rId="386" sId="1">
    <nc r="J29" t="inlineStr">
      <is>
        <t>Debug IPClean</t>
      </is>
    </nc>
  </rcc>
  <rcc rId="387" sId="1">
    <nc r="E27" t="inlineStr">
      <is>
        <t>pass</t>
      </is>
    </nc>
  </rcc>
  <rcc rId="388" sId="1">
    <nc r="G27">
      <v>42</v>
    </nc>
  </rcc>
  <rcc rId="389" sId="1">
    <nc r="H27" t="inlineStr">
      <is>
        <t>HCC</t>
      </is>
    </nc>
  </rcc>
  <rcc rId="390" sId="1">
    <nc r="I27" t="inlineStr">
      <is>
        <t>BMOD</t>
      </is>
    </nc>
  </rcc>
  <rcc rId="391" sId="1">
    <nc r="J27" t="inlineStr">
      <is>
        <t>Release IPClean</t>
      </is>
    </nc>
  </rcc>
  <rcc rId="392" sId="1">
    <nc r="E103" t="inlineStr">
      <is>
        <t>pass</t>
      </is>
    </nc>
  </rcc>
  <rcc rId="393" sId="1">
    <nc r="G103">
      <v>42</v>
    </nc>
  </rcc>
  <rcc rId="394" sId="1">
    <nc r="H103" t="inlineStr">
      <is>
        <t>HCC</t>
      </is>
    </nc>
  </rcc>
  <rcc rId="395" sId="1">
    <nc r="I103" t="inlineStr">
      <is>
        <t>BMOD</t>
      </is>
    </nc>
  </rcc>
  <rcc rId="396" sId="1">
    <nc r="J103" t="inlineStr">
      <is>
        <t>Debug 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96A80D0_520C_4847_82B2_D78232961AE3_.wvu.FilterData" hidden="1" oldHidden="1">
    <formula>Sheet1!$A$1:$K$109</formula>
  </rdn>
  <rcv guid="{496A80D0-520C-4847-82B2-D78232961AE3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nc r="E20" t="inlineStr">
      <is>
        <t>pass</t>
      </is>
    </nc>
  </rcc>
  <rcc rId="399" sId="1">
    <nc r="G20">
      <v>42</v>
    </nc>
  </rcc>
  <rcc rId="400" sId="1">
    <nc r="H20" t="inlineStr">
      <is>
        <t>HCC</t>
      </is>
    </nc>
  </rcc>
  <rcc rId="401" sId="1">
    <nc r="I20" t="inlineStr">
      <is>
        <t>BMOD</t>
      </is>
    </nc>
  </rcc>
  <rcc rId="402" sId="1">
    <nc r="J20" t="inlineStr">
      <is>
        <t>Release IPClean</t>
      </is>
    </nc>
  </rcc>
  <rcc rId="403" sId="1">
    <nc r="E37" t="inlineStr">
      <is>
        <t>pass</t>
      </is>
    </nc>
  </rcc>
  <rcc rId="404" sId="1">
    <nc r="G37">
      <v>42</v>
    </nc>
  </rcc>
  <rcc rId="405" sId="1">
    <nc r="H37" t="inlineStr">
      <is>
        <t>HCC</t>
      </is>
    </nc>
  </rcc>
  <rcc rId="406" sId="1">
    <nc r="I37" t="inlineStr">
      <is>
        <t>BMOD</t>
      </is>
    </nc>
  </rcc>
  <rcc rId="407" sId="1">
    <nc r="J37" t="inlineStr">
      <is>
        <t>Debug IPClean</t>
      </is>
    </nc>
  </rcc>
  <rcc rId="408" sId="1">
    <oc r="D33" t="inlineStr">
      <is>
        <t>Chetana</t>
      </is>
    </oc>
    <nc r="D33" t="inlineStr">
      <is>
        <t>Automation</t>
      </is>
    </nc>
  </rcc>
  <rcc rId="409" sId="1">
    <nc r="E33" t="inlineStr">
      <is>
        <t>pass</t>
      </is>
    </nc>
  </rcc>
  <rcc rId="410" sId="1">
    <oc r="K33" t="inlineStr">
      <is>
        <t>failed in automation</t>
      </is>
    </oc>
    <nc r="K33"/>
  </rcc>
  <rcv guid="{1E0A703B-8B19-48C9-A5FE-B36B2F3503FB}" action="delete"/>
  <rdn rId="0" localSheetId="1" customView="1" name="Z_1E0A703B_8B19_48C9_A5FE_B36B2F3503FB_.wvu.FilterData" hidden="1" oldHidden="1">
    <formula>Sheet1!$A$1:$K$109</formula>
    <oldFormula>Sheet1!$A$1:$K$109</oldFormula>
  </rdn>
  <rcv guid="{1E0A703B-8B19-48C9-A5FE-B36B2F3503F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nc r="E11" t="inlineStr">
      <is>
        <t>PASS</t>
      </is>
    </nc>
  </rcc>
  <rcc rId="413" sId="1">
    <nc r="G11">
      <v>42</v>
    </nc>
  </rcc>
  <rcc rId="414" sId="1">
    <nc r="H11" t="inlineStr">
      <is>
        <t>HCC</t>
      </is>
    </nc>
  </rcc>
  <rcc rId="415" sId="1">
    <nc r="I11" t="inlineStr">
      <is>
        <t>BMOD</t>
      </is>
    </nc>
  </rcc>
  <rcc rId="416" sId="1">
    <nc r="J11" t="inlineStr">
      <is>
        <t>Release IPClean</t>
      </is>
    </nc>
  </rcc>
  <rdn rId="0" localSheetId="1" customView="1" name="Z_17075855_BA95_433E_B93D_82DA76D15688_.wvu.FilterData" hidden="1" oldHidden="1">
    <formula>Sheet1!$A$1:$K$109</formula>
  </rdn>
  <rcv guid="{17075855-BA95-433E-B93D-82DA76D15688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" sId="1">
    <nc r="E40" t="inlineStr">
      <is>
        <t>PASS</t>
      </is>
    </nc>
  </rcc>
  <rcc rId="419" sId="1">
    <nc r="G40">
      <v>42</v>
    </nc>
  </rcc>
  <rcc rId="420" sId="1">
    <nc r="H40" t="inlineStr">
      <is>
        <t>HCC</t>
      </is>
    </nc>
  </rcc>
  <rcc rId="421" sId="1">
    <nc r="I40" t="inlineStr">
      <is>
        <t>BMOD</t>
      </is>
    </nc>
  </rcc>
  <rcc rId="422" sId="1">
    <nc r="J40" t="inlineStr">
      <is>
        <t>ReleaseIpClean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1">
    <nc r="E26" t="inlineStr">
      <is>
        <t>Pass</t>
      </is>
    </nc>
  </rcc>
  <rcc rId="424" sId="1">
    <nc r="G26">
      <v>42</v>
    </nc>
  </rcc>
  <rcc rId="425" sId="1">
    <nc r="H26" t="inlineStr">
      <is>
        <t>HCC</t>
      </is>
    </nc>
  </rcc>
  <rcc rId="426" sId="1">
    <nc r="I26" t="inlineStr">
      <is>
        <t>BMOD</t>
      </is>
    </nc>
  </rcc>
  <rcc rId="427" sId="1">
    <nc r="J26" t="inlineStr">
      <is>
        <t>Release 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nc r="E71" t="inlineStr">
      <is>
        <t>pass</t>
      </is>
    </nc>
  </rcc>
  <rcc rId="429" sId="1">
    <nc r="G71">
      <v>42</v>
    </nc>
  </rcc>
  <rcc rId="430" sId="1">
    <nc r="H71" t="inlineStr">
      <is>
        <t>HCC</t>
      </is>
    </nc>
  </rcc>
  <rcc rId="431" sId="1">
    <nc r="I71" t="inlineStr">
      <is>
        <t>Bmod</t>
      </is>
    </nc>
  </rcc>
  <rcc rId="432" sId="1">
    <nc r="J71" t="inlineStr">
      <is>
        <t>Debug ip clean</t>
      </is>
    </nc>
  </rcc>
  <rcc rId="433" sId="1">
    <nc r="E72" t="inlineStr">
      <is>
        <t>pass</t>
      </is>
    </nc>
  </rcc>
  <rcc rId="434" sId="1">
    <nc r="G72">
      <v>42</v>
    </nc>
  </rcc>
  <rcc rId="435" sId="1">
    <nc r="H72" t="inlineStr">
      <is>
        <t>HCC</t>
      </is>
    </nc>
  </rcc>
  <rcc rId="436" sId="1">
    <nc r="I72" t="inlineStr">
      <is>
        <t>Bmod</t>
      </is>
    </nc>
  </rcc>
  <rcc rId="437" sId="1">
    <nc r="J72" t="inlineStr">
      <is>
        <t>Debug ip clean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1">
    <nc r="E86" t="inlineStr">
      <is>
        <t>pass</t>
      </is>
    </nc>
  </rcc>
  <rcc rId="439" sId="1">
    <nc r="G86">
      <v>42</v>
    </nc>
  </rcc>
  <rcc rId="440" sId="1">
    <nc r="H86" t="inlineStr">
      <is>
        <t>HCC</t>
      </is>
    </nc>
  </rcc>
  <rcc rId="441" sId="1">
    <nc r="I86" t="inlineStr">
      <is>
        <t>Bmod</t>
      </is>
    </nc>
  </rcc>
  <rcc rId="442" sId="1">
    <nc r="J86" t="inlineStr">
      <is>
        <t>Debug ip clean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nc r="E76" t="inlineStr">
      <is>
        <t>Block</t>
      </is>
    </nc>
  </rcc>
  <rcc rId="444" sId="1">
    <nc r="E77" t="inlineStr">
      <is>
        <t>Block</t>
      </is>
    </nc>
  </rcc>
  <rcc rId="445" sId="1" xfDxf="1" dxf="1">
    <nc r="F77">
      <v>15011484236</v>
    </nc>
  </rcc>
  <rcc rId="446" sId="1" xfDxf="1" dxf="1">
    <nc r="F76">
      <v>15011484236</v>
    </nc>
  </rcc>
  <rcc rId="447" sId="1">
    <nc r="I76" t="inlineStr">
      <is>
        <t>bmod</t>
      </is>
    </nc>
  </rcc>
  <rcc rId="448" sId="1">
    <nc r="J76" t="inlineStr">
      <is>
        <t>Release IPClean</t>
      </is>
    </nc>
  </rcc>
  <rcc rId="449" sId="1">
    <nc r="J77" t="inlineStr">
      <is>
        <t>ReleaseIpClean</t>
      </is>
    </nc>
  </rcc>
  <rcc rId="450" sId="1">
    <nc r="I77" t="inlineStr">
      <is>
        <t>BMOD</t>
      </is>
    </nc>
  </rcc>
  <rcv guid="{17075855-BA95-433E-B93D-82DA76D15688}" action="delete"/>
  <rdn rId="0" localSheetId="1" customView="1" name="Z_17075855_BA95_433E_B93D_82DA76D15688_.wvu.FilterData" hidden="1" oldHidden="1">
    <formula>Sheet1!$A$1:$K$109</formula>
    <oldFormula>Sheet1!$A$1:$K$109</oldFormula>
  </rdn>
  <rcv guid="{17075855-BA95-433E-B93D-82DA76D15688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">
    <oc r="J39" t="inlineStr">
      <is>
        <t>Debug ipclean</t>
      </is>
    </oc>
    <nc r="J39" t="inlineStr">
      <is>
        <t>Release ipclean</t>
      </is>
    </nc>
  </rcc>
  <rcc rId="453" sId="1">
    <nc r="E58" t="inlineStr">
      <is>
        <t>Block</t>
      </is>
    </nc>
  </rcc>
  <rcc rId="454" sId="1">
    <nc r="G58">
      <v>42</v>
    </nc>
  </rcc>
  <rcc rId="455" sId="1">
    <nc r="H58" t="inlineStr">
      <is>
        <t>HCC</t>
      </is>
    </nc>
  </rcc>
  <rcc rId="456" sId="1">
    <nc r="I58" t="inlineStr">
      <is>
        <t>BMOD</t>
      </is>
    </nc>
  </rcc>
  <rcc rId="457" sId="1">
    <nc r="J58" t="inlineStr">
      <is>
        <t>Release ipclean</t>
      </is>
    </nc>
  </rcc>
  <rcc rId="458" sId="1">
    <nc r="J62" t="inlineStr">
      <is>
        <t>Release ipclean</t>
      </is>
    </nc>
  </rcc>
  <rcc rId="459" sId="1">
    <nc r="J67" t="inlineStr">
      <is>
        <t>Release ipclean</t>
      </is>
    </nc>
  </rcc>
  <rcc rId="460" sId="1">
    <nc r="J70" t="inlineStr">
      <is>
        <t>Release ipclean</t>
      </is>
    </nc>
  </rcc>
  <rcc rId="461" sId="1">
    <nc r="E70" t="inlineStr">
      <is>
        <t>Block</t>
      </is>
    </nc>
  </rcc>
  <rcc rId="462" sId="1">
    <nc r="G70">
      <v>42</v>
    </nc>
  </rcc>
  <rcc rId="463" sId="1">
    <nc r="H70" t="inlineStr">
      <is>
        <t>HCC</t>
      </is>
    </nc>
  </rcc>
  <rcc rId="464" sId="1">
    <nc r="I70" t="inlineStr">
      <is>
        <t>BMOD</t>
      </is>
    </nc>
  </rcc>
  <rcc rId="465" sId="1">
    <nc r="I67" t="inlineStr">
      <is>
        <t>BMOD</t>
      </is>
    </nc>
  </rcc>
  <rcc rId="466" sId="1">
    <nc r="H67" t="inlineStr">
      <is>
        <t>HCC</t>
      </is>
    </nc>
  </rcc>
  <rcc rId="467" sId="1">
    <nc r="G67">
      <v>42</v>
    </nc>
  </rcc>
  <rcc rId="468" sId="1">
    <nc r="G62">
      <v>42</v>
    </nc>
  </rcc>
  <rcc rId="469" sId="1">
    <nc r="H62" t="inlineStr">
      <is>
        <t>HCC</t>
      </is>
    </nc>
  </rcc>
  <rcc rId="470" sId="1">
    <nc r="I62" t="inlineStr">
      <is>
        <t>BMOD</t>
      </is>
    </nc>
  </rcc>
  <rcc rId="471" sId="1">
    <nc r="E100" t="inlineStr">
      <is>
        <t>Pass</t>
      </is>
    </nc>
  </rcc>
  <rcc rId="472" sId="1">
    <nc r="G100">
      <v>42</v>
    </nc>
  </rcc>
  <rcc rId="473" sId="1">
    <nc r="H100" t="inlineStr">
      <is>
        <t>HCC</t>
      </is>
    </nc>
  </rcc>
  <rcc rId="474" sId="1">
    <nc r="I100" t="inlineStr">
      <is>
        <t>BMOD</t>
      </is>
    </nc>
  </rcc>
  <rcc rId="475" sId="1">
    <nc r="J100" t="inlineStr">
      <is>
        <t>Release ipclean</t>
      </is>
    </nc>
  </rcc>
  <rcc rId="476" sId="1">
    <oc r="J106" t="inlineStr">
      <is>
        <t>Debug ipclean</t>
      </is>
    </oc>
    <nc r="J106" t="inlineStr">
      <is>
        <t>Release ipclean</t>
      </is>
    </nc>
  </rcc>
  <rcc rId="477" sId="1">
    <nc r="E87" t="inlineStr">
      <is>
        <t>NA</t>
      </is>
    </nc>
  </rcc>
  <rcc rId="478" sId="1">
    <nc r="E62" t="inlineStr">
      <is>
        <t>Block</t>
      </is>
    </nc>
  </rcc>
  <rcc rId="479" sId="1">
    <nc r="E67" t="inlineStr">
      <is>
        <t>Block</t>
      </is>
    </nc>
  </rcc>
  <rcc rId="480" sId="1">
    <oc r="F81">
      <v>16014160290</v>
    </oc>
    <nc r="F81"/>
  </rcc>
  <rcc rId="481" sId="1" odxf="1" dxf="1">
    <nc r="F58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62" start="0" length="0">
    <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2" sId="1">
    <nc r="F62">
      <v>15012108594</v>
    </nc>
  </rcc>
  <rcc rId="483" sId="1" odxf="1" dxf="1">
    <nc r="F67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4" sId="1" odxf="1" dxf="1">
    <nc r="F70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5" sId="1">
    <nc r="G81">
      <v>42</v>
    </nc>
  </rcc>
  <rcc rId="486" sId="1">
    <nc r="G87">
      <v>42</v>
    </nc>
  </rcc>
  <rcc rId="487" sId="1">
    <nc r="G96">
      <v>42</v>
    </nc>
  </rcc>
  <rcc rId="488" sId="1">
    <nc r="H96" t="inlineStr">
      <is>
        <t>HCC</t>
      </is>
    </nc>
  </rcc>
  <rcc rId="489" sId="1">
    <nc r="I96" t="inlineStr">
      <is>
        <t>BMOD</t>
      </is>
    </nc>
  </rcc>
  <rcc rId="490" sId="1">
    <nc r="J96" t="inlineStr">
      <is>
        <t>Release ipclean</t>
      </is>
    </nc>
  </rcc>
  <rcc rId="491" sId="1">
    <nc r="J81" t="inlineStr">
      <is>
        <t>Release ipclean</t>
      </is>
    </nc>
  </rcc>
  <rcc rId="492" sId="1">
    <nc r="J87" t="inlineStr">
      <is>
        <t>Release ipclean</t>
      </is>
    </nc>
  </rcc>
  <rcc rId="493" sId="1">
    <nc r="I81" t="inlineStr">
      <is>
        <t>BMOD</t>
      </is>
    </nc>
  </rcc>
  <rcc rId="494" sId="1">
    <nc r="I87" t="inlineStr">
      <is>
        <t>BMOD</t>
      </is>
    </nc>
  </rcc>
  <rcc rId="495" sId="1">
    <nc r="H81" t="inlineStr">
      <is>
        <t>HCC</t>
      </is>
    </nc>
  </rcc>
  <rcc rId="496" sId="1">
    <nc r="H87" t="inlineStr">
      <is>
        <t>HCC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nc r="E2" t="inlineStr">
      <is>
        <t>Pass</t>
      </is>
    </nc>
  </rcc>
  <rcc rId="498" sId="1">
    <nc r="E51" t="inlineStr">
      <is>
        <t>Pass</t>
      </is>
    </nc>
  </rcc>
  <rcc rId="499" sId="1">
    <nc r="E68" t="inlineStr">
      <is>
        <t>Pass</t>
      </is>
    </nc>
  </rcc>
  <rcc rId="500" sId="1">
    <nc r="E109" t="inlineStr">
      <is>
        <t>Pass</t>
      </is>
    </nc>
  </rcc>
  <rcc rId="501" sId="1">
    <nc r="G2">
      <v>42</v>
    </nc>
  </rcc>
  <rcc rId="502" sId="1">
    <nc r="G51">
      <v>42</v>
    </nc>
  </rcc>
  <rcc rId="503" sId="1">
    <nc r="G68">
      <v>42</v>
    </nc>
  </rcc>
  <rcc rId="504" sId="1">
    <nc r="G109">
      <v>42</v>
    </nc>
  </rcc>
  <rcc rId="505" sId="1">
    <nc r="H2" t="inlineStr">
      <is>
        <t>HCC</t>
      </is>
    </nc>
  </rcc>
  <rcc rId="506" sId="1">
    <nc r="H51" t="inlineStr">
      <is>
        <t>HCC</t>
      </is>
    </nc>
  </rcc>
  <rcc rId="507" sId="1">
    <nc r="H68" t="inlineStr">
      <is>
        <t>HCC</t>
      </is>
    </nc>
  </rcc>
  <rcc rId="508" sId="1">
    <nc r="H109" t="inlineStr">
      <is>
        <t>HCC</t>
      </is>
    </nc>
  </rcc>
  <rcc rId="509" sId="1">
    <nc r="I2" t="inlineStr">
      <is>
        <t>BMOD</t>
      </is>
    </nc>
  </rcc>
  <rcc rId="510" sId="1">
    <nc r="I51" t="inlineStr">
      <is>
        <t>BMOD</t>
      </is>
    </nc>
  </rcc>
  <rcc rId="511" sId="1">
    <nc r="I68" t="inlineStr">
      <is>
        <t>BMOD</t>
      </is>
    </nc>
  </rcc>
  <rcc rId="512" sId="1">
    <nc r="I109" t="inlineStr">
      <is>
        <t>BMOD</t>
      </is>
    </nc>
  </rcc>
  <rcc rId="513" sId="1">
    <nc r="J2" t="inlineStr">
      <is>
        <t>ReleaseIpClean</t>
      </is>
    </nc>
  </rcc>
  <rcc rId="514" sId="1">
    <nc r="J51" t="inlineStr">
      <is>
        <t>ReleaseIpClean</t>
      </is>
    </nc>
  </rcc>
  <rcc rId="515" sId="1">
    <nc r="J68" t="inlineStr">
      <is>
        <t>ReleaseIpClean</t>
      </is>
    </nc>
  </rcc>
  <rcc rId="516" sId="1">
    <nc r="J109" t="inlineStr">
      <is>
        <t>ReleaseIpClean</t>
      </is>
    </nc>
  </rcc>
  <rcv guid="{23159370-A4BE-4D51-A56F-61D3EEFB9E7A}" action="delete"/>
  <rdn rId="0" localSheetId="1" customView="1" name="Z_23159370_A4BE_4D51_A56F_61D3EEFB9E7A_.wvu.FilterData" hidden="1" oldHidden="1">
    <formula>Sheet1!$A$1:$K$109</formula>
    <oldFormula>Sheet1!$A$1:$K$109</oldFormula>
  </rdn>
  <rcv guid="{23159370-A4BE-4D51-A56F-61D3EEFB9E7A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nc r="E74" t="inlineStr">
      <is>
        <t>pass</t>
      </is>
    </nc>
  </rcc>
  <rcc rId="519" sId="1">
    <nc r="G74">
      <v>42</v>
    </nc>
  </rcc>
  <rcc rId="520" sId="1">
    <nc r="H74" t="inlineStr">
      <is>
        <t>HCC</t>
      </is>
    </nc>
  </rcc>
  <rcc rId="521" sId="1">
    <nc r="I74" t="inlineStr">
      <is>
        <t>Bmod</t>
      </is>
    </nc>
  </rcc>
  <rcc rId="522" sId="1">
    <nc r="J74" t="inlineStr">
      <is>
        <t>Debug ip clean</t>
      </is>
    </nc>
  </rcc>
  <rcc rId="523" sId="1">
    <nc r="E75" t="inlineStr">
      <is>
        <t>pass</t>
      </is>
    </nc>
  </rcc>
  <rcc rId="524" sId="1">
    <nc r="G75">
      <v>42</v>
    </nc>
  </rcc>
  <rcc rId="525" sId="1">
    <nc r="H75" t="inlineStr">
      <is>
        <t>HCC</t>
      </is>
    </nc>
  </rcc>
  <rcc rId="526" sId="1">
    <nc r="I75" t="inlineStr">
      <is>
        <t>Bmod</t>
      </is>
    </nc>
  </rcc>
  <rcc rId="527" sId="1">
    <nc r="J75" t="inlineStr">
      <is>
        <t>Debug ip clean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 odxf="1" dxf="1">
    <nc r="F48">
      <v>16018422304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1">
    <nc r="E73" t="inlineStr">
      <is>
        <t>NA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nc r="E61" t="inlineStr">
      <is>
        <t>Pass</t>
      </is>
    </nc>
  </rcc>
  <rcc rId="531" sId="1">
    <nc r="G61">
      <v>42</v>
    </nc>
  </rcc>
  <rcc rId="532" sId="1">
    <nc r="H61" t="inlineStr">
      <is>
        <t>hcc</t>
      </is>
    </nc>
  </rcc>
  <rcc rId="533" sId="1">
    <nc r="I61" t="inlineStr">
      <is>
        <t>BMOD</t>
      </is>
    </nc>
  </rcc>
  <rcc rId="534" sId="1">
    <nc r="J61" t="inlineStr">
      <is>
        <t>Debug IPClean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" sId="1">
    <nc r="E5" t="inlineStr">
      <is>
        <t>Pass</t>
      </is>
    </nc>
  </rcc>
  <rcc rId="536" sId="1">
    <nc r="E19" t="inlineStr">
      <is>
        <t>Pass</t>
      </is>
    </nc>
  </rcc>
  <rcc rId="537" sId="1">
    <nc r="G5">
      <v>42</v>
    </nc>
  </rcc>
  <rcc rId="538" sId="1">
    <nc r="G19">
      <v>42</v>
    </nc>
  </rcc>
  <rcc rId="539" sId="1">
    <nc r="H19" t="inlineStr">
      <is>
        <t>HCC</t>
      </is>
    </nc>
  </rcc>
  <rcc rId="540" sId="1">
    <nc r="H5" t="inlineStr">
      <is>
        <t>HCC</t>
      </is>
    </nc>
  </rcc>
  <rcc rId="541" sId="1">
    <nc r="I5" t="inlineStr">
      <is>
        <t>BMOD</t>
      </is>
    </nc>
  </rcc>
  <rcc rId="542" sId="1">
    <nc r="I19" t="inlineStr">
      <is>
        <t>BMOD</t>
      </is>
    </nc>
  </rcc>
  <rcc rId="543" sId="1">
    <nc r="J19" t="inlineStr">
      <is>
        <t>Release IPClean</t>
      </is>
    </nc>
  </rcc>
  <rcc rId="544" sId="1">
    <nc r="J5" t="inlineStr">
      <is>
        <t>Release IPClean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6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6" start="0" length="0">
    <dxf>
      <border>
        <right style="thin">
          <color indexed="64"/>
        </right>
      </border>
    </dxf>
  </rfmt>
  <rfmt sheetId="1" sqref="A6:K6" start="0" length="0">
    <dxf>
      <border>
        <bottom style="thin">
          <color indexed="64"/>
        </bottom>
      </border>
    </dxf>
  </rfmt>
  <rfmt sheetId="1" sqref="A8:A45" start="0" length="0">
    <dxf>
      <border>
        <left style="thin">
          <color indexed="64"/>
        </left>
      </border>
    </dxf>
  </rfmt>
  <rfmt sheetId="1" sqref="A8:K8" start="0" length="0">
    <dxf>
      <border>
        <top style="thin">
          <color indexed="64"/>
        </top>
      </border>
    </dxf>
  </rfmt>
  <rfmt sheetId="1" sqref="K8:K45" start="0" length="0">
    <dxf>
      <border>
        <right style="thin">
          <color indexed="64"/>
        </right>
      </border>
    </dxf>
  </rfmt>
  <rfmt sheetId="1" sqref="A45:K45" start="0" length="0">
    <dxf>
      <border>
        <bottom style="thin">
          <color indexed="64"/>
        </bottom>
      </border>
    </dxf>
  </rfmt>
  <rfmt sheetId="1" sqref="A47" start="0" length="0">
    <dxf>
      <border>
        <left style="thin">
          <color indexed="64"/>
        </left>
      </border>
    </dxf>
  </rfmt>
  <rfmt sheetId="1" sqref="A47:K47" start="0" length="0">
    <dxf>
      <border>
        <top style="thin">
          <color indexed="64"/>
        </top>
      </border>
    </dxf>
  </rfmt>
  <rfmt sheetId="1" sqref="K47" start="0" length="0">
    <dxf>
      <border>
        <right style="thin">
          <color indexed="64"/>
        </right>
      </border>
    </dxf>
  </rfmt>
  <rfmt sheetId="1" sqref="A47:K47" start="0" length="0">
    <dxf>
      <border>
        <bottom style="thin">
          <color indexed="64"/>
        </bottom>
      </border>
    </dxf>
  </rfmt>
  <rfmt sheetId="1" sqref="A49:A57" start="0" length="0">
    <dxf>
      <border>
        <left style="thin">
          <color indexed="64"/>
        </left>
      </border>
    </dxf>
  </rfmt>
  <rfmt sheetId="1" sqref="A49:K49" start="0" length="0">
    <dxf>
      <border>
        <top style="thin">
          <color indexed="64"/>
        </top>
      </border>
    </dxf>
  </rfmt>
  <rfmt sheetId="1" sqref="K49:K57" start="0" length="0">
    <dxf>
      <border>
        <right style="thin">
          <color indexed="64"/>
        </right>
      </border>
    </dxf>
  </rfmt>
  <rfmt sheetId="1" sqref="A57:K57" start="0" length="0">
    <dxf>
      <border>
        <bottom style="thin">
          <color indexed="64"/>
        </bottom>
      </border>
    </dxf>
  </rfmt>
  <rfmt sheetId="1" sqref="A59:A61" start="0" length="0">
    <dxf>
      <border>
        <left style="thin">
          <color indexed="64"/>
        </left>
      </border>
    </dxf>
  </rfmt>
  <rfmt sheetId="1" sqref="A59:K59" start="0" length="0">
    <dxf>
      <border>
        <top style="thin">
          <color indexed="64"/>
        </top>
      </border>
    </dxf>
  </rfmt>
  <rfmt sheetId="1" sqref="K59:K61" start="0" length="0">
    <dxf>
      <border>
        <right style="thin">
          <color indexed="64"/>
        </right>
      </border>
    </dxf>
  </rfmt>
  <rfmt sheetId="1" sqref="A61:K61" start="0" length="0">
    <dxf>
      <border>
        <bottom style="thin">
          <color indexed="64"/>
        </bottom>
      </border>
    </dxf>
  </rfmt>
  <rfmt sheetId="1" sqref="A63:A64" start="0" length="0">
    <dxf>
      <border>
        <left style="thin">
          <color indexed="64"/>
        </left>
      </border>
    </dxf>
  </rfmt>
  <rfmt sheetId="1" sqref="A63:K63" start="0" length="0">
    <dxf>
      <border>
        <top style="thin">
          <color indexed="64"/>
        </top>
      </border>
    </dxf>
  </rfmt>
  <rfmt sheetId="1" sqref="K63:K64" start="0" length="0">
    <dxf>
      <border>
        <right style="thin">
          <color indexed="64"/>
        </right>
      </border>
    </dxf>
  </rfmt>
  <rfmt sheetId="1" sqref="A64:K64" start="0" length="0">
    <dxf>
      <border>
        <bottom style="thin">
          <color indexed="64"/>
        </bottom>
      </border>
    </dxf>
  </rfmt>
  <rfmt sheetId="1" sqref="A66" start="0" length="0">
    <dxf>
      <border>
        <left style="thin">
          <color indexed="64"/>
        </left>
      </border>
    </dxf>
  </rfmt>
  <rfmt sheetId="1" sqref="A66:K66" start="0" length="0">
    <dxf>
      <border>
        <top style="thin">
          <color indexed="64"/>
        </top>
      </border>
    </dxf>
  </rfmt>
  <rfmt sheetId="1" sqref="K66" start="0" length="0">
    <dxf>
      <border>
        <right style="thin">
          <color indexed="64"/>
        </right>
      </border>
    </dxf>
  </rfmt>
  <rfmt sheetId="1" sqref="A66:K66" start="0" length="0">
    <dxf>
      <border>
        <bottom style="thin">
          <color indexed="64"/>
        </bottom>
      </border>
    </dxf>
  </rfmt>
  <rfmt sheetId="1" sqref="A68:A69" start="0" length="0">
    <dxf>
      <border>
        <left style="thin">
          <color indexed="64"/>
        </left>
      </border>
    </dxf>
  </rfmt>
  <rfmt sheetId="1" sqref="A68:K68" start="0" length="0">
    <dxf>
      <border>
        <top style="thin">
          <color indexed="64"/>
        </top>
      </border>
    </dxf>
  </rfmt>
  <rfmt sheetId="1" sqref="K68:K69" start="0" length="0">
    <dxf>
      <border>
        <right style="thin">
          <color indexed="64"/>
        </right>
      </border>
    </dxf>
  </rfmt>
  <rfmt sheetId="1" sqref="A69:K69" start="0" length="0">
    <dxf>
      <border>
        <bottom style="thin">
          <color indexed="64"/>
        </bottom>
      </border>
    </dxf>
  </rfmt>
  <rfmt sheetId="1" sqref="A71:A72" start="0" length="0">
    <dxf>
      <border>
        <left style="thin">
          <color indexed="64"/>
        </left>
      </border>
    </dxf>
  </rfmt>
  <rfmt sheetId="1" sqref="A71:K71" start="0" length="0">
    <dxf>
      <border>
        <top style="thin">
          <color indexed="64"/>
        </top>
      </border>
    </dxf>
  </rfmt>
  <rfmt sheetId="1" sqref="K71:K72" start="0" length="0">
    <dxf>
      <border>
        <right style="thin">
          <color indexed="64"/>
        </right>
      </border>
    </dxf>
  </rfmt>
  <rfmt sheetId="1" sqref="A72:K72" start="0" length="0">
    <dxf>
      <border>
        <bottom style="thin">
          <color indexed="64"/>
        </bottom>
      </border>
    </dxf>
  </rfmt>
  <rfmt sheetId="1" sqref="A74:A75" start="0" length="0">
    <dxf>
      <border>
        <left style="thin">
          <color indexed="64"/>
        </left>
      </border>
    </dxf>
  </rfmt>
  <rfmt sheetId="1" sqref="A74:K74" start="0" length="0">
    <dxf>
      <border>
        <top style="thin">
          <color indexed="64"/>
        </top>
      </border>
    </dxf>
  </rfmt>
  <rfmt sheetId="1" sqref="K74:K75" start="0" length="0">
    <dxf>
      <border>
        <right style="thin">
          <color indexed="64"/>
        </right>
      </border>
    </dxf>
  </rfmt>
  <rfmt sheetId="1" sqref="A75:K75" start="0" length="0">
    <dxf>
      <border>
        <bottom style="thin">
          <color indexed="64"/>
        </bottom>
      </border>
    </dxf>
  </rfmt>
  <rfmt sheetId="1" sqref="A78:A80" start="0" length="0">
    <dxf>
      <border>
        <left style="thin">
          <color indexed="64"/>
        </left>
      </border>
    </dxf>
  </rfmt>
  <rfmt sheetId="1" sqref="A78:K78" start="0" length="0">
    <dxf>
      <border>
        <top style="thin">
          <color indexed="64"/>
        </top>
      </border>
    </dxf>
  </rfmt>
  <rfmt sheetId="1" sqref="K78:K80" start="0" length="0">
    <dxf>
      <border>
        <right style="thin">
          <color indexed="64"/>
        </right>
      </border>
    </dxf>
  </rfmt>
  <rfmt sheetId="1" sqref="A80:K80" start="0" length="0">
    <dxf>
      <border>
        <bottom style="thin">
          <color indexed="64"/>
        </bottom>
      </border>
    </dxf>
  </rfmt>
  <rfmt sheetId="1" sqref="A82" start="0" length="0">
    <dxf>
      <border>
        <left style="thin">
          <color indexed="64"/>
        </left>
      </border>
    </dxf>
  </rfmt>
  <rfmt sheetId="1" sqref="A82:K82" start="0" length="0">
    <dxf>
      <border>
        <top style="thin">
          <color indexed="64"/>
        </top>
      </border>
    </dxf>
  </rfmt>
  <rfmt sheetId="1" sqref="K82" start="0" length="0">
    <dxf>
      <border>
        <right style="thin">
          <color indexed="64"/>
        </right>
      </border>
    </dxf>
  </rfmt>
  <rfmt sheetId="1" sqref="A82:K82" start="0" length="0">
    <dxf>
      <border>
        <bottom style="thin">
          <color indexed="64"/>
        </bottom>
      </border>
    </dxf>
  </rfmt>
  <rfmt sheetId="1" sqref="A84" start="0" length="0">
    <dxf>
      <border>
        <left style="thin">
          <color indexed="64"/>
        </left>
      </border>
    </dxf>
  </rfmt>
  <rfmt sheetId="1" sqref="A84:K84" start="0" length="0">
    <dxf>
      <border>
        <top style="thin">
          <color indexed="64"/>
        </top>
      </border>
    </dxf>
  </rfmt>
  <rfmt sheetId="1" sqref="K84" start="0" length="0">
    <dxf>
      <border>
        <right style="thin">
          <color indexed="64"/>
        </right>
      </border>
    </dxf>
  </rfmt>
  <rfmt sheetId="1" sqref="A84:K84" start="0" length="0">
    <dxf>
      <border>
        <bottom style="thin">
          <color indexed="64"/>
        </bottom>
      </border>
    </dxf>
  </rfmt>
  <rfmt sheetId="1" sqref="A86" start="0" length="0">
    <dxf>
      <border>
        <left style="thin">
          <color indexed="64"/>
        </left>
      </border>
    </dxf>
  </rfmt>
  <rfmt sheetId="1" sqref="A86:K86" start="0" length="0">
    <dxf>
      <border>
        <top style="thin">
          <color indexed="64"/>
        </top>
      </border>
    </dxf>
  </rfmt>
  <rfmt sheetId="1" sqref="K86" start="0" length="0">
    <dxf>
      <border>
        <right style="thin">
          <color indexed="64"/>
        </right>
      </border>
    </dxf>
  </rfmt>
  <rfmt sheetId="1" sqref="A86:K86" start="0" length="0">
    <dxf>
      <border>
        <bottom style="thin">
          <color indexed="64"/>
        </bottom>
      </border>
    </dxf>
  </rfmt>
  <rfmt sheetId="1" sqref="A88:A95" start="0" length="0">
    <dxf>
      <border>
        <left style="thin">
          <color indexed="64"/>
        </left>
      </border>
    </dxf>
  </rfmt>
  <rfmt sheetId="1" sqref="A88:K88" start="0" length="0">
    <dxf>
      <border>
        <top style="thin">
          <color indexed="64"/>
        </top>
      </border>
    </dxf>
  </rfmt>
  <rfmt sheetId="1" sqref="K88:K95" start="0" length="0">
    <dxf>
      <border>
        <right style="thin">
          <color indexed="64"/>
        </right>
      </border>
    </dxf>
  </rfmt>
  <rfmt sheetId="1" sqref="A95:K95" start="0" length="0">
    <dxf>
      <border>
        <bottom style="thin">
          <color indexed="64"/>
        </bottom>
      </border>
    </dxf>
  </rfmt>
  <rfmt sheetId="1" sqref="A97:A109" start="0" length="0">
    <dxf>
      <border>
        <left style="thin">
          <color indexed="64"/>
        </left>
      </border>
    </dxf>
  </rfmt>
  <rfmt sheetId="1" sqref="A97:K97" start="0" length="0">
    <dxf>
      <border>
        <top style="thin">
          <color indexed="64"/>
        </top>
      </border>
    </dxf>
  </rfmt>
  <rfmt sheetId="1" sqref="K97:K109" start="0" length="0">
    <dxf>
      <border>
        <right style="thin">
          <color indexed="64"/>
        </right>
      </border>
    </dxf>
  </rfmt>
  <rfmt sheetId="1" sqref="A109:K109" start="0" length="0">
    <dxf>
      <border>
        <bottom style="thin">
          <color indexed="64"/>
        </bottom>
      </border>
    </dxf>
  </rfmt>
  <rfmt sheetId="1" sqref="A1:K6 A8:K45 A47:K47 A49:K57 A59:K61 A63:K64 A66:K66 A68:K69 A71:K72 A74:K75 A78:K80 A82:K82 A84:K84 A86:K86 A88:K95 A97:K10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E2">
    <dxf>
      <fill>
        <patternFill patternType="solid">
          <bgColor rgb="FF92D050"/>
        </patternFill>
      </fill>
    </dxf>
  </rfmt>
  <rfmt sheetId="1" sqref="E3" start="0" length="0">
    <dxf>
      <fill>
        <patternFill patternType="solid">
          <bgColor rgb="FF92D050"/>
        </patternFill>
      </fill>
    </dxf>
  </rfmt>
  <rfmt sheetId="1" sqref="E4" start="0" length="0">
    <dxf>
      <fill>
        <patternFill patternType="solid">
          <bgColor rgb="FF92D050"/>
        </patternFill>
      </fill>
    </dxf>
  </rfmt>
  <rfmt sheetId="1" sqref="E5" start="0" length="0">
    <dxf>
      <fill>
        <patternFill patternType="solid">
          <bgColor rgb="FF92D050"/>
        </patternFill>
      </fill>
    </dxf>
  </rfmt>
  <rcc rId="545" sId="1" odxf="1" dxf="1">
    <oc r="E6" t="inlineStr">
      <is>
        <t>pass</t>
      </is>
    </oc>
    <nc r="E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8" start="0" length="0">
    <dxf>
      <fill>
        <patternFill patternType="solid">
          <bgColor rgb="FF92D050"/>
        </patternFill>
      </fill>
    </dxf>
  </rfmt>
  <rfmt sheetId="1" sqref="E9" start="0" length="0">
    <dxf>
      <fill>
        <patternFill patternType="solid">
          <bgColor rgb="FF92D050"/>
        </patternFill>
      </fill>
    </dxf>
  </rfmt>
  <rfmt sheetId="1" sqref="E10" start="0" length="0">
    <dxf>
      <fill>
        <patternFill patternType="solid">
          <bgColor rgb="FF92D050"/>
        </patternFill>
      </fill>
    </dxf>
  </rfmt>
  <rcc rId="546" sId="1" odxf="1" dxf="1">
    <oc r="E11" t="inlineStr">
      <is>
        <t>PASS</t>
      </is>
    </oc>
    <nc r="E1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12" start="0" length="0">
    <dxf>
      <fill>
        <patternFill patternType="solid">
          <bgColor rgb="FF92D050"/>
        </patternFill>
      </fill>
    </dxf>
  </rfmt>
  <rfmt sheetId="1" sqref="E13" start="0" length="0">
    <dxf>
      <fill>
        <patternFill patternType="solid">
          <bgColor rgb="FF92D050"/>
        </patternFill>
      </fill>
    </dxf>
  </rfmt>
  <rfmt sheetId="1" sqref="E14" start="0" length="0">
    <dxf>
      <fill>
        <patternFill patternType="solid">
          <bgColor rgb="FF92D050"/>
        </patternFill>
      </fill>
    </dxf>
  </rfmt>
  <rfmt sheetId="1" sqref="E15" start="0" length="0">
    <dxf>
      <fill>
        <patternFill patternType="solid">
          <bgColor rgb="FF92D050"/>
        </patternFill>
      </fill>
    </dxf>
  </rfmt>
  <rfmt sheetId="1" sqref="E16" start="0" length="0">
    <dxf>
      <fill>
        <patternFill patternType="solid">
          <bgColor rgb="FF92D050"/>
        </patternFill>
      </fill>
    </dxf>
  </rfmt>
  <rfmt sheetId="1" sqref="E17" start="0" length="0">
    <dxf>
      <fill>
        <patternFill patternType="solid">
          <bgColor rgb="FF92D050"/>
        </patternFill>
      </fill>
    </dxf>
  </rfmt>
  <rfmt sheetId="1" sqref="E18" start="0" length="0">
    <dxf>
      <fill>
        <patternFill patternType="solid">
          <bgColor rgb="FF92D050"/>
        </patternFill>
      </fill>
    </dxf>
  </rfmt>
  <rfmt sheetId="1" sqref="E19" start="0" length="0">
    <dxf>
      <fill>
        <patternFill patternType="solid">
          <bgColor rgb="FF92D050"/>
        </patternFill>
      </fill>
    </dxf>
  </rfmt>
  <rcc rId="547" sId="1" odxf="1" dxf="1">
    <oc r="E20" t="inlineStr">
      <is>
        <t>pass</t>
      </is>
    </oc>
    <nc r="E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21" start="0" length="0">
    <dxf>
      <fill>
        <patternFill patternType="solid">
          <bgColor rgb="FF92D050"/>
        </patternFill>
      </fill>
    </dxf>
  </rfmt>
  <rcc rId="548" sId="1" odxf="1" dxf="1">
    <oc r="E22" t="inlineStr">
      <is>
        <t>pass</t>
      </is>
    </oc>
    <nc r="E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23" start="0" length="0">
    <dxf>
      <fill>
        <patternFill patternType="solid">
          <bgColor rgb="FF92D050"/>
        </patternFill>
      </fill>
    </dxf>
  </rfmt>
  <rfmt sheetId="1" sqref="E24" start="0" length="0">
    <dxf>
      <fill>
        <patternFill patternType="solid">
          <bgColor rgb="FF92D050"/>
        </patternFill>
      </fill>
    </dxf>
  </rfmt>
  <rcc rId="549" sId="1" odxf="1" dxf="1">
    <oc r="E25" t="inlineStr">
      <is>
        <t>pass</t>
      </is>
    </oc>
    <nc r="E2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26" start="0" length="0">
    <dxf>
      <fill>
        <patternFill patternType="solid">
          <bgColor rgb="FF92D050"/>
        </patternFill>
      </fill>
    </dxf>
  </rfmt>
  <rcc rId="550" sId="1" odxf="1" dxf="1">
    <oc r="E27" t="inlineStr">
      <is>
        <t>pass</t>
      </is>
    </oc>
    <nc r="E2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28" start="0" length="0">
    <dxf>
      <fill>
        <patternFill patternType="solid">
          <bgColor rgb="FF92D050"/>
        </patternFill>
      </fill>
    </dxf>
  </rfmt>
  <rcc rId="551" sId="1" odxf="1" dxf="1">
    <oc r="E29" t="inlineStr">
      <is>
        <t>pass</t>
      </is>
    </oc>
    <nc r="E2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30" start="0" length="0">
    <dxf>
      <fill>
        <patternFill patternType="solid">
          <bgColor rgb="FF92D050"/>
        </patternFill>
      </fill>
    </dxf>
  </rfmt>
  <rcc rId="552" sId="1" odxf="1" dxf="1">
    <oc r="E31" t="inlineStr">
      <is>
        <t>pass</t>
      </is>
    </oc>
    <nc r="E3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32" start="0" length="0">
    <dxf>
      <fill>
        <patternFill patternType="solid">
          <bgColor rgb="FF92D050"/>
        </patternFill>
      </fill>
    </dxf>
  </rfmt>
  <rcc rId="553" sId="1" odxf="1" dxf="1">
    <oc r="E33" t="inlineStr">
      <is>
        <t>pass</t>
      </is>
    </oc>
    <nc r="E3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34" start="0" length="0">
    <dxf>
      <fill>
        <patternFill patternType="solid">
          <bgColor rgb="FF92D050"/>
        </patternFill>
      </fill>
    </dxf>
  </rfmt>
  <rcc rId="554" sId="1" odxf="1" dxf="1">
    <oc r="E35" t="inlineStr">
      <is>
        <t>pass</t>
      </is>
    </oc>
    <nc r="E3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36" start="0" length="0">
    <dxf>
      <fill>
        <patternFill patternType="solid">
          <bgColor rgb="FF92D050"/>
        </patternFill>
      </fill>
    </dxf>
  </rfmt>
  <rcc rId="555" sId="1" odxf="1" dxf="1">
    <oc r="E37" t="inlineStr">
      <is>
        <t>pass</t>
      </is>
    </oc>
    <nc r="E3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38" start="0" length="0">
    <dxf>
      <fill>
        <patternFill patternType="solid">
          <bgColor rgb="FF92D050"/>
        </patternFill>
      </fill>
    </dxf>
  </rfmt>
  <rfmt sheetId="1" sqref="E39" start="0" length="0">
    <dxf>
      <fill>
        <patternFill patternType="solid">
          <bgColor rgb="FF92D050"/>
        </patternFill>
      </fill>
    </dxf>
  </rfmt>
  <rcc rId="556" sId="1" odxf="1" dxf="1">
    <oc r="E40" t="inlineStr">
      <is>
        <t>PASS</t>
      </is>
    </oc>
    <nc r="E4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41" start="0" length="0">
    <dxf>
      <fill>
        <patternFill patternType="solid">
          <bgColor rgb="FF92D050"/>
        </patternFill>
      </fill>
    </dxf>
  </rfmt>
  <rfmt sheetId="1" sqref="E42" start="0" length="0">
    <dxf>
      <fill>
        <patternFill patternType="solid">
          <bgColor rgb="FF92D050"/>
        </patternFill>
      </fill>
    </dxf>
  </rfmt>
  <rfmt sheetId="1" sqref="E43" start="0" length="0">
    <dxf>
      <fill>
        <patternFill patternType="solid">
          <bgColor rgb="FF92D050"/>
        </patternFill>
      </fill>
    </dxf>
  </rfmt>
  <rfmt sheetId="1" sqref="E44" start="0" length="0">
    <dxf>
      <fill>
        <patternFill patternType="solid">
          <bgColor rgb="FF92D050"/>
        </patternFill>
      </fill>
    </dxf>
  </rfmt>
  <rfmt sheetId="1" sqref="E45" start="0" length="0">
    <dxf>
      <fill>
        <patternFill patternType="solid">
          <bgColor rgb="FF92D050"/>
        </patternFill>
      </fill>
    </dxf>
  </rfmt>
  <rcc rId="557" sId="1" odxf="1" dxf="1">
    <oc r="E47" t="inlineStr">
      <is>
        <t>pass</t>
      </is>
    </oc>
    <nc r="E4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58" sId="1" odxf="1" dxf="1">
    <oc r="E49" t="inlineStr">
      <is>
        <t>pass</t>
      </is>
    </oc>
    <nc r="E4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50" start="0" length="0">
    <dxf>
      <fill>
        <patternFill patternType="solid">
          <bgColor rgb="FF92D050"/>
        </patternFill>
      </fill>
    </dxf>
  </rfmt>
  <rfmt sheetId="1" sqref="E51" start="0" length="0">
    <dxf>
      <fill>
        <patternFill patternType="solid">
          <bgColor rgb="FF92D050"/>
        </patternFill>
      </fill>
    </dxf>
  </rfmt>
  <rfmt sheetId="1" sqref="E52" start="0" length="0">
    <dxf>
      <fill>
        <patternFill patternType="solid">
          <bgColor rgb="FF92D050"/>
        </patternFill>
      </fill>
    </dxf>
  </rfmt>
  <rfmt sheetId="1" sqref="E53" start="0" length="0">
    <dxf>
      <fill>
        <patternFill patternType="solid">
          <bgColor rgb="FF92D050"/>
        </patternFill>
      </fill>
    </dxf>
  </rfmt>
  <rfmt sheetId="1" sqref="E54" start="0" length="0">
    <dxf>
      <fill>
        <patternFill patternType="solid">
          <bgColor rgb="FF92D050"/>
        </patternFill>
      </fill>
    </dxf>
  </rfmt>
  <rfmt sheetId="1" sqref="E55" start="0" length="0">
    <dxf>
      <fill>
        <patternFill patternType="solid">
          <bgColor rgb="FF92D050"/>
        </patternFill>
      </fill>
    </dxf>
  </rfmt>
  <rfmt sheetId="1" sqref="E56" start="0" length="0">
    <dxf>
      <fill>
        <patternFill patternType="solid">
          <bgColor rgb="FF92D050"/>
        </patternFill>
      </fill>
    </dxf>
  </rfmt>
  <rcc rId="559" sId="1" odxf="1" dxf="1">
    <oc r="E57" t="inlineStr">
      <is>
        <t>pass</t>
      </is>
    </oc>
    <nc r="E5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0" sId="1" odxf="1" dxf="1">
    <oc r="E59" t="inlineStr">
      <is>
        <t>pass</t>
      </is>
    </oc>
    <nc r="E5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1" sId="1" odxf="1" dxf="1">
    <oc r="E60" t="inlineStr">
      <is>
        <t>pass</t>
      </is>
    </oc>
    <nc r="E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61" start="0" length="0">
    <dxf>
      <fill>
        <patternFill patternType="solid">
          <bgColor rgb="FF92D050"/>
        </patternFill>
      </fill>
    </dxf>
  </rfmt>
  <rfmt sheetId="1" sqref="E63" start="0" length="0">
    <dxf>
      <fill>
        <patternFill patternType="solid">
          <bgColor rgb="FF92D050"/>
        </patternFill>
      </fill>
    </dxf>
  </rfmt>
  <rcc rId="562" sId="1" odxf="1" dxf="1">
    <oc r="E64" t="inlineStr">
      <is>
        <t>pass</t>
      </is>
    </oc>
    <nc r="E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66" start="0" length="0">
    <dxf>
      <fill>
        <patternFill patternType="solid">
          <bgColor rgb="FF92D050"/>
        </patternFill>
      </fill>
    </dxf>
  </rfmt>
  <rfmt sheetId="1" sqref="E68" start="0" length="0">
    <dxf>
      <fill>
        <patternFill patternType="solid">
          <bgColor rgb="FF92D050"/>
        </patternFill>
      </fill>
    </dxf>
  </rfmt>
  <rfmt sheetId="1" sqref="E69" start="0" length="0">
    <dxf>
      <fill>
        <patternFill patternType="solid">
          <bgColor rgb="FF92D050"/>
        </patternFill>
      </fill>
    </dxf>
  </rfmt>
  <rcc rId="563" sId="1" odxf="1" dxf="1">
    <oc r="E71" t="inlineStr">
      <is>
        <t>pass</t>
      </is>
    </oc>
    <nc r="E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4" sId="1" odxf="1" dxf="1">
    <oc r="E72" t="inlineStr">
      <is>
        <t>pass</t>
      </is>
    </oc>
    <nc r="E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5" sId="1" odxf="1" dxf="1">
    <oc r="E74" t="inlineStr">
      <is>
        <t>pass</t>
      </is>
    </oc>
    <nc r="E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6" sId="1" odxf="1" dxf="1">
    <oc r="E75" t="inlineStr">
      <is>
        <t>pass</t>
      </is>
    </oc>
    <nc r="E7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67" sId="1" odxf="1" dxf="1">
    <oc r="E78" t="inlineStr">
      <is>
        <t>pass</t>
      </is>
    </oc>
    <nc r="E7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79" start="0" length="0">
    <dxf>
      <fill>
        <patternFill patternType="solid">
          <bgColor rgb="FF92D050"/>
        </patternFill>
      </fill>
    </dxf>
  </rfmt>
  <rfmt sheetId="1" sqref="E80" start="0" length="0">
    <dxf>
      <fill>
        <patternFill patternType="solid">
          <bgColor rgb="FF92D050"/>
        </patternFill>
      </fill>
    </dxf>
  </rfmt>
  <rfmt sheetId="1" sqref="E82" start="0" length="0">
    <dxf>
      <fill>
        <patternFill patternType="solid">
          <bgColor rgb="FF92D050"/>
        </patternFill>
      </fill>
    </dxf>
  </rfmt>
  <rfmt sheetId="1" sqref="E84" start="0" length="0">
    <dxf>
      <fill>
        <patternFill patternType="solid">
          <bgColor rgb="FF92D050"/>
        </patternFill>
      </fill>
    </dxf>
  </rfmt>
  <rcc rId="568" sId="1" odxf="1" dxf="1">
    <oc r="E86" t="inlineStr">
      <is>
        <t>pass</t>
      </is>
    </oc>
    <nc r="E8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88" start="0" length="0">
    <dxf>
      <fill>
        <patternFill patternType="solid">
          <bgColor rgb="FF92D050"/>
        </patternFill>
      </fill>
    </dxf>
  </rfmt>
  <rcc rId="569" sId="1" odxf="1" dxf="1">
    <oc r="E89" t="inlineStr">
      <is>
        <t>pass</t>
      </is>
    </oc>
    <nc r="E8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0" sId="1" odxf="1" dxf="1">
    <oc r="E90" t="inlineStr">
      <is>
        <t>pass</t>
      </is>
    </oc>
    <nc r="E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1" sId="1" odxf="1" dxf="1">
    <oc r="E91" t="inlineStr">
      <is>
        <t>pass</t>
      </is>
    </oc>
    <nc r="E9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92" start="0" length="0">
    <dxf>
      <fill>
        <patternFill patternType="solid">
          <bgColor rgb="FF92D050"/>
        </patternFill>
      </fill>
    </dxf>
  </rfmt>
  <rcc rId="572" sId="1" odxf="1" dxf="1">
    <oc r="E93" t="inlineStr">
      <is>
        <t>pass</t>
      </is>
    </oc>
    <nc r="E9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3" sId="1" odxf="1" dxf="1">
    <oc r="E94" t="inlineStr">
      <is>
        <t>pass</t>
      </is>
    </oc>
    <nc r="E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4" sId="1" odxf="1" dxf="1">
    <oc r="E95" t="inlineStr">
      <is>
        <t>pass</t>
      </is>
    </oc>
    <nc r="E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5" sId="1" odxf="1" dxf="1">
    <oc r="E97" t="inlineStr">
      <is>
        <t>pass</t>
      </is>
    </oc>
    <nc r="E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6" sId="1" odxf="1" dxf="1">
    <oc r="E98" t="inlineStr">
      <is>
        <t>pass</t>
      </is>
    </oc>
    <nc r="E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7" sId="1" odxf="1" dxf="1">
    <oc r="E99" t="inlineStr">
      <is>
        <t>pass</t>
      </is>
    </oc>
    <nc r="E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100" start="0" length="0">
    <dxf>
      <fill>
        <patternFill patternType="solid">
          <bgColor rgb="FF92D050"/>
        </patternFill>
      </fill>
    </dxf>
  </rfmt>
  <rcc rId="578" sId="1" odxf="1" dxf="1">
    <oc r="E101" t="inlineStr">
      <is>
        <t>pass</t>
      </is>
    </oc>
    <nc r="E1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79" sId="1" odxf="1" dxf="1">
    <oc r="E102" t="inlineStr">
      <is>
        <t>pass</t>
      </is>
    </oc>
    <nc r="E1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80" sId="1" odxf="1" dxf="1">
    <oc r="E103" t="inlineStr">
      <is>
        <t>pass</t>
      </is>
    </oc>
    <nc r="E10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104" start="0" length="0">
    <dxf>
      <fill>
        <patternFill patternType="solid">
          <bgColor rgb="FF92D050"/>
        </patternFill>
      </fill>
    </dxf>
  </rfmt>
  <rcc rId="581" sId="1" odxf="1" dxf="1">
    <oc r="E105" t="inlineStr">
      <is>
        <t>pass</t>
      </is>
    </oc>
    <nc r="E1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106" start="0" length="0">
    <dxf>
      <fill>
        <patternFill patternType="solid">
          <bgColor rgb="FF92D050"/>
        </patternFill>
      </fill>
    </dxf>
  </rfmt>
  <rfmt sheetId="1" sqref="E107" start="0" length="0">
    <dxf>
      <fill>
        <patternFill patternType="solid">
          <bgColor rgb="FF92D050"/>
        </patternFill>
      </fill>
    </dxf>
  </rfmt>
  <rcc rId="582" sId="1" odxf="1" dxf="1">
    <oc r="E108" t="inlineStr">
      <is>
        <t>pass</t>
      </is>
    </oc>
    <nc r="E10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109" start="0" length="0">
    <dxf>
      <fill>
        <patternFill patternType="solid">
          <bgColor rgb="FF92D05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8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58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6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67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70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7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77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E9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73">
    <dxf>
      <fill>
        <patternFill patternType="solid">
          <bgColor theme="2" tint="-0.249977111117893"/>
        </patternFill>
      </fill>
    </dxf>
  </rfmt>
  <rfmt sheetId="1" sqref="E81" start="0" length="0">
    <dxf>
      <fill>
        <patternFill patternType="solid">
          <bgColor theme="2" tint="-0.249977111117893"/>
        </patternFill>
      </fill>
    </dxf>
  </rfmt>
  <rfmt sheetId="1" sqref="E87" start="0" length="0">
    <dxf>
      <fill>
        <patternFill patternType="solid">
          <bgColor theme="2" tint="-0.249977111117893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1">
    <nc r="E46" t="inlineStr">
      <is>
        <t>Pass</t>
      </is>
    </nc>
  </rcc>
  <rcc rId="584" sId="1">
    <nc r="G46">
      <v>42</v>
    </nc>
  </rcc>
  <rcc rId="585" sId="1">
    <nc r="H46" t="inlineStr">
      <is>
        <t>HCC</t>
      </is>
    </nc>
  </rcc>
  <rcc rId="586" sId="1">
    <nc r="I46" t="inlineStr">
      <is>
        <t>BMOD</t>
      </is>
    </nc>
  </rcc>
  <rcc rId="587" sId="1">
    <nc r="E65" t="inlineStr">
      <is>
        <t>Pass</t>
      </is>
    </nc>
  </rcc>
  <rcc rId="588" sId="1">
    <nc r="G65">
      <v>42</v>
    </nc>
  </rcc>
  <rcc rId="589" sId="1">
    <nc r="H65" t="inlineStr">
      <is>
        <t>HCC</t>
      </is>
    </nc>
  </rcc>
  <rcc rId="590" sId="1">
    <nc r="I65" t="inlineStr">
      <is>
        <t>BMOD</t>
      </is>
    </nc>
  </rcc>
  <rcc rId="591" sId="1">
    <oc r="J39" t="inlineStr">
      <is>
        <t>Release ipclean</t>
      </is>
    </oc>
    <nc r="J39" t="inlineStr">
      <is>
        <t>Release IPClean</t>
      </is>
    </nc>
  </rcc>
  <rcc rId="592" sId="1">
    <nc r="J46" t="inlineStr">
      <is>
        <t>Release IPClean</t>
      </is>
    </nc>
  </rcc>
  <rcc rId="593" sId="1">
    <oc r="J58" t="inlineStr">
      <is>
        <t>Release ipclean</t>
      </is>
    </oc>
    <nc r="J58" t="inlineStr">
      <is>
        <t>Release IPClean</t>
      </is>
    </nc>
  </rcc>
  <rcc rId="594" sId="1">
    <oc r="J62" t="inlineStr">
      <is>
        <t>Release ipclean</t>
      </is>
    </oc>
    <nc r="J62" t="inlineStr">
      <is>
        <t>Release IPClean</t>
      </is>
    </nc>
  </rcc>
  <rcc rId="595" sId="1">
    <nc r="J65" t="inlineStr">
      <is>
        <t>Release IPClean</t>
      </is>
    </nc>
  </rcc>
  <rcc rId="596" sId="1">
    <oc r="J67" t="inlineStr">
      <is>
        <t>Release ipclean</t>
      </is>
    </oc>
    <nc r="J67" t="inlineStr">
      <is>
        <t>Release IPClean</t>
      </is>
    </nc>
  </rcc>
  <rcc rId="597" sId="1">
    <oc r="J70" t="inlineStr">
      <is>
        <t>Release ipclean</t>
      </is>
    </oc>
    <nc r="J70" t="inlineStr">
      <is>
        <t>Release IPClean</t>
      </is>
    </nc>
  </rcc>
  <rcc rId="598" sId="1">
    <oc r="J81" t="inlineStr">
      <is>
        <t>Release ipclean</t>
      </is>
    </oc>
    <nc r="J81" t="inlineStr">
      <is>
        <t>Release IPClean</t>
      </is>
    </nc>
  </rcc>
  <rcc rId="599" sId="1">
    <oc r="J87" t="inlineStr">
      <is>
        <t>Release ipclean</t>
      </is>
    </oc>
    <nc r="J87" t="inlineStr">
      <is>
        <t>Release IPClean</t>
      </is>
    </nc>
  </rcc>
  <rcc rId="600" sId="1">
    <oc r="J96" t="inlineStr">
      <is>
        <t>Release ipclean</t>
      </is>
    </oc>
    <nc r="J96" t="inlineStr">
      <is>
        <t>Release IPClean</t>
      </is>
    </nc>
  </rcc>
  <rcc rId="601" sId="1">
    <oc r="J100" t="inlineStr">
      <is>
        <t>Release ipclean</t>
      </is>
    </oc>
    <nc r="J100" t="inlineStr">
      <is>
        <t>Release IPClean</t>
      </is>
    </nc>
  </rcc>
  <rcc rId="602" sId="1">
    <oc r="J106" t="inlineStr">
      <is>
        <t>Release ipclean</t>
      </is>
    </oc>
    <nc r="J106" t="inlineStr">
      <is>
        <t>Release IPClean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65">
    <dxf>
      <fill>
        <patternFill patternType="solid">
          <bgColor rgb="FF92D050"/>
        </patternFill>
      </fill>
    </dxf>
  </rfmt>
  <rfmt sheetId="1" sqref="E46">
    <dxf>
      <fill>
        <patternFill patternType="solid">
          <bgColor rgb="FF92D050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09" start="0" length="0">
    <dxf>
      <border>
        <left style="thin">
          <color indexed="64"/>
        </left>
      </border>
    </dxf>
  </rfmt>
  <rfmt sheetId="1" sqref="K1:K109" start="0" length="0">
    <dxf>
      <border>
        <right style="thin">
          <color indexed="64"/>
        </right>
      </border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603" sheetId="2" name="[GNRD_Orange_08_D88.xlsx]Summary" sheetPosition="1"/>
  <rcc rId="604" sId="2" odxf="1" dxf="1">
    <nc r="A1" t="inlineStr">
      <is>
        <t xml:space="preserve">Status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605" sId="2" odxf="1" dxf="1">
    <nc r="B1" t="inlineStr">
      <is>
        <t xml:space="preserve">Count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606" sId="2" odxf="1" dxf="1">
    <nc r="A2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2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607" sId="2" odxf="1" dxf="1">
    <nc r="A3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3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608" sId="2" odxf="1" dxf="1">
    <nc r="A4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609" sId="2" odxf="1" dxf="1">
    <nc r="B4">
      <v>11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610" sId="2" odxf="1" dxf="1">
    <nc r="A5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611" sId="2" odxf="1" dxf="1">
    <nc r="B5">
      <v>3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612" sId="2" odxf="1" dxf="1">
    <nc r="A6" t="inlineStr">
      <is>
        <t>total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6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613" sId="2" odxf="1" dxf="1">
    <nc r="A8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theme="3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" sId="2" odxf="1" dxf="1">
    <nc r="B8" t="inlineStr">
      <is>
        <t xml:space="preserve">Percentage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" sId="2" odxf="1" dxf="1">
    <nc r="A9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" sId="2" odxf="1" dxf="1">
    <nc r="A10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" sId="2" odxf="1" dxf="1">
    <nc r="B10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" sId="2" odxf="1" dxf="1">
    <nc r="A11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" sId="2" odxf="1" dxf="1">
    <nc r="B11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" sId="2">
    <nc r="B2">
      <v>94</v>
    </nc>
  </rcc>
  <rcc rId="622" sId="2">
    <nc r="B3">
      <v>0</v>
    </nc>
  </rcc>
  <rcc rId="623" sId="2">
    <nc r="B6">
      <v>108</v>
    </nc>
  </rcc>
  <rcv guid="{CE66F8D8-67E7-4DE4-9BF6-879E971B7FF2}" action="delete"/>
  <rdn rId="0" localSheetId="1" customView="1" name="Z_CE66F8D8_67E7_4DE4_9BF6_879E971B7FF2_.wvu.FilterData" hidden="1" oldHidden="1">
    <formula>GNRD_Orange_08_D88!$A$1:$K$109</formula>
    <oldFormula>GNRD_Orange_08_D88!$A$1:$K$1</oldFormula>
  </rdn>
  <rcv guid="{CE66F8D8-67E7-4DE4-9BF6-879E971B7FF2}" action="add"/>
  <rsnm rId="625" sheetId="1" oldName="[GNRD_Orange_08_D88.xlsx]Sheet1" newName="[GNRD_Orange_08_D88.xlsx]GNRD_Orange_08_D88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nc r="G3">
      <v>42</v>
    </nc>
  </rcc>
  <rcc rId="627" sId="1">
    <nc r="G4">
      <v>42</v>
    </nc>
  </rcc>
  <rcc rId="628" sId="1">
    <nc r="G8">
      <v>42</v>
    </nc>
  </rcc>
  <rcc rId="629" sId="1">
    <nc r="G9">
      <v>42</v>
    </nc>
  </rcc>
  <rcc rId="630" sId="1">
    <nc r="G10">
      <v>42</v>
    </nc>
  </rcc>
  <rcc rId="631" sId="1">
    <nc r="G12">
      <v>42</v>
    </nc>
  </rcc>
  <rcc rId="632" sId="1">
    <nc r="G13">
      <v>42</v>
    </nc>
  </rcc>
  <rcc rId="633" sId="1">
    <nc r="G14">
      <v>42</v>
    </nc>
  </rcc>
  <rcc rId="634" sId="1">
    <nc r="G15">
      <v>42</v>
    </nc>
  </rcc>
  <rcc rId="635" sId="1">
    <nc r="G16">
      <v>42</v>
    </nc>
  </rcc>
  <rcc rId="636" sId="1">
    <nc r="G17">
      <v>42</v>
    </nc>
  </rcc>
  <rcc rId="637" sId="1">
    <nc r="G18">
      <v>42</v>
    </nc>
  </rcc>
  <rcc rId="638" sId="1">
    <nc r="G21">
      <v>42</v>
    </nc>
  </rcc>
  <rcc rId="639" sId="1">
    <nc r="G23">
      <v>42</v>
    </nc>
  </rcc>
  <rcc rId="640" sId="1">
    <nc r="G24">
      <v>42</v>
    </nc>
  </rcc>
  <rcc rId="641" sId="1">
    <nc r="G28">
      <v>42</v>
    </nc>
  </rcc>
  <rcc rId="642" sId="1">
    <nc r="G30">
      <v>42</v>
    </nc>
  </rcc>
  <rcc rId="643" sId="1">
    <nc r="G31">
      <v>42</v>
    </nc>
  </rcc>
  <rcc rId="644" sId="1">
    <nc r="G32">
      <v>42</v>
    </nc>
  </rcc>
  <rcc rId="645" sId="1">
    <nc r="G33">
      <v>42</v>
    </nc>
  </rcc>
  <rcc rId="646" sId="1">
    <nc r="G34">
      <v>42</v>
    </nc>
  </rcc>
  <rcc rId="647" sId="1">
    <nc r="G35">
      <v>42</v>
    </nc>
  </rcc>
  <rcc rId="648" sId="1">
    <nc r="G36">
      <v>42</v>
    </nc>
  </rcc>
  <rcc rId="649" sId="1">
    <nc r="G38">
      <v>42</v>
    </nc>
  </rcc>
  <rcc rId="650" sId="1">
    <nc r="G43">
      <v>42</v>
    </nc>
  </rcc>
  <rcc rId="651" sId="1">
    <nc r="G44">
      <v>42</v>
    </nc>
  </rcc>
  <rcc rId="652" sId="1">
    <nc r="G45">
      <v>42</v>
    </nc>
  </rcc>
  <rcc rId="653" sId="1">
    <nc r="G49">
      <v>42</v>
    </nc>
  </rcc>
  <rcc rId="654" sId="1">
    <nc r="G50">
      <v>42</v>
    </nc>
  </rcc>
  <rcc rId="655" sId="1">
    <nc r="G52">
      <v>42</v>
    </nc>
  </rcc>
  <rcc rId="656" sId="1">
    <nc r="G53">
      <v>42</v>
    </nc>
  </rcc>
  <rcc rId="657" sId="1">
    <nc r="G54">
      <v>42</v>
    </nc>
  </rcc>
  <rcc rId="658" sId="1">
    <nc r="G55">
      <v>42</v>
    </nc>
  </rcc>
  <rcc rId="659" sId="1">
    <nc r="G56">
      <v>42</v>
    </nc>
  </rcc>
  <rcc rId="660" sId="1">
    <nc r="G59">
      <v>42</v>
    </nc>
  </rcc>
  <rcc rId="661" sId="1">
    <nc r="G63">
      <v>42</v>
    </nc>
  </rcc>
  <rcc rId="662" sId="1">
    <nc r="G79">
      <v>42</v>
    </nc>
  </rcc>
  <rcc rId="663" sId="1">
    <nc r="G80">
      <v>42</v>
    </nc>
  </rcc>
  <rcc rId="664" sId="1">
    <nc r="G82">
      <v>42</v>
    </nc>
  </rcc>
  <rcc rId="665" sId="1">
    <nc r="G84">
      <v>42</v>
    </nc>
  </rcc>
  <rcc rId="666" sId="1">
    <nc r="G89">
      <v>42</v>
    </nc>
  </rcc>
  <rcc rId="667" sId="1">
    <nc r="G90">
      <v>42</v>
    </nc>
  </rcc>
  <rcc rId="668" sId="1">
    <nc r="G91">
      <v>42</v>
    </nc>
  </rcc>
  <rcc rId="669" sId="1">
    <nc r="G93">
      <v>42</v>
    </nc>
  </rcc>
  <rcc rId="670" sId="1">
    <nc r="G95">
      <v>42</v>
    </nc>
  </rcc>
  <rcc rId="671" sId="1">
    <nc r="G97">
      <v>42</v>
    </nc>
  </rcc>
  <rcc rId="672" sId="1">
    <nc r="G98">
      <v>42</v>
    </nc>
  </rcc>
  <rcc rId="673" sId="1">
    <nc r="G101">
      <v>42</v>
    </nc>
  </rcc>
  <rcc rId="674" sId="1">
    <nc r="G102">
      <v>42</v>
    </nc>
  </rcc>
  <rcc rId="675" sId="1">
    <nc r="G105">
      <v>42</v>
    </nc>
  </rcc>
  <rcc rId="676" sId="1">
    <nc r="G107">
      <v>42</v>
    </nc>
  </rcc>
  <rcc rId="677" sId="1">
    <nc r="G108">
      <v>42</v>
    </nc>
  </rcc>
  <rcc rId="678" sId="1">
    <nc r="H3" t="inlineStr">
      <is>
        <t>HCC</t>
      </is>
    </nc>
  </rcc>
  <rcc rId="679" sId="1">
    <nc r="H4" t="inlineStr">
      <is>
        <t>HCC</t>
      </is>
    </nc>
  </rcc>
  <rcc rId="680" sId="1">
    <nc r="H8" t="inlineStr">
      <is>
        <t>HCC</t>
      </is>
    </nc>
  </rcc>
  <rcc rId="681" sId="1">
    <nc r="H9" t="inlineStr">
      <is>
        <t>HCC</t>
      </is>
    </nc>
  </rcc>
  <rcc rId="682" sId="1">
    <nc r="H10" t="inlineStr">
      <is>
        <t>HCC</t>
      </is>
    </nc>
  </rcc>
  <rcc rId="683" sId="1">
    <nc r="H12" t="inlineStr">
      <is>
        <t>HCC</t>
      </is>
    </nc>
  </rcc>
  <rcc rId="684" sId="1">
    <nc r="H13" t="inlineStr">
      <is>
        <t>HCC</t>
      </is>
    </nc>
  </rcc>
  <rcc rId="685" sId="1">
    <nc r="H14" t="inlineStr">
      <is>
        <t>HCC</t>
      </is>
    </nc>
  </rcc>
  <rcc rId="686" sId="1">
    <nc r="H15" t="inlineStr">
      <is>
        <t>HCC</t>
      </is>
    </nc>
  </rcc>
  <rcc rId="687" sId="1">
    <nc r="H16" t="inlineStr">
      <is>
        <t>HCC</t>
      </is>
    </nc>
  </rcc>
  <rcc rId="688" sId="1">
    <nc r="H17" t="inlineStr">
      <is>
        <t>HCC</t>
      </is>
    </nc>
  </rcc>
  <rcc rId="689" sId="1">
    <nc r="H18" t="inlineStr">
      <is>
        <t>HCC</t>
      </is>
    </nc>
  </rcc>
  <rcc rId="690" sId="1">
    <nc r="H21" t="inlineStr">
      <is>
        <t>HCC</t>
      </is>
    </nc>
  </rcc>
  <rcc rId="691" sId="1">
    <nc r="H23" t="inlineStr">
      <is>
        <t>HCC</t>
      </is>
    </nc>
  </rcc>
  <rcc rId="692" sId="1">
    <nc r="H24" t="inlineStr">
      <is>
        <t>HCC</t>
      </is>
    </nc>
  </rcc>
  <rcc rId="693" sId="1">
    <nc r="H28" t="inlineStr">
      <is>
        <t>HCC</t>
      </is>
    </nc>
  </rcc>
  <rcc rId="694" sId="1">
    <nc r="H30" t="inlineStr">
      <is>
        <t>HCC</t>
      </is>
    </nc>
  </rcc>
  <rcc rId="695" sId="1">
    <nc r="H31" t="inlineStr">
      <is>
        <t>HCC</t>
      </is>
    </nc>
  </rcc>
  <rcc rId="696" sId="1">
    <nc r="H32" t="inlineStr">
      <is>
        <t>HCC</t>
      </is>
    </nc>
  </rcc>
  <rcc rId="697" sId="1">
    <nc r="H33" t="inlineStr">
      <is>
        <t>HCC</t>
      </is>
    </nc>
  </rcc>
  <rcc rId="698" sId="1">
    <nc r="H34" t="inlineStr">
      <is>
        <t>HCC</t>
      </is>
    </nc>
  </rcc>
  <rcc rId="699" sId="1">
    <nc r="H35" t="inlineStr">
      <is>
        <t>HCC</t>
      </is>
    </nc>
  </rcc>
  <rcc rId="700" sId="1">
    <nc r="H36" t="inlineStr">
      <is>
        <t>HCC</t>
      </is>
    </nc>
  </rcc>
  <rcc rId="701" sId="1">
    <nc r="H38" t="inlineStr">
      <is>
        <t>HCC</t>
      </is>
    </nc>
  </rcc>
  <rcc rId="702" sId="1">
    <nc r="H43" t="inlineStr">
      <is>
        <t>HCC</t>
      </is>
    </nc>
  </rcc>
  <rcc rId="703" sId="1">
    <nc r="H44" t="inlineStr">
      <is>
        <t>HCC</t>
      </is>
    </nc>
  </rcc>
  <rcc rId="704" sId="1">
    <nc r="H45" t="inlineStr">
      <is>
        <t>HCC</t>
      </is>
    </nc>
  </rcc>
  <rcc rId="705" sId="1">
    <nc r="H49" t="inlineStr">
      <is>
        <t>HCC</t>
      </is>
    </nc>
  </rcc>
  <rcc rId="706" sId="1">
    <nc r="H50" t="inlineStr">
      <is>
        <t>HCC</t>
      </is>
    </nc>
  </rcc>
  <rcc rId="707" sId="1">
    <nc r="H52" t="inlineStr">
      <is>
        <t>HCC</t>
      </is>
    </nc>
  </rcc>
  <rcc rId="708" sId="1">
    <nc r="H53" t="inlineStr">
      <is>
        <t>HCC</t>
      </is>
    </nc>
  </rcc>
  <rcc rId="709" sId="1">
    <nc r="H54" t="inlineStr">
      <is>
        <t>HCC</t>
      </is>
    </nc>
  </rcc>
  <rcc rId="710" sId="1">
    <nc r="H55" t="inlineStr">
      <is>
        <t>HCC</t>
      </is>
    </nc>
  </rcc>
  <rcc rId="711" sId="1">
    <nc r="H56" t="inlineStr">
      <is>
        <t>HCC</t>
      </is>
    </nc>
  </rcc>
  <rcc rId="712" sId="1">
    <nc r="H59" t="inlineStr">
      <is>
        <t>HCC</t>
      </is>
    </nc>
  </rcc>
  <rcc rId="713" sId="1">
    <oc r="H61" t="inlineStr">
      <is>
        <t>hcc</t>
      </is>
    </oc>
    <nc r="H61" t="inlineStr">
      <is>
        <t>HCC</t>
      </is>
    </nc>
  </rcc>
  <rcc rId="714" sId="1">
    <nc r="H63" t="inlineStr">
      <is>
        <t>HCC</t>
      </is>
    </nc>
  </rcc>
  <rcc rId="715" sId="1">
    <nc r="H79" t="inlineStr">
      <is>
        <t>HCC</t>
      </is>
    </nc>
  </rcc>
  <rcc rId="716" sId="1">
    <nc r="H80" t="inlineStr">
      <is>
        <t>HCC</t>
      </is>
    </nc>
  </rcc>
  <rcc rId="717" sId="1">
    <nc r="H82" t="inlineStr">
      <is>
        <t>HCC</t>
      </is>
    </nc>
  </rcc>
  <rcc rId="718" sId="1">
    <nc r="H84" t="inlineStr">
      <is>
        <t>HCC</t>
      </is>
    </nc>
  </rcc>
  <rcc rId="719" sId="1">
    <nc r="H89" t="inlineStr">
      <is>
        <t>HCC</t>
      </is>
    </nc>
  </rcc>
  <rcc rId="720" sId="1">
    <nc r="H90" t="inlineStr">
      <is>
        <t>HCC</t>
      </is>
    </nc>
  </rcc>
  <rcc rId="721" sId="1">
    <nc r="H91" t="inlineStr">
      <is>
        <t>HCC</t>
      </is>
    </nc>
  </rcc>
  <rcc rId="722" sId="1">
    <nc r="H93" t="inlineStr">
      <is>
        <t>HCC</t>
      </is>
    </nc>
  </rcc>
  <rcc rId="723" sId="1">
    <nc r="H95" t="inlineStr">
      <is>
        <t>HCC</t>
      </is>
    </nc>
  </rcc>
  <rcc rId="724" sId="1">
    <nc r="H97" t="inlineStr">
      <is>
        <t>HCC</t>
      </is>
    </nc>
  </rcc>
  <rcc rId="725" sId="1">
    <nc r="H98" t="inlineStr">
      <is>
        <t>HCC</t>
      </is>
    </nc>
  </rcc>
  <rcc rId="726" sId="1">
    <nc r="H101" t="inlineStr">
      <is>
        <t>HCC</t>
      </is>
    </nc>
  </rcc>
  <rcc rId="727" sId="1">
    <nc r="H102" t="inlineStr">
      <is>
        <t>HCC</t>
      </is>
    </nc>
  </rcc>
  <rcc rId="728" sId="1">
    <nc r="H105" t="inlineStr">
      <is>
        <t>HCC</t>
      </is>
    </nc>
  </rcc>
  <rcc rId="729" sId="1">
    <nc r="H107" t="inlineStr">
      <is>
        <t>HCC</t>
      </is>
    </nc>
  </rcc>
  <rcc rId="730" sId="1">
    <nc r="H108" t="inlineStr">
      <is>
        <t>HCC</t>
      </is>
    </nc>
  </rcc>
  <rcc rId="731" sId="1">
    <nc r="I3" t="inlineStr">
      <is>
        <t>BMOD</t>
      </is>
    </nc>
  </rcc>
  <rcc rId="732" sId="1">
    <nc r="I4" t="inlineStr">
      <is>
        <t>BMOD</t>
      </is>
    </nc>
  </rcc>
  <rcc rId="733" sId="1">
    <nc r="I8" t="inlineStr">
      <is>
        <t>BMOD</t>
      </is>
    </nc>
  </rcc>
  <rcc rId="734" sId="1">
    <nc r="I9" t="inlineStr">
      <is>
        <t>BMOD</t>
      </is>
    </nc>
  </rcc>
  <rcc rId="735" sId="1">
    <nc r="I10" t="inlineStr">
      <is>
        <t>BMOD</t>
      </is>
    </nc>
  </rcc>
  <rcc rId="736" sId="1">
    <nc r="I12" t="inlineStr">
      <is>
        <t>BMOD</t>
      </is>
    </nc>
  </rcc>
  <rcc rId="737" sId="1">
    <nc r="I13" t="inlineStr">
      <is>
        <t>BMOD</t>
      </is>
    </nc>
  </rcc>
  <rcc rId="738" sId="1">
    <nc r="I14" t="inlineStr">
      <is>
        <t>BMOD</t>
      </is>
    </nc>
  </rcc>
  <rcc rId="739" sId="1">
    <nc r="I15" t="inlineStr">
      <is>
        <t>BMOD</t>
      </is>
    </nc>
  </rcc>
  <rcc rId="740" sId="1">
    <nc r="I16" t="inlineStr">
      <is>
        <t>BMOD</t>
      </is>
    </nc>
  </rcc>
  <rcc rId="741" sId="1">
    <nc r="I17" t="inlineStr">
      <is>
        <t>BMOD</t>
      </is>
    </nc>
  </rcc>
  <rcc rId="742" sId="1">
    <nc r="I18" t="inlineStr">
      <is>
        <t>BMOD</t>
      </is>
    </nc>
  </rcc>
  <rcc rId="743" sId="1">
    <nc r="I21" t="inlineStr">
      <is>
        <t>BMOD</t>
      </is>
    </nc>
  </rcc>
  <rcc rId="744" sId="1">
    <nc r="I23" t="inlineStr">
      <is>
        <t>BMOD</t>
      </is>
    </nc>
  </rcc>
  <rcc rId="745" sId="1">
    <nc r="I24" t="inlineStr">
      <is>
        <t>BMOD</t>
      </is>
    </nc>
  </rcc>
  <rcc rId="746" sId="1">
    <nc r="I28" t="inlineStr">
      <is>
        <t>BMOD</t>
      </is>
    </nc>
  </rcc>
  <rcc rId="747" sId="1">
    <nc r="I30" t="inlineStr">
      <is>
        <t>BMOD</t>
      </is>
    </nc>
  </rcc>
  <rcc rId="748" sId="1">
    <nc r="I31" t="inlineStr">
      <is>
        <t>BMOD</t>
      </is>
    </nc>
  </rcc>
  <rcc rId="749" sId="1">
    <nc r="I32" t="inlineStr">
      <is>
        <t>BMOD</t>
      </is>
    </nc>
  </rcc>
  <rcc rId="750" sId="1">
    <nc r="I33" t="inlineStr">
      <is>
        <t>BMOD</t>
      </is>
    </nc>
  </rcc>
  <rcc rId="751" sId="1">
    <nc r="I34" t="inlineStr">
      <is>
        <t>BMOD</t>
      </is>
    </nc>
  </rcc>
  <rcc rId="752" sId="1">
    <nc r="I35" t="inlineStr">
      <is>
        <t>BMOD</t>
      </is>
    </nc>
  </rcc>
  <rcc rId="753" sId="1">
    <nc r="I36" t="inlineStr">
      <is>
        <t>BMOD</t>
      </is>
    </nc>
  </rcc>
  <rcc rId="754" sId="1">
    <nc r="I38" t="inlineStr">
      <is>
        <t>BMOD</t>
      </is>
    </nc>
  </rcc>
  <rcc rId="755" sId="1">
    <oc r="I41" t="inlineStr">
      <is>
        <t>FMOD</t>
      </is>
    </oc>
    <nc r="I41" t="inlineStr">
      <is>
        <t>BMOD</t>
      </is>
    </nc>
  </rcc>
  <rcc rId="756" sId="1">
    <oc r="I42" t="inlineStr">
      <is>
        <t>FMOD</t>
      </is>
    </oc>
    <nc r="I42" t="inlineStr">
      <is>
        <t>BMOD</t>
      </is>
    </nc>
  </rcc>
  <rcc rId="757" sId="1">
    <nc r="I43" t="inlineStr">
      <is>
        <t>BMOD</t>
      </is>
    </nc>
  </rcc>
  <rcc rId="758" sId="1">
    <nc r="I44" t="inlineStr">
      <is>
        <t>BMOD</t>
      </is>
    </nc>
  </rcc>
  <rcc rId="759" sId="1">
    <nc r="I45" t="inlineStr">
      <is>
        <t>BMOD</t>
      </is>
    </nc>
  </rcc>
  <rcc rId="760" sId="1">
    <nc r="I49" t="inlineStr">
      <is>
        <t>BMOD</t>
      </is>
    </nc>
  </rcc>
  <rcc rId="761" sId="1">
    <nc r="I50" t="inlineStr">
      <is>
        <t>BMOD</t>
      </is>
    </nc>
  </rcc>
  <rcc rId="762" sId="1">
    <nc r="I52" t="inlineStr">
      <is>
        <t>BMOD</t>
      </is>
    </nc>
  </rcc>
  <rcc rId="763" sId="1">
    <nc r="I53" t="inlineStr">
      <is>
        <t>BMOD</t>
      </is>
    </nc>
  </rcc>
  <rcc rId="764" sId="1">
    <nc r="I54" t="inlineStr">
      <is>
        <t>BMOD</t>
      </is>
    </nc>
  </rcc>
  <rcc rId="765" sId="1">
    <nc r="I55" t="inlineStr">
      <is>
        <t>BMOD</t>
      </is>
    </nc>
  </rcc>
  <rcc rId="766" sId="1">
    <nc r="I56" t="inlineStr">
      <is>
        <t>BMOD</t>
      </is>
    </nc>
  </rcc>
  <rcc rId="767" sId="1">
    <nc r="I59" t="inlineStr">
      <is>
        <t>BMOD</t>
      </is>
    </nc>
  </rcc>
  <rcc rId="768" sId="1">
    <nc r="I63" t="inlineStr">
      <is>
        <t>BMOD</t>
      </is>
    </nc>
  </rcc>
  <rcc rId="769" sId="1">
    <oc r="I71" t="inlineStr">
      <is>
        <t>Bmod</t>
      </is>
    </oc>
    <nc r="I71" t="inlineStr">
      <is>
        <t>BMOD</t>
      </is>
    </nc>
  </rcc>
  <rcc rId="770" sId="1">
    <oc r="I72" t="inlineStr">
      <is>
        <t>Bmod</t>
      </is>
    </oc>
    <nc r="I72" t="inlineStr">
      <is>
        <t>BMOD</t>
      </is>
    </nc>
  </rcc>
  <rcc rId="771" sId="1">
    <oc r="I74" t="inlineStr">
      <is>
        <t>Bmod</t>
      </is>
    </oc>
    <nc r="I74" t="inlineStr">
      <is>
        <t>BMOD</t>
      </is>
    </nc>
  </rcc>
  <rcc rId="772" sId="1">
    <oc r="I75" t="inlineStr">
      <is>
        <t>Bmod</t>
      </is>
    </oc>
    <nc r="I75" t="inlineStr">
      <is>
        <t>BMOD</t>
      </is>
    </nc>
  </rcc>
  <rcc rId="773" sId="1">
    <nc r="I79" t="inlineStr">
      <is>
        <t>BMOD</t>
      </is>
    </nc>
  </rcc>
  <rcc rId="774" sId="1">
    <nc r="I80" t="inlineStr">
      <is>
        <t>BMOD</t>
      </is>
    </nc>
  </rcc>
  <rcc rId="775" sId="1">
    <nc r="I82" t="inlineStr">
      <is>
        <t>BMOD</t>
      </is>
    </nc>
  </rcc>
  <rcc rId="776" sId="1">
    <nc r="I84" t="inlineStr">
      <is>
        <t>BMOD</t>
      </is>
    </nc>
  </rcc>
  <rcc rId="777" sId="1">
    <oc r="I86" t="inlineStr">
      <is>
        <t>Bmod</t>
      </is>
    </oc>
    <nc r="I86" t="inlineStr">
      <is>
        <t>BMOD</t>
      </is>
    </nc>
  </rcc>
  <rcc rId="778" sId="1">
    <nc r="I89" t="inlineStr">
      <is>
        <t>BMOD</t>
      </is>
    </nc>
  </rcc>
  <rcc rId="779" sId="1">
    <nc r="I90" t="inlineStr">
      <is>
        <t>BMOD</t>
      </is>
    </nc>
  </rcc>
  <rcc rId="780" sId="1">
    <nc r="I91" t="inlineStr">
      <is>
        <t>BMOD</t>
      </is>
    </nc>
  </rcc>
  <rcc rId="781" sId="1">
    <nc r="I93" t="inlineStr">
      <is>
        <t>BMOD</t>
      </is>
    </nc>
  </rcc>
  <rcc rId="782" sId="1">
    <oc r="I94" t="inlineStr">
      <is>
        <t>Bmod</t>
      </is>
    </oc>
    <nc r="I94" t="inlineStr">
      <is>
        <t>BMOD</t>
      </is>
    </nc>
  </rcc>
  <rcc rId="783" sId="1">
    <nc r="I95" t="inlineStr">
      <is>
        <t>BMOD</t>
      </is>
    </nc>
  </rcc>
  <rcc rId="784" sId="1">
    <nc r="I97" t="inlineStr">
      <is>
        <t>BMOD</t>
      </is>
    </nc>
  </rcc>
  <rcc rId="785" sId="1">
    <nc r="I98" t="inlineStr">
      <is>
        <t>BMOD</t>
      </is>
    </nc>
  </rcc>
  <rcc rId="786" sId="1">
    <nc r="I101" t="inlineStr">
      <is>
        <t>BMOD</t>
      </is>
    </nc>
  </rcc>
  <rcc rId="787" sId="1">
    <nc r="I102" t="inlineStr">
      <is>
        <t>BMOD</t>
      </is>
    </nc>
  </rcc>
  <rcc rId="788" sId="1">
    <nc r="I105" t="inlineStr">
      <is>
        <t>BMOD</t>
      </is>
    </nc>
  </rcc>
  <rcc rId="789" sId="1">
    <nc r="I107" t="inlineStr">
      <is>
        <t>BMOD</t>
      </is>
    </nc>
  </rcc>
  <rcc rId="790" sId="1">
    <nc r="I108" t="inlineStr">
      <is>
        <t>BMOD</t>
      </is>
    </nc>
  </rcc>
  <rcc rId="791" sId="1">
    <oc r="K2" t="inlineStr">
      <is>
        <t>Failed in Automation</t>
      </is>
    </oc>
    <nc r="K2"/>
  </rcc>
  <rcc rId="792" sId="1">
    <oc r="K5" t="inlineStr">
      <is>
        <t>Failed in Automation</t>
      </is>
    </oc>
    <nc r="K5"/>
  </rcc>
  <rcc rId="793" sId="1">
    <oc r="K19" t="inlineStr">
      <is>
        <t>failed in automation</t>
      </is>
    </oc>
    <nc r="K19"/>
  </rcc>
  <rcc rId="794" sId="1">
    <oc r="K20" t="inlineStr">
      <is>
        <t>failed in automation</t>
      </is>
    </oc>
    <nc r="K20"/>
  </rcc>
  <rcc rId="795" sId="1">
    <oc r="K22" t="inlineStr">
      <is>
        <t>Failed in Automation</t>
      </is>
    </oc>
    <nc r="K22"/>
  </rcc>
  <rcc rId="796" sId="1">
    <oc r="K26" t="inlineStr">
      <is>
        <t>failed in automation</t>
      </is>
    </oc>
    <nc r="K26"/>
  </rcc>
  <rcc rId="797" sId="1">
    <oc r="K29" t="inlineStr">
      <is>
        <t>Failed in Automation</t>
      </is>
    </oc>
    <nc r="K29"/>
  </rcc>
  <rcc rId="798" sId="1">
    <oc r="K37" t="inlineStr">
      <is>
        <t>failed in automation</t>
      </is>
    </oc>
    <nc r="K37"/>
  </rcc>
  <rcc rId="799" sId="1">
    <oc r="K46" t="inlineStr">
      <is>
        <t>failed in automation</t>
      </is>
    </oc>
    <nc r="K46"/>
  </rcc>
  <rcc rId="800" sId="1">
    <oc r="K47" t="inlineStr">
      <is>
        <t>Failed in Automation</t>
      </is>
    </oc>
    <nc r="K47"/>
  </rcc>
  <rcc rId="801" sId="1">
    <oc r="K51" t="inlineStr">
      <is>
        <t>failed in automation</t>
      </is>
    </oc>
    <nc r="K51"/>
  </rcc>
  <rcc rId="802" sId="1">
    <oc r="K65" t="inlineStr">
      <is>
        <t>Failed in Automation</t>
      </is>
    </oc>
    <nc r="K65"/>
  </rcc>
  <rcc rId="803" sId="1">
    <oc r="K68" t="inlineStr">
      <is>
        <t>failed in automation</t>
      </is>
    </oc>
    <nc r="K68"/>
  </rcc>
  <rcc rId="804" sId="1">
    <oc r="K69" t="inlineStr">
      <is>
        <t>failed in automation</t>
      </is>
    </oc>
    <nc r="K69"/>
  </rcc>
  <rcc rId="805" sId="1">
    <oc r="K86" t="inlineStr">
      <is>
        <t>Failed in Automation</t>
      </is>
    </oc>
    <nc r="K86"/>
  </rcc>
  <rcc rId="806" sId="1">
    <oc r="K94" t="inlineStr">
      <is>
        <t>Failed in Automation</t>
      </is>
    </oc>
    <nc r="K94"/>
  </rcc>
  <rcc rId="807" sId="1">
    <oc r="K99" t="inlineStr">
      <is>
        <t>Failed in Automation</t>
      </is>
    </oc>
    <nc r="K99"/>
  </rcc>
  <rcc rId="808" sId="1">
    <oc r="K100" t="inlineStr">
      <is>
        <t>Failed in Automation</t>
      </is>
    </oc>
    <nc r="K100"/>
  </rcc>
  <rcc rId="809" sId="1">
    <oc r="K109" t="inlineStr">
      <is>
        <t>Failed in Automation</t>
      </is>
    </oc>
    <nc r="K109"/>
  </rcc>
  <rcc rId="810" sId="1">
    <nc r="G76">
      <v>42</v>
    </nc>
  </rcc>
  <rcc rId="811" sId="1">
    <nc r="G77">
      <v>42</v>
    </nc>
  </rcc>
  <rcc rId="812" sId="1">
    <nc r="H76" t="inlineStr">
      <is>
        <t>HCC</t>
      </is>
    </nc>
  </rcc>
  <rcc rId="813" sId="1">
    <nc r="H77" t="inlineStr">
      <is>
        <t>HCC</t>
      </is>
    </nc>
  </rcc>
  <rcc rId="814" sId="1">
    <oc r="I76" t="inlineStr">
      <is>
        <t>bmod</t>
      </is>
    </oc>
    <nc r="I76" t="inlineStr">
      <is>
        <t>BMOD</t>
      </is>
    </nc>
  </rcc>
  <rcc rId="815" sId="1">
    <oc r="K48" t="inlineStr">
      <is>
        <t>Failed in Automation</t>
      </is>
    </oc>
    <nc r="K48" t="inlineStr">
      <is>
        <t>TPM Feature Block</t>
      </is>
    </nc>
  </rcc>
  <rcc rId="816" sId="1">
    <oc r="K58" t="inlineStr">
      <is>
        <t>Failed in Automation</t>
      </is>
    </oc>
    <nc r="K58" t="inlineStr">
      <is>
        <t>SGX feature block</t>
      </is>
    </nc>
  </rcc>
  <rcc rId="817" sId="1">
    <oc r="K62" t="inlineStr">
      <is>
        <t>Failed in Automation</t>
      </is>
    </oc>
    <nc r="K62" t="inlineStr">
      <is>
        <t>SGX feature block</t>
      </is>
    </nc>
  </rcc>
  <rcc rId="818" sId="1">
    <oc r="K67" t="inlineStr">
      <is>
        <t>Failed in Automation</t>
      </is>
    </oc>
    <nc r="K67" t="inlineStr">
      <is>
        <t>SGX feature block</t>
      </is>
    </nc>
  </rcc>
  <rcc rId="819" sId="1">
    <nc r="K70" t="inlineStr">
      <is>
        <t>SGX feature block</t>
      </is>
    </nc>
  </rcc>
  <rcc rId="820" sId="1">
    <oc r="K77" t="inlineStr">
      <is>
        <t>failed in automation</t>
      </is>
    </oc>
    <nc r="K77" t="inlineStr">
      <is>
        <t xml:space="preserve">Full dimm population feature block </t>
      </is>
    </nc>
  </rcc>
  <rcc rId="821" sId="1">
    <oc r="K83" t="inlineStr">
      <is>
        <t xml:space="preserve">Ras feature block </t>
      </is>
    </oc>
    <nc r="K83" t="inlineStr">
      <is>
        <t xml:space="preserve">Full dimm population feature block </t>
      </is>
    </nc>
  </rcc>
  <rcc rId="822" sId="1">
    <oc r="K96" t="inlineStr">
      <is>
        <t>Failed in Automation   ("CXL feature block").</t>
      </is>
    </oc>
    <nc r="K96" t="inlineStr">
      <is>
        <t xml:space="preserve">CXL feature block </t>
      </is>
    </nc>
  </rcc>
  <rcc rId="823" sId="1">
    <oc r="K73" t="inlineStr">
      <is>
        <t>Failed in Automation</t>
      </is>
    </oc>
    <nc r="K73"/>
  </rcc>
  <rcc rId="824" sId="1">
    <nc r="G73">
      <v>42</v>
    </nc>
  </rcc>
  <rcc rId="825" sId="1">
    <nc r="H73" t="inlineStr">
      <is>
        <t>HCC</t>
      </is>
    </nc>
  </rcc>
  <rcc rId="826" sId="1">
    <nc r="I73" t="inlineStr">
      <is>
        <t>BMOD</t>
      </is>
    </nc>
  </rcc>
  <rcc rId="827" sId="1">
    <oc r="J69" t="inlineStr">
      <is>
        <t>DebugIpClean</t>
      </is>
    </oc>
    <nc r="J69" t="inlineStr">
      <is>
        <t>Debug IPClean</t>
      </is>
    </nc>
  </rcc>
  <rcc rId="828" sId="1">
    <oc r="J71" t="inlineStr">
      <is>
        <t>Debug ip clean</t>
      </is>
    </oc>
    <nc r="J71" t="inlineStr">
      <is>
        <t>Debug IPClean</t>
      </is>
    </nc>
  </rcc>
  <rcc rId="829" sId="1">
    <oc r="J72" t="inlineStr">
      <is>
        <t>Debug ip clean</t>
      </is>
    </oc>
    <nc r="J72" t="inlineStr">
      <is>
        <t>Debug IPClean</t>
      </is>
    </nc>
  </rcc>
  <rcc rId="830" sId="1">
    <oc r="J74" t="inlineStr">
      <is>
        <t>Debug ip clean</t>
      </is>
    </oc>
    <nc r="J74" t="inlineStr">
      <is>
        <t>Debug IPClean</t>
      </is>
    </nc>
  </rcc>
  <rcc rId="831" sId="1">
    <oc r="J75" t="inlineStr">
      <is>
        <t>Debug ip clean</t>
      </is>
    </oc>
    <nc r="J75" t="inlineStr">
      <is>
        <t>Debug IPClean</t>
      </is>
    </nc>
  </rcc>
  <rcc rId="832" sId="1">
    <oc r="J86" t="inlineStr">
      <is>
        <t>Debug ip clean</t>
      </is>
    </oc>
    <nc r="J86" t="inlineStr">
      <is>
        <t>Debug IPClean</t>
      </is>
    </nc>
  </rcc>
  <rcc rId="833" sId="1">
    <oc r="J88" t="inlineStr">
      <is>
        <t>DebugIpClean</t>
      </is>
    </oc>
    <nc r="J88" t="inlineStr">
      <is>
        <t>Debug IPClean</t>
      </is>
    </nc>
  </rcc>
  <rcc rId="834" sId="1">
    <oc r="J94" t="inlineStr">
      <is>
        <t>Debug IP clean</t>
      </is>
    </oc>
    <nc r="J94" t="inlineStr">
      <is>
        <t>Debug IPClean</t>
      </is>
    </nc>
  </rcc>
  <rcc rId="835" sId="1">
    <oc r="J2" t="inlineStr">
      <is>
        <t>ReleaseIpClean</t>
      </is>
    </oc>
    <nc r="J2" t="inlineStr">
      <is>
        <t>Release IP Clean</t>
      </is>
    </nc>
  </rcc>
  <rcc rId="836" sId="1">
    <nc r="J3" t="inlineStr">
      <is>
        <t>Release IP Clean</t>
      </is>
    </nc>
  </rcc>
  <rcc rId="837" sId="1">
    <nc r="J4" t="inlineStr">
      <is>
        <t>Release IP Clean</t>
      </is>
    </nc>
  </rcc>
  <rcc rId="838" sId="1">
    <oc r="J5" t="inlineStr">
      <is>
        <t>Release IPClean</t>
      </is>
    </oc>
    <nc r="J5" t="inlineStr">
      <is>
        <t>Release IP Clean</t>
      </is>
    </nc>
  </rcc>
  <rcc rId="839" sId="1">
    <oc r="J6" t="inlineStr">
      <is>
        <t>Release IPClean</t>
      </is>
    </oc>
    <nc r="J6" t="inlineStr">
      <is>
        <t>Release IP Clean</t>
      </is>
    </nc>
  </rcc>
  <rcc rId="840" sId="1">
    <nc r="J8" t="inlineStr">
      <is>
        <t>Release IP Clean</t>
      </is>
    </nc>
  </rcc>
  <rcc rId="841" sId="1">
    <nc r="J9" t="inlineStr">
      <is>
        <t>Release IP Clean</t>
      </is>
    </nc>
  </rcc>
  <rcc rId="842" sId="1">
    <nc r="J10" t="inlineStr">
      <is>
        <t>Release IP Clean</t>
      </is>
    </nc>
  </rcc>
  <rcc rId="843" sId="1">
    <oc r="J11" t="inlineStr">
      <is>
        <t>Release IPClean</t>
      </is>
    </oc>
    <nc r="J11" t="inlineStr">
      <is>
        <t>Release IP Clean</t>
      </is>
    </nc>
  </rcc>
  <rcc rId="844" sId="1">
    <nc r="J12" t="inlineStr">
      <is>
        <t>Release IP Clean</t>
      </is>
    </nc>
  </rcc>
  <rcc rId="845" sId="1">
    <nc r="J13" t="inlineStr">
      <is>
        <t>Release IP Clean</t>
      </is>
    </nc>
  </rcc>
  <rcc rId="846" sId="1">
    <nc r="J14" t="inlineStr">
      <is>
        <t>Release IP Clean</t>
      </is>
    </nc>
  </rcc>
  <rcc rId="847" sId="1">
    <nc r="J15" t="inlineStr">
      <is>
        <t>Release IP Clean</t>
      </is>
    </nc>
  </rcc>
  <rcc rId="848" sId="1">
    <nc r="J16" t="inlineStr">
      <is>
        <t>Release IP Clean</t>
      </is>
    </nc>
  </rcc>
  <rcc rId="849" sId="1">
    <nc r="J17" t="inlineStr">
      <is>
        <t>Release IP Clean</t>
      </is>
    </nc>
  </rcc>
  <rcc rId="850" sId="1">
    <nc r="J18" t="inlineStr">
      <is>
        <t>Release IP Clean</t>
      </is>
    </nc>
  </rcc>
  <rcc rId="851" sId="1">
    <oc r="J19" t="inlineStr">
      <is>
        <t>Release IPClean</t>
      </is>
    </oc>
    <nc r="J19" t="inlineStr">
      <is>
        <t>Release IP Clean</t>
      </is>
    </nc>
  </rcc>
  <rcc rId="852" sId="1">
    <oc r="J20" t="inlineStr">
      <is>
        <t>Release IPClean</t>
      </is>
    </oc>
    <nc r="J20" t="inlineStr">
      <is>
        <t>Release IP Clean</t>
      </is>
    </nc>
  </rcc>
  <rcc rId="853" sId="1">
    <nc r="J21" t="inlineStr">
      <is>
        <t>Release IP Clean</t>
      </is>
    </nc>
  </rcc>
  <rcc rId="854" sId="1">
    <oc r="J22" t="inlineStr">
      <is>
        <t>Release IPClean</t>
      </is>
    </oc>
    <nc r="J22" t="inlineStr">
      <is>
        <t>Release IP Clean</t>
      </is>
    </nc>
  </rcc>
  <rcc rId="855" sId="1">
    <nc r="J23" t="inlineStr">
      <is>
        <t>Release IP Clean</t>
      </is>
    </nc>
  </rcc>
  <rcc rId="856" sId="1">
    <nc r="J24" t="inlineStr">
      <is>
        <t>Release IP Clean</t>
      </is>
    </nc>
  </rcc>
  <rcc rId="857" sId="1">
    <oc r="J25" t="inlineStr">
      <is>
        <t>Release IPClean</t>
      </is>
    </oc>
    <nc r="J25" t="inlineStr">
      <is>
        <t>Release IP Clean</t>
      </is>
    </nc>
  </rcc>
  <rcc rId="858" sId="1">
    <oc r="J26" t="inlineStr">
      <is>
        <t>Release IPClean</t>
      </is>
    </oc>
    <nc r="J26" t="inlineStr">
      <is>
        <t>Release IP Clean</t>
      </is>
    </nc>
  </rcc>
  <rcc rId="859" sId="1">
    <oc r="J27" t="inlineStr">
      <is>
        <t>Release IPClean</t>
      </is>
    </oc>
    <nc r="J27" t="inlineStr">
      <is>
        <t>Release IP Clean</t>
      </is>
    </nc>
  </rcc>
  <rcc rId="860" sId="1">
    <nc r="J28" t="inlineStr">
      <is>
        <t>Release IP Clean</t>
      </is>
    </nc>
  </rcc>
  <rcc rId="861" sId="1">
    <nc r="J30" t="inlineStr">
      <is>
        <t>Release IP Clean</t>
      </is>
    </nc>
  </rcc>
  <rcc rId="862" sId="1">
    <nc r="J31" t="inlineStr">
      <is>
        <t>Release IP Clean</t>
      </is>
    </nc>
  </rcc>
  <rcc rId="863" sId="1">
    <nc r="J32" t="inlineStr">
      <is>
        <t>Release IP Clean</t>
      </is>
    </nc>
  </rcc>
  <rcc rId="864" sId="1">
    <nc r="J33" t="inlineStr">
      <is>
        <t>Release IP Clean</t>
      </is>
    </nc>
  </rcc>
  <rcc rId="865" sId="1">
    <nc r="J34" t="inlineStr">
      <is>
        <t>Release IP Clean</t>
      </is>
    </nc>
  </rcc>
  <rcc rId="866" sId="1">
    <nc r="J35" t="inlineStr">
      <is>
        <t>Release IP Clean</t>
      </is>
    </nc>
  </rcc>
  <rcc rId="867" sId="1">
    <nc r="J36" t="inlineStr">
      <is>
        <t>Release IP Clean</t>
      </is>
    </nc>
  </rcc>
  <rcc rId="868" sId="1">
    <nc r="J38" t="inlineStr">
      <is>
        <t>Release IP Clean</t>
      </is>
    </nc>
  </rcc>
  <rcc rId="869" sId="1">
    <oc r="J39" t="inlineStr">
      <is>
        <t>Release IPClean</t>
      </is>
    </oc>
    <nc r="J39" t="inlineStr">
      <is>
        <t>Release IP Clean</t>
      </is>
    </nc>
  </rcc>
  <rcc rId="870" sId="1">
    <oc r="J40" t="inlineStr">
      <is>
        <t>ReleaseIpClean</t>
      </is>
    </oc>
    <nc r="J40" t="inlineStr">
      <is>
        <t>Release IP Clean</t>
      </is>
    </nc>
  </rcc>
  <rcc rId="871" sId="1">
    <oc r="J41" t="inlineStr">
      <is>
        <t>ReleaseIpClean</t>
      </is>
    </oc>
    <nc r="J41" t="inlineStr">
      <is>
        <t>Release IP Clean</t>
      </is>
    </nc>
  </rcc>
  <rcc rId="872" sId="1">
    <oc r="J42" t="inlineStr">
      <is>
        <t>ReleaseIpClean</t>
      </is>
    </oc>
    <nc r="J42" t="inlineStr">
      <is>
        <t>Release IP Clean</t>
      </is>
    </nc>
  </rcc>
  <rcc rId="873" sId="1">
    <nc r="J43" t="inlineStr">
      <is>
        <t>Release IP Clean</t>
      </is>
    </nc>
  </rcc>
  <rcc rId="874" sId="1">
    <nc r="J44" t="inlineStr">
      <is>
        <t>Release IP Clean</t>
      </is>
    </nc>
  </rcc>
  <rcc rId="875" sId="1">
    <nc r="J45" t="inlineStr">
      <is>
        <t>Release IP Clean</t>
      </is>
    </nc>
  </rcc>
  <rcc rId="876" sId="1">
    <oc r="J46" t="inlineStr">
      <is>
        <t>Release IPClean</t>
      </is>
    </oc>
    <nc r="J46" t="inlineStr">
      <is>
        <t>Release IP Clean</t>
      </is>
    </nc>
  </rcc>
  <rcc rId="877" sId="1">
    <oc r="J48" t="inlineStr">
      <is>
        <t>RelesaeIpClean</t>
      </is>
    </oc>
    <nc r="J48" t="inlineStr">
      <is>
        <t>Release IP Clean</t>
      </is>
    </nc>
  </rcc>
  <rcc rId="878" sId="1">
    <nc r="J49" t="inlineStr">
      <is>
        <t>Release IP Clean</t>
      </is>
    </nc>
  </rcc>
  <rcc rId="879" sId="1">
    <nc r="J50" t="inlineStr">
      <is>
        <t>Release IP Clean</t>
      </is>
    </nc>
  </rcc>
  <rcc rId="880" sId="1">
    <oc r="J51" t="inlineStr">
      <is>
        <t>ReleaseIpClean</t>
      </is>
    </oc>
    <nc r="J51" t="inlineStr">
      <is>
        <t>Release IP Clean</t>
      </is>
    </nc>
  </rcc>
  <rcc rId="881" sId="1">
    <nc r="J52" t="inlineStr">
      <is>
        <t>Release IP Clean</t>
      </is>
    </nc>
  </rcc>
  <rcc rId="882" sId="1">
    <nc r="J53" t="inlineStr">
      <is>
        <t>Release IP Clean</t>
      </is>
    </nc>
  </rcc>
  <rcc rId="883" sId="1">
    <nc r="J54" t="inlineStr">
      <is>
        <t>Release IP Clean</t>
      </is>
    </nc>
  </rcc>
  <rcc rId="884" sId="1">
    <nc r="J55" t="inlineStr">
      <is>
        <t>Release IP Clean</t>
      </is>
    </nc>
  </rcc>
  <rcc rId="885" sId="1">
    <nc r="J56" t="inlineStr">
      <is>
        <t>Release IP Clean</t>
      </is>
    </nc>
  </rcc>
  <rcc rId="886" sId="1">
    <oc r="J57" t="inlineStr">
      <is>
        <t>Release IPClean</t>
      </is>
    </oc>
    <nc r="J57" t="inlineStr">
      <is>
        <t>Release IP Clean</t>
      </is>
    </nc>
  </rcc>
  <rcc rId="887" sId="1">
    <oc r="J58" t="inlineStr">
      <is>
        <t>Release IPClean</t>
      </is>
    </oc>
    <nc r="J58" t="inlineStr">
      <is>
        <t>Release IP Clean</t>
      </is>
    </nc>
  </rcc>
  <rcc rId="888" sId="1">
    <nc r="J59" t="inlineStr">
      <is>
        <t>Release IP Clean</t>
      </is>
    </nc>
  </rcc>
  <rcc rId="889" sId="1">
    <oc r="J60" t="inlineStr">
      <is>
        <t>Release IPClean</t>
      </is>
    </oc>
    <nc r="J60" t="inlineStr">
      <is>
        <t>Release IP Clean</t>
      </is>
    </nc>
  </rcc>
  <rcc rId="890" sId="1">
    <oc r="J62" t="inlineStr">
      <is>
        <t>Release IPClean</t>
      </is>
    </oc>
    <nc r="J62" t="inlineStr">
      <is>
        <t>Release IP Clean</t>
      </is>
    </nc>
  </rcc>
  <rcc rId="891" sId="1">
    <nc r="J63" t="inlineStr">
      <is>
        <t>Release IP Clean</t>
      </is>
    </nc>
  </rcc>
  <rcc rId="892" sId="1">
    <oc r="J64" t="inlineStr">
      <is>
        <t>Release IPClean</t>
      </is>
    </oc>
    <nc r="J64" t="inlineStr">
      <is>
        <t>Release IP Clean</t>
      </is>
    </nc>
  </rcc>
  <rcc rId="893" sId="1">
    <oc r="J65" t="inlineStr">
      <is>
        <t>Release IPClean</t>
      </is>
    </oc>
    <nc r="J65" t="inlineStr">
      <is>
        <t>Release IP Clean</t>
      </is>
    </nc>
  </rcc>
  <rcc rId="894" sId="1">
    <oc r="J66" t="inlineStr">
      <is>
        <t>ReleaseIpClean</t>
      </is>
    </oc>
    <nc r="J66" t="inlineStr">
      <is>
        <t>Release IP Clean</t>
      </is>
    </nc>
  </rcc>
  <rcc rId="895" sId="1">
    <oc r="J67" t="inlineStr">
      <is>
        <t>Release IPClean</t>
      </is>
    </oc>
    <nc r="J67" t="inlineStr">
      <is>
        <t>Release IP Clean</t>
      </is>
    </nc>
  </rcc>
  <rcc rId="896" sId="1">
    <oc r="J68" t="inlineStr">
      <is>
        <t>ReleaseIpClean</t>
      </is>
    </oc>
    <nc r="J68" t="inlineStr">
      <is>
        <t>Release IP Clean</t>
      </is>
    </nc>
  </rcc>
  <rcc rId="897" sId="1">
    <oc r="J70" t="inlineStr">
      <is>
        <t>Release IPClean</t>
      </is>
    </oc>
    <nc r="J70" t="inlineStr">
      <is>
        <t>Release IP Clean</t>
      </is>
    </nc>
  </rcc>
  <rcc rId="898" sId="1">
    <nc r="J73" t="inlineStr">
      <is>
        <t>Release IP Clean</t>
      </is>
    </nc>
  </rcc>
  <rcc rId="899" sId="1">
    <oc r="J76" t="inlineStr">
      <is>
        <t>Release IPClean</t>
      </is>
    </oc>
    <nc r="J76" t="inlineStr">
      <is>
        <t>Release IP Clean</t>
      </is>
    </nc>
  </rcc>
  <rcc rId="900" sId="1">
    <oc r="J77" t="inlineStr">
      <is>
        <t>ReleaseIpClean</t>
      </is>
    </oc>
    <nc r="J77" t="inlineStr">
      <is>
        <t>Release IP Clean</t>
      </is>
    </nc>
  </rcc>
  <rcc rId="901" sId="1">
    <oc r="J78" t="inlineStr">
      <is>
        <t>Release IPClean</t>
      </is>
    </oc>
    <nc r="J78" t="inlineStr">
      <is>
        <t>Release IP Clean</t>
      </is>
    </nc>
  </rcc>
  <rcc rId="902" sId="1">
    <nc r="J79" t="inlineStr">
      <is>
        <t>Release IP Clean</t>
      </is>
    </nc>
  </rcc>
  <rcc rId="903" sId="1">
    <nc r="J80" t="inlineStr">
      <is>
        <t>Release IP Clean</t>
      </is>
    </nc>
  </rcc>
  <rcc rId="904" sId="1">
    <oc r="J81" t="inlineStr">
      <is>
        <t>Release IPClean</t>
      </is>
    </oc>
    <nc r="J81" t="inlineStr">
      <is>
        <t>Release IP Clean</t>
      </is>
    </nc>
  </rcc>
  <rcc rId="905" sId="1">
    <nc r="J82" t="inlineStr">
      <is>
        <t>Release IP Clean</t>
      </is>
    </nc>
  </rcc>
  <rcc rId="906" sId="1">
    <nc r="J84" t="inlineStr">
      <is>
        <t>Release IP Clean</t>
      </is>
    </nc>
  </rcc>
  <rcc rId="907" sId="1">
    <oc r="J87" t="inlineStr">
      <is>
        <t>Release IPClean</t>
      </is>
    </oc>
    <nc r="J87" t="inlineStr">
      <is>
        <t>Release IP Clean</t>
      </is>
    </nc>
  </rcc>
  <rcc rId="908" sId="1">
    <nc r="J89" t="inlineStr">
      <is>
        <t>Release IP Clean</t>
      </is>
    </nc>
  </rcc>
  <rcc rId="909" sId="1">
    <nc r="J90" t="inlineStr">
      <is>
        <t>Release IP Clean</t>
      </is>
    </nc>
  </rcc>
  <rcc rId="910" sId="1">
    <nc r="J91" t="inlineStr">
      <is>
        <t>Release IP Clean</t>
      </is>
    </nc>
  </rcc>
  <rcc rId="911" sId="1">
    <oc r="J92" t="inlineStr">
      <is>
        <t>ReleaseIpClean</t>
      </is>
    </oc>
    <nc r="J92" t="inlineStr">
      <is>
        <t>Release IP Clean</t>
      </is>
    </nc>
  </rcc>
  <rcc rId="912" sId="1">
    <nc r="J93" t="inlineStr">
      <is>
        <t>Release IP Clean</t>
      </is>
    </nc>
  </rcc>
  <rcc rId="913" sId="1">
    <nc r="J95" t="inlineStr">
      <is>
        <t>Release IP Clean</t>
      </is>
    </nc>
  </rcc>
  <rcc rId="914" sId="1">
    <oc r="J96" t="inlineStr">
      <is>
        <t>Release IPClean</t>
      </is>
    </oc>
    <nc r="J96" t="inlineStr">
      <is>
        <t>Release IP Clean</t>
      </is>
    </nc>
  </rcc>
  <rcc rId="915" sId="1">
    <nc r="J97" t="inlineStr">
      <is>
        <t>Release IP Clean</t>
      </is>
    </nc>
  </rcc>
  <rcc rId="916" sId="1">
    <nc r="J98" t="inlineStr">
      <is>
        <t>Release IP Clean</t>
      </is>
    </nc>
  </rcc>
  <rcc rId="917" sId="1">
    <oc r="J100" t="inlineStr">
      <is>
        <t>Release IPClean</t>
      </is>
    </oc>
    <nc r="J100" t="inlineStr">
      <is>
        <t>Release IP Clean</t>
      </is>
    </nc>
  </rcc>
  <rcc rId="918" sId="1">
    <nc r="J101" t="inlineStr">
      <is>
        <t>Release IP Clean</t>
      </is>
    </nc>
  </rcc>
  <rcc rId="919" sId="1">
    <nc r="J102" t="inlineStr">
      <is>
        <t>Release IP Clean</t>
      </is>
    </nc>
  </rcc>
  <rcc rId="920" sId="1">
    <oc r="J104" t="inlineStr">
      <is>
        <t>ReleaseIPClean</t>
      </is>
    </oc>
    <nc r="J104" t="inlineStr">
      <is>
        <t>Release IP Clean</t>
      </is>
    </nc>
  </rcc>
  <rcc rId="921" sId="1">
    <nc r="J105" t="inlineStr">
      <is>
        <t>Release IP Clean</t>
      </is>
    </nc>
  </rcc>
  <rcc rId="922" sId="1">
    <oc r="J106" t="inlineStr">
      <is>
        <t>Release IPClean</t>
      </is>
    </oc>
    <nc r="J106" t="inlineStr">
      <is>
        <t>Release IP Clean</t>
      </is>
    </nc>
  </rcc>
  <rcc rId="923" sId="1">
    <nc r="J107" t="inlineStr">
      <is>
        <t>Release IP Clean</t>
      </is>
    </nc>
  </rcc>
  <rcc rId="924" sId="1">
    <nc r="J108" t="inlineStr">
      <is>
        <t>Release IP Clean</t>
      </is>
    </nc>
  </rcc>
  <rcc rId="925" sId="1">
    <oc r="J109" t="inlineStr">
      <is>
        <t>ReleaseIpClean</t>
      </is>
    </oc>
    <nc r="J109" t="inlineStr">
      <is>
        <t>Release IP Clean</t>
      </is>
    </nc>
  </rcc>
  <rcv guid="{496A80D0-520C-4847-82B2-D78232961AE3}" action="delete"/>
  <rdn rId="0" localSheetId="1" customView="1" name="Z_496A80D0_520C_4847_82B2_D78232961AE3_.wvu.FilterData" hidden="1" oldHidden="1">
    <formula>GNRD_Orange_08_D88!$A$1:$K$109</formula>
    <oldFormula>GNRD_Orange_08_D88!$A$1:$K$109</oldFormula>
  </rdn>
  <rcv guid="{496A80D0-520C-4847-82B2-D78232961AE3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27" sheetId="1" source="K83" destination="K76" sourceSheetId="1">
    <rcc rId="0" sId="1" dxf="1">
      <nc r="K76" t="inlineStr">
        <is>
          <t>failed in 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928" sId="1">
    <nc r="K83" t="inlineStr">
      <is>
        <t xml:space="preserve">Ras feature block </t>
      </is>
    </nc>
  </rcc>
  <rfmt sheetId="1" sqref="K8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96A80D0-520C-4847-82B2-D78232961AE3}" action="delete"/>
  <rdn rId="0" localSheetId="1" customView="1" name="Z_496A80D0_520C_4847_82B2_D78232961AE3_.wvu.FilterData" hidden="1" oldHidden="1">
    <formula>GNRD_Orange_08_D88!$A$1:$K$109</formula>
    <oldFormula>GNRD_Orange_08_D88!$A$1:$K$109</oldFormula>
  </rdn>
  <rcv guid="{496A80D0-520C-4847-82B2-D78232961AE3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0" sId="1" ref="A87:XFD87" action="deleteRow">
    <rfmt sheetId="1" xfDxf="1" sqref="A87:XFD87" start="0" length="0"/>
    <rcc rId="0" sId="1" dxf="1">
      <nc r="A87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7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7" t="inlineStr">
        <is>
          <t>bios.mem_decode,bios.platform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7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7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1" sId="1" ref="A81:XFD81" action="deleteRow">
    <rfmt sheetId="1" xfDxf="1" sqref="A81:XFD81" start="0" length="0"/>
    <rcc rId="0" sId="1" dxf="1">
      <nc r="A81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1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1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1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1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1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1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1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2" sId="1" ref="A73:XFD73" action="deleteRow">
    <rfmt sheetId="1" xfDxf="1" sqref="A73:XFD73" start="0" length="0"/>
    <rcc rId="0" sId="1" dxf="1">
      <nc r="A73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3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3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3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3" sId="2" ref="A5:XFD5" action="deleteRow">
    <rfmt sheetId="2" xfDxf="1" sqref="A5:XFD5" start="0" length="0"/>
    <rcc rId="0" sId="2" dxf="1">
      <nc r="A5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B5">
        <v>3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</rrc>
  <rcc rId="934" sId="2">
    <oc r="A5" t="inlineStr">
      <is>
        <t>total</t>
      </is>
    </oc>
    <nc r="A5" t="inlineStr">
      <is>
        <t>Total</t>
      </is>
    </nc>
  </rcc>
  <rcc rId="935" sId="2">
    <oc r="B5">
      <v>108</v>
    </oc>
    <nc r="B5">
      <f>SUM(B2:B4)</f>
    </nc>
  </rcc>
  <rfmt sheetId="2" sqref="B8:B10">
    <dxf>
      <numFmt numFmtId="164" formatCode="0.0000"/>
    </dxf>
  </rfmt>
  <rfmt sheetId="2" sqref="B8:B10">
    <dxf>
      <numFmt numFmtId="165" formatCode="0.000"/>
    </dxf>
  </rfmt>
  <rfmt sheetId="2" sqref="B8:B10">
    <dxf>
      <numFmt numFmtId="2" formatCode="0.00"/>
    </dxf>
  </rfmt>
  <rdn rId="0" localSheetId="1" customView="1" name="Z_B24395D7_C63F_430C_9DFC_81F0A9B9630B_.wvu.FilterData" hidden="1" oldHidden="1">
    <formula>GNRD_Orange_08_D88!$A$1:$K$106</formula>
  </rdn>
  <rcv guid="{B24395D7-C63F-430C-9DFC-81F0A9B9630B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A1" t="inlineStr">
      <is>
        <t>id</t>
      </is>
    </oc>
    <nc r="A1" t="inlineStr">
      <is>
        <t>TCD_ID</t>
      </is>
    </nc>
  </rcc>
  <rcc rId="938" sId="1">
    <oc r="B1" t="inlineStr">
      <is>
        <t>title</t>
      </is>
    </oc>
    <nc r="B1" t="inlineStr">
      <is>
        <t>TCD_Title</t>
      </is>
    </nc>
  </rcc>
  <rdn rId="0" localSheetId="1" customView="1" name="Z_E904E019_93DA_48CC_8AAA_5816E1029B97_.wvu.FilterData" hidden="1" oldHidden="1">
    <formula>GNRD_Orange_08_D88!$A$1:$K$106</formula>
  </rdn>
  <rcv guid="{E904E019-93DA-48CC-8AAA-5816E1029B9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3">
  <userInfo guid="{D3342491-EC09-4CB5-B390-F2385233B89A}" name="Shariff, HidayathullaX" id="-176280189" dateTime="2022-11-16T12:25:51"/>
  <userInfo guid="{A1BE1F4A-803E-4B03-8273-B2C29DD0C40A}" name="H R, ArpithaX" id="-1051160298" dateTime="2022-11-16T12:50:50"/>
  <userInfo guid="{F6FBCD92-4C24-4E4F-8FF7-23606082F54D}" name="C, ChetanaX" id="-1677604145" dateTime="2022-11-16T12:52:44"/>
  <userInfo guid="{9A1A8A7D-9D09-40A1-8CEB-9182255DB972}" name="Rajubhai, GanganiX utsavbhai" id="-1434636537" dateTime="2022-11-17T09:40:28"/>
  <userInfo guid="{86ADE1B7-C47B-416A-A990-B06B90DFC5A3}" name="Rajubhai, GanganiX utsavbhai" id="-1434636714" dateTime="2022-11-17T12:52:39"/>
  <userInfo guid="{149B486B-1AA3-45FC-B72B-5F8534F5AE32}" name="H R, ArpithaX" id="-1051138024" dateTime="2022-11-17T13:02:38"/>
  <userInfo guid="{05288A8A-BF95-4BDA-ACA2-88609A66F3A6}" name="Shariff, HidayathullaX" id="-176286414" dateTime="2022-11-17T13:27:07"/>
  <userInfo guid="{05288A8A-BF95-4BDA-ACA2-88609A66F3A6}" name="Harikumar, GayathriX" id="-957611769" dateTime="2022-11-17T14:25:12"/>
  <userInfo guid="{05288A8A-BF95-4BDA-ACA2-88609A66F3A6}" name="Mohiuddin, SajjadX" id="-103675145" dateTime="2022-11-17T15:13:42"/>
  <userInfo guid="{C71265C6-6C76-49FC-B31E-0C84A000100D}" name="H R, ArpithaX" id="-1051169399" dateTime="2022-11-17T17:51:22"/>
  <userInfo guid="{05288A8A-BF95-4BDA-ACA2-88609A66F3A6}" name="Rajubhai, GanganiX utsavbhai" id="-1434646963" dateTime="2022-11-18T10:02:37"/>
  <userInfo guid="{DDF2DC69-4FC5-49E0-8CC2-04F0FED17267}" name="Rajubhai, GanganiX utsavbhai" id="-1434623123" dateTime="2022-11-18T10:43:55"/>
  <userInfo guid="{09475703-6973-46E8-88A3-57435BFA9582}" name="Mp, Ganesh" id="-925294464" dateTime="2022-11-18T16:30:3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B1" sqref="B1"/>
    </sheetView>
  </sheetViews>
  <sheetFormatPr defaultRowHeight="14.4" x14ac:dyDescent="0.3"/>
  <cols>
    <col min="1" max="1" width="14.5546875" customWidth="1"/>
    <col min="2" max="2" width="61.77734375" customWidth="1"/>
    <col min="3" max="3" width="24.21875" customWidth="1"/>
    <col min="6" max="6" width="17.109375" customWidth="1"/>
    <col min="10" max="10" width="15" bestFit="1" customWidth="1"/>
    <col min="11" max="11" width="46.21875" customWidth="1"/>
  </cols>
  <sheetData>
    <row r="1" spans="1:11" x14ac:dyDescent="0.3">
      <c r="A1" s="1" t="s">
        <v>153</v>
      </c>
      <c r="B1" s="1" t="s">
        <v>154</v>
      </c>
      <c r="C1" s="1" t="s">
        <v>0</v>
      </c>
      <c r="D1" s="1" t="s">
        <v>121</v>
      </c>
      <c r="E1" s="1" t="s">
        <v>122</v>
      </c>
      <c r="F1" s="1" t="s">
        <v>123</v>
      </c>
      <c r="G1" s="2" t="s">
        <v>124</v>
      </c>
      <c r="H1" s="2" t="s">
        <v>125</v>
      </c>
      <c r="I1" s="1" t="s">
        <v>126</v>
      </c>
      <c r="J1" s="1" t="s">
        <v>127</v>
      </c>
      <c r="K1" s="3" t="s">
        <v>128</v>
      </c>
    </row>
    <row r="2" spans="1:11" x14ac:dyDescent="0.3">
      <c r="A2" s="5" t="str">
        <f>HYPERLINK("https://hsdes.intel.com/resource/1508602355","1508602355")</f>
        <v>1508602355</v>
      </c>
      <c r="B2" s="5" t="s">
        <v>1</v>
      </c>
      <c r="C2" s="5" t="s">
        <v>2</v>
      </c>
      <c r="D2" s="5" t="s">
        <v>134</v>
      </c>
      <c r="E2" s="7" t="s">
        <v>129</v>
      </c>
      <c r="F2" s="5"/>
      <c r="G2" s="5">
        <v>42</v>
      </c>
      <c r="H2" s="5" t="s">
        <v>135</v>
      </c>
      <c r="I2" s="5" t="s">
        <v>136</v>
      </c>
      <c r="J2" s="5" t="s">
        <v>140</v>
      </c>
      <c r="K2" s="5"/>
    </row>
    <row r="3" spans="1:11" x14ac:dyDescent="0.3">
      <c r="A3" s="5" t="str">
        <f>HYPERLINK("https://hsdes.intel.com/resource/1508602397","1508602397")</f>
        <v>1508602397</v>
      </c>
      <c r="B3" s="5" t="s">
        <v>3</v>
      </c>
      <c r="C3" s="5" t="s">
        <v>4</v>
      </c>
      <c r="D3" s="5" t="s">
        <v>130</v>
      </c>
      <c r="E3" s="7" t="s">
        <v>129</v>
      </c>
      <c r="F3" s="5"/>
      <c r="G3" s="5">
        <v>42</v>
      </c>
      <c r="H3" s="5" t="s">
        <v>135</v>
      </c>
      <c r="I3" s="5" t="s">
        <v>136</v>
      </c>
      <c r="J3" s="5" t="s">
        <v>140</v>
      </c>
      <c r="K3" s="5"/>
    </row>
    <row r="4" spans="1:11" x14ac:dyDescent="0.3">
      <c r="A4" s="5" t="str">
        <f>HYPERLINK("https://hsdes.intel.com/resource/1508602432","1508602432")</f>
        <v>1508602432</v>
      </c>
      <c r="B4" s="5" t="s">
        <v>5</v>
      </c>
      <c r="C4" s="5" t="s">
        <v>6</v>
      </c>
      <c r="D4" s="5" t="s">
        <v>130</v>
      </c>
      <c r="E4" s="7" t="s">
        <v>129</v>
      </c>
      <c r="F4" s="5"/>
      <c r="G4" s="5">
        <v>42</v>
      </c>
      <c r="H4" s="5" t="s">
        <v>135</v>
      </c>
      <c r="I4" s="5" t="s">
        <v>136</v>
      </c>
      <c r="J4" s="5" t="s">
        <v>140</v>
      </c>
      <c r="K4" s="5"/>
    </row>
    <row r="5" spans="1:11" x14ac:dyDescent="0.3">
      <c r="A5" s="5" t="str">
        <f>HYPERLINK("https://hsdes.intel.com/resource/1508602637","1508602637")</f>
        <v>1508602637</v>
      </c>
      <c r="B5" s="5" t="s">
        <v>7</v>
      </c>
      <c r="C5" s="5" t="s">
        <v>2</v>
      </c>
      <c r="D5" s="5" t="s">
        <v>131</v>
      </c>
      <c r="E5" s="7" t="s">
        <v>129</v>
      </c>
      <c r="F5" s="5"/>
      <c r="G5" s="5">
        <v>42</v>
      </c>
      <c r="H5" s="5" t="s">
        <v>135</v>
      </c>
      <c r="I5" s="5" t="s">
        <v>136</v>
      </c>
      <c r="J5" s="5" t="s">
        <v>140</v>
      </c>
      <c r="K5" s="5"/>
    </row>
    <row r="6" spans="1:11" x14ac:dyDescent="0.3">
      <c r="A6" s="5" t="str">
        <f>HYPERLINK("https://hsdes.intel.com/resource/1508602684","1508602684")</f>
        <v>1508602684</v>
      </c>
      <c r="B6" s="5" t="s">
        <v>8</v>
      </c>
      <c r="C6" s="5" t="s">
        <v>6</v>
      </c>
      <c r="D6" s="5" t="s">
        <v>133</v>
      </c>
      <c r="E6" s="7" t="s">
        <v>129</v>
      </c>
      <c r="F6" s="5"/>
      <c r="G6" s="5">
        <v>42</v>
      </c>
      <c r="H6" s="5" t="s">
        <v>135</v>
      </c>
      <c r="I6" s="5" t="s">
        <v>136</v>
      </c>
      <c r="J6" s="5" t="s">
        <v>140</v>
      </c>
      <c r="K6" s="5"/>
    </row>
    <row r="7" spans="1:11" x14ac:dyDescent="0.3">
      <c r="A7" s="5" t="str">
        <f>HYPERLINK("https://hsdes.intel.com/resource/1508602809","1508602809")</f>
        <v>1508602809</v>
      </c>
      <c r="B7" s="5" t="s">
        <v>9</v>
      </c>
      <c r="C7" s="5" t="s">
        <v>10</v>
      </c>
      <c r="D7" s="5" t="s">
        <v>138</v>
      </c>
      <c r="E7" s="6" t="s">
        <v>137</v>
      </c>
      <c r="F7" s="4">
        <v>16015631966</v>
      </c>
      <c r="G7" s="5">
        <v>42</v>
      </c>
      <c r="H7" s="5" t="s">
        <v>135</v>
      </c>
      <c r="I7" s="5" t="s">
        <v>136</v>
      </c>
      <c r="J7" s="5" t="s">
        <v>140</v>
      </c>
      <c r="K7" s="5" t="s">
        <v>141</v>
      </c>
    </row>
    <row r="8" spans="1:11" x14ac:dyDescent="0.3">
      <c r="A8" s="5" t="str">
        <f>HYPERLINK("https://hsdes.intel.com/resource/1508602932","1508602932")</f>
        <v>1508602932</v>
      </c>
      <c r="B8" s="5" t="s">
        <v>11</v>
      </c>
      <c r="C8" s="5" t="s">
        <v>6</v>
      </c>
      <c r="D8" s="5" t="s">
        <v>132</v>
      </c>
      <c r="E8" s="7" t="s">
        <v>129</v>
      </c>
      <c r="F8" s="5"/>
      <c r="G8" s="5">
        <v>42</v>
      </c>
      <c r="H8" s="5" t="s">
        <v>135</v>
      </c>
      <c r="I8" s="5" t="s">
        <v>136</v>
      </c>
      <c r="J8" s="5" t="s">
        <v>140</v>
      </c>
      <c r="K8" s="5"/>
    </row>
    <row r="9" spans="1:11" x14ac:dyDescent="0.3">
      <c r="A9" s="5" t="str">
        <f>HYPERLINK("https://hsdes.intel.com/resource/1508602991","1508602991")</f>
        <v>1508602991</v>
      </c>
      <c r="B9" s="5" t="s">
        <v>12</v>
      </c>
      <c r="C9" s="5" t="s">
        <v>6</v>
      </c>
      <c r="D9" s="5" t="s">
        <v>130</v>
      </c>
      <c r="E9" s="7" t="s">
        <v>129</v>
      </c>
      <c r="F9" s="5"/>
      <c r="G9" s="5">
        <v>42</v>
      </c>
      <c r="H9" s="5" t="s">
        <v>135</v>
      </c>
      <c r="I9" s="5" t="s">
        <v>136</v>
      </c>
      <c r="J9" s="5" t="s">
        <v>140</v>
      </c>
      <c r="K9" s="5"/>
    </row>
    <row r="10" spans="1:11" x14ac:dyDescent="0.3">
      <c r="A10" s="5" t="str">
        <f>HYPERLINK("https://hsdes.intel.com/resource/1508603005","1508603005")</f>
        <v>1508603005</v>
      </c>
      <c r="B10" s="5" t="s">
        <v>13</v>
      </c>
      <c r="C10" s="5" t="s">
        <v>6</v>
      </c>
      <c r="D10" s="5" t="s">
        <v>130</v>
      </c>
      <c r="E10" s="7" t="s">
        <v>129</v>
      </c>
      <c r="F10" s="5"/>
      <c r="G10" s="5">
        <v>42</v>
      </c>
      <c r="H10" s="5" t="s">
        <v>135</v>
      </c>
      <c r="I10" s="5" t="s">
        <v>136</v>
      </c>
      <c r="J10" s="5" t="s">
        <v>140</v>
      </c>
      <c r="K10" s="5"/>
    </row>
    <row r="11" spans="1:11" x14ac:dyDescent="0.3">
      <c r="A11" s="5" t="str">
        <f>HYPERLINK("https://hsdes.intel.com/resource/1508603037","1508603037")</f>
        <v>1508603037</v>
      </c>
      <c r="B11" s="5" t="s">
        <v>14</v>
      </c>
      <c r="C11" s="5" t="s">
        <v>6</v>
      </c>
      <c r="D11" s="5" t="s">
        <v>138</v>
      </c>
      <c r="E11" s="7" t="s">
        <v>129</v>
      </c>
      <c r="F11" s="5"/>
      <c r="G11" s="5">
        <v>42</v>
      </c>
      <c r="H11" s="5" t="s">
        <v>135</v>
      </c>
      <c r="I11" s="5" t="s">
        <v>136</v>
      </c>
      <c r="J11" s="5" t="s">
        <v>140</v>
      </c>
      <c r="K11" s="5"/>
    </row>
    <row r="12" spans="1:11" x14ac:dyDescent="0.3">
      <c r="A12" s="5" t="str">
        <f>HYPERLINK("https://hsdes.intel.com/resource/1508603163","1508603163")</f>
        <v>1508603163</v>
      </c>
      <c r="B12" s="5" t="s">
        <v>15</v>
      </c>
      <c r="C12" s="5" t="s">
        <v>6</v>
      </c>
      <c r="D12" s="5" t="s">
        <v>130</v>
      </c>
      <c r="E12" s="7" t="s">
        <v>129</v>
      </c>
      <c r="F12" s="5"/>
      <c r="G12" s="5">
        <v>42</v>
      </c>
      <c r="H12" s="5" t="s">
        <v>135</v>
      </c>
      <c r="I12" s="5" t="s">
        <v>136</v>
      </c>
      <c r="J12" s="5" t="s">
        <v>140</v>
      </c>
      <c r="K12" s="5"/>
    </row>
    <row r="13" spans="1:11" x14ac:dyDescent="0.3">
      <c r="A13" s="5" t="str">
        <f>HYPERLINK("https://hsdes.intel.com/resource/1508603318","1508603318")</f>
        <v>1508603318</v>
      </c>
      <c r="B13" s="5" t="s">
        <v>16</v>
      </c>
      <c r="C13" s="5" t="s">
        <v>6</v>
      </c>
      <c r="D13" s="5" t="s">
        <v>130</v>
      </c>
      <c r="E13" s="7" t="s">
        <v>129</v>
      </c>
      <c r="F13" s="5"/>
      <c r="G13" s="5">
        <v>42</v>
      </c>
      <c r="H13" s="5" t="s">
        <v>135</v>
      </c>
      <c r="I13" s="5" t="s">
        <v>136</v>
      </c>
      <c r="J13" s="5" t="s">
        <v>140</v>
      </c>
      <c r="K13" s="5"/>
    </row>
    <row r="14" spans="1:11" x14ac:dyDescent="0.3">
      <c r="A14" s="5" t="str">
        <f>HYPERLINK("https://hsdes.intel.com/resource/1508603398","1508603398")</f>
        <v>1508603398</v>
      </c>
      <c r="B14" s="5" t="s">
        <v>17</v>
      </c>
      <c r="C14" s="5" t="s">
        <v>6</v>
      </c>
      <c r="D14" s="5" t="s">
        <v>130</v>
      </c>
      <c r="E14" s="7" t="s">
        <v>129</v>
      </c>
      <c r="F14" s="5"/>
      <c r="G14" s="5">
        <v>42</v>
      </c>
      <c r="H14" s="5" t="s">
        <v>135</v>
      </c>
      <c r="I14" s="5" t="s">
        <v>136</v>
      </c>
      <c r="J14" s="5" t="s">
        <v>140</v>
      </c>
      <c r="K14" s="5"/>
    </row>
    <row r="15" spans="1:11" x14ac:dyDescent="0.3">
      <c r="A15" s="5" t="str">
        <f>HYPERLINK("https://hsdes.intel.com/resource/1508603400","1508603400")</f>
        <v>1508603400</v>
      </c>
      <c r="B15" s="5" t="s">
        <v>18</v>
      </c>
      <c r="C15" s="5" t="s">
        <v>6</v>
      </c>
      <c r="D15" s="5" t="s">
        <v>130</v>
      </c>
      <c r="E15" s="7" t="s">
        <v>129</v>
      </c>
      <c r="F15" s="5"/>
      <c r="G15" s="5">
        <v>42</v>
      </c>
      <c r="H15" s="5" t="s">
        <v>135</v>
      </c>
      <c r="I15" s="5" t="s">
        <v>136</v>
      </c>
      <c r="J15" s="5" t="s">
        <v>140</v>
      </c>
      <c r="K15" s="5"/>
    </row>
    <row r="16" spans="1:11" x14ac:dyDescent="0.3">
      <c r="A16" s="5" t="str">
        <f>HYPERLINK("https://hsdes.intel.com/resource/1508603410","1508603410")</f>
        <v>1508603410</v>
      </c>
      <c r="B16" s="5" t="s">
        <v>19</v>
      </c>
      <c r="C16" s="5" t="s">
        <v>6</v>
      </c>
      <c r="D16" s="5" t="s">
        <v>130</v>
      </c>
      <c r="E16" s="7" t="s">
        <v>129</v>
      </c>
      <c r="F16" s="5"/>
      <c r="G16" s="5">
        <v>42</v>
      </c>
      <c r="H16" s="5" t="s">
        <v>135</v>
      </c>
      <c r="I16" s="5" t="s">
        <v>136</v>
      </c>
      <c r="J16" s="5" t="s">
        <v>140</v>
      </c>
      <c r="K16" s="5"/>
    </row>
    <row r="17" spans="1:11" x14ac:dyDescent="0.3">
      <c r="A17" s="5" t="str">
        <f>HYPERLINK("https://hsdes.intel.com/resource/1508603458","1508603458")</f>
        <v>1508603458</v>
      </c>
      <c r="B17" s="5" t="s">
        <v>20</v>
      </c>
      <c r="C17" s="5" t="s">
        <v>6</v>
      </c>
      <c r="D17" s="5" t="s">
        <v>130</v>
      </c>
      <c r="E17" s="7" t="s">
        <v>129</v>
      </c>
      <c r="F17" s="5"/>
      <c r="G17" s="5">
        <v>42</v>
      </c>
      <c r="H17" s="5" t="s">
        <v>135</v>
      </c>
      <c r="I17" s="5" t="s">
        <v>136</v>
      </c>
      <c r="J17" s="5" t="s">
        <v>140</v>
      </c>
      <c r="K17" s="5"/>
    </row>
    <row r="18" spans="1:11" x14ac:dyDescent="0.3">
      <c r="A18" s="5" t="str">
        <f>HYPERLINK("https://hsdes.intel.com/resource/1508603543","1508603543")</f>
        <v>1508603543</v>
      </c>
      <c r="B18" s="5" t="s">
        <v>21</v>
      </c>
      <c r="C18" s="5" t="s">
        <v>6</v>
      </c>
      <c r="D18" s="5" t="s">
        <v>130</v>
      </c>
      <c r="E18" s="7" t="s">
        <v>129</v>
      </c>
      <c r="F18" s="5"/>
      <c r="G18" s="5">
        <v>42</v>
      </c>
      <c r="H18" s="5" t="s">
        <v>135</v>
      </c>
      <c r="I18" s="5" t="s">
        <v>136</v>
      </c>
      <c r="J18" s="5" t="s">
        <v>140</v>
      </c>
      <c r="K18" s="5"/>
    </row>
    <row r="19" spans="1:11" x14ac:dyDescent="0.3">
      <c r="A19" s="5" t="str">
        <f>HYPERLINK("https://hsdes.intel.com/resource/1508603774","1508603774")</f>
        <v>1508603774</v>
      </c>
      <c r="B19" s="5" t="s">
        <v>22</v>
      </c>
      <c r="C19" s="5" t="s">
        <v>23</v>
      </c>
      <c r="D19" s="5" t="s">
        <v>131</v>
      </c>
      <c r="E19" s="7" t="s">
        <v>129</v>
      </c>
      <c r="F19" s="5"/>
      <c r="G19" s="5">
        <v>42</v>
      </c>
      <c r="H19" s="5" t="s">
        <v>135</v>
      </c>
      <c r="I19" s="5" t="s">
        <v>136</v>
      </c>
      <c r="J19" s="5" t="s">
        <v>140</v>
      </c>
      <c r="K19" s="5"/>
    </row>
    <row r="20" spans="1:11" x14ac:dyDescent="0.3">
      <c r="A20" s="5" t="str">
        <f>HYPERLINK("https://hsdes.intel.com/resource/1508603938","1508603938")</f>
        <v>1508603938</v>
      </c>
      <c r="B20" s="5" t="s">
        <v>24</v>
      </c>
      <c r="C20" s="5" t="s">
        <v>6</v>
      </c>
      <c r="D20" s="5" t="s">
        <v>133</v>
      </c>
      <c r="E20" s="7" t="s">
        <v>129</v>
      </c>
      <c r="F20" s="5"/>
      <c r="G20" s="5">
        <v>42</v>
      </c>
      <c r="H20" s="5" t="s">
        <v>135</v>
      </c>
      <c r="I20" s="5" t="s">
        <v>136</v>
      </c>
      <c r="J20" s="5" t="s">
        <v>140</v>
      </c>
      <c r="K20" s="5"/>
    </row>
    <row r="21" spans="1:11" x14ac:dyDescent="0.3">
      <c r="A21" s="5" t="str">
        <f>HYPERLINK("https://hsdes.intel.com/resource/1508603996","1508603996")</f>
        <v>1508603996</v>
      </c>
      <c r="B21" s="5" t="s">
        <v>25</v>
      </c>
      <c r="C21" s="5" t="s">
        <v>6</v>
      </c>
      <c r="D21" s="5" t="s">
        <v>130</v>
      </c>
      <c r="E21" s="7" t="s">
        <v>129</v>
      </c>
      <c r="F21" s="5"/>
      <c r="G21" s="5">
        <v>42</v>
      </c>
      <c r="H21" s="5" t="s">
        <v>135</v>
      </c>
      <c r="I21" s="5" t="s">
        <v>136</v>
      </c>
      <c r="J21" s="5" t="s">
        <v>140</v>
      </c>
      <c r="K21" s="5"/>
    </row>
    <row r="22" spans="1:11" x14ac:dyDescent="0.3">
      <c r="A22" s="5" t="str">
        <f>HYPERLINK("https://hsdes.intel.com/resource/1508604005","1508604005")</f>
        <v>1508604005</v>
      </c>
      <c r="B22" s="5" t="s">
        <v>26</v>
      </c>
      <c r="C22" s="5" t="s">
        <v>27</v>
      </c>
      <c r="D22" s="5" t="s">
        <v>133</v>
      </c>
      <c r="E22" s="7" t="s">
        <v>129</v>
      </c>
      <c r="F22" s="5"/>
      <c r="G22" s="5">
        <v>42</v>
      </c>
      <c r="H22" s="5" t="s">
        <v>135</v>
      </c>
      <c r="I22" s="5" t="s">
        <v>136</v>
      </c>
      <c r="J22" s="5" t="s">
        <v>140</v>
      </c>
      <c r="K22" s="5"/>
    </row>
    <row r="23" spans="1:11" x14ac:dyDescent="0.3">
      <c r="A23" s="5" t="str">
        <f>HYPERLINK("https://hsdes.intel.com/resource/1508605022","1508605022")</f>
        <v>1508605022</v>
      </c>
      <c r="B23" s="5" t="s">
        <v>28</v>
      </c>
      <c r="C23" s="5" t="s">
        <v>6</v>
      </c>
      <c r="D23" s="5" t="s">
        <v>130</v>
      </c>
      <c r="E23" s="7" t="s">
        <v>129</v>
      </c>
      <c r="F23" s="5"/>
      <c r="G23" s="5">
        <v>42</v>
      </c>
      <c r="H23" s="5" t="s">
        <v>135</v>
      </c>
      <c r="I23" s="5" t="s">
        <v>136</v>
      </c>
      <c r="J23" s="5" t="s">
        <v>140</v>
      </c>
      <c r="K23" s="5"/>
    </row>
    <row r="24" spans="1:11" x14ac:dyDescent="0.3">
      <c r="A24" s="5" t="str">
        <f>HYPERLINK("https://hsdes.intel.com/resource/1508605199","1508605199")</f>
        <v>1508605199</v>
      </c>
      <c r="B24" s="5" t="s">
        <v>29</v>
      </c>
      <c r="C24" s="5" t="s">
        <v>30</v>
      </c>
      <c r="D24" s="5" t="s">
        <v>130</v>
      </c>
      <c r="E24" s="7" t="s">
        <v>129</v>
      </c>
      <c r="F24" s="5"/>
      <c r="G24" s="5">
        <v>42</v>
      </c>
      <c r="H24" s="5" t="s">
        <v>135</v>
      </c>
      <c r="I24" s="5" t="s">
        <v>136</v>
      </c>
      <c r="J24" s="5" t="s">
        <v>140</v>
      </c>
      <c r="K24" s="5"/>
    </row>
    <row r="25" spans="1:11" x14ac:dyDescent="0.3">
      <c r="A25" s="5" t="str">
        <f>HYPERLINK("https://hsdes.intel.com/resource/1508605361","1508605361")</f>
        <v>1508605361</v>
      </c>
      <c r="B25" s="5" t="s">
        <v>31</v>
      </c>
      <c r="C25" s="5" t="s">
        <v>32</v>
      </c>
      <c r="D25" s="5" t="s">
        <v>133</v>
      </c>
      <c r="E25" s="7" t="s">
        <v>129</v>
      </c>
      <c r="F25" s="5"/>
      <c r="G25" s="5">
        <v>42</v>
      </c>
      <c r="H25" s="5" t="s">
        <v>135</v>
      </c>
      <c r="I25" s="5" t="s">
        <v>136</v>
      </c>
      <c r="J25" s="5" t="s">
        <v>140</v>
      </c>
      <c r="K25" s="5"/>
    </row>
    <row r="26" spans="1:11" x14ac:dyDescent="0.3">
      <c r="A26" s="5" t="str">
        <f>HYPERLINK("https://hsdes.intel.com/resource/1508605380","1508605380")</f>
        <v>1508605380</v>
      </c>
      <c r="B26" s="5" t="s">
        <v>33</v>
      </c>
      <c r="C26" s="5" t="s">
        <v>6</v>
      </c>
      <c r="D26" s="5" t="s">
        <v>138</v>
      </c>
      <c r="E26" s="7" t="s">
        <v>129</v>
      </c>
      <c r="F26" s="5"/>
      <c r="G26" s="5">
        <v>42</v>
      </c>
      <c r="H26" s="5" t="s">
        <v>135</v>
      </c>
      <c r="I26" s="5" t="s">
        <v>136</v>
      </c>
      <c r="J26" s="5" t="s">
        <v>140</v>
      </c>
      <c r="K26" s="5"/>
    </row>
    <row r="27" spans="1:11" x14ac:dyDescent="0.3">
      <c r="A27" s="5" t="str">
        <f>HYPERLINK("https://hsdes.intel.com/resource/1508605609","1508605609")</f>
        <v>1508605609</v>
      </c>
      <c r="B27" s="5" t="s">
        <v>34</v>
      </c>
      <c r="C27" s="5" t="s">
        <v>2</v>
      </c>
      <c r="D27" s="5" t="s">
        <v>133</v>
      </c>
      <c r="E27" s="7" t="s">
        <v>129</v>
      </c>
      <c r="F27" s="5"/>
      <c r="G27" s="5">
        <v>42</v>
      </c>
      <c r="H27" s="5" t="s">
        <v>135</v>
      </c>
      <c r="I27" s="5" t="s">
        <v>136</v>
      </c>
      <c r="J27" s="5" t="s">
        <v>140</v>
      </c>
      <c r="K27" s="5"/>
    </row>
    <row r="28" spans="1:11" x14ac:dyDescent="0.3">
      <c r="A28" s="5" t="str">
        <f>HYPERLINK("https://hsdes.intel.com/resource/1508605646","1508605646")</f>
        <v>1508605646</v>
      </c>
      <c r="B28" s="5" t="s">
        <v>35</v>
      </c>
      <c r="C28" s="5" t="s">
        <v>6</v>
      </c>
      <c r="D28" s="5" t="s">
        <v>130</v>
      </c>
      <c r="E28" s="7" t="s">
        <v>129</v>
      </c>
      <c r="F28" s="5"/>
      <c r="G28" s="5">
        <v>42</v>
      </c>
      <c r="H28" s="5" t="s">
        <v>135</v>
      </c>
      <c r="I28" s="5" t="s">
        <v>136</v>
      </c>
      <c r="J28" s="5" t="s">
        <v>140</v>
      </c>
      <c r="K28" s="5"/>
    </row>
    <row r="29" spans="1:11" x14ac:dyDescent="0.3">
      <c r="A29" s="5" t="str">
        <f>HYPERLINK("https://hsdes.intel.com/resource/1508605799","1508605799")</f>
        <v>1508605799</v>
      </c>
      <c r="B29" s="5" t="s">
        <v>36</v>
      </c>
      <c r="C29" s="5" t="s">
        <v>30</v>
      </c>
      <c r="D29" s="5" t="s">
        <v>133</v>
      </c>
      <c r="E29" s="7" t="s">
        <v>129</v>
      </c>
      <c r="F29" s="5"/>
      <c r="G29" s="5">
        <v>42</v>
      </c>
      <c r="H29" s="5" t="s">
        <v>135</v>
      </c>
      <c r="I29" s="5" t="s">
        <v>136</v>
      </c>
      <c r="J29" s="5" t="s">
        <v>143</v>
      </c>
      <c r="K29" s="5"/>
    </row>
    <row r="30" spans="1:11" x14ac:dyDescent="0.3">
      <c r="A30" s="5" t="str">
        <f>HYPERLINK("https://hsdes.intel.com/resource/1508605916","1508605916")</f>
        <v>1508605916</v>
      </c>
      <c r="B30" s="5" t="s">
        <v>37</v>
      </c>
      <c r="C30" s="5" t="s">
        <v>6</v>
      </c>
      <c r="D30" s="5" t="s">
        <v>130</v>
      </c>
      <c r="E30" s="7" t="s">
        <v>129</v>
      </c>
      <c r="F30" s="5"/>
      <c r="G30" s="5">
        <v>42</v>
      </c>
      <c r="H30" s="5" t="s">
        <v>135</v>
      </c>
      <c r="I30" s="5" t="s">
        <v>136</v>
      </c>
      <c r="J30" s="5" t="s">
        <v>140</v>
      </c>
      <c r="K30" s="5"/>
    </row>
    <row r="31" spans="1:11" x14ac:dyDescent="0.3">
      <c r="A31" s="5" t="str">
        <f>HYPERLINK("https://hsdes.intel.com/resource/1508605931","1508605931")</f>
        <v>1508605931</v>
      </c>
      <c r="B31" s="5" t="s">
        <v>38</v>
      </c>
      <c r="C31" s="5" t="s">
        <v>27</v>
      </c>
      <c r="D31" s="5" t="s">
        <v>130</v>
      </c>
      <c r="E31" s="7" t="s">
        <v>129</v>
      </c>
      <c r="F31" s="5"/>
      <c r="G31" s="5">
        <v>42</v>
      </c>
      <c r="H31" s="5" t="s">
        <v>135</v>
      </c>
      <c r="I31" s="5" t="s">
        <v>136</v>
      </c>
      <c r="J31" s="5" t="s">
        <v>140</v>
      </c>
      <c r="K31" s="5"/>
    </row>
    <row r="32" spans="1:11" x14ac:dyDescent="0.3">
      <c r="A32" s="5" t="str">
        <f>HYPERLINK("https://hsdes.intel.com/resource/1508606165","1508606165")</f>
        <v>1508606165</v>
      </c>
      <c r="B32" s="5" t="s">
        <v>39</v>
      </c>
      <c r="C32" s="5" t="s">
        <v>40</v>
      </c>
      <c r="D32" s="5" t="s">
        <v>130</v>
      </c>
      <c r="E32" s="7" t="s">
        <v>129</v>
      </c>
      <c r="F32" s="5"/>
      <c r="G32" s="5">
        <v>42</v>
      </c>
      <c r="H32" s="5" t="s">
        <v>135</v>
      </c>
      <c r="I32" s="5" t="s">
        <v>136</v>
      </c>
      <c r="J32" s="5" t="s">
        <v>140</v>
      </c>
      <c r="K32" s="5"/>
    </row>
    <row r="33" spans="1:11" x14ac:dyDescent="0.3">
      <c r="A33" s="5" t="str">
        <f>HYPERLINK("https://hsdes.intel.com/resource/1508606172","1508606172")</f>
        <v>1508606172</v>
      </c>
      <c r="B33" s="5" t="s">
        <v>41</v>
      </c>
      <c r="C33" s="5" t="s">
        <v>6</v>
      </c>
      <c r="D33" s="5" t="s">
        <v>130</v>
      </c>
      <c r="E33" s="7" t="s">
        <v>129</v>
      </c>
      <c r="F33" s="5"/>
      <c r="G33" s="5">
        <v>42</v>
      </c>
      <c r="H33" s="5" t="s">
        <v>135</v>
      </c>
      <c r="I33" s="5" t="s">
        <v>136</v>
      </c>
      <c r="J33" s="5" t="s">
        <v>140</v>
      </c>
      <c r="K33" s="5"/>
    </row>
    <row r="34" spans="1:11" x14ac:dyDescent="0.3">
      <c r="A34" s="5" t="str">
        <f>HYPERLINK("https://hsdes.intel.com/resource/1508606208","1508606208")</f>
        <v>1508606208</v>
      </c>
      <c r="B34" s="5" t="s">
        <v>42</v>
      </c>
      <c r="C34" s="5" t="s">
        <v>6</v>
      </c>
      <c r="D34" s="5" t="s">
        <v>130</v>
      </c>
      <c r="E34" s="7" t="s">
        <v>129</v>
      </c>
      <c r="F34" s="5"/>
      <c r="G34" s="5">
        <v>42</v>
      </c>
      <c r="H34" s="5" t="s">
        <v>135</v>
      </c>
      <c r="I34" s="5" t="s">
        <v>136</v>
      </c>
      <c r="J34" s="5" t="s">
        <v>140</v>
      </c>
      <c r="K34" s="5"/>
    </row>
    <row r="35" spans="1:11" x14ac:dyDescent="0.3">
      <c r="A35" s="5" t="str">
        <f>HYPERLINK("https://hsdes.intel.com/resource/1508606240","1508606240")</f>
        <v>1508606240</v>
      </c>
      <c r="B35" s="5" t="s">
        <v>43</v>
      </c>
      <c r="C35" s="5" t="s">
        <v>44</v>
      </c>
      <c r="D35" s="5" t="s">
        <v>130</v>
      </c>
      <c r="E35" s="7" t="s">
        <v>129</v>
      </c>
      <c r="F35" s="5"/>
      <c r="G35" s="5">
        <v>42</v>
      </c>
      <c r="H35" s="5" t="s">
        <v>135</v>
      </c>
      <c r="I35" s="5" t="s">
        <v>136</v>
      </c>
      <c r="J35" s="5" t="s">
        <v>140</v>
      </c>
      <c r="K35" s="5"/>
    </row>
    <row r="36" spans="1:11" x14ac:dyDescent="0.3">
      <c r="A36" s="5" t="str">
        <f>HYPERLINK("https://hsdes.intel.com/resource/1508606364","1508606364")</f>
        <v>1508606364</v>
      </c>
      <c r="B36" s="5" t="s">
        <v>45</v>
      </c>
      <c r="C36" s="5" t="s">
        <v>46</v>
      </c>
      <c r="D36" s="5" t="s">
        <v>130</v>
      </c>
      <c r="E36" s="7" t="s">
        <v>129</v>
      </c>
      <c r="F36" s="5"/>
      <c r="G36" s="5">
        <v>42</v>
      </c>
      <c r="H36" s="5" t="s">
        <v>135</v>
      </c>
      <c r="I36" s="5" t="s">
        <v>136</v>
      </c>
      <c r="J36" s="5" t="s">
        <v>140</v>
      </c>
      <c r="K36" s="5"/>
    </row>
    <row r="37" spans="1:11" x14ac:dyDescent="0.3">
      <c r="A37" s="5" t="str">
        <f>HYPERLINK("https://hsdes.intel.com/resource/1508606367","1508606367")</f>
        <v>1508606367</v>
      </c>
      <c r="B37" s="5" t="s">
        <v>47</v>
      </c>
      <c r="C37" s="5" t="s">
        <v>6</v>
      </c>
      <c r="D37" s="5" t="s">
        <v>133</v>
      </c>
      <c r="E37" s="7" t="s">
        <v>129</v>
      </c>
      <c r="F37" s="5"/>
      <c r="G37" s="5">
        <v>42</v>
      </c>
      <c r="H37" s="5" t="s">
        <v>135</v>
      </c>
      <c r="I37" s="5" t="s">
        <v>136</v>
      </c>
      <c r="J37" s="5" t="s">
        <v>143</v>
      </c>
      <c r="K37" s="5"/>
    </row>
    <row r="38" spans="1:11" x14ac:dyDescent="0.3">
      <c r="A38" s="5" t="str">
        <f>HYPERLINK("https://hsdes.intel.com/resource/1508606397","1508606397")</f>
        <v>1508606397</v>
      </c>
      <c r="B38" s="5" t="s">
        <v>48</v>
      </c>
      <c r="C38" s="5" t="s">
        <v>4</v>
      </c>
      <c r="D38" s="5" t="s">
        <v>132</v>
      </c>
      <c r="E38" s="7" t="s">
        <v>129</v>
      </c>
      <c r="F38" s="5"/>
      <c r="G38" s="5">
        <v>42</v>
      </c>
      <c r="H38" s="5" t="s">
        <v>135</v>
      </c>
      <c r="I38" s="5" t="s">
        <v>136</v>
      </c>
      <c r="J38" s="5" t="s">
        <v>140</v>
      </c>
      <c r="K38" s="5"/>
    </row>
    <row r="39" spans="1:11" x14ac:dyDescent="0.3">
      <c r="A39" s="5" t="str">
        <f>HYPERLINK("https://hsdes.intel.com/resource/1508607234","1508607234")</f>
        <v>1508607234</v>
      </c>
      <c r="B39" s="5" t="s">
        <v>49</v>
      </c>
      <c r="C39" s="5" t="s">
        <v>6</v>
      </c>
      <c r="D39" s="5" t="s">
        <v>131</v>
      </c>
      <c r="E39" s="7" t="s">
        <v>129</v>
      </c>
      <c r="F39" s="5"/>
      <c r="G39" s="5">
        <v>42</v>
      </c>
      <c r="H39" s="5" t="s">
        <v>135</v>
      </c>
      <c r="I39" s="5" t="s">
        <v>136</v>
      </c>
      <c r="J39" s="5" t="s">
        <v>140</v>
      </c>
      <c r="K39" s="5"/>
    </row>
    <row r="40" spans="1:11" x14ac:dyDescent="0.3">
      <c r="A40" s="5" t="str">
        <f>HYPERLINK("https://hsdes.intel.com/resource/1508607605","1508607605")</f>
        <v>1508607605</v>
      </c>
      <c r="B40" s="5" t="s">
        <v>50</v>
      </c>
      <c r="C40" s="5" t="s">
        <v>6</v>
      </c>
      <c r="D40" s="5" t="s">
        <v>138</v>
      </c>
      <c r="E40" s="7" t="s">
        <v>129</v>
      </c>
      <c r="F40" s="5"/>
      <c r="G40" s="5">
        <v>42</v>
      </c>
      <c r="H40" s="5" t="s">
        <v>135</v>
      </c>
      <c r="I40" s="5" t="s">
        <v>136</v>
      </c>
      <c r="J40" s="5" t="s">
        <v>140</v>
      </c>
      <c r="K40" s="5"/>
    </row>
    <row r="41" spans="1:11" x14ac:dyDescent="0.3">
      <c r="A41" s="5" t="str">
        <f>HYPERLINK("https://hsdes.intel.com/resource/1508608365","1508608365")</f>
        <v>1508608365</v>
      </c>
      <c r="B41" s="5" t="s">
        <v>51</v>
      </c>
      <c r="C41" s="5" t="s">
        <v>6</v>
      </c>
      <c r="D41" s="5" t="s">
        <v>134</v>
      </c>
      <c r="E41" s="7" t="s">
        <v>129</v>
      </c>
      <c r="F41" s="5"/>
      <c r="G41" s="5">
        <v>42</v>
      </c>
      <c r="H41" s="5" t="s">
        <v>135</v>
      </c>
      <c r="I41" s="5" t="s">
        <v>136</v>
      </c>
      <c r="J41" s="5" t="s">
        <v>140</v>
      </c>
      <c r="K41" s="5"/>
    </row>
    <row r="42" spans="1:11" x14ac:dyDescent="0.3">
      <c r="A42" s="5" t="str">
        <f>HYPERLINK("https://hsdes.intel.com/resource/1508608415","1508608415")</f>
        <v>1508608415</v>
      </c>
      <c r="B42" s="5" t="s">
        <v>52</v>
      </c>
      <c r="C42" s="5" t="s">
        <v>6</v>
      </c>
      <c r="D42" s="5" t="s">
        <v>134</v>
      </c>
      <c r="E42" s="7" t="s">
        <v>129</v>
      </c>
      <c r="F42" s="5"/>
      <c r="G42" s="5">
        <v>42</v>
      </c>
      <c r="H42" s="5" t="s">
        <v>135</v>
      </c>
      <c r="I42" s="5" t="s">
        <v>136</v>
      </c>
      <c r="J42" s="5" t="s">
        <v>140</v>
      </c>
      <c r="K42" s="5"/>
    </row>
    <row r="43" spans="1:11" x14ac:dyDescent="0.3">
      <c r="A43" s="5" t="str">
        <f>HYPERLINK("https://hsdes.intel.com/resource/1508608940","1508608940")</f>
        <v>1508608940</v>
      </c>
      <c r="B43" s="5" t="s">
        <v>53</v>
      </c>
      <c r="C43" s="5" t="s">
        <v>6</v>
      </c>
      <c r="D43" s="5" t="s">
        <v>130</v>
      </c>
      <c r="E43" s="7" t="s">
        <v>129</v>
      </c>
      <c r="F43" s="5"/>
      <c r="G43" s="5">
        <v>42</v>
      </c>
      <c r="H43" s="5" t="s">
        <v>135</v>
      </c>
      <c r="I43" s="5" t="s">
        <v>136</v>
      </c>
      <c r="J43" s="5" t="s">
        <v>140</v>
      </c>
      <c r="K43" s="5"/>
    </row>
    <row r="44" spans="1:11" x14ac:dyDescent="0.3">
      <c r="A44" s="5" t="str">
        <f>HYPERLINK("https://hsdes.intel.com/resource/1508609176","1508609176")</f>
        <v>1508609176</v>
      </c>
      <c r="B44" s="5" t="s">
        <v>54</v>
      </c>
      <c r="C44" s="5" t="s">
        <v>32</v>
      </c>
      <c r="D44" s="5" t="s">
        <v>132</v>
      </c>
      <c r="E44" s="7" t="s">
        <v>129</v>
      </c>
      <c r="F44" s="5"/>
      <c r="G44" s="5">
        <v>42</v>
      </c>
      <c r="H44" s="5" t="s">
        <v>135</v>
      </c>
      <c r="I44" s="5" t="s">
        <v>136</v>
      </c>
      <c r="J44" s="5" t="s">
        <v>140</v>
      </c>
      <c r="K44" s="5"/>
    </row>
    <row r="45" spans="1:11" x14ac:dyDescent="0.3">
      <c r="A45" s="5" t="str">
        <f>HYPERLINK("https://hsdes.intel.com/resource/1508609419","1508609419")</f>
        <v>1508609419</v>
      </c>
      <c r="B45" s="5" t="s">
        <v>55</v>
      </c>
      <c r="C45" s="5" t="s">
        <v>46</v>
      </c>
      <c r="D45" s="5" t="s">
        <v>130</v>
      </c>
      <c r="E45" s="7" t="s">
        <v>129</v>
      </c>
      <c r="F45" s="5"/>
      <c r="G45" s="5">
        <v>42</v>
      </c>
      <c r="H45" s="5" t="s">
        <v>135</v>
      </c>
      <c r="I45" s="5" t="s">
        <v>136</v>
      </c>
      <c r="J45" s="5" t="s">
        <v>140</v>
      </c>
      <c r="K45" s="5"/>
    </row>
    <row r="46" spans="1:11" x14ac:dyDescent="0.3">
      <c r="A46" s="5" t="str">
        <f>HYPERLINK("https://hsdes.intel.com/resource/1508609663","1508609663")</f>
        <v>1508609663</v>
      </c>
      <c r="B46" s="5" t="s">
        <v>56</v>
      </c>
      <c r="C46" s="5" t="s">
        <v>6</v>
      </c>
      <c r="D46" s="5" t="s">
        <v>131</v>
      </c>
      <c r="E46" s="7" t="s">
        <v>129</v>
      </c>
      <c r="F46" s="5"/>
      <c r="G46" s="5">
        <v>42</v>
      </c>
      <c r="H46" s="5" t="s">
        <v>135</v>
      </c>
      <c r="I46" s="5" t="s">
        <v>136</v>
      </c>
      <c r="J46" s="5" t="s">
        <v>140</v>
      </c>
      <c r="K46" s="5"/>
    </row>
    <row r="47" spans="1:11" x14ac:dyDescent="0.3">
      <c r="A47" s="5" t="str">
        <f>HYPERLINK("https://hsdes.intel.com/resource/1508609913","1508609913")</f>
        <v>1508609913</v>
      </c>
      <c r="B47" s="5" t="s">
        <v>57</v>
      </c>
      <c r="C47" s="5" t="s">
        <v>27</v>
      </c>
      <c r="D47" s="5" t="s">
        <v>133</v>
      </c>
      <c r="E47" s="7" t="s">
        <v>129</v>
      </c>
      <c r="F47" s="5"/>
      <c r="G47" s="5">
        <v>42</v>
      </c>
      <c r="H47" s="5" t="s">
        <v>135</v>
      </c>
      <c r="I47" s="5" t="s">
        <v>136</v>
      </c>
      <c r="J47" s="5" t="s">
        <v>143</v>
      </c>
      <c r="K47" s="5"/>
    </row>
    <row r="48" spans="1:11" x14ac:dyDescent="0.3">
      <c r="A48" s="5" t="str">
        <f>HYPERLINK("https://hsdes.intel.com/resource/1508610481","1508610481")</f>
        <v>1508610481</v>
      </c>
      <c r="B48" s="5" t="s">
        <v>58</v>
      </c>
      <c r="C48" s="5" t="s">
        <v>59</v>
      </c>
      <c r="D48" s="5" t="s">
        <v>134</v>
      </c>
      <c r="E48" s="6" t="s">
        <v>137</v>
      </c>
      <c r="F48" s="4">
        <v>16018422304</v>
      </c>
      <c r="G48" s="5">
        <v>42</v>
      </c>
      <c r="H48" s="5" t="s">
        <v>135</v>
      </c>
      <c r="I48" s="5" t="s">
        <v>136</v>
      </c>
      <c r="J48" s="5" t="s">
        <v>140</v>
      </c>
      <c r="K48" s="5" t="s">
        <v>148</v>
      </c>
    </row>
    <row r="49" spans="1:11" x14ac:dyDescent="0.3">
      <c r="A49" s="5" t="str">
        <f>HYPERLINK("https://hsdes.intel.com/resource/1508610971","1508610971")</f>
        <v>1508610971</v>
      </c>
      <c r="B49" s="5" t="s">
        <v>60</v>
      </c>
      <c r="C49" s="5" t="s">
        <v>27</v>
      </c>
      <c r="D49" s="5" t="s">
        <v>130</v>
      </c>
      <c r="E49" s="7" t="s">
        <v>129</v>
      </c>
      <c r="F49" s="5"/>
      <c r="G49" s="5">
        <v>42</v>
      </c>
      <c r="H49" s="5" t="s">
        <v>135</v>
      </c>
      <c r="I49" s="5" t="s">
        <v>136</v>
      </c>
      <c r="J49" s="5" t="s">
        <v>140</v>
      </c>
      <c r="K49" s="5"/>
    </row>
    <row r="50" spans="1:11" x14ac:dyDescent="0.3">
      <c r="A50" s="5" t="str">
        <f>HYPERLINK("https://hsdes.intel.com/resource/1508613272","1508613272")</f>
        <v>1508613272</v>
      </c>
      <c r="B50" s="5" t="s">
        <v>61</v>
      </c>
      <c r="C50" s="5" t="s">
        <v>6</v>
      </c>
      <c r="D50" s="5" t="s">
        <v>130</v>
      </c>
      <c r="E50" s="7" t="s">
        <v>129</v>
      </c>
      <c r="F50" s="5"/>
      <c r="G50" s="5">
        <v>42</v>
      </c>
      <c r="H50" s="5" t="s">
        <v>135</v>
      </c>
      <c r="I50" s="5" t="s">
        <v>136</v>
      </c>
      <c r="J50" s="5" t="s">
        <v>140</v>
      </c>
      <c r="K50" s="5"/>
    </row>
    <row r="51" spans="1:11" x14ac:dyDescent="0.3">
      <c r="A51" s="5" t="str">
        <f>HYPERLINK("https://hsdes.intel.com/resource/1508613279","1508613279")</f>
        <v>1508613279</v>
      </c>
      <c r="B51" s="5" t="s">
        <v>62</v>
      </c>
      <c r="C51" s="5" t="s">
        <v>6</v>
      </c>
      <c r="D51" s="5" t="s">
        <v>134</v>
      </c>
      <c r="E51" s="7" t="s">
        <v>129</v>
      </c>
      <c r="F51" s="5"/>
      <c r="G51" s="5">
        <v>42</v>
      </c>
      <c r="H51" s="5" t="s">
        <v>135</v>
      </c>
      <c r="I51" s="5" t="s">
        <v>136</v>
      </c>
      <c r="J51" s="5" t="s">
        <v>140</v>
      </c>
      <c r="K51" s="5"/>
    </row>
    <row r="52" spans="1:11" x14ac:dyDescent="0.3">
      <c r="A52" s="5" t="str">
        <f>HYPERLINK("https://hsdes.intel.com/resource/1508613284","1508613284")</f>
        <v>1508613284</v>
      </c>
      <c r="B52" s="5" t="s">
        <v>63</v>
      </c>
      <c r="C52" s="5" t="s">
        <v>2</v>
      </c>
      <c r="D52" s="5" t="s">
        <v>130</v>
      </c>
      <c r="E52" s="7" t="s">
        <v>129</v>
      </c>
      <c r="F52" s="5"/>
      <c r="G52" s="5">
        <v>42</v>
      </c>
      <c r="H52" s="5" t="s">
        <v>135</v>
      </c>
      <c r="I52" s="5" t="s">
        <v>136</v>
      </c>
      <c r="J52" s="5" t="s">
        <v>140</v>
      </c>
      <c r="K52" s="5"/>
    </row>
    <row r="53" spans="1:11" x14ac:dyDescent="0.3">
      <c r="A53" s="5" t="str">
        <f>HYPERLINK("https://hsdes.intel.com/resource/1508613290","1508613290")</f>
        <v>1508613290</v>
      </c>
      <c r="B53" s="5" t="s">
        <v>64</v>
      </c>
      <c r="C53" s="5" t="s">
        <v>2</v>
      </c>
      <c r="D53" s="5" t="s">
        <v>130</v>
      </c>
      <c r="E53" s="7" t="s">
        <v>129</v>
      </c>
      <c r="F53" s="5"/>
      <c r="G53" s="5">
        <v>42</v>
      </c>
      <c r="H53" s="5" t="s">
        <v>135</v>
      </c>
      <c r="I53" s="5" t="s">
        <v>136</v>
      </c>
      <c r="J53" s="5" t="s">
        <v>140</v>
      </c>
      <c r="K53" s="5"/>
    </row>
    <row r="54" spans="1:11" x14ac:dyDescent="0.3">
      <c r="A54" s="5" t="str">
        <f>HYPERLINK("https://hsdes.intel.com/resource/1508613312","1508613312")</f>
        <v>1508613312</v>
      </c>
      <c r="B54" s="5" t="s">
        <v>65</v>
      </c>
      <c r="C54" s="5" t="s">
        <v>6</v>
      </c>
      <c r="D54" s="5" t="s">
        <v>130</v>
      </c>
      <c r="E54" s="7" t="s">
        <v>129</v>
      </c>
      <c r="F54" s="5"/>
      <c r="G54" s="5">
        <v>42</v>
      </c>
      <c r="H54" s="5" t="s">
        <v>135</v>
      </c>
      <c r="I54" s="5" t="s">
        <v>136</v>
      </c>
      <c r="J54" s="5" t="s">
        <v>140</v>
      </c>
      <c r="K54" s="5"/>
    </row>
    <row r="55" spans="1:11" x14ac:dyDescent="0.3">
      <c r="A55" s="5" t="str">
        <f>HYPERLINK("https://hsdes.intel.com/resource/1508613329","1508613329")</f>
        <v>1508613329</v>
      </c>
      <c r="B55" s="5" t="s">
        <v>66</v>
      </c>
      <c r="C55" s="5" t="s">
        <v>6</v>
      </c>
      <c r="D55" s="5" t="s">
        <v>132</v>
      </c>
      <c r="E55" s="7" t="s">
        <v>129</v>
      </c>
      <c r="F55" s="5"/>
      <c r="G55" s="5">
        <v>42</v>
      </c>
      <c r="H55" s="5" t="s">
        <v>135</v>
      </c>
      <c r="I55" s="5" t="s">
        <v>136</v>
      </c>
      <c r="J55" s="5" t="s">
        <v>140</v>
      </c>
      <c r="K55" s="5"/>
    </row>
    <row r="56" spans="1:11" x14ac:dyDescent="0.3">
      <c r="A56" s="5" t="str">
        <f>HYPERLINK("https://hsdes.intel.com/resource/1508613347","1508613347")</f>
        <v>1508613347</v>
      </c>
      <c r="B56" s="5" t="s">
        <v>67</v>
      </c>
      <c r="C56" s="5" t="s">
        <v>6</v>
      </c>
      <c r="D56" s="5" t="s">
        <v>132</v>
      </c>
      <c r="E56" s="7" t="s">
        <v>129</v>
      </c>
      <c r="F56" s="5"/>
      <c r="G56" s="5">
        <v>42</v>
      </c>
      <c r="H56" s="5" t="s">
        <v>135</v>
      </c>
      <c r="I56" s="5" t="s">
        <v>136</v>
      </c>
      <c r="J56" s="5" t="s">
        <v>140</v>
      </c>
      <c r="K56" s="5"/>
    </row>
    <row r="57" spans="1:11" x14ac:dyDescent="0.3">
      <c r="A57" s="5" t="str">
        <f>HYPERLINK("https://hsdes.intel.com/resource/1508613374","1508613374")</f>
        <v>1508613374</v>
      </c>
      <c r="B57" s="5" t="s">
        <v>68</v>
      </c>
      <c r="C57" s="5" t="s">
        <v>6</v>
      </c>
      <c r="D57" s="5" t="s">
        <v>133</v>
      </c>
      <c r="E57" s="7" t="s">
        <v>129</v>
      </c>
      <c r="F57" s="5"/>
      <c r="G57" s="5">
        <v>42</v>
      </c>
      <c r="H57" s="5" t="s">
        <v>135</v>
      </c>
      <c r="I57" s="5" t="s">
        <v>136</v>
      </c>
      <c r="J57" s="5" t="s">
        <v>140</v>
      </c>
      <c r="K57" s="5"/>
    </row>
    <row r="58" spans="1:11" x14ac:dyDescent="0.3">
      <c r="A58" s="5" t="str">
        <f>HYPERLINK("https://hsdes.intel.com/resource/1508613686","1508613686")</f>
        <v>1508613686</v>
      </c>
      <c r="B58" s="5" t="s">
        <v>69</v>
      </c>
      <c r="C58" s="5" t="s">
        <v>44</v>
      </c>
      <c r="D58" s="5" t="s">
        <v>131</v>
      </c>
      <c r="E58" s="6" t="s">
        <v>137</v>
      </c>
      <c r="F58" s="4">
        <v>15012108594</v>
      </c>
      <c r="G58" s="5">
        <v>42</v>
      </c>
      <c r="H58" s="5" t="s">
        <v>135</v>
      </c>
      <c r="I58" s="5" t="s">
        <v>136</v>
      </c>
      <c r="J58" s="5" t="s">
        <v>140</v>
      </c>
      <c r="K58" s="5" t="s">
        <v>149</v>
      </c>
    </row>
    <row r="59" spans="1:11" x14ac:dyDescent="0.3">
      <c r="A59" s="5" t="str">
        <f>HYPERLINK("https://hsdes.intel.com/resource/1508613698","1508613698")</f>
        <v>1508613698</v>
      </c>
      <c r="B59" s="5" t="s">
        <v>70</v>
      </c>
      <c r="C59" s="5" t="s">
        <v>27</v>
      </c>
      <c r="D59" s="5" t="s">
        <v>130</v>
      </c>
      <c r="E59" s="7" t="s">
        <v>129</v>
      </c>
      <c r="F59" s="5"/>
      <c r="G59" s="5">
        <v>42</v>
      </c>
      <c r="H59" s="5" t="s">
        <v>135</v>
      </c>
      <c r="I59" s="5" t="s">
        <v>136</v>
      </c>
      <c r="J59" s="5" t="s">
        <v>140</v>
      </c>
      <c r="K59" s="5"/>
    </row>
    <row r="60" spans="1:11" x14ac:dyDescent="0.3">
      <c r="A60" s="5" t="str">
        <f>HYPERLINK("https://hsdes.intel.com/resource/1508615757","1508615757")</f>
        <v>1508615757</v>
      </c>
      <c r="B60" s="5" t="s">
        <v>71</v>
      </c>
      <c r="C60" s="5" t="s">
        <v>6</v>
      </c>
      <c r="D60" s="5" t="s">
        <v>133</v>
      </c>
      <c r="E60" s="7" t="s">
        <v>129</v>
      </c>
      <c r="F60" s="5"/>
      <c r="G60" s="5">
        <v>42</v>
      </c>
      <c r="H60" s="5" t="s">
        <v>135</v>
      </c>
      <c r="I60" s="5" t="s">
        <v>136</v>
      </c>
      <c r="J60" s="5" t="s">
        <v>140</v>
      </c>
      <c r="K60" s="5"/>
    </row>
    <row r="61" spans="1:11" x14ac:dyDescent="0.3">
      <c r="A61" s="5" t="str">
        <f>HYPERLINK("https://hsdes.intel.com/resource/1508615765","1508615765")</f>
        <v>1508615765</v>
      </c>
      <c r="B61" s="5" t="s">
        <v>72</v>
      </c>
      <c r="C61" s="5" t="s">
        <v>44</v>
      </c>
      <c r="D61" s="5" t="s">
        <v>138</v>
      </c>
      <c r="E61" s="7" t="s">
        <v>129</v>
      </c>
      <c r="F61" s="5"/>
      <c r="G61" s="5">
        <v>42</v>
      </c>
      <c r="H61" s="5" t="s">
        <v>135</v>
      </c>
      <c r="I61" s="5" t="s">
        <v>136</v>
      </c>
      <c r="J61" s="5" t="s">
        <v>143</v>
      </c>
      <c r="K61" s="5"/>
    </row>
    <row r="62" spans="1:11" x14ac:dyDescent="0.3">
      <c r="A62" s="5" t="str">
        <f>HYPERLINK("https://hsdes.intel.com/resource/1508616312","1508616312")</f>
        <v>1508616312</v>
      </c>
      <c r="B62" s="5" t="s">
        <v>73</v>
      </c>
      <c r="C62" s="5" t="s">
        <v>44</v>
      </c>
      <c r="D62" s="5" t="s">
        <v>131</v>
      </c>
      <c r="E62" s="6" t="s">
        <v>137</v>
      </c>
      <c r="F62" s="4">
        <v>15012108594</v>
      </c>
      <c r="G62" s="5">
        <v>42</v>
      </c>
      <c r="H62" s="5" t="s">
        <v>135</v>
      </c>
      <c r="I62" s="5" t="s">
        <v>136</v>
      </c>
      <c r="J62" s="5" t="s">
        <v>140</v>
      </c>
      <c r="K62" s="5" t="s">
        <v>149</v>
      </c>
    </row>
    <row r="63" spans="1:11" x14ac:dyDescent="0.3">
      <c r="A63" s="5" t="str">
        <f>HYPERLINK("https://hsdes.intel.com/resource/1508888162","1508888162")</f>
        <v>1508888162</v>
      </c>
      <c r="B63" s="5" t="s">
        <v>74</v>
      </c>
      <c r="C63" s="5" t="s">
        <v>2</v>
      </c>
      <c r="D63" s="5" t="s">
        <v>132</v>
      </c>
      <c r="E63" s="7" t="s">
        <v>129</v>
      </c>
      <c r="F63" s="5"/>
      <c r="G63" s="5">
        <v>42</v>
      </c>
      <c r="H63" s="5" t="s">
        <v>135</v>
      </c>
      <c r="I63" s="5" t="s">
        <v>136</v>
      </c>
      <c r="J63" s="5" t="s">
        <v>140</v>
      </c>
      <c r="K63" s="5"/>
    </row>
    <row r="64" spans="1:11" x14ac:dyDescent="0.3">
      <c r="A64" s="5" t="str">
        <f>HYPERLINK("https://hsdes.intel.com/resource/1508891715","1508891715")</f>
        <v>1508891715</v>
      </c>
      <c r="B64" s="5" t="s">
        <v>75</v>
      </c>
      <c r="C64" s="5" t="s">
        <v>2</v>
      </c>
      <c r="D64" s="5" t="s">
        <v>133</v>
      </c>
      <c r="E64" s="7" t="s">
        <v>129</v>
      </c>
      <c r="F64" s="5"/>
      <c r="G64" s="5">
        <v>42</v>
      </c>
      <c r="H64" s="5" t="s">
        <v>135</v>
      </c>
      <c r="I64" s="5" t="s">
        <v>136</v>
      </c>
      <c r="J64" s="5" t="s">
        <v>140</v>
      </c>
      <c r="K64" s="5"/>
    </row>
    <row r="65" spans="1:11" x14ac:dyDescent="0.3">
      <c r="A65" s="5" t="str">
        <f>HYPERLINK("https://hsdes.intel.com/resource/1508916350","1508916350")</f>
        <v>1508916350</v>
      </c>
      <c r="B65" s="5" t="s">
        <v>76</v>
      </c>
      <c r="C65" s="5" t="s">
        <v>44</v>
      </c>
      <c r="D65" s="5" t="s">
        <v>131</v>
      </c>
      <c r="E65" s="7" t="s">
        <v>129</v>
      </c>
      <c r="F65" s="5"/>
      <c r="G65" s="5">
        <v>42</v>
      </c>
      <c r="H65" s="5" t="s">
        <v>135</v>
      </c>
      <c r="I65" s="5" t="s">
        <v>136</v>
      </c>
      <c r="J65" s="5" t="s">
        <v>140</v>
      </c>
      <c r="K65" s="5"/>
    </row>
    <row r="66" spans="1:11" x14ac:dyDescent="0.3">
      <c r="A66" s="5" t="str">
        <f>HYPERLINK("https://hsdes.intel.com/resource/1508964015","1508964015")</f>
        <v>1508964015</v>
      </c>
      <c r="B66" s="5" t="s">
        <v>77</v>
      </c>
      <c r="C66" s="5" t="s">
        <v>6</v>
      </c>
      <c r="D66" s="5" t="s">
        <v>134</v>
      </c>
      <c r="E66" s="7" t="s">
        <v>129</v>
      </c>
      <c r="F66" s="5"/>
      <c r="G66" s="5">
        <v>42</v>
      </c>
      <c r="H66" s="5" t="s">
        <v>135</v>
      </c>
      <c r="I66" s="5" t="s">
        <v>136</v>
      </c>
      <c r="J66" s="5" t="s">
        <v>140</v>
      </c>
      <c r="K66" s="5"/>
    </row>
    <row r="67" spans="1:11" x14ac:dyDescent="0.3">
      <c r="A67" s="5" t="str">
        <f>HYPERLINK("https://hsdes.intel.com/resource/1508992924","1508992924")</f>
        <v>1508992924</v>
      </c>
      <c r="B67" s="5" t="s">
        <v>78</v>
      </c>
      <c r="C67" s="5" t="s">
        <v>79</v>
      </c>
      <c r="D67" s="5" t="s">
        <v>131</v>
      </c>
      <c r="E67" s="6" t="s">
        <v>137</v>
      </c>
      <c r="F67" s="4">
        <v>15012108594</v>
      </c>
      <c r="G67" s="5">
        <v>42</v>
      </c>
      <c r="H67" s="5" t="s">
        <v>135</v>
      </c>
      <c r="I67" s="5" t="s">
        <v>136</v>
      </c>
      <c r="J67" s="5" t="s">
        <v>140</v>
      </c>
      <c r="K67" s="5" t="s">
        <v>149</v>
      </c>
    </row>
    <row r="68" spans="1:11" x14ac:dyDescent="0.3">
      <c r="A68" s="5" t="str">
        <f>HYPERLINK("https://hsdes.intel.com/resource/1509347883","1509347883")</f>
        <v>1509347883</v>
      </c>
      <c r="B68" s="5" t="s">
        <v>80</v>
      </c>
      <c r="C68" s="5" t="s">
        <v>27</v>
      </c>
      <c r="D68" s="5" t="s">
        <v>134</v>
      </c>
      <c r="E68" s="7" t="s">
        <v>129</v>
      </c>
      <c r="F68" s="5"/>
      <c r="G68" s="5">
        <v>42</v>
      </c>
      <c r="H68" s="5" t="s">
        <v>135</v>
      </c>
      <c r="I68" s="5" t="s">
        <v>136</v>
      </c>
      <c r="J68" s="5" t="s">
        <v>140</v>
      </c>
      <c r="K68" s="5"/>
    </row>
    <row r="69" spans="1:11" x14ac:dyDescent="0.3">
      <c r="A69" s="5" t="str">
        <f>HYPERLINK("https://hsdes.intel.com/resource/14014972315","14014972315")</f>
        <v>14014972315</v>
      </c>
      <c r="B69" s="5" t="s">
        <v>81</v>
      </c>
      <c r="C69" s="5" t="s">
        <v>6</v>
      </c>
      <c r="D69" s="5" t="s">
        <v>134</v>
      </c>
      <c r="E69" s="7" t="s">
        <v>129</v>
      </c>
      <c r="F69" s="5"/>
      <c r="G69" s="5">
        <v>42</v>
      </c>
      <c r="H69" s="5" t="s">
        <v>135</v>
      </c>
      <c r="I69" s="5" t="s">
        <v>136</v>
      </c>
      <c r="J69" s="5" t="s">
        <v>143</v>
      </c>
      <c r="K69" s="5"/>
    </row>
    <row r="70" spans="1:11" x14ac:dyDescent="0.3">
      <c r="A70" s="5" t="str">
        <f>HYPERLINK("https://hsdes.intel.com/resource/15012179548","15012179548")</f>
        <v>15012179548</v>
      </c>
      <c r="B70" s="5" t="s">
        <v>82</v>
      </c>
      <c r="C70" s="5" t="s">
        <v>79</v>
      </c>
      <c r="D70" s="5" t="s">
        <v>131</v>
      </c>
      <c r="E70" s="6" t="s">
        <v>137</v>
      </c>
      <c r="F70" s="4">
        <v>15012108594</v>
      </c>
      <c r="G70" s="5">
        <v>42</v>
      </c>
      <c r="H70" s="5" t="s">
        <v>135</v>
      </c>
      <c r="I70" s="5" t="s">
        <v>136</v>
      </c>
      <c r="J70" s="5" t="s">
        <v>140</v>
      </c>
      <c r="K70" s="5" t="s">
        <v>149</v>
      </c>
    </row>
    <row r="71" spans="1:11" x14ac:dyDescent="0.3">
      <c r="A71" s="5" t="str">
        <f>HYPERLINK("https://hsdes.intel.com/resource/16012361932","16012361932")</f>
        <v>16012361932</v>
      </c>
      <c r="B71" s="5" t="s">
        <v>83</v>
      </c>
      <c r="C71" s="5" t="s">
        <v>6</v>
      </c>
      <c r="D71" s="5" t="s">
        <v>138</v>
      </c>
      <c r="E71" s="7" t="s">
        <v>129</v>
      </c>
      <c r="F71" s="5"/>
      <c r="G71" s="5">
        <v>42</v>
      </c>
      <c r="H71" s="5" t="s">
        <v>135</v>
      </c>
      <c r="I71" s="5" t="s">
        <v>136</v>
      </c>
      <c r="J71" s="5" t="s">
        <v>143</v>
      </c>
      <c r="K71" s="5"/>
    </row>
    <row r="72" spans="1:11" x14ac:dyDescent="0.3">
      <c r="A72" s="5" t="str">
        <f>HYPERLINK("https://hsdes.intel.com/resource/16012518713","16012518713")</f>
        <v>16012518713</v>
      </c>
      <c r="B72" s="5" t="s">
        <v>84</v>
      </c>
      <c r="C72" s="5" t="s">
        <v>32</v>
      </c>
      <c r="D72" s="5" t="s">
        <v>138</v>
      </c>
      <c r="E72" s="7" t="s">
        <v>129</v>
      </c>
      <c r="F72" s="5"/>
      <c r="G72" s="5">
        <v>42</v>
      </c>
      <c r="H72" s="5" t="s">
        <v>135</v>
      </c>
      <c r="I72" s="5" t="s">
        <v>136</v>
      </c>
      <c r="J72" s="5" t="s">
        <v>143</v>
      </c>
      <c r="K72" s="5"/>
    </row>
    <row r="73" spans="1:11" x14ac:dyDescent="0.3">
      <c r="A73" s="5" t="str">
        <f>HYPERLINK("https://hsdes.intel.com/resource/16012914559","16012914559")</f>
        <v>16012914559</v>
      </c>
      <c r="B73" s="5" t="s">
        <v>85</v>
      </c>
      <c r="C73" s="5" t="s">
        <v>6</v>
      </c>
      <c r="D73" s="5" t="s">
        <v>138</v>
      </c>
      <c r="E73" s="7" t="s">
        <v>129</v>
      </c>
      <c r="F73" s="5"/>
      <c r="G73" s="5">
        <v>42</v>
      </c>
      <c r="H73" s="5" t="s">
        <v>135</v>
      </c>
      <c r="I73" s="5" t="s">
        <v>136</v>
      </c>
      <c r="J73" s="5" t="s">
        <v>143</v>
      </c>
      <c r="K73" s="5"/>
    </row>
    <row r="74" spans="1:11" x14ac:dyDescent="0.3">
      <c r="A74" s="5" t="str">
        <f>HYPERLINK("https://hsdes.intel.com/resource/16012916976","16012916976")</f>
        <v>16012916976</v>
      </c>
      <c r="B74" s="5" t="s">
        <v>86</v>
      </c>
      <c r="C74" s="5" t="s">
        <v>6</v>
      </c>
      <c r="D74" s="5" t="s">
        <v>138</v>
      </c>
      <c r="E74" s="7" t="s">
        <v>129</v>
      </c>
      <c r="F74" s="5"/>
      <c r="G74" s="5">
        <v>42</v>
      </c>
      <c r="H74" s="5" t="s">
        <v>135</v>
      </c>
      <c r="I74" s="5" t="s">
        <v>136</v>
      </c>
      <c r="J74" s="5" t="s">
        <v>143</v>
      </c>
      <c r="K74" s="5"/>
    </row>
    <row r="75" spans="1:11" x14ac:dyDescent="0.3">
      <c r="A75" s="5" t="str">
        <f>HYPERLINK("https://hsdes.intel.com/resource/16013360414","16013360414")</f>
        <v>16013360414</v>
      </c>
      <c r="B75" s="5" t="s">
        <v>87</v>
      </c>
      <c r="C75" s="5" t="s">
        <v>32</v>
      </c>
      <c r="D75" s="5" t="s">
        <v>138</v>
      </c>
      <c r="E75" s="6" t="s">
        <v>137</v>
      </c>
      <c r="F75" s="5">
        <v>15011484236</v>
      </c>
      <c r="G75" s="5">
        <v>42</v>
      </c>
      <c r="H75" s="5" t="s">
        <v>135</v>
      </c>
      <c r="I75" s="5" t="s">
        <v>136</v>
      </c>
      <c r="J75" s="5" t="s">
        <v>140</v>
      </c>
      <c r="K75" s="5" t="s">
        <v>150</v>
      </c>
    </row>
    <row r="76" spans="1:11" x14ac:dyDescent="0.3">
      <c r="A76" s="5" t="str">
        <f>HYPERLINK("https://hsdes.intel.com/resource/16013360664","16013360664")</f>
        <v>16013360664</v>
      </c>
      <c r="B76" s="5" t="s">
        <v>88</v>
      </c>
      <c r="C76" s="5" t="s">
        <v>32</v>
      </c>
      <c r="D76" s="5" t="s">
        <v>138</v>
      </c>
      <c r="E76" s="6" t="s">
        <v>137</v>
      </c>
      <c r="F76" s="5">
        <v>15011484236</v>
      </c>
      <c r="G76" s="5">
        <v>42</v>
      </c>
      <c r="H76" s="5" t="s">
        <v>135</v>
      </c>
      <c r="I76" s="5" t="s">
        <v>136</v>
      </c>
      <c r="J76" s="5" t="s">
        <v>140</v>
      </c>
      <c r="K76" s="5" t="s">
        <v>150</v>
      </c>
    </row>
    <row r="77" spans="1:11" x14ac:dyDescent="0.3">
      <c r="A77" s="5" t="str">
        <f>HYPERLINK("https://hsdes.intel.com/resource/16013360713","16013360713")</f>
        <v>16013360713</v>
      </c>
      <c r="B77" s="5" t="s">
        <v>89</v>
      </c>
      <c r="C77" s="5" t="s">
        <v>32</v>
      </c>
      <c r="D77" s="5" t="s">
        <v>133</v>
      </c>
      <c r="E77" s="7" t="s">
        <v>129</v>
      </c>
      <c r="F77" s="5"/>
      <c r="G77" s="5">
        <v>42</v>
      </c>
      <c r="H77" s="5" t="s">
        <v>135</v>
      </c>
      <c r="I77" s="5" t="s">
        <v>136</v>
      </c>
      <c r="J77" s="5" t="s">
        <v>140</v>
      </c>
      <c r="K77" s="5"/>
    </row>
    <row r="78" spans="1:11" x14ac:dyDescent="0.3">
      <c r="A78" s="5" t="str">
        <f>HYPERLINK("https://hsdes.intel.com/resource/16013868803","16013868803")</f>
        <v>16013868803</v>
      </c>
      <c r="B78" s="5" t="s">
        <v>90</v>
      </c>
      <c r="C78" s="5" t="s">
        <v>6</v>
      </c>
      <c r="D78" s="5" t="s">
        <v>132</v>
      </c>
      <c r="E78" s="7" t="s">
        <v>129</v>
      </c>
      <c r="F78" s="5"/>
      <c r="G78" s="5">
        <v>42</v>
      </c>
      <c r="H78" s="5" t="s">
        <v>135</v>
      </c>
      <c r="I78" s="5" t="s">
        <v>136</v>
      </c>
      <c r="J78" s="5" t="s">
        <v>140</v>
      </c>
      <c r="K78" s="5"/>
    </row>
    <row r="79" spans="1:11" x14ac:dyDescent="0.3">
      <c r="A79" s="5" t="str">
        <f>HYPERLINK("https://hsdes.intel.com/resource/16013870138","16013870138")</f>
        <v>16013870138</v>
      </c>
      <c r="B79" s="5" t="s">
        <v>91</v>
      </c>
      <c r="C79" s="5" t="s">
        <v>6</v>
      </c>
      <c r="D79" s="5" t="s">
        <v>132</v>
      </c>
      <c r="E79" s="7" t="s">
        <v>129</v>
      </c>
      <c r="F79" s="5"/>
      <c r="G79" s="5">
        <v>42</v>
      </c>
      <c r="H79" s="5" t="s">
        <v>135</v>
      </c>
      <c r="I79" s="5" t="s">
        <v>136</v>
      </c>
      <c r="J79" s="5" t="s">
        <v>140</v>
      </c>
      <c r="K79" s="5"/>
    </row>
    <row r="80" spans="1:11" x14ac:dyDescent="0.3">
      <c r="A80" s="5" t="str">
        <f>HYPERLINK("https://hsdes.intel.com/resource/16014428644","16014428644")</f>
        <v>16014428644</v>
      </c>
      <c r="B80" s="5" t="s">
        <v>92</v>
      </c>
      <c r="C80" s="5" t="s">
        <v>93</v>
      </c>
      <c r="D80" s="5" t="s">
        <v>132</v>
      </c>
      <c r="E80" s="7" t="s">
        <v>129</v>
      </c>
      <c r="F80" s="5"/>
      <c r="G80" s="5">
        <v>42</v>
      </c>
      <c r="H80" s="5" t="s">
        <v>135</v>
      </c>
      <c r="I80" s="5" t="s">
        <v>136</v>
      </c>
      <c r="J80" s="5" t="s">
        <v>140</v>
      </c>
      <c r="K80" s="5"/>
    </row>
    <row r="81" spans="1:11" x14ac:dyDescent="0.3">
      <c r="A81" s="5" t="str">
        <f>HYPERLINK("https://hsdes.intel.com/resource/16014703824","16014703824")</f>
        <v>16014703824</v>
      </c>
      <c r="B81" s="5" t="s">
        <v>94</v>
      </c>
      <c r="C81" s="5" t="s">
        <v>10</v>
      </c>
      <c r="D81" s="5" t="s">
        <v>138</v>
      </c>
      <c r="E81" s="6" t="s">
        <v>137</v>
      </c>
      <c r="F81" s="4">
        <v>16015631966</v>
      </c>
      <c r="G81" s="5">
        <v>42</v>
      </c>
      <c r="H81" s="5" t="s">
        <v>135</v>
      </c>
      <c r="I81" s="5" t="s">
        <v>136</v>
      </c>
      <c r="J81" s="5" t="s">
        <v>140</v>
      </c>
      <c r="K81" s="15" t="s">
        <v>142</v>
      </c>
    </row>
    <row r="82" spans="1:11" x14ac:dyDescent="0.3">
      <c r="A82" s="5" t="str">
        <f>HYPERLINK("https://hsdes.intel.com/resource/16014733091","16014733091")</f>
        <v>16014733091</v>
      </c>
      <c r="B82" s="5" t="s">
        <v>95</v>
      </c>
      <c r="C82" s="5" t="s">
        <v>59</v>
      </c>
      <c r="D82" s="5" t="s">
        <v>132</v>
      </c>
      <c r="E82" s="7" t="s">
        <v>129</v>
      </c>
      <c r="F82" s="5"/>
      <c r="G82" s="5">
        <v>42</v>
      </c>
      <c r="H82" s="5" t="s">
        <v>135</v>
      </c>
      <c r="I82" s="5" t="s">
        <v>136</v>
      </c>
      <c r="J82" s="5" t="s">
        <v>140</v>
      </c>
      <c r="K82" s="5"/>
    </row>
    <row r="83" spans="1:11" x14ac:dyDescent="0.3">
      <c r="A83" s="5" t="str">
        <f>HYPERLINK("https://hsdes.intel.com/resource/16014862615","16014862615")</f>
        <v>16014862615</v>
      </c>
      <c r="B83" s="5" t="s">
        <v>96</v>
      </c>
      <c r="C83" s="5" t="s">
        <v>10</v>
      </c>
      <c r="D83" s="5" t="s">
        <v>138</v>
      </c>
      <c r="E83" s="6" t="s">
        <v>137</v>
      </c>
      <c r="F83" s="4">
        <v>16015631966</v>
      </c>
      <c r="G83" s="5">
        <v>42</v>
      </c>
      <c r="H83" s="5" t="s">
        <v>135</v>
      </c>
      <c r="I83" s="5" t="s">
        <v>136</v>
      </c>
      <c r="J83" s="5" t="s">
        <v>140</v>
      </c>
      <c r="K83" s="5" t="s">
        <v>142</v>
      </c>
    </row>
    <row r="84" spans="1:11" x14ac:dyDescent="0.3">
      <c r="A84" s="5" t="str">
        <f>HYPERLINK("https://hsdes.intel.com/resource/16015036036","16015036036")</f>
        <v>16015036036</v>
      </c>
      <c r="B84" s="5" t="s">
        <v>97</v>
      </c>
      <c r="C84" s="5" t="s">
        <v>6</v>
      </c>
      <c r="D84" s="5" t="s">
        <v>138</v>
      </c>
      <c r="E84" s="7" t="s">
        <v>129</v>
      </c>
      <c r="F84" s="5"/>
      <c r="G84" s="5">
        <v>42</v>
      </c>
      <c r="H84" s="5" t="s">
        <v>135</v>
      </c>
      <c r="I84" s="5" t="s">
        <v>136</v>
      </c>
      <c r="J84" s="5" t="s">
        <v>143</v>
      </c>
      <c r="K84" s="5"/>
    </row>
    <row r="85" spans="1:11" x14ac:dyDescent="0.3">
      <c r="A85" s="5" t="str">
        <f>HYPERLINK("https://hsdes.intel.com/resource/16018535968","16018535968")</f>
        <v>16018535968</v>
      </c>
      <c r="B85" s="5" t="s">
        <v>98</v>
      </c>
      <c r="C85" s="5" t="s">
        <v>2</v>
      </c>
      <c r="D85" s="5" t="s">
        <v>134</v>
      </c>
      <c r="E85" s="7" t="s">
        <v>129</v>
      </c>
      <c r="F85" s="5"/>
      <c r="G85" s="5">
        <v>42</v>
      </c>
      <c r="H85" s="5" t="s">
        <v>135</v>
      </c>
      <c r="I85" s="5" t="s">
        <v>136</v>
      </c>
      <c r="J85" s="5" t="s">
        <v>143</v>
      </c>
      <c r="K85" s="5"/>
    </row>
    <row r="86" spans="1:11" x14ac:dyDescent="0.3">
      <c r="A86" s="5" t="str">
        <f>HYPERLINK("https://hsdes.intel.com/resource/18014442584","18014442584")</f>
        <v>18014442584</v>
      </c>
      <c r="B86" s="5" t="s">
        <v>99</v>
      </c>
      <c r="C86" s="5" t="s">
        <v>27</v>
      </c>
      <c r="D86" s="5" t="s">
        <v>130</v>
      </c>
      <c r="E86" s="7" t="s">
        <v>129</v>
      </c>
      <c r="F86" s="5"/>
      <c r="G86" s="5">
        <v>42</v>
      </c>
      <c r="H86" s="5" t="s">
        <v>135</v>
      </c>
      <c r="I86" s="5" t="s">
        <v>136</v>
      </c>
      <c r="J86" s="5" t="s">
        <v>140</v>
      </c>
      <c r="K86" s="5"/>
    </row>
    <row r="87" spans="1:11" x14ac:dyDescent="0.3">
      <c r="A87" s="5" t="str">
        <f>HYPERLINK("https://hsdes.intel.com/resource/18014542624","18014542624")</f>
        <v>18014542624</v>
      </c>
      <c r="B87" s="5" t="s">
        <v>100</v>
      </c>
      <c r="C87" s="5" t="s">
        <v>27</v>
      </c>
      <c r="D87" s="5" t="s">
        <v>130</v>
      </c>
      <c r="E87" s="7" t="s">
        <v>129</v>
      </c>
      <c r="F87" s="5"/>
      <c r="G87" s="5">
        <v>42</v>
      </c>
      <c r="H87" s="5" t="s">
        <v>135</v>
      </c>
      <c r="I87" s="5" t="s">
        <v>136</v>
      </c>
      <c r="J87" s="5" t="s">
        <v>140</v>
      </c>
      <c r="K87" s="5"/>
    </row>
    <row r="88" spans="1:11" x14ac:dyDescent="0.3">
      <c r="A88" s="5" t="str">
        <f>HYPERLINK("https://hsdes.intel.com/resource/18014678990","18014678990")</f>
        <v>18014678990</v>
      </c>
      <c r="B88" s="5" t="s">
        <v>101</v>
      </c>
      <c r="C88" s="5" t="s">
        <v>27</v>
      </c>
      <c r="D88" s="5" t="s">
        <v>130</v>
      </c>
      <c r="E88" s="7" t="s">
        <v>129</v>
      </c>
      <c r="F88" s="5"/>
      <c r="G88" s="5">
        <v>42</v>
      </c>
      <c r="H88" s="5" t="s">
        <v>135</v>
      </c>
      <c r="I88" s="5" t="s">
        <v>136</v>
      </c>
      <c r="J88" s="5" t="s">
        <v>140</v>
      </c>
      <c r="K88" s="5"/>
    </row>
    <row r="89" spans="1:11" x14ac:dyDescent="0.3">
      <c r="A89" s="5" t="str">
        <f>HYPERLINK("https://hsdes.intel.com/resource/18017412257","18017412257")</f>
        <v>18017412257</v>
      </c>
      <c r="B89" s="5" t="s">
        <v>102</v>
      </c>
      <c r="C89" s="5" t="s">
        <v>27</v>
      </c>
      <c r="D89" s="5" t="s">
        <v>134</v>
      </c>
      <c r="E89" s="7" t="s">
        <v>129</v>
      </c>
      <c r="F89" s="5"/>
      <c r="G89" s="5">
        <v>42</v>
      </c>
      <c r="H89" s="5" t="s">
        <v>135</v>
      </c>
      <c r="I89" s="5" t="s">
        <v>136</v>
      </c>
      <c r="J89" s="5" t="s">
        <v>140</v>
      </c>
      <c r="K89" s="5"/>
    </row>
    <row r="90" spans="1:11" x14ac:dyDescent="0.3">
      <c r="A90" s="5" t="str">
        <f>HYPERLINK("https://hsdes.intel.com/resource/18017670778","18017670778")</f>
        <v>18017670778</v>
      </c>
      <c r="B90" s="5" t="s">
        <v>103</v>
      </c>
      <c r="C90" s="5" t="s">
        <v>27</v>
      </c>
      <c r="D90" s="5" t="s">
        <v>130</v>
      </c>
      <c r="E90" s="7" t="s">
        <v>129</v>
      </c>
      <c r="F90" s="5"/>
      <c r="G90" s="5">
        <v>42</v>
      </c>
      <c r="H90" s="5" t="s">
        <v>135</v>
      </c>
      <c r="I90" s="5" t="s">
        <v>136</v>
      </c>
      <c r="J90" s="5" t="s">
        <v>140</v>
      </c>
      <c r="K90" s="5"/>
    </row>
    <row r="91" spans="1:11" x14ac:dyDescent="0.3">
      <c r="A91" s="5" t="str">
        <f>HYPERLINK("https://hsdes.intel.com/resource/18018018062","18018018062")</f>
        <v>18018018062</v>
      </c>
      <c r="B91" s="5" t="s">
        <v>104</v>
      </c>
      <c r="C91" s="5" t="s">
        <v>27</v>
      </c>
      <c r="D91" s="5" t="s">
        <v>139</v>
      </c>
      <c r="E91" s="7" t="s">
        <v>129</v>
      </c>
      <c r="F91" s="5"/>
      <c r="G91" s="5">
        <v>42</v>
      </c>
      <c r="H91" s="5" t="s">
        <v>135</v>
      </c>
      <c r="I91" s="5" t="s">
        <v>136</v>
      </c>
      <c r="J91" s="5" t="s">
        <v>143</v>
      </c>
      <c r="K91" s="5"/>
    </row>
    <row r="92" spans="1:11" x14ac:dyDescent="0.3">
      <c r="A92" s="5" t="str">
        <f>HYPERLINK("https://hsdes.intel.com/resource/18018198275","18018198275")</f>
        <v>18018198275</v>
      </c>
      <c r="B92" s="5" t="s">
        <v>105</v>
      </c>
      <c r="C92" s="5" t="s">
        <v>93</v>
      </c>
      <c r="D92" s="5" t="s">
        <v>130</v>
      </c>
      <c r="E92" s="7" t="s">
        <v>129</v>
      </c>
      <c r="F92" s="5"/>
      <c r="G92" s="5">
        <v>42</v>
      </c>
      <c r="H92" s="5" t="s">
        <v>135</v>
      </c>
      <c r="I92" s="5" t="s">
        <v>136</v>
      </c>
      <c r="J92" s="5" t="s">
        <v>140</v>
      </c>
      <c r="K92" s="5"/>
    </row>
    <row r="93" spans="1:11" x14ac:dyDescent="0.3">
      <c r="A93" s="5" t="str">
        <f>HYPERLINK("https://hsdes.intel.com/resource/18018337578","18018337578")</f>
        <v>18018337578</v>
      </c>
      <c r="B93" s="5" t="s">
        <v>106</v>
      </c>
      <c r="C93" s="5" t="s">
        <v>27</v>
      </c>
      <c r="D93" s="5" t="s">
        <v>131</v>
      </c>
      <c r="E93" s="6" t="s">
        <v>137</v>
      </c>
      <c r="F93" s="4">
        <v>16015321565</v>
      </c>
      <c r="G93" s="5">
        <v>42</v>
      </c>
      <c r="H93" s="5" t="s">
        <v>135</v>
      </c>
      <c r="I93" s="5" t="s">
        <v>136</v>
      </c>
      <c r="J93" s="5" t="s">
        <v>140</v>
      </c>
      <c r="K93" s="5" t="s">
        <v>151</v>
      </c>
    </row>
    <row r="94" spans="1:11" x14ac:dyDescent="0.3">
      <c r="A94" s="5" t="str">
        <f>HYPERLINK("https://hsdes.intel.com/resource/18018447197","18018447197")</f>
        <v>18018447197</v>
      </c>
      <c r="B94" s="5" t="s">
        <v>107</v>
      </c>
      <c r="C94" s="5" t="s">
        <v>27</v>
      </c>
      <c r="D94" s="5" t="s">
        <v>130</v>
      </c>
      <c r="E94" s="7" t="s">
        <v>129</v>
      </c>
      <c r="F94" s="5"/>
      <c r="G94" s="5">
        <v>42</v>
      </c>
      <c r="H94" s="5" t="s">
        <v>135</v>
      </c>
      <c r="I94" s="5" t="s">
        <v>136</v>
      </c>
      <c r="J94" s="5" t="s">
        <v>140</v>
      </c>
      <c r="K94" s="5"/>
    </row>
    <row r="95" spans="1:11" x14ac:dyDescent="0.3">
      <c r="A95" s="5" t="str">
        <f>HYPERLINK("https://hsdes.intel.com/resource/18018447269","18018447269")</f>
        <v>18018447269</v>
      </c>
      <c r="B95" s="5" t="s">
        <v>108</v>
      </c>
      <c r="C95" s="5" t="s">
        <v>27</v>
      </c>
      <c r="D95" s="5" t="s">
        <v>130</v>
      </c>
      <c r="E95" s="7" t="s">
        <v>129</v>
      </c>
      <c r="F95" s="5"/>
      <c r="G95" s="5">
        <v>42</v>
      </c>
      <c r="H95" s="5" t="s">
        <v>135</v>
      </c>
      <c r="I95" s="5" t="s">
        <v>136</v>
      </c>
      <c r="J95" s="5" t="s">
        <v>140</v>
      </c>
      <c r="K95" s="5"/>
    </row>
    <row r="96" spans="1:11" x14ac:dyDescent="0.3">
      <c r="A96" s="5" t="str">
        <f>HYPERLINK("https://hsdes.intel.com/resource/18019251844","18019251844")</f>
        <v>18019251844</v>
      </c>
      <c r="B96" s="5" t="s">
        <v>109</v>
      </c>
      <c r="C96" s="5" t="s">
        <v>27</v>
      </c>
      <c r="D96" s="5" t="s">
        <v>133</v>
      </c>
      <c r="E96" s="7" t="s">
        <v>129</v>
      </c>
      <c r="F96" s="5"/>
      <c r="G96" s="5">
        <v>42</v>
      </c>
      <c r="H96" s="5" t="s">
        <v>135</v>
      </c>
      <c r="I96" s="5" t="s">
        <v>136</v>
      </c>
      <c r="J96" s="5" t="s">
        <v>143</v>
      </c>
      <c r="K96" s="5"/>
    </row>
    <row r="97" spans="1:11" x14ac:dyDescent="0.3">
      <c r="A97" s="5" t="str">
        <f>HYPERLINK("https://hsdes.intel.com/resource/18019377034","18019377034")</f>
        <v>18019377034</v>
      </c>
      <c r="B97" s="5" t="s">
        <v>110</v>
      </c>
      <c r="C97" s="5" t="s">
        <v>27</v>
      </c>
      <c r="D97" s="5" t="s">
        <v>131</v>
      </c>
      <c r="E97" s="7" t="s">
        <v>129</v>
      </c>
      <c r="F97" s="5"/>
      <c r="G97" s="5">
        <v>42</v>
      </c>
      <c r="H97" s="5" t="s">
        <v>135</v>
      </c>
      <c r="I97" s="5" t="s">
        <v>136</v>
      </c>
      <c r="J97" s="5" t="s">
        <v>140</v>
      </c>
      <c r="K97" s="5"/>
    </row>
    <row r="98" spans="1:11" x14ac:dyDescent="0.3">
      <c r="A98" s="5" t="str">
        <f>HYPERLINK("https://hsdes.intel.com/resource/18019483594","18019483594")</f>
        <v>18019483594</v>
      </c>
      <c r="B98" s="5" t="s">
        <v>111</v>
      </c>
      <c r="C98" s="5" t="s">
        <v>27</v>
      </c>
      <c r="D98" s="5" t="s">
        <v>130</v>
      </c>
      <c r="E98" s="7" t="s">
        <v>129</v>
      </c>
      <c r="F98" s="5"/>
      <c r="G98" s="5">
        <v>42</v>
      </c>
      <c r="H98" s="5" t="s">
        <v>135</v>
      </c>
      <c r="I98" s="5" t="s">
        <v>136</v>
      </c>
      <c r="J98" s="5" t="s">
        <v>140</v>
      </c>
      <c r="K98" s="5"/>
    </row>
    <row r="99" spans="1:11" x14ac:dyDescent="0.3">
      <c r="A99" s="5" t="str">
        <f>HYPERLINK("https://hsdes.intel.com/resource/18020194305","18020194305")</f>
        <v>18020194305</v>
      </c>
      <c r="B99" s="5" t="s">
        <v>112</v>
      </c>
      <c r="C99" s="5" t="s">
        <v>27</v>
      </c>
      <c r="D99" s="5" t="s">
        <v>130</v>
      </c>
      <c r="E99" s="7" t="s">
        <v>129</v>
      </c>
      <c r="F99" s="5"/>
      <c r="G99" s="5">
        <v>42</v>
      </c>
      <c r="H99" s="5" t="s">
        <v>135</v>
      </c>
      <c r="I99" s="5" t="s">
        <v>136</v>
      </c>
      <c r="J99" s="5" t="s">
        <v>140</v>
      </c>
      <c r="K99" s="5"/>
    </row>
    <row r="100" spans="1:11" x14ac:dyDescent="0.3">
      <c r="A100" s="5" t="str">
        <f>HYPERLINK("https://hsdes.intel.com/resource/18020730053","18020730053")</f>
        <v>18020730053</v>
      </c>
      <c r="B100" s="5" t="s">
        <v>113</v>
      </c>
      <c r="C100" s="5" t="s">
        <v>6</v>
      </c>
      <c r="D100" s="5" t="s">
        <v>133</v>
      </c>
      <c r="E100" s="7" t="s">
        <v>129</v>
      </c>
      <c r="F100" s="5"/>
      <c r="G100" s="5">
        <v>42</v>
      </c>
      <c r="H100" s="5" t="s">
        <v>135</v>
      </c>
      <c r="I100" s="5" t="s">
        <v>136</v>
      </c>
      <c r="J100" s="5" t="s">
        <v>143</v>
      </c>
      <c r="K100" s="5"/>
    </row>
    <row r="101" spans="1:11" x14ac:dyDescent="0.3">
      <c r="A101" s="5" t="str">
        <f>HYPERLINK("https://hsdes.intel.com/resource/18020841864","18020841864")</f>
        <v>18020841864</v>
      </c>
      <c r="B101" s="5" t="s">
        <v>114</v>
      </c>
      <c r="C101" s="5" t="s">
        <v>6</v>
      </c>
      <c r="D101" s="5" t="s">
        <v>134</v>
      </c>
      <c r="E101" s="7" t="s">
        <v>129</v>
      </c>
      <c r="F101" s="5"/>
      <c r="G101" s="5">
        <v>42</v>
      </c>
      <c r="H101" s="5" t="s">
        <v>135</v>
      </c>
      <c r="I101" s="5" t="s">
        <v>136</v>
      </c>
      <c r="J101" s="5" t="s">
        <v>140</v>
      </c>
      <c r="K101" s="5"/>
    </row>
    <row r="102" spans="1:11" x14ac:dyDescent="0.3">
      <c r="A102" s="5" t="str">
        <f>HYPERLINK("https://hsdes.intel.com/resource/18022238998","18022238998")</f>
        <v>18022238998</v>
      </c>
      <c r="B102" s="5" t="s">
        <v>115</v>
      </c>
      <c r="C102" s="5" t="s">
        <v>27</v>
      </c>
      <c r="D102" s="5" t="s">
        <v>130</v>
      </c>
      <c r="E102" s="7" t="s">
        <v>129</v>
      </c>
      <c r="F102" s="5"/>
      <c r="G102" s="5">
        <v>42</v>
      </c>
      <c r="H102" s="5" t="s">
        <v>135</v>
      </c>
      <c r="I102" s="5" t="s">
        <v>136</v>
      </c>
      <c r="J102" s="5" t="s">
        <v>140</v>
      </c>
      <c r="K102" s="5"/>
    </row>
    <row r="103" spans="1:11" x14ac:dyDescent="0.3">
      <c r="A103" s="5" t="str">
        <f>HYPERLINK("https://hsdes.intel.com/resource/22011878933","22011878933")</f>
        <v>22011878933</v>
      </c>
      <c r="B103" s="5" t="s">
        <v>116</v>
      </c>
      <c r="C103" s="5" t="s">
        <v>27</v>
      </c>
      <c r="D103" s="5" t="s">
        <v>131</v>
      </c>
      <c r="E103" s="7" t="s">
        <v>129</v>
      </c>
      <c r="F103" s="5"/>
      <c r="G103" s="5">
        <v>42</v>
      </c>
      <c r="H103" s="5" t="s">
        <v>135</v>
      </c>
      <c r="I103" s="5" t="s">
        <v>136</v>
      </c>
      <c r="J103" s="5" t="s">
        <v>140</v>
      </c>
      <c r="K103" s="5"/>
    </row>
    <row r="104" spans="1:11" x14ac:dyDescent="0.3">
      <c r="A104" s="5" t="str">
        <f>HYPERLINK("https://hsdes.intel.com/resource/22011879371","22011879371")</f>
        <v>22011879371</v>
      </c>
      <c r="B104" s="5" t="s">
        <v>117</v>
      </c>
      <c r="C104" s="5" t="s">
        <v>118</v>
      </c>
      <c r="D104" s="5" t="s">
        <v>132</v>
      </c>
      <c r="E104" s="7" t="s">
        <v>129</v>
      </c>
      <c r="F104" s="5"/>
      <c r="G104" s="5">
        <v>42</v>
      </c>
      <c r="H104" s="5" t="s">
        <v>135</v>
      </c>
      <c r="I104" s="5" t="s">
        <v>136</v>
      </c>
      <c r="J104" s="5" t="s">
        <v>140</v>
      </c>
      <c r="K104" s="5"/>
    </row>
    <row r="105" spans="1:11" x14ac:dyDescent="0.3">
      <c r="A105" s="5" t="str">
        <f>HYPERLINK("https://hsdes.intel.com/resource/22011879396","22011879396")</f>
        <v>22011879396</v>
      </c>
      <c r="B105" s="5" t="s">
        <v>119</v>
      </c>
      <c r="C105" s="5" t="s">
        <v>27</v>
      </c>
      <c r="D105" s="5" t="s">
        <v>130</v>
      </c>
      <c r="E105" s="7" t="s">
        <v>129</v>
      </c>
      <c r="F105" s="5"/>
      <c r="G105" s="5">
        <v>42</v>
      </c>
      <c r="H105" s="5" t="s">
        <v>135</v>
      </c>
      <c r="I105" s="5" t="s">
        <v>136</v>
      </c>
      <c r="J105" s="5" t="s">
        <v>140</v>
      </c>
      <c r="K105" s="5"/>
    </row>
    <row r="106" spans="1:11" x14ac:dyDescent="0.3">
      <c r="A106" s="5" t="str">
        <f>HYPERLINK("https://hsdes.intel.com/resource/22011897477","22011897477")</f>
        <v>22011897477</v>
      </c>
      <c r="B106" s="5" t="s">
        <v>120</v>
      </c>
      <c r="C106" s="5" t="s">
        <v>27</v>
      </c>
      <c r="D106" s="5" t="s">
        <v>134</v>
      </c>
      <c r="E106" s="7" t="s">
        <v>129</v>
      </c>
      <c r="F106" s="5"/>
      <c r="G106" s="5">
        <v>42</v>
      </c>
      <c r="H106" s="5" t="s">
        <v>135</v>
      </c>
      <c r="I106" s="5" t="s">
        <v>136</v>
      </c>
      <c r="J106" s="5" t="s">
        <v>140</v>
      </c>
      <c r="K106" s="5"/>
    </row>
  </sheetData>
  <autoFilter ref="A1:K106" xr:uid="{00000000-0001-0000-0000-000000000000}"/>
  <customSheetViews>
    <customSheetView guid="{E904E019-93DA-48CC-8AAA-5816E1029B97}" showAutoFilter="1">
      <selection activeCell="B1" sqref="B1"/>
      <pageMargins left="0.7" right="0.7" top="0.75" bottom="0.75" header="0.3" footer="0.3"/>
      <autoFilter ref="A1:K106" xr:uid="{00000000-0001-0000-0000-000000000000}"/>
    </customSheetView>
    <customSheetView guid="{496A80D0-520C-4847-82B2-D78232961AE3}" filter="1" showAutoFilter="1" topLeftCell="C1">
      <selection activeCell="F115" sqref="F115"/>
      <pageMargins left="0.7" right="0.7" top="0.75" bottom="0.75" header="0.3" footer="0.3"/>
      <autoFilter ref="A1:K109" xr:uid="{CB9E16F4-2ABC-49F4-A7CE-C2AB858177EB}">
        <filterColumn colId="4">
          <filters>
            <filter val="Block"/>
          </filters>
        </filterColumn>
      </autoFilter>
    </customSheetView>
    <customSheetView guid="{23159370-A4BE-4D51-A56F-61D3EEFB9E7A}" filter="1" showAutoFilter="1">
      <selection activeCell="J111" sqref="J111"/>
      <pageMargins left="0.7" right="0.7" top="0.75" bottom="0.75" header="0.3" footer="0.3"/>
      <autoFilter ref="A1:K109" xr:uid="{8037E14B-1B24-46A3-9B68-486DC95AAA1F}">
        <filterColumn colId="3">
          <filters>
            <filter val="Arpitha"/>
          </filters>
        </filterColumn>
        <filterColumn colId="4">
          <filters blank="1"/>
        </filterColumn>
      </autoFilter>
    </customSheetView>
    <customSheetView guid="{17075855-BA95-433E-B93D-82DA76D15688}" filter="1" showAutoFilter="1" topLeftCell="C1">
      <selection activeCell="H76" sqref="H76"/>
      <pageMargins left="0.7" right="0.7" top="0.75" bottom="0.75" header="0.3" footer="0.3"/>
      <autoFilter ref="A1:K109" xr:uid="{E886A658-1597-42F2-B5A2-F654D3B68AB1}">
        <filterColumn colId="3">
          <filters>
            <filter val="Gayathri"/>
          </filters>
        </filterColumn>
        <filterColumn colId="4">
          <filters blank="1"/>
        </filterColumn>
      </autoFilter>
    </customSheetView>
    <customSheetView guid="{1E0A703B-8B19-48C9-A5FE-B36B2F3503FB}" filter="1" showAutoFilter="1">
      <selection activeCell="J33" sqref="J33"/>
      <pageMargins left="0.7" right="0.7" top="0.75" bottom="0.75" header="0.3" footer="0.3"/>
      <pageSetup orientation="portrait" r:id="rId1"/>
      <autoFilter ref="A1:K109" xr:uid="{80553FF7-B20A-43A4-B9DE-A6E166906952}">
        <filterColumn colId="3">
          <filters>
            <filter val="Chetana"/>
          </filters>
        </filterColumn>
      </autoFilter>
    </customSheetView>
    <customSheetView guid="{728613CD-98AD-4952-97F2-C666222AFA72}" showAutoFilter="1" topLeftCell="B9">
      <selection activeCell="D49" sqref="D49"/>
      <pageMargins left="0.7" right="0.7" top="0.75" bottom="0.75" header="0.3" footer="0.3"/>
      <autoFilter ref="A1:K109" xr:uid="{14D39D52-6F62-4AB3-B772-DEEA8EDD25A4}"/>
    </customSheetView>
    <customSheetView guid="{CE66F8D8-67E7-4DE4-9BF6-879E971B7FF2}" showAutoFilter="1">
      <selection sqref="A1:A1048576"/>
      <pageMargins left="0.7" right="0.7" top="0.75" bottom="0.75" header="0.3" footer="0.3"/>
      <autoFilter ref="A1:K109" xr:uid="{C81006AE-855C-438B-925B-8F9A8B8D2BF8}"/>
    </customSheetView>
    <customSheetView guid="{B24395D7-C63F-430C-9DFC-81F0A9B9630B}" showAutoFilter="1">
      <selection activeCell="E1" sqref="E1:E1048576"/>
      <pageMargins left="0.7" right="0.7" top="0.75" bottom="0.75" header="0.3" footer="0.3"/>
      <autoFilter ref="A1:K106" xr:uid="{A40D7D4A-2CD6-44DA-B330-92A582788A34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F172-9D71-4D97-8EBB-F6A8C3AA2F39}">
  <dimension ref="A1:B10"/>
  <sheetViews>
    <sheetView workbookViewId="0">
      <selection activeCell="C38" sqref="C38"/>
    </sheetView>
  </sheetViews>
  <sheetFormatPr defaultRowHeight="14.4" x14ac:dyDescent="0.3"/>
  <cols>
    <col min="2" max="2" width="10.88671875" bestFit="1" customWidth="1"/>
  </cols>
  <sheetData>
    <row r="1" spans="1:2" ht="16.2" thickBot="1" x14ac:dyDescent="0.35">
      <c r="A1" s="8" t="s">
        <v>144</v>
      </c>
      <c r="B1" s="9" t="s">
        <v>145</v>
      </c>
    </row>
    <row r="2" spans="1:2" ht="16.2" thickBot="1" x14ac:dyDescent="0.35">
      <c r="A2" s="10" t="s">
        <v>129</v>
      </c>
      <c r="B2" s="11">
        <v>94</v>
      </c>
    </row>
    <row r="3" spans="1:2" ht="16.2" thickBot="1" x14ac:dyDescent="0.35">
      <c r="A3" s="10" t="s">
        <v>146</v>
      </c>
      <c r="B3" s="11">
        <v>0</v>
      </c>
    </row>
    <row r="4" spans="1:2" ht="16.2" thickBot="1" x14ac:dyDescent="0.35">
      <c r="A4" s="10" t="s">
        <v>137</v>
      </c>
      <c r="B4" s="11">
        <v>11</v>
      </c>
    </row>
    <row r="5" spans="1:2" ht="16.2" thickBot="1" x14ac:dyDescent="0.35">
      <c r="A5" s="10" t="s">
        <v>152</v>
      </c>
      <c r="B5" s="11">
        <f>SUM(B2:B4)</f>
        <v>105</v>
      </c>
    </row>
    <row r="7" spans="1:2" ht="15.6" x14ac:dyDescent="0.3">
      <c r="A7" s="12" t="s">
        <v>122</v>
      </c>
      <c r="B7" s="13" t="s">
        <v>147</v>
      </c>
    </row>
    <row r="8" spans="1:2" ht="15.6" x14ac:dyDescent="0.3">
      <c r="A8" s="14" t="s">
        <v>129</v>
      </c>
      <c r="B8" s="16">
        <f>(B2/B5)*100</f>
        <v>89.523809523809533</v>
      </c>
    </row>
    <row r="9" spans="1:2" ht="15.6" x14ac:dyDescent="0.3">
      <c r="A9" s="14" t="s">
        <v>146</v>
      </c>
      <c r="B9" s="16">
        <f>(B3/B5)*100</f>
        <v>0</v>
      </c>
    </row>
    <row r="10" spans="1:2" ht="15.6" x14ac:dyDescent="0.3">
      <c r="A10" s="14" t="s">
        <v>137</v>
      </c>
      <c r="B10" s="16">
        <f>(B4/B5)*100</f>
        <v>10.476190476190476</v>
      </c>
    </row>
  </sheetData>
  <customSheetViews>
    <customSheetView guid="{E904E019-93DA-48CC-8AAA-5816E1029B97}">
      <selection activeCell="C38" sqref="C38"/>
      <pageMargins left="0.7" right="0.7" top="0.75" bottom="0.75" header="0.3" footer="0.3"/>
    </customSheetView>
    <customSheetView guid="{496A80D0-520C-4847-82B2-D78232961AE3}">
      <selection activeCell="G19" sqref="G19"/>
      <pageMargins left="0.7" right="0.7" top="0.75" bottom="0.75" header="0.3" footer="0.3"/>
    </customSheetView>
    <customSheetView guid="{CE66F8D8-67E7-4DE4-9BF6-879E971B7FF2}">
      <selection activeCell="G19" sqref="G19"/>
      <pageMargins left="0.7" right="0.7" top="0.75" bottom="0.75" header="0.3" footer="0.3"/>
    </customSheetView>
    <customSheetView guid="{B24395D7-C63F-430C-9DFC-81F0A9B9630B}">
      <selection activeCell="B8" sqref="B8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GNRD_Orange_08_D88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2023-03-28T09:08:30Z</dcterms:modified>
</cp:coreProperties>
</file>