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69.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26.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39.xml" ContentType="application/vnd.openxmlformats-officedocument.spreadsheetml.revisionLog+xml"/>
  <Override PartName="/xl/revisions/revisionLog21.xml" ContentType="application/vnd.openxmlformats-officedocument.spreadsheetml.revisionLog+xml"/>
  <Override PartName="/xl/revisions/revisionLog34.xml" ContentType="application/vnd.openxmlformats-officedocument.spreadsheetml.revisionLog+xml"/>
  <Override PartName="/xl/revisions/revisionLog42.xml" ContentType="application/vnd.openxmlformats-officedocument.spreadsheetml.revisionLog+xml"/>
  <Override PartName="/xl/revisions/revisionLog47.xml" ContentType="application/vnd.openxmlformats-officedocument.spreadsheetml.revisionLog+xml"/>
  <Override PartName="/xl/revisions/revisionLog50.xml" ContentType="application/vnd.openxmlformats-officedocument.spreadsheetml.revisionLog+xml"/>
  <Override PartName="/xl/revisions/revisionLog55.xml" ContentType="application/vnd.openxmlformats-officedocument.spreadsheetml.revisionLog+xml"/>
  <Override PartName="/xl/revisions/revisionLog63.xml" ContentType="application/vnd.openxmlformats-officedocument.spreadsheetml.revisionLog+xml"/>
  <Override PartName="/xl/revisions/revisionLog68.xml" ContentType="application/vnd.openxmlformats-officedocument.spreadsheetml.revisionLog+xml"/>
  <Override PartName="/xl/revisions/revisionLog7.xml" ContentType="application/vnd.openxmlformats-officedocument.spreadsheetml.revisionLog+xml"/>
  <Override PartName="/xl/revisions/revisionLog2.xml" ContentType="application/vnd.openxmlformats-officedocument.spreadsheetml.revisionLog+xml"/>
  <Override PartName="/xl/revisions/revisionLog16.xml" ContentType="application/vnd.openxmlformats-officedocument.spreadsheetml.revisionLog+xml"/>
  <Override PartName="/xl/revisions/revisionLog29.xml" ContentType="application/vnd.openxmlformats-officedocument.spreadsheetml.revisionLog+xml"/>
  <Override PartName="/xl/revisions/revisionLog11.xml" ContentType="application/vnd.openxmlformats-officedocument.spreadsheetml.revisionLog+xml"/>
  <Override PartName="/xl/revisions/revisionLog24.xml" ContentType="application/vnd.openxmlformats-officedocument.spreadsheetml.revisionLog+xml"/>
  <Override PartName="/xl/revisions/revisionLog32.xml" ContentType="application/vnd.openxmlformats-officedocument.spreadsheetml.revisionLog+xml"/>
  <Override PartName="/xl/revisions/revisionLog37.xml" ContentType="application/vnd.openxmlformats-officedocument.spreadsheetml.revisionLog+xml"/>
  <Override PartName="/xl/revisions/revisionLog40.xml" ContentType="application/vnd.openxmlformats-officedocument.spreadsheetml.revisionLog+xml"/>
  <Override PartName="/xl/revisions/revisionLog45.xml" ContentType="application/vnd.openxmlformats-officedocument.spreadsheetml.revisionLog+xml"/>
  <Override PartName="/xl/revisions/revisionLog53.xml" ContentType="application/vnd.openxmlformats-officedocument.spreadsheetml.revisionLog+xml"/>
  <Override PartName="/xl/revisions/revisionLog58.xml" ContentType="application/vnd.openxmlformats-officedocument.spreadsheetml.revisionLog+xml"/>
  <Override PartName="/xl/revisions/revisionLog66.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5.xml" ContentType="application/vnd.openxmlformats-officedocument.spreadsheetml.revisionLog+xml"/>
  <Override PartName="/xl/revisions/revisionLog61.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36.xml" ContentType="application/vnd.openxmlformats-officedocument.spreadsheetml.revisionLog+xml"/>
  <Override PartName="/xl/revisions/revisionLog49.xml" ContentType="application/vnd.openxmlformats-officedocument.spreadsheetml.revisionLog+xml"/>
  <Override PartName="/xl/revisions/revisionLog57.xml" ContentType="application/vnd.openxmlformats-officedocument.spreadsheetml.revisionLog+xml"/>
  <Override PartName="/xl/revisions/revisionLog19.xml" ContentType="application/vnd.openxmlformats-officedocument.spreadsheetml.revisionLog+xml"/>
  <Override PartName="/xl/revisions/revisionLog10.xml" ContentType="application/vnd.openxmlformats-officedocument.spreadsheetml.revisionLog+xml"/>
  <Override PartName="/xl/revisions/revisionLog31.xml" ContentType="application/vnd.openxmlformats-officedocument.spreadsheetml.revisionLog+xml"/>
  <Override PartName="/xl/revisions/revisionLog44.xml" ContentType="application/vnd.openxmlformats-officedocument.spreadsheetml.revisionLog+xml"/>
  <Override PartName="/xl/revisions/revisionLog52.xml" ContentType="application/vnd.openxmlformats-officedocument.spreadsheetml.revisionLog+xml"/>
  <Override PartName="/xl/revisions/revisionLog60.xml" ContentType="application/vnd.openxmlformats-officedocument.spreadsheetml.revisionLog+xml"/>
  <Override PartName="/xl/revisions/revisionLog65.xml" ContentType="application/vnd.openxmlformats-officedocument.spreadsheetml.revisionLog+xml"/>
  <Override PartName="/xl/revisions/revisionLog14.xml" ContentType="application/vnd.openxmlformats-officedocument.spreadsheetml.revisionLog+xml"/>
  <Override PartName="/xl/revisions/revisionLog22.xml" ContentType="application/vnd.openxmlformats-officedocument.spreadsheetml.revisionLog+xml"/>
  <Override PartName="/xl/revisions/revisionLog27.xml" ContentType="application/vnd.openxmlformats-officedocument.spreadsheetml.revisionLog+xml"/>
  <Override PartName="/xl/revisions/revisionLog30.xml" ContentType="application/vnd.openxmlformats-officedocument.spreadsheetml.revisionLog+xml"/>
  <Override PartName="/xl/revisions/revisionLog35.xml" ContentType="application/vnd.openxmlformats-officedocument.spreadsheetml.revisionLog+xml"/>
  <Override PartName="/xl/revisions/revisionLog43.xml" ContentType="application/vnd.openxmlformats-officedocument.spreadsheetml.revisionLog+xml"/>
  <Override PartName="/xl/revisions/revisionLog48.xml" ContentType="application/vnd.openxmlformats-officedocument.spreadsheetml.revisionLog+xml"/>
  <Override PartName="/xl/revisions/revisionLog56.xml" ContentType="application/vnd.openxmlformats-officedocument.spreadsheetml.revisionLog+xml"/>
  <Override PartName="/xl/revisions/revisionLog64.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8.xml" ContentType="application/vnd.openxmlformats-officedocument.spreadsheetml.revisionLog+xml"/>
  <Override PartName="/xl/revisions/revisionLog51.xml" ContentType="application/vnd.openxmlformats-officedocument.spreadsheetml.revisionLog+xml"/>
  <Override PartName="/xl/revisions/revisionLog3.xml" ContentType="application/vnd.openxmlformats-officedocument.spreadsheetml.revisionLog+xml"/>
  <Override PartName="/xl/revisions/revisionLog12.xml" ContentType="application/vnd.openxmlformats-officedocument.spreadsheetml.revisionLog+xml"/>
  <Override PartName="/xl/revisions/revisionLog17.xml" ContentType="application/vnd.openxmlformats-officedocument.spreadsheetml.revisionLog+xml"/>
  <Override PartName="/xl/revisions/revisionLog25.xml" ContentType="application/vnd.openxmlformats-officedocument.spreadsheetml.revisionLog+xml"/>
  <Override PartName="/xl/revisions/revisionLog33.xml" ContentType="application/vnd.openxmlformats-officedocument.spreadsheetml.revisionLog+xml"/>
  <Override PartName="/xl/revisions/revisionLog38.xml" ContentType="application/vnd.openxmlformats-officedocument.spreadsheetml.revisionLog+xml"/>
  <Override PartName="/xl/revisions/revisionLog46.xml" ContentType="application/vnd.openxmlformats-officedocument.spreadsheetml.revisionLog+xml"/>
  <Override PartName="/xl/revisions/revisionLog59.xml" ContentType="application/vnd.openxmlformats-officedocument.spreadsheetml.revisionLog+xml"/>
  <Override PartName="/xl/revisions/revisionLog67.xml" ContentType="application/vnd.openxmlformats-officedocument.spreadsheetml.revisionLog+xml"/>
  <Override PartName="/xl/revisions/revisionLog20.xml" ContentType="application/vnd.openxmlformats-officedocument.spreadsheetml.revisionLog+xml"/>
  <Override PartName="/xl/revisions/revisionLog41.xml" ContentType="application/vnd.openxmlformats-officedocument.spreadsheetml.revisionLog+xml"/>
  <Override PartName="/xl/revisions/revisionLog54.xml" ContentType="application/vnd.openxmlformats-officedocument.spreadsheetml.revisionLog+xml"/>
  <Override PartName="/xl/revisions/revisionLog62.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NAMAN\Share\YBO\RPL_Hx IFWI Manual Reports\EXT-BAT\"/>
    </mc:Choice>
  </mc:AlternateContent>
  <xr:revisionPtr revIDLastSave="0" documentId="13_ncr:81_{4251ECEB-D401-4CBD-961E-47D257242934}" xr6:coauthVersionLast="47" xr6:coauthVersionMax="47" xr10:uidLastSave="{00000000-0000-0000-0000-000000000000}"/>
  <bookViews>
    <workbookView xWindow="-108" yWindow="-108" windowWidth="23256" windowHeight="12576" xr2:uid="{00000000-000D-0000-FFFF-FFFF00000000}"/>
  </bookViews>
  <sheets>
    <sheet name="RPL_SBGA_IFWI_Test suite_Ext_BA" sheetId="1" r:id="rId1"/>
  </sheets>
  <definedNames>
    <definedName name="_xlnm._FilterDatabase" localSheetId="0" hidden="1">'RPL_SBGA_IFWI_Test suite_Ext_BA'!$A$1:$AL$260</definedName>
    <definedName name="Z_04F28D2E_DFC8_4CF6_A5B1_510DC2728CE1_.wvu.FilterData" localSheetId="0" hidden="1">'RPL_SBGA_IFWI_Test suite_Ext_BA'!$A$1:$AL$260</definedName>
    <definedName name="Z_166092A2_4031_4C1B_8DF3_B7004272D4B0_.wvu.FilterData" localSheetId="0" hidden="1">'RPL_SBGA_IFWI_Test suite_Ext_BA'!$A$1:$AL$260</definedName>
    <definedName name="Z_1DD45904_12CF_435A_A9FF_99597C441BD8_.wvu.FilterData" localSheetId="0" hidden="1">'RPL_SBGA_IFWI_Test suite_Ext_BA'!$A$1:$AL$260</definedName>
    <definedName name="Z_3698A712_B8EB_4E8E_93BD_9B1280D2EBEA_.wvu.FilterData" localSheetId="0" hidden="1">'RPL_SBGA_IFWI_Test suite_Ext_BA'!$A$1:$AL$260</definedName>
    <definedName name="Z_4ACC9ACD_4662_4CB5_9D6B_BDB7BFF429C9_.wvu.FilterData" localSheetId="0" hidden="1">'RPL_SBGA_IFWI_Test suite_Ext_BA'!$A$1:$AL$260</definedName>
    <definedName name="Z_4D527EB9_7CCE_4634_BBFB_4C8DCCDA168C_.wvu.FilterData" localSheetId="0" hidden="1">'RPL_SBGA_IFWI_Test suite_Ext_BA'!$A$1:$AL$260</definedName>
    <definedName name="Z_711D061C_CAD4_4C3C_B1C2_EA0A45529654_.wvu.FilterData" localSheetId="0" hidden="1">'RPL_SBGA_IFWI_Test suite_Ext_BA'!$A$1:$AL$260</definedName>
    <definedName name="Z_76AA6AD6_D1CB_40C4_9611_919DB4DB1935_.wvu.FilterData" localSheetId="0" hidden="1">'RPL_SBGA_IFWI_Test suite_Ext_BA'!$A$1:$AL$260</definedName>
    <definedName name="Z_78EAC20B_3470_4038_812C_2F87A17BCC78_.wvu.FilterData" localSheetId="0" hidden="1">'RPL_SBGA_IFWI_Test suite_Ext_BA'!$A$1:$AL$260</definedName>
    <definedName name="Z_A16ABF0F_20B4_40FB_A504_92D9C2D92425_.wvu.FilterData" localSheetId="0" hidden="1">'RPL_SBGA_IFWI_Test suite_Ext_BA'!$A$1:$AL$260</definedName>
    <definedName name="Z_AD002E47_7169_4D78_9606_66E49358B426_.wvu.FilterData" localSheetId="0" hidden="1">'RPL_SBGA_IFWI_Test suite_Ext_BA'!$A$1:$AL$260</definedName>
    <definedName name="Z_AF5FAC69_6035_4967_9F6F_C1B33607CDAA_.wvu.FilterData" localSheetId="0" hidden="1">'RPL_SBGA_IFWI_Test suite_Ext_BA'!$A$1:$AL$260</definedName>
    <definedName name="Z_B6B7B2C6_2BE5_4BBF_A47C_97F4723D172C_.wvu.FilterData" localSheetId="0" hidden="1">'RPL_SBGA_IFWI_Test suite_Ext_BA'!$A$1:$AL$260</definedName>
    <definedName name="Z_C2CAF6C8_CC2B_4309_9E04_A42E7A4C9E79_.wvu.FilterData" localSheetId="0" hidden="1">'RPL_SBGA_IFWI_Test suite_Ext_BA'!$A$1:$AL$260</definedName>
    <definedName name="Z_C8AFFFE8_9446_44B1_AFDA_8E5724A4D03A_.wvu.FilterData" localSheetId="0" hidden="1">'RPL_SBGA_IFWI_Test suite_Ext_BA'!$A$1:$AL$260</definedName>
    <definedName name="Z_D27B8919_9403_49BD_8CEE_7B95A6B2BF89_.wvu.FilterData" localSheetId="0" hidden="1">'RPL_SBGA_IFWI_Test suite_Ext_BA'!$A$1:$AL$260</definedName>
    <definedName name="Z_D40B9643_D0E3_49B4_A962_943FD49E21BD_.wvu.FilterData" localSheetId="0" hidden="1">'RPL_SBGA_IFWI_Test suite_Ext_BA'!$A$1:$AL$260</definedName>
    <definedName name="Z_DA3B03CB_65D9_4AE5_82C5_92D8E1447AC6_.wvu.FilterData" localSheetId="0" hidden="1">'RPL_SBGA_IFWI_Test suite_Ext_BA'!$A$1:$AL$260</definedName>
    <definedName name="Z_E6E3D0DC_1F42_4BD3_B230_B7B89A99EF20_.wvu.FilterData" localSheetId="0" hidden="1">'RPL_SBGA_IFWI_Test suite_Ext_BA'!$A$1:$AL$260</definedName>
    <definedName name="Z_F2B826CC_1DF8_4757_9878_9FEFB5926B23_.wvu.FilterData" localSheetId="0" hidden="1">'RPL_SBGA_IFWI_Test suite_Ext_BA'!$A$1:$AL$260</definedName>
    <definedName name="Z_F529C8AE_38D1_4BEE_9FB0_673B9880B7F0_.wvu.FilterData" localSheetId="0" hidden="1">'RPL_SBGA_IFWI_Test suite_Ext_BA'!$A$1:$AL$260</definedName>
    <definedName name="Z_FA239C6A_49A8_4C92_9103_73F2C659536E_.wvu.FilterData" localSheetId="0" hidden="1">'RPL_SBGA_IFWI_Test suite_Ext_BA'!$A$1:$AL$260</definedName>
  </definedNames>
  <calcPr calcId="191028"/>
  <customWorkbookViews>
    <customWorkbookView name="Agarwal, Naman - Personal View" guid="{AF5FAC69-6035-4967-9F6F-C1B33607CDAA}" mergeInterval="0" personalView="1" maximized="1" xWindow="-9" yWindow="-9" windowWidth="1938" windowHeight="1048" activeSheetId="1"/>
    <customWorkbookView name="T C, JinshaX - Personal View" guid="{711D061C-CAD4-4C3C-B1C2-EA0A45529654}" mergeInterval="0" personalView="1" maximized="1" xWindow="-9" yWindow="-9" windowWidth="1938" windowHeight="1048" activeSheetId="1"/>
    <customWorkbookView name="Poyil Veetil, AbhijithX - Personal View" guid="{4ACC9ACD-4662-4CB5-9D6B-BDB7BFF429C9}" mergeInterval="0" personalView="1" maximized="1" xWindow="-9" yWindow="-9" windowWidth="1938" windowHeight="1048" activeSheetId="1"/>
    <customWorkbookView name="P, RanjithX - Personal View" guid="{A16ABF0F-20B4-40FB-A504-92D9C2D92425}" mergeInterval="0" personalView="1" maximized="1" xWindow="-9" yWindow="-9" windowWidth="1938" windowHeight="1048" activeSheetId="1"/>
    <customWorkbookView name="Kumar, ChethanX - Personal View" guid="{E6E3D0DC-1F42-4BD3-B230-B7B89A99EF20}" mergeInterval="0" personalView="1" maximized="1" xWindow="-9" yWindow="-9" windowWidth="1938" windowHeight="1048" activeSheetId="1"/>
    <customWorkbookView name="Gs, SherinX - Personal View" guid="{F2B826CC-1DF8-4757-9878-9FEFB5926B23}" mergeInterval="0" personalView="1" maximized="1" xWindow="-9" yWindow="-9" windowWidth="1938" windowHeight="1048" activeSheetId="1"/>
    <customWorkbookView name="Jha, VikramX - Personal View" guid="{DA3B03CB-65D9-4AE5-82C5-92D8E1447AC6}" mergeInterval="0" personalView="1" maximized="1" xWindow="-11" yWindow="-11" windowWidth="1942" windowHeight="1042" activeSheetId="1"/>
    <customWorkbookView name="Adagoor Revanna, BharathrajX - Personal View" guid="{FA239C6A-49A8-4C92-9103-73F2C659536E}" mergeInterval="0" personalView="1" maximized="1" xWindow="-9" yWindow="-9" windowWidth="1938" windowHeight="1048"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1" l="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alcChain>
</file>

<file path=xl/sharedStrings.xml><?xml version="1.0" encoding="utf-8"?>
<sst xmlns="http://schemas.openxmlformats.org/spreadsheetml/2006/main" count="7650" uniqueCount="2338">
  <si>
    <t>Status</t>
  </si>
  <si>
    <t>automation_comments</t>
  </si>
  <si>
    <t>automation_developer</t>
  </si>
  <si>
    <t>validation_env</t>
  </si>
  <si>
    <t>validation_scope</t>
  </si>
  <si>
    <t>automation_status</t>
  </si>
  <si>
    <t>classification</t>
  </si>
  <si>
    <t>component_affected</t>
  </si>
  <si>
    <t>duration</t>
  </si>
  <si>
    <t>effort</t>
  </si>
  <si>
    <t>jama_id</t>
  </si>
  <si>
    <t>jama_platform_feature_and_capability</t>
  </si>
  <si>
    <t>jama_platform_por_milestone_map</t>
  </si>
  <si>
    <t>jama_pmf_pf_socip_mapping</t>
  </si>
  <si>
    <t>jama_requirement_id</t>
  </si>
  <si>
    <t>legacy_id</t>
  </si>
  <si>
    <t>me_sku</t>
  </si>
  <si>
    <t>os</t>
  </si>
  <si>
    <t>owner</t>
  </si>
  <si>
    <t>overall_expected_results</t>
  </si>
  <si>
    <t>owner_team</t>
  </si>
  <si>
    <t>priority</t>
  </si>
  <si>
    <t>release_affected</t>
  </si>
  <si>
    <t>release_completed</t>
  </si>
  <si>
    <t>release_deployed</t>
  </si>
  <si>
    <t>scope</t>
  </si>
  <si>
    <t>status_reason</t>
  </si>
  <si>
    <t>test_automation_status</t>
  </si>
  <si>
    <t>test_complexity</t>
  </si>
  <si>
    <t>test_coverage_level</t>
  </si>
  <si>
    <t>test_subtype</t>
  </si>
  <si>
    <t>test_sub_category</t>
  </si>
  <si>
    <t>test_type</t>
  </si>
  <si>
    <t>tools_used</t>
  </si>
  <si>
    <t>description</t>
  </si>
  <si>
    <t>tag</t>
  </si>
  <si>
    <t>Verify Board ID, FW, BIOS, ME, EC and IGFX GOP details on BIOS Platform Information Menu  and System scope tool are accurate</t>
  </si>
  <si>
    <t>Passed</t>
  </si>
  <si>
    <t>girishax</t>
  </si>
  <si>
    <t>common,emulation.hybrid,emulation.ip,silicon,simulation.ip</t>
  </si>
  <si>
    <t>Ingredient</t>
  </si>
  <si>
    <t>Automatable</t>
  </si>
  <si>
    <t>Intel Confidential</t>
  </si>
  <si>
    <t>bios.cpu_pm,fw.ifwi.unknown</t>
  </si>
  <si>
    <t>CSS-IVE-50989</t>
  </si>
  <si>
    <t>Platform Config and Board BOM</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</si>
  <si>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</si>
  <si>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BIOS-Boot-Flows</t>
  </si>
  <si>
    <t>BC-RQTBC-10102
BC-RQTBC-13653
BC-RQTBC-15612
BC-RQTBCLF-103
RKL:BC-RQTBCTL-1396, BC-RQTBCTL-1398 
BC-RQTBCTL-1409
BC-RQTBCTL-2708
BC-RQTBC-16520
BC-RQTBC-16571
BC-RQTBC-16656
LKF: 1606678898
BC-RQTBC-16957
JSLP:2203201753
TGL: 2207139483
ADL Requirement ID : 2203201745,2203202947,2203201753,1508320076,16011894960
RKL Requirement ID: 2208875799,2208875702,1306472860</t>
  </si>
  <si>
    <t>Consumer,Corporate_vPro,Slim</t>
  </si>
  <si>
    <t>chassanx</t>
  </si>
  <si>
    <t>Each individual step's expected result should Pass.
For JSLP :
Board ID
Platform
ID String
BOM ID
FAB ID
Comments
0x01 ==&gt; 0X02
JSL+ DDR4 SODIMM (rev02 ERB)
JSL+ DDR4 SODIMM (ERB)
 Manual rework needed
0x02 ==&gt; 0X01
JSL+ DDR4 SODIMM RVP Main BOM SKU
JSL+ DDR4 SODIMM RVP Main BOM SKU
0x03
JSL+ LPDDR4/4x RVP Socketed (ERB)
JSL+ LPDDR4/4x RVP Socketed (ERB)
_000
_00
For Rev01 silicon/Pkg only
0x03
JSL+ LPDDR4/4x RVP Socketed (ERB) Fab 2
JSL+ LPDDR4/4x RVP Socketed (ERB - Chrome BOM SKU)
_001
_00
For Rev01 silicon/Pkg only (Post PO board)
0x04
JSL+ LPDDR4/4x RVP Socketed
JSL+ LPDDR4/4x RVP Socketed
_003
_00
 Memory Socket
0x04
JSL+ LPDDR4/4x RVP Solder Down
JSL+ LPDDR4/4x RVP Solder Down
_000
_00
 RPL-SBGA as per Excel doc provided by RVP teamMTL-M/P onwards, verify that the EC FW as per the following:Major Version -&gt; 1Minor Version -&gt; 55Platform Id -&gt; 2Build Version -&gt; 20.MTL – P GCS - Board ID  0x11Silego Power Sequencer I2C address to read Board Id &amp; BOM ID :  0X08(7bit)Register Addresses to read to identify Board Id &amp; BOM ID are 0xA2 and 0xA1.BOM/Board_ID bit pattern :GCS BOM/Board_ID details:              GCS BOMVariantBoard IDBOM IDFAB IDBinary CodeHex CodeA2A1A2A1Base Variant0x11000b00b00000000b00010001b0x000x11mmWave0x11001b00b00000000b01010001b0x000x51MCF0x11010b00b00000000b10010001b0x000x91 </t>
  </si>
  <si>
    <t>Client-BIOS</t>
  </si>
  <si>
    <t>1-showstopper</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</si>
  <si>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akefield,ifwi.lunarlake,ifwi.meteorlake,ifwi.raptorlake,ifwi.raptorlake_refresh,ifwi.tigerlake,ifwi.whiskeylak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</si>
  <si>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</si>
  <si>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product</t>
  </si>
  <si>
    <t>complete.ready_for_production</t>
  </si>
  <si>
    <t>Low</t>
  </si>
  <si>
    <t>L1 DailyCI-Basic-Sanity</t>
  </si>
  <si>
    <t>Functional</t>
  </si>
  <si>
    <t>iTestSuite,na</t>
  </si>
  <si>
    <t>The BIOS shall display the information below info in Platform Information Page:
BIOS Version
Processor Stepping
Platform Name
Processor Name
Processor uCode loaded
EC Version (Mobile and Desktop)
VBIOS/IGFX version
PCH Production Type
etc..
Config.ini file should be filled with the expected values extracted from BIOS Release notes.</t>
  </si>
  <si>
    <t>GLK-IFWI-SI,CNL_Z0_InProd,ICL_PSS_BAT_NEW,PSE 1.0,CML_Delta_From_WHL,CML_BIOS_Sanity_CSME12.xx,GLK_ATMS1.0_Automated_TCs,CML_BIOS_SPL,KBLR_ATMS1.0_Automated_TCs,TGL_BIOS_PO_P3,TGL_IFWI_PO_P1,LKF_B0_Power_ON,TGL_H_PSS_IFWI_BAT,TGL_BIOS_IPU_QRC_BAT,TGL_Focus_Blue_Auto,TGL_PSS_IN_PRODUCTION,TGL_IFWI_FOC_BLUE,PSS_ADL_Automation_In_Production,CML-H_ADP-S_PO_Phase1,ADL-S_TGP-H_PO_Phase1,COMMON_QRC_BAT,MTL_PSS_0.5,ADL_P_ERB_BIOS_PO,ADL_S_QRCBAT,IFWI_Payload_BIOS,ADL-S_Delta1,RKL-S X2_(CML-S+CMP-H)_S102,RKL-S X2_(CML-S+CMP-H)_S62,ADL-P_QRC,ADL-P_QRC_BAT,UTR_SYNC,RPL-Px_4SDC1,RPL-P_3SDC3,ADL-M_3SDC1,RPL-SBGA_5SC,RPL-SBGA_4SC,RPL-SBGA_3SC1,RPL-P_5SGC1,RPL-P_2SDC4,RPL-P_PNP_GC,RPL-P_4SDC1,RPL-P_3SDC2,Automation_Inproduction,MTL_HFPGA_SOC_S,ADL-S_ 5SGC_1DPC,ADL-S_4SDC1,ADL-S_4SDC2,ADL-S_4SDC4,ADL_N_REV0,ADL_N_5SGC1,ADL_N_4SDC1,ADL_N_3SDC1,ADL_N_2SDC1,ADL_N_2SDC2,ADL_N_2SDC3,RPL_S_PSS_DELTA,MTL_Test_Suite,RPL_S_PSS_BASEAutomation_Inproduction,IFWI_TEST_SUITE,IFWI_COMMON_UNIFIED,RPL-S_ 5SGC1,RPL-S_2SDC7,RPL-S_3SDC1,RPL-S_4SDC1,RPL-S_4SDC2,RPL-S_2SDC1,RPL-S_2SDC2,RPL-S_2SDC3,QRC_BAT_Customized,ADL_N_QRCBAT,ADL-P_5SGC1,ADL-P_5SGC2,MTL_IFWI_Sanity,RKL_S_X1_2*1SDC,ADL_M_QRC_BAT,ADL-M_5SGC1,ADL-M_3SDC2,ADL-M_2SDC1,ADL-M_2SDC2,ADL-P_4SDC1,ADL-P_4SDC2,ADL-P_3SDC1,ADL-P_3SDC2,ADL-P_3SDC3,ADL-P_3SDC4,ADL-P_2SDC1,ADL-P_2SDC2,ADL-P_2SDC3,ADL-P_2SDC4,ADL-P_2SDC5,ADL-P_2SDC6_OC,ADL-P_3SDC5,MTL_SIMICS_IN_EXECUTION_TEST,ADL-N_QRC_BAT,RPL-Px_5SGC1,MTL_S_Sanity,ADL-N_REV1,RPL_S_QRCBAT,RPL_S_IFWI_PO_Phase1,MTL_HSLE_Sanity_SOC,ADL_SBGA_5GC,ADL_SBGA_3DC1,ADL_SBGA_3DC2,ADL_SBGA_3DC3,ADL_SBGA_3DC4,ADL_SBGA_3DC,RPL_Px_PO_P1,RPL_Px_QRC,ADL-S_Post-Si_In_Production,MTL-M/P_Pre-Si_In_Production,MTL_IFWI_IAC_BIOS,LNL_M_PSS0.5,LNL_M_PSS0.8,RPL_SBGA_IFWI_PO_Phase1,MTL_IFWI_CBV_CSME,MTL_IFWI_CBV_BIOS,MTL-S_Pre-Si_In_Production,MTL_M_Sanity,RPL_P_PO_P1,RPL-sbga_QRC_BAT,RPL-Px_4SP2,RPL-Px_2SDC1,MTL_PSS_0.8,ARL_Px_IFWI_CI,RPL_readiness_kit,RPL_P_QRC,RPL_P_Q0_DC2_PO_P1,MTLSGC1,MTLSDC4,MTLSDC2,MTLSDC1,MTLSDC5,MTLSDC3,ARL_FT_BLK,RPL-S_Post-Si_In_Production</t>
  </si>
  <si>
    <t>Verify Onboard Network functionality in EFI shell</t>
  </si>
  <si>
    <t>common,emulation.ip,silicon,simulation.ip</t>
  </si>
  <si>
    <t>bios.pch,fw.ifwi.pchc</t>
  </si>
  <si>
    <t>CSS-IVE-52382</t>
  </si>
  <si>
    <t>Networking and Connectivity</t>
  </si>
  <si>
    <t>ADL-S_ADP-S_SODIMM_DDR5_1DPC_Alpha,AML_5W_Y22_ROW_PV,ADL-S_ADP-S_UDIMM_DDR5_1DPC_PreAlpha,AMLR_Y42_PV_RS6,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KBL_U21_PV,KBLR_Y_PV,KBLR_Y22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t>
  </si>
  <si>
    <t>GbE,LAN,UEFI</t>
  </si>
  <si>
    <t>BC-RQTBC-8442
TGL Requirement coverage: BC-RQTBCTL-798
JSL PRD Coverage: BC-RQTBC-16608 BC-RQTBC-16271
RKL: BC-RQTBCTL-798, 2203202676
RKL:2203201913
JSLP: 1607196122,2203202676
ADL:BC-RQTBCTL-798 ,2203202676
TGL:1306931255
MTL:16011786601</t>
  </si>
  <si>
    <t>Consumer,Corporate_vPro</t>
  </si>
  <si>
    <t>vhebbarx</t>
  </si>
  <si>
    <t>OnBoard Network port should get detected at EFI shell when it is enabled in BIOS and Network should be functional</t>
  </si>
  <si>
    <t>bios.alderlake,bios.amberlake,bios.apollolake,bios.arrowlake,bios.cannonlake,bios.coffeelake,bios.cometlake,bios.geminilake,bios.icelake-client,bios.jasperlake,bios.kabylake,bios.kabylake_r,bios.lunarlake,bios.meteorlake,bios.raptorlake,bios.raptorlake_refresh,bios.rocketlake,bios.tigerlake,bios.tigerlake_refresh,bios.whiskeylake,ifwi.amberlake,ifwi.apollolake,ifwi.arrowlake,ifwi.cannonlake,ifwi.coffeelake,ifwi.cometlake,ifwi.geminilake,ifwi.icelake,ifwi.kabylake,ifwi.kabylake_r,ifwi.lunarlake,ifwi.meteorlake,ifwi.raptorlake,ifwi.raptorlake_refresh,ifwi.tigerlake,ifwi.whiskeylake</t>
  </si>
  <si>
    <t>bios.alderlake,bios.amberlake,bios.arrowlake,bios.cannonlake,bios.coffeelake,bios.cometlake,bios.icelake-client,bios.jasperlake,bios.kabylake,bios.kabylake_r,bios.lunarlake,bios.meteorlake,bios.raptorlake,bios.rocketlake,bios.tigerlake,bios.whiskeylake,ifwi.amberlake,ifwi.cannonlake,ifwi.coffeelake,ifwi.cometlake,ifwi.icelake,ifwi.kabylake,ifwi.kabylake_r,ifwi.meteorlake,ifwi.raptorlake,ifwi.tigerlake,ifwi.whiskeylake</t>
  </si>
  <si>
    <t>L2 Mandatory-BAT</t>
  </si>
  <si>
    <t>na</t>
  </si>
  <si>
    <t>This TC aims at testing the Onboard Network functionality at EFI shell when network is enabled in BIOS setup</t>
  </si>
  <si>
    <t>CFL-PRDtoTC-Mapping,ICL-ArchReview-PostSi,ICL_BAT_NEW,BIOS_EXT_BAT,KBL_Wont_Fix,UDL2.0_ATMS2.0,ICL_RVPC_NA,TGL_ERB_PO,AML_5W_NA,OBC-CNL-PCH-GBE-Connectivity-LAN,OBC-CFL-PCH-GBE-Connectivity-LAN,OBC-ICL-PCH-GBE-Connectivity-LAN,OBC-TGL-PCH-GBE-Connectivity-LAN,TGL_BIOS_PO_P3,TGL_IFWI_PO_P1,TGL_H_PSS_IFWI_BAT,ADL_S_Dryrun_Done,ADL-S_ADP-S_DDR4_2DPC_PO_Phase3,COMMON_QRC_BAT,MTL_PSS_0.5,ADL_S_QRCBAT,IFWI_Payload_GBE,ADL-S_Delta1,ADL-P_ADP-LP_DDR4_PO Suite_Phase3,PO_Phase_3,RKL-S X2_(CML-S+CMP-H)_S62,RKL-S X2_(CML-S+CMP-H)_S102,ADL-P_ADP-LP_LP5_PO Suite_Phase3,ADL-P_ADP-LP_DDR5_PO Suite_Phase3,ADL-P_ADP-LP_LP4x_PO Suite_Phase3,ADL-P_QRC_BAT,RPL_S_PSS_BASE,UTR_SYNC,MTL_P_MASTER,MTL_M_MASTER,RPL_S_MASTER,RPL_S_BackwardComp,ADL-S_ 5SGC_1DPC,ADL-S_4SDC1,ADL-S_4SDC2,ADL-S_4SDC4,MTL_Test_Suite,TGL_H_MASTER,IFWI_TEST_SUITE,IFWI_COMMON_UNIFIED,TGL_H_5SGC1,TGL_H_4SDC1,TGL_H_4SDC2,TGL_H_4SDC3,RPL-S_ 5SGC1,RPL-S_4SDC2,RPL-S_2SDC1,RPL-S_2SDC2,RPL-S_2SDC3,ADL-P_5SGC2,RKL_S_X1_2*1SDC,RPL_S_PO_P3,ADL-P_3SDC2,ADL-P_2SDC4,MTL_SIMICS_IN_EXECUTION_TEST,RPL-Px_5SGC1,RPL_S_QRCBAT,MTL_IFWI_BAT,ADL_SBGA_5GC,ADL-M_3SDC2,RPL-S_5SGC1,RPL-P_3SDC2,RPL_P_PSS_BIOS,NA_4_FHF,RPL_Px_PO_P3,RPL-P_5SGC1,RPL-P_4SDC1,RPL-P_PNP_GC,RPL_Px_QRC,ADL-S_Post-Si_In_Production,MTL-M_3SDC3,MTL-M/P_Pre-Si_In_Production,RPL_SBGA_PO_P3,LNL_M_PSS0.5,LNL_M_PSS0.8,MTL_IFWI_CBV_BIOS,MTL-P_2SDC5,MTL-P_5SGC1,RPL_P_PO_P3,RPL-S_Post-Si_In_Production,RPL-S_2SDC8,RPL-SBGA_4SC,RPL-SBGA_5SC,RPL-sbga_QRC_BAT,RPL-Px_4SP2,RPL-P_2SDC3,,ARL_Px_IFWI_CI,MTL_M_P_PV_POR,RPL-SBGA_3SC-2,MTL_P_Sanity,RPL_P_QRC,MTLSGC1, MTLSDC2, MTLSDC4, MTLSDC5, ,RPL_P_Q0_DC2_PO_P3, LNLM5SGC, LNLM3SDC2, MTLSGC1, MTLSDC1, MTLSDC4, MTLSGC1, MTLSDC1,  MTLSDC4, RPL-P_5SGC1, RPL-P_2SDC3, RPL-S_ 5SGC1, RPL-S_4SDC1, RPL-S_2SDC1, RPL-S_2SDC2, RPL-S_2SDC3, RPL-S_2SDC8, TGL_BIOS_IPU_QRC_BAT, RPL_Hx-R-GC</t>
  </si>
  <si>
    <t>Verify system stability post Hibernate(S4) cycling</t>
  </si>
  <si>
    <t>rohith2x</t>
  </si>
  <si>
    <t>common,emulation.ip,fpga.hybrid,silicon,simulation.ip</t>
  </si>
  <si>
    <t>fw.ifwi.pmc</t>
  </si>
  <si>
    <t>CSS-IVE-54313</t>
  </si>
  <si>
    <t>Power Management</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</si>
  <si>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x_ROW_19H1_Alpha,LKF_Bx_ROW_19H2_Beta,LKF_Bx_ROW_19H2_PV,LKF_Bx_ROW_20H1_PV,LKF_Bx_Win10X_PV,LKF_Bx_Win10X_Beta,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</si>
  <si>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S-states</t>
  </si>
  <si>
    <t>BC-RQTBC-10429
RKL: 2206874061
JSL: 2202553192
ADL: 2205167043,2202553192
MTL : 16011187701, 16011326892</t>
  </si>
  <si>
    <t>windows.20h2_vibranium.x64</t>
  </si>
  <si>
    <t>reddyv5x</t>
  </si>
  <si>
    <t>System should be stable post Hibernate cycling</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</si>
  <si>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pollolake,ifwi.arrowlake,ifwi.broxton,ifwi.cannonlake,ifwi.coffeelake,ifwi.cometlake,ifwi.geminilake,ifwi.icelake,ifwi.kabylake,ifwi.kabylake_r,ifwi.lakefield,ifwi.lunarlake,ifwi.meteorlake,ifwi.raptorlake,ifwi.tigerlake,ifwi.whiskeylake</t>
  </si>
  <si>
    <t>Intention of the testcase is to verify system stability check post Hibernate cycling</t>
  </si>
  <si>
    <t>GLK-FW-PO,ICL-FW-PSS0.5,GLK-CI,GLK-SxCycle,CNL_Z0_InProd,EC-NA,GLK-CI-2,GLK_eSPI_Sanity_inprod,ICL_PSS_BAT_NEW,GLK_Win10S,GLK-RS3-10_IFWI,CNL_Automation_Production,ICL_BAT_NEW,BIOS_EXT_BAT,InProdATMS1.0_03March2018,ECVAL-BAT-2018,EC-SX,EC-tgl-pss_bat,PSE 1.0,EC-BAT-automation,CML_EC_BAT,CML_EC_SANITY,ADL_S_Dryrun_Done,PSS_ADL_Automation_In_Production,LKF_WCOS_BIOS_BAT_NEW,ADL_P_Automated_TCs,COMMON_QRC_BAT,TGL_H_QRC_NA,ECVAL-DT-FV,ADL_S_QRCBAT,TGL_U_GC_DC,IFWI_Payload_PMC,IFWI_Payload_EC,MTL_PSS_1.0,LNL_M_PSS1.0,ADL-P_QRC,ADL-P_QRC_BAT,MTL_PSS_0.8,LNL_M_PSS0.8,RPL_S_PSS_BASE,UTR_SYNC,MTL_HFPGA_SOC_S,RPL_S_BackwardComp,RPL-P_5SGC1,RPL-P_4SDC1,RPL-P_3SDC2,RPL-P_2SDC3,RPL-S_5SGC1,RPL-S_4SDC1,RPL-S_4SDC2,RPL-S_2SDC1,RPL-S_2SDC2,RPL-S_2SDC3,RPL-S_ 5SGC1,RPL-S_2SDC8,ADL-S_ 5SGC_1DPC,ADL-S_4SDC1,ADL-S_4SDC2,ADL-S_4SDC4,ADL_N_5SGC1,ADL_N_4SDC1,ADL_N_3SDC1,ADL_N_2SDC1,ADL_N_2SDC2,ADL_N_2SDC3,MTL_VS_0.8,IFWI_TEST_SUITE,IFWI_COMMON_UNIFIED,IFWI_FOC_BAT,MTL_VS_0.8_TEST_SUITE,MTL_P_VS_0.8,MTL_M_VS_0.8,QRC_BAT_Customized,CQN_DASHBOARD,MTL_PM_NEW_FEATURE_TEST,ADL-P_5SGC1,ADL-P_5SGC2,ADL_M_QRC_BAT,ADL-M_5SGC1,ADL_N_REV0,MTL_SIMICS_IN_EXECUTION_TEST,ADL-N_QRC_BAT,ADL-N_REV1,RPL_S_QRCBAT,RPL_S_IFWI_PO_Phase3,RPL_S_PO_P3,MTL_IFWI_BAT,RPL_S_Delta_TCD,MTL_HSLE_Sanity_SOC,ADL_SBGA_5GC,ADL_SBGA_3DC1,ADL_SBGA_3DC2,ADL_SBGA_3DC3,ADL_SBGA_3DC4,RPL-SBGA_5SC,RPL_P_PSS_BIOS,MTL_M_P_PV_POR,R,MTL-M_5SGC1,MTL-M_4SDC1,MTL-M_4SDC2,MTL-M_3SDC3,MTL-M_2SDC4,MTL-M_2SDC5,MTL-M_2SDC6,RPL-S_ 5SGC1,RPL-S_2SDC7,RPL-Px_5SGC1,RPL_Px_PO_P3,RPL_Px_QRC,ADL-S_Post-Si_In_Production,MTL-M/P_Pre-Si_In_Production,MTL_IFWI_IAC_PUNIT,MTL_IFWI_IAC_DMU,RPL_SBGA_PO_P3,RPL_SBGA_IFWI_PO_Phase3,MTL_IFWI_CBV_DMU,MTL_IFWI_CBV_PMC,MTL_IFWI_CBV_PUNIT,MTL_IFWI_CBV_BIOS,MTL-S_Pre-Si_In_Production,MTL-P_5SGC1,MTL-P_4SDC1,MTL-P_4SDC2,MTL-P_3SDC3,MTL-P_3SDC4,MTL-P_2SDC5,MTL-P_2SDC6,MTL_A0_P1,RPL_P_PO_P3,ADL-N_Post-Si_In_Production,RPL-Px_4SP2,RPL_readiness_kit,RPL_P_QRC,MTLSGC1,RPL_P_Q0_DC2_PO_P3,ARL_S_IFWI_PSS,LNLM5SGC,LNLM4SDC1,,ARL_S_IFWI_0.5PSS,MTLSGC1,RPL_Hx-R-GC,RPL_Hx-R-DC1</t>
  </si>
  <si>
    <t>Verify system stability post Warm reboot cycles</t>
  </si>
  <si>
    <t>CSS-IVE-54316</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</si>
  <si>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</si>
  <si>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BC-RQTBC-10214
BC-RQTBC-10215
IceLake-UCIS-1476	
TGL:IceLake-UCIS-1810
JSL : BC-RQTBC-16717,4_335-UCIS-1529,2205193100 , 1607196200
RKL : 2207425740 
ADL: 2205193100
MTL : 16011187551, 16011326916, 16011187933</t>
  </si>
  <si>
    <t>System should be stable post warm reboot cycling</t>
  </si>
  <si>
    <t>bios.alderlake,bios.amberlake,bios.apollolake,bios.arrowlake,bios.broxton,bios.cannonlake,bios.cometlake,bios.geminilake,bios.icelake-client,bios.jasperlake,bios.kabylake,bios.kabylake_r,bios.lunarlake,bios.meteorlake,bios.raptorlake,bios.raptorlake_refresh,bios.rocketlake,bios.tigerlake,bios.whiskeylake,ifwi.amberlake,ifwi.apollolake,ifwi.arrowlake,ifwi.broxton,ifwi.cannonlake,ifwi.cometlake,ifwi.geminilake,ifwi.icelake,ifwi.kabylake,ifwi.kabylake_r,ifwi.lunarlake,ifwi.meteorlake,ifwi.raptorlake,ifwi.raptorlake_refresh,ifwi.tigerlake,ifwi.whiskeylake</t>
  </si>
  <si>
    <t>bios.alderlake,bios.amberlake,bios.apollolake,bios.arrowlake,bios.broxton,bios.cannonlake,bios.cometlake,bios.geminilake,bios.icelake-client,bios.jasperlake,bios.kabylake,bios.kabylake_r,bios.lunarlake,bios.meteorlake,bios.raptorlake,bios.rocketlake,bios.tigerlake,bios.whiskeylake,ifwi.amberlake,ifwi.apollolake,ifwi.broxton,ifwi.cannonlake,ifwi.cometlake,ifwi.geminilake,ifwi.icelake,ifwi.kabylake,ifwi.kabylake_r,ifwi.meteorlake,ifwi.raptorlake,ifwi.tigerlake,ifwi.whiskeylake</t>
  </si>
  <si>
    <t>Intention of the testcase is to verify system stability post Warm reboot cycles</t>
  </si>
  <si>
    <t>BIOS,uCode,pmcfw,CSE,ISH,GOP,IFWI,GLK-FW-PO,ICL-FW-PSS0.5,GLK-CI,GLK-SxCycle,EC-NA,GLK-CI-2,GLK_eSPI_Sanity_inprod,ICL_PSS_BAT_NEW,TGL_PSS0.5P,GLK_Win10S,ICL_BAT_NEW,BIOS_EXT_BAT,InProdATMS1.0_03March2018,EC-tgl-pss_bat,PSE 1.0,RKL_PSS0.5,TGL_PSS_IN_PRODUCTION,GLK_ATMS1.0_Automated_TCs,CML_EC_BAT,CML_EC_SANITY,TGL_H_PSS_BIOS_BAT,ADL_S_Dryrun_Done,PSS_ADL_Automation_In_Production,EC-FV,ADL_P_Automated_TCs,MTL_PSS_0.5,LNL_M_PSS0.5,ECVAL-DT-FV,TGL_U_GC_DC,EC-WCOS-NEW,IFWI_Payload_BIOS,IFWI_Payload_EC,IFWI_Payload_PMC,ADL-S_Delta,MTL_PSS_1.0,LNL_M_PSS1.0,MTL_PSS_0.8,ARL_S_PSS0.8,LNL_M_PSS0.8,RKL-S X2_(CML-S+CMP-H)_S62,RKL-S X2_(CML-S+CMP-H)_S102,RPL_S_PSS_BASE,UTR_SYNC,MTL_HFPGA_SANITY,RPL_S_BackwardComp,RPL_S_MASTER,RPL-P_5SGC1,RPL-P_4SDC1,RPL-P_3SDC2,RPL-P_2SDC3,RPL-S_5SGC1,RPL-S_4SDC1,RPL-S_4SDC2,RPL-S_2SDC1,RPL-S_2SDC2,RPL-S_2SDC3,RPL-S_ 5SGC1,RPL-S_2SDC8,ADL-S_ 5SGC_1DPC,ADL-S_4SDC1,ADL-S_4SDC2,ADL-S_4SDC4,ADL_N_MASTER,ADL_N_PSS_0.5,ADL_N_5SGC1,ADL_N_4SDC1,ADL_N_3SDC1,ADL_N_2SDC1,ADL_N_2SDC2,ADL_N_2SDC3,IFWI_FOC_BAT,IFWI_TEST_SUITE,IFWI_COMMON_UNIFIED,TGL_H_MASTER,ADL-P_5SGC1,ADL-P_5SGC2,MTL_S_PSS_0.5,ADL-M_5SGC1,MTL_SIMICS_IN_EXECUTION_TEST,MTL_S_Sanity,RPL_S_IFWI_PO_Phase2,RPL_S_PO_P2,ADL_N_REV0,ADL-N_REV1,MTL_IFWI_BAT,MTL_HSLE_Sanity_SOC,ADL_SBGA_5GC,ADL_SBGA_3DC1,ADL_SBGA_3DC2,ADL_SBGA_3DC3,ADL_SBGA_3DC4,RPL-SBGA_5SC,RPL-SBGA_3SCRPL_P_PSS_BIOS,RPL-S_2SDC7,LNL_M_IFWI_PSS,RPL-Px_5SGC1,RPL_Px_PO_P2,MTL-M_5SGC1,MTL-M_4SDC1,MTL-M_4SDC2,MTL-M_3SDC3,MTL-M_2SDC4,MTL-M_2SDC5,MTL-M_2SDC6,ADL-S_Post-Si_In_Production,MTL-M/P_Pre-Si_In_Production,MTL_IFWI_IAC_PUNIT,MTL_IFWI_IAC_DMU,RPL_SBGA_PO_P2,RPL_SBGA_IFWI_PO_Phase2,MTL_IFWI_CBV_DMU,MTL_IFWI_CBV_PMC,MTL_IFWI_CBV_PUNIT,MTL_IFWI_CBV_BIOS,MTL_A0_P1,RPL_P_PO_P2,RPL-Px_4SP2,MTL_M_P_PV_POR,RPL_readiness_kit,MTLSGC1,MTLSDC1,MTLSDC2,MTLSDC3,MTLSDC4,MTLSDC5,RPL_P_Q0_DC2_PO_P2,ARL_S_PSS0.5,LNLM5SGC,LNLM4SDC1,LNLM3SDC2,LNLM3SDC3,LNLM3SDC4,LNLM3SDC5,LNLM2SDC6,ARL_S_PSS1.0,ARL_S_IFWI_0.5PSS,MTLSGC1,RPL_Hx-R-GC,RPL_Hx-R-DC1</t>
  </si>
  <si>
    <t>Verify system wakes from idle state successfully via Keyboard</t>
  </si>
  <si>
    <t>CSS-IVE-60171</t>
  </si>
  <si>
    <t>ADL-S_ADP-S_SODIMM_DDR5_1DPC_Alpha,AML_5W_Y22_ROW_PV,ADL-S_ADP-S_UDIMM_DDR5_1DPC_PreAlpha,AML_7W_Y22_KC_PV,AMLR_Y42_Corp_RS6_PV,AMLR_Y42_PV_RS6,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1.0C,ICL_HFPGA_RS1_PSS_1.0P,ICL_HFPGA_RS2_PSS_1.1,ICL_HSLE_RS1_PSS_1.0C,ICL_HSLE_RS1_PSS_1.0P,ICL_HSLE_RS2_PSS_1.1,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t>
  </si>
  <si>
    <t>BC-RQTBC-9775 -&gt; Low Power Engine(Idle state) interrupt functionality is covered as part of this TC. 
ICL:IceLake-UCIS-1876
TGL FR: 1405574806
RKL: 2206776649 , 2207425737
ADL : 2205168064
JSLP : 1607196250
MTL : 16011187678 , 16011326889</t>
  </si>
  <si>
    <t>System is stable and able to wake from idle state</t>
  </si>
  <si>
    <t>bios.alderlake,bios.amberlake,bios.apollolake,bios.arrowlake,bios.cannonlake,bios.coffeelake,bios.cometlake,bios.geminilake,bios.icelake-client,bios.jasperlake,bios.kabylake,bios.kabylake_r,bios.lunarlake,bios.meteorlake,bios.raptorlake,bios.raptorlake_refresh,bios.rocketlake,bios.tigerlake,bios.whiskeylake,ifwi.amberlake,ifwi.apollolake,ifwi.arrowlake,ifwi.cannonlake,ifwi.coffeelake,ifwi.cometlake,ifwi.geminilake,ifwi.icelake,ifwi.kabylake,ifwi.kabylake_r,ifwi.lunarlake,ifwi.meteorlake,ifwi.raptorlake,ifwi.raptorlake_refresh,ifwi.tigerlake,ifwi.whiskeylake</t>
  </si>
  <si>
    <t>bios.alderlake,bios.amberlake,bios.apollolake,bios.arrowlake,bios.broxton,bios.cannonlake,bios.coffeelake,bios.cometlake,bios.geminilake,bios.icelake-client,bios.jasperlake,bios.kabylake,bios.kabylake_r,bios.lunarlake,bios.meteorlake,bios.raptorlake,bios.rocketlake,bios.tigerlake,bios.whiskeylake,ifwi.amberlake,ifwi.apollolake,ifwi.broxton,ifwi.cannonlake,ifwi.coffeelake,ifwi.cometlake,ifwi.geminilake,ifwi.icelake,ifwi.kabylake,ifwi.kabylake_r,ifwi.meteorlake,ifwi.raptorlake,ifwi.tigerlake,ifwi.whiskeylake</t>
  </si>
  <si>
    <t>L0 Check-in-CI</t>
  </si>
  <si>
    <t>Intention of the testcase is to verify system wakes from idle state successfully via Keyboard</t>
  </si>
  <si>
    <t>BIOS+IFWI,GraCom,GLK-FW-PO,BIOS_BAT_QRC,ICL_BAT_NEW,BIOS_EXT_BAT,UDL2.0_ATMS2.0,OBC-CNL-PTF-PMC-PM-Sx,OBC-ICL-PTF-PMC-PM-Sx,OBC-TGL-PTF-PMC-PM-Sx,TGL_BIOS_PO_P2,TGL_H_PSS_BIOS_BAT,TGL_IFWI_FOC_BLUE,CML-H_ADP-S_PO_Phase1,CML-H_ADP-S_PO_Phase2,ADL_S_Dryrun_Done,ADL-S_ADP-S_DDR4_2DPC_PO_Phase3,ADL_P_Automated_TCs,MTL_PSS_0.5,LNL_M_PSS0.5,LNL_M_PSS0.8,ADL_P_ERB_BIOS_PO,ADL_S_QRCBAT,IFWI_Payload_PMC,IFWI_Payload_EC,ADL-P_ADP-LP_DDR4_PO Suite_Phase3,PO_Phase_3,ADL-P_ADP-LP_LP5_PO Suite_Phase3,ADL-P_ADP-LP_DDR5_PO Suite_Phase3,ADL-P_ADP-LP_LP4x_PO Suite_Phase3,RKL-S X2_(CML-S+CMP-H)_S62,RKL-S X2_(CML-S+CMP-H)_S102,RPL_S_PSS_BASE,UTR_SYNC,Automation_Inproduction,MTL_HFPGA_SOC_S,RPL_S_BackwardComp,RPL-P_5SGC1,RPL-P_4SDC1,RPL-P_3SDC2,RPL-P_2SDC3,RPL-S_5SGC1,RPL-S_4SDC1,RPL-S_4SDC2,RPL-S_2SDC1,RPL-S_2SDC2,RPL-S_2SDC3,RPL-S_ 5SGC1,RPL-S_2SDC8,ADL-S_ 5SGC_1DPC,ADL-S_4SDC1,ADL-S_4SDC2,ADL-S_4SDC4,ADL_N_REV0,ADL_N_5SGC1,ADL_N_4SDC1,ADL_N_3SDC1,ADL_N_2SDC1,ADL_N_2SDC2,ADL_N_2SDC3,IFWI_TEST_SUITE,IFWI_COMMON_UNIFIED,ADL-P_5SGC1,ADL-P_5SGC2,RPL_S_PO_P3,ADL_M_QRC_BAT,ADL-M_5SGC1,ADL-M_3SDC1,ADL-M_3SDC2,ADL-M_3SDC3,ADL-M_2SDC1,ADL-M_QRC_BAT,ADL-P_4SDC1,ADL-P_4SDC2,ADL-P_3SDC1,ADL-P_3SDC2,ADL-P_3SDC3,ADL-P_3SDC4,ADL-P_2SDC1,ADL-P_2SDC2,ADL-P_2SDC3,ADL-P_2SDC4,ADL-P_2SDC5,ADL-P_2SDC6_OC,ADL-P_3SDC5,MTL_SIMICS_IN_EXECUTION_TEST,ADL_N_PO_Phase3,ADL-N_REV1,RPL_S_QRCBAT,MTL_HSLE_Sanity_SOC,ADL_SBGA_5GC,ADL_SBGA_3DC1,ADL_SBGA_3DC2,ADL_SBGA_3DC3,ADL_SBGA_3DC4,RPL-SBGA_5SC,RPL_P_PSS_BIOS,RPL-S_2SDC7,RPL-Px_5SGC1,RPL_Px_PO_P3,RPL_Px_QRC,MTL-M_5SGC1,MTL-M_4SDC1,MTL-M_4SDC2,MTL-M_3SDC3,MTL-M_2SDC4,MTL-M_2SDC5,MTL-M_2SDC6,RPL_SBGA_PO_P3,MTL_IFWI_CBV_BIOS,MTL-P_5SGC1,MTL-P_4SDC1,MTL-P_4SDC2,MTL-P_3SDC3,MTL-P_3SDC4,MTL-P_2SDC5,MTL-P_2SDC6,RPL_P_PO_P3,RPL-Px_4SP2,RPL-Px_2SDC1,RPL-sbga_QRC_BAT,ARL_Px_IFWI_CI,RPL_P_QRC,MTLSGC1,MTLSDC1,MTLSDC2,MTLSDC3,MTLSDC4,RPL_P_Q0_DC2_PO_P3,LNLM5SGC,LNLM4SDC1,LNLM3SDC2,LNLM3SDC3,LNLM3SDC4,LNLM3SDC5,LNLM2SDC6,ARL_S_IFWI_0.5PSS,RPL_Hx-R-GC,RPL_Hx-R-DC1</t>
  </si>
  <si>
    <t>Verify system stability post Reboot(S5) cycling</t>
  </si>
  <si>
    <t>CSS-IVE-60413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</si>
  <si>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B0_RS4_Beta,LKF_Bx_ROW_19H1_Alpha,LKF_Bx_ROW_19H2_Beta,LKF_Bx_ROW_19H2_PV,LKF_Bx_ROW_20H1_PV,LKF_Bx_Win10X_PV,LKF_Bx_Win10X_Bet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</si>
  <si>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BC-RQTBC-10216
BC-RQTBC-10217
BC-RQTBC-10218
TGL:BC-RQTBCTL-1146
RKL: 2206874065
JSL: 2202553195
ADL: 2205193100</t>
  </si>
  <si>
    <t>System should be stable post Reboot cycling</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</si>
  <si>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whiskeylake,ifwi.amberlake,ifwi.apollolake,ifwi.arrowlake,ifwi.broxton,ifwi.cannonlake,ifwi.coffeelake,ifwi.cometlake,ifwi.geminilake,ifwi.icelake,ifwi.kabylake,ifwi.kabylake_r,ifwi.lakefield,ifwi.lunarlake,ifwi.meteorlake,ifwi.raptorlake,ifwi.raptorlake_refresh,ifwi.whiskeylake</t>
  </si>
  <si>
    <t>bios.alderlake,bios.amberlake,bios.apollolake,bios.arrowlake,bios.broxton,bios.cannonlake,bios.cometlake,bios.geminilake,bios.icelake-client,bios.jasperlake,bios.kabylake,bios.kabylake_r,bios.lunarlake,bios.meteorlake,bios.raptorlake,bios.rocketlake,bios.whiskeylake,ifwi.amberlake,ifwi.apollolake,ifwi.broxton,ifwi.cannonlake,ifwi.cometlake,ifwi.geminilake,ifwi.icelake,ifwi.kabylake,ifwi.kabylake_r,ifwi.meteorlake,ifwi.raptorlake,ifwi.whiskeylake</t>
  </si>
  <si>
    <t>Intention of the testcase is to verify system stability check post Reboot cycling</t>
  </si>
  <si>
    <t>IFWI,ICL-FW-PSS0.5,GLK-CI,EC-NA,GLK-CI-2,ICL_PSS_BAT_NEW,GLK_Win10S,GLK-RS3-10_IFWI,ICL_BAT_NEW,TGL_PSS0.8C,BIOS_EXT_BAT,InProdATMS1.0_03March2018,EC-tgl-pss_bat,PSE 1.0,EC-BAT-automation,RKL_PSS0.5,TGL_PSS_IN_PRODUCTION,GLK_ATMS1.0_Automated_TCs,CML_EC_BAT,CML_EC_SANITY,TGL_Focus_Blue_Auto,PSS_ADL_Automation_In_Production,EC-FV,ADL_P_Automated_TCs,COMMON_QRC_BAT,ECVAL-DT-FV,ADL_S_QRCBAT,EC-WCOS-NEW,ADL-S_Delta,MTL_PSS_1.0,LNL_M_PSS1.0,RKL-S X2_(CML-S+CMP-H)_S62,RKL-S X2_(CML-S+CMP-H)_S102,ADL-P_QRC,ADL-P_QRC_BAT,RPL_S_PSS_BASE,UTR_SYNC,Automation_Inproduction,RPL_S_BackwardComp,RPL-P_5SGC1,RPL-P_4SDC1,RPL-P_3SDC2,RPL-P_2SDC3,RPL-S_5SGC1,RPL-S_4SDC1,RPL-S_4SDC2,RPL-S_2SDC1,RPL-S_2SDC2,RPL-S_2SDC3,RPL-S_2SDC8,ADL-S_ 5SGC_1DPC,ADL-S_4SDC1,ADL-S_4SDC2,ADL-S_4SDC4,ADL_N_PSS_0.5,ADL_N_5SGC1,ADL_N_4SDC1,ADL_N_3SDC1,ADL_N_2SDC1,ADL_N_2SDC2,ADL_N_2SDC3,IFWI_TEST_SUITE,IFWI_COMMON_UNIFIED,IFWI_FOC_BAT,ADL_N_QRCBAT,ADL-P_5SGC1,ADL-P_5SGC2,ADL_M_QRC_BAT,ADL-M_5SGC1,ADL-N_QRC_BAT,RPL_S_QRCBAT,RPL_S_IFWI_PO_Phase3,ADL_N_REV0,ADL-N_REV1,RPL_S_PO_P3,RPL_S_Delta_TCD,MTL_HSLE_Sanity_SOC,ADL_SBGA_5GC,ADL_SBGA_3DC1,ADL_SBGA_3DC2,ADL_SBGA_3DC3,ADL_SBGA_3DC4,RPL-SBGA_5SC,RPL_P_PSS_BIOS,MTL_M_P_PV_PORLNL_M_PSS0.5,LNL_M_PSS0.8,RPL-S_2SDC7,RPL-Px_5SGC1,RPL_Px_PO_P3,RPL_Px_QRC,MTL-M_5SGC1,MTL-M_4SDC1,MTL-M_4SDC2,MTL-M_3SDC3,MTL-M_2SDC4,MTL-M_2SDC5,MTL-M_2SDC6,ADL-S_Post-Si_In_Production,MTL-M/P_Pre-Si_In_Production,MTL_IFWI_IAC_PUNIT,MTL_IFWI_IAC_DMU,RPL_SBGA_PO_P3,RPL_SBGA_IFWI_PO_Phase3,MTL_IFWI_CBV_DMU,MTL_IFWI_CBV_PMC,MTL_IFWI_CBV_PUNIT,MTL_IFWI_CBV_BIOS,LNL-M_Pre-Si_In_Production,MTL-P_5SGC1,MTL-P_4SDC1,MTL-P_4SDC2,MTL-P_3SDC3,MTL-P_3SDC4,MTL-P_2SDC5,MTL-P_2SDC6,RPL_P_PO_P3,ADL-N_Post-Si_In_Production,RPL-S_Post-Si_In_Production,RPL-Px_4SP2,RPL-Px_2SDC1,RPL-P_2SDC4,RPL-P_2SDC5,RPL-P_2SDC6,RPL-sbga_QRC_BAT,RPL_readiness_kit,RPL_P_QRC,MTLSGC1,RPL_P_Q0_DC2_PO_P3,LNLM5SGC,LNLM4SDC1,LNLM3SDC2,LNLM3SDC3,LNLM3SDC4,LNLM3SDC5,LNLM2SDC6,,ARL_S_IFWI_0.5PSS,MTLSGC1,RPL_Hx-R-GC,RPL_Hx-R-DC1</t>
  </si>
  <si>
    <t>Verify system stability post Sleep(S3) cycling</t>
  </si>
  <si>
    <t>common</t>
  </si>
  <si>
    <t>CSS-IVE-60509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</si>
  <si>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M_ADP-M_LP4x_Win10x_PreAlpha,ADL-P_ADP-LP_DDR4_PreAlpha,ADL-P_ADP-LP_DDR5_PreAlpha</t>
  </si>
  <si>
    <t>TGL : BC-RQTBCTL-1144
JSLP : BC-RQTBC-16720
ADL: 2205168301,2202553186
MTL : 16011327243</t>
  </si>
  <si>
    <t>System should be stable post Sleep cycling</t>
  </si>
  <si>
    <t>bios.alderlake,bios.amberlake,bios.apollolake,bios.arrowlake,bios.cannonlake,bios.coffeelake,bios.cometlake,bios.geminilake,bios.icelake-client,bios.jasperlake,bios.kabylake,bios.kabylake_r,bios.meteorlake,bios.raptorlake,bios.raptorlake_refresh,bios.rocketlake,bios.skylake,bios.tigerlake,bios.whiskeylake,ifwi.amberlake,ifwi.apollolake,ifwi.arrowlake,ifwi.cannonlake,ifwi.coffeelake,ifwi.cometlake,ifwi.geminilake,ifwi.icelake,ifwi.kabylake,ifwi.kabylake_r,ifwi.lunarlake,ifwi.meteorlake,ifwi.raptorlake,ifwi.tigerlake,ifwi.whiskeylake</t>
  </si>
  <si>
    <t>bios.alderlake,bios.amberlake,bios.apollolake,bios.arrowlake,bios.cannonlake,bios.coffeelake,bios.cometlake,bios.geminilake,bios.icelake-client,bios.jasperlake,bios.kabylake,bios.kabylake_r,bios.meteorlake,bios.raptorlake,bios.rocketlake,bios.tigerlake,bios.whiskeylake,ifwi.amberlake,ifwi.apollolake,ifwi.cannonlake,ifwi.coffeelake,ifwi.cometlake,ifwi.geminilake,ifwi.icelake,ifwi.kabylake,ifwi.kabylake_r,ifwi.meteorlake,ifwi.raptorlake,ifwi.tigerlake,ifwi.whiskeylake</t>
  </si>
  <si>
    <t>Intention of the testcase is to verify system stability check post sleep cycling</t>
  </si>
  <si>
    <t>ICL-FW-PSS0.5,GLK-CI,GLK-SxCycle,EC-BAT,EC-SX,EC-GPIO,GLK-CI-2,GLK_eSPI_Sanity_inprod,ICL_PSS_BAT_NEW,GLK_Win10S,GLK-RS3-10_IFWI,ICL_BAT_NEW,BIOS_EXT_BAT,InProdATMS1.0_03March2018,ECVAL-BAT-2018,EC-tgl-pss_bat,PSE 1.0,EC-BAT-automation,OBC-CNL-PTF-PMC-PM-Sx,OBC-ICL-PTF-PMC-PM-Sx,OBC-TGL-PTF-PMC-PM-Sx,RKL_PSS0.5,TGL_PSS_IN_PRODUCTION,GLK_ATMS1.0_Automated_TCs,CML_EC_BAT,CML_EC_SANITY,TGL_Focus_Blue_Auto,ADL_S_Dryrun_Done,PSS_ADL_Automation_In_Production,ADL_P_Automated_TCs,COMMON_QRC_BAT,TGL_H_QRC_NA,ECVAL-DT-FV,ADL_S_QRCBAT,TGL_U_GC_DC,IFWI_Payload_PMC,IFWI_Payload_BIOS,IFWI_Payload_EC,MTL_PSS_1.0,LNL_M_PSS1.0,RKL-S X2_(CML-S+CMP-H)_S62,RKL-S X2_(CML-S+CMP-H)_S102,ADL-P_QRC,ADL-P_QRC_BAT,RPL_S_PSS_BASE,UTR_SYNC,Automation_Inproduction,RPL_S_BackwardComp,RPL-P_5SGC1,RPL-P_4SDC1,RPL-P_3SDC2,RPL-P_2SDC3,RPL-S_5SGC1,RPL-S_4SDC1,RPL-S_4SDC2,RPL-S_2SDC1,RPL-S_2SDC2,RPL-S_2SDC3,RPL-S_ 5SGC1,RPL-S_2SDC8,ADL-S_ 5SGC_1DPC,ADL-S_4SDC1,ADL-S_4SDC2,ADL-S_4SDC4,ADL_N_5SGC1,ADL_N_4SDC1,ADL_N_3SDC1,ADL_N_2SDC1,ADL_N_2SDC3,IFWI_TEST_SUITE,IFWI_COMMON_UNIFIED,IFWI_FOC_BAT,ADL-P_5SGC2,ADL_N_REV0,ADL-N_QRC_BAT,ADL-N_REV1,RPL_S_QRCBAT,RPL_S_IFWI_PO_Phase3,RPL_S_PO_P3,RPL_S_Delta_TCD,MTL_HSLE_Sanity_SOC,ADL_SBGA_5GC,ADL_SBGA_3DC1,ADL_SBGA_3DC2,ADL_SBGA_3DC3,ADL_SBGA_3DC4,RPL-SBGA_5SC,RPL-SBGA_3SC1,MTL_M_P_P,RPL-Px_5SGC1,MTL-M_5SGC1,MTL-M_4SDC1,MTL-M_4SDC2,MTL-M_3SDC3,MTL-M_2SDC4,MTL-M_2SDC5,MTL-M_2SDC65SGC1,RPL-S_2SDC7,RPL_Px_PO_P3,RPL_Px_QRC,ADL-S_Post-Si_In_Production,MTL-M/P_Pre-Si_In_Production,MTL_IFWI_IAC_PUNIT,MTL_IFWI_IAC_DMU,RPL_SBGA_PO_P3,RPL_SBGA_IFWI_PO_Phase3,MTL_IFWI_CBV_DMU,MTL_IFWI_CBV_PMC,MTL_IFWI_CBV_PUNIT,MTL_IFWI_CBV_BIOS,MTL-P_5SGC1,MTL-P_4SDC1,MTL-P_4SDC2,MTL-P_3SDC3,MTL-P_3SDC4,MTL-P_2SDC5,MTL-P_2SDC6,RPL_P_PO_P3,ADL-N_Post-Si_In_Production,RPL-S_Post-Si_In_Production,RPL-Px_4SP2,RPL-Px_2SDC1,RPL-P_2SDC4,RPL-P_2SDC5,RPL-P_2SDC6,RPL-sbga_QRC_BAT,RPL_readiness_kit,RPL_P_QRC,MTLSGC1,RPL_P_Q0_DC2_PO_P3,ARL_S_IFWI_0.5PSS,ARL_FT_BLK,RPL_Hx-R-GC,RPL_Hx-R-DC1</t>
  </si>
  <si>
    <t>Validate digital audio functionality over Type-C port</t>
  </si>
  <si>
    <t>athirarx</t>
  </si>
  <si>
    <t>bios.platform,bios.sa,fw.ifwi.MGPhy,fw.ifwi.dekelPhy,fw.ifwi.iom,fw.ifwi.nphy,fw.ifwi.pmc,fw.ifwi.sam,fw.ifwi.sphy,fw.ifwi.tbt</t>
  </si>
  <si>
    <t>CSS-IVE-61677</t>
  </si>
  <si>
    <t>TCSS</t>
  </si>
  <si>
    <t>ADL-S_ADP-S_UDIMM_DDR5_1DPC_PreAlpha,CFL_H62_RS2_PV,CFL_H62_RS3_PV,CFL_H62_RS4_PV,CFL_H62_RS5_PV,CFL_H62_uSFF_KC_RS4_PV,CFL_H82_RS5_PV,CFL_H82_RS6_PV,CFL_KBPH_S62_RS3_PV,CFL_S62_RS4_PV,CFL_S62_RS5_PV,CFL_S82_RS5_PV,CFL_S82_RS6_PV,CFL_U43e_LP3_KC_PV,CFL_U43e_PV,CNL_U20_GT0_PV,CNL_U22_PV,CNL_Y22_PV,GLK_B0_RS3_PV,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x_ROW_19H1_Alpha,LKF_Bx_ROW_19H2_Beta,LKF_Bx_ROW_19H2_PV,LKF_Bx_ROW_20H1_PV,LKF_Bx_Win10X_PV,LKF_Bx_Win10X_Beta,LKF_N-1_(BXTM)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</si>
  <si>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EC-Lite,S-states,TBT_PD_EC_NA,TCSS,USB-TypeC</t>
  </si>
  <si>
    <t>BC-RQTBC-13336
BC-RQTBC-12460
BC-RQTBC-13961 
LKF PSS UCIS Coverage: IceLake-UCIS-4265 ,4_335-UCIS-2980
LKF PRD Coverage: BC-RQTBCLF-412, 4_335-UCIS-3039
RKL Coverage ID :2203201383,2203202518,2203203016,2203202802,2203202480
ADL: 2205445428MTL_P : 22010767569  MTL_M : 22010767598
MTL : 16011326947</t>
  </si>
  <si>
    <t>raghav3x</t>
  </si>
  <si>
    <t>Digital audio functionality via Type-C port should be functional without any issue</t>
  </si>
  <si>
    <t>bios.alderlake,bios.amberlake,bios.apollolake,bios.arrowlake,bios.cannonlake,bios.coffeelake,bios.geminilake,bios.icelake-client,bios.jasperlake,bios.kabylake,bios.kabylake_r,bios.lakefield,bios.lunarlake,bios.meteorlake,bios.raptorlake,bios.raptorlake_refresh,bios.rocketlake,bios.tigerlake,bios.whiskeylake,ifwi.amberlake,ifwi.apollolake,ifwi.arrowlake,ifwi.cannonlake,ifwi.coffeelake,ifwi.geminilake,ifwi.icelake,ifwi.kabylake,ifwi.kabylake_r,ifwi.lakefield,ifwi.lunarlake,ifwi.meteorlake,ifwi.raptorlake,ifwi.raptorlake_refresh,ifwi.tigerlake,ifwi.whiskeylake</t>
  </si>
  <si>
    <t>bios.alderlake,bios.amberlake,bios.apollolake,bios.arrowlake,bios.cannonlake,bios.coffeelake,bios.geminilake,bios.icelake-client,bios.jasperlake,bios.kabylake,bios.kabylake_r,bios.lakefield,bios.lunarlake,bios.meteorlake,bios.raptorlake,bios.rocketlake,bios.tigerlake,bios.whiskeylake,ifwi.amberlake,ifwi.apollolake,ifwi.cannonlake,ifwi.coffeelake,ifwi.geminilake,ifwi.icelake,ifwi.kabylake,ifwi.kabylake_r,ifwi.lakefield,ifwi.meteorlake,ifwi.raptorlake,ifwi.tigerlake,ifwi.whiskeylake</t>
  </si>
  <si>
    <t>Medium</t>
  </si>
  <si>
    <t>This Test case to check digital audio streaming functionality over Type-C port</t>
  </si>
  <si>
    <t>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UTR_SYNC,ADL_M_PO_Phase2,RPL_S_MASTER,RPL_S_BackwardComp,ADL-S_ 5SGC_1DPC,ADL-S_4SDC1,ADL-S_4SDC2,ADL-S_4SDC4,ADL_N_MASTER,ADL_N_5SGC1,ADL_N_4SDC1,ADL_N_3SDC1,ADL_N_2SDC1,ADL_N_2SDC2,ADL_N_2SDC3,MTL_VS_0.8,IFWI_TEST_SUITE,IFWI_COMMON_UNIFIED,MTL_Test_Suite,IFWI_FOC_BAT,MTL_IFWI_PSS_EXTENDED,RPL-S_ 5SGC1,CQN_DASHBOARD,ADL-P_5SGC1,ADL-P_5SGC2,MTL_P_MASTER,MTL_M_MASTER,MTL_S_MASTER,ADL-M_5SGC1,ADL-M_2SDC2,ADL-M_3SDC1,ADL-M_3SDC2,ADL-M_2SDC1,ADL-P_4SDC2,ADL_N_PO_Phase2,RPL-Px_5SGC1,RPL-Px_3SDC1,RPL-P_5SGC1,RPL-P_5SGC2,RPL-P_4SDC1,RPL-P_3SDC2,RPL-P_2SDC3,ADL_N_REV0,ADL-N_REV1,MTL_IFWI_BAT,MTL_HFPGA_TCSS,ADL_SBGA_5GC,RPL-SBGA_5SC,RPL-S_5SGC1,MTL_M_P_PV_POR,RPL-S_2SDC4,MTL-M_5SGC1,MTL-M_4SDC1,MTL-M_4SDC2,MTL-M_3SDC3,MTL-M_2SDC4,MTL-M_2SDC5,MTL-M_2SDC6,MTL_IFWI_IAC_ACE ROM EXT,MTL_IFWI_IAC_IOM,MTL_IFWI_CBV_ACE FW,,MTL_IFWI_CBV_TBT,MTL_IFWI_CBV_EC,MTL_IFWI_CBV_IOM,MTL_IFWI_CBV_BIOS,MTL-P_5SGC1,MTL-P_4SDC1,MTL-P_4SDC2,MTL-P_3SDC3,MTL-P_3SDC4,MTL-P_2SDC5,MTL-P_2SDC6,RPL_Px_PO_New_P2,RPL-SBGA_4SC,RPL-Px_4SP2,RPL-P_5SGC1,RPL-P_2SDC4,RPL-P_2SDC5,RPL-P_2SDC6,RPL-P_2SDC6,RPL-Px_2SDC1,ARL_Px_IFWI_CI,RPL-SBGA_2SC1,RPL-SBGA_2SC2-2,MTLSGC1,MTLSDC1,MTLSDC3,MTLSGC1,MTLSDC1,MTLSDC2,MTLSDC3,MTLSDC4,LNLM5SGC,LNLM3SDC3,LNLM3SDC4,LNLM3SDC5,LNLM3SDC1,LNLM2SDC6,RPL_Hx-R-DC1,RPL_Hx-R-GC,RPL_Hx-R-GC,RPL_Hx-R-DC1</t>
  </si>
  <si>
    <t>Verify the basic functionality of Virtual Battery switch</t>
  </si>
  <si>
    <t>msalaudx</t>
  </si>
  <si>
    <t>bios.pch,fw.ifwi.bios,fw.ifwi.ec,fw.ifwi.pchc</t>
  </si>
  <si>
    <t>CSS-IVE-61826</t>
  </si>
  <si>
    <t>Embedded controller and Power sources</t>
  </si>
  <si>
    <t>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TGL_ H81_RS4_Alpha,TGL_ H81_RS4_Beta,TGL_ H81_RS4_PV,TGL_U42_RS4_PV,TGL_Y42_RS4_PV,TGL_Z0_(TGPLP-A0)_RS4_PPOExit,WHL_U42_PV,TGL_U42_RS6_Alpha,TGL_U42_RS6_Beta,TGL_U42_RS6_PV,TGL_Y42_RS6_Alpha,TGL_Y42_RS6_Beta,TGL_Y42_RS6_PV,CML_U42_DG1_DDR4_PV,CML_U62_DG1_DDR4_PV,DG1_TGL_Y_PreAlpha,DG1_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</si>
  <si>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USB PD,Virtual Battery Management</t>
  </si>
  <si>
    <t>BC-RQTBC-10587,BC-RQTBC-12868,BC-RQTBC-13287,BC-RQTBCTL-1389,BC-RQTBCTL-1209
BC-RQTBC-16799
BC-RQTBCTL-1209
RKL: 2203202860
RKL:2203201701
JSLP: 2203202860
ADL: 2203201701</t>
  </si>
  <si>
    <t>Based on the Virtual battery switch position, power mode should changes from AC to DC and DC to AC.</t>
  </si>
  <si>
    <t>bios.alderlake,bios.apollolake,bios.arrowlake,bios.cannonlake,bios.coffeelake,bios.cometlake,bios.icelake-client,bios.jasperlake,bios.kabylake,bios.kabylake_r,bios.lakefield,bios.lunarlake,bios.meteorlake,bios.raptorlake,bios.raptorlake_refresh,bios.tigerlake,bios.whiskeylake,ifwi.arrowlake,ifwi.lunarlake,ifwi.meteorlake,ifwi.raptorlake,ifwi.raptorlake_refresh</t>
  </si>
  <si>
    <t>bios.alderlake,bios.apollolake,bios.cannonlake,bios.coffeelake,bios.cometlake,bios.geminilake,bios.icelake-client,bios.jasperlake,bios.kabylake,bios.kabylake_r,bios.raptorlake,bios.tigerlake,bios.whiskeylake,ifwi.apollolake,ifwi.cannonlake,ifwi.coffeelake,ifwi.cometlake,ifwi.geminilake,ifwi.icelake,ifwi.kabylake,ifwi.kabylake_r,ifwi.meteorlake,ifwi.raptorlake,ifwi.tigerlake,ifwi.whiskeylake</t>
  </si>
  <si>
    <t>open.test_update_phase</t>
  </si>
  <si>
    <t xml:space="preserve">Intention of the test case is to verify below requirement.
	While the system without real battery connected is in S0, when the virtual battery switch is closed or opened, EC FW shall notify the change to host.
</t>
  </si>
  <si>
    <t>CFL-PRDtoTC-Mapping,EC-BATTERY,CNL_Automation_Production,InProdATMS1.0_03March2018,ECVAL-EXBAT-2018,PSE 1.0,EC-BAT-automation,OBC-CNL-EC-GPIO-Switches-VirtualBattery,OBC-CFL-EC-GPIO-Switches-VirtualBattery,OBC-ICL-EC-GPIO-HwBtns/LEDs/Switchs-VirtualBattery,OBC-TGL-EC-GPIO-HwBtns/LEDs/Switchs-VirtualBattery,GLK_ATMS1.0_Automated_TCs,KBLR_ATMS1.0_Automated_TCs,CML_EC_BAT,CML_EC_SANITY,TGL_Focus_Blue_Auto,TGL_PSS_IN_PRODUCTION,TGL_IFWI_FOC_BLUE,QRC_BAT,IFWI_Payload_EC,EC-WCOS-NEW,UTR_SYNC,Automation_Inproduction,ADL_N_MASTER,ADL_N_5SGC1,ADL_N_3SDC1,ADL_N_2SDC1,ADL_N_2SDC2,ADL_N_2SDC3,IFWI_TEST_SUITE,IFWI_COMMON_UNIFIED,MTL_Test_Suite,TGL_H_MASTER,ADL-P_5SGC2,ADL-M_5SGC1,RPL-Px_5SGC1,RPL-Px_3SDC1,ADL_N_REV0,ADL-N_REV1,MTL_IFWI_BAT,ADL_SBGA_5GC,ERB,GLK-IFWI-SI,ICL-ArchReview-PostSi,OBC-CNL-EC-SMC-EM-ManageCharger,OBC-CFL-EC-SMC-EM-ManageCharger,OBC-ICL-EC-SMC-EM-ManageCharger,OBC-TGL-EC-SMC-EM-ManageCharger,OBC-LKF-PTF-DekelPhy-EM-PMC_EClite_ManageCharger,CML_BIOS_SPL,CML_EC_FV,IFWI_Payload_Platform,RPL-P_5SGC1,RPL-P_5SGC2,RPL-P_4SDC1,RPL-P_3SDC2,RPL-P_2SDC3,RPL-P_3SDC3,RPL-P_2SDC4,RPL-P_PNP_GC,RPL-Px_4SDC1,RPL-Px_3SDC2,MTL-M_5SGC1,MTL-M_4SDC1,MTL-M_4SDC2,MTL-M_3SDC3,MTL-M_2SDC4,MTL-M_2SDC5,MTL-M_2SDC6,MTL_IFWI_CBV_EC,MTL_IFWI_CBV_BIOS,RPL-SBGA_5SC,RPL-SBGA_4SC,RPL-SBGA_2SC1,RPL-SBGA_2SC2,MTL-P_5SGC1,MTL-P_4SDC1,MTL-P_4SDC2,MTL-P_3SDC3,MTL-P_3SDC4,MTL-P_2SDC5,MTL-P_2SDC6,RPL-SBGA_4SC,RPL-Px_4SP2,RPL-P_5SGC1,RPL-P_2SDC6,ARL_Px_IFWI_CI,MTL-P_IFWI_PO,LNLM5SGC,LNLM3SDC3,LNLM3SDC4,LNLM3SDC5,LNLM3SDC1,LNLM2SDC6,LNLM5SGC,LNLM3SDC3,LNLM3SDC4,LNLM3SDC5,LNLM3SDC1,LNLM2SDC6,LNLM3SDC2,RPL_Hx-R-DC1,RPL_Hx-R-GC,RPL_Hx-R-GC,RPL_Hx-R-DC1,RPL_Hx-R-GC,RPL_Hx-R-DC1</t>
  </si>
  <si>
    <t>Verify CPU switches between all P-states when Number of P states set to 0</t>
  </si>
  <si>
    <t>bios.cpu_pm,fw.ifwi.others,fw.ifwi.pmc</t>
  </si>
  <si>
    <t>CSS-IVE-50711</t>
  </si>
  <si>
    <t>ADL-S_ADP-S_SODIMM_DDR5_1DPC_Alpha,AML_5W_Y22_ROW_PV,ADL-S_ADP-S_UDIMM_DDR5_1DPC_PreAlpha,AML_7W_Y22_KC_PV,AMLR_Y42_Corp_RS6_PV,AMLR_Y42_PV_RS6,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PSS_1.0_19H1_REV2,JSLP_PSS_1.1_19H1_REV2,JSLP_TestChip_19H1_PowerOn,JSLP_TestChip_19H1_PreAlpha,KBL_H42_PV,KBL_S42_PV,KBL_U22_PV,KBL_U23e_PV,KBL_Y22_PV,KBLR_Y_PV,KBLR_Y22_PV,LKF_A0_RS4_Alpha,LKF_A0_RS4_POE,LKF_B0_RS4_Beta,LKF_B0_RS4_PO,LKF_Bx_ROW_19H1_Alpha,LKF_Bx_ROW_19H1_POE,LKF_Bx_ROW_19H2_Beta,LKF_Bx_ROW_19H2_PV,LKF_Bx_ROW_20H1_PV,LKF_Bx_Win10X_PV,LKF_Bx_Win10X_Beta,LKF_HFPGA_RS3_PSS1.0,LKF_HFPGA_RS3_PSS1.1,LKF_HFPGA_RS4_PSS1.0,LKF_HFPGA_RS4_PSS1.1,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t>
  </si>
  <si>
    <t>HWP-Speedshift,P-States</t>
  </si>
  <si>
    <t>BC-RQTBC-2669
LKF: IceLake-UCIS-1826,4_335-TSTRN-5228 , BC-RQTBCLF-395
ICL: BC-RQTBC-13484,BC-RQTBC-15324
TGL: BC-RQTBCTL-639  BC-RQTBCTL-514
JSL: BC-RQTBC-16724,4_335-UCIS-2480 , 1607196252 , 2202553253 , 2202553178
RKL: 2206776645 , 2203201652
BC-RQTBC-13128
MTL : 16011187739, 16011327004</t>
  </si>
  <si>
    <t>CPU should run with all supported P-states frequency's 
 </t>
  </si>
  <si>
    <t>bios.alderlake,bios.amberlake,bios.arrowlake,bios.cannonlake,bios.coffeelake,bios.cometlake,bios.icelake-client,bios.jasperlake,bios.kabylake,bios.kabylake_r,bios.lakefield,bios.lunarlake,bios.meteorlake,bios.raptorlake,bios.rocketlake,bios.tigerlake,bios.whiskeylake,ifwi.arrowlake,ifwi.lunarlake,ifwi.meteorlake,ifwi.raptorlake</t>
  </si>
  <si>
    <t>bios.alderlake,bios.amberlake,bios.arrowlake,bios.cannonlake,bios.coffeelake,bios.cometlake,bios.icelake-client,bios.jasperlake,bios.kabylake,bios.kabylake_r,bios.lakefield,bios.lunarlake,bios.meteorlake,bios.raptorlake,bios.rocketlake,bios.tigerlake,bios.whiskeylake,ifwi.meteorlake,ifwi.raptorlake</t>
  </si>
  <si>
    <t>TAT</t>
  </si>
  <si>
    <t>Intention of the testcase is to verify CPU switches between all P-states</t>
  </si>
  <si>
    <t>ICL-ArchReview-PostSi,InProdATMS1.0_03March2018,LKF_PO_Phase3,LKF_PO_New_P3,PSE 1.0,KBLR_ATMS1.0_Automated_TCs,TGL_BIOS_PO_P2,LKF_B0_Power_ON,RKL_CML_S_TGPH_PO_P3,ADL-S_TGP-H_PO_Phase2,ADL_S_Dryrun_Done,RKL_S_TGPH_POE,RKL_CMLS_CPU_TCS,ADL_P_ERB_BIOS_PO,RKL-S X2_(CML-S+CMP-H)_S62,RKL-S X2_(CML-S+CMP-H)_S102,MTL_PSS_0.8,LNL_M_PSS0.8,RPL_S_PSS_BASE,UTR_SYNC,Automation_Inproduction,RPL_S_MASTER,RPL-P_5SGC1,RPL-P_4SDC1,RPL-P_3SDC2,RPL-P_2SDC3,RPL-S_5SGC1,RPL-S_4SDC1,RPL-S_4SDC2,RPL-S_4SDC2,RPL-S_2SDC1,RPL-S_2SDC2,RPL-S_2SDC3,RPL-S_ 5SGC1,RPL-P_5SGC1,RPL-P_2SDC3,MTL_S_MASTER,MTL_HFPGA_SOC_S,RPL_S_BackwardComp,MTL_VS_0.8,ADL-S_ 5SGC_1DPC,ADL-S_4SDC1,ADL_N_MASTER,ADL_N_PSS_1.1,ADL_N_5SGC1,ADL_N_4SDC1,ADL_N_3SDC1,ADL_N_2SDC1,ADL_N_2SDC2,ADL_N_2SDC3,IFWI_TEST_SUITE  ,IFWI_COMMON_UNIFIED,IFWI_FOC_BAT,TGL_H_MASTER,RPL-S_4SDC1,ADL-P_5SGC1,ADL-P_5SGC2,ADL-M_5SGC1,ADL_N_REV0,ADL-N_REV1,MTL_IFWI_BAT,MTL_HSLE_Sanity_SOC,ADL_SBGA_5GC,ADL_SBGA_3DC1,ADL_SBGA_3DC2,ADL_SBGA_3DC3,ADL_SBGA_3DC4,RPL-SBGA_5SC,MTL_HFPGA_BLOCK,RPL_P_PSS_BIOS,RPL-S_ 5SGC1,RPL-S_4SDC1,RPL-S_4SDC2,RPL-S_4SDC2,RPL-S_2SDC2,RPL-S_2SDC3,RPL-S_2SDC7,RPL-S_2SDC8,RPL-Px_5SGC1,MTL-M_5SGC1,MTL-M_4SDC1,MTL-M_4SDC2,MTL-M_3SDC3,MTL-M_2SDC4,MTL-M_2SDC5,MTL-M_2SDC6,MTL_IFWI_CBV_BIOS,MTL-P_5SGC1,MTL_A0_P1,MTL-P_4SDC1,MTL-P_4SDC2,MTL-P_3SDC3,MTL-P_3SDC4,MTL-P_2SDC5,MTL-P_2SDC6,RPL_Px_PO_New_P2,MTL_PSS_0.8_BLOCK,MTL_S_PSS_BLOCK,ARL_Px_IFWI_CI,MTLSGC1,MTLSDC1,MTLSDC2,MTLSDC3,MTLSDC4,LNLM5SGC,LNLM4SDC1,LNLM3SDC2,LNLM3SDC3,LNLM3SDC4,LNLM3SDC5,LNLM2SDC6,ARL_S_IFWI_0.5PSS</t>
  </si>
  <si>
    <t>Verify if Intel SelfTest completes successfully</t>
  </si>
  <si>
    <t>System Test</t>
  </si>
  <si>
    <t>bios.platform,fw.ifwi.bios</t>
  </si>
  <si>
    <t>CSS-IVE-101752</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</si>
  <si>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RKL_Simics_VP_PSS1.1,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TGL_H81_20H1_RS7_ALPHA,TGL_H81_20H1_RS7_BETA,TGL_H81_20H1_RS7_PV</t>
  </si>
  <si>
    <t>ACPI,Internal Tools,TBT_PD_EC_NA</t>
  </si>
  <si>
    <t>Tool Compliance checking on all Platform
RKL: 2206200163</t>
  </si>
  <si>
    <t>All registers should be set according to the specification.Self Test should pass with out any errors.</t>
  </si>
  <si>
    <t>2-high</t>
  </si>
  <si>
    <t>bios.alderlake,bios.amberlake,bios.apollolake,bios.arrowlake,bios.cannonlake,bios.coffeelake,bios.cometlake,bios.geminilake,bios.icelake-client,bios.kabylake,bios.kabylake_r,bios.lakefield,bios.lunarlake,bios.meteorlake,bios.raptorlake,bios.rocketlake,bios.tigerlake,bios.whiskeylake,ifwi.amberlake,ifwi.apollolake,ifwi.arrowlake,ifwi.cannonlake,ifwi.coffeelake,ifwi.cometlake,ifwi.geminilake,ifwi.icelake,ifwi.kabylake,ifwi.kabylake_r,ifwi.lakefield,ifwi.lunarlake,ifwi.meteorlake,ifwi.raptorlake,ifwi.tigerlake,ifwi.whiskeylake</t>
  </si>
  <si>
    <t>bios.alderlake,bios.amberlake,bios.arrowlake,bios.cannonlake,bios.coffeelake,bios.cometlake,bios.geminilake,bios.icelake-client,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</si>
  <si>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Self test tool run helps validate BIOS compliance to EDS and BWG specs.</t>
  </si>
  <si>
    <t>EC-NA,EC-REVIEW,InProdATMS1.0_03March2018,PSE 1.0,EC-PD-NA,OBC-CNL-PTF-Enterprise-ACPI-software,OBC-CFL-PTF-Enterprise-ACPI-software,OBC-LKF-PTF-Enterprise-ACPI-software,OBC-ICL-PTF-Software-Software-selftest,OBC-TGL-PTF-Software-Software-selftest,GLK_ATMS1.0_Automated_TCs,KBLR_ATMS1.0_Automated_TCs,TGL_BIOS_PO_P3,TGL_IFWI_PO_P3,TGL_NEW_BAT,TGL_IFWI_FOC_BLUE,CML-H_ADP-S_PO_Phase3,LKF_WCOS_BIOS_BAT_NEW,ADL_S_Dryrun_Done,RKL_S_CMPH_POE_Sanity,RKL_S_TGPH_POE_Sanity,RKL_CMLS_CPU_TCS,IFWI_Payload_Common,ADL-S_Delta1,ADL-S_Delta2,RKL-S X2_(CML-S+CMP-H)_S102,RKL-S X2_(CML-S+CMP-H)_S62,RPL_S_PSS_BASE,UTR_SYNC,LNLM5SGC,LNLM4SDC1,LNLM3SDC2,LNLM3SDC3,LNLM3SDC4,LNLM3SDC5,LNLM2SDC6,MTLSGC1,MTLSDC4,MTLSDC1,MTLSDC2,MTLSDC3,MTLSDC5,RPL-Px_4SP2,RPL-Px_2SDC1,MTL-P_4SDC1,MTL-P_3SDC3,MTL-P_3SDC4,MTL-P_5SGC1,MTL-P_4SDC2,MTL-P_2SDC5,MTL-P_2SDC6,MTL-M_5SGC1,MTL-M_2SDC4,MTL-M_2SDC5,MTL-M_2SDC6,MTL-M_4SDC1,MTL-M_3SDC3,MTL-M_4SDC2,RPL-Px_4SDC1,RPL-P_3SDC3,RPL-S_5SGC1,RPL-S_2SDC3,RPL-S_2SDC2,RPL-S_2SDC1,RPL-S_4SDC2,RPL-S_4SDC1,RPL-S_3SDC1,RPL-SBGA_5SC,RPL_Hx-R-GC,RPL_Hx-R-DC1,RPL-SBGA_4SC,RPL-SBGA_3SC,RPL-SBGA_3SC-2,RPL-SBGA_2SC1,RPL-SBGA_2SC21,RPL-P_5SGC1,RPL-P_2SDC5,RPL-P_2SDC3,RPL-P_2SDC4,RPL-P_2SDC6,RPL-P_PNP_GC,RPL-P_4SDC1,RPL-P_3SDC2,RPL-Px_5SGC1,RPL-S_ 5SGC1,RPL-S_2SDC7,RPL_S_MASTER,RPL_S_BackwardCompc,ADL-S_ 5SGC_1DPC,ADL-S_4SDC1,ADL-S_4SDC2,ADL-S_4SDC4,ADL_N_MASTER,ADL_N_REV0,ADL_N_5SGC1,ADL_N_4SDC1,ADL_N_3SDC1,ADL_N_2SDC1,ADL_N_2SDC2,ADL_N_2SDC3,MTL_TRY_RUN,IFWI_TEST_SUITE,IFWI_COMMON_UNIFIED,MTL_PSS_1.1,ARL_S_PSS1.1,TGL_H_MASTER,MTL_TRY_RUNMTL_TRP_1,MTL_PSS_0.8,ARL_S_PSS0.8_NEW,ADL-P_5SGC1,ADL-P_5SGC2,ADL-M_5SGC1,ADL-M_3SDC2,ADL-M_2SDC1,ADL-M_2SDC2,MTL_SIMICS_IN_EXECUTION_TEST,ADL-N_REV1,ADL_SBGA_5GC,ADL_SBGA_3DC1,ADL_SBGA_3DC2,ADL_SBGA_3DC3,ADL_SBGA_3DC4,ADL_SBGA_3DC,ADL-M_3SDC1,LNL_M_PSS0.8,LNL_M_PSS1.1,MTL_IFWI_CBV_BIOS,MTL_M_P_PV_POR,LNL_M_PSS0.5,IPU23.1_BIOS_change,TGL_BIOS_IPU_QRC_BAT</t>
  </si>
  <si>
    <t>Verify Legacy USB devices (Pendrive, Mouse and Keyboard) functionality over TBT port after S3 ,S4 and S5 Cycles</t>
  </si>
  <si>
    <t>Jama_Not_Evaluated</t>
  </si>
  <si>
    <t>CSS-IVE-70874</t>
  </si>
  <si>
    <t>AML_5W_Y22_ROW_PV,ADL-S_ADP-S_UDIMM_DDR5_1DPC_PreAlpha,AML_7W_Y22_KC_PV,AMLR_Y42_PV_RS6,CFL_S62_RS4_PV,CFL_S62_RS5_PV,CFL_S82_RS5_PV,CFL_S82_RS6_PV,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U42_RS6_PV,ICL_UN42_KC_PV_RS6,ICL_Y42_RS6_PV,ICL_YN42_RS6_PV,KBL_U21_PV,KBLR_Y_PV,KBLR_Y22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</si>
  <si>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iTBT,S-states,TBT,TBT_PD_EC_NA,TCSS</t>
  </si>
  <si>
    <t>BC-RQTBC-12350
BC-RQTBC-2548
ICL PRD Coverage: BC-RQTBC-15218
TGL PSS UCIS Coverage:  220194404, 220194401
CML PRD Coverage: BC-RQTBC-12350
ADL: 2205445428
MTL_P : 22010767569
MTL_M : 22010767598</t>
  </si>
  <si>
    <t>Ensure that there are no failures in TBT device enumeration/detection or functionality after s3, s4 and S5 .No yellow bang should seen in device manager</t>
  </si>
  <si>
    <t>bios.alderlake,bios.amberlake,bios.arrowlake,bios.cannonlake,bios.coffeelake,bios.cometlake,bios.icelake-client,bios.kabylake,bios.kabylake_r,bios.lunarlake,bios.meteorlake,bios.raptorlake,bios.raptorlake_refresh,bios.rocketlake,bios.tigerlake,bios.whiskeylake,ifwi.amberlake,ifwi.arrowlake,ifwi.cannonlake,ifwi.coffeelake,ifwi.cometlake,ifwi.icelake,ifwi.kabylake,ifwi.kabylake_r,ifwi.lunarlake,ifwi.meteorlake,ifwi.raptorlake,ifwi.raptorlake_refresh,ifwi.tigerlake,ifwi.whiskeylake</t>
  </si>
  <si>
    <t>bios.alderlake,bios.amberlake,bios.arrowlake,bios.cannonlake,bios.coffeelake,bios.cometlake,bios.icelake-client,bios.kabylake,bios.kabylake_r,bios.lunarlake,bios.meteorlake,bios.raptorlake,bios.rocketlake,bios.tigerlake,bios.whiskeylake,ifwi.amberlake,ifwi.cannonlake,ifwi.coffeelake,ifwi.cometlake,ifwi.icelake,ifwi.kabylake,ifwi.kabylake_r,ifwi.meteorlake,ifwi.raptorlake,ifwi.tigerlake,ifwi.whiskeylake</t>
  </si>
  <si>
    <t>Verify Legacy USB devices over TBT Port functionality after S3 ,S4 and S5 Cycles.</t>
  </si>
  <si>
    <t>KBL_EC_NA,EC-TBT3,EC-SX,TCSS-TBT-P1,EC-FV2,ICL-ArchReview-PostSi,ICL_BAT_NEW,BIOS_EXT_BAT,UDL2.0_ATMS2.0,EC-PD-NA,TGL_ERB_PO,OBC-TGL-CPU-iTCSS-TCSS-USB2_Keyboard,TGL_BIOS_PO_P3,TGL_IFWI_PO_P2,TGL_NEW_BAT,TGL_IFWI_FOC_BLUE,MTL_PSS_0.5,IFWI_Payload_TBT,IFWI_Payload_Dekel,IFWI_Payload_EC,UTR_SYNC,RPL_S_MASTER,RPL_S_BackwardComp,ADL-S_ 5SGC_1DPC,ADL-S_4SDC1,ADL-S_4SDC2,ADL-S_4SDC4,TGL_H_MASTER,IFWI_TEST_SUITE,IFWI_COMMON_UNIFIED,MTL_Test_Suite,IFWI_FOC_BAT,MTL_IFWI_PSS_EXTENDED,RPL-S_ 5SGC1,CQN_DASHBOARD,ADL-P_5SGC1,ADL-P_5SGC2,MTL_P_MASTER,MTL_M_MASTER,MTL_S_MASTER,RPL_S_PO_P3,ADL-P_4SDC1,ADL-P_4SDC2,ADL-P_3SDC3,ADL-P_3SDC4,MTL_SIMICS_IN_EXECUTION_TEST,RPL-Px_3SDC1,RPL-P_5SGC1,RPL-P_5SGC2,RPL-P_4SDC1,RPL-P_3SDC2,RPL-P_2SDC3,MTL_HFPGA_TCSS,ADL_SBGA_5GC,RPL-SBGA_5SC,MTL_S_IFWI_PSS_1.1_BLOCK,ADL-M_5SGC1,ADL-M_2SDC2,ADL-M_3SDC1,ADL-M_2SDC1,KBL_NON_ULT,EC-NA,EC-REVIEW,GLK-RS3-10_IFWI,LKF_ERB_PO,LKF_PO_Phase3,LKF_PO_New_P3,OBC-CNL-PCH-XDCI-USBC_Audio,OBC-CFL-PCH-XDCI-USBC_Audio,OBC-LKF-CPU-IOM-TCSS-USBC_Audio,OBC-ICL-CPU-IOM-TCSS-USBC_Audio,OBC-TGL-CPU-IOM-TCSS-USBC_Audio,TGL_BIOS_PO_P2,ADL-S_TGP-H_PO_Phase2,LKF_WCOS_BIOS_BAT_NEW,MTL_S_IFWI_PSS_1.1,ADL_M_PO_Phase2,ADL_N_MASTER,ADL_N_5SGC1,ADL_N_4SDC1,ADL_N_3SDC1,ADL_N_2SDC1,ADL_N_2SDC2,ADL_N_2SDC3,MTL_VS_0.8,ADL-M_3SDC2,ADL_N_PO_Phase2,RPL-Px_5SGC1,ADL_N_REV0,ADL-N_REV1,MTL_IFWI_BAT,RPL-S_5SGC1,RPL_Px_PO_P3,MTL-M_5SGC1,MTL-M_4SDC1,MTL-M_4SDC2,MTL-M_3SDC3,MTL-M_2SDC4,MTL-M_2SDC5,MTL-M_2SDC6,MTL_IFWI_IAC_TBT,RPL_SBGA_PO_P3,MTL_IFWI_CBV_PMC,MTL_IFWI_CBV_TBT,MTL_IFWI_CBV_EC,MTL_IFWI_CBV_BIOS,MTL-P_5SGC1,MTL-P_4SDC1,MTL-P_4SDC2,MTL-P_3SDC3,MTL-P_3SDC4,MTL-P_2SDC5,MTL-P_2SDC6,RPL_P_PO_P3,RPL-SBGA_4SC,RPL-Px_4SP2,RPL-P_2SDC4,RPL-P_2SDC5,RPL-P_2SDC6,RPL-Px_2SDC1,MTL_PSS_1.0_Block,MTL_PSS_1.1,ARL_S_PSS1.1,MTLSGC1,MTLSDC1,MTLSDC4,MTLSDC3,MTLSDC2,RPL_P_Q0_DC2_PO_P3,ARL_S_PSS0.5,LNLM5SGC,LNLM3SDC3,LNLM3SDC4,LNLM3SDC5,LNLM3SDC1,LNLM2SDC6,ARL_S_PSS1.0,ARL_S_IFWI_1.1PSS,RPL_Hx-R-DC1,RPL_Hx-R-GC,RPL_Hx-R-GC,RPL_Hx-R-DC1</t>
  </si>
  <si>
    <t>Verify finger print sensor(FPS) enumeration Pre and Post Sx Cycle</t>
  </si>
  <si>
    <t>sumith2x</t>
  </si>
  <si>
    <t>bios.platform,fw.ifwi.others</t>
  </si>
  <si>
    <t>CSS-IVE-70968</t>
  </si>
  <si>
    <t>Touch &amp; Sensing</t>
  </si>
  <si>
    <t>ADL-S_ADP-S_SODIMM_DDR5_1DPC_Alpha,AML_5W_Y22_ROW_PV,AMLR_Y42_PV_RS6,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22_PV,KBL_S42_PV,KBL_U21_PV,KBL_U22_PV,KBL_U23e_PV,KBL_Y22_PV,KBLR_Y_PV,LKF_A0_RS4_Alpha,LKF_B0_RS4_Beta,LKF_B0_RS4_PO,LKF_B0_RS4_PV ,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POE,RKL_S81_TGPH_Native_DDR4_RS6_Alpha,RKL_S81_TGPH_Native_DDR4_RS7_Beta,RKL_S81_TGPH_Native_DDR4_RS7_PV,WHL_U42_Corp_PV,WHL_U42_PV,WHL_U43e_Corp_PV,ADL-S_ADP-S_SODIMM_DDR5_1DPC_Beta,ADL-S_ADP-S_SODIMM_DDR5_1DPC_POE,ADL-S_ADP-S_SODIMM_DDR5_1DPC_PreAlpha,ADL-S_ADP-S_SODIMM_DDR5_1DPC_PV,RKL_CML_S_102_TGPH_Xcomp_DDR4_Beta,RKL_CML_S_102_TGPH_Xcomp_DDR4_Alpha,RKL_CML_S_102_TGPH_Xcomp_DDR4_PV,RKL_CML_S_62_TGPH_Xcomp_DDR4_POE,RKL_CML_S_62_TGPH_Xcomp_DDR4_Alpha,RKL_CML_S_62_TGPH_Xcomp_DDR4_Beta,RKL_CML_S_62_TGPH_Xcomp_DDR4_PV,ADL-P_ADP-LP_DDR4_POE,ADL-P_ADP-LP_DDR5_POE,ADL-P_ADP-LP_LP4x_POE,ADL-P_ADP-LP_LP4x_ALPHA,ADL-P_ADP-LP_LP4x_BETA,ADL-P_ADP-LP_LP4x_PV,ADL-P_ADP-LP_LP5_POE,ADL-P_ADP-LP_LP5_ALPHA,ADL-P_ADP-LP_LP5_BETA,ADL-P_ADP-LP_LP5_PV,ADL-M_ADP-M_LP5_20H1_Alpha,ADL-M_ADP-M_LP5_20H1_Beta,ADL-M_ADP-M_LP5_20H1_PV,JSLP_Win10x_PreAlpha,JSLP_Win10x_PV,JSLP_Win10x_Alpha,JSLP_Win10x_Beta,ADL-P_ADP-LP_LP5_PreAlpha,ADL-P_ADP-LP_L4X_PreAlpha</t>
  </si>
  <si>
    <t>FPS/iFPS,S-states</t>
  </si>
  <si>
    <t>BC-RQTBC-2556
ADL:2203202988
JSL:16010682667</t>
  </si>
  <si>
    <t>Finger print  Sensor (FPS) enumeration should work fine  Pre and Post Sx Cycle</t>
  </si>
  <si>
    <t>bios.alderlake,bios.amberlake,bios.arrowlake,bios.cannonlake,bios.coffeelake,bios.cometlake,bios.icelake-client,bios.jasperlake,bios.kabylake,bios.kabylake_r,bios.lakefield,bios.lunarlake,bios.meteorlake,bios.rocketlake,bios.tigerlake,bios.whiskeylake,ifwi.amberlake,ifwi.arrowlake,ifwi.cannonlake,ifwi.coffeelake,ifwi.cometlake,ifwi.icelake,ifwi.kabylake,ifwi.kabylake_r,ifwi.lakefield,ifwi.lunarlake,ifwi.meteorlake,ifwi.raptorlake,ifwi.whiskeylake</t>
  </si>
  <si>
    <t>bios.alderlake,bios.amberlake,bios.arrowlake,bios.cannonlake,bios.coffeelake,bios.cometlake,bios.icelake-client,bios.jasperlake,bios.kabylake,bios.kabylake_r,bios.lakefield,bios.lunarlake,bios.meteorlake,bios.raptorlake,bios.rocketlake,bios.whiskeylake,ifwi.amberlake,ifwi.cannonlake,ifwi.coffeelake,ifwi.cometlake,ifwi.icelake,ifwi.kabylake,ifwi.kabylake_r,ifwi.lakefield,ifwi.meteorlake,ifwi.raptorlake,ifwi.whiskeylake</t>
  </si>
  <si>
    <t>This Test Case should Validate finger print sensor enumeration Pre and Post Sx Cycle </t>
  </si>
  <si>
    <t>ICL-ArchReview-PostSi,UDL2.0_ATMS2.0,LKF_B0_Power_ON,TGL_NEW_BAT,RKL_POE,RKL_CML_S_TGPH_PO_P3,CML-H_ADP-S_PO_Phase2,RKL_S_TGPH_POE,PPMM_Pending_TGL_H,ADL_P_ERB_BIOS_PO,RKL-S X2_(CML-S+CMP-H)_S102,RKL-S X2_(CML-S+CMP-H)_S62,UTR_SYNC,RPL_P_MASTER,RPL_S_MASTER,ADL_N_MASTER,MTL_S_MASTER,ADL_N_5SGC1,ADL_N_4SDC1,ADL_N_3SDC1,ADL_N_2SDC1,RPL-S_3SDC2,ADL-P_5SGC1,ADL-M_5SGC1,ADL-P_3SDC4,ADL_N_REV0,RPL-P_5SGC1,ADL-N_REV1,ADL_SBGA_5GC,RPL-SBGA_5SC,MTL_P_MASTER,MTL_N_MASTER,MTL_M_MASTER,MTL_Test_Suite,MTL_PSS_0.8,IFWI_TEST_SUITE,IFWI_COMMON_UNIFIED,RPL-Px_5SGC1,MTL_IFWI_BAT,ERB,MTL_PSS_CMS,ARL_PX_MASTER,ADL_SBGA_3DC4,MTL-M_5SGC1,MTL-M_4SDC1,MTL-M_4SDC2,MTL-M_3SDC3,MTL-M_2SDC4,LNL_M_PSS0.8,MTL_IFWI_CBV_PMC,MTL IFWI_Payload_Platform-Val,MTL-P_5SGC1,MTL-P_4SDC1,MTL-P_4SDC2,MTL-P_3SDC3,MTL-P_3SDC4,RPL-SBGA_4SC,RPL-SBGA_3SC,MTLSDC2,LNLM5SGC,LNLM3SDC2,RPL_Hx-R-GC,RPL_Hx-R-DC1</t>
  </si>
  <si>
    <t>Verify user will be only able to login using registered finger</t>
  </si>
  <si>
    <t>bios.platform,fw.ifwi.ish</t>
  </si>
  <si>
    <t>CSS-IVE-70969</t>
  </si>
  <si>
    <t>ADL-S_ADP-S_SODIMM_DDR5_1DPC_Alpha,AML_5W_Y22_ROW_PV,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WHL_U42_Corp_PV,WHL_U42_PV,WHL_U43e_Corp_PV,ADL-S_ADP-S_SODIMM_DDR5_1DPC_Beta,ADL-S_ADP-S_SODIMM_DDR5_1DPC_PreAlpha,ADL-S_ADP-S_SODIMM_DDR5_1DPC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JSLP_Win10x_PreAlpha,JSLP_Win10x_PV,JSLP_Win10x_Alpha,JSLP_Win10x_Beta,ADL-P_ADP-LP_LP5_PreAlpha,ADL-P_ADP-LP_L4X_PreAlpha</t>
  </si>
  <si>
    <t>FPS/iFPS</t>
  </si>
  <si>
    <t>Negative check for FPS authentication</t>
  </si>
  <si>
    <t>User should be able to login to system using only Registered finger</t>
  </si>
  <si>
    <t>bios.alderlake,bios.amberlake,bios.arrowlake,bios.cannonlake,bios.coffeelake,bios.cometlake,bios.icelake-client,bios.jasperlake,bios.kabylake,bios.kabylake_r,bios.lunarlake,bios.meteorlake,bios.rocketlake,bios.skylake,bios.whiskeylake,ifwi.amberlake,ifwi.arrowlake,ifwi.cannonlake,ifwi.coffeelake,ifwi.cometlake,ifwi.icelake,ifwi.kabylake,ifwi.kabylake_r,ifwi.lunarlake,ifwi.meteorlake,ifwi.raptorlake,ifwi.whiskeylake</t>
  </si>
  <si>
    <t>bios.alderlake,bios.amberlake,bios.cannonlake,bios.coffeelake,bios.cometlake,bios.icelake-client,bios.jasperlake,bios.kabylake,bios.kabylake_r,bios.lakefield,bios.rocketlake,bios.whiskeylake,ifwi.amberlake,ifwi.cannonlake,ifwi.coffeelake,ifwi.cometlake,ifwi.icelake,ifwi.kabylake,ifwi.kabylake_r,ifwi.lakefield,ifwi.meteorlake,ifwi.raptorlake,ifwi.whiskeylake</t>
  </si>
  <si>
    <t>Negative</t>
  </si>
  <si>
    <t>Intention of the testcase is to verify user will only be able to login to the system with registered finger</t>
  </si>
  <si>
    <t>ICL-ArchReview-PostSi,UDL2.0_ATMS2.0,COMMON_QRC_BAT,RKL-S X2_(CML-S+CMP-H)_S102,RKL-S X2_(CML-S+CMP-H)_S62,ADL-P_QRC_BAT,UTR_SYNC,ADL_N_MASTER,ADL_N_5SGC1,ADL_N_4SDC1,ADL_N_3SDC1,ADL_N_2SDC1,RPL_P_MASTER,MTL_P_MASTER,MTL_M_MASTER,RPL_M_MASTER,IFWI_TEST_SUITE,IFWI_COMMON_UNIFIED,MTL_Test_Suite,RPL-S_3SDC2,ADL-P_5SGC1,ADL_M_QRC_BAT,ADL-M_5SGC1,ADL-P_3SDC4,ADL-N_QRC_BAT,RPL-Px_5SGC1,RPL-P_5SGC1,RPL_S_IFWI_PO_Phase3,ADL_N_REV0,ADL-N_REV1,ADL_SBGA_5GC,ADL_SBGA_5GC,RPL-SBGA_5SC,RPL-SBGA_3SC1,RPL_Px_PO_P3, ADL_SBGA_3DC4,MTL-M_5SGC1,MTL-M_4SDC1,MTL-M_4SDC2,MTL-M_3SDC3,MTL-M_2SDC4,RPL_SBGA_IFWI_PO_Phase3,MTL_IFWI_CBV_BIOS,RPL_P_PO_P3,RPL-SBGA_4SC,RPL-SBGA_3SC,MTLSDC2,LNLM5SGC,LNLM3SDC2,MTLSDC2</t>
  </si>
  <si>
    <t>Verify On-Board Audio ADSP is Functional</t>
  </si>
  <si>
    <t>vchenthx</t>
  </si>
  <si>
    <t>CSS-IVE-73619</t>
  </si>
  <si>
    <t>Display, Graphics, Video and Audio</t>
  </si>
  <si>
    <t>AML_5W_Y22_ROW_PV,CFL_H62_RS2_PV,CFL_H62_RS3_PV,CFL_H62_RS4_PV,CFL_H62_RS5_PV,CFL_H82_RS5_PV,CFL_H82_RS6_PV,CFL_KBPH_S62_RS3_PV,CFL_KBPH_S82_RS6_PV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</si>
  <si>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t>
  </si>
  <si>
    <t>BC-RQTBC-3026
BC-RQTBC-14201</t>
  </si>
  <si>
    <t>windows.cobalt.client</t>
  </si>
  <si>
    <t>pke</t>
  </si>
  <si>
    <t>Audio DSP is detected and Functional.</t>
  </si>
  <si>
    <t>bios.alderlake,bios.amberlake,bios.arrowlake,bios.cannonlake,bios.coffeelake,bios.cometlake,bios.icelake-client,bios.kabylake,bios.kabylake_r,bios.lunarlake,bios.meteorlake,bios.raptorlake,bios.rocketlake,bios.tigerlake,bios.whiskeylake,ifwi.amberlake,ifwi.arrowlake,ifwi.cannonlake,ifwi.coffeelake,ifwi.cometlake,ifwi.icelake,ifwi.kabylake,ifwi.kabylake_r,ifwi.lunarlake,ifwi.meteorlake,ifwi.raptorlake,ifwi.tigerlake,ifwi.whiskeylake</t>
  </si>
  <si>
    <t>Verify On-Board Audio play back and recording functionality</t>
  </si>
  <si>
    <t>CFL-PRDtoTC-Mapping,ICL_BAT_NEW,BIOS_EXT_BAT,UDL2.0_ATMS2.0,OBC-CNL-PCH-AVS-Audio-Speaker,OBC-CFL-PCH-AVS-Audio-Speaker,OBC-ICL-PCH-AVS-Audio-Speaker,OBC-TGL-PCH-AVS-Audio-Speaker,IFWI_Payload_Platform,RKL-S X2_(CML-S+CMP-H)_S102,RKL-S X2_(CML-S+CMP-H)_S62,UTR_SYNC,MTL_M_MASTER,MTL_P_MASTER,MTL_N_MASTER,MTL_S_MASTER,RPL_S_MASTER,RPL_P_MASTER,TGL_H_MASTER,MTL_Test_Suite,IFWI_TEST_SUITE,IFWI_COMMON_UNIFIED,IFWI_FOC_BAT,MTL_IFWI_PSS_EXTENDED,RPL-S_ 5SGC1,RPL-S_4SDC1,RPL-S_4SDC2,RPL-S_2SDC1,RPL-S_2SDC2,RPL-S_2SDC3,ADL-P_5SGC1,ADL-P_5SGC2,ADL-S_3SDC3,ADL-S_3SDC2,ADL-S_3SDC1,ADL-S_4SDC3,ADL-S_4SDC2,ADL-S_4SDC1,ADL-S_5SGC1,ADL-M_5SGC1,RPL-Px_5SGC1,RPL-Px_4SDC1,RPL-P_5SGC1,RPL-P_4SDC1,RPL-P_3SDC2,RPL-P_2SDC4,RPL_S_BackwardComp,ADL_N_REV0,ADL-N_REV1,MTL_IFWI_BAT,ADL_SBGA_5GC,ADL_SBGA_3DC1,ADL_SBGA_3DC2,ADL_SBGA_3DC3,ADL_SBGA_3DC4,RPL-SBGA_5SC,RPL-SBGA_3SC1,ERB,ADL-M_3SDC1,ADL-M_3SDC2,ADL-M_2SDC1,ADL-M_2SDC2,RPL-P_PNP_GC,RPL-P_PNP_GC,RPL-P_3SDC3,RPL-S_2SDC7,MTL-M_5SGC1,MTL-M_4SDC1,MTL-M_4SDC2,MTL-M_3SDC3,MTL-M_2SDC4,MTL-M_2SDC5,MTL-M_2SDC6,MTLSGC1,MTLSDC2,MTLSDC3,
MTL_IFWI_CBV_ACE FW,MTL_IFWI_CBV_BIOS,RPL_Px_PO_New_P2,RPL-P_2SDC5,RPL-P_2SDC6,ARL_Px_IFWI_CI,LNLM5SGC,LNLM4SDC1,LNLM3SDC2,LNLM3SDC3,LNLM3SDC4,LNLM3SDC5,LNLM2SDC6,ARL_S_IFWI_0.8PSS,IPU23.1_BIOS_change,RPL_Hx-R-GC,RPL_Hx-R-DC1</t>
  </si>
  <si>
    <t>Verify system state post flashing IFWI on an eSPI enabled system</t>
  </si>
  <si>
    <t>bios.platform</t>
  </si>
  <si>
    <t>CSS-IVE-86215</t>
  </si>
  <si>
    <t>System Firmware Builds and bringup</t>
  </si>
  <si>
    <t>ADL-S_ADP-S_SODIMM_DDR5_1DPC_Alpha,ADL-S_ADP-S_UDIMM_DDR5_1DPC_PreAlpha,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t>
  </si>
  <si>
    <t>eSPI</t>
  </si>
  <si>
    <t>BC-RQTBC-13069
BC-RQTBC-12459
BC-RQTBC-13332
BC-RQTBCTL-1228
BC-RQTBC-16836
JSLP:2203203000</t>
  </si>
  <si>
    <t>System should be stable post flashing IFWI over eSPI enabled System</t>
  </si>
  <si>
    <t>bios.alderlake,bios.arrowlake,bios.cannonlake,bios.cometlake,bios.geminilake,bios.icelake-client,bios.jasperlake,bios.lunarlake,bios.meteorlake,bios.raptorlake,bios.raptorlake_refresh,bios.rocketlake,bios.tigerlake,bios.whiskeylake,ifwi.cannonlake,ifwi.cometlake,ifwi.geminilake,ifwi.icelake,ifwi.lunarlake,ifwi.raptorlake,ifwi.tigerlake,ifwi.whiskeylake</t>
  </si>
  <si>
    <t>bios.alderlake,bios.arrowlake,bios.cannonlake,bios.cometlake,bios.geminilake,bios.icelake-client,bios.jasperlake,bios.meteorlake,bios.raptorlake,bios.rocketlake,bios.tigerlake,bios.whiskeylake,ifwi.cannonlake,ifwi.cometlake,ifwi.geminilake,ifwi.icelake,ifwi.raptorlake,ifwi.tigerlake,ifwi.whiskeylake</t>
  </si>
  <si>
    <t>System should be able to boot up on an eSPI enabled system i.e., communication between EC and SOC happens over eSPI</t>
  </si>
  <si>
    <t>GLK-FW-PO,C4_NA,C1_NA,GLK-RS3-10_IFWI,ICL_BAT_NEW,BIOS_EXT_BAT,UDL2.0_ATMS2.0,OBC-CNL-PCH-SystemFlash-IFWI,OBC-ICL-PCH-Flash-System,OBC-TGL-PCH-Flash-System,IFWI_Payload_Common,RKL-S X2_(CML-S+CMP-H)_S102,RKL-S X2_(CML-S+CMP-H)_S62,UTR_SYNC,LNLM5SGC,LNLM4SDC1,LNLM3SDC2,LNLM3SDC3,LNLM3SDC4,LNLM3SDC5,LNLM2SDC6, MTLSGC1,MTLSDC1,MTLSDC2,MTLSDC3,MTLSDC5,MTLSDC4,,MTLSDC6,RPL-Px_4SP2,RPL-Px_2SDC1 ,MTL-P_4SDC1,MTL-P_3SDC3,MTL-P_3SDC4,MTL-P_5SGC1,MTL-P_4SDC2,MTL-P_2SDC5,MTL-P_2SDC6,MTL-M_5SGC1,MTL-M_2SDC4,MTL-M_2SDC5,MTL-M_2SDC6,MTL-M_4SDC1,MTL-M_3SDC3,MTL-M_4SDC2,RPL-Px_4SDC1,RPL-P_3SDC3,RPL-S_5SGC1,RPL-S_2SDC3,RPL-S_2SDC2,RPL-S_2SDC1,RPL-S_4SDC2,RPL-S_4SDC1,RPL-S_3SDC1,RPL-SBGA_5SC, RPL_Hx-R-GC,RPL_Hx-R-DC1,RPL-SBGA_4SC,RPL-SBGA_3SC,RPL-SBGA_3SC-2,RPL-SBGA_2SC1,RPL-SBGA_2SC21,RPL-P_5SGC1,RPL-P_2SDC5,RPL-P_2SDC3,RPL-P_2SDC4,RPL-P_2SDC6,RPL-P_PNP_GC,,RPL-P_4SDC1,RPL-P_3SDC2,,RPL-Px_5SGC1,,RPL-S_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4,MTL_Test_Suite,IFWI_TEST_SUITE,IFWI_COMMON_UNIFIED,TGL_H_MASTER,ADL-P_5SGC1,ADL-P_5SGC2,ADL-M_5SGC1,ADL-M_3SDC2,ADL-M_2SDC1,ADL-M_2SDC2,RPL_P_MASTER,ADL_SBGA_5GC,ADL_SBGA_3DC1,ADL_SBGA_3DC2,ADL_SBGA_3DC3,ADL_SBGA_3DC4,ADL_SBGA_3DC,ADL-M_3SDC1,MTL_S_BIOS_Emulation,ADL-S_Post-Si_In_Production,RPL_Px_PO_New_P2,RPL-S_Post-Si_In_Production</t>
  </si>
  <si>
    <t>Verify USB3.1 gen2 device functionality in pre and post OS</t>
  </si>
  <si>
    <t>CSS-IVE-94313</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</si>
  <si>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1_POE,LKF_Bx_ROW_19H2_Beta,LKF_Bx_ROW_19H2_PV,LKF_Bx_ROW_20H1_PV,LKF_Bx_Win10X_PV,LKF_Bx_Win10X_Beta,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UY42_PO,TGL_Y42_RS4_PV,WHL_U42_Corp_PV,WHL_U42_PV,WHL_U43e_Corp_PV,ADL-S_ADP-S_UDIMM_DDR5_1DPC_PV,ADL-S_ADP-S_UDIMM_DDR5_2DPC_Alpha,ADL-S_ADP-S_UDIMM_DDR5_2DPC_Beta,ADL-S_ADP-S_UDIMM_DDR5_2DPC_PreAlpha,ADL-S_ADP-S_UDIMM_DDR5_2DPC_PV,ADL-S_TGP-H_Simics_PSS1.1,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</si>
  <si>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TBT_PD_EC_NA,TCSS,USB3.1,USB-TypeC</t>
  </si>
  <si>
    <t>USB Type_C Use Case Strategy_v0.6 
BC-RQTBC-13961
BC-RQTBC-12460
BC-RQTBC-13336 
 LKF PSS UCIS Coverage: IceLake-UCIS-4268, IceLake-UCIS-4265
GLK EA Coverage: 1604251094 
LKF PRD Coverage: BC-RQTBCLF-412
TGL Coverage Ref: 1209951317, IceLake-UCIS-4282
TGL: 220194410,1405574471
JSLP Coverage ID: 1607069741
ADL: 2205445428 , 2205443393 , 2205446165 , 2206545068
MTL_P : 22010767569
MTL_M : 22010767598
MTL : 16011187872 , 16011327291 , 16011327208</t>
  </si>
  <si>
    <t>Type-C-USB3.1-Gen2-SSD should be functional pre and post os on hot-plug without any issues</t>
  </si>
  <si>
    <t>bios.alderlake,bios.arrowlake,bios.cannonlake,bios.coffeelake,bios.cometlake,bios.geminilake,bios.icelake-client,bios.jasperlake,bios.kabylake,bios.kabylake_r,bios.lakefield,bios.lunarlake,bios.meteorlake,bios.raptorlake,bios.raptorlake_refresh,bios.rocketlake,bios.tigerlake,bios.tigerlake_refresh,bios.whiskeylake,ifwi.alderlake,ifwi.arrowlake,ifwi.cannonlake,ifwi.coffeelake,ifwi.cometlake,ifwi.geminilake,ifwi.icelake,ifwi.kabylake_r,ifwi.lakefield,ifwi.lunarlake,ifwi.meteorlake,ifwi.raptorlake,ifwi.raptorlake_refresh,ifwi.tigerlake,ifwi.whiskeylake</t>
  </si>
  <si>
    <t>bios.alderlake,bios.cannonlake,bios.coffeelake,bios.cometlake,bios.geminilake,bios.icelake-client,bios.jasperlake,bios.kabylake_r,bios.lakefield,bios.lunarlake,bios.meteorlake,bios.raptorlake,bios.rocketlake,bios.tigerlake,bios.whiskeylake,ifwi.alderlake,ifwi.cannonlake,ifwi.coffeelake,ifwi.cometlake,ifwi.geminilake,ifwi.icelake,ifwi.kabylake_r,ifwi.lakefield,ifwi.meteorlake,ifwi.raptorlake,ifwi.tigerlake,ifwi.whiskeylake</t>
  </si>
  <si>
    <t>USB Tree View,iTestSuite,na</t>
  </si>
  <si>
    <t>This test is to Verify Type-C USB3.1 device pre and post OS</t>
  </si>
  <si>
    <t>CFL_Automation_Production,InProdATMS1.0_03March2018,PSE 1.0,KBLR_ATMS1.0_Automated_TCs,ADL_S_Dryrun_Done,RKL_CMLS_CPU_TCS,RKL-S X2_(CML-S+CMP-H)_S102,RKL-S X2_(CML-S+CMP-H)_S62,MTL_TRY_RUN,UTR_SYNC,RPL_S_MASTER,RPL_S_BackwardComp,ADL-S_ 5SGC_1DPC,ADL-S_4SDC1,MTL_S_MASTER,MTL_P_MASTER,TGL_H_MASTER,RPL-S_ 5SGC1,RPL-S_4SDC1,RPL-S_4SDC2,RPL-S_2SDC3,ADL-P_5SGC1,ADL-P_5SGC2,ADL-M_5SGC1,MTL_SIMICS_IN_EXECUTION_TEST,RPL-Px_5SGC1,ADL_SBGA_5GC,RPL-P_5SGC1,RPL-P_4SDC1,RPL-P_3SDC2,RPL-S-3SDC2,ADL_SBGA_3DC1,ADL_SBGA_3DC2,ADL_SBGA_3DC3,ADL-S_Post-Si_In_Production,MTL-M/P_Pre-Si_In_Production,MTL-M_5SGC1,MTL-M_4SDC1,MTL-M_4SDC2,MTL-M_3SDC3,MTL-M_2SDC4,MTL-M_2SDC5,MTL-M_2SDC6,IFWI_COMMON_UNIFIED,MTL_IFWI_IAC_SPHY,RPL_S_QRCBAT,MTL_IFWI_CBV_TBT,MTL_IFWI_CBV_EC,MTL_IFWI_CBV_SPHY,COMMON_QRC_BAT,MTL-P_5SGC1,MTL-P_4SDC1,MTL-P_4SDC2,MTL-P_3SDC3,MTL-P_3SDC4,MTL-P_2SDC5,MTL-P_2SDC6,MTL_A0_P1,MTL_PSS_0.8_Block,RPL-sbga_QRC_BAT,RPL-Px_4SP2,RPL-P_2SDC3,RPL-P_2SDC4,RPL-P_2SDC5,RPL-P_2SDC6,RPL-Px_2SDC1,LNL_M_PSS0.8,ARL_Px_IFWI_CI,MTL_M_P_PV_POR,RPL-SBGA_2SC1,RPL-SBGA_2SC2-2,MTL_PSS_1.1,MTL_PSS_1.0_Block,MTLSGC1,MTLSDC1,MTLSDC4,MTLSDC3,MTLSDC2,LNLM5SGC,LNLM3SDC3,LNLM3SDC4,LNLM3SDC5,LNLM3SDC1,LNLM2SDC6,LNLM3SDC2,ARL_S_IFWI_1.1PSS,RPL-SBGA_4SC,RPL-SBGA_5SC,TGL_BIOS_IPU_QRC_BAT,RPL_Hx-R-DC1,RPL_Hx-R-GC,RPL-S_Post-Si_In_Production</t>
  </si>
  <si>
    <t>Validate Type-C USB3.2 gen2x1 host mode functionality on hot insert and removal over Type-C port</t>
  </si>
  <si>
    <t>CSS-IVE-94314</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</si>
  <si>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R_U42_PV,KBLR_Y_PV,KBLR_Y22_PV,LKF_A0_RS4_Alpha,LKF_A0_RS4_POE,LKF_B0_RS4_Beta,LKF_B0_RS4_PO,LKF_B0_RS4_PV ,LKF_Bx_ROW_19H1_Alpha,LKF_Bx_ROW_19H2_Beta,LKF_Bx_ROW_19H2_PV,LKF_Bx_ROW_20H1_PV,LKF_Bx_Win10X_PV,LKF_Bx_Win10X_Beta,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</si>
  <si>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EC-Lite,TBT_PD_EC_NA,TCSS,USB3.1,USB-TypeC</t>
  </si>
  <si>
    <t>USB Type_C Use Case Strategy_v0.6 
BC-RQTBC-13961
BC-RQTBC-12460
BC-RQTBC-13336 
LKF PSS UCIS Coverage: IceLake-UCIS-4265, IceLake-UCIS-1757, IceLake-UCIS-1758
,4_335-UCIS-2980, 4_335-UCIS-2983
GLK EA Coverage: 1604251094
TGL Coverage: 1209950986, 1209951124
LKF PRD Coverage: BC-RQTBCLF-412,BC-RQTBCLF-744,BC-RQTBCLF-280
TGL: 220195267,BC-RQTBCTL-671,220194392,220194397,220195265, BC-RQTBCTL-444 , 1409858728
JSL PRD coverage :  BC-RQTBC-16142, BC-RQTBC-16531
RKL Coverage ID :2203201802
JSLP Coverage ID: 2203201802
ADL: 2205445428 , 2205443393 , 2205446165 , 2209397682 , 2206545068MTL_P : 22010767569  MTL_M : 22010767598
MTL : 16011187751 , 16011327375 , 16011327208</t>
  </si>
  <si>
    <t>Type-C USB3.2 gen 2x1 should be enumerated as SuperSpeed Plus Operational and Super Speed Plus Capable without any issue</t>
  </si>
  <si>
    <t>bios.alderlake,bios.arrowlake,bios.cannonlake,bios.coffeelake,bios.cometlake,bios.geminilake,bios.icelake-client,bios.jasperlake,bios.kabylake_r,bios.lakefield,bios.lunarlake,bios.meteorlake,bios.raptorlake,bios.raptorlake_refresh,bios.rocketlake,bios.tigerlake,bios.whiskeylake,ifwi.arrowlake,ifwi.cannonlake,ifwi.coffeelake,ifwi.cometlake,ifwi.geminilake,ifwi.icelake,ifwi.kabylake_r,ifwi.lakefield,ifwi.lunarlake,ifwi.meteorlake,ifwi.raptorlake,ifwi.raptorlake_refresh,ifwi.tigerlake,ifwi.whiskeylake</t>
  </si>
  <si>
    <t>bios.alderlake,bios.arrowlake,bios.cannonlake,bios.coffeelake,bios.cometlake,bios.geminilake,bios.icelake-client,bios.jasperlake,bios.kabylake_r,bios.lakefield,bios.lunarlake,bios.meteorlake,bios.raptorlake,bios.rocketlake,bios.tigerlake,bios.whiskeylake,ifwi.cannonlake,ifwi.coffeelake,ifwi.cometlake,ifwi.geminilake,ifwi.icelake,ifwi.kabylake_r,ifwi.lakefield,ifwi.meteorlake,ifwi.raptorlake,ifwi.tigerlake,ifwi.whiskeylake</t>
  </si>
  <si>
    <t>USB Tree View,USB View</t>
  </si>
  <si>
    <t>This test is to Verify Type-C USB3.2 gen2x1 host mode functionality on hot insert and removal over Type-C port</t>
  </si>
  <si>
    <t>EC-BAT,EC-TYPEC,TCSS-TBT-P1,LKF_TI_GATING,ICL-ArchReview-PostSi,ICL_BAT_NEW,BIOS_EXT_BAT,UDL2.0_ATMS2.0,LKF_PO_Phase2,EC-PD-NA,OBC-CNL-PCH-XDCI-USBC-USB2_Storage,OBC-ICL-CPU-iTCSS-TCSS-USB2_Storage,OBC-TGL-CPU-iTCSS-TCSS-USB2_Storage,OBC-LKF-CPU-TCSS-USBC-USB2_Storage,OBC-CFL-PCH-XDCI-USBC-USB2_Storage,TGL_BIOS_PO_P2,TGL_IFWI_PO_P1,TGL_NEW_BAT,ECLITE-BAT,TGL_IFWI_FOC_BLUE,IFWI_Payload_TBT,IFWI_Payload_EC,MTL_S_IFWI_PSS_1.1,UTR_SYNC,LNL_M_PSS0.8,MTL_P_MASTER,MTL_S_MASTER,MTL_M_MASTER,RPL_S_MASTER,RPL_P_MASTER,RPL_S_BackwardComp,ADL-S_ 5SGC_1DPC,ADL_N_MASTER,ADL_N_5SGC1,ADL_N_4SDC1,ADL_N_3SDC1,ADL_N_2SDC1,ADL_N_2SDC2,ADL_N_2SDC3,TGL_H_MASTER,IFWI_TEST_SUITE,IFWI_COMMON_UNIFIED,MTL_Test_Suite,MTL_S_IFWI_PSS_1.1,IFWI_FOC_BAT,MTL_IFWI_PSS_EXTENDED,RPL-S_ 5SGC1,MTL_TEMP,CQN_DASHBOARD,ADL-P_5SGC1,ADL-P_5SGC2,ADL-M_5SGC1,ADL-M_2SDC2,ADL-M_3SDC1,ADL-M_3SDC2,ADL-M_2SDC1,ADL-P_4SDC1,ADL-P_4SDC2,ADL-P_2SDC3,RPL-Px_5SGC1,RPL-Px_3SDC1,RPL-P_5SGC1,RPL-P_5SGC2,RPL-P_4SDC1,RPL-P_3SDC2,RPL-P_2SDC3,MTL_S_DELTA_FR_COVERAGE,RPL_S_IFWI_PO_Phase2,RPL_S_PO_P3,ADL_N_REV0,ADL-N_REV1,MTL_HFPGA_TCSS,ADL_SBGA_5GC,RPL-SBGA_5SC,MTL_M_P_PV_POR,RPL-S_2SDC4,RPL_Px_PO_P3,MTL-M_5SGC1,MTL-M_4SDC1,MTL-M_4SDC2,MTL-M_3SDC3,MTL-M_2SDC4,MTL-M_2SDC5,MTL-M_2SDC6,RPL_SBGA_PO_P3,RPL_SBGA_IFWI_PO_Phase2,MTL_IFWI_CBV_TBT,MTL_IFWI_CBV_EC,MTL_IFWI_CBV_SPHY,MTL_IFWI_CBV_IOM,MTL-P_5SGC1,MTL-P_4SDC1,MTL-P_4SDC2,MTL-P_3SDC3,MTL-P_3SDC4,MTL-P_2SDC5,MTL-P_2SDC6,RPL_P_PO_P3,RPL-SBGA_4SC,RPL-Px_4SP2,RPL-P_5SGC1,RPL-P_2SDC4,RPL-P_2SDC5,RPL-P_2SDC6,RPL-P_2SDC6,RPL-Px_2SDC1,RPL-SBGA_2SC1,RPL-SBGA_2SC2-2,IFWI_COVERAGE_DELTA,MTLSGC1,MTLSDC1,MTLSDC4,MTLSGC1,MTLSDC1,MTLSDC3,MTLSGC1,MTLSDC1,MTLSDC2,MTLSDC3,MTLSDC4,RPL_P_Q0_DC2_PO_P3,LNLM5SGC,LNLM3SDC3,LNLM3SDC4,LNLM3SDC5,LNLM3SDC1,LNLM2SDC6,ARL_S_IFWI_1.1PSS,RPL_Hx-R-DC1,RPL_Hx-R-GC,RPL_Hx-R-GC,RPL_Hx-R-DC1</t>
  </si>
  <si>
    <t>Verify C-state low power audio residency on system entry and exit to low power state with audio playback</t>
  </si>
  <si>
    <t>bios.cpu_pm,fw.ifwi.pmc</t>
  </si>
  <si>
    <t>CSS-IVE-99448</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</si>
  <si>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t>
  </si>
  <si>
    <t>audio codecs,C-States,MoS (Modern Standby),S0ix-states</t>
  </si>
  <si>
    <t>BC-RQTBC-10223
JSLP : BC-RQTBC-16115
ADL:1604834168
MTL : 16011326964</t>
  </si>
  <si>
    <t>C-state  residency must be greater than 50% and system should enter/exit S0i1/Connected MOS without any issue with audio playback
Audio should play when system is in  low power state (Connected MOS/ S0i3).
 </t>
  </si>
  <si>
    <t>bios.alderlake,bios.amber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rrowlake,ifwi.broxton,ifwi.cannonlake,ifwi.coffeelake,ifwi.cometlake,ifwi.geminilake,ifwi.icelake,ifwi.kabylake,ifwi.kabylake_r,ifwi.lakefield,ifwi.lunarlake,ifwi.meteorlake,ifwi.raptorlake,ifwi.raptorlake_refresh,ifwi.tigerlake,ifwi.whiskeylake</t>
  </si>
  <si>
    <t>bios.alderlake,bios.amberlake,bios.arrowlake,bios.broxton,bios.cannonlake,bios.coffeelake,bios.cometlake,bios.geminilake,bios.icelake-client,bios.jasperlake,bios.kabylake,bios.kabylake_r,bios.lakefield,bios.lunarlake,bios.meteorlake,bios.raptorlake,bios.rocketlake,bios.tigerlake,bios.whiskeylake,ifwi.amberlake,ifwi.broxton,ifwi.cannonlake,ifwi.coffeelake,ifwi.cometlake,ifwi.geminilake,ifwi.icelake,ifwi.kabylake,ifwi.kabylake_r,ifwi.lakefield,ifwi.meteorlake,ifwi.raptorlake,ifwi.tigerlake,ifwi.whiskeylake</t>
  </si>
  <si>
    <t>Intention of the testcase is to verify C-state low power audio residency on system entry and exit to low power state with audio playback 
CPU may reach C10 based on Low power state 
 </t>
  </si>
  <si>
    <t>GLK-IFWI-SI,UDL2.0_ATMS2.0,OBC-CNL-CPU-Punit-PM-CState,OBC-TGL-CPU-Punit-PM-CState,OBC-ICL-CPU-Punit-PM-CState,OBC-LKF-CPU-Punit-PM-CState,CML_BIOS_SPL,TGL_IFWI_PO_P3,TGL_IFWI_FOC_BLUE,RKL_CMLS_CPU_TCS,COMMON_QRC_BAT,RKL_BIOSAcceptance_criteria_TCs,IFWI_Payload_BIOS,IFWI_Payload_ChipsetInit,LNL_M_PSS1.0,RKL-S X2_(CML-S+CMP-H)_S62,RKL-S X2_(CML-S+CMP-H)_S102,ADL-P_QRC_BAT,UTR_SYNC,RPL_S_BackwardComp,RPL_S_MASTER,RPL-P_5SGC1,RPL-P_4SDC1,RPL-P_3SDC2,RPL-P_2SDC3,RPL-S_5SGC1,RPL-S_4SDC1,RPL-S_4SDC2,RPL-S_2SDC1,RPL-S_2SDC2,RPL-S_2SDC3,RPL-S_ 5SGC1,ADL-S_ 5SGC_1DPC,ADL-S_4SDC1,ADL_N_MASTER,ADL_N_5SGC1,ADL_N_4SDC1,ADL_N_3SDC1,ADL_N_2SDC1,ADL_N_2SDC2,ADL_N_2SDC3,IFWI_TEST_SUITE,IFWI_COMMON_UNIFIED,IFWI_FOC_BAT,TGL_H_MASTER,ADL-P_5SGC1,ADL-P_5SGC2,RKL_S_X1_2*1SDC,ADL_M_QRC_BAT,ADL-M_5SGC1,ADL-N_QRC_BAT,ADL_N_REV0,ADL-N_REV1,MTL_IFWI_BAT,ADL_SBGA_5GC,ADL_SBGA_3DC1,ADL_SBGA_3DC2,ADL_SBGA_3DC3,ADL_SBGA_3DC4,RPL-SBGA_5SC,MTL_PSS_CMS,RPL-S_2SDC7,RPL-Px_5SGC1,MTL-M_5SGC1,MTL-M_4SDC1,MTL-M_4SDC2,MTL-M_3SDC3,MTL-M_2SDC4,MTL-M_2SDC5,MTL-M_2SDC6V,MTL_IFWI_IAC_PMC_SOC_IOE,MTL_IFWI_CBV_ChipsetInitMTL_IFWI_CBV_ACE FW,MTL_IFWI_CBV_DMU,MTL_IFWI_CBV_EC,MTL_IFWI_CBV_PUNIT,MTL_IFWI_CBV_ChipsetInit,MTL_IFWI_CBV_BIOS,MTL-P_5SGC1,MTL-P_4SDC1,MTL-P_4SDC2,MTL-P_3SDC3,MTL-P_3SDC4,MTL-P_2SDC5,MTL-P_2SDC6,MTL_A0_P1,MTL_PSS_1.1,MTLSGC1,MTLSDC1,MTLSDC2,MTLSDC3,MTLSDC4,LNLM5SGC,LNLM4SDC1,LNLM3SDC2,LNLM3SDC3,LNLM3SDC4,LNLM3SDC5,LNLM2SDC6,ARL_S_IFWI_1.1PSS,RPL_Hx-R-GC</t>
  </si>
  <si>
    <t>Verify CNVi Bluetooth ON-OFF-ON functionality in OS</t>
  </si>
  <si>
    <t>CSS-IVE-99736</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</si>
  <si>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TGP-H_Simics_PSS1.1,ADL-S_TGP-H_SODIMM_DDR4_1DPC_POE,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POE,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P_ADP-LP_DDR4_PreAlpha</t>
  </si>
  <si>
    <t>CNVi</t>
  </si>
  <si>
    <t>IceLake-UCIS-695
BC-RQTBCTL-651
BC-RQTBC-13414
JSL: BC-RQTBC-16466
JSLP: 2202557926,2202557915,2202557893
ADL: 2202557926,2202557915</t>
  </si>
  <si>
    <t>CNVi Bluetooth should be Functional when Enabled in OS and Should not work when disabled in OS</t>
  </si>
  <si>
    <t>bios.alderlake,bios.arrowlake,bios.cannonlake,bios.coffeelake,bios.cometlake,bios.geminilake,bios.icelake-client,bios.jasperlake,bios.lunarlake,bios.meteorlake,bios.raptorlake,bios.raptorlake_refresh,bios.rocketlake,bios.tigerlake,bios.whiskeylake,ifwi.arrowlake,ifwi.cannonlake,ifwi.coffeelake,ifwi.cometlake,ifwi.geminilake,ifwi.icelake,ifwi.lunarlake,ifwi.meteorlake,ifwi.raptorlake,ifwi.raptorlake_refresh,ifwi.tigerlake,ifwi.whiskeylake</t>
  </si>
  <si>
    <t>bios.alderlake,bios.cannonlake,bios.coffeelake,bios.cometlake,bios.icelake-client,bios.jasperlake,bios.lunarlake,bios.raptorlake,bios.rocketlake,bios.tigerlake,bios.whiskeylake,ifwi.cannonlake,ifwi.coffeelake,ifwi.cometlake,ifwi.icelake,ifwi.meteorlake,ifwi.raptorlake,ifwi.tigerlake,ifwi.whiskeylake</t>
  </si>
  <si>
    <t>Integration</t>
  </si>
  <si>
    <t xml:space="preserve">This test is to verify CNVi Bluetooth device functioning when BT enabled and disabled in OS. </t>
  </si>
  <si>
    <t>ICL_BAT_NEW,TGL_PSS1.0C,BIOS_EXT_BAT,UDL2.0_ATMS2.0,TGL_ERB_PO,TGL_BIOS_PO_P3,TGL_IFWI_PO_P3,TGL_H_PSS_IFWI_BAT,TGL_IFWI_FOC_BLUE,CML-H_ADP-S_PO_Phase3,ADL-S_ADP-S_DDR4_2DPC_PO_Phase3,ADL_S_QRCBAT,IFWI_Payload_Platform,ADL-P_ADP-LP_DDR4_PO Suite_Phase3,PO_Phase_3,RKL-S X2_(CML-S+CMP-H)_S62,RKL-S X2_(CML-S+CMP-H)_S102,ADL-P_ADP-LP_LP5_PO Suite_Phase3,ADL-P_ADP-LP_DDR5_PO Suite_Phase3,ADL-P_ADP-LP_LP4x_PO Suite_Phase3,ADL-P_QRC,UTR_SYNC,RPL_S_BackwardComp,ADL-S_ 5SGC_1DPC,4SDC3,ADL-S_4SDC4,ADL-S_3SDC5,ADL_N_5SGC1,ADL_N_4SDC1,ADL_N_2SDC1,ADL_N_2SDC2,ADL_N_2SDC3,IFWI_TEST_SUITE,IFWI_COMMON_UNIFIED,IFWI_FOC_BAT,MTL_Test_Suite,TGL_H_5SGC1,TGL_H_4SDC1,RPL-S_ 5SGC1,RPL-S_4SDC1,RPL-S_4SDC2,RPL-S_2SDC3,ADL-P_5SGC1,ADL-P_5SGC2,RPL_S_PO_P3,ADL_M_QRC_BAT,ADL-M_5SGC1,ADL-M_3SDC1,ADL-M_3SDC3,ADL-M_2SDC1,ADL-M_QRC_BAT,ADL-P_3SDC1,ADL_N_REV0,ADL_N_PO_Phase3RPL-Px_5SGC1,MTL_S_IFWI_PSS_0.8,ADL-N_REV1,RPL_S_QRCBAT,MTL_IFWI_BAT,ADL_SBGA_5GC,RPL-SBGA_5SC,ADL-M_3SDC2,ADL-M_2SDC2,,RPL-S_3SDC1,,,RPL-S_4SDC2,,RPL-S_5SGC1,RPL-P_5SGC1,RPL-P_3SDC2,RPL-S_2SDC7,ADL_SBGA_3DC3,RPL_Px_PO_P3,RPL-P_2SDC4,RPL-P_4SDC1,RPL-P_PNP_GC,ADL_SBGA_3DC4,RPL_Px_QRC,MTL-M_5SGC1,MTL-M_4SDC1,MTL-M_4SDC2,MTL-M_2SDC4,MTL-M_2SDC5,MTL-M_2SDC6,RPL_SBGA_PO_P3,RPL-SBGA_3SC,RPL-SBGA_2SC1,RPL-SBGA_2SC2,MTL_IFWI_CBV_BIOS, MTL-P_5SGC1, MTL-P_4SDC1, MTL-P_4SDC2, MTL-P_3SDC3, MTL-P_2SDC5, MTL-P_2SDC6,RPL_P_PO_P3, RPL-S_2SDC8,RPL-S_2SDC8,RPL-sbga_QRC_BAT,RPL-Px_4SP2,RPL-Px_2SDC1,RPL-Px_2SDC1,RPL-P_2SDC5,RPL-P_2SDC6,RPL-P_2SDC3,ARL_Px_IFWI_CI,RPL-SBGA_3SC-2,MTL_P_Sanity,RPL_P_QRC,MTLSGC1, MTLSDC1, MTLSDC2, MTLSDC3, MTLSDC4, MTLSDC5,RPL_P_Q0_DC2_PO_P3, LNLM5SGC, LNLM4SDC1, LNLM3SDC3, LNLM3SDC4, LNLM3SDC5, LNLM2SDC6,ARL_S_IFWI_0.8PSS, MTLSGC1, MTLSDC1, MTLSDC3, MTLSDC4, MTLSDC5, MTLSGC1, MTLSDC2, MTLSDC3, MTLSDC4, MTLSDC5, RPL-SBGA_5SC, RPL-SBGA_4SC, RPL-P_5SGC1, RPL-P_4SDC1, RPL-P_3SDC2, RPL-P_2SDC4, RPL-P_2SDC5, RPL-P_2SDC6, RPL-S_3SDC1, RPL-S_4SDC2, RPL-S_4SDC1, RPL-S_ 5SGC1, RPL-S_2SDC2, RPL-S_2SDC3, RPL-S_2SDC7, RPL-S_2SDC8, RPL_Hx-R-GC, RPL_Hx-R-DC1</t>
  </si>
  <si>
    <t>Verify CNVi WLAN ON-OFF-ON functionality in OS</t>
  </si>
  <si>
    <t>CSS-IVE-99944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</si>
  <si>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</si>
  <si>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IceLake-UCIS-695
BC-RQTBCTL-651
BC-RQTBC-13414
TGL Requirement coverage: 220195212, 220194359, 2201158797
JSL : BC-RQTBC-16464
JSLP: 2202557901,2202557891,1305938093
ADL: 2202557898</t>
  </si>
  <si>
    <t>CNVi WiFi should be Functional when Enabled in OS and Should not work when disabled in OS</t>
  </si>
  <si>
    <t xml:space="preserve">This test is to verify CNVi WLAN Connectivity when WiFi enabled and disabled in OS. </t>
  </si>
  <si>
    <t>ICL-ArchReview-PostSi,ICL_BAT_NEW,TGL_PSS1.0C,BIOS_EXT_BAT,UDL2.0_ATMS2.0,TGL_ERB_PO,OBC-CNL-PCH-CNVi-Connectivity-WiFi,OBC-CFL-PCH-CNVi-Connectivity-WiFi,OBC-ICL-PCH-CNVi-Connectivity-WiFi,OBC-TGL-PCH-CNVi-Connectivity-WiFi,TGL_BIOS_PO_P3,TGL_IFWI_PO_P3,TGL_H_PSS_IFWI_BAT,TGL_H_PSS_BIOS_BAT,TGL_IFWI_FOC_BLUE,CML-H_ADP-S_PO_Phase3,IFWI_Payload_Platform,RKL-S X2_(CML-S+CMP-H)_S62,RKL-S X2_(CML-S+CMP-H)_S102,UTR_SYNC,LNL_M_PSS0.8,RPL_S_MASTER,RPL_S_BackwardComp,ADL-S_ 5SGC_1DPC,4SDC3,ADL-S_4SDC4,ADL-S_3SDC5,ADL_N_MASTER,ADL_N_5SGC1,ADL_N_4SDC1,ADL_N_2SDC1,ADL_N_2SDC2,ADL_N_2SDC3,IFWI_TEST_SUITE,IFWI_COMMON_UNIFIED,MTL_Test_Suite,MTL_PSS_0.8,TGL_H_MASTER,TGL_H_5SGC1,TGL_H_4SDC1,RPL-S_ 5SGC1,RPL-S_4SDC1,RPL-S_4SDC2,RPL-S_2SDC2,RPL-S_2SDC3,ADL-P_5SGC1,ADL-P_5SGC2,ADL-M_5SGC1,ADL-M_3SDC1,ADL-M_3SDC3,ADL-M_2SDC1,ADL-P_3SDC1RPL-Px_5SGC1,ADL_N_REV0,ADL-N_REV1,RPL_P_MASTER,MTL_IFWI_BAT,ADL_SBGA_5GC,RPL-SBGA_5SC,QRC_BAT_Customized,ADL-M_3SDC2,ADL-M_2SDC2,MTL_S_PSS_0.5,RPL-S_3SDC1,RPL-S_5SGC1,RPL-P_5SGC1,RPL-P_3SDC2,RPL-S_2SDC7,ADL_SBGA_3DC3,RPL-P_2SDC4,RPL-P_4SDC1,RPL-P_PNP_GC,ADL_SBGA_3DC4,MTL-M_5SGC1,MTL-M_4SDC1,MTL-M_4SDC2,MTL-M_2SDC4,MTL-M_2SDC5,MTL-M_2SDC6,RPL-SBGA_3SC,RPL-SBGA_2SC1,RPL-SBGA_2SC2,MTL_IFWI_CBV_BIOS,MTL-P_5SGC1,MTL-P_4SDC1,MTL-P_4SDC2,MTL-P_3SDC3,MTL-P_2SDC5,MTL-P_2SDC6,RPL-S_2SDC8,RPL-Px_4SP2,RPL-Px_2SDC1,RPL-P_2SDC5,RPL-P_2SDC6,RPL-P_2SDC3,ARL_Px_IFWI_CI,MTL_M_P_PV_POR,RPL-SBGA_3SC-2,LNL_M_PSS1.0,MTLSGC1, MTLSDC1, MTLSDC2, MTLSDC3, MTLSDC4, MTLSDC5, LNLM5SGC, LNLM4SDC1, LNLM3SDC3, LNLM3SDC4, LNLM3SDC5, LNLM2SDC6,ARL_S_IFWI_0.8PSS, MTLSGC1, MTLSDC1, MTLSDC3, MTLSDC4, MTLSDC5, MTLSGC1, MTLSDC2, MTLSDC3, MTLSDC4, MTLSDC5, RPL-SBGA_5SC, RPL-SBGA_4SC, RPL-P_5SGC1, RPL-P_4SDC1, RPL-P_3SDC2, RPL-P_2SDC4, RPL-P_2SDC5, RPL-P_2SDC6, RPL-S_3SDC1, RPL-S_4SDC2, RPL-S_4SDC1, RPL-S_ 5SGC1, RPL-S_2SDC2, RPL-S_2SDC3, RPL-S_2SDC7, RPL-S_2SDC8, ,</t>
  </si>
  <si>
    <t>Verify system enters Sleep (S3) using  OS start Menu</t>
  </si>
  <si>
    <t>bios.platform,fw.ifwi.pmc</t>
  </si>
  <si>
    <t>CSS-IVE-99982</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</si>
  <si>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</si>
  <si>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GLK boot Check list .xlsx
TGL: FR-1405574806(IceLake-FR-34217),220662934
RKL: 2206972879, 2206874083
JSL: 2202553186
ADL: 2205168301,2202553186
MTL : 16011187692, 16011327487</t>
  </si>
  <si>
    <t>System should be able to enter Sleep(S3) using OS start MenuNo hung, BSOD, Display blankout corruption should be seen</t>
  </si>
  <si>
    <t>bios.alderlake,bios.amberlake,bios.apollolake,bios.arrowlake,bios.cannonlake,bios.coffeelake,bios.cometlake,bios.geminilake,bios.icelake-client,bios.jasperlake,bios.kabylake,bios.kabylake_r,bios.meteorlake,bios.raptorlake,bios.raptorlake_refresh,bios.rocketlake,bios.skylake,bios.tigerlake,bios.whiskeylake,ifwi.arrowlake,ifwi.meteorlake,ifwi.raptorlake</t>
  </si>
  <si>
    <t>bios.alderlake,bios.amberlake,bios.apollolake,bios.arrowlake,bios.cannonlake,bios.coffeelake,bios.cometlake,bios.geminilake,bios.icelake-client,bios.jasperlake,bios.kabylake,bios.kabylake_r,bios.meteorlake,bios.raptorlake,bios.rocketlake,bios.tigerlake,bios.whiskeylake,ifwi.meteorlake,ifwi.raptorlake</t>
  </si>
  <si>
    <t>Verify system enters Sleep (S3) using OS start Menu</t>
  </si>
  <si>
    <t>ICL_PSS_BAT_NEW,InProdATMS1.0_03March2018,OBC-CNL-PTF-PMC-PM-Sx,OBC-ICL-PTF-PMC-PM-Sx,OBC-TGL-PTF-PMC-PM-Sx,OBC-CFL-PTF-PMC-PM-Sx,RKL_PSS0.5,TGL_PSS_IN_PRODUCTION,ADL_S_Dryrun_Done,ADL-S_ADP-S_DDR4_2DPC_PO_Phase3,ADL_P_Automated_TCs,MTL_PSS_0.5,MTL_PSS_1.0,ADL-P_ADP-LP_DDR4_PO Suite_Phase3,PO_Phase_3,ADL-P_ADP-LP_LP5_PO Suite_Phase3,ADL-P_ADP-LP_DDR5_PO Suite_Phase3,ADL-P_ADP-LP_LP4x_PO Suite_Phase3,RKL-S X2_(CML-S+CMP-H)_S62,RKL-S X2_(CML-S+CMP-H)_S102,MTL_PSS_0.8,RPL_S_PSS_BASE,UTR_SYNC,MTL_HFPGA_SOC_S,RPL_S_BackwardComp,RPL_S_MASTER,RPL-P_5SGC1,RPL-P_2SDC3,ADL-S_ 5SGC_1DPC,ADL-S_4SDC1,ADL-S_4SDC2,ADL-S_4SDC4,ADL_N_MASTER,ADL_N_5SGC1,ADL_N_4SDC1,ADL_N_3SDC1,ADL_N_2SDC1,ADL_N_2SDC3,TGL_H_MASTER,RPL-S_4SDC2,RPL-S_2SDC8,ADL-P_5SGC2,RPL_S_PO_P2,ADL_N_REV0,MTL_SIMICS_IN_EXECUTION_TEST,ADL_N_PO_Phase3,MTL_S_Sanity,ADL-N_REV1,MTL_HSLE_Sanity_SOC,ADL_SBGA_5GC,ADL_SBGA_3DC1,ADL_SBGA_3DC2,ADL_SBGA_3DC3,ADL_SBGA_3DC4,RPL-SBGA_5SC,RPL-SBGA_3SC1,RPL-Px_5SGC1,RPL_Px_PO_P2,MTL-M_5SGC1,MTL-M_4SDC1,MTL-M_4SDC2,MTL-M_3SDC3,MTL-M_2SDC4,MTL-M_2SDC5,MTL-M_2SDC6,MTL-M/P_Pre-Si_In_Production,IFWI_COMMON_UNIFIED,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PMC,MTL_IFWI_CBV_BIOS,COMMON_QRC_BAT,MTL-P_5SGC1,MTL-P_4SDC1,MTL-P_4SDC2,MTL-P_3SDC3,MTL-P_3SDC4,MTL-P_2SDC5,MTL-P_2SDC6,MTL_A0_P1,RPL_P_PO_P2,ADL-N_Post-Si_In_Production,RPL-Px_4SP2,RPL-Px_2SDC1,RPL-P_4SDC1,RPL-P_3SDC2,RPL-P_2SDC5,RPL-P_2SDC6,ARL_Px_IFWI_CI,MTL_M_P_PV_POR,MTLSDC4,RPL_P_Q0_DC2_PO_P2,ARL_S_IFWI_0.5PSS,RPL-S_5SGC1,RPL-S-Master,RPL-S_4SDC1,RPL-S_3SDC3,MTLSGC1,MTLSDC3,ARL_FT_BLK,RPL_Hx-R-GC,RPL_Hx-R-DC1</t>
  </si>
  <si>
    <t>Verify system can be shutdown from EDK shell</t>
  </si>
  <si>
    <t>CSS-IVE-100024</t>
  </si>
  <si>
    <t>ADL-S_ADP-S_SODIMM_DDR5_1DPC_Alpha,AML_5W_Y22_ROW_PV,ADL-S_ADP-S_UDIMM_DDR5_1DPC_PreAlpha,AML_7W_Y22_KC_PV,AMLR_Y42_Corp_RS6_PV,AMLR_Y42_PV_RS6,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KBLR_Y22_PV,LKF_A0_RS4_Alpha,LKF_A0_RS4_POE,LKF_B0_RS4_Beta,LKF_B0_RS4_PO,LKF_Bx_ROW_19H1_Alpha,LKF_Bx_ROW_19H1_POE,LKF_Bx_ROW_19H2_Beta,LKF_Bx_ROW_19H2_PV,LKF_Bx_ROW_20H1_PV,LKF_Bx_Win10X_PV,LKF_Bx_Win10X_Beta,LKF_HFPGA_RS3_PSS1.0,LKF_HFPGA_RS3_PSS1.1,LKF_HFPGA_RS4_PSS1.0,LKF_HFPGA_RS4_PSS1.1,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5_20H1_PreAlpha,ADL-M_ADP-M_LP5_21H1_PreAlpha,ADL-M_ADP-M_LP4x_Win10x_PreAlpha,ADL-P_ADP-LP_DDR4_PreAlpha,ADL-P_ADP-LP_DDR5_PreAlpha</t>
  </si>
  <si>
    <t>TGL UCIS : 220194445
RKL: 2206973269, 2206874070 , 2206973276, 2206874072 , 2206776651
JSL: 2202553195
ADL: 2205168114</t>
  </si>
  <si>
    <t>System should be able to ShutDown from edk shell and should be able to boot to OS post moving to shutdown state. No hang , BSOD, display corruption should be seen</t>
  </si>
  <si>
    <t>bios.alderlake,bios.amberlake,bios.apollolake,bios.arrowlake,bios.cannonlake,bios.coffeelake,bios.cometlake,bios.geminilake,bios.icelake-client,bios.jasperlake,bios.kabylake,bios.kabylake_r,bios.lakefield,bios.lunarlake,bios.meteorlake,bios.raptorlake,bios.rocketlake,bios.skylake,bios.tigerlake,bios.tigerlake_refresh,bios.whiskeylake,ifwi.amberlake,ifwi.apollolake,ifwi.arrowlake,ifwi.cannonlake,ifwi.coffeelake,ifwi.cometlake,ifwi.geminilake,ifwi.icelake,ifwi.kabylake,ifwi.kabylake_r,ifwi.lakefield,ifwi.lunarlake,ifwi.meteorlake,ifwi.raptorlake,ifwi.tigerlake,ifwi.whiskeylake</t>
  </si>
  <si>
    <t>bios.alderlake,bios.amberlake,bios.apollolake,bios.arrow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</si>
  <si>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Intention of the testcase is to verify system can be shutdown from EDK shell via following shell command &gt; Reset -S Scenario also verifies system powers up properly post shutting down from EDK shell</t>
  </si>
  <si>
    <t>ICL_PSS_BAT_NEW,InProdATMS1.0_03March2018,RKL_PSS0.5,TGL_BIOS_IPU_QRC_BAT,ADL_S_Dryrun_Done,ADL-S_ADP-S_DDR4_2DPC_PO_Phase3,ADL_P_Automated_TCs,MTL_PSS_0.5,LNL_M_PSS0.5,MTL_PSS_1.0,LNL_M_PSS1.0,ADL-P_ADP-LP_DDR4_PO Suite_Phase3,PO_Phase_3,ADL-P_ADP-LP_LP5_PO Suite_Phase3,ADL-P_ADP-LP_DDR5_PO Suite_Phase3,ADL-P_ADP-LP_LP4x_PO Suite_Phase3,RKL-S X2_(CML-S+CMP-H)_S62,RKL-S X2_(CML-S+CMP-H)_S102,MTL_PSS_0.8,LNL_M_PSS0.8,RPL_S_PSS_BASE,UTR_SYNC,MTL_HFPGA_SOC_S,RPL_S_BackwardComp,RPL_S_MASTER,RPL-P_5SGC1,RPL-P_2SDC3,ADL-S_ 5SGC_1DPC,ADL-S_4SDC1,ADL-S_4SDC2,ADL-S_4SDC4,ADL_N_MASTER,ADL_N_5SGC1,ADL_N_4SDC1,ADL_N_3SDC1,ADL_N_2SDC1,ADL_N_2SDC3,TGL_H_MASTER,RPL-S_4SDC2,RPL-S_2SDC8,ADL-P_5SGC2,RPL_S_PO_P2,ADL_N_REV0,MTL_SIMICS_IN_EXECUTION_TEST,ADL_N_PO_Phase3,MTL_S_Sanity,ADL-N_REV1,MTL_HSLE_Sanity_SOC,ADL_SBGA_5GC,ADL_SBGA_3DC1,ADL_SBGA_3DC2,ADL_SBGA_3DC3,ADL_SBGA_3DC4,MTL-M_5SGC1,MTL-M_4SDC1,MTL-M_4SDC2,MTL-M_3SDC3,MTL-M_2SDC4,MTL-M_2SDC5,MTL-M_2SDC6,MTL-M/P_Pre-Si_In_Production,RPL_P_PSS_BIOS,IFWI_COMMON_UNIFIED,MTL_IFWI_IAC_EC,MTL_IFWI_IAC_IUNIT,MTL_IFWI_IAC_BIOS,MTL_IFWI_IAC_ACE ROM EXT,MTL_IFWI_IAC_ISH,MTL_IFWI_IAC_CSE,MTL_IFWI_IAC_ESE,MTL_IFWI_IAC_PMC_SOC_IOE,MTL_IFWI_IAC_IOM,MTL_IFWI_IAC_TBT,MTL_IFWI_IAC_PCHC,MTL_IFWI_IAC_PUNIT,MTL_IFWI_IAC_DMU,MTL_IFWI_IAC_SPHY,MTL_IFWI_IAC_GBe,MTL_IFWI_IAC_NPHY,RPL_SBGA_PO_P2,RPL-S_ 5SGC1,RPL_S_QRCBAT,MTL_IFWI_CBV_PMC,MTL_IFWI_CBV_BIOS,LNL-M_Pre-Si_In_Production,MTL-S_Pre-Si_In_Production,COMMON_QRC_BAT,MTL-P_5SGC1,MTL-P_4SDC1,MTL-P_4SDC2,MTL-P_3SDC3,MTL-P_3SDC4,MTL-P_2SDC5,MTL-P_2SDC6,RPL_P_PO_P2,ADL-N_Post-Si_In_Production,RPL-S_Post-Si_In_Production,RPL-SBGA_5SC,RPL-SBGA_4SC,RPL-SBGA_3SC,RPL_Px_PO_P2,RPL-Px_4SP2,RPL-Px_2SDC1,RPL-P_4SDC1,RPL-P_3SDC2,RPL-P_2SDC4,RPL-P_2SDC5,RPL-P_2SDC6,RPL-S_5SGC,RPL-S_4SDC1,RPL-S_2SDC4,RPL-S_2SDC5,RPL-S_2SDC6,RPL-S_2SDC8,RPL-sbga_QRC_BAT,ARL_Px_IFWI_CI,RPL_P_Q0_DC2_PO_P2,LNLM5SGC,LNLM4SDC1,LNLM3SDC2,LNLM3SDC3,LNLM3SDC4,LNLM3SDC5,LNLM2SDC6,MTLSGC1,MTLSDC1,MTLSDC2,MTLSDC3,MTLSDC4,MTLSDC5</t>
  </si>
  <si>
    <t>[TBT] Verify SUT wake from S3/S4 using USB Keyboard over TBT connector</t>
  </si>
  <si>
    <t>CSS-IVE-84616</t>
  </si>
  <si>
    <t>AML_5W_Y22_ROW_PV,ADL-S_ADP-S_UDIMM_DDR5_1DPC_PreAlpha,AML_7W_Y22_KC_PV,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V,CNL_U20_GT0_PV,CNL_U22_PV,CNL_Y22_PV,ICL_U42_RS6_PV,ICL_UN42_KC_PV_RS6,ICL_Y42_RS6_PV,ICL_YN42_RS6_PV,KBL_U21_PV,KBLR_Y_PV,KBLR_Y22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</si>
  <si>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iTBT,S-states,TBT,TBT_IOMMU,TBT_PD_EC_NA,TCSS</t>
  </si>
  <si>
    <t>BC-RQTBC-2548
ICL PRD Coverage: BC-RQTBC-15218
TGL PSS UCIS Coverage: 220194404, 220194401
CML PRD Coverage : BC-RQTBC-16941
ADL: 2205445428 , 1306169606 , 22010767702
TGL : 22010410032MTL_P : 22010767569  MTL_M : 22010767598
MTL : 16011187709 , 16011327452 , 16011187786 , 16011327293</t>
  </si>
  <si>
    <t>TBT USB Keyboard should be able to wake the system from S3/S4 and should function normally after wake</t>
  </si>
  <si>
    <t>High</t>
  </si>
  <si>
    <t>This will check USB keyboard wake functionality connected to TBT Type-C port</t>
  </si>
  <si>
    <t>KBL_EC_NA,EC-FV,EC-SX,EC-TBT3,TCSS-TBT-P1,TBT-BAT-PLUS,ICL-ArchReview-PostSi,UDL2.0_ATMS2.0,EC-PD-NA,Bios_DMA,TGL_BIOS_PO_P2,TGL_IFWI_PO_P3,CML_TBT_Security_BIOS,TGL_IFWI_FOC_BLUE,ADL-S_TGP-H_PO_Phase2,COMMON_QRC_BAT,ADL_S_QRCBAT,IFWI_Payload_TBT,IFWI_Payload_Dekel,IFWI_Payload_EC,ADL-P_QRC,ADL-P_QRC_BAT,UTR_SYNC,MTL_PSS_0.8_Block,MTL_P_MASTER,MTL_M_MASTER,MTL_S_MASTER,RPL_S_MASTER,RPL_P_MASTER,RPL_S_BackwardComp,MTL_VS_0.8,ADL-S_ 5SGC_1DPC,TGL_H_MASTER,IFWI_TEST_SUITE,IFWI_COMMON_UNIFIED,MTL_Test_Suite,IFWI_FOC_BAT,RPL-S_ 5SGC1,MTL_TEMP,CQN_DASHBOARD,ADL-P_5SGC1,ADL-P_5SGC2,ADL-P_4SDC2,ADL-P_3SDC2,ADL-P_3SDC3,ADL-P_3SDC4,RPL-Px_3SDC1,RPL-P_5SGC1,RPL-P_5SGC2,RPL-P_4SDC1,RPL-P_3SDC2,RPL-P_2SDC3,RPL_S_QRCBAT,MTL_HFPGA_TCSS,ADL_SBGA_5GC,RPL-SBGA_5SC,MTL_S_IFWI_PSS_1.1_BLOCK,ADL-M_5SGC1,ADL-M_2SDC2,ADL-M_3SDC1,ADL-M_2SDC1,NA_4_FHF,KBL_NON_ULT,EC-NA,EC-REVIEW,GLK-RS3-10_IFWI,ICL_BAT_NEW,LKF_ERB_PO,BIOS_EXT_BAT,LKF_PO_Phase3,LKF_PO_New_P3,TGL_ERB_PO,OBC-CNL-PCH-XDCI-USBC_Audio,OBC-CFL-PCH-XDCI-USBC_Audio,OBC-LKF-CPU-IOM-TCSS-USBC_Audio,OBC-TGL-CPU-IOM-TCSS-USBC_Audio,TGL_IFWI_PO_P2,TGL_NEW_BAT,LKF_WCOS_BIOS_BAT_NEW,ADL_M_PO_Phase2,ADL-S_4SDC1,ADL-S_4SDC2,ADL-S_4SDC4,ADL_N_MASTER,ADL_N_5SGC1,ADL_N_4SDC1,ADL_N_3SDC1,ADL_N_2SDC1,ADL_N_2SDC2,ADL_N_2SDC3,MTL_IFWI_PSS_EXTENDED,ADL-M_3SDC2,ADL_N_PO_Phase2,RPL-Px_5SGC1,ADL_N_REV0,ADL-N_REV1,MTL_IFWI_BAT,RPL-S_5SGC1,RPL_Px_QRC,MTL_IFWI_QAC,MTL-M_5SGC1,MTL-M_4SDC1,MTL-M_4SDC2,MTL-M_3SDC3,MTL-M_2SDC4,MTL-M_2SDC5,MTL-M_2SDC6,MTL_VS_1.1,MTL_IFWI_IAC_TBT,MTL_IFWI_CBV_PMC,MTL_IFWI_CBV_TBT,MTL_IFWI_CBV_EC,MTL IFWI_Payload_Platform-Val,MTL-P_5SGC1,MTL-P_4SDC1,MTL-P_4SDC2,MTL-P_3SDC3,MTL-P_3SDC4,MTL-P_2SDC5,MTL-P_2SDC6,RPL_Px_PO_New_P3,RPL-SBGA_4SC,RPL-sbga_QRC_BAT,RPL-Px_4SP2,RPL-P_2SDC4,RPL-P_2SDC5,RPL-P_2SDC6,RPL-Px_2SDC1,ARL_Px_IFWI_CI,MTL_M_P_PV_POR,MTL_PSS_1.1,MTL_S_IFWI_PSS_1.1,RPL_P_QRC,LNLM5SGC,LNLM3SDC3,LNLM3SDC4,LNLM3SDC5,LNLM3SDC1,LNLM2SDC6,ARL_S_IFWI_1.1PSS,MTLSGC1,MTLSDC1,MTLSDC2,MTLSDC3,MTLSDC4,ARL_FT_BLK,RPL_Hx-R-DC1,RPL_Hx-R-GC,RPL_Hx-R-GC,RPL_Hx-R-DC1</t>
  </si>
  <si>
    <t>Verify sleep entry and exit via power button</t>
  </si>
  <si>
    <t>CSS-IVE-101324</t>
  </si>
  <si>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LKF_A0_RS4_Alpha,LKF_A0_RS4_POE,LKF_B0_RS4_Beta,LKF_B0_RS4_PO,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TGL_Z0_(TGPLP-A0)_RS4_PPOExit,WHL_U42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</si>
  <si>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Power Btn/HID,S0ix-states,S-states</t>
  </si>
  <si>
    <t>IceLake-UCIS-1705
IceLake-UCIS-2753 
TGL:220194439
TGL:FR-1405574817(IceLake-FR-36498),1405574806(IceLake-FR-34217),UCIS:220194446
JSL:4_335-UCIS-1795
JSLP : BC-RQTBC-16720
ADL: 2205168301
MTL : 16011187692, 16011327487</t>
  </si>
  <si>
    <t>SUT should enter/Exit sleep from OS successfully</t>
  </si>
  <si>
    <t>bios.alderlake,bios.arrowlake,bios.coffeelake,bios.cometlake,bios.icelake-client,bios.jasperlake,bios.meteorlake,bios.raptorlake,bios.raptorlake_refresh,bios.rocketlake,bios.tigerlake,bios.whiskeylake,ifwi.alderlake,ifwi.arrowlake,ifwi.coffeelake,ifwi.cometlake,ifwi.icelake,ifwi.jasperlake,ifwi.meteorlake,ifwi.raptorlake,ifwi.raptorlake_refresh,ifwi.rocketlake,ifwi.tigerlake,ifwi.whiskeylake</t>
  </si>
  <si>
    <t>bios.alderlake,bios.arrowlake,bios.coffeelake,bios.cometlake,bios.icelake-client,bios.jasperlake,bios.meteorlake,bios.raptorlake,bios.rocketlake,bios.tigerlake,bios.whiskeylake,ifwi.coffeelake,ifwi.cometlake,ifwi.icelake,ifwi.meteorlake,ifwi.raptorlake,ifwi.tigerlake,ifwi.whiskeylake</t>
  </si>
  <si>
    <t xml:space="preserve">Intention of the testcase is to verify sleep entry and exit via power button User should be able to enter and exit Sleep state via power button without any issues </t>
  </si>
  <si>
    <t>EC-SX,EC-GPIO,ICL_PSS_BAT_NEW,CFL_Automation_Production,InProdATMS1.0_03March2018,LKF_PO_Phase3,LKF_PO_New_P3,PSE 1.0,RKL_PSS0.5,TGL_BIOS_PO_P2,TGL_IFWI_PO_P2,CML_EC_BAT,TGL_NEW_BAT,RKL_POE,RKL_CML_S_TGPH_PO_P2,TGL_IFWI_FOC_BLUE,ADL_S_Dryrun_Done,PSS_ADL_Automation_In_Production,CML-H_ADP-S_PO_Phase2,ADL-S_ADP-S_DDR4_2DPC_PO_Phase3,RKL_S_CMPH_POE_Sanity,RKL_S_TGPH_POE_Sanity,ADL_P_Automated_TCs,ECVAL-DT-EXBAT,EC-FV,ADL_P_ERB_BIOS_PO,ADL_S_QRCBAT,IFWI_Payload_BIOS,IFWI_Payload_PMC,ADL-S_Delta1,ADL-S_Delta2,MTL_PSS_1.0,LNL_M_PSS1.0,ADL-P_ADP-LP_DDR4_PO Suite_Phase3,PO_Phase_3,ADL-P_ADP-LP_LP5_PO Suite_Phase3,ADL-P_ADP-LP_DDR5_PO Suite_Phase3,ADL-P_ADP-LP_LP4x_PO Suite_Phase3,RKL-S X2_(CML-S+CMP-H)_S62,RKL-S X2_(CML-S+CMP-H)_S102,ADL-P_QRC,MTL_PSS_0.8,RPL_S_PSS_BASE,UTR_SYNC,MTL_HFPGA_SOC_S,RPL-P_5SGC1,RPL-P_4SDC1,RPL-P_3SDC2,RPL-P_2SDC3,RPL-S_5SGC1,RPL-S_4SDC1,RPL-S_4SDC2,RPL-S_2SDC1,RPL-S_2SDC2,RPL-S_2SDC3,RPL-S_ 5SGC1,ADL-S_ 5SGC_1DPC,ADL-S_4SDC1,ADL-S_4SDC2,ADL-S_4SDC4,ADL_N_5SGC1,ADL_N_4SDC1,ADL_N_3SDC1,ADL_N_2SDC1,ADL_N_2SDC2,ADL_N_2SDC3,IFWI_TEST_SUITE,IFWI_COMMON_UNIFIED,IFWI_FOC_BAT,QRC_BAT_Customized,ADL-P_5SGC2,MTL_IFWI_Sanity,RPL_S_PO_P2,MTL_SIMICS_IN_EXECUTION_TEST,COMMON_QRC_BAT,ADL_N_PO_Phase3,MTL_S_Sanity,RPL_S_QRCBAT,RPL_S_BackwardComp,RPL_S_IFWI_PO_Phase2,ADL_N_REV0,ADL-N_REV1,MTL_HSLE_Sanity_SOC,ADL_SBGA_5GC,ADL_SBGA_3DC1,ADL_SBGA_3DC2,ADL_SBGA_3DC3,ADL_SBGA_3DC4,RPL-SBGA_5SC,RPL-S_2SDC7,RPL-Px_5SGC1,RPL_Px_PO_P2,RPL_Px_QRC,MTL-M_5SGC1,MTL-M_4SDC1,MTL-M_4SDC2,MTL-M_3SDC3,MTL-M_2SDC4,MTL-M_2SDC6,ADL-S_Post-Si_In_Production,MTL-M/P_Pre-Si_In_Production,MTL_IFWI_IAC_BIOS,RPL_SBGA_PO_P2,RPL_SBGA_IFWI_PO_Phase2,MTL_IFWI_CBV_PMC,MTL_IFWI_CBV_EC,MTL_IFWI_CBV_BIOS,MTL-S_Pre-Si_In_Production,ADL_N_IFWI_2SDC3,ADL_N_IFWI_2SDC2,ADL_N_IFWI_2SDC1,ADL_N_IFWI_4SDC1,ADL_N_IFWI_5SGC1,MTL_A0_P1,RPL_P_PO_P2,RPL-sbga_QRC_BAT,ARL_Px_IFWI_CI,MTL-M_2SDC5,MTL_P_Sanity,RPL_readiness_kit,RPL_P_QRC,MTLSGC1,MTLSDC3,MTLSDC4,RPL_P_Q0_DC2_PO_P2,ARL_S_IFWI_0.5PSS,ARL_FT_BLK,RPL_Hx-R-GC,RPL-S_Post-Si_In_Production</t>
  </si>
  <si>
    <t>Verify USB3 DbC Functionality</t>
  </si>
  <si>
    <t>CSS-IVE-101315</t>
  </si>
  <si>
    <t>Debug Interfaces and Traces</t>
  </si>
  <si>
    <t>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PSS_1.0_19H1_REV2,JSLP_PSS_1.1_19H1_REV2,JSLP_TestChip_19H1_PowerOn,JSLP_TestChip_19H1_PreAlpha,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HFPGA_RS2,TGL_HFPGA_RS3,TGL_HFPGA_RS4,TGL_U42_RS4_PV,TGL_UY42_PO,TGL_Y42_RS4_PV,TGL_Z0_(TGPLP-A0)_RS4_PPOExit,WHL_U42_Corp_PV,WHL_U42_PV,WHL_U43e_Corp_PV,TGL_U42_RS6_Alpha,TGL_U42_RS6_Beta,TGL_U42_RS6_PV,TGL_Y42_RS6_Alpha,TGL_Y42_RS6_Beta,TGL_Y42_RS6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</si>
  <si>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debug interfaces,NPK,S-states,TBT_PD_EC_NA,USB3.0</t>
  </si>
  <si>
    <t>BC-RQTBC-13202
BC-RQTBC-15179
BC-RQTBC-15201
1604300022 
 LKF PSS UCIS Coverage: IceLake-UCIS-409 
 LKF PRD Coverage: BC-RQTBCLF-310
BC-RQTBC-15538
TGL UCIS:1405566941,1909114546
JSL PRD:BC-RQTBC-15991
JSLP:1305899479
RKL:2207406057
ADL: 1305899494
MTL:16011187548 ,16011327241,16011327412</t>
  </si>
  <si>
    <t>USB3.0 DbC connection should be established between SUT and Host-System without any issue</t>
  </si>
  <si>
    <t>bios.arrowlake,bios.cannonlake,bios.coffeelake,bios.cometlake,bios.icelake-client,bios.jasperlake,bios.lakefield,bios.lunarlake,bios.meteorlake,bios.raptorlake,bios.raptorlake_refresh,bios.tigerlake,bios.whiskeylake,ifwi.arrowlake,ifwi.cannonlake,ifwi.coffeelake,ifwi.cometlake,ifwi.icelake,ifwi.lakefield,ifwi.lunarlake,ifwi.meteorlake,ifwi.raptorlake,ifwi.tigerlake,ifwi.whiskeylake</t>
  </si>
  <si>
    <t>bios.arrowlake,bios.cannonlake,bios.coffeelake,bios.cometlake,bios.icelake-client,bios.jasperlake,bios.lakefield,bios.lunarlake,bios.meteorlake,bios.raptorlake,bios.tigerlake,bios.whiskeylake,ifwi.cannonlake,ifwi.coffeelake,ifwi.cometlake,ifwi.icelake,ifwi.lakefield,ifwi.meteorlake,ifwi.raptorlake,ifwi.tigerlake,ifwi.whiskeylake</t>
  </si>
  <si>
    <t xml:space="preserve">This Test Cases is to Verify USB3DBC debug connection establishment during and after BIOS boot </t>
  </si>
  <si>
    <t>EC-FV2,EC-GPIO,EC-SX,TGL_NEW,UDL2.0_ATMS2.0,EC-PD-NA,OBC-CNL-CPU-NPK-Debug-DbC,OBC-CFL-CPU-NPK-Debug-DbC,OBC-ICL-CPU-NPK-Debug-DbC,OBC-LKF-CPU-NPK-Debug-DbC,OBC-TGL-CPU-NPK-Debug-DbC,TGL_BIOS_PO_P2,TGL_IFWI_PO_P2,TGL_IFWI_FOC_BLUE,COMMON_QRC_BAT,MTL_Sanity,IFWI_Payload_TBT,RKL-S X2_(CML-S+CMP-H)_S102,UTR_SYNC,LNLM5SGC,LNLM4SDC1,LNLM3SDC2,LNLM3SDC3,LNLM3SDC4,LNLM3SDC5,LNLM2SDC6,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RPL-SBGA_5SC, RPL_Hx-R-GC,RPL_Hx-R-DC1,RPL-SBGA_4SC,RPL-SBGA_3SC,RPL-SBGA_3SC-2,RPL-SBGA_2SC1,RPL-SBGA_2SC21,RPL-Px_5SGC1,MTL_PSS_0.8_Block,MTL_HFPGA_SOC_S,MTL_Test_Suite,MTL_PSS_1.1,IFWI_TEST_SUITE,RPL-P_5SGC1,RPL-P_2SDC5,RPL-P_2SDC3,RPL-P_2SDC4,RPL-P_2SDC6,RPL-P_PNP_GC,RPL-P_4SDC1,RPL-P_3SDC2,IFWI_COMMON_UNIFIED,TGL_H_MASTER,TGL_H_5SGC1,TGL_H_4SDC1,TGL_H_4SDC2,TGL_H_4SDC,MTL_TRY_RUN,RPL-S_ 5SGC1,RPL-S_2SDC7RPL-S_4SDC1,RPL-S_4SDC2,RPL_S_IFWI_PO_Phase2,MTL_HFPGA_BLOCK,LNL_M_PSS0.8,LNL_M_PSS1.0,LNL_M_PSS1.05,LNL_M_PSS1.1,LNL_M_IFWI_PSS,RPL_Px_PO_P2,RPL_SBGA_IFWI_PO_Phase2,MTL_IFWI_CBV_TBT,MTL_IFWI_CBV_EC,MTL IFWI_Payload_Platform-Val,RPL_P_PO_P2,MTL_PSS_1.0,ARL_Px_IFWI_CI
,RPL_P_PO_P2,MTL_PSS_1.0_Block,RPL_P_Q0_DC2_PO_P2,ARL_S_IFWI_0.8PSS</t>
  </si>
  <si>
    <t>Verify USB2 DbC Functionality</t>
  </si>
  <si>
    <t>bios.platform,fw.ifwi.pchc</t>
  </si>
  <si>
    <t>CSS-IVE-101316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</si>
  <si>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HFPGA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</si>
  <si>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debug interfaces,NPK,USB2.0</t>
  </si>
  <si>
    <t>BC-RQTBC-13202
BC-RQTBC-15179
BC-RQTBC-15201 
 LKF PSS UCIS Coverage: IceLake-UCIS-409 ,4_335-UCIS-2925
 LKF PRD Coverage: BC-RQTBCLF-310,BC-RQTBCLF-277
BC-RQTBC-15538
TGLPRD: BC-RQTBCTL-690
 TGL UCIS:1405566941
LKF FR:4_335-FR-17299
JSLP PRD:BC-RQTBC-15991,BC-RQTBC-16161
RKL: 2203201893,2207406057
JSLP:2203201893,1305899486,1305899479
ADL: 1305899486, 2203201893
MTL:16011187548, 16011327241,16011187545,16011327353</t>
  </si>
  <si>
    <t>USB2.0 DbC connection should be established between SUT and Host-System without any issue</t>
  </si>
  <si>
    <t>bios.alderlake,bios.arrowlake,bios.cannonlake,bios.coffeelake,bios.cometlake,bios.icelake-client,bios.jasperlake,bios.lakefield,bios.lunarlake,bios.meteorlake,bios.raptorlake,bios.rocketlake,bios.tigerlake,bios.whiskeylake,ifwi.arrowlake,ifwi.cannonlake,ifwi.coffeelake,ifwi.cometlake,ifwi.icelake,ifwi.lakefield,ifwi.lunarlake,ifwi.meteorlake,ifwi.raptorlake,ifwi.tigerlake,ifwi.whiskeylake</t>
  </si>
  <si>
    <t>bios.alderlake,bios.arrowlake,bios.cannonlake,bios.coffeelake,bios.cometlake,bios.icelake-client,bios.jasperlake,bios.lakefield,bios.lunarlake,bios.meteorlake,bios.raptorlake,bios.rocketlake,bios.tigerlake,bios.whiskeylake,ifwi.cannonlake,ifwi.coffeelake,ifwi.cometlake,ifwi.icelake,ifwi.lakefield,ifwi.meteorlake,ifwi.raptorlake,ifwi.tigerlake,ifwi.whiskeylake</t>
  </si>
  <si>
    <t>This Test Cases is to Verify USB2DBC debug connection establishement and Trace log Functionality</t>
  </si>
  <si>
    <t>EC-GPIO,TGL_PSS0.8C,UDL2.0_ATMS2.0,LKF_PO_Phase2,LKF_PO_New_P1,TGL_ERB_PO,EC-PD-NA,ECLITE-FV,OBC-CNL-CPU-NPK-Debug-DbC,OBC-CFL-CPU-NPK-Debug-DbC,OBC-ICL-CPU-NPK-Debug-DbC,OBC-LKF-CPU-NPK-Debug-DbC,OBC-TGL-CPU-NPK-Debug-DbC,TGL_BIOS_PO_P2,TGL_IFWI_PO_P2,LKF_B0_Power_ON,RKL_POE,ADL-S_TGP-H_PO_Phase2,ADL-S_ADP-S_DDR4_2DPC_PO_Phase3,COMMON_QRC_BAT,MTL_Sanity,IFWI_Payload_Platform,ADL-S_Delta2,ADL-P_ADP-LP_DDR4_PO Suite_Phase3,PO_Phase_3,RKL-S X2_(CML-S+CMP-H)_S62,RKL-S X2_(CML-S+CMP-H)_S102,ADL-P_ADP-LP_LP5_PO Suite_Phase3,ADL-P_ADP-LP_DDR5_PO Suite_Phase3,ADL-P_ADP-LP_LP4x_PO Suite_Phase3,ADL-P_QRC_BAT,UTR_SYNC,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ADL_M_PO_Phase2,MTL_PSS_0.8_Block,RPL-S_ 5SGC1,RPL-S_2SDC7,RPL_S_MASTER,RPL_P_MASTER,RPL_S_BackwardCompc,MTL_HFPGA_SOC_S,ADL-S_ 5SGC_1DPC,ADL-S_4SDC1,ADL-S_4SDC2,ADL-S_4SDC4,ADL_N_5SGC1,ADL_N_4SDC1,ADL_N_3SDC1,ADL_N_2SDC1,ADL_N_2SDC2,ADL_N_2SDC3,MTL_Test_Suite,MTL_PSS_1.1,IFWI_TEST_SUITE,IFWI_COMMON_UNIFIED,TGL_H_MASTER,TGL_H_5SGC1,TGL_H_4SDC1,TGL_H_4SDC2,TGL_H_4SDC,MTL_TRY_RUN,MTL_VS_0.8_TEST_SUITE_Additional,ADL-P_5SGC1,ADL-P_5SGC2,RKL_S_X1_2*1SDC,RPL_S_PO_P2,ADL_M_QRC_BAT,ADL-M_5SGC1,ADL-M_3SDC2,ADL-M_2SDC1,ADL-M_2SDC2,ADL-P_4SDC1,ADL_N_PO_Phase2,ADL-N_QRC_BAT,ADL_N_REV0,ADL-N_REV1,ADL_SBGA_5GC,ADL_SBGA_3DC1,ADL_SBGA_3DC2,ADL_SBGA_3DC3,ADL_SBGA_3DC4,ADL_SBGA_3DC,LNL_M_PSS0.8,LNL_M_PSS1.0,LNL_M_PSS1.05,LNL_M_PSS1.1,MTL_S_BIOS_Emulation,RPL_Px_PO_P2,RPL_SBGA_PO_P2,MTL IFWI_Payload_Platform-Val,RPL_P_PO_P2,RPL_P_Q0_DC2_PO_P2,ARL_S_IFWI_0.8PSS,MTLSGC1, MTLSDC4,MTLSDC2,MTLSDC1,MTLSDC5,MTLSDC3</t>
  </si>
  <si>
    <t>Verify Installation and Uninstallation of ISH driver</t>
  </si>
  <si>
    <t>bios.pch,fw.ifwi.ish</t>
  </si>
  <si>
    <t>CSS-IVE-101575</t>
  </si>
  <si>
    <t>ADL-S_ADP-S_SODIMM_DDR5_1DPC_Alpha,AML_5W_Y22_ROW_PV,CFL_H62_RS2_PV,CFL_H62_RS3_PV,CFL_H62_RS4_PV,CFL_H62_RS5_PV,CFL_H82_RS5_PV,CFL_H82_RS6_PV,CFL_U43e_PV,CNL_U22_PV,CNL_Y22_PV,GLK_B0_RS3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ADP-S_SODIMM_DDR5_1DPC_Beta,ADL-S_ADP-S_SODIMM_DDR5_1DPC_PreAlpha,ADL-S_ADP-S_SODIMM_DDR5_1DPC_PV,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5_PreAlpha</t>
  </si>
  <si>
    <t>ISH</t>
  </si>
  <si>
    <t>TC Created as per Test Coverage enhancement.
BC-RQTBCTL-656
BC-RQTBCLF-74 
RKL:2203201744
ADL:2203201744</t>
  </si>
  <si>
    <t>Installation and Uninstallation of ISH driver without any issues</t>
  </si>
  <si>
    <t>bios.alderlake,bios.amberlake,bios.arrowlake,bios.cannonlake,bios.coffeelake,bios.icelake-client,bios.kabylake,bios.kabylake_r,bios.lakefield,bios.lunarlake,bios.meteorlake,bios.rocketlake,bios.tigerlake,ifwi.amberlake,ifwi.arrowlake,ifwi.cannonlake,ifwi.coffeelake,ifwi.icelake,ifwi.kabylake,ifwi.kabylake_r,ifwi.lakefield,ifwi.lunarlake,ifwi.meteorlake,ifwi.raptorlake,ifwi.tigerlake</t>
  </si>
  <si>
    <t>bios.alderlake,bios.amberlake,bios.arrowlake,bios.cannonlake,bios.coffeelake,bios.icelake-client,bios.kabylake,bios.kabylake_r,bios.lakefield,bios.lunarlake,bios.meteorlake,bios.rocketlake,bios.tigerlake,ifwi.amberlake,ifwi.cannonlake,ifwi.coffeelake,ifwi.icelake,ifwi.kabylake,ifwi.kabylake_r,ifwi.lakefield,ifwi.meteorlake,ifwi.raptorlake,ifwi.tigerlake</t>
  </si>
  <si>
    <t>Installation and Uninstallation of ISH driver</t>
  </si>
  <si>
    <t>UDL2.0_ATMS2.0,UTR_SYNC,ADL-S_4SDC2,ADL_N_MASTER,ADL_N_5SGC1,ADL_N_4SDC1,ADL_N_3SDC1,ADL_N_2SDC1,ADL_N_2SDC3,IFWI_FOC_BAT,MTL_Test_Suite,IFWI_TEST_SUITE,IFWI_COMMON_UNIFIED,MTL_S_MASTER,RPL_S_MASTER,MTL_PSS_0.8,TGL_H_MASTER,TGL_H_5SGC1,TGL_H_4SDC1,RPL-S_3SDC2,ADL-P_5SGC1,ADL-P_5SGC2,MTL_SIMICS_IN_EXECUTION_TEST,RPL-Px_5SGC1,RPL-Px_4SDC1,RPL-P_5SGC1,RPL-P_5SGC2,RPL-P_2SDC3,ADL_N_REV0,ADL-N_REV1,ADL_SBGA_5GC,MTL_IFWI_BAT,RPL-SBGA_5SC,RPL-SBGA_3SC1,ADL-M_5SGC1,ADL-M_2SDC1,RPL-P_3SDC2,ADL-M_2SDC2,ADL_SBGA_3DC4,LNL_M_PSS0.8,MTL_IFWI_CBV_ISH,MTL_IFWI_CBV_BIOS,ADL-N_Post-Si_In_Production,ARL_Px_IFWI_CI,MTL-P_IFWI_PO,MTLSDC2,ARL_S_IFWI_PSS,ARL_S_PSS0.8,LNLM5SGC,LNLM3SDC2,LNLM4SDC1,LNLM3SDC3,LNLM3SDC4,LNLM3SDC5,LNLM2SDC6v,MTLSDC2</t>
  </si>
  <si>
    <t>ME FW response and version check in EFI Shell</t>
  </si>
  <si>
    <t>emulation.ip,silicon,simics</t>
  </si>
  <si>
    <t>bios.me,fw.ifwi.csme</t>
  </si>
  <si>
    <t>CSS-IVE-101576</t>
  </si>
  <si>
    <t>Manageability Support</t>
  </si>
  <si>
    <t>ADL-S_ADP-S_SODIMM_DDR5_1DPC_Alpha,AML_5W_Y22_ROW_PV,ADL-S_ADP-S_UDIMM_DDR5_1DPC_PreAlpha,AML_7W_Y22_KC_PV,AMLR_Y42_PV_RS6,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Simics_VP_RS1_PSS_0.8C,ICL_Simics_VP_RS1_PSS_0.8P,ICL_Simics_VP_RS1_PSS_1.0C,ICL_Simics_VP_RS1_PSS_1.0P,ICL_Simics_VP_RS2_PSS_1.1,ICL_U42_RS6_PV,ICL_UN42_KC_PV_RS6,ICL_Y42_RS6_PV,KBL_H42_PV,KBL_S22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TGL_Z0_(TGPLP-A0)_RS4_PPOExit,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S_Simics_PSS0.8,MTL_S_Simics_PSS1.0,MTL_N_Simics_PSS0.8,MTL_N_Simics_PSS1.0,MTL_M_Simics_PSS1.1,MTL_P_Simics_PSS1.1,MTL_S_Simics_PSS1.1,MTL_N_Simics_PSS1.1,ADL-P_ADP-LP_LP5_PreAlpha,ADL-P_ADP-LP_L4X_PreAlpha,ADL-P_ADP-LP_DDR4_PreAlpha,ADL-P_ADP-LP_DDR5_PreAlpha</t>
  </si>
  <si>
    <t>BIOS_PSIRT_QSR_Coverage,CSE/TXE,UEFI</t>
  </si>
  <si>
    <t>https://hsdes.intel.com/appstore/article/#/1304602987/main</t>
  </si>
  <si>
    <t>Pass Criteria:ME FW should responsive &amp; ME FW version should be read successfully in EFI without any error.</t>
  </si>
  <si>
    <t>bios.alderlake,bios.amberlake,bios.arrowlake,bios.cannonlake,bios.coffeelake,bios.cometlake,bios.icelake-client,bios.kabylake,bios.kabylake_r,bios.lunarlake,bios.meteorlake,bios.raptorlake,bios.rocketlake,bios.skylake,bios.tigerlake,ifwi.amberlake,ifwi.arrowlake,ifwi.cannonlake,ifwi.cometlake,ifwi.icelake,ifwi.kabylake,ifwi.kabylake_r,ifwi.lunarlake,ifwi.meteorlake,ifwi.raptorlake,ifwi.tigerlake</t>
  </si>
  <si>
    <t>bios.alderlake,bios.amberlake,bios.cannonlake,bios.cometlake,bios.icelake-client,bios.kabylake,bios.kabylake_r,bios.lunarlake,bios.meteorlake,bios.raptorlake,bios.rocketlake,bios.tigerlake,ifwi.amberlake,ifwi.cannonlake,ifwi.cometlake,ifwi.icelake,ifwi.kabylake,ifwi.kabylake_r,ifwi.meteorlake,ifwi.raptorlake,ifwi.tigerlake</t>
  </si>
  <si>
    <t>MEInfo.exe,iTestSuite</t>
  </si>
  <si>
    <t>Verify that ME is responsive and ME FW can be read</t>
  </si>
  <si>
    <t>InProdATMS1.0_03March2018,PSE 1.0,OBC-CNL-PCH-CSME-Manageability,OBC-ICL-PCH-CSME-Manageability,OBC-TGL-PCH-CSME-Manageability,CML_BIOS_Sanity_CSME12.xx,TGL_BIOS_PO_P3,TGL_IFWI_PO_P2,TGL_H_PSS_IFWI_BAT,TGL_Focus_Blue_Auto,TGL_PSS_IN_PRODUCTION,TGL_IFWI_FOC_BLUE,PSS_ADL_Automation_In_Production,CML-H_ADP-S_PO_Phase1,ADL_P_Automated_TCs,MTL_Sanity,ADL_P_ERB_BIOS_PO,IFWI_Payload_CSME,ADL-S_Delta1,RKL-S X2_(CML-S+CMP-H)_S102,RKL-S X2_(CML-S+CMP-H)_S62,RPL_S_PSS_BASE,UTR_SYNC,LNL_M_PSS0.8,RPL_S_MASTER,RPL-S_ 5SGC1,RPL-S_2SDC3,RPL_S_BACKWARDCOMP,Automation_Inproduction,ADL-M_PO_Phase1,ADL-S_ 5SGC_1DPC,ADL-S_4SDC1,ADL_N_MASTER,ADL_N_REV0,ADL_N_5SGC1,ADL_N_4SDC1,ADL_N_3SDC1,ADL_N_2SDC1,ADL_N_2SDC2,ADL_N_2SDC3,MTL_Test_Suite,RPL_S_PSS_BASEAutomation_Inproduction,MTL_S_MASTER,IFWI_TEST_SUITE,IFWI_COMMON_UNIFIED,TGL_H_MASTER,ADL-P_5SGC1,ADL-P_5SGC2,ADL-M_5SGC1,LNL_S_MASTER,LNL_M_MASTER,LNL_P_MASTER,LNL_N_MASTER,ADL_N_PO_Phase1,RPL-Px_5SGC1,RPL-Px_4SDC1,,RPL-P_5SGC1,RPL-P_2SDC3,,RPL-P_5SGC2,RPL-P_4SDC1,RPL-P_3SDC2,RPL-P_2SDC3,ADL-N_REV1,RPL-S_4SDC1,RPL-S_4SDC2,RPL-S_3SDC1,RPL-S_2SDC1,RPL-S_2SDC2,MTL_IFWI_BAT,ADL_SBGA_5GC,ADL_SBGA_3DC4,RPL-SBGA_5SC,RPL-S_2SDC7,ADL-S_Post-Si_In_Production,MTL-M_5SGC1,MTL-M_4SDC1,MTL-M_4SDC2,MTL-M_3SDC3,MTL-M_2SDC4,MTL-M_2SDC5,MTL-M_2SDC6,MTL_IFWI_CBV_CSME,MTL_IFWI_CBV_BIOS,MTL-P_5SGC1,MTL-P_3SDC4,MTL-P_2SDC6,ADL-N_Post-Si_In_Production,RPL-S_Post-Si_In_Production,RPL-S_2SDC8,RPL-Px_4SP2,RPL-Px_2SDC1,RPL-P_5SGC,RPL-P_2SDC4,RPL-P_2SDC5,RPL-P_2SDC6,ARL_Px_IFWI_CI,RPL-SBGA_2SC1,RPL-SBGA_2SC2,MTLSDC1,MTLSDC2,RPL_Hx-R-GC,LNLM5SGC,LNLM3SDC2,LNLM4SDC1,LNLM3SDC3,LNLM3SDC4,LNLM3SDC5,LNLM2SDC6,RPL-SBGA_3SC,RPL_Hx-R-GC,RPL_Hx-R-DC1</t>
  </si>
  <si>
    <t>Verify different power state changes on Modern standby enabled system</t>
  </si>
  <si>
    <t>CSS-IVE-102168</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</si>
  <si>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B0_RS4_Beta,LKF_B0_RS4_PO,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</si>
  <si>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Standby),S0ix-states,S-states</t>
  </si>
  <si>
    <t>Scenario derived from HSD : 1604273715
BC-RQTBC-2880
BC-RQTBC-14026
ICL : BC-RQTBC-15321, BC-RQTBC-15323
TGL: BC-RQTBCTL-1220,1405574522,BC-RQTBCTL-679
BC-RQTBCTL-1223
BC-RQTBC-16813 
JSL: 2203202879 , 1607196068
RKL:2203202979, 1405574836
JSLP : 2203202979 , 2203202854
ADL: 2205168114,2205168210,2205168404,2205167043,2205166859,2205168086,1407721629</t>
  </si>
  <si>
    <t xml:space="preserve">Various power state changes on Modern standby enabled system should be successful </t>
  </si>
  <si>
    <t>bios.alderlake,bios.amberlake,bios.arrowlake,bios.cannonlake,bios.coffeelake,bios.cometlake,bios.icelake-client,bios.jasperlake,bios.kabylake,bios.kabylake_r,bios.lakefield,bios.lunarlake,bios.meteorlake,bios.raptorlake,bios.raptorlake_refresh,bios.rocketlake,bios.tigerlake,bios.whiskeylake,ifwi.amberlake,ifwi.arrowlake,ifwi.cannonlake,ifwi.coffeelake,ifwi.cometlake,ifwi.icelake,ifwi.kabylake,ifwi.kabylake_r,ifwi.lakefield,ifwi.lunarlake,ifwi.meteorlake,ifwi.raptorlake,ifwi.raptorlake_refresh,ifwi.tigerlake,ifwi.whiskeylake</t>
  </si>
  <si>
    <t>bios.alderlake,bios.amberlake,bios.arrow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</si>
  <si>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 xml:space="preserve">Intention of the testcase is to verify different power state changes on Modern standby enabled system The following sequence of Power state changes are verified on a Modern standby enabled system =&gt; MoS -&gt; S4 -&gt; MoS - &gt; S5 -&gt; MoS -&gt; G3 -&gt; MoS </t>
  </si>
  <si>
    <t>EC-BAT,EC-SX,UDL2.0_ATMS2.0,OBC-CNL-PTF-PMC-PM-Sx,OBC-ICL-PTF-PMC-PM-Sx,OBC-TGL-PTF-PMC-PM-Sx,OBC-LKF-PTF-PMC-PM-Sx,CML_EC_FV,TGL_Arch_review,RKL_POE,CML-H_ADP-S_PO_Phase2,LKF_WCOS_BIOS_BAT_NEW,ECVAL-DT-EXBAT,ECVAL-EXBAT-2018,LKF_Battery,ADL_P_ERB_BIOS_PO,IFWI_Payload_PMC,RKL-S X2_(CML-S+CMP-H)_S62,RKL-S X2_(CML-S+CMP-H)_S102,UTR_SYNC,RPL_S_BackwardComp,RPL_S_MASTER,RPL-P_5SGC1,RPL-P_4SDC1,RPL-P_3SDC2,RPL-P_2SDC3,RPL-S_5SGC1,RPL-S_4SDC1,RPL-S_4SDC2,RPL-S_2SDC1,RPL-S_2SDC2,RPL-S_2SDC3,RPL-S_2SDC8,ADL-S_ 5SGC_1DPC,ADL-S_4SDC1,ADL_N_MASTER,ADL_N_5SGC1,ADL_N_4SDC1,ADL_N_3SDC1,ADL_N_2SDC1,ADL_N_2SDC2,IFWI_TEST_SUITE,IFWI_COMMON_UNIFIED,TGL_H_MASTER,ADL-P_5SGC1,ADL-P_5SGC2,ADL-M_5SGC1,ADL_N_REV0,ADL-N_REV1,ADL_SBGA_5GC,ADL_SBGA_3DC1,ADL_SBGA_3DC2,ADL_SBGA_3DC3,ADL_SBGA_3DC4,RPL-SBGA_5SC,RPL-S_2SDC7,RPL-Px_5SGC1,MTL-M_5SGC1,MTL-M_4SDC1,MTL-M_4SDC2,MTL-M_3SDC3,MTL-M_2SDC4,MTL-M_2SDC5,MTL-M_2SDC6,ADL-S_Post-Si_In_Production,MTL_IFWI_CBV_EC,MTL-P_5SGC1,MTL-P_4SDC1,MTL-P_4SDC2,MTL-P_3SDC3,MTL-P_3SDC4,MTL-P_2SDC5,MTL-P_2SDC6,RPL-SBGA_3SC,RPL-Px_4SP2,RPL-P_2SDC4,RPL-P_2SDC5,RPL-P_2SDC6,MTLSGC1,MTLSDC1,MTLSDC2,MTLSDC3,MTLSDC4,LNLM5SGC,LNLM4SDC1,LNLM3SDC2,LNLM3SDC3,LNLM3SDC4,LNLM3SDC5,LNLM2SDC6,ARL_S_IFWI_0.5PSS,RPL_Hx-R-GC</t>
  </si>
  <si>
    <t>Verify different power state changes on system post Sleep cycle</t>
  </si>
  <si>
    <t>CSS-IVE-102169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</si>
  <si>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</si>
  <si>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Scenario derived from HSD : 1604273715
JSL: 2202553192 , 2202553195 , 2202553186
ADL: 2205168114,2205168210,2205168301,2205167043,2205166859,2205438959,1407721629
MTL : 16011187692, 16011327487</t>
  </si>
  <si>
    <t>System should enter and exit S3 after S4 and S5  No yellow bang should observe in device manager after Sx</t>
  </si>
  <si>
    <t>bios.alderlake,bios.amberlake,bios.arrowlake,bios.cannonlake,bios.coffeelake,bios.cometlake,bios.icelake-client,bios.jasperlake,bios.kabylake,bios.kabylake_r,bios.meteorlake,bios.raptorlake,bios.raptorlake_refresh,bios.rocketlake,bios.tigerlake,bios.whiskeylake,ifwi.amberlake,ifwi.arrowlake,ifwi.cannonlake,ifwi.coffeelake,ifwi.cometlake,ifwi.icelake,ifwi.kabylake,ifwi.kabylake_r,ifwi.lunarlake,ifwi.meteorlake,ifwi.raptorlake,ifwi.raptorlake_refresh,ifwi.tigerlake,ifwi.whiskeylake</t>
  </si>
  <si>
    <t xml:space="preserve">Intention of the testcase is to verify different power state changes on system post Sleep cycle  The following sequence of Power state changes are verified on the system =&gt; S3 -&gt; S4 -&gt; S3 - &gt; S5 -&gt; S3 -&gt; G3 -&gt; S3 </t>
  </si>
  <si>
    <t>EC-BAT,EC-SX,InProdATMS1.0_03March2018,PSE 1.0,EC-BAT-automation,OBC-CNL-PTF-PMC-PM-Sx,OBC-ICL-PTF-PMC-PM-Sx,OBC-TGL-PTF-PMC-PM-Sx,KBLR_ATMS1.0_Automated_TCs,CML_EC_FV,ADL_S_Dryrun_Done,ECVAL-EXBAT-2018,ECVAL-DT-FV,IFWI_Payload_PMC,MTL_PSS_1.0,LNL_M_PSS1.0,RKL-S X2_(CML-S+CMP-H)_S62,RKL-S X2_(CML-S+CMP-H)_S102,MTL_PSS_0.8,ARL_S_PSS0.8,LNL_M_PSS0.8,UTR_SYNC,MTL_HFPGA_SOC_S,RPL_S_BackwardComp,RPL_S_MASTER,RPL-P_5SGC1,RPL-P_4SDC1,RPL-P_2DC3,RPL-P_3SDC2,RPL-P_2SDC3,RPL-S_5SGC1,RPL-S_4SDC1,RPL-S_4SDC2,RPL-S_2SDC1,RPL-S_2SDC2,RPL-S_2SDC3,RPL-S_ 5SGC1,RPL-S_2SDC8,ADL-S_ 5SGC_1DPC,ADL-S_4SDC1,ADL_N_MASTER,ADL_N_5SGC1,ADL_N_4SDC1,ADL_N_3SDC1,ADL_N_2SDC1,ADL_N_2SDC2,ADL_N_2SDC3,IFWI_TEST_SUITE,IFWI_COMMON_UNIFIED,IFWI_FOC_BAT,TGL_H_MASTER,ADL-P_5SGC2,ADL_N_REV0,MTL_SIMICS_IN_EXECUTION_TEST,ADL-N_REV1,MTL_HSLE_Sanity_SOC,ADL_SBGA_5GC,ADL_SBGA_3DC1,ADL_SBGA_3DC2,ADL_SBGA_3DC3,ADL_SBGA_3DC4,RPL-SBGA_5SC,RPL-S_2SDC7,RPL-Px_5SGC1,MTL-M_5SGC1,MTL-M_4SDC1,MTL-M_4SDC2,MTL-M_3SDC3,MTL-M_2SDC4,MTL-M_2SDC5,MTL-M_2SDC6,ADL-S_Post-Si_In_Production,MTL-M/P_Pre-Si_In_Production,MTL_IFWI_CBV_PMC,MTL_IFWI_CBV_EC,MTL_IFWI_CBV_BIOS,MTL-P_5SGC1,MTL-P_4SDC1,MTL-P_4SDC2,MTL-P_3SDC3,MTL-P_3SDC4,MTL-P_2SDC5,MTL-P_2SDC6,MTL_A0_P1,RPL-SBGA_3SC,RPL-Px_2SDC1,RPL-Px_4SP2,RPL-P_2SDC4,RPL-P_2SDC5,RPL-P_2SDC6,MTL_M_P_PV_POR,MTLSGC1,MTLSDC3,MTLSDC4,LNLM5SGC,LNLM4SDC1,LNLM3SDC2,LNLM3SDC3,LNLM3SDC4,LNLM3SDC5,LNLM2SDC6,RPL_Hx-R-GC,RPL_Hx-R-DC1</t>
  </si>
  <si>
    <t>Verify system stability on waking from idle state pre and post S3 cycle</t>
  </si>
  <si>
    <t>CSS-IVE-102193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</si>
  <si>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FPGA_PSS1.0,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</si>
  <si>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BC-RQTBC-10429
TGL:BC-RQTBCTL-1145,BC-RQTBCTL-1144
JSL: 2202553186
ADL: 2205168301,2202553186
MTL : 16011187692, 16011327487</t>
  </si>
  <si>
    <t>System should be stable on waking from idle state pre and post S3 cycle</t>
  </si>
  <si>
    <t>bios.alderlake,bios.amberlake,bios.apollolake,bios.arrowlake,bios.broxton,bios.cannonlake,bios.coffeelake,bios.cometlake,bios.geminilake,bios.icelake-client,bios.jasperlake,bios.kabylake,bios.kabylake_r,bios.lunarlake,bios.meteorlake,bios.raptorlake,bios.raptorlake_refresh,bios.rocketlake,bios.tigerlake,bios.whiskeylake,ifwi.amberlake,ifwi.apollolake,ifwi.arrowlake,ifwi.broxton,ifwi.cannonlake,ifwi.coffeelake,ifwi.cometlake,ifwi.geminilake,ifwi.icelake,ifwi.kabylake,ifwi.kabylake_r,ifwi.lunarlake,ifwi.meteorlake,ifwi.raptorlake,ifwi.raptorlake_refresh,ifwi.tigerlake,ifwi.whiskeylake</t>
  </si>
  <si>
    <t>bios.alderlake,bios.amberlake,bios.apollolake,bios.arrow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</si>
  <si>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Intention of the testcase is to verify system stability on waking from idle state pre and post S3 cycle</t>
  </si>
  <si>
    <t>CNL_Automation_Production,InProdATMS1.0_03March2018,PSE 1.0,OBC-CNL-PTF-PMC-PM-Sx,OBC-ICL-PTF-PMC-PM-Sx,OBC-TGL-PTF-PMC-PM-Sx,GLK_ATMS1.0_Automated_TCs,KBLR_ATMS1.0_Automated_TCs,ADL_S_Dryrun_Done,PSS_ADL_Automation_In_Production,ADL_P_Automated_TCs,IFWI_Payload_PMC,RKL-S X2_(CML-S+CMP-H)_S62,RKL-S X2_(CML-S+CMP-H)_S102,MTL_PSS_0.8,ARL_S_PSS0.8,,UTR_SYNC,MTL_HFPGA_SOC_S,RPL_S_BackwardComp,RPL_S_MASTER,RPL-P_5SGC1,RPL-P_4SDC1,RPL-P_3SDC2,RPL-P_2SDC3,RPL-S_5SGC1,RPL-S_4SDC1,RPL-S_4SDC2,RPL-S_2SDC1,RPL-S_2SDC2,RPL-S_2SDC3,RPL-S_ 5SGC1,RPL-S_2SDC8,ADL-S_ 5SGC_1DPC,ADL-S_4SDC1,ADL_N_MASTER,ADL_N_5SGC1,ADL_N_4SDC1,ADL_N_3SDC1,ADL_N_2SDC1,ADL_N_2SDC3,IFWI_TEST_SUITE,IFWI_COMMON_UNIFIED,TGL_H_MASTER,ADL-P_5SGC2,ADL_N_REV0,MTL_SIMICS_IN_EXECUTION_TEST,ADL-N_REV1,MTL_HSLE_Sanity_SOC,ADL_SBGA_5GC,ADL_SBGA_3DC1,ADL_SBGA_3DC2,ADL_SBGA_3DC3,ADL_SBGA_3DC4,RPL-SBGA_5SC,RPL-SBGA_4SC,RPL-SBGA_3SC,RPL-S_2SDC7,RPL-Px_5SGC1,MTL-M_5SGC1,MTL-M_4SDC1,MTL-M_4SDC2,MTL-M_3SDC3,MTL-M_2SDC4,MTL-M_2SDC5,MTL-M_2SDC6,ADL-S_Post-Si_In_Production,MTL_IFWI_CBV_PMC,MTL_IFWI_CBV_BIOS,MTL-P_5SGC1,MTL-P_4SDC1,MTL-P_4SDC2,MTL-P_3SDC3,MTL-P_3SDC4,MTL-P_2SDC5,MTL-P_2SDC6,MTL_A0_P1,RPL-S_Post-Si_In_Production,RPL-Px_4SP2,RPL-Px_2SDC1,RPL-P_2SDC4,RPL-P_2SDC5,RPL-P_2SDC6,MTL_M_P_PV_POR,MTLSDC4,LNLM5SGC,LNLM4SDC1,LNLM3SDC2,LNLM3SDC3,LNLM3SDC4,LNLM3SDC5,LNLM2SDC6,RPL_Hx-R-GC,RPL_Hx-R-DC1</t>
  </si>
  <si>
    <t>Verify HDCP 2.2 functionality over TBT port</t>
  </si>
  <si>
    <t>CSS-IVE-102299</t>
  </si>
  <si>
    <t>ADL-S_ADP-S_UDIMM_DDR5_1DPC_PreAlpha,CFL_H62_RS2_PV,CFL_H62_RS4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ICL_U42_RS6_PV,ICL_UN42_KC_PV_RS6,ICL_Y42_RS6_PV,ICL_YN42_RS6_PV,KBLR_U42_PV,KBLR_Y_PV,KBLR_Y22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ADL-S_ADP-S_UDIMM_DDR5_1DPC_PV,ADL-S_ADP-S_UDIMM_DDR5_2DPC_Alpha,ADL-S_ADP-S_UDIMM_DDR5_2DPC_Beta,ADL-S_ADP-S_UDIMM_DDR5_2DPC_PreAlpha,ADL-S_ADP-S_UDIMM_DDR5_2DPC_PV,ADL-S_TGP-H_SODIMM_DDR4_1DPC_POE,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MTL_M_Simics_PSS1.1,MTL_P_Simics_PSS1.1,ADL-P_ADP-LP_LP5_PreAlpha,ADL-P_ADP-LP_L4X_PreAlpha,ADL-P_ADP-LP_DDR4_PreAlpha,ADL-P_ADP-LP_DDR5_PreAlpha</t>
  </si>
  <si>
    <t>HDCP,iTBT,TBT,TCSS</t>
  </si>
  <si>
    <t>KBL-R CCB POR update - Thunderbolt HDCP2.2 over DP Dual-mode (DP++) support
 ICL PRD Coverage: BC-RQTBC-13873 BC-RQTBC-14633 BC-RQTBC-15216 BC-RQTBC-12350
TGL: BC-RQTBCTL-498,1405573787,BC-RQTBCTL-492
CML PRD Coverage: BC-RQTBC-12350MTL_P:22010767569MTL_M:22010767598</t>
  </si>
  <si>
    <t>HDCP2.2 play back should be success over TBT port without any issue</t>
  </si>
  <si>
    <t>bios.alderlake,bios.arrowlake,bios.cometlake,bios.icelake-client,bios.kabylake_r,bios.lunarlake,bios.meteorlake,bios.raptorlake,bios.raptorlake_refresh,bios.rocketlake,bios.tigerlake,ifwi.arrowlake,ifwi.cometlake,ifwi.icelake,ifwi.kabylake_r,ifwi.lunarlake,ifwi.meteorlake,ifwi.raptorlake,ifwi.tigerlake</t>
  </si>
  <si>
    <t>bios.alderlake,bios.arrowlake,bios.cometlake,bios.icelake-client,bios.kabylake_r,bios.lunarlake,bios.meteorlake,bios.raptorlake,bios.rocketlake,bios.tigerlake,ifwi.cometlake,ifwi.icelake,ifwi.kabylake_r,ifwi.meteorlake,ifwi.raptorlake,ifwi.tigerlake</t>
  </si>
  <si>
    <t>OPM Tool</t>
  </si>
  <si>
    <t>Test case is to verify HDCP 2.2 over TBT port</t>
  </si>
  <si>
    <t>L5_milestone_only,ICL-ArchReview-PostSi,ICL_BAT_NEW,BIOS_EXT_BAT,UDL2.0_ATMS2.0,TGL_ERB_PO,OBC-ICL-CPU-iTCSS-TCSS-Display_DP,TGL_BIOS_PO_P2,TGL_IFWI_PO_P3,TGL_IFWI_FOC_BLUE,ADL-S_TGP-H_PO_Phase3,ADL-S_ADP-S_DDR4_2DPC_PO_Phase3,IFWI_Payload_TBT,IFWI_Payload_Dekel,ADL-P_ADP-LP_DDR4_PO Suite_Phase3,PO_Phase_3,ADL-P_ADP-LP_LP5_PO Suite_Phase3,ADL-P_ADP-LP_DDR5_PO Suite_Phase3,ADL-P_ADP-LP_LP4x_PO Suite_Phase3,MTL_PSS_1.1,ARL_S_PSS1.1,UTR_SYNC,RPL_P_MASTER,RPL_S_MASTER,RPL_S_BackwardComp,ADL-S_ 5SGC_1DPC,ADL-S_4SDC1,ADL-S_4SDC2,ADL-S_4SDC4,TGL_H_MASTER,IFWI_TEST_SUITE,IFWI_COMMON_UNIFIED,MTL_Test_Suite,RPL-S_ 5SGC1,ADL-P_5SGC1,ADL-P_5SGC2,MTL_P_MASTER,MTL_M_MASTER,MTL_S_MASTER,ADL-M_5SGC1,ADL-M_2SDC2,ADL-M_3SDC1,RPL-Px_5SGC1,RPL-Px_3SDC1,RPL-P_5SGC1,RPL-P_5SGC2,RPL-P_4SDC1,RPL-P_3SDC2,RPL-P_2SDC3,MTL_IFWI_BAT,RPL_S_PO_P3,ADL_SBGA_5GC,RPL-SBGA_5SC,KBL_NON_ULT,EC-NA,EC-REVIEW,TCSS-TBT-P1,GLK-RS3-10_IFWI,LKF_ERB_PO,LKF_PO_Phase3,LKF_PO_New_P3,OBC-CNL-PCH-XDCI-USBC_Audio,OBC-CFL-PCH-XDCI-USBC_Audio,OBC-ICL-CPU-IOM-TCSS-USBC_Audio,OBC-TGL-CPU-IOM-TCSS-USBC_Audio,TGL_IFWI_PO_P2,TGL_NEW_BAT,ADL-S_TGP-H_PO_Phase2,LKF_WCOS_BIOS_BAT_NEW,IFWI_Payload_EC,MTL_PSS_1.0,ADL_M_PO_Phase2,ADL_N_MASTER,ADL_N_5SGC1,ADL_N_4SDC1,ADL_N_3SDC1,ADL_N_2SDC1,ADL_N_2SDC2,ADL_N_2SDC3,MTL_VS_0.8,IFWI_FOC_BAT,MTL_IFWI_PSS_EXTENDED,CQN_DASHBOARD,ADL-M_3SDC2,ADL-M_2SDC1,ADL-P_4SDC2,ADL_N_PO_Phase2,ADL_N_REV0,ADL-N_REV1,MTL_HFPGA_TCSS,RPL-S_5SGC1,RPL_Px_PO_P3,MTL-M_5SGC1,MTL-M_4SDC1,MTL-M_4SDC2,MTL-M_3SDC3,MTL-M_2SDC4,MTL-M_2SDC5,MTL-M_2SDC6,RPL_SBGA_PO_P3,MTL_IFWI_CBV_TBT,MTL_IFWI_CBV_EC,MTL_IFWI_CBV_BIOS,MTL-P_5SGC1,MTL-P_4SDC1,MTL-P_4SDC2,MTL-P_3SDC3,MTL-P_3SDC4,MTL-P_2SDC5,MTL-P_2SDC6,RPL_P_PO_P3,RPL-SBGA_4SC,RPL-Px_4SP2,RPL-P_2SDC4,RPL-P_2SDC5,RPL-P_2SDC6,RPL-Px_2SDC1,ARL_Px_IFWI_CI,MTL_PSS_1.0_Block,RPL_P_Q0_DC2_PO_P3,LNLM5SGC,LNLM3SDC3,LNLM3SDC4,LNLM3SDC5,LNLM3SDC1,LNLM2SDC6,ARL_S_PSS1.0,MTLSGC1,MTLSGC1,MTLSDC1,MTLSDC2,MTLSDC3,MTLSDC4,MTLSDC2,MTLSDC3,MTLSDC4,MTLSDC1,RPL-Px_4SP2,RPL-Px_4SP2,RPL-Px_4SP2,RPL_Hx-R-DC1,RPL_Hx-R-GC</t>
  </si>
  <si>
    <t>Verify HDCP 2.2 functionality over TBT port after Sx and warm reboot cycles</t>
  </si>
  <si>
    <t>CSS-IVE-102300</t>
  </si>
  <si>
    <t>ADL-S_ADP-S_UDIMM_DDR5_1DPC_PreAlpha,CFL_H62_RS2_PV,CFL_H62_RS4_PV,CFL_U43e_PV,ICL_U42_RS6_PV,ICL_UN42_KC_PV_RS6,ICL_Y42_RS6_PV,ICL_YN42_RS6_PV,KBLR_U42_PV,KBLR_Y_PV,KBLR_Y22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MTL_M_Simics_PSS1.1,MTL_P_Simics_PSS1.1,ADL-P_ADP-LP_LP5_PreAlpha,ADL-P_ADP-LP_L4X_PreAlpha,ADL-P_ADP-LP_DDR4_PreAlpha,ADL-P_ADP-LP_DDR5_PreAlpha</t>
  </si>
  <si>
    <t>HDCP,iTBT,S-states,TBT,TCSS</t>
  </si>
  <si>
    <t>KBL-R CCB POR update - Thunderbolt HDCP2.2 over DP Dual-mode (DP++) support
 ICL PRD Coverage: BC-RQTBC-15218MTL_P:22010767569MTL_M:22010767598</t>
  </si>
  <si>
    <t>bios.alderlake,bios.arrowlake,bios.icelake-client,bios.kabylake_r,bios.lunarlake,bios.meteorlake,bios.raptorlake,bios.raptorlake_refresh,bios.rocketlake,bios.tigerlake,ifwi.arrowlake,ifwi.icelake,ifwi.kabylake_r,ifwi.lunarlake,ifwi.meteorlake,ifwi.raptorlake,ifwi.raptorlake_refresh,ifwi.tigerlake</t>
  </si>
  <si>
    <t>bios.alderlake,bios.arrowlake,bios.icelake-client,bios.kabylake_r,bios.lunarlake,bios.meteorlake,bios.raptorlake,bios.rocketlake,bios.tigerlake,ifwi.icelake,ifwi.kabylake_r,ifwi.meteorlake,ifwi.raptorlake,ifwi.tigerlake</t>
  </si>
  <si>
    <t>Test case is to verify HDCP 2.2 over TBT port after Sx and warm reboot cycles</t>
  </si>
  <si>
    <t>TCSS-TBT-P1,ICL-ArchReview-PostSi,UDL2.0_ATMS2.0,OBC-ICL-CPU-iTCSS-TCSS-Display_DP,OBC-TGL-CPU-iTCSS-TCSS-Display_DP,IFWI_Payload_TBT,IFWI_Payload_Dekel,MTL_PSS_1.1,ARL_S_PSS1.1,UTR_SYNC,RPL_P_MASTER,RPL_S_MASTER,RPL_S_BackwardComp,ADL-S_ 5SGC_1DPC,ADL-S_4SDC1,ADL-S_4SDC2,ADL-S_4SDC4,TGL_H_MASTER,IFWI_TEST_SUITE,IFWI_COMMON_UNIFIED,MTL_Test_Suite,RPL-S_ 5SGC1,ADL-P_5SGC1,ADL-P_5SGC2,MTL_P_MASTER,MTL_M_MASTER,MTL_S_MASTER,ADL-M_5SGC1,ADL-M_2SDC2,ADL-M_3SDC1,RPL-Px_3SDC1,RPL-P_5SGC1,RPL-P_5SGC2,RPL-P_4SDC1,RPL-P_3SDC2,RPL-P_2SDC3,ADL_SBGA_5GC,RPL-SBGA_5SC,KBL_NON_ULT,EC-NA,EC-REVIEW,GLK-RS3-10_IFWI,ICL_BAT_NEW,LKF_ERB_PO,BIOS_EXT_BAT,LKF_PO_Phase3,LKF_PO_New_P3,TGL_ERB_PO,OBC-CNL-PCH-XDCI-USBC_Audio,OBC-CFL-PCH-XDCI-USBC_Audio,OBC-LKF-CPU-IOM-TCSS-USBC_Audio,OBC-ICL-CPU-IOM-TCSS-USBC_Audio,OBC-TGL-CPU-IOM-TCSS-USBC_Audio,TGL_BIOS_PO_P2,TGL_IFWI_PO_P2,TGL_NEW_BAT,ADL-S_TGP-H_PO_Phase2,LKF_WCOS_BIOS_BAT_NEW,IFWI_Payload_EC,MTL_PSS_1.0,ADL_M_PO_Phase2,ADL_N_MASTER,ADL_N_5SGC1,ADL_N_4SDC1,ADL_N_3SDC1,ADL_N_2SDC1,ADL_N_2SDC2,ADL_N_2SDC3,MTL_VS_0.8,IFWI_FOC_BAT,MTL_IFWI_PSS_EXTENDED,CQN_DASHBOARD,ADL-M_3SDC2,ADL-M_2SDC1,ADL-P_4SDC2,ADL_N_PO_Phase2,RPL-Px_5SGC1,ADL_N_REV0,ADL-N_REV1,MTL_IFWI_BAT,MTL_HFPGA_TCSS,RPL-S_5SGC1,MTL-M_5SGC1,MTL-M_4SDC1,MTL-M_4SDC2,MTL-M_3SDC3,MTL-M_2SDC4,MTL-M_2SDC5,MTL-M_2SDC6,MTL_IFWI_CBV_PMC,MTL_IFWI_CBV_TBT,MTL_IFWI_CBV_EC,MTL_IFWI_CBV_EC,MTL IFWI_Payload_Platform-Val,MTL-P_5SGC1,MTL-P_4SDC1,MTL-P_4SDC2,MTL-P_3SDC3,MTL-P_3SDC4,MTL-P_2SDC5,MTL-P_2SDC6,RPL-SBGA_4SC,RPL-Px_4SP2,RPL-P_5SGC1,RPL-P_2SDC4,RPL-P_2SDC5,RPL-P_2SDC6,RPL-P_2SDC6,RPL-Px_2SDC1,RPL-Px_2SDC1,MTL_PSS_1.0_Block,MTLSDC1,MTLSGC1,MTLSDC1,MTLSDC4,MTLSGC1,MTLSDC1,MTLSDC3,MTLSGC1,MTLSDC1,MTLSDC2,MTLSDC3,MTLSDC4,LNLM5SGC,LNLM3SDC3,LNLM3SDC4,LNLM3SDC5,LNLM5SGC,LNLM3SDC3,LNLM3SDC4,LNLM3SDC5,LNLM3SDC1,LNLM2SDC6,LNLM5SGC,LNLM3SDC3,LNLM3SDC4,LNLM3SDC5,LNLM3SDC1,LNLM2SDC6,ARL_S_PSS1.0,RPL-Px_4SP2,RPL-Px_4SP2,RPL-Px_4SP2,RPL_Hx-R-DC1,RPL_Hx-R-GC,RPL_Hx-R-GC,RPL_Hx-R-DC1</t>
  </si>
  <si>
    <t>ISH Sensor Enumeration pre and post Connected Standby (CMS) cycle - Proximity</t>
  </si>
  <si>
    <t>CSS-IVE-105394</t>
  </si>
  <si>
    <t>CFL_H62_RS2_PV,CFL_H62_RS3_PV,CFL_H62_RS4_PV,CFL_H62_RS5_PV,CFL_H82_RS5_PV,CFL_H82_RS6_PV,CFL_U43e_PV,CNL_H82_PV,CNL_U22_PV,CNL_Y22_PV,ICL_HFPGA_RS2_PSS_1.1,ICL_Simics_VP_RS2_PSS_1.1,ICL_U42_RS6_PV,ICL_Y42_RS6_PV,LKF_A0_RS4_Alpha,LKF_A0_RS4_POE,LKF_B0_RS4_Beta,LKF_B0_RS4_PO,LKF_B0_RS4_PV ,LKF_Bx_ROW_19H1_Alpha,LKF_Bx_ROW_19H1_POE,LKF_Bx_ROW_19H2_Beta,LKF_Bx_ROW_19H2_PV,LKF_Bx_ROW_20H1_PV,TGL_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t>
  </si>
  <si>
    <t>ISH,MoS (Modern Standby)</t>
  </si>
  <si>
    <t>BC-RQTBC-2906
BC-RQTBC-13696
IceLake-UCIS-2138
IceLake-UCIS-1931
IceLake-UCIS-2138
TGL Requirement coverage: 220377677, BC-RQTBCTL-1100, 
4_335-UCIS-1525
RKL:2203202687
MTL_PSS FR:16011327087</t>
  </si>
  <si>
    <t>Proximity Sensor should enumerate in Action manager/Sensor Viewer tool pre and post CMS cycle</t>
  </si>
  <si>
    <t>bios.alderlake,bios.amberlake,bios.arrowlake,bios.cannonlake,bios.coffeelake,bios.icelake-client,bios.lakefield,bios.lunarlake,bios.meteorlake,bios.tigerlake,bios.whiskeylake,ifwi.alderlake,ifwi.amberlake,ifwi.arrowlake,ifwi.cannonlake,ifwi.coffeelake,ifwi.icelake,ifwi.lakefield,ifwi.raptorlake,ifwi.tigerlake,ifwi.whiskeylake</t>
  </si>
  <si>
    <t>bios.alderlake,bios.amberlake,bios.arrowlake,bios.cannonlake,bios.coffeelake,bios.icelake-client,bios.kabylake,bios.lakefield,bios.meteorlake,bios.tigerlake,bios.whiskeylake,ifwi.amberlake,ifwi.cannonlake,ifwi.coffeelake,ifwi.icelake,ifwi.kabylake,ifwi.lakefield,ifwi.raptorlake,ifwi.tigerlake,ifwi.whiskeylake</t>
  </si>
  <si>
    <t>Sensor Viewer,Socwatch</t>
  </si>
  <si>
    <t>Proximity Sensor should get enumerated in Action manager/Sensor Viewer tool pre and post CMoS cycle</t>
  </si>
  <si>
    <t>ICL-ArchReview-PostSi,UDL2.0_ATMS2.0,OBC-CNL-PCH-ISH-Sensors-Proximity,OBC-CFL-PCH-ISH-Sensors-Proximity,OBC-LKF-PCH-ISH-Sensors-Proximity,OBC-ICL-PCH-ISH-Sensors-Proximity,OBC-TGL-PCH-ISH-Sensors-Proximity,TGL_H_Delta,TGL_H_QRC_NA,IFWI_Payload_ISH,MTL_PSS_0.8,MTL_PSS_1.0,UTR_SYNC,MTL_HFPGA_ISH,MTL_NA,IFWI_TEST_SUITE,IFWI_COMMON_UNIFIED,TGL_H_MASTER,TGL_H_5SGC1,TGL_H_4SDC1,RPL_S_MASTER,RPL-S_3SDC2,ADL_SBGA_5GC,MTL_HFPGA_BLOCK,MTL_PSS_CMS,ADL_SBGA_3DC4,MTL-M_4SDC1,MTL-M_4SDC2,MTL-P_5SGC1,MTL-P_4SDC1,MTL-P_2SDC5,RPL-SBGA_5SC,LNLM5SGC,LNLM3SDC2,LNLM4SDC1,LNLM3SDC3,LNLM3SDC4,LNLM3SDC5,LNLM2SDC6,MTLSDC2</t>
  </si>
  <si>
    <t>Verify enumeration of TouchPad in device manager pre and post Connected Standby (CMS) cycle</t>
  </si>
  <si>
    <t>emulation.ip,silicon,simulation.subsystem</t>
  </si>
  <si>
    <t>bios.pch,bios.platform,fw.ifwi.ish</t>
  </si>
  <si>
    <t>CSS-IVE-105409</t>
  </si>
  <si>
    <t>AMLR_Y42_PV_RS6,CFL_H62_RS2_PV,CFL_H62_RS3_PV,CFL_H62_RS4_PV,CFL_H62_RS5_PV,CFL_H82_RS5_PV,CFL_H82_RS6_PV,CFL_U43e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JSLP_POR_20H1_PreAlpha,JSLP_POR_20H2_Beta,JSLP_POR_20H2_PV,JSLP_TestChip_19H1_PreAlpha,KBLR_Y_PV,RKL_S81_CMPH_Xcomp_DDR4_RS6_Alpha,RKL_S81_CMPH_Xcomp_DDR4_RS7_Beta,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CML_U42_DG1_DDR4_PV,CML_U62_DG1_DDR4_PV,RKL_CML_S_102_TGPH_Xcomp_DDR4_Beta,RKL_CML_S_102_TGPH_Xcomp_DDR4_Alpha,RKL_CML_S_102_TGPH_Xcomp_DDR4_PV,ADL-P_ADP-LP_LP4x_POE,ADL-P_ADP-LP_LP4x_ALPHA,ADL-P_ADP-LP_LP4x_BETA,ADL-P_ADP-LP_LP4x_PV,ADL-P_ADP-LP_LP5_POE,ADL-P_ADP-LP_LP5_ALPHA,ADL-P_ADP-LP_LP5_BETA,ADL-P_ADP-LP_LP5_PV,ADL-M_ADP-M_LP5_20H1_Alpha,ADL-M_ADP-M_LP5_20H1_Beta,ADL-M_ADP-M_LP5_20H1_PV,TGL_H81_20H1_RS7_ALPHA,TGL_H81_20H1_RS7_BETA,TGL_H81_20H1_RS7_PV,JSLP_Win10x_PreAlpha,JSLP_Win10x_PV,JSLP_Win10x_Alpha,JSLP_Win10x_Beta,ADL-P_ADP-LP_LP5_PreAlpha,ADL-P_ADP-LP_L4X_PreAlpha</t>
  </si>
  <si>
    <t>I2C/USB touch pad,MoS (Modern Standby),TouchPad</t>
  </si>
  <si>
    <t>BC-RQTBC-10441
BC-RQTBC-13696
TGL Requirement coverage: 220195270, 220194396,</t>
  </si>
  <si>
    <t>TouchPad should enumerate in Device manager pre and post Connected Standby (CMS) cycle</t>
  </si>
  <si>
    <t>bios.alderlake,bios.arrowlake,bios.cannonlake,bios.coffeelake,bios.cometlake,bios.icelake-client,bios.jasperlake,bios.kabylake_r,bios.lunarlake,bios.meteorlake,bios.tigerlake,bios.whiskeylake,ifwi.arrowlake,ifwi.cannonlake,ifwi.coffeelake,ifwi.cometlake,ifwi.icelake,ifwi.kabylake_r,ifwi.lunarlake,ifwi.meteorlake,ifwi.raptorlake,ifwi.tigerlake,ifwi.whiskeylake</t>
  </si>
  <si>
    <t>bios.alderlake,bios.arrowlake,bios.cannonlake,bios.coffeelake,bios.cometlake,bios.icelake-client,bios.jasperlake,bios.kabylake_r,bios.lunarlake,bios.tigerlake,bios.whiskeylake,ifwi.cannonlake,ifwi.coffeelake,ifwi.cometlake,ifwi.icelake,ifwi.kabylake_r,ifwi.meteorlake,ifwi.raptorlake,ifwi.tigerlake,ifwi.whiskeylake</t>
  </si>
  <si>
    <t>TouchPad should enumerate in Device manager pre and post Connected Standby (CMoS) cycle</t>
  </si>
  <si>
    <t>ICL-ArchReview-PostSi,UDL2.0_ATMS2.0,OBC-ICL-PCH-I2C-Touch-Touchpad,OBC-TGL-PCH-I2C-Touch-Touchpad,TGL_H_Delta,TGL_H_QRC_NA,IFWI_Payload_Platform,RKL-S X2_(CML-S+CMP-H)_S102,RKL-S X2_(CML-S+CMP-H)_S62,UTR_SYNC,ADL_N_MASTER,ADL_N_5SGC1,ADL_N_4SDC1,ADL_N_2SDC1,MTL_Test_Suite,IFWI_TEST_SUITE,IFWI_COMMON_UNIFIED,MTL_M_MASTER,MTL_P_MASTER,ADL-P_5SGC1,ADL-M_5SGC1,ADL-P_3SDC3,ADL-P_3SDC4,RPL-Px_5SGC1,RPL-P_5SGC1,ADL_N_REV0,ADL-N_REV1,ADL_SBGA_5GC,MTL_IFWI_QAC,MTL_IFWI_CBV_PMC,MTL_IFWI_CBV_BIOS,RPL-SBGA_5SC,LNLM5SGC,LNLM3SDC2,LNLM4SDC1</t>
  </si>
  <si>
    <t>Verify GPS/GNSS enumeration check pre and post Connected Standby (CMS) cycle</t>
  </si>
  <si>
    <t>CSS-IVE-105410</t>
  </si>
  <si>
    <t>CFL_U43e_LP3_KC_PV,CFL_U43e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KBL_U21_PV,KBLR_Y_PV,KBLR_Y22_PV,LKF_A0_RS4_Alpha,LKF_A0_RS4_POE,LKF_B0_RS4_Beta,LKF_B0_RS4_PO,LKF_Bx_ROW_19H1_Alpha,LKF_Bx_ROW_19H1_POE,LKF_Bx_ROW_19H2_Beta,LKF_Bx_ROW_19H2_PV,LKF_Bx_ROW_20H1_PV,LKF_Bx_Win10X_PV,LKF_Bx_Win10X_Beta,LKF_N-1_(BXTM)_RS3_POE,LKF_N-1_(ICL)_RS3_POE,TGL_U42_RS4_PV,TGL_Y42_RS4_PV,WHL_U42_Corp_PV,WHL_U42_PV,WHL_U43e_Corp_PV,TGL_U42_RS6_Alpha,TGL_U42_RS6_Beta,TGL_U42_RS6_PV,TGL_Y42_RS6_Alpha,TGL_Y42_RS6_Beta,TGL_Y42_RS6_PV</t>
  </si>
  <si>
    <t>GNSS,MoS (Modern Standby)</t>
  </si>
  <si>
    <t>BC-RQTBC-10306
TGL Requirement coverage: BC-RQTBCTL-488
JSL PRD Coverage: BC-RQTBC-16470 BC-RQTBC-16467</t>
  </si>
  <si>
    <t>GPS/GNSS should enumerate in Device manager pre and post Connected Standby (CMS) cycle</t>
  </si>
  <si>
    <t>bios.alderlake,bios.arrowlake,bios.cannonlake,bios.coffeelake,bios.cometlake,bios.icelake-client,bios.kabylake_r,bios.lakefield,bios.lunarlake,bios.meteorlake,bios.raptorlake,bios.raptorlake_refresh,bios.tigerlake,bios.whiskeylake,ifwi.cannonlake,ifwi.coffeelake,ifwi.cometlake,ifwi.icelake,ifwi.kabylake_r,ifwi.lakefield,ifwi.lunarlake,ifwi.meteorlake,ifwi.raptorlake,ifwi.raptorlake_refresh,ifwi.tigerlake,ifwi.whiskeylake</t>
  </si>
  <si>
    <t>bios.alderlake,bios.cannonlake,bios.coffeelake,bios.cometlake,bios.icelake-client,bios.kabylake_r,bios.lakefield,bios.lunarlake,bios.tigerlake,bios.whiskeylake,ifwi.cannonlake,ifwi.coffeelake,ifwi.cometlake,ifwi.icelake,ifwi.kabylake_r,ifwi.lakefield,ifwi.meteorlake,ifwi.raptorlake,ifwi.tigerlake,ifwi.whiskeylake</t>
  </si>
  <si>
    <t>GPS/GNSS should enumerate in Device manager pre and post Connected Standby (CMoS) cycle</t>
  </si>
  <si>
    <t>ICL-ArchReview-PostSi,UDL2.0_ATMS2.0,LKF_PO_Phase3,LKF_PO_New_P3,OBC-CNL-PTF-PCIE-Connectivity-GNSS,OBC-CFL-PTF-PCIE-Connectivity-GNSS,OBC-LKF-PTF-PCIE-Connectivity-GNSS,OBC-ICL-PTF-PCIE-Connectivity-GNSS,OBC-TGL-PTF-PCIE-Connectivity-GNSS,TGL_NEW_BAT,TGL_H_Delta,TGL_H_QRC_NA,IFWI_Payload_Platform,UTR_SYNC,ADL_N_MASTER,ADL_N_2SDC2,IFWI_TEST_SUITE,IFWI_COMMON_UNIFIED,MTL_Test_Suite,ADL-P_5SGC1,ADL-M_5SGC1,ADL-M_4SDC1,ADL_N_REV0,ADL-N_REV1,RPL_P_MASTER,RPL-Px_4SDC1,RPL-P_5SGC1,MTL-M_4SDC1,MTL-M_4SDC2,MTL_IFWI_CBV_PMC,MTL IFWI_Payload_Platform-Val,MTL-P_4SDC1,MTL-P_4SDC2,MTL-P_3SDC3,RPL-Px_2SDC1,RPL-P_2SDC4,LNLM5SGC,LNLM3SDC2,LNLM3SDC3, RPL-SBGA_5SC, RPL_Hx-R-GC</t>
  </si>
  <si>
    <t>Verify ISH Sensor Enumeration pre post Connected Standby (CMS) cycle - Accelerometer/3D Accelerometer</t>
  </si>
  <si>
    <t>bios.pch</t>
  </si>
  <si>
    <t>CSS-IVE-105413</t>
  </si>
  <si>
    <t>AMLR_Y42_PV_RS6,CFL_H62_RS2_PV,CFL_H62_RS3_PV,CFL_H62_RS4_PV,CFL_H62_RS5_PV,CFL_H82_RS5_PV,CFL_H82_RS6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R_Y_PV,LKF_A0_RS4_Alpha,LKF_A0_RS4_POE,LKF_B0_RS4_Beta,LKF_B0_RS4_PO,LKF_B0_RS4_PV ,LKF_Bx_ROW_19H1_Alpha,LKF_Bx_ROW_19H1_POE,LKF_Bx_ROW_19H2_Beta,LKF_Bx_ROW_19H2_PV,LKF_Bx_ROW_20H1_PV,LKF_Bx_Win10X_PV,LKF_Bx_Win10X_Beta,LKF_Simics_VP_RS4_PSS1.0,LKF_Simics_VP_RS4_PSS1.1,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ADL-P_ADP-LP_DDR5_PreAlpha</t>
  </si>
  <si>
    <t>BC-RQTBC-2906
BC-RQTBC-13696
IceLake-UCIS-2009
IceLake-UCIS-1931
TGL Requirement coverage: 220195306, 220194427, BC-RQTBCTL-1100,</t>
  </si>
  <si>
    <t>Accelerometer/3D Accelerometer Sensor should get enumerated in Action manager/Sensor Viewer tool pre and post CMS cycle</t>
  </si>
  <si>
    <t>bios.alderlake,bios.arrowlake,bios.cannonlake,bios.coffeelake,bios.cometlake,bios.icelake-client,bios.kabylake_r,bios.lakefield,bios.meteorlake,bios.raptorlake,bios.tigerlake,bios.whiskeylake,ifwi.arrowlake,ifwi.cannonlake,ifwi.coffeelake,ifwi.cometlake,ifwi.icelake,ifwi.kabylake_r,ifwi.lakefield,ifwi.raptorlake,ifwi.tigerlake,ifwi.whiskeylake</t>
  </si>
  <si>
    <t>bios.alderlake,bios.arrowlake,bios.cannonlake,bios.coffeelake,bios.cometlake,bios.icelake-client,bios.kabylake_r,bios.lakefield,bios.meteorlake,bios.raptorlake,bios.tigerlake,bios.whiskeylake,ifwi.cannonlake,ifwi.coffeelake,ifwi.cometlake,ifwi.icelake,ifwi.kabylake_r,ifwi.lakefield,ifwi.raptorlake,ifwi.tigerlake,ifwi.whiskeylake</t>
  </si>
  <si>
    <t>Accelerometer/3D Accelerometer Sensor should get enumerated in Action manager/Sensor Viewer tool pre and post CMoS cycle</t>
  </si>
  <si>
    <t>LKF_PO_Phase3,LKF_PO_New_P3,TGL_H_Delta,TGL_H_QRC_NA,IFWI_Payload_ISH,ADL-P_QRC_BAT,UTR_SYNC,MTL_Test_Suite,IFWI_FOC_BAT,MTL_PSS_0.8,IFWI_TEST_SUITE,IFWI_COMMON_UNIFIED,MTL_P_MASTER,RPL_S_MASTER,MTL_M_MASTER,TGL_H_MASTER,TGL_H_5SGC1,TGL_H_4SDC1,RPL-P_5SGC1,RPL-P_5SGC2,RPL_S_BackwardComp,ADL_SBGA_5GC,RPL-SBGA_5SC,ADL-M_5SGC1,ADL-M_2SDC1,MTL_PSS_CMS,ADL-M_2SDC2,ADL_SBGA_3DC4,MTL-M_5SGC1,MTL-M_4SDC2,MTL-P_5SGC1,MTL-P_4SDC1,MTL-P_2SDC5,RPL-Px_4SP2,RPL-Px_2SDC1,RPL-P_5SGC,RPL-P_4SDC1,LNLM5SGC,LNLM3SDC2,LNLM4SDC1,LNLM3SDC3,LNLM3SDC4,LNLM3SDC5,LNLM2SDC6,RPL-SBGA_4SC,MTLSDC2</t>
  </si>
  <si>
    <t>Verify WWAN enumeration pre and post Connected Standby (CMS) cycle</t>
  </si>
  <si>
    <t>CSS-IVE-105421</t>
  </si>
  <si>
    <t>AML_5W_Y22_ROW_PV,AMLR_Y42_PV_RS6,CFL_U43e_LP3_KC_PV,CFL_U43e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Y42_RS6_PV,KBL_U21_PV,KBL_Y22_PV,KBLR_Y_PV,KBLR_Y22_PV,LKF_A0_RS4_Alpha,LKF_A0_RS4_POE,LKF_B0_RS4_Beta,LKF_B0_RS4_PO,LKF_Bx_ROW_19H1_Alpha,LKF_Bx_ROW_19H1_POE,LKF_Bx_ROW_19H2_Beta,LKF_Bx_ROW_19H2_PV,LKF_Bx_ROW_20H1_PV,LKF_Bx_Win10X_PV,LKF_Bx_Win10X_Beta,LKF_N-1_(BXTM)_RS3_POE,LKF_N-1_(ICL)_RS3_POE,TGL_U42_RS4_PV,TGL_Y42_RS4_PV,TGL_Z0_(TGPLP-A0)_RS4_PPOExit,WHL_U42_Corp_PV,WHL_U42_PV,WHL_U43e_Corp_PV,TGL_U42_RS6_Alpha,TGL_U42_RS6_Beta,TGL_U42_RS6_PV,TGL_Y42_RS6_Alpha,TGL_Y42_RS6_Beta,TGL_Y42_RS6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t>
  </si>
  <si>
    <t>MoS (Modern Standby),WWAN</t>
  </si>
  <si>
    <t>BC-RQTBC-9996
BC-RQTBC-13696
IceLake-UCIS-1260
TGL Requirement coverage: BC-RQTBCTL-487, BC-RQTBCTL-1244, 
JSL PRD Coverage: BC-RQTBC-16469
RKL:2203203097,2203202914
ADL:2203202914</t>
  </si>
  <si>
    <t>WWAN should enumerate in Device manager pre and post Connected Standby (CMS) cycle</t>
  </si>
  <si>
    <t>bios.alderlake,bios.amberlake,bios.arrowlake,bios.cannonlake,bios.coffeelake,bios.cometlake,bios.icelake-client,bios.kabylake,bios.kabylake_r,bios.lakefield,bios.lunarlake,bios.meteorlake,bios.raptorlake,bios.raptorlake_refresh,bios.tigerlake,bios.whiskeylake,ifwi.amberlake,ifwi.arrowlake,ifwi.cannonlake,ifwi.coffeelake,ifwi.cometlake,ifwi.icelake,ifwi.kabylake,ifwi.kabylake_r,ifwi.lakefield,ifwi.lunarlake,ifwi.meteorlake,ifwi.raptorlake,ifwi.raptorlake_refresh,ifwi.tigerlake,ifwi.whiskeylake</t>
  </si>
  <si>
    <t>bios.alderlake,bios.amberlake,bios.cannonlake,bios.coffeelake,bios.cometlake,bios.icelake-client,bios.kabylake,bios.kabylake_r,bios.lakefield,bios.lunarlake,bios.raptorlake,bios.tigerlake,bios.whiskeylake,ifwi.amberlake,ifwi.cannonlake,ifwi.coffeelake,ifwi.cometlake,ifwi.icelake,ifwi.kabylake,ifwi.kabylake_r,ifwi.lakefield,ifwi.meteorlake,ifwi.raptorlake,ifwi.tigerlake,ifwi.whiskeylake</t>
  </si>
  <si>
    <t>WWAN should enumerate in Device manager pre and post Connected Standby (CMoS) cycle</t>
  </si>
  <si>
    <t>ICL-ArchReview-PostSi,UDL2.0_ATMS2.0,LKF_PO_Phase3,LKF_PO_New_P3,OBC-CNL-PTF-PCIE-Connectivity-WWAN,OBC-CFL-PTF-PCIE-Connectivity-WWAN,OBC-LKF-PTF-PCIE-Connectivity-WWAN,OBC-ICL-PTF-PCIE-Connectivity-WWAN,OBC-TGL-PTF-PCIE-Connectivity-WWAN,CML_Delta_From_WHL,AMLY22_delta_from_Y42,TGL_NEW_BAT,TGL_H_Delta,TGL_H_QRC_NA,IFWI_Payload_Platform,UTR_SYNC,ADL_N_MASTER,MTL_M_MASTER,MTL_P_MASTER,ADL_N_2SDC2,IFWI_TEST_SUITE,IFWI_COMMON_UNIFIED,MTL_Test_Suite,ADL-P_5SGC1,ADL-M_5SGC1,ADL-M_4SDC1,ADL_N_REV0,RPL-Px_5SGC1,ADL-N_REV1,RPL_P_MASTER,RPL-Px_4SDC1,ADL-M_2SDC1,RPL-P_5SGC1,ADL_SBGA_3DC1,RPL-P_2SDC4,RPL-P_PNP_GC,MTL-M_4SDC1,MTL-M_4SDC2,MTL_IFWI_QAC,MTL_IFWI_CBV_PMC,RPL-SBGA_5SC,MTL_IFWI_CBV_BIOS,MTL-P_4SDC1,MTL-P_4SDC2,MTL-P_3SDC3,RPL-Px_2SDC1,LNLM5SGC,LNLM3SDC2,LNLM3SDC3, RPL_Hx-R-GC</t>
  </si>
  <si>
    <t>Verify Touch panel Enumeration pre and post Connected Standby (CMS) cycle</t>
  </si>
  <si>
    <t>CSS-IVE-105424</t>
  </si>
  <si>
    <t>ADL-S_ADP-S_SODIMM_DDR5_1DPC_Alpha,AMLR_Y42_PV_RS6,CFL_H62_RS2_PV,CFL_H62_RS3_PV,CFL_H62_RS4_PV,CFL_H62_RS5_PV,CFL_H82_RS5_PV,CFL_H82_RS6_PV,CFL_U43e_PV,CNL_H82_PV,CNL_U22_PV,CNL_Y22_PV,ICL_U42_RS6_PV,ICL_Y42_RS6_PV,JSLP_POR_20H1_Alpha,JSLP_POR_20H1_PreAlpha,JSLP_POR_20H2_Beta,JSLP_POR_20H2_PV,KBLR_Y_PV,WHL_U42_Corp_PV,WHL_U42_PV,WHL_U43e_Corp_PV,ADL-S_ADP-S_SODIMM_DDR5_1DPC_Beta,ADL-S_ADP-S_SODIMM_DDR5_1DPC_PreAlpha,ADL-S_ADP-S_SODIMM_DDR5_1DPC_PV,ADL-P_ADP-LP_LP4x_POE,ADL-P_ADP-LP_LP5_ALPHA,ADL-P_ADP-LP_LP5_BETA,ADL-P_ADP-LP_LP5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t>
  </si>
  <si>
    <t>MoS (Modern Standby),touch panel</t>
  </si>
  <si>
    <t>BC-RQTBC-3021 
BC-RQTBC-13860
MTL : 16011327091 , 16011187982</t>
  </si>
  <si>
    <t>Touch panel should enumerate in Device manager pre and post Connected Standby (CMS) cycle</t>
  </si>
  <si>
    <t>bios.alderlake,bios.arrowlake,bios.cannonlake,bios.coffeelake,bios.cometlake,bios.icelake-client,bios.jasperlake,bios.kabylake_r,bios.lunarlake,bios.meteorlake,bios.raptorlake,bios.whiskeylake,ifwi.arrowlake,ifwi.cannonlake,ifwi.coffeelake,ifwi.cometlake,ifwi.icelake,ifwi.kabylake_r,ifwi.lunarlake,ifwi.meteorlake,ifwi.raptorlake,ifwi.whiskeylake</t>
  </si>
  <si>
    <t>bios.alderlake,bios.arrowlake,bios.cannonlake,bios.coffeelake,bios.cometlake,bios.icelake-client,bios.jasperlake,bios.kabylake_r,bios.lunarlake,bios.meteorlake,bios.raptorlake,bios.whiskeylake,ifwi.cannonlake,ifwi.coffeelake,ifwi.cometlake,ifwi.icelake,ifwi.kabylake_r,ifwi.meteorlake,ifwi.raptorlake,ifwi.whiskeylake</t>
  </si>
  <si>
    <t>Touch panel should enumerate in Device manager pre and post Connected Standby (CMoS) cycle</t>
  </si>
  <si>
    <t>CFL-PRDtoTC-Mapping,InProdATMS1.0_03March2018,LKF_PO_Phase3,LKF_PO_New_P3,PSE 1.0,OBC-CNL-PCH-PXHCI-USB-USB3_USB2_Storage,OBC-CFL-PCH-PXHCI-USB-USB3_USB2_Storage,OBC-ICL-PCH-XHCI-USB-USB3_USB2_Storage,OBC-TGL-PCH-XHCI-USB-USB3_USB2_Storage,KBLR_ATMS1.0_Automated_TCs,WCOS_BIOS_WHCP_REQ,LKF_WCOS_BIOS_BAT_NEW,UTR_SYNC,MTL_Test_Suite,IFWI_TEST_SUITE,IFWI_COMMON_UNIFIED,RPL_S_MASTER,ADL-P_3SDC1,RPL-Px_5SGC1,RPL-Px_4SDC1,RPL_S_BackwardComp,RPL-SBGA_5SC,RPL-S_3SDC1,MTL_PSS_CMS,RPL-P_4SDC1,RPL-P_3SDC2,,MTL_IFWI_CBV_PMC,MTL IFWI_Payload_Platform-Val,
RPL-Px_4SP2,RPL-Px_2SDC1,RPL-P_3SDC2,RPL-P_2SDC4,MTLSDC2</t>
  </si>
  <si>
    <t>ISH Sensor Enumeration pre and post Connected Standby (CMS) cycle - Magnetometer</t>
  </si>
  <si>
    <t>CSS-IVE-105425</t>
  </si>
  <si>
    <t>AMLR_Y42_PV_RS6,CFL_H62_RS2_PV,CFL_H62_RS3_PV,CFL_H62_RS4_PV,CFL_H62_RS5_PV,CFL_H82_RS5_PV,CFL_H82_RS6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LKF_A0_RS4_Alpha,LKF_A0_RS4_POE,LKF_B0_RS4_Beta,LKF_B0_RS4_PO,LKF_B0_RS4_PV ,LKF_Bx_ROW_19H1_Alpha,LKF_Bx_ROW_19H1_POE,LKF_Bx_ROW_19H2_Beta,LKF_Bx_ROW_19H2_PV,LKF_Bx_ROW_20H1_PV,LKF_Bx_Win10X_PV,LKF_Bx_Win10X_Beta,LKF_Simics_VP_RS4_PSS1.0,LKF_Simics_VP_RS4_PSS1.1,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RKL_CML_S_102_TGPH_Xcomp_DDR4_Beta,RKL_CML_S_102_TGPH_Xcomp_DDR4_Alpha,RKL_CML_S_102_TGPH_Xcom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5_PreAlpha</t>
  </si>
  <si>
    <t>BC-RQTBC-2906
BC-RQTBC-13696
IceLake-UCIS-1855
IceLake-UCIS-2033
TGL Requirement coverage: 220195303, 220194423, BC-RQTBCTL-1100
MTL : 16011187672 , 16011327251</t>
  </si>
  <si>
    <t>Magnetometer Sensor should enumerate in Action manager/Sensor Viewer tool pre and post CMS cycle</t>
  </si>
  <si>
    <t>bios.alderlake,bios.arrowlake,bios.cannonlake,bios.coffeelake,bios.cometlake,bios.icelake-client,bios.lakefield,bios.meteorlake,bios.raptorlake,bios.tigerlake,bios.whiskeylake,ifwi.arrowlake,ifwi.cannonlake,ifwi.coffeelake,ifwi.cometlake,ifwi.icelake,ifwi.lakefield,ifwi.raptorlake,ifwi.tigerlake,ifwi.whiskeylake</t>
  </si>
  <si>
    <t>bios.alderlake,bios.arrowlake,bios.cannonlake,bios.coffeelake,bios.cometlake,bios.icelake-client,bios.lakefield,bios.meteorlake,bios.raptorlake,bios.tigerlake,bios.whiskeylake,ifwi.cannonlake,ifwi.coffeelake,ifwi.cometlake,ifwi.icelake,ifwi.lakefield,ifwi.raptorlake,ifwi.tigerlake,ifwi.whiskeylake</t>
  </si>
  <si>
    <t>Sensor Viewer</t>
  </si>
  <si>
    <t>Magnetometer Sensor should get enumerated in Action manager/Sensor Viewer tool pre and post CMoS cycle</t>
  </si>
  <si>
    <t>ICL-ArchReview-PostSi,LKF_PO_Phase3,LKF_PO_New_P3,OBC-CNL-PCH-ISH-Sensors-Magnetometer,OBC-CFL-PCH-ISH-Sensors-Magnetometer,OBC-LKF-PCH-ISH-Sensors-Magnetometer,OBC-ICL-PCH-ISH-Sensors-Magnetometer,OBC-TGL-PCH-ISH-Sensors-Magnetometer,TGL_H_Delta,TGL_H_QRC_NA,IFWI_Payload_ISH,MTL_PSS_0.8,ADL-P_QRC_BAT,UTR_SYNC,MTL_HFPGA_ISH,MTL_Test_Suite,IFWI_TEST_SUITE,IFWI_COMMON_UNIFIED,TGL_H_MASTER,TGL_H_5SGC1,TGL_H_4SDC1,RPL-P_5SGC1,RPL-P_5SGC2,RPL_S_MASTER,RPL_S_BackwardComp,ADL_N_REV0,ADL-N_REV1,ADL_SBGA_5GC,RPL-SBGA_5SC,ADL-M_5SGC1,ADL-M_2SDC1,MTL_PSS_CMS,MTL_HFPGA_BLOCK,ADL-M_2SDC2,ADL_SBGA_3DC4,MTL-M_5SGC1,MTL-M_4SDC2,MTL-P_5SGC1,MTL-P_4SDC1,MTL-P_2SDC5,RPL-Px_4SP2,RPL-Px_2SDC1,RPL-P_5SGC,RPL-P_4SDC1,LNLM5SGC,LNLM3SDC2,LNLM4SDC1,LNLM3SDC3,LNLM3SDC4,LNLM3SDC5,LNLM2SDC6,RPL-SBGA_4SC,MTLSDC2</t>
  </si>
  <si>
    <t>Validate data transfer functionality between USB drives connected over Type-C port</t>
  </si>
  <si>
    <t>CSS-IVE-105628</t>
  </si>
  <si>
    <t>ADL-S_ADP-S_UDIMM_DDR5_1DPC_PreAlpha,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</si>
  <si>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TBT_PD_EC_NA,TCSS,USB2.0,USB3.0,USB-TypeC</t>
  </si>
  <si>
    <t>IceLake-UCIS-4358
TGL Coverage Ref: 1209951221, 1209950986, 1209951124, 220195081
 IceLake-UCIS-4269, IceLake-UCIS-768, IceLake-UCIS-843, LKF ID : 4_335-UCIS-3007
TGL: 220195267,220194397
LKF PSS UCIS Coverage: 4_335-UCIS-2984
RKL Coverage ID :2203201383,2203202518,2203203016,2203202802,2203202480
ADL: 2205445428,2205443393MTL_P:22010767569MTL_M:22010767598</t>
  </si>
  <si>
    <t>USB 3.1/3.0 device should function properly on cold-plug over Type-C port without any issue</t>
  </si>
  <si>
    <t>bios.alderlake,bios.arrowlake,bios.cannonlake,bios.coffeelake,bios.cometlake,bios.icelake-client,bios.jasperlake,bios.lakefield,bios.lunarlake,bios.meteorlake,bios.raptorlake,bios.raptorlake_refresh,bios.rocketlake,bios.tigerlake,bios.whiskeylake,ifwi.arrowlake,ifwi.cannonlake,ifwi.coffeelake,ifwi.cometlake,ifwi.icelake,ifwi.lakefield,ifwi.lunarlake,ifwi.meteorlake,ifwi.raptorlake,ifwi.raptorlake_refresh,ifwi.tigerlake,ifwi.whiskeylake</t>
  </si>
  <si>
    <t>This Test case to Validate data transfer functionality between USB drives connected over Type-C port</t>
  </si>
  <si>
    <t>ICL-ArchReview-PostSi,ICL_BAT_NEW,LKF_ERB_PO,BIOS_EXT_BAT,LKF_PO_Phase2,UDL2.0_ATMS2.0,LKF_PO_New_P3,TGL_ERB_PO,OBC-CNL-PCH-XDCI-USBC-USB2_Storage,OBC-ICL-CPU-iTCSS-TCSS-USB2_Storage,OBC-TGL-CPU-iTCSS-TCSS-USB2_Storage,OBC-CFL-PCH-XDCI-USBC-USB2_Storage,TGL_H_PSS_BIOS_BAT,TGL_IFWI_FOC_BLUE,LKF_WCOS_BIOS_BAT_NEW,IFWI_Payload_TBT,IFWI_Payload_EC,UTR_SYNC,RPL_S_BackwardComp,ADL-S_ 5SGC_1DPC,ADL-S_4SDC1,ADL-S_4SDC2,ADL-S_4SDC4,ADL_N_MASTER,ADL_N_5SGC1,ADL_N_4SDC1,ADL_N_3SDC1,ADL_N_2SDC1,ADL_N_2SDC2,ADL_N_2SDC3,IFWI_TEST_SUITE,IFWI_COMMON_UNIFIED,MTL_Test_Suite,IFWI_FOC_BAT,RPL-S_ 5SGC1,CQN_DASHBOARD,ADL-P_5SGC1,ADL-P_5SGC2,MTL_P_MASTER,MTL_M_MASTER,MTL_S_MASTER,ADL-M_5SGC1,ADL-M_2SDC2,ADL-M_3SDC1,ADL-M_3SDC2,ADL-M_2SDC1,MTL_SIMICS_IN_EXECUTION_TEST,RPL-Px_5SGC1,RPL-Px_3SDC1,MTL_S_Sanity,RPL-P_5SGC1,RPL-P_5SGC2,RPL-P_4SDC1,RPL-P_3SDC2,RPL-P_2SDC3,RPL_S_IFWI_PO_Phase3,ADL_N_REV0,ADL-N_REV1,MTL_HFPGA_TCSS,ADL_SBGA_5GC,RPL-SBGA_5SC,KBL_NON_ULT,EC-NA,EC-REVIEW,TCSS-TBT-P1,GLK-RS3-10_IFWI,LKF_PO_Phase3,OBC-CFL-PCH-XDCI-USBC_Audio,OBC-LKF-CPU-IOM-TCSS-USBC_Audio,OBC-ICL-CPU-IOM-TCSS-USBC_Audio,OBC-TGL-CPU-IOM-TCSS-USBC_Audio,TGL_BIOS_PO_P2,TGL_IFWI_PO_P2,TGL_NEW_BAT,ADL-S_TGP-H_PO_Phase2,ADL_M_PO_Phase2,MTL_IFWI_PSS_EXTENDED,ADL-P_4SDC2,ADL_N_PO_Phase2,MTL_IFWI_BAT,RPL-S_5SGC1,MTL_M_P_PV_POR,RPL-S_2SDC4,RPL_Px_PO_P3,MTL-M_5SGC1,MTL-M_4SDC1,MTL-M_4SDC2,MTL-M_3SDC3,MTL-M_2SDC4,MTL-M_2SDC5,MTL-M_2SDC6,MTL_IFWI_IAC_IOM,RPL_SBGA_IFWI_PO_Phase3,MTL_IFWI_CBV_TBT,MTL_IFWI_CBV_EC,MTL IFWI_Payload_Platform-Val,MTL-P_5SGC1,MTL-P_4SDC1,MTL-P_4SDC2,MTL-P_3SDC3,MTL-P_3SDC4,MTL-P_2SDC5,MTL-P_2SDC6,RPL_P_PO_P3,RPL-SBGA_4SC,RPL-Px_4SP2,RPL-P_2SDC4,RPL-P_2SDC5,RPL-P_2SDC6,RPL-Px_2SDC1,LNL_M_PSS0.8,RPL-SBGA_2SC1,RPL-SBGA_2SC2-2,MTL_PSS_1.0_Block,MTL_PSS_1.1,ARL_S_PSS1.1,RPL_P_Q0_DC2_PO_P3,LNLM5SGC,LNLM3SDC3,LNLM3SDC4,LNLM3SDC5,LNLM3SDC1,LNLM2SDC6,ARL_S_PSS1.0,MTLSGC1,MTLSGC1,MTLSDC1,MTLSDC2,MTLSDC3,MTLSDC4,MTLSDC2,MTLSDC3,MTLSDC4,MTLSDC1,RPL_Hx-R-DC1,RPL_Hx-R-GC,RPL_Hx-R-GC,RPL_Hx-R-DC1</t>
  </si>
  <si>
    <t>Verify SUT does not boot in Dead battery condition</t>
  </si>
  <si>
    <t>bios.platform,fw.ifwi.bios,fw.ifwi.ec</t>
  </si>
  <si>
    <t>CSS-IVE-105576</t>
  </si>
  <si>
    <t>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,LKF_Bx_ROW_19H1_Alpha,LKF_Bx_ROW_19H1_POE,LKF_Bx_ROW_19H2_Beta,LKF_Bx_ROW_19H2_PV,LKF_Bx_ROW_20H1_PV,LKF_Bx_Win10X_PV,LKF_Bx_Win10X_Beta,TGL_ H81_RS4_Alpha,TGL_ H81_RS4_Beta,TGL_ H81_RS4_PV,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GLR_UP3_HR21_PreAlpha,TGLR_UP3_HR21_Alpha,TGLR_UP3_HR21_Beta,TGLR_UP3_HR21_PV</t>
  </si>
  <si>
    <t>Charging modes,Power Btn/HID,Real Battery Management,S-states,USB PD,USB-TypeC</t>
  </si>
  <si>
    <t>BC-RQTBCLF-21
EHL : Document Ref : EHL OSE ECLite_FAS 0.5_candidate.pdf_Chap_4.1.6_Dead battery Charging
MTL: 16011327427</t>
  </si>
  <si>
    <t>SUT should not boot with dead battery</t>
  </si>
  <si>
    <t>bios.alderlake,bios.icelake-client,bios.jasperlake,bios.lakefield,bios.raptorlake,bios.tigerlake,ifwi.icelake,ifwi.lakefield,ifwi.meteorlake,ifwi.raptorlake,ifwi.tigerlake</t>
  </si>
  <si>
    <t>Intention of the test case is to check whether SUT is booting with dead battery or not.</t>
  </si>
  <si>
    <t>EC-FV,EC-BATTERY,UDL2.0_ATMS2.0,TGL_ERB_PO,OBC-LKF-PTF-DekelPhy-EM-PMC_EClite_ManageCharger,TGL_IFWI_PO_P3,ECLITE-BAT,TGL_IFWI_FOC_BLUE,LKF_Battery,EC-WCOS-NEW,IFWI_Payload_EC,IFWI_Payload_TBT,MTL_PSS_1.1,ARL_S_PSS1.1,UTR_SYNC,ADL_N_MASTER,ADL_N_5SGC1,ADL_N_3SDC1,ADL_N_2SDC1,ADL_N_2SDC2,ADL_N_2SDC3,IFWI_TEST_SUITE,IFWI_COMMON_UNIFIED,MTL_Test_Suite,MTL_PSS_0.8,TGL_H_MASTER,ADL-P_5SGC2,ADL-M_5SGC1,ADL-M_3SDC2,RPL-Px_5SGC1,RPL-Px_3SDC1,MTL_SIMICS_BLOCK,ADL_N_REV0,ADL-N_REV1,ADL_SBGA_5GC,GLK-IFWI-SI,ICL-ArchReview-PostSi,InProdATMS1.0_03March2018,PSE 1.0,OBC-CNL-EC-SMC-EM-ManageCharger,OBC-CFL-EC-SMC-EM-ManageCharger,OBC-ICL-EC-SMC-EM-ManageCharger,OBC-TGL-EC-SMC-EM-ManageCharger,GLK_ATMS1.0_Automated_TCs,CML_BIOS_SPL,CML_EC_FV,IFWI_Payload_Platform,RPL-P_5SGC1,RPL-P_5SGC2,RPL-P_4SDC1,RPL-P_3SDC2,RPL-P_3SDC3,RPL-P_2SDC4,RPL-P_PNP_GC,RPL-Px_4SDC1,RPL-Px_3SDC2,MTL-M_5SGC1,MTL-M_4SDC1,MTL-M_4SDC2,MTL-M_3SDC3,MTL-M_2SDC4,MTL-M_2SDC5,MTL-M_2SDC6,MTL_IFWI_CBV_EC,RPL-SBGA_5SC,MTL-P_5SGC1,MTL-P_4SDC1,MTL-P_4SDC2,MTL-P_3SDC3,MTL-P_3SDC4,MTL-P_2SDC5,MTL-P_2SDC6,RPL-SBGA_4SC,RPL-Px_4SP2,RPL-P_2SDC3,RPL-P_2SDC6,ARL_Px_IFWI_CI,RPL-SBGA_2SC1,RPL-SBGA_2SC2,RPL-SBGA_3SC-2,RPL-SBGA_3SC,LNLM5SGC,LNLM3SDC3,LNLM3SDC4,LNLM3SDC5,LNLM3SDC1,LNLM2SDC6,LNLM3SDC2,RPL_Hx-R-DC1,RPL_Hx-R-GC,RPL_Hx-R-GC,RPL_Hx-R-DC1,RPL_Hx-R-GC,RPL_Hx-R-DC1</t>
  </si>
  <si>
    <t>Verify SUT wake from S3, S4 using PCIE LAN devices (WOL)</t>
  </si>
  <si>
    <t>CSS-IVE-63272</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</si>
  <si>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t>
  </si>
  <si>
    <t>Foxville,PCIe LAN,S-states</t>
  </si>
  <si>
    <t>BC-RQTBC-9819
BC-RQTBC-10660
BC-RQTBC-12984
BC-RQTBC-13865
TGL Requirement coverage: BC-RQTBCTL-486,14011127601
JSL PRD Coverage: BC-RQTBC-16468
RKL:2203203078
JSLP: 2203203078
ADL:2203203078</t>
  </si>
  <si>
    <t>System should resume from S3 &amp; S4 through WOL without any errors/system hang/blank display</t>
  </si>
  <si>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cannonlake,ifwi.coffeelake,ifwi.cometlake,ifwi.geminilake,ifwi.icelake,ifwi.kabylake,ifwi.kabylake_r,ifwi.meteorlake,ifwi.raptorlake,ifwi.tigerlake,ifwi.whiskeylake</t>
  </si>
  <si>
    <t>This test will verify whether SUT can wake from S3, S4 using PCIE LAN devices (WOL)</t>
  </si>
  <si>
    <t>TAG-APL-ARCH-TO-PROD-WW21.2,CFL-PRDtoTC-Mapping,UDL2.0_ATMS2.0,OBC-CNL-AIC-PCIE-Connectivity-LAN,OBC-CFL-AIC-PCIE-Connectivity-LAN,OBC-ICL-AIC-PCIE-Connectivity-LAN,OBC-TGL-AIC-PCIE-Connectivity-LAN,CML-H_ADP-S_PO_Phase3,COMMON_QRC_BAT,IFWI_Payload_Platform,RKL-S X2_(CML-S+CMP-H)_S62,RKL-S X2_(CML-S+CMP-H)_S102,MTL_PSS_1.1,UTR_SYNC,MTL_P_MASTER,MTL_M_MASTER,RPL_S_MASTER,RPL_S_BackwardComp,ADL-S_ 5SGC_1DPC,ADL-S_4SDC1,ADL-S_4SDC2,ADL-S_4SDC4,IFWI_TEST_SUITE,IFWI_COMMON_UNIFIED,MTL_Test_Suite,IFWI_FOC_BAT,TGL_H_MASTER,TGL_H_5SGC1,TGL_H_4SDC1,TGL_H_4SDC2,TGL_H_4SDC3,RPL-S_ 5SGC1,RPL-S_4SDC2,RPL-S_2SDC1,RPL-S_2SDC2,RPL-S_2SDC3,RPL-S_4SDC1,,RPL-S_4SDC2,ADL-P_5SGC1,ADL-P_5SGC2,ADL-P_4SDC1,ADL-P_2SDC3,ADL-P_2SDC5,,TGL_H_NA_GC,RPL_P_MASTER,ADL_SBGA_5GC,RPL-SBGA_5SC, RPL-SBGA_3SC1,RPL-Px_4SDC1,ADL-M_2SDC1,ADL-M_5SGC1,RPL-S_3SDC3,RPL-S_4SDC1,  ,RPL-S_3SDC1,,  ,RPL-S_4SDC2, ,RPL-S_3SDC1,, RPL-S_2SDC1, RPL-S_2SDC2, RPL-S_5SGC1, , RPL-P_3SDC2, RPL-P_4SDC1, , RPL-S_2SDC7, ADL_SBGA_3DC1, ADL_SBGA_3DC2, ADL_SBGA_3DC3, RPL-P_3SDC3, RPL-P_2SDC4, ADL_SBGA_3DC4,MTL_IFWI_QAC,MTL_IFWI_IAC_GBe,MTL_IFWI_CBV_PMC,MTL_IFWI_CBV_GBe,MTL IFWI_Payload_Platform-Val, MTL-P_3SDC4, MTL-P_3SDC3,RPL-Px_2SDC1,RPL-P_2SDC6,RPL-SBGA_2SC2,RPL-SBGA_2SC1,MTLSGC1,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 RPL_Hx-R-DC1, RPL_Hx-R-GC</t>
  </si>
  <si>
    <t>Verify volume Up &amp; Down buttons function during CMS cycle</t>
  </si>
  <si>
    <t>sbabyshx</t>
  </si>
  <si>
    <t>emulation.ip,fpga.hybrid,silicon,simulation.subsystem</t>
  </si>
  <si>
    <t>bios.platform,fw.ifwi.pmc,fw.ifwi.softstraps</t>
  </si>
  <si>
    <t>CSS-IVE-111667</t>
  </si>
  <si>
    <t>Flex I/O and Internal Buses</t>
  </si>
  <si>
    <t>LKF_A0_RS4_Alpha,LKF_A0_RS4_POE,LKF_B0_RS4_Beta,LKF_B0_RS4_PO,LKF_B0_RS4_PV ,LKF_Bx_ROW_19H1_Alpha,LKF_Bx_ROW_19H1_POE,LKF_Bx_ROW_19H2_Beta,LKF_Bx_ROW_19H2_PV,LKF_Bx_ROW_20H1_PV,LKF_Bx_Win10X_PV,LKF_Bx_Win10X_Beta,RKL_S61_TGPH_Native_DDR4_RS6_Alpha,RKL_S61_TGPH_Native_DDR4_RS7_Beta,RKL_S61_TGPH_Native_DDR4_RS7_PV,RKL_S81_TGPH_Native_DDR4_RS6_Alpha,RKL_S81_TGPH_Native_DDR4_RS7_Beta,RKL_S81_TGPH_Native_DDR4_RS7_PV,RKL_Simics_VP_PSS1.1,RKL_CML_S_102_TGPH_Xcomp_DDR4_Beta,RKL_CML_S_102_TGPH_Xcomp_DDR4_Alpha,RKL_CML_S_102_TGPH_Xcomp_DDR4_PV,RKL_CML_S_62_TGPH_Xcomp_DDR4_Alpha,RKL_CML_S_62_TGPH_Xcomp_DDR4_Beta,RKL_CML_S_62_TGPH_Xcomp_DDR4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t>
  </si>
  <si>
    <t>S0ix-states,System Buttons</t>
  </si>
  <si>
    <t>LKF: For LKF specific requirement:Volume up/down in case of Low Power Audio. ( Platform Coverage for  CMS in PSS)
LKF WCOS : WCOS_WHCP_BIOS_assessment : HardwareButtons
MTL: 16011327000</t>
  </si>
  <si>
    <t>Ensure volume  up &amp; Down button work without issue during CMS cycle </t>
  </si>
  <si>
    <t>bios.arrowlake,bios.lakefield,bios.lunarlake,bios.meteorlake,bios.raptorlake_refresh,bios.rocketlake,ifwi.arrowlake,ifwi.lakefield,ifwi.lunarlake,ifwi.meteorlake,ifwi.raptorlake,ifwi.raptorlake_refresh</t>
  </si>
  <si>
    <t>bios.arrowlake,bios.lakefield,bios.lunarlake,bios.meteorlake,bios.rocketlake,ifwi.lakefield,ifwi.meteorlake,ifwi.raptorlake</t>
  </si>
  <si>
    <t>This test is to Verify volume Up &amp; Down buttons function during CMOS cycle.</t>
  </si>
  <si>
    <t>EC-GPIO,EC-MS,UDL2.0_ATMS2.0,EC-FV,ECVAL-DT-FV,LNL_M_PSS1.0,UTR_SYNC,ADL_N_IFWI,MTL_Test_Suite,IFWI_TEST_SUITE,ADL/RKL/JSL,IFWI_COMMON_UNIFIED,MTL_PSS_CMS,MTL-M_5SGC1,MTL-M_4SDC1,MTL-M_4SDC2,MTL-M_3SDC3,MTL-M_2SDC4,MTL-M_2SDC5,MTL-M_2SDC6,MTL_IFWI_CBV_PMC,MTL_IFWI_CBV_EC,MTL_IFWI_CBV_BIOS,MTL-P_5SGC1,MTL-P_4SDC1,MTL-P_4SDC2,MTL-P_3SDC3,MTL-P_3SDC4,MTL-P_2SDC5,MTL-P_2SDC6,RPL-SBGA_5SC,RPL-SBGA_3SC,RPL-P_5SGC1,RPL-P_4SDC1,RPL-P_3SDC2,RPL-P_2SDC3,RPL-P_2SDC4,RPL-P_2SDC5,RPL-P_2SDC6,ARL_Px_IFWI_CI,MTL_PSS_1.1,ARL_S_PSS1.1,MTL_S_IFWI_PSS_1.1,M,MTLSDC3,MTLSDC2,LNLM5SGC,LNLM4SDC1,LNLM3SDC2,LNLM3SDC3,LNLM3SDC4,LNLM3SDC5,LNLM2SDC6,ARL_S_IFWI_1.1PSS,MTL_S_IFWI_EC_Payload,MTLSGC1,MTLSDC1,MTLSDC4,RPL_Hx-R-GC,RPL_Hx-R-DC1</t>
  </si>
  <si>
    <t>Verify SoC crash dump and crash logging</t>
  </si>
  <si>
    <t>common,emulation.hybrid,emulation.ip,fpga.hybrid,silicon,simulation.ip</t>
  </si>
  <si>
    <t>CSS-IVE-111675</t>
  </si>
  <si>
    <t>ADL-S_ADP-S_SODIMM_DDR5_1DPC_Alpha,ADL-S_ADP-S_UDIMM_DDR5_1DPC_PreAlpha,ICL_U42_RS6_PV,ICL_UN42_KC_PV_RS6,ICL_Y42_RS6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TGL_Z0_(TGPLP-A0)_RS4_PPOExit,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</si>
  <si>
    <t>Crashlog,debug interfaces</t>
  </si>
  <si>
    <t>TGL UCIS: 1405566878, 1405566865
1405566866
1405566789
1405566811
1405566961
1405566912
1405566937
1405566842
1405566875
1909114547
1405566958,220195201
TGL PRD: BC-RQTBCTL-1419
TGL UCIS:1405566945
MTL:16011187586 ,16011327368</t>
  </si>
  <si>
    <t>Able to capture crash dump and crashlog</t>
  </si>
  <si>
    <t>bios.alderlake,bios.arrowlake,bios.icelake-client,bios.lunarlake,bios.meteorlake,bios.raptorlake,bios.raptorlake_refresh,bios.rocketlake,bios.tigerlake,ifwi.arrowlake,ifwi.lunarlake,ifwi.meteorlake,ifwi.raptorlake</t>
  </si>
  <si>
    <t>bios.alderlake,bios.arrowlake,bios.icelake-client,bios.lunarlake,bios.meteorlake,bios.raptorlake,bios.rocketlake,bios.tigerlake,ifwi.meteorlake,ifwi.raptorlake</t>
  </si>
  <si>
    <t>To capture crash dump</t>
  </si>
  <si>
    <t>EC-FV,UDL2.0_ATMS2.0,EC-PD-NA,OBC-ICL-CPU-NPK-Debug-Crash,OBC-TGL-CPU-NPK-Debug-Crash,TGL_BIOS_PO_P3,RKL_POE,RKL_CML_S_TGPH_PO_P3,ADL-S_TGP-H_PO_Phase3,RKL_S_CMPH_POE,RKL_S_TGPH_POE,COMMON_QRC_BAT,RKL_CMLS_CPU_TCS,ADL_P_ERB_BIOS_PO,MTL_PSS_1.0,LNL_M_PSS1.0,RKL-S X2_(CML-S+CMP-H)_S102,RKL-S X2_(CML-S+CMP-H)_S62,ADL-P_QRC_BAT,MTL_PSS_0.8,LNL_M_PSS0.8,UTR_SYNC,LNLM5SGC,LNLM4SDC1,LNLM3SDC2,LNLM3SDC3,LNLM3SDC4,LNLM3SDC5,LNLM2SDC6,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RPL_Hx-R-GC,RPL_Hx-R-DC1,RPL-SBGA_4SC,RPL-SBGA_3SC,RPL-SBGA_3SC-2,RPL-SBGA_2SC1,RPL-SBGA_2SC21,RPL-P_5SGC1,RPL-P_2SDC5,RPL-P_2SDC3,RPL-P_2SDC4,RPL-P_2SDC6,RPL-P_PNP_GC,RPL-P_4SDC1,RPL-P_3SDC2,RPL-Px_5SGC1,MTL_HFPGA_SOC_S,RPL-S_ 5SGC1,RPL-S_2SDC7,RPL_S_MASTER,RPL_P_MASTER,RPL_S_BackwardCompc,ADL-S_ 5SGC_1DPC,ADL-S_4SDC1,ADL-S_4SDC2,ADL-S_4SDC4,ADL_N_MASTER,ADL_N_REV0,ADL_N_5SGC1,ADL_N_4SDC1,ADL_N_3SDC1,ADL_N_2SDC1,ADL_N_2SDC2,ADL_N_2SDC3,MTL_Test_Suite,IFWI_TEST_SUITE,IFWI_COMMON_UNIFIED,TGL_H_MASTER,TGL_H_5SGC1,TGL_H_4SDC1,TGL_H_4SDC2,TGL_H_4SDC,MTL_TEMP,MTL_DEBUG_NEW_FEATURE_TEST,ADL_N_QRCBAT,ADL-P_5SGC1,ADL-P_5SGC2,MTL_IFWI_Sanity,ADL_M_QRC_BAT,ADL-M_5SGC1,ADL-M_3SDC2,ADL-M_2SDC1,ADL-M_2SDC2,ADL-N_QRC_BAT,ADL-N_REV1,ADL_SBGA_5GC,ADL_SBGA_3DC1,ADL_SBGA_3DC2,ADL_SBGA_3DC3,ADL_SBGA_3DC4,ADL_SBGA_3DC,MTL_S_BIOS_Emulation,MTL_IFWI_CBV_BIOS,MTL_M_Sanity,ARL_Px_IFWI_CI</t>
  </si>
  <si>
    <t>Verify system completes S4 Resume Cycles using "ResumeOK.efi" tool</t>
  </si>
  <si>
    <t>CSS-IVE-114359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</si>
  <si>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KBLR_Y22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</si>
  <si>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RTC,S-states</t>
  </si>
  <si>
    <t>ResumeOK.efi :Windows S4 verification utility
JSL: 2202553192
ADL: 2205167043
MTL : 16011187701, 16011326892</t>
  </si>
  <si>
    <t>System should complete S4 cycles successfully without any issue using EFI tool</t>
  </si>
  <si>
    <t>bios.alderlake,bios.amberlake,bios.arrowlake,bios.cannonlake,bios.coffeelake,bios.cometlake,bios.icelake-client,bios.jasperlake,bios.kabylake,bios.kabylake_r,bios.lakefield,bios.lunarlake,bios.meteorlake,bios.raptorlake,bios.rocketlake,bios.tigerlake,bios.whiskeylake,ifwi.amberlake,ifwi.arrowlake,ifwi.cannonlake,ifwi.coffeelake,ifwi.cometlake,ifwi.icelake,ifwi.kabylake,ifwi.kabylake_r,ifwi.lakefield,ifwi.lunarlake,ifwi.meteorlake,ifwi.raptorlake,ifwi.tigerlake,ifwi.whiskeylake</t>
  </si>
  <si>
    <t>bios.alderlake,bios.amber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</si>
  <si>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Intention of the testcase is to verify system can perform S4 cycles successfully without any system hang or crashResumeOK: Introduction======================The ResumeOK.efi UEFI test application verifies that Windows resume from S4 memory map requirements are satisfied. More precisely it guarantees that the memory ranges Windows considers &amp;quot;free&amp;quot; don"t change, i.e., Conventional, BootServicesCode/Data, LoaderCode/Data, ACPIReclaim, and furthermore that the memory regions Windows considers &amp;quot;run-time&amp;quot; (RunTimeServicesCode/Data, MMIO, MMPortIO) also do not change.The primary purpose of the application is to provide a lightweight tool UEFI developers can use to quickly test whether Windows resume from S4 requirements are satisfied, without having to load the full-blown OS, and become Windows debug experts.Furthermore, the ResumeOK.efi application will identify any conflicted memory range whereas Windows WINRESUME.efi silently fails over to cold boot on AOAC platforms unless a debugger is attached and the -bootdebug option is enabled on WINRESUME.efi"s BCD object.</t>
  </si>
  <si>
    <t>ICL_BAT_NEW,ICL-ArchReview-PostSi,ICL_RFR,BIOS_EXT_BAT,UDL2.0_ATMS2.0,OBC-CNL-PTF-PMC-PM-Sx,OBC-ICL-PTF-PMC-PM-Sx,OBC-TGL-PTF-PMC-PM-Sx,OBC-LKF-PTF-PMC-PM-Sx,OBC-CFL-PTF-PMC-PM-Sx,TGL_BIOS_PO_P2,TGL_H_PSS_BIOS_BAT,ADL_S_Dryrun_Done,ADL-S_TGP-H_PO_Phase2,WCOS_BIOS_WHCP_REQ,LKF_WCOS_BIOS_BAT_NEW,MTL_PSS_0.5,LNL_M_PSS0.5,ADL_P_ERB_BIOS_PO,IFWI_Payload_PMC,IFWI_Payload_EC,MTL_PSS_1.0,LNL_M_PSS1.0,RKL-S X2_(CML-S+CMP-H)_S62,RKL-S X2_(CML-S+CMP-H)_S102,MTL_PSS_0.8,LNL_M_PSS0.8,RPL_S_PSS_BASE,UTR_SYNC,MTL_HFPGA_SOC_S,RPL_S_BackwardComp,RPL_S_MASTER,RPL-P_5SGC1,RPL-P_4SDC1,RPL-P_3SDC2,RPL-P_2SDC3,RPL-S_5SGC1,RPL-S_4SDC1,RPL-S_4SDC2,RPL-S_2SDC1,RPL-S_2SDC2,RPL-S_2SDC3,RPL-S_ 5SGC1,ADL-S_ 5SGC_1DPC,ADL-S_4SDC1,ADL-S_4SDC2,ADL-S_4SDC4,ADL_N_MASTER,ADL_N_5SGC1,ADL_N_4SDC1,ADL_N_3SDC1,ADL_N_2SDC1,ADL_N_2SDC2,ADL_N_2SDC3,IFWI_TEST_SUITE,IFWI_COMMON_UNIFIED,TGL_H_MASTER,ADL-P_5SGC1,ADL-P_5SGC2,ADL-M_5SGC1,ADL-M_3SDC1,ADL-M_3SDC2,ADL-M_3SDC3,ADL-M_2SDC1,ADL-P_4SDC1,ADL-P_4SDC2,ADL-P_3SDC1,ADL-P_3SDC2,ADL-P_3SDC3,ADL-P_3SDC4,ADL-P_2SDC1,ADL-P_2SDC2,ADL-P_2SDC3,ADL-P_2SDC4,ADL-P_2SDC5,ADL-P_2SDC6_OC,ADL-P_3SDC5,ADL_N_REV0,MTL_SIMICS_IN_EXECUTION_TEST,ADL-N_REV1,MTL_IFWI_BAT,MTL_HSLE_Sanity_SOC,ADL_SBGA_5GC,ADL_SBGA_3DC1,ADL_SBGA_3DC2,ADL_SBGA_3DC3,ADL_SBGA_3DC4,RPL-SBGA_5SC,RPL_P_PSS_BIOS,RPL-S_2SDC7,MTL-M_5SGC1,MTL-M_4SDC1,MTL-M_4SDC2,MTL-M_3SDC3,MTL-M_2SDC4,MTL-M_2SDC5,MTL-M_2SDC6,RPL-Px_4SDC1,RPL-Px_5SGC1,MTL_IFWI_CBV_PMC,MTL IFWI_Payload_Platform-Val,MTL-P_5SGC1,MTL-P_4SDC1,MTL-P_4SDC2,MTL-P_3SDC3,MTL-P_3SDC4,MTL-P_2SDC5,MTL-P_2SDC6,MTL_A0_P1,MTL_M_P_PV_POR,MTLSGC1,MTLSDC1,MTLSDC2,MTLSDC3,MTLSDC4</t>
  </si>
  <si>
    <t>Verify Booting over LAN using UEFI PXEv6 Network</t>
  </si>
  <si>
    <t>bios.pch,fw.ifwi.gbe,fw.ifwi.pchc</t>
  </si>
  <si>
    <t>CSS-IVE-114715</t>
  </si>
  <si>
    <t>ADL-S_ADP-S_SODIMM_DDR5_1DPC_Alpha,ADL-S_ADP-S_UDIMM_DDR5_1DPC_PreAlpha,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ADL-P_ADP-LP_DDR4_PreAlpha</t>
  </si>
  <si>
    <t>BC-RQTBC-13233
TGL Requirement coverage: BC-RQTBCTL-1462, BC-RQTBC-1656
JSL: BC-RQTBC-16608
RKL: BC-RQTBC-1656,BC-RQTBCTL-1462,2203202525,2203201895
JSLP: 1607196122
ADL:2203201895,1307301554</t>
  </si>
  <si>
    <t>SUT should boot with UEFI PXEv6 boot using Wired LAN network without any issue</t>
  </si>
  <si>
    <t>bios.alderlake,bios.arrowlake,bios.cannonlake,bios.coffeelake,bios.cometlake,bios.icelake-client,bios.lunarlake,bios.meteorlake,bios.raptorlake,bios.raptorlake_refresh,bios.rocketlake,bios.tigerlake,bios.whiskeylake,ifwi.arrowlake,ifwi.cannonlake,ifwi.coffeelake,ifwi.cometlake,ifwi.icelake,ifwi.lunarlake,ifwi.meteorlake,ifwi.raptorlake,ifwi.raptorlake_refresh,ifwi.tigerlake,ifwi.whiskeylake</t>
  </si>
  <si>
    <t>bios.alderlake,bios.cannonlake,bios.coffeelake,bios.cometlake,bios.icelake-client,bios.meteorlake,bios.raptorlake,bios.rocketlake,bios.tigerlake,bios.whiskeylake,ifwi.cannonlake,ifwi.coffeelake,ifwi.cometlake,ifwi.icelake,ifwi.meteorlake,ifwi.raptorlake,ifwi.tigerlake,ifwi.whiskeylake</t>
  </si>
  <si>
    <t>Verifying booting with UEFI PXEv6 using Wired LAN network</t>
  </si>
  <si>
    <t>ICL-ArchReview-PostSi,ICL_RFR,UDL2.0_ATMS2.0,ICL_RVPC_NA,OBC-CNL-PCH-GBE-Connectivity-LAN,OBC-CFL-PCH-GBE-Connectivity-LAN,OBC-ICL-PCH-GBE-Connectivity-LAN,OBC-TGL-PCH-GBE-Connectivity-LAN,TGL_NEW_BAT,COMMON_QRC_BAT,IFWI_Payload_GBE,ADL-S_Delta1,RKL-S X2_(CML-S+CMP-H)_S62,RKL-S X2_(CML-S+CMP-H)_S102,ADL-P_QRC_BAT,UTR_SYNC,RPL_S_MASTER,RPL_S_BackwardComp,ADL-S_ 5SGC_1DPC,ADL-S_4SDC1,ADL-S_4SDC2,ADL-S_4SDC4,IFWI_TEST_SUITE,IFWI_COMMON_UNIFIED,MTL_Test_Suite,MTL_PSS_1.1,TGL_H_MASTER,TGL_H_5SGC1,TGL_H_4SDC1,TGL_H_4SDC2,TGL_H_4SDC3,RPL-S_ 5SGC1,RPL-S_4SDC2,RPL-S_2SDC1,RPL-S_2SDC2,RPL-S_2SDC3,ADL-P_5SGC2,RKL_S_X1_2*1SDC,RPL-Px_5SGC1,RPL_P_MASTER,NA_4_FHF,ADL_SBGA_5GC,ADL-M_3SDC2,, RPL-S_2SDC1, RPL-S_2SDC2, RPL-S_5SGC1, , RPL-P_3SDC2, ,  RPL-P_3SDC2, RPL-P_5SGC1, RPL-P_4SDC1, RPL-P_PNP_GC, MTL-M_3SDC3,RPL-SBGA_5SC, RPL-SBGA_3SC, RPL-SBGA_2SC2,MTL_IFWI_CBV_GBe,MTL_IFWI_CBV_BIOS, MTL-P_2SDC5, MTL-P_5SGC1, RPL-S_2SDC8, RPL-SBGA_4SC,RPL-S_2SDC8,RPL-Px_4SP2,RPL-P_2SDC3,,RPL-SBGA_3SC-2,MTLSGC1, MTLSDC2, MTLSDC4, MTLSDC5, , LNLM5SGC, LNLM3SDC2,ARL_S_IFWI_1.1PSS, MTLSGC1, MTLSDC1, MTLSDC4, MTLSGC1, MTLSDC1,  MTLSDC4, RPL-P_5SGC1, RPL-P_2SDC3, RPL-S_ 5SGC1, RPL-S_4SDC1, RPL-S_2SDC1, RPL-S_2SDC2, RPL-S_2SDC3, RPL-S_2SDC8, RPL_Hx-R-GC</t>
  </si>
  <si>
    <t>Verify Booting over LAN using UEFI PXEv4 network</t>
  </si>
  <si>
    <t>CSS-IVE-114717</t>
  </si>
  <si>
    <t>ADL-S_ADP-S_SODIMM_DDR5_1DPC_Alpha,ADL-S_ADP-S_UDIMM_DDR5_1DPC_PreAlpha,ADL-P_Simics_VP_PSS0.3,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ADL-P_ADP-LP_DDR4_PreAlpha</t>
  </si>
  <si>
    <t>BC-RQTBC-13233
TGL Requirement coverage: BC-RQTBCTL-1462, BC-RQTBC-1656
JSL: BC-RQTBC-16608
RKL: BC-RQTBC-1656,BC-RQTBCTL-1462,2203202525,2203201895
JSLP: 1607196122
ADL: 2203201895,1307301554</t>
  </si>
  <si>
    <t>SUT should boot with UEFI PXEv4 boot using Wired LAN network without any issue</t>
  </si>
  <si>
    <t>bios.alderlake,bios.arrowlake,bios.cannonlake,bios.coffeelake,bios.cometlake,bios.icelake-client,bios.meteorlake,bios.raptorlake,bios.rocketlake,bios.tigerlake,bios.whiskeylake,ifwi.cannonlake,ifwi.coffeelake,ifwi.cometlake,ifwi.icelake,ifwi.meteorlake,ifwi.raptorlake,ifwi.tigerlake,ifwi.whiskeylake</t>
  </si>
  <si>
    <t>Verifying booting with UEFI PXEv4  using Wired LAN network </t>
  </si>
  <si>
    <t>ICL-ArchReview-PostSi,ICL_RFR,UDL2.0_ATMS2.0,ICL_RVPC_NA,OBC-CNL-PCH-GBE-Connectivity-LAN,OBC-CFL-PCH-GBE-Connectivity-LAN,OBC-ICL-PCH-GBE-Connectivity-LAN,OBC-TGL-PCH-GBE-Connectivity-LAN,TGL_BIOS_PO_P3,TGL_IFWI_PO_P3,TGL_NEW_BAT,TGL_IFWI_FOC_BLUE,ADL-S_ADP-S_DDR4_2DPC_PO_Phase1,IFWI_Payload_GBE,ADL-S_Delta1,ADL-P_ADP-LP_DDR4_PO Suite_Phase1,PO_Phase_1,RKL-S X2_(CML-S+CMP-H)_S62,RKL-S X2_(CML-S+CMP-H)_S102,ADL-P_ADP-LP_LP5_PO Suite_Phase1,ADL-P_ADP-LP_DDR5_PO Suite_Phase1,ADL-P_ADP-LP_LP4x_PO Suite_Phase1,UTR_SYNC,RPL_S_MASTER,RPL_S_BackwardComp,ADL-S_ 5SGC_1DPC,ADL-S_4SDC1,ADL-S_4SDC2,ADL-S_4SDC4,IFWI_TEST_SUITE,IFWI_COMMON_UNIFIED,MTL_Test_Suite,MTL_PSS_1.1,ARL_S_PSS1.1,TGL_H_MASTER,TGL_H_5SGC1,TGL_H_4SDC1,TGL_H_4SDC2,TGL_H_4SDC3,RPL-S_ 5SGC1,RPL-S_4SDC2,RPL-S_2SDC1,RPL-S_2SDC2,RPL-S_2SDC3,MTL_P_VS_0.8,MTL_M_VS_0.8,ADL-P_5SGC2,RPL_S_PO_P1,RPL-Px_5SGC1,RPL_P_MASTER,NA_4_FHF,ADL_SBGA_5GC,ADL-M_3SDC2,,RPL-S_5SGC1,RPL-P_3SDC2,RPL_Px_PO_P1,RPL-P_5SGC1,RPL-P_4SDC1,RPL-P_PNP_GC,MTL-M_3SDC3,RPL_SBGA_PO_P1,MTL_IFWI_CBV_GBe,MTL_IFWI_CBV_BIOS,MTL-P_2SDC5,MTL-P_5SGC1,RPL_P_PO_P1,MTL_VS_NA, RPL-S_2SDC8, RPL-SBGA_4SC, RPL-SBGA_5SC,RPL-S_2SDC8,RPL-Px_4SP2,RPL-P_2SDC3,,RPL_P_PO_P1,RPL-SBGA_3SC-2,MTLSGC1, MTLSDC2, MTLSDC4, MTLSDC5, ,RPL_P_Q0_DC2_PO_P1, LNLM5SGC, LNLM3SDC2,ARL_S_IFWI_1.1PSS, MTLSGC1, MTLSDC1, MTLSDC4, MTLSGC1, MTLSDC1,  MTLSDC4, RPL-P_5SGC1, RPL-P_2SDC3, RPL-S_ 5SGC1, RPL-S_4SDC1, RPL-S_2SDC1, RPL-S_2SDC2, RPL-S_2SDC3, RPL-S_2SDC8, RPL_Hx-R-GC</t>
  </si>
  <si>
    <t>Verify Connected MoS entry/exit using power button/Timer option</t>
  </si>
  <si>
    <t>CSS-IVE-115018</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</si>
  <si>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KBL_S22_PV,KBL_S42_PV,KBL_U21_PV,KBL_U22_PV,KBL_U23e_PV,KBL_Y22_PV,KBLR_Y_PV,LKF_A0_RS4_Alpha,LKF_A0_RS4_POE,LKF_B0_RS4_Beta,LKF_B0_RS4_PO,LKF_Bx_ROW_19H1_Alpha,LKF_Bx_ROW_19H1_POE,LKF_Bx_ROW_19H2_Beta,LKF_Bx_ROW_19H2_PV,LKF_Bx_ROW_20H1_PV,LKF_Bx_Win10X_PV,LKF_Bx_Win10X_Beta,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</si>
  <si>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Standby),Power Btn/HID</t>
  </si>
  <si>
    <t>TGL : 220194440
JSLP : 1607196266
ADL: 2205168404,2205167301,2205438958,2203202747,2205168064</t>
  </si>
  <si>
    <t>SUT should enter to S0i3 and should wake from S0I3 using power button</t>
  </si>
  <si>
    <t>This test case is to verify connected MOS/S0I3 entry/exit using power button/Timer option</t>
  </si>
  <si>
    <t>BIOS_BAT_QRC,EC-GPIO,EC-MS,ICL-ArchReview-PostSi,ICL_RFR,TGL_PSS1.0_QRC,UDL2.0_ATMS2.0,TGL_BIOS_PO_P2,TGL_IFWI_PO_P2,CML_EC_BAT,CML_EC_SANITY,TGL_IFWI_FOC_BLUE,EC-FV,ECVAL-DT-FV,ADL_P_ERB_BIOS_PO,IFWI_Payload_BIOS,IFWI_Payload_PMC,IFWI_Payload_EC,RKL-S X2_(CML-S+CMP-H)_S62,RKL-S X2_(CML-S+CMP-H)_S102,PRT_FIX,UTR_SYNC,ADL_N_MASTER,RPL_S_BackwardComp,RPL_S_MASTER,RPL-P_5SGC1,RPL-P_4SDC1,RPL-P_3SDC2,RPL-P_2SDC3,RPL-S_5SGC1,RPL-S_4SDC1,RPL-S_4SDC2,RPL-S_2SDC1,RPL-S_2SDC2,RPL-S_2SDC3,RPL-S_ 5SGC1,MTL_S_MASTERAutomation_Inproduction,ADL-S_ 5SGC_1DPC,ADL-S_4SDC1,ADL-S_4SDC2,ADL-S_4SDC4,ADL_N_5SGC1,ADL_N_4SDC1,ADL_N_3SDC1,ADL_N_2SDC1,ADL_N_2SDC2,ADL_N_2SDC3,IFWI_TEST_SUITE,IFWI_COMMON_UNIFIED,TGL_H_MASTER,ADL-P_5SGC1,ADL-P_5SGC2,MTL_IFWI_Sanity,ADL-M_5SGC1,ADL_N_REV0,MTL_S_Sanity,ADL-N_REV1,RPL_S_IFWI_PO_Phase3,ADL_SBGA_5GC,ADL_SBGA_3DC1,ADL_SBGA_3DC2,ADL_SBGA_3DC3,ADL_SBGA_3DC4,RPL-SBGA_5SC,RPL-S_2SDC8,RPL-Px_5SGC1,RPL_Px_PO_P3,MTL-M_5SGC1,MTL-M_4SDC1,MTL-M_4SDC2,MTL-M_3SDC3,MTL-M_2SDC4,MTL-M_2SDC5,MTL-M_2SDC6,MTL_IFWI_IAC_DMU,RPL_SBGA_IFWI_PO_Phase3,MTL_IFWI_CBV_EC,MTL-P_5SGC1,MTL-P_4SDC1,MTL-P_4SDC2,MTL-P_3SDC3,MTL-P_3SDC4,MTL-P_2SDC5,MTL-P_2SDC6,RPL_P_PO_P3,RPL-SBGA_3SC,RPL-P_2SDC4,RPL-P_2SDC5,RPL-P_2SDC6,MTLSDC3,MTLSDC2,RPL_P_Q0_DC2_PO_P3,LNLM5SGC,LNLM4SDC1,LNLM3SDC2,LNLM3SDC3,LNLM3SDC4,LNLM3SDC5,LNLM2SDC6,RPL_Hx-R-GC</t>
  </si>
  <si>
    <t>Verify OS content during system"s hibernation entry and exit</t>
  </si>
  <si>
    <t>CSS-IVE-115668</t>
  </si>
  <si>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LKF_A0_RS4_Alpha,LKF_A0_RS4_POE,LKF_B0_RS4_Beta,LKF_B0_RS4_PO,LKF_Bx_ROW_19H1_Alpha,LKF_Bx_ROW_19H2_Beta,LKF_Bx_ROW_19H2_PV,LKF_Bx_ROW_20H1_PV,LKF_Bx_Win10X_PV,LKF_Bx_Win10X_Beta,LKF_HFPGA_RS3_PSS1.0,LKF_HFPGA_RS3_PSS1.1,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5_20H1_PreAlpha,ADL-M_ADP-M_LP5_21H1_PreAlpha,ADL-M_ADP-M_LP4x_Win10x_PreAlpha,ADL-P_ADP-LP_DDR4_PreAlpha,ADL-P_ADP-LP_DDR5_PreAlpha</t>
  </si>
  <si>
    <t>Power Btn/HID,S-states</t>
  </si>
  <si>
    <t>IceLake-UCIS-1704
LKF:IceLake-UCIS-1405,4_335-UCIS-3261,4_335-UCIS-3268,4_335-TSTRN-5073
TGL:IceLake-UCIS-1806
TGL:BC-RQTBCTL-1135,RCR 220194438
TGL:FR-1405574836(IceLake-FR-45805),1405574806(IceLake-FR-34217),1405574522
JSL:4_335-UCIS-1615 , 2202553192 
RKL: 1405574836
ADL: 2205167043</t>
  </si>
  <si>
    <t>OS content should not get altered/corrupted during a Hibernation cycles</t>
  </si>
  <si>
    <t>bios.alderlake,bios.arrowlake,bios.coffeelake,bios.cometlake,bios.icelake-client,bios.jasperlake,bios.lakefield,bios.lunarlake,bios.meteorlake,bios.raptorlake,bios.raptorlake_refresh,bios.rocketlake,bios.tigerlake,bios.whiskeylake,ifwi.arrowlake,ifwi.coffeelake,ifwi.cometlake,ifwi.icelake,ifwi.lakefield,ifwi.lunarlake,ifwi.meteorlake,ifwi.raptorlake,ifwi.raptorlake_refresh,ifwi.tigerlake,ifwi.whiskeylake</t>
  </si>
  <si>
    <t>bios.alderlake,bios.coffeelake,bios.cometlake,bios.icelake-client,bios.jasperlake,bios.lakefield,bios.lunarlake,bios.meteorlake,bios.raptorlake,bios.rocketlake,bios.tigerlake,bios.whiskeylake,ifwi.coffeelake,ifwi.cometlake,ifwi.icelake,ifwi.lakefield,ifwi.meteorlake,ifwi.raptorlake,ifwi.tigerlake,ifwi.whiskeylake</t>
  </si>
  <si>
    <t>Intention of the testcase is to verify OS content does not get altered/corrupted during a Hibernation entry and exit Scenario is verified across 3 cycles of hibernation Scenario also checks for yellow bangs post Hibernation entry and exit</t>
  </si>
  <si>
    <t>LKF_ERB_PO,EC-tgl-pss_bat,UDL2.0_ATMS2.0,EC-FV1,OBC-CFL-PTF-PMC-PM-Sx,OBC-LKF-PTF-PMC-PM-Sx,OBC-ICL-PTF-PMC-PM-Sx,OBC-TGL-PTF-PMC-PM-Sx,CML_EC_FV,AD,LKF_WCOS_BIOS_BAT_NEW,ADL-S_ADP-S_DDR4_2DPC_PO_Phase3,EC-FV,COMMON_QRC_BAT,ECVAL-DT-FV,TGL_H_QRC_NA,MTL_PSS_0.5,LNL_M_PSS0.5,LNL_M_PSS0.8,ADL_S_QRCBAT,IFWI_Payload_Platform,ADL-P_ADP-LP_DDR4_PO Suite_Phase3,PO_Phase_3,ADL-P_ADP-LP_LP5_PO Suite_Phase3,ADL-P_ADP-LP_DDR5_PO Suite_Phase3,ADL-P_ADP-LP_LP4x_PO Suite_Phase3,RKL-S X2_(CML-S+CMP-H)_S62,RKL-S X2_(CML-S+CMP-H)_S102,ADL-P_QRC,ADL-P_QRC_BAT,RPL_S_PSS_BASE,UTR_SYNC,MTL_HFPGA_SOC_S,RPL_S_BackwardComp,RPL_S_MASTER,RPL-P_5SGC1,RPL-P_4SDC1,RPL-P_3SDC2,RPL-P_2SDC3,RPL-S_5SGC1,RPL-S_4SDC1,RPL-S_4SDC2,RPL-S_2SDC1,RPL-S_2SDC2,RPL-S_2SDC3,RPL-S_ 5SGC1,RPL-S_2SDC8,ADL-S_ 5SGC_1DPC,ADL-S_4SDC1,ADL-S_4SDC2,ADL-S_4SDC4,ADL_N_MASTER,ADL_N_5SGC1,ADL_N_4SDC1,ADL_N_3SDC1,ADL_N_2SDC1,ADL_N_2SDC2,ADL_N_2SDC3,IFWI_TEST_SUITE,IFWI_COMMON_UNIFIED,TGL_H_MASTER,QRC_BAT_Customized,ADL-P_5SGC1,ADL-P_5SGC2,ADL_M_QRC_BAT,ADL-M_5SGC1,ADL-M_4SDC1,ADL-M_3SDC1,ADL-M_3SDC2,ADL-M_3SDC3,ADL-M_2SDC1,ADL-M_QRC_BAT,ADL-P_4SDC1,ADL-P_4SDC2,ADL-P_3SDC1,ADL-P_3SDC2,ADL-P_3SDC3,ADL-P_3SDC4,ADL-P_2SDC1,ADL-P_2SDC2,ADL-P_2SDC3,ADL-P_2SDC4,ADL-P_2SDC5,ADL-P_2SDC6_OC,ADL-P_3SDC5,ADL_N_REV0,MTL_SIMICS_IN_EXECUTION_TEST,ADL_N_PO_Phase3,ADL-N_QRC_BAT,ADL-N_REV1,RPL_S_QRCBAT,RPL_S_PO_P2,MTL_HSLE_Sanity_SOC,ADL_SBGA_5GC,ADL_SBGA_3DC1,ADL_SBGA_3DC2,ADL_SBGA_3DC3,ADL_SBGA_3DC4,RPL-SBGA_5SC,RPL_P_PSS_BIOS,RPL-S_2SDC7,RPL-Px_5SGC1,RPL_Px_PO_P2,RPL_Px_QRC,MTL-M_5SGC1,MTL-M_4SDC1,MTL-M_4SDC2,MTL-M_3SDC3,MTL-M_2SDC4,MTL-M_2SDC5,MTL-M_2SDC6,ADL-S_Post-Si_In_Production,RPL_SBGA_PO_P2,MTL_IFWI_CBV_PMC,MTL-P_5SGC1,MTL-P_4SDC1,MTL-P_4SDC2,MTL-P_3SDC3,MTL-P_3SDC4,MTL-P_2SDC5,MTL-P_2SDC6,RPL_P_PO_P2,ADL-N_Post-Si_In_Production,RPL-S_Post-Si_In_Production,RPL-sbga_QRC_BAT,MTL_M_P_PV_POR,RPL_readiness_kit,RPL_P_QRC,MTLSGC1,MTLSDC1,MTLSDC2,MTLSDC3,MTLSDC4,RPL_P_Q0_DC2_PO_P2,LNLM5SGC,LNLM4SDC1,LNLM3SDC2,LNLM3SDC3,LNLM3SDC4,LNLM3SDC5,LNLM2SDC6,RPL_Hx-R-GC,RPL_Hx-R-DC1</t>
  </si>
  <si>
    <t>Verify ISH Sensor Enumeration pre and post Connected Modern Standby (CMS) cycle - Altimeter</t>
  </si>
  <si>
    <t>CSS-IVE-115738</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</si>
  <si>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Y42_RS6_PV,LKF_A0_RS4_Alpha,LKF_A0_RS4_POE,LKF_B0_RS4_Beta,LKF_B0_RS4_PO,LKF_B0_RS4_PV ,LKF_Bx_ROW_19H1_Alpha,LKF_Bx_ROW_19H1_POE,LKF_Bx_ROW_19H2_Beta,LKF_Bx_ROW_19H2_PV,LKF_Bx_ROW_20H1_PV,LKF_Bx_Win10X_PV,LKF_Bx_Win10X_Beta,LKF_Simics_VP_RS4_PSS1.0,LKF_Simics_VP_RS4_PSS1.1,WHL_U42_Corp_PV,WHL_U42_PV,WHL_U43e_Corp_PV,ADL-P_ADP-LP_DDR5_ALPHA,ADL-P_ADP-LP_DDR5_BETA,ADL-P_ADP-LP_DDR5_PV,ADL-P_ADP-LP_DDR5_PreAlpha</t>
  </si>
  <si>
    <t>BC-RQTBC-2906, IceLake-UCIS-3262
TGL Requirement coverage: 220195225, BC-RQTBCTL-1100, 
4_335-UCIS-1909</t>
  </si>
  <si>
    <t>Altimeter Sensor should get enumerated in Sensor Viewer Pre and Post S0i3( Modern Standby) cycle</t>
  </si>
  <si>
    <t>bios.alderlake,bios.arrowlake,bios.cometlake,bios.icelake-client,bios.lakefield,bios.lunarlake,bios.meteorlake,bios.raptorlake,bios.whiskeylake,ifwi.cometlake,ifwi.icelake,ifwi.lakefield,ifwi.raptorlake,ifwi.whiskeylake</t>
  </si>
  <si>
    <t>bios.alderlake,bios.arrowlake,bios.cometlake,bios.raptorlake,bios.whiskeylake,ifwi.cometlake,ifwi.raptorlake,ifwi.whiskeylake</t>
  </si>
  <si>
    <t>Altimeter Sensor should be enumerated in Sensor Viewer App Pre and Post CMoS cycle</t>
  </si>
  <si>
    <t>UDL2.0_ATMS2.0,LKF_PO_Phase3,LKF_PO_New_P3,UTR_SYNC,MTL_Test_Suite,IFWI_TEST_SUITE,IFWI_FOC_BAT,IFWI_COMMON_UNIFIED,ADL_P_MASTER,ADL_N_MASTER,MTL_P_MASTER,RPL_S_MASTER,MTL_M_MASTER,RPL-P_5SGC2,RPL_S_BackwardComp,ADL_N_REV0,ADL-N_REV1,ADL_SBGA_5GC,RPL-SBGA_5SC,ADL-M_2SDC1,ADL_SBGA_3DC4,MTL-M_4SDC2,RPL-Px_2SDC1,RPL-P_4SDC1,LNLM3SDC2</t>
  </si>
  <si>
    <t>Verify Coexistence of WiFi,Bluetooth, WWAN and GNSS enumeration and functionality in OS</t>
  </si>
  <si>
    <t>CSS-IVE-117093</t>
  </si>
  <si>
    <t>AMLR_Y42_PV_RS6,CFL_U43e_LP3_KC_PV,CFL_U43e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4_PV,ICL_U42_RS6_PV,ICL_Y42_RS6_PV,KBLR_Y_PV,KBLR_Y22_PV,LKF_A0_RS4_Alpha,LKF_B0_RS4_Beta,LKF_B0_RS4_PO,LKF_Bx_ROW_19H1_Alpha,LKF_Bx_ROW_19H1_POE,LKF_Bx_ROW_19H2_Beta,LKF_Bx_ROW_19H2_PV,LKF_Bx_ROW_20H1_PV,LKF_Bx_Win10X_PV,LKF_Bx_Win10X_Beta,TGL_U42_RS4_PV,TGL_Y42_RS4_PV,TGL_Z0_(TGPLP-A0)_RS4_PPOExit,WHL_U42_Corp_PV,WHL_U42_PV,WHL_U43e_Corp_PV,TGL_U42_RS6_Alpha,TGL_U42_RS6_Beta,TGL_U42_RS6_PV,TGL_Y42_RS6_Alpha,TGL_Y42_RS6_Beta,TGL_Y42_RS6_PV,ADL-P_ADP-LP_DDR4_ALPHA,ADL-P_ADP-LP_DDR4_BETA,ADL-P_ADP-LP_DDR4_PV,ADL-P_ADP-LP_LP4x_ALPHA,ADL-P_ADP-LP_LP4x_BETA,ADL-P_ADP-LP_LP4x_PV,ADL-P_ADP-LP_LP5_ALPHA,ADL-P_ADP-LP_LP5_BETA,ADL-P_ADP-LP_LP5_PV,ADL-P_ADP-LP_LP5_PreAlpha,ADL-P_ADP-LP_L4X_PreAlpha,ADL-P_ADP-LP_DDR4_PreAlpha</t>
  </si>
  <si>
    <t>CNVi,discrete WiFi/BT,WWAN</t>
  </si>
  <si>
    <t>Lakefield Windows Platform Power On strategy -Wifi-BT Domain Rev1.0,
LKF: 4_335-LZ-798
JSLP: 1607196254
ADL:2204514449</t>
  </si>
  <si>
    <t>WIFI , Bluetooth, WWAN, GNSS  should Coexist together without any issue in OS</t>
  </si>
  <si>
    <t>bios.alderlake,bios.arrowlake,bios.cannonlake,bios.coffeelake,bios.cometlake,bios.geminilake,bios.icelake-client,bios.kabylake_r,bios.lakefield,bios.lunarlake,bios.meteorlake,bios.raptorlake,bios.raptorlake_refresh,bios.tigerlake,bios.whiskeylake,ifwi.cannonlake,ifwi.coffeelake,ifwi.cometlake,ifwi.geminilake,ifwi.icelake,ifwi.kabylake_r,ifwi.lakefield,ifwi.lunarlake,ifwi.meteorlake,ifwi.raptorlake,ifwi.raptorlake_refresh,ifwi.tigerlake,ifwi.whiskeylake</t>
  </si>
  <si>
    <t>This Test case is Verify Coexistence of WiFi,Bluetooth and WWAN enumeration and functionality in OS</t>
  </si>
  <si>
    <t>LKF_PO_Phase2,UDL2.0_ATMS2.0,LKF_PO_Phase3,LKF_PO_New_P3,TGL_ERB_PO,OBC-CNL-PCH-CNVi-Connectivity-WiFi_BT_WWAN,OBC-CNL-PTF-CNVd-Connectivity-WiFi_BT_WWAN,OBC-CFL-PCH-CNVi-Connectivity-WiFi_BT_WWAN,OBC-CFL-PTF-CNVd-Connectivity-WiFi_BT_WWAN,OBC-LKF-PTF-CNVd-Connectivity-WiFi_BT_WWAN,OBC-ICL-PCH-CNVi-Connectivity-WiFi_BT_WWAN,OBC-ICL-PTF-CNVd-Connectivity-WiFi_BT_WWAN,OBC-TGL-PCH-CNVi-Connectivity-WiFi_BT_WWAN,OBC-TGL-PTF-CNVd-Connectivity-WiFi_BT_WWAN,CML_Delta_From_WHL,LKF_WCOS_BIOS_BAT_NEW,IFWI_Payload_Platform,UTR_SYNC,ADL_N_MASTER,ADL_N_2SDC2,IFWI_TEST_SUITE,IFWI_COMMON_UNIFIED,MTL_Test_Suite,ADL-P_5SGC1,ADL-M_5SGC1,ADL-M_2SDC1,ADL-P_4SDC1,ADL-P_3SDC4,ADL-P_2SDC1,ADL-P_2SDC3,ADL_N_REV0,ADL-N_REV1,RPL_P_MASTER,1,RPL-Px_5SGC1,ADL-M_3SDC2,ADL-M_2SDC2,RPL-S_3SDC2,RPL-P_5SGC1,MTL_IFWI_FV,RPL-P_5SGC2,RPL-P_2SDC3,ADL_SBGA_5GC,ADL_SBGA_3DC3,ADL_SBGA_3DC1,ADL_SBGA_3DC2,ADL_SBGA_3DC4,MTL-M_4SDC1,MTL-M_4SDC2,MTL-M_3SDC3,MTL-M_5SGC1,MTL-M_2SDC4,MTL-M_2SDC5,MTL-M_2SDC6,MTL_IFWI_QAC,MTL IFWI_Payload_Platform-Val,MTL-P_4SDC1,MTL-P_4SDC2,MTL-P_3SDC3,MTL-P_5SGC1,MTL-P_3SDC4,MTL-P_2SDC5,MTL-P_2SDC6,RPL-Px_2SDC1,RPL-P_2SDC4,RPL-P_3SDC2,RPL-P_2SDC5,RPL-P_2SDC6,MTL-P_IFWI_PO,LNLM5SGC,LNLM4SDC1,LNLM3SDC3,LNLM3SDC4,LNLM3SDC5,LNLM2SDC6,LNLM3SDC2, RPL-SBGA_5SC, RPL-SBGA_5SC, RPL-SBGA_4SC, RPL-SBGA_3SC, RPL-Px_4SP2, RPL-Px_2SDC1, RPL-P_5SGC1, RPL-P_4SDC1, RPL-P_3SDC2, RPL-P_2SDC3, RPL-P_2SDC4, RPL-P_2SDC5, RPL-P_2SDC6, RPL_Hx-R-GC, RPL_Hx-R-GC, RPL_Hx-R-DC1</t>
  </si>
  <si>
    <t>Socwatch</t>
  </si>
  <si>
    <t>Verify functionality of all applicable on-board enabled Ports and Slots in RVP as mentioned in TOPS</t>
  </si>
  <si>
    <t>silicon</t>
  </si>
  <si>
    <t>bios.platform,fw.ifwi.bios,fw.ifwi.others</t>
  </si>
  <si>
    <t>CSS-IVE-129709</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</si>
  <si>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TestChip_19H1_PowerOn,JSLP_TestChip_19H1_PreAlpha,KBL_H42_PV,KBL_S22_PV,KBL_S42_PV,KBL_U21_PV,KBL_U22_PV,KBL_U23e_PV,KBL_Y22_PV,KBLR_U42_PV,KBLR_Y_PV,KBLR_Y22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</si>
  <si>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BIOS-Boot-Flows,DP-Display,HDMI,LAN,M.2 PCIe Gen4,PCIe-Gen4,PCIe_Gen5,Port 80,Power Btn/HID,PS/2,RVP SKU support,SATA/PCIe combo ports,Serial,System Buttons,UART,USB/XHCI ports,USB-TypeC</t>
  </si>
  <si>
    <t>TOPS requirement 
ADL_P: 16011171142</t>
  </si>
  <si>
    <t>All the applicable onboard Ports and Slots in RVP as per TOPS/POR document should function without any issue</t>
  </si>
  <si>
    <t>bios.alderlake,bios.amberlake,bios.arrowlake,bios.coffeelake,bios.cometlake,bios.icelake-client,bios.jasperlake,bios.kabylake,bios.kabylake_r,bios.lakefield,bios.lunarlake,bios.meteorlake,bios.raptorlake,bios.raptorlake_refresh,bios.rocketlake,bios.skylake,bios.tigerlake,bios.whiskeylake,ifwi.arrowlake,ifwi.lunarlake,ifwi.meteorlake,ifwi.raptorlake</t>
  </si>
  <si>
    <t>bios.alderlake,bios.amberlake,bios.coffeelake,bios.cometlake,bios.icelake-client,bios.jasperlake,bios.kabylake,bios.kabylake_r,bios.lakefield,bios.meteorlake,bios.raptorlake,bios.rocketlake,bios.tigerlake,bios.whiskeylake,ifwi.meteorlake,ifwi.raptorlake</t>
  </si>
  <si>
    <t>open.review_complete_pending_dryrun</t>
  </si>
  <si>
    <t>This test is to verify all the applicable On-board enabled Ports and Slots in RVP are functioning with out any issues
Refer TOPS for all applicable Ports as per RVP SKU
Applicable Ports like Display (eDP, DP, HDMI) , USB(2.0,3.0, 3.2), Type-c, etc... Slots like UDIMM,SODIMM,PCIe1x,PCIE4x,PCIe16x,M.2,etc...</t>
  </si>
  <si>
    <t>LKF_WCOS_BIOS_BAT_NEW,RKL_S_CMPH_POE_Sanity,RKL_S_TGPH_POE_Sanity,COMMON_QRC_BAT,TGL_H_QRC_NA,ADL_S_QRCBAT,RKL-S X2_(CML-S+CMP-H)_S102,RKL-S X2_(CML-S+CMP-H)_S62,ADL-P_QRC,ADL-P_QRC_BAT,UTR_SYNC,LNLM5SGC,LNLM4SDC1,LNLM3SDC2,LNLM3SDC3,LNLM3SDC4,LNLM3SDC5,LNLM2SDC6,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RPL-SBGA_5SC, RPL_Hx-R-GC,RPL_Hx-R-DC1,RPL-SBGA_4SC,RPL-SBGA_3SC,RPL-SBGA_3SC-2,RPL-SBGA_2SC1,RPL-SBGA_2SC21,RPL-P_5SGC1,RPL-P_2SDC5,RPL-P_2SDC3,RPL-P_2SDC4,RPL-P_2SDC6,RPL-P_PNP_GC,,RPL-P_4SDC1,RPL-P_3SDC2,,RPL-Px_5SGC1,,RPL-S_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4,ADL_N_MASTER,MTL_Test_Suite,IFWI_TEST_SUITE,IFWI_COMMON_UNIFIED,TGL_H_MASTER,ADL-P_5SGC1,ADL-P_5SGC2,RKL_S_X1_2*1SDC,ADL-M_5SGC1,ADL-M_4SDC1,ADL-M_3SDC1,ADL-M_3SDC2,ADL-M_3SDC3,ADL-M_QRC_BAT,ADL-P_3SDC1,ADL-P_3SDC2,ADL-P_3SDC3,ADL-P_3SDC4,ADL-P_2SDC1,ADL-P_2SDC2,RPL_S_QRCBAT,ADL_N_REV0,ADL-N_REV1,ADL_SBGA_5GC,ADL_SBGA_3DC1,ADL_SBGA_3DC2,ADL_SBGA_3DC3,ADL_SBGA_3DC4,ADL_SBGA_3DC,ADL-M_2SDC2,RPL_Px_QRC,MTL_IFWI_CBV_BIOS,RPL-sbga_QRC_BAT,RPL_P_QRC</t>
  </si>
  <si>
    <t>Verify USB4 storage functionality on cold plug</t>
  </si>
  <si>
    <t>bios.platform,bios.sa,fw.ifwi.iom,fw.ifwi.nphy,fw.ifwi.pmc,fw.ifwi.sam,fw.ifwi.sphy,fw.ifwi.tbt</t>
  </si>
  <si>
    <t>CSS-IVE-122095</t>
  </si>
  <si>
    <t>ADL-S_ADP-S_UDIMM_DDR5_1DPC_PreAlpha,RKL_S61_TGPH_Native_DDR4_RS6_Alpha,RKL_S61_TGPH_Native_DDR4_RS7_Beta,RKL_S61_TGPH_Native_DDR4_RS7_PV,RKL_S81_TGPH_Native_DDR4_RS6_Alpha,RKL_S81_TGPH_Native_DDR4_RS7_Beta,RKL_S81_TGPH_Native_DDR4_RS7_PV,TGL_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</si>
  <si>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USB4</t>
  </si>
  <si>
    <t>TGL Coverage ID :  1306171196,1306171181,1209951317, IceLake-UCIS-4282,1209714323
ADL : 14010213073 , 2207350818
RKL : 14010213073MTL_P:22010767569MTL_M:22010767598MTL : 16011187797 , 16011327358 , 16011327365 , 16011326910</t>
  </si>
  <si>
    <t>USB4 Device should detect in OS and functionality should be working in S0 after cold plug</t>
  </si>
  <si>
    <t>4-low</t>
  </si>
  <si>
    <t>bios.alderlake,bios.arrowlake,bios.lunarlake,bios.meteorlake,bios.raptorlake,bios.raptorlake_refresh,bios.rocketlake,bios.tigerlake,ifwi.arrowlake,ifwi.lunarlake,ifwi.meteorlake,ifwi.raptorlake,ifwi.raptorlake_refresh</t>
  </si>
  <si>
    <t>bios.alderlake,bios.lunarlake,bios.meteorlake,bios.raptorlake,bios.rocketlake,ifwi.meteorlake,ifwi.raptorlake</t>
  </si>
  <si>
    <t>Tenlira,USB Tree View,USB View</t>
  </si>
  <si>
    <t>This test is to Verify USB4 device functionality on cold plug </t>
  </si>
  <si>
    <t>COMMON_QRC_BAT,ADL-S_Delta1,ADL-P_QRC_BAT,MTL_PSS_1.1,UTR_SYNC,LNL_M_PSS0.8,MTL_P_MASTER,RPL_P_MASTER,MTL_S_MASTER,RPL_S_MASTER,IFWI_FOC_BAT,MTL_M_MASTER,MTL_PSS_0.8_Block,RPL_S_BackwardComp,ADL-S_ 5SGC_1DPC,IFWI_TEST_SUITE,IFWI_COMMON_UNIFIED,ADL-S_4SDC1,ADL-S_4SDC2,ADL-S_4SDC4,TGL_H_MASTER,ADL-P_5SGC1,ADL-P_5SGC2,ADL_M_QRC_BAT,ADL-M_5SGC1,ADL-M_2SDC2,ADL-P_4SDC1,ADL-P_3SDC5,MTL_SIMICS_IN_EXECUTION_TEST,RPL-Px_5SGC1,RPL-Px_3SDC1,RPL-P_5SGC1,RPL-P_5SGC2,RPL-P_4SDC1,RPL-P_3SDC2,RPL-P_2SDC3,RPL-S_ 5SGC1,RPL-S_4SDC1,RPL_S_IFWI_PO_Phase3,MTL_HFPGA_TCSS,ADL_SBGA_5GC,RPL-SBGA_5SC,KBL_NON_ULT,EC-NA,EC-REVIEW,TCSS-TBT-P1,ICL-ArchReview-PostSi,GLK-RS3-10_IFWI,ICL_BAT_NEW,LKF_ERB_PO,BIOS_EXT_BAT,UDL2.0_ATMS2.0,LKF_PO_Phase3,LKF_PO_New_P3,TGL_ERB_PO,OBC-CNL-PCH-XDCI-USBC_Audio,OBC-LKF-CPU-IOM-TCSS-USBC_Audio,OBC-ICL-CPU-IOM-TCSS-USBC_Audio,OBC-TGL-CPU-IOM-TCSS-USBC_Audio,TGL_BIOS_PO_P2,TGL_IFWI_PO_P2,TGL_NEW_BAT,ADL-S_TGP-H_PO_Phase2,LKF_WCOS_BIOS_BAT_NEW,IFWI_Payload_TBT,IFWI_Payload_EC,ADL_M_PO_Phase2,ADL_N_MASTER,ADL_N_5SGC1,ADL_N_4SDC1,ADL_N_3SDC1,ADL_N_2SDC1,ADL_N_2SDC2,ADL_N_2SDC3,MTL_VS_0.8,MTL_Test_Suite,MTL_IFWI_PSS_EXTENDED,CQN_DASHBOARD,ADL-M_3SDC1,ADL-M_3SDC2,ADL-M_2SDC1,ADL-P_4SDC2,ADL_N_PO_Phase2,ADL_N_REV0,ADL-N_REV1,MTL_IFWI_BAT,RPL-S_5SGC1,RPL-S_4SDC2,RPL-S_2SDC3,RPL-S_2SDC4,RPL_Px_PO_P3,MTL_IFWI_QAC,MTL-M_5SGC1,MTL-M_4SDC1,MTL-M_4SDC2,MTL-M_3SDC3,MTL-M_2SDC4,MTL-M_2SDC5,MTL-M_2SDC6,MTL_IFWI_IAC_NPHY,RPL_SBGA_IFWI_PO_Phase3,MTL_IFWI_CBV_TBT,MTL_IFWI_CBV_EC,MTL_IFWI_CBV_BIOS,MTL-P_5SGC1,MTL-P_4SDC1,MTL-P_4SDC2,MTL-P_3SDC3,MTL-P_3SDC4,MTL-P_2SDC5,MTL-P_2SDC6,MTL_A0_P1,RPL_P_PO_P3,RPL-SBGA_4SC,RPL-Px_4SP2,RPL-P_2SDC4,RPL-P_2SDC5,RPL-P_2SDC6,RPL-Px_2SDC1,MTL_M_P_PV_POR,RPL-SBGA_2SC1,RPL-SBGA_2SC2-2,MTL_PSS_1.0_Block,MTLSDC1,MTLSGC1,MTLSDC4,MTLSDC3,MTLSDC2,RPL_P_Q0_DC2_PO_P3,LNLM5SGC,LNLM3SDC3,LNLM3SDC4,LNLM3SDC5,LNLM3SDC1,LNLM2SDC6,LNLM3SDC2,ARL_FT_BLK,RPL_Hx-R-DC1,RPL_Hx-R-GC,RPL_Hx-R-GC,RPL_Hx-R-DC1,RPL_Hx-R-GC,RPL_Hx-R-DC1</t>
  </si>
  <si>
    <t>Verify system stability on performing 5 cycles of Hybrid Sleep</t>
  </si>
  <si>
    <t>CSS-IVE-133121</t>
  </si>
  <si>
    <t>ADL-S_ADP-S_SODIMM_DDR5_1DPC_Alpha,ADL-S_ADP-S_UDIMM_DDR5_1DPC_PreAlpha,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S_HFPGA_PSS1.0,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4X_PreAlpha</t>
  </si>
  <si>
    <t>ADL:2205634478
MTL : 16011187946, 16011327056</t>
  </si>
  <si>
    <t>System should be stable  by performing Hybrid sleep cycles</t>
  </si>
  <si>
    <t>bios.alderlake,bios.arrowlake,bios.lunarlake,bios.meteorlake,bios.raptorlake,ifwi.arrowlake,ifwi.lunarlake,ifwi.meteorlake,ifwi.raptorlake</t>
  </si>
  <si>
    <t>bios.alderlake,bios.arrowlake,bios.meteorlake,bios.raptorlake,ifwi.meteorlake,ifwi.raptorlake</t>
  </si>
  <si>
    <t>Intention of the testcase is to verify System stability  on performing Hybrid Sleep cycles </t>
  </si>
  <si>
    <t>COMMON_QRC_BAT,MTL_PSS_0.8,UTR_SYNC,_Block,MTL_HFPGA_SOC_S,RPL_S_BackwardComp,RPL_S_MASTER,RPL-P_5SGC1,RPL-P_3SDC2,RPL-P_2SDC3,RPL-S_5SGC1,RPL-S_4SDC1,RPL-S_4SDC2,RPL-S_2SDC1,RPL-S_2SDC2,RPL-S_2SDC3,RPL-S_ 5SGC1,ADL-S_ 5SGC_1DPC,ADL-S_4SDC1,ADL_N_MASTER,ADL_N_5SGC1,ADL_N_4SDC1,ADL_N_3SDC1,ADL_N_2SDC1,ADL_N_2SDC2,ADL_N_2SDC3,IFWI_TEST_SUITE,IFWI_COMMON_UNIFIED,ADL-P_5SGC1,ADL-P_5SGC2,MTL_SIMICS_IN_EXECUTION_TEST,MTL_S_PSS_0.8,MTL_S_IFWI_PSS_0.8,MTL_P_NA,ADL_N_REV0,ADL-N_REV1,MTL_HSLE_Sanity_SOC,ADL_SBGA_5GC,ADL_SBGA_3DC1,ADL_SBGA_3DC2,ADL_SBGA_3DC3,ADL_SBGA_3DC4,RPL-SBGA_5SC,RPL-SBGA_3SC,RPL-S_2SDC8,RPL-Px_5SGC1,MTL-M_5SGC1,MTL-M_4SDC1,MTL-M_4SDC2,MTL-M_3SDC3,MTL-M_2SDC4,MTL-M_2SDC5,MTL-M_2SDC6,MTL_IFWI_IAC_PMC_SOC_IOE,MTL_IFWI_CBV_PMC,MTL-P_5SGC1,MTL-P_4SDC1,MTL-P_4SDC2,MTL-P_3SDC3,MTL-P_3SDC4,MTL-P_2SDC5,MTL-P_2SDC6,RPL-P_2SDC4,RPL-P_2SDC5,RPL-P_2SDC6,ARL_S_IFWI_0.8PSS</t>
  </si>
  <si>
    <t>Verify SLPS_S0 assertion before and after warm reboot cycle</t>
  </si>
  <si>
    <t>CSS-IVE-139109</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</si>
  <si>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</si>
  <si>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MoS (Modern Standby),Real Battery Management,SLP_S0</t>
  </si>
  <si>
    <t>This TC is to verify SLP_S0 is asserting before and after warm reboot cycle(SLP_S0 -&gt; WR -&gt; SLP_S0)</t>
  </si>
  <si>
    <t>bios.alderlake,bios.arrowlake,bios.jasperlake,bios.lunarlake,bios.meteorlake,bios.raptorlake,bios.rocketlake,ifwi.arrowlake,ifwi.lunarlake,ifwi.meteorlake,ifwi.raptorlake</t>
  </si>
  <si>
    <t>bios.alderlake,bios.arrowlake,bios.jasperlake,bios.lunarlake,bios.meteorlake,bios.raptorlake,bios.rocketlake,ifwi.meteorlake,ifwi.raptorlake</t>
  </si>
  <si>
    <t>COMMON_QRC_BAT,RKL_BIOSAcceptance_criteria_TCs,UTR_SYNC,Automation_Inproduction,RPL_S_BackwardComp,RPL_S_MASTER,RPL-P_5SGC1,RPL-P_4SDC1,RPL-P_3SDC2,RPL-P_2SDC3,RPL-S_5SGC1,RPL-S_4SDC1,RPL-S_4SDC2,RPL-S_4SDC2,RPL-S_2SDC1,RPL-S_2SDC2,RPL-S_2SDC3,RPL-S_ 5SGC1,RPL-P_5SGC1,RPL-P_2SDC3,ADL-S_ 5SGC_1DPC,ADL-S_4SDC1,ADL_N_MASTER,ADL_N_REV0,ADL_N_5SGC1,ADL_N_4SDC1,ADL_N_3SDC1,ADL_N_2SDC1,ADL_N_2SDC2,ADL_N_2SDC3,IFWI_FOC_BAT ,IFWI_TEST_SUITE  ,IFWI_COMMON_UNIFIED,RPL-S_ 5SGC1,RPL-S_ 5SGC1,ADL_N_VS_0.8,MTL_IFWI_Sanity,ADL-M_5SGC1,ADL-M_3SDC1,ADL-M_3SDC2,ADL-M_2SDC1,ADL-N_REV1,ADL_SBGA_5GC,ADL_SBGA_3DC1,ADL_SBGA_3DC2,ADL_SBGA_3DC3,ADL_SBGA_3DC4,RPL-SBGA_5SC,RPL_S_QRCBAT,RPL-S_ 5SGC1,RPL-S_4SDC1,RPL-S_4SDC2,RPL-S_4SDC2,RPL-S_2SDC2,RPL-S_2SDC3,RPL-S_2SDC7
,RPL-S_2SDC8,MTL-M_5SGC1,MTL-M_4SDC1,MTL-M_4SDC2,MTL-M_3SDC3,MTL-M_2SDC4,MTL-M_2SDC5,MTL-M_2SDC6,MTL_IFWI_IAC_PMC_SOC_IOE,MTL_IFWI_CBV_DMU,MTL_IFWI_CBV_PMC,MTL_IFWI_CBV_PUNIT,MTL-P_5SGC1,MTL-P_4SDC1,MTL-P_4SDC2,MTL-P_3SDC3,MTL-P_3SDC4,MTL-P_2SDC5,MTL-P_2SDC6,RPL-SBGA_5SC,RPL-SBGA_4SC,RPL-SBGA_3SC,RPL-P_5SGC1,RPL-P_4SDC1,RPL-P_3SDC2,RPL-P_2SDC3,RPL-P_2SDC4,RPL-P_2SDC5,RPL-P_2SDC6,RPL-sbga_QRC_BAT,MTLSGC1,MTLSDC1,MTLSDC2,MTLSDC3,MTLSDC4,LNLM5SGC,LNLM4SDC1,LNLM3SDC2,LNLM3SDC3,LNLM3SDC4,LNLM3SDC5,LNLM2SDC6</t>
  </si>
  <si>
    <t>Verify System memory using Windows Memory Diagnostics tool (Basic)</t>
  </si>
  <si>
    <t>anaray5x</t>
  </si>
  <si>
    <t>bios.mem_decode,fw.ifwi.others</t>
  </si>
  <si>
    <t>CSS-IVE-99732</t>
  </si>
  <si>
    <t>Memory Technologies and Topologies</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</si>
  <si>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</si>
  <si>
    <t>Memory Technologies/Topologies</t>
  </si>
  <si>
    <t>Created based GLK UCIS/ IFWI criteria
BC-RQTBC-16675
ADL FR ID: 22010529976</t>
  </si>
  <si>
    <t>Should be able to run and verify Memory Diagnostic Test in Basic mode with the given pass count, without any issues.</t>
  </si>
  <si>
    <t>bios.alderlake,bios.amberlake,bios.arrowlake,bios.geminilake,bios.icelake-client,bios.jasperlake,bios.lakefield,bios.lunarlake,bios.meteorlake,bios.raptorlake,bios.rocketlake,bios.tigerlake,ifwi.arrowlake,ifwi.geminilake,ifwi.icelake,ifwi.lakefield,ifwi.lunarlake,ifwi.meteorlake,ifwi.raptorlake,ifwi.tigerlake</t>
  </si>
  <si>
    <t>bios.alderlake,bios.geminilake,bios.icelake-client,bios.jasperlake,bios.lakefield,bios.lunarlake,bios.meteorlake,bios.raptorlake,bios.rocketlake,bios.tigerlake,ifwi.geminilake,ifwi.icelake,ifwi.lakefield,ifwi.meteorlake,ifwi.raptorlake,ifwi.tigerlake</t>
  </si>
  <si>
    <t>System Memory is verified using Windows Memory Diagnostics tool, for a memory problem that isn’t being automatically detected.</t>
  </si>
  <si>
    <t>CFL-PRDtoTC-Mapping,ICL-ArchReview-PostSi,UDL2.0_ATMS2.0,OBC-CNL-CPU-MC-Memory-MRC,OBC-CFL-CPU-MC-Memory-MRC,OBC-ICL-CPU-MC-Memory-MRC,OBC-TGL-CPU-MC-Memory-MRC,ADL-S_Delta1,ADL-S_Delta2,ADL-S_Delta3,RKL-S X2_(CML-S+CMP-H)_S102,RKL-S X2_(CML-S+CMP-H)_S62,UTR_SYNC,LNL_M_PSS0.8,RPL_S_MASTER,RPL_M_MASTER,RPL_P_MASTER,RPL_S_BackwardComp,ADL-S_ 5SGC_1DPC,ADL-S_4SDC2,ADL_N_MASTER,COMMON_QRC_BAT,ADL_N_5SGC1,ADL_N_4SDC1,ADL_N_3SDC1,ADL_N_2SDC1,ADL_N_2SDC2,ADL_N_2SDC3,MTL_Test_Suite,IFWI_TEST_SUITE,IFWI_COMMON_UNIFIED,TGL_H_MASTER,RPL-S_ 5SGC1,RPL-S_4SDC2,RPL-S_2SDC8,RPL-S_2SDC1,RPL-S_2SDC2,RPL-S_2SDC3,ADL-P_5SGC1,ADL-P_5SGC2,ADL-M_5SGC1,RPL-P_5SGC1,RPL-P_4SDC1,RPL-P_3SDC2,ADL_N_REV0,ADL-N_REV1,ADL_SBGA_5GC,ADL_SBGA_3DC1,ADL_SBGA_3DC2,ADL_SBGA_3DC3,ADL_SBGA_3DC4,RPL-SBGA_5SC,RPL-SBGA_3SC,MTL_IFWI_FV,ADL-S_Post-Si_In_Production,MTL-M_5SGC1,MTL-M_4SDC1,MTL-M_4SDC2,MTL-M_3SDC3,MTL-M_2SDC4,MTL-M_2SDC5,MTL-M_2SDC6,RPL-SBGA_4SC,1,2,MTL_IFWI_CBV_BIOS,MTL-P_5SGC1,MTL-P_4SDC1,MTL-P_4SDC2,MTL-P_3SDC3,MTL-P_3SDC4,MTL-P_2SDC5,MTL-P_2SDC6,IPU22.2_BIOS_change,RPL-S_Post-Si_In_Production,RPL-P_2SDC3,RPL-P_2SDC5,RPL-SBGA_3SC-2,MTLSGC1,MTLSDC1,MTLSDC2,MTLSDC3,MTLSDC4,LNLM5SGC,LNLM4SDC1,LNLM3SDC2,LNLM3SDC3,LNLM3SDC4,LNLM3SDC5,LNLM2SDC6,RPL_Hx-R-DC1,RPL_Hx-R-GC</t>
  </si>
  <si>
    <t>Verify System memory using Windows Memory Diagnostics tool (Standard)</t>
  </si>
  <si>
    <t>CSS-IVE-135380</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</si>
  <si>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t>
  </si>
  <si>
    <t>bios.alderlake,bios.jasperlake,bios.lunarlake,bios.raptorlake,bios.rocketlake,bios.tigerlake,ifwi.meteorlake,ifwi.raptorlake,ifwi.tigerlake</t>
  </si>
  <si>
    <t>TGL_NEW,UDL2.0_ATMS2.0,OBC-TGL-CPU-MC-Memory-MRC,ADL-S_TGP-H_PO_Phase2,ADL-P_QRC_BAT,UTR_SYNC,ADL-S_4SDC2,ADL_N_MASTER,ADL_N_5SGC1,ADL_N_4SDC1,ADL_N_3SDC1,ADL_N_2SDC1,ADL_N_2SDC2,ADL_N_2SDC3,RPL_S_MASTER,RPL_S_Backwardcomp,IFWI_TEST_SUITE,IFWI_COMMON_UNIFIED,MTL_Test_Suite,MTL_TRY_RUN,TGL_H_MASTER,RPL-S_ 5SGC1,RPL-S_4SDC2,RPL-S_2SDC8,RPL-S_2SDC1,RPL-S_2SDC2,RPL-S_2SDC3MTL_TRP_2,MTL_PSS_0.8_NEW,ADL-P_5SGC1,ADL-P_5SGC2,ADL-M_5SGC1,MTL_SIMICS_IN_EXECUTION_TEST,ADL-N_QRC_BAT,RPL-Px_5SGC1,RPL-Px_4SDC1,RPL-P_5SGC1,RPL-P_4SDC1,RPL-P_3SDC2,RPL_P_MASTER,ADL_N_REV0,ADL-N_REV1,ADL_SBGA_5GC,ADL_SBGA_3DC1,ADL_SBGA_3DC2,ADL_SBGA_3DC3,ADL_SBGA_3DC4,RPL-SBGA_5SC,RPL-SBGA_3SC,MTL_IFWI_FV,LNL_M_PSS0.8,MTL-M_5SGC1,MTL-M_4SDC1,MTL-M_4SDC2,MTL-M_3SDC3,MTL-M_2SDC4,MTL-M_2SDC5,MTL-M_2SDC6,RPL-SBGA_4SC,1,2,MTL IFWI_Payload_Platform-Val,MTL-P_5SGC1,MTL-P_4SDC1,MTL-P_4SDC2,MTL-P_3SDC3,MTL-P_3SDC4,MTL-P_2SDC5,MTL-P_2SDC6,IPU22.2_BIOS_change,RPL-Px_4SP2,RPL-Px_2SDC1,RPL-P_2SDC3,RPL-P_2SDC5,MTL_M_P_PV_POR,RPL-SBGA_3SC-2,MTLSGC1,MTLSDC1,MTLSDC2,MTLSDC3,MTLSDC4,LNLM5SGC,LNLM4SDC1,LNLM3SDC2,LNLM3SDC3,LNLM3SDC4,LNLM3SDC5,LNLM2SDC6,RPL_Hx-R-GC,RPL_Hx-R-DC1</t>
  </si>
  <si>
    <t>Verify Lid Switch open/close functionality at S3 state - test</t>
  </si>
  <si>
    <t>CSS-IVE-61859</t>
  </si>
  <si>
    <t>AML_5W_Y22_ROW_PV,AML_7W_Y22_KC_PV,AMLR_Y42_PV_RS6,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Y_PV,TGL_ H81_RS4_Alpha,TGL_ H81_RS4_Beta,TGL_ H81_RS4_PV,TGL_Simics_VP_RS2_PSS1.0,TGL_Simics_VP_RS2_PSS1.1,TGL_Simics_VP_RS4_PSS1.0 ,TGL_Simics_VP_RS4_PSS1.1,TGL_U42_RS4_PV,TGL_UY42_PO,TGL_Y42_RS4_PV,TGL_Z0_(TGPLP-A0)_RS4_PPOExit,WHL_U42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GLR_UP3_HR21_PreAlpha,TGLR_UP3_HR21_Alpha,TGLR_UP3_HR21_Beta,TGLR_UP3_HR21_PV</t>
  </si>
  <si>
    <t>S-states,Virtual Lid</t>
  </si>
  <si>
    <t>BC-RQTBC-10585,BC-RQTBC-12866,BC-RQTBC-13285,BC-RQTBCTL-1207
2201759457
BC-RQTBC-16797 
RKL: 2203202870
JSLP: 2203202870</t>
  </si>
  <si>
    <t>System should enter sleep (S3) when Lid Switch is "Closed" and resumes when lid switch is Opened</t>
  </si>
  <si>
    <t>bios.alderlake,bios.amberlake,bios.apollolake,bios.arrowlake,bios.cannonlake,bios.coffeelake,bios.cometlake,bios.icelake-client,bios.jasperlake,bios.kabylake,bios.kabylake_r,bios.lakefield,bios.lunarlake,bios.meteorlake,bios.raptorlake,bios.raptorlake_refresh,bios.skylake,bios.tigerlake,bios.whiskeylake,ifwi.amberlake,ifwi.arrowlake,ifwi.lunarlake,ifwi.meteorlake,ifwi.raptorlake,ifwi.raptorlake_refresh</t>
  </si>
  <si>
    <t>bios.alderlake,bios.amberlake,bios.apollolake,bios.arrowlake,bios.cannonlake,bios.coffeelake,bios.cometlake,bios.icelake-client,bios.jasperlake,bios.kabylake,bios.kabylake_r,bios.meteorlake,bios.raptorlake,bios.tigerlake,bios.whiskeylake,ifwi.amberlake,ifwi.meteorlake,ifwi.raptorlake</t>
  </si>
  <si>
    <t>Intention of the test case is to verify below requirement.
1)While the system is in S0, when  the lid switch is closed, EC FW shall notify the state change to OS.
2)While the system is in S3, when the lid switch is opened, EC FW shall wake the system</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</si>
  <si>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TGL_IFWI_FOC_BLUE,COMMON_QRC_BAT,TGL_H_QRC_NA,IFWI_Payload_BIOS,IFWI_Payload_PMC,IFWI_Payload_EC,EC_MECC,UTR_SYNC,Automation_Inproduction,ADL_N_MASTER,ADL_N_5SGC1,ADL_N_4SDC1,ADL_N_3SDC1,ADL_N_2SDC1,ADL_N_2SDC3,IFWI_TEST_SUITE,IFWI_COMMON_UNIFIED,MTL_Test_Suite,MTL_PSS_0.8,TGL_H_MASTER,ADL-P_5SGC2,RPL-Px_5SGC1,RPL-Px_3SDC1,ADL_N_REV0,ADL-N_REV1,MTL_IFWI_BAT,ADL_SBGA_5GC,ERB,GLK-IFWI-SI,ICL-ArchReview-PostSi,OBC-CNL-EC-SMC-EM-ManageCharger,OBC-CFL-EC-SMC-EM-ManageCharger,OBC-ICL-EC-SMC-EM-ManageCharger,OBC-TGL-EC-SMC-EM-ManageCharger,OBC-LKF-PTF-DekelPhy-EM-PMC_EClite_ManageCharger,GLK_ATMS1.0_Automated_TCs,CML_BIOS_SPL,CML_EC_FV,IFWI_Payload_Platform,ADL_N_2SDC2,ADL-M_5SGC1,RPL-P_5SGC1,RPL-P_5SGC2,RPL-P_4SDC1,RPL-P_3SDC2,RPL-P_2SDC3,RPL-P_3SDC3,RPL-P_2SDC4,RPL-P_PNP_GC,RPL-Px_4SDC1,RPL-Px_3SDC2,MTL_IFWI_CBV_PMC,MTL_IFWI_CBV_BIOS,RPL-SBGA_5SC,JSL_QRC_BAT,RPL-SBGA_4SC,RPL-Px_4SP2,RPL-P_2SDC5,RPL-P_2SDC6,RPL-Px_2SDC1,ARL_Px_IFWI_CI,RPL-SBGA_2SC1,RPL-SBGA_2SC2,RPL-SBGA_3SC-2,RPL-SBGA_3SC,ARL_FT_BLK,RPL_Hx-R-DC1,RPL_Hx-R-GC,RPL_Hx-R-GC,RPL_Hx-R-DC1,RPL_Hx-R-GC,RPL_Hx-R-DC1</t>
  </si>
  <si>
    <t>Verify Lid Switch Action can put system to S4 and Lid Switch Action can not wake system from S4</t>
  </si>
  <si>
    <t>CSS-IVE-61861</t>
  </si>
  <si>
    <t>AML_5W_Y22_ROW_PV,AML_7W_Y22_KC_PV,AMLR_Y42_PV_RS6,APL_A1_TH2_PV,APL_B0_RS1_PV,APL_B1_RS1_PV,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U21_PV,KBL_U22_PV,KBL_U23e_PV,KBL_Y22_PV,KBLR_Y_PV,TGL_ H81_RS4_Alpha,TGL_ H81_RS4_Beta,TGL_ H81_RS4_PV,TGL_H81_19H2_RS6_POE,TGL_H81_19H2_RS6_PreAlpha,TGL_U42_RS4_PV,TGL_UY42_PO,TGL_Y42_RS4_PV,TGL_Z0_(TGPLP-A0)_RS4_PPOExit,WHL_U42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GLR_UP3_HR21_PreAlpha,TGLR_UP3_HR21_Alpha,TGLR_UP3_HR21_Beta,TGLR_UP3_HR21_PV</t>
  </si>
  <si>
    <t>BC-RQTBC-10585,BC-RQTBC-13285,BC-RQTBC-14010
ICL Req id:BC-RQTBC-15310
BC-RQTBC-16797
BC-RQTBCTL-1207</t>
  </si>
  <si>
    <t>1. Lid Switch Action should put SUT into S4
2. Should not be able to wake system using Lid action from S4 in AC and DC mode.
3. SUT should wake from power button press without any issue</t>
  </si>
  <si>
    <t>bios.alderlake,bios.amberlake,bios.apollolake,bios.arrowlake,bios.cannonlake,bios.coffeelake,bios.cometlake,bios.icelake-client,bios.jasperlake,bios.kabylake,bios.kabylake_r,bios.lakefield,bios.lunarlake,bios.meteorlake,bios.raptorlake,bios.raptorlake_refresh,bios.tigerlake,bios.whiskeylake,ifwi.amberlake,ifwi.arrowlake,ifwi.lunarlake,ifwi.meteorlake,ifwi.raptorlake,ifwi.raptorlake_refresh</t>
  </si>
  <si>
    <t>bios.alderlake,bios.amberlake,bios.apollolake,bios.cannonlake,bios.coffeelake,bios.cometlake,bios.geminilake,bios.icelake-client,bios.jasperlake,bios.kabylake,bios.kabylake_r,bios.raptorlake,bios.tigerlake,bios.whiskeylake,ifwi.amberlake,ifwi.apollolake,ifwi.cannonlake,ifwi.coffeelake,ifwi.cometlake,ifwi.geminilake,ifwi.icelake,ifwi.kabylake,ifwi.kabylake_r,ifwi.meteorlake,ifwi.raptorlake,ifwi.tigerlake,ifwi.whiskeylake</t>
  </si>
  <si>
    <t>Intention of the test case is to verify below scenario.
Lid Switch  action puts SUT into Hibernate state (S4) and  lid action should not wake SUT from S4 state</t>
  </si>
  <si>
    <t>EC-FV,EC-GPIO,EC-SX,CFL-PRDtoTC-Mapping,GLK_Auto_NotReady,GLK_Win10S,GLK-RS3-10_IFWI,ICL_BAT_NEW,LKF_ERB_PO,BIOS_EXT_BAT,InProdATMS1.0_03March2018,PSE 1.0,OBC-CNL-EC-GPIO-Switches-VirtualLID,OBC-CFL-EC-GPIO-Switches-VirtualLID,OBC-ICL-EC-GPIO-HwBtns/LEDs/Switchs-VirtualLID,GLK_ATMS1.0_Automated_TCs,TGL_BIOS_PO_P3,TGL_IFWI_PO_P3,CML_EC_FV,IFWI_Payload_EC,IFWI_Payload_PMC,EC_MECC,UTR_SYNC,ADL_N_MASTER,ADL_N_5SGC1,ADL_N_4SDC1,ADL_N_3SDC1,ADL_N_2SDC1,ADL_N_2SDC2,ADL_N_2SDC3,IFWI_TEST_SUITE,IFWI_COMMON_UNIFIED,MTL_Test_Suite,MTL_PSS_0.8,TGL_H_MASTER,ADL-P_5SGC1,ADL-P_5SGC2,ADL-M_5SGC1,RPL-Px_5SGC1,RPL-Px_3SDC1,ADL_N_REV0,ADL-N_REV1,MTL_IFWI_BAT,ADL_SBGA_5GC,GLK-IFWI-SI,ICL-ArchReview-PostSi,OBC-CNL-EC-SMC-EM-ManageCharger,OBC-CFL-EC-SMC-EM-ManageCharger,OBC-ICL-EC-SMC-EM-ManageCharger,OBC-TGL-EC-SMC-EM-ManageCharger,OBC-LKF-PTF-DekelPhy-EM-PMC_EClite_ManageCharger,CML_BIOS_SPL,IFWI_Payload_Platform,RPL-P_5SGC1,RPL-P_5SGC2,RPL-P_4SDC1,RPL-P_3SDC2,RPL-P_2SDC3,RPL-P_3SDC3,RPL-P_2SDC4,RPL-P_PNP_GC,RPL-Px_4SDC1,RPL-Px_3SDC2,LNL_M_PSS0.8,MTL-M_5SGC1,MTL-M_4SDC1,MTL-M_4SDC2,MTL-M_3SDC3,MTL-M_2SDC4,MTL-M_2SDC5,MTL-M_2SDC6,MTL_IFWI_IAC_EC,MTL_IFWI_CBV_PMC,MTL_IFWI_CBV_BIOS,RPL-SBGA_5SC,MTL-P_5SGC1,MTL-P_4SDC1,MTL-P_4SDC2,MTL-P_3SDC3,MTL-P_3SDC4,MTL-P_2SDC5,MTL-P_2SDC6,RPL-SBGA_4SC,RPL-Px_4SP2,RPL-P_2SDC5,RPL-P_2SDC6,RPL-Px_2SDC1,ARL_Px_IFWI_CI,MTL_M_P_PV_POR,RPL-SBGA_2SC1,RPL-SBGA_2SC2,RPL-SBGA_3SC-2,RPL-SBGA_3SC,LNLM5SGC,LNLM3SDC3,LNLM3SDC4,LNLM3SDC5,RPL_Hx-R-DC1,RPL_Hx-R-GC,RPL_Hx-R-GC,RPL_Hx-R-DC1,RPL_Hx-R-GC,RPL_Hx-R-DC1</t>
  </si>
  <si>
    <t>Verify if the SUT shuts down when the Power Button is held for more than 10 seconds</t>
  </si>
  <si>
    <t>CSS-IVE-61866</t>
  </si>
  <si>
    <t>ADL-S_ADP-S_SODIMM_DDR5_1DPC_Alpha,AML_5W_Y22_ROW_PV,ADL-S_ADP-S_UDIMM_DDR5_1DPC_PreAlpha,AML_7W_Y22_KC_PV,AMLR_Y42_PV_RS6,CFL_H62_RS2_PV,CFL_H62_RS3_PV,CFL_H62_RS4_PV,CFL_H62_RS5_PV,CFL_H62_uSFF_KC_RS4_PV,CFL_H82_RS5_PV,CFL_H82_RS6_PV,CFL_U43e_LP3_KC_PV,CFL_U43e_PV,CML_H82_CMPH_DDR4_RS6_SR20_Beta,CML_H82_CMPH_DDR4_RS6_SR20_POE,CML_H82_CMPH_DDR4_RS7_SR20_PV,CML_S102_CMPH_DDR4_RS6_SR20_Beta,CML_S102_CMPH_DDR4_RS6_SR20_POE,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U42_RS4_PV,TGL_Y42_RS4_PV,TGL_Z0_(TGPLP-A0)_RS4_PPOExit,WHL_U42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DG2_ADL_P_Alpha,DG2_ADL_P_Beta,DG2_ADL_P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S_Simics_PSS0.8,MTL_S_Simics_PSS1.0,MTL_N_Simics_PSS0.8,MTL_N_Simics_PSS1.0,MTL_M_Simics_PSS1.1,MTL_P_Simics_PSS1.1,MTL_S_Simics_PSS1.1,MTL_N_Simics_PSS1.1,ADL-P_ADP-LP_LP5_PreAlpha,ADL-P_ADP-LP_L4X_PreAlpha,ADL-M_ADP-M_LP5_20H1_PreAlpha,ADL-M_ADP-M_LP5_21H1_PreAlpha,ADL-P_ADP-LP_DDR4_PreAlpha,ADL-P_ADP-LP_DDR5_PreAlpha,TGLR_UP3_HR21_PreAlpha,TGLR_UP3_HR21_Alpha,TGLR_UP3_HR21_Beta,TGLR_UP3_HR21_PV</t>
  </si>
  <si>
    <t>Power Btn/HID</t>
  </si>
  <si>
    <t>BC-RQTBC-10601,BC-RQTBC-12867,BC-RQTBCTL-1238
1405574530
1405574526
1209574571
BC-RQTBC-12922
RKL , JSLP: 2203202923 , 2203202897
MTL: 16011187654 , 16011326921</t>
  </si>
  <si>
    <t>Pressing the Power Button more than 10 seconds leads to SUT shutdown irrespective of OS Power Settings</t>
  </si>
  <si>
    <t>bios.alderlake,bios.amberlake,bios.apollolake,bios.arrowlake,bios.cannonlake,bios.coffeelake,bios.cometlake,bios.icelake-client,bios.jasperlake,bios.kabylake,bios.kabylake_r,bios.lakefield,bios.lunarlake,bios.meteorlake,bios.raptorlake,bios.raptorlake_refresh,bios.rocketlake,bios.tigerlake,bios.whiskeylake,ifwi.amberlake,ifwi.arrowlake,ifwi.lunarlake,ifwi.meteorlake,ifwi.raptorlake,ifwi.raptorlake_refresh</t>
  </si>
  <si>
    <t>Intention of the test case is to verify below requirement.
	While system is in S0 running Win8/Winblue OS, EC FW shall send the SCI notification on power button press and release.
	If power button is pressed more than 10 seconds, then power off options (Control Panel,\Hardware and Sound\Power Options\System Settings) will overridden and SUT will switch Off
 </t>
  </si>
  <si>
    <t>RPL-S_ 5SGC1,RPL-S_4SDC1,RPL-S_4SDC2,RPL-S_3SDC1,RPL-S_2SDC2,RPL-S_2SDC3,RPL-S_2SDC7,MTL_VS_0.8,ADL-S_Post-Si_In_Production,MTL-M/P_Pre-Si_In_Production,MTL-M_4SDC2,MTL-M_3SDC3,MTL-M_2SDC4,IFWI_COMMON_UNIFIED,MTL-M_2SDC5,MTL-M_2SDC6,MTL-M_5SGC1,MTL-M_4SDC1,MTL_IFWI_IAC_EC,ADL-S_Post-Si_In_Production,MTL_IFWI_CBV_EC,MTL_IFWI_CBV_BIOS,RPL-SBGA_5SC,MTL-P_5SGC1,MTL-P_4SDC1,MTL-P_4SDC2,MTL-P_3SDC3,MTL-P_3SDC4,MTL-P_2SDC5,MTL-P_2SDC6,ADL-N_Post-Si_In_Production,RPL-S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S_2SDC1,RPL_Hx-R-DC1,RPL_Hx-R-GC,RPL_Hx-R-GC,RPL_Hx-R-DC1,RPL_Hx-R-GC,RPL_Hx-R-DC1</t>
  </si>
  <si>
    <t>Verify Press power button can act as a wake source for S4 and S3 states</t>
  </si>
  <si>
    <t>CSS-IVE-91440</t>
  </si>
  <si>
    <t>ADL-S_ADP-S_SODIMM_DDR5_1DPC_Alpha,ADL-S_ADP-S_UDIMM_DDR5_1DPC_PreAlpha,CFL_KBPH_S62_RS3_PV,CFL_S42_RS4_PV,CFL_S42_RS5_PV,CFL_S62_RS4_PV,CFL_S62_RS5_PV,CFL_S82_RS5_PV,CFL_U43e_LP3_KC_PV,CFL_U43e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GLK_B0_RS3_PV,ICL_U42_RS6_PV,ICL_UN42_KC_PV_RS6,ICL_Y42_RS6_PV,ICL_YN42_RS6_PV,JSLP_POR_20H1_Alpha,JSLP_POR_20H1_PreAlpha,JSLP_POR_20H2_Beta,JSLP_POR_20H2_PV,JSLP_TestChip_19H1_PreAlpha,KBL_H42_PV,KBL_S22_PV,KBL_S42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Y42_RS4_PV,TGL_Z0_(TGPLP-A0)_RS4_PPOExit,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ADL-P_ADP-LP_LP5_PreAlpha,ADL-P_ADP-LP_L4X_PreAlpha,ADL-M_ADP-M_LP5_20H1_PreAlpha,ADL-M_ADP-M_LP5_21H1_PreAlpha,ADL-P_ADP-LP_DDR4_PreAlpha,ADL-P_ADP-LP_DDR5_PreAlpha,TGLR_UP3_HR21_PreAlpha,TGLR_UP3_HR21_Alpha,TGLR_UP3_HR21_Beta,TGLR_UP3_HR21_PV</t>
  </si>
  <si>
    <t>BC-RQTBC-10586,BC-RQTBC-12867,BC-RQTBC-13286
TGL HSD ID: 220194438
BC-RQTBC-16798
RKL: 2203202477
ADL : 16011161884 , 2203202477
MTL : 16011187598 , 16011327048</t>
  </si>
  <si>
    <t xml:space="preserve">System should enter Hibernation (S4)  when Power Button is pressed and should resume back when power button is pressed again
System should enter sleep (S3)  when Power Button is pressed and should resume back when power button is pressed again 
			LED Indication for ICL_UN and ICL_YN
			System state 
			S0 LED
			D2094
			S0i3 LED
			D2093
			S3 LED
			D2092
			S4 LED
			D2091
			SLP SUS LED
			D2095
			CPU 10 Gate LED
			D2096
			PLT RST LED
			D2097
			S0
			ON
			ON
			ON
			ON
			ON
			ON
			ON
			S0i3
			OFF
			ON
			ON
			ON
			ON
			OFF
			ON
			S3
			ON
			OFF
			ON
			ON
			ON
			OFF
			OFF
			S4
			ON
			OFF
			OFF
			ON
			ON
			OFF
			OFF
			S5
			ON
			OFF
			OFF
			OFF
			ON
			OFF
			OFF
</t>
  </si>
  <si>
    <t>bios.alderlake,bios.arrowlake,bios.cannonlake,bios.coffeelake,bios.cometlake,bios.geminilake,bios.icelake-client,bios.jasperlake,bios.kabylake,bios.lunarlake,bios.meteorlake,bios.raptorlake,bios.tigerlake,ifwi.cannonlake,ifwi.coffeelake,ifwi.cometlake,ifwi.geminilake,ifwi.icelake,ifwi.kabylake,ifwi.meteorlake,ifwi.raptorlake,ifwi.tigerlake</t>
  </si>
  <si>
    <t xml:space="preserve">Intention of the test case is to verify below requirement.
	System should enter Hibernation (S4)  when Power Button is pressed and should resume back when power button is pressed again
	System should enter sleep (S3)  when Power Button is pressed and should resume back when power button is pressed again 
</t>
  </si>
  <si>
    <t>RPL-S_ 5SGC1,RPL-S_4SDC1,RPL-S_4SDC2,RPL-S_3SDC1,RPL-S_2SDC2,RPL-S_2SDC3,RPL-S_2SDC7,MTL_S_BIOS_Emulation,ADL-S_Post-Si_In_Production,MTL-M/P_Pre-Si_In_Production,MTL-M_4SDC1,IFWI_COMMON_UNIFIED,MTL-M_2SDC6,MTL-M_2SDC5,MTL-M_3SDC3,MTL-M_2SDC4,MTL-M_4SDC2,MTL-M_5SGC1,MTL_IFWI_IAC_EC,MTL_IFWI_CBV_PMC,MTL_IFWI_CBV_EC,MTL_IFWI_CBV_BIOS,RPL-SBGA_5SC,MTL_BIOS/Platform_FRs_AO_PO,MTL-P_5SGC1,MTL-P_4SDC1,MTL-P_4SDC2,MTL-P_3SDC3,MTL-P_3SDC4,MTL-P_2SDC5,MTL-P_2SDC6,MTL_A0_P1,RPL-S_Post-Si_In_Production,ADL-N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RPL_Hx-R-DC1,RPL_Hx-R-GC,RPL_Hx-R-GC,RPL_Hx-R-DC1,RPL_Hx-R-GC,RPL_Hx-R-DC1</t>
  </si>
  <si>
    <t>Verify SUT shutdown (S5) when the Power Button is held during POWER_ON_TIME with only  AC plugged-in</t>
  </si>
  <si>
    <t>CSS-IVE-119468</t>
  </si>
  <si>
    <t>ADL-S_ADP-S_SODIMM_DDR5_1DPC_Alpha,ADL-S_ADP-S_UDIMM_DDR5_1DPC_PreAlpha,ICL_U42_RS6_PV,ICL_UN42_KC_PV_RS6,ICL_Y42_RS6_PV,ICL_YN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U42_RS4_PV,TGL_Y42_RS4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S_HSLE_PSS0.8,ADL-S_HSLE_PSS1.0,ADL-S_HSLE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</si>
  <si>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IceLake-FR-32458
RKL: 1209574579
ADL, JSLP, EHL: 2205193101</t>
  </si>
  <si>
    <t>System should always END UP in OFF (Shutdown) when the user holds down the power button while POWER_ON_TIME</t>
  </si>
  <si>
    <t>bios.alderlake,bios.apollolake,bios.arrowlake,bios.cannonlake,bios.coffeelake,bios.cometlake,bios.icelake-client,bios.jasperlake,bios.kabylake,bios.kabylake_r,bios.lakefield,bios.lunarlake,bios.meteorlake,bios.raptorlake,bios.raptorlake_refresh,bios.rocketlake,bios.tigerlake,bios.whiskeylake,ifwi.arrowlake,ifwi.lunarlake,ifwi.meteorlake,ifwi.raptorlake,ifwi.raptorlake_refresh</t>
  </si>
  <si>
    <t>bios.alderlake,bios.icelake-client,bios.jasperlake,bios.lunarlake,bios.meteorlake,bios.raptorlake,bios.rocketlake,bios.tigerlake,ifwi.icelake,ifwi.meteorlake,ifwi.raptorlake,ifwi.tigerlake</t>
  </si>
  <si>
    <t xml:space="preserve">Intention of the test case is to verify below requirement.
	System shall END UP in OFF (Shutdown) when the user holds down the power button while POWER_ON_TIME and no battery is present and an AC Charger is plugged-in
</t>
  </si>
  <si>
    <t>RPL-S_ 5SGC1,RPL-S_4SDC1,RPL-S_4SDC2,RPL-S_3SDC1,RPL-S_2SDC3,RPL-S_2SDC7,ADL-S_Post-Si_In_Production,MTL-M_5SGC1,MTL-M_4SDC1,MTL-M_4SDC2,MTL-M_3SDC3,MTL-M_2SDC4,MTL-M_2SDC5,MTL-M_2SDC6,MTL-M/P_Pre-Si_In_Production,IFWI_COMMON_UNIFIED,MTL_IFWI_IAC_EC,RPL_S_QRCBAT,MTL_IFWI_CBV_PMC,MTL_IFWI_CBV_EC,MTL_IFWI_CBV_BIOS,RPL-SBGA_5SC,MTL-P_5SGC1,MTL-P_4SDC1,MTL-P_4SDC2,MTL-P_3SDC3,MTL-P_3SDC4,MTL-P_2SDC5,MTL-P_2SDC6,RPL-S_2SDC8,RPL-SBGA_4SC,RPL-sbga_QRC_BAT,RPL-P_5SGC1, RPL-P_3SDC2,RPL-P_2SDC3,RPL-P_2SDC5,RPL-P_2SDC6,RPL-SBGA_2SC1,RPL-SBGA_2SC2,RPL-SBGA_3SC,RPL-SBGA_2SC1,RPL-SBGA_2SC2,RPL-SBGA_3SC-2,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RPL_Hx-R-DC1,RPL_Hx-R-GC,RPL_Hx-R-GC,RPL_Hx-R-DC1,RPL_Hx-R-GC,RPL_Hx-R-DC1</t>
  </si>
  <si>
    <t>Verify "Slide to shutdown" option does not come up on UI on resuming from CMS / S0i3</t>
  </si>
  <si>
    <t>CSS-IVE-79983</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</si>
  <si>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</si>
  <si>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Standby),S0ix-states</t>
  </si>
  <si>
    <t>Scenario written based on HSD : 1604014710
RKL: 2206776650 , 2206776656 ,  2206973275, 2206874091 , 2206973274, 2206874064 , 2206973286, 2206874078 , 2206973300, 2206874068 , 2206973279, 2206874087 , 1405574811
JSLP : 1607196068
ADL: 2205168404</t>
  </si>
  <si>
    <t>'Slide to shutdown' option should not come up on resuming from CS/S0i3 via power button</t>
  </si>
  <si>
    <t>bios.alderlake,bios.amberlake,bios.arrowlake,bios.cannonlake,bios.coffeelake,bios.cometlake,bios.geminilake,bios.icelake-client,bios.jasperlake,bios.kabylake,bios.kabylake_r,bios.lakefield,bios.lunarlake,bios.meteorlake,bios.raptorlake,bios.rocketlake,bios.tigerlake,bios.whiskeylake,ifwi.amberlake,ifwi.arrowlake,ifwi.cannonlake,ifwi.coffeelake,ifwi.cometlake,ifwi.geminilake,ifwi.icelake,ifwi.kabylake,ifwi.kabylake_r,ifwi.lakefield,ifwi.lunarlake,ifwi.meteorlake,ifwi.raptorlake,ifwi.tigerlake,ifwi.whiskeylake</t>
  </si>
  <si>
    <t>bios.alderlake,bios.amberlake,bios.arrowlake,bios.cannonlake,bios.coffeelake,bios.cometlake,bios.geminilake,bios.icelake-client,bios.jasperlake,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</si>
  <si>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Intention of the testcase is to verify 'Slide to shutdown' option does not come up on UI on resuming from CMS / S0i3
Slide to shutdown option should not appear on resuming from CMS/S0i3 via power button</t>
  </si>
  <si>
    <t>EC-FV,EC-GPIO,EC-SX,ICL-ArchReview-PostSi,GLK-RS3-10_IFWI,InProdATMS1.0_03March2018,PSE 1.0,OBC-CNL-PTF-PMC-PM-s0ix,OBC-CFL-PTF-PMC-PM-S0ix,OBC-LKF-PTF-PMC-PM-S0ix_MS,OBC-ICL-PTF-PMC-PM-S0ix_MS,OBC-TGL-PTF-PMC-PM-S0ix,CML_EC_FV,TGL_Arch_review,RKL_POE,RKL_S_CMPH_POE,RKL_S_TGPH_POE,ECVAL-DT-FV,TGL_H_Delta,TGL_H_QRC_NA,ADL_P_ERB_BIOS_PO,IFWI_Payload_Platform,RKL-S X2_(CML-S+CMP-H)_S62,RKL-S X2_(CML-S+CMP-H)_S102,UTR_SYNC,RPL_S_BackwardComp,RPL_S_MASTER,RPL-P_5SGC1,RPL-P_4SDC1,RPL-P_3SDC2,RPL-P_2SDC3,RPL-S_5SGC1,RPL-S_4SDC1,RPL-S_4SDC2,RPL-S_2SDC1,RPL-S_2SDC2,RPL-S_2SDC3,RPL-S_ 5SGC1,ADL-S_ 5SGC_1DPC,ADL-S_4SDC1,ADL_N_MASTER,ADL_N_5SGC1,ADL_N_4SDC1,ADL_N_3SDC1,ADL_N_2SDC1,ADL_N_2SDC2,IFWI_TEST_SUITE,IFWI_COMMON_UNIFIED,TGL_H_MASTER,ADL-P_5SGC1,ADL-P_5SGC2,ADL-M_5SGC1,ADL_N_REV0,ADL-N_REV1,ADL_SBGA_5GC,ADL_SBGA_3DC1,ADL_SBGA_3DC2,ADL_SBGA_3DC3,ADL_SBGA_3DC4,RPL-SBGA_5SC,RPL-SBGA_3SC,RPL-S_2SDC8,RPL-Px_5SGC1,MTL-M_5SGC1,MTL-M_4SDC1,MTL-M_4SDC2,MTL-M_3SDC3,MTL-M_2SDC4,MTL-M_2SDC5,MTL-M_2SDC6,MTL_IFWI_CBV_PMC,MTL-P_5SGC1,MTL-P_4SDC1,MTL-P_4SDC2,MTL-P_3SDC3,MTL-P_3SDC4,MTL-P_2SDC5,MTL-P_2SDC6,RPL-Px_4SP2,RPL-Px_2SDC1,RPL-P_2SDC4,RPL-P_2SDC5,RPL-P_2SDC6,MTLSGC1,LNLM5SGC,LNLM4SDC1,LNLM3SDC2,LNLM3SDC3,LNLM3SDC4,LNLM3SDC5,LNLM2SDC6,RPL-SBGA_5SPNP</t>
  </si>
  <si>
    <t>Verify Type-C Connector reversibility - USB only devices</t>
  </si>
  <si>
    <t>Automation Not Possible</t>
  </si>
  <si>
    <t>CSS-IVE-73195</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</si>
  <si>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S22_PV,KBL_U21_PV,KBLR_Y_PV,KBLR_Y22_PV,LKF_A0_RS4_Alpha,LKF_A0_RS4_POE,LKF_B0_RS4_Beta,LKF_B0_RS4_PO,LKF_B0_RS4_PV ,LKF_Bx_ROW_19H1_Alpha,LKF_Bx_ROW_19H2_Beta,LKF_Bx_ROW_19H2_PV,LKF_Bx_ROW_20H1_PV,LKF_Bx_Win10X_PV,LKF_Bx_Win10X_Beta,LKF_HFPGA_RS3_PSS1.0,LKF_HFPGA_RS3_PSS1.1,LKF_HFPGA_RS4_PSS1.0,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1.0,TGL_Simics_VP_RS2_PSS1.1,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</si>
  <si>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TBT_PD_EC_NA,TCSS,USB2.0,USB3.0,USB3.1,USB-TypeC</t>
  </si>
  <si>
    <t>BC-RQTBC-13080
BC-RQTBC-13305
CNL-UCIS-7728
BC-RQTBC-13961
BC-RQTBC-12460
BC-RQTBC-13336 LKF PSS UCIS Coverage: IceLake-UCIS-4280,4_335-UCIS-2994
ICL PRD Coverage: BC-RQTBC-14628
TGL PRD Coverage: BC-RQTBCTL-445
1504409626
RKL Coverage ID :2203201383,2203202518,2203203016,2203202802,2203202480 
ADL: 2205445428 , 2205446182MTL_P : 22010767569  MTL_M : 22010767598
MTL : 16011327086</t>
  </si>
  <si>
    <t>TYPE-C should support connector reversibility, connected device should be functional in both direction without any issue</t>
  </si>
  <si>
    <t>bios.alderlake,bios.amberlake,bios.apollolake,bios.arrowlake,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cannonlake,ifwi.coffeelake,ifwi.cometlake,ifwi.geminilake,ifwi.icelake,ifwi.kabylake,ifwi.kabylake_r,ifwi.lakefield,ifwi.lunarlake,ifwi.meteorlake,ifwi.raptorlake,ifwi.raptorlake_refresh,ifwi.tigerlake,ifwi.whiskeylake</t>
  </si>
  <si>
    <t>Verify connector reversibility is possible in TYPE-C and verify the functionality of the device connected to TYPE-C port in both direction</t>
  </si>
  <si>
    <t>KBL_NON_ULT,GLK-IFWI-SI,EC-FV,EC-TYPEC,TCSS-TBT-P1,ICL-ArchReview-PostSi,GLK-RS3-10_IFWI,ICL_BAT_NEW,BIOS_EXT_BAT,InProdATMS1.0_03March2018,LKF_PO_Phase2,EC-AML-NA,PSE 1.0,TGL_ERB_PO,CML_BIOS_SPL,KBLR_ATMS1.0_Automated_TCs,TGL_BIOS_PO_P2,TGL_IFWI_PO_P2,LKF_ROW_BIOS,TGL_IFWI_FOC_BLUE,ADL-S_TGP-H_PO_Phase3,COMMON_QRC_BAT,IFWI_Payload_TBT,IFWI_Payload_EC,UTR_SYNC,LNL_M_PSS0.8,MTL_P_MASTER,MTL_M_MASTER,RPL_P_MASTER,RPL_S_MASTER,RPL_S_BackwardComp,ADL-S_ 5SGC_1DPC,ADL_N_MASTER,ADL_N_5SGC1,ADL_N_4SDC1,ADL_N_3SDC1,ADL_N_2SDC1,ADL_N_2SDC2,ADL_N_2SDC3,IFWI_TEST_SUITE,IFWI_COMMON_UNIFIED,IFWI_FOC_BAT,RPL-S_ 5SGC1,CQN_DASHBOARD,ADL-P_5SGC1,ADL-P_5SGC2,MTL_S_MASTER,ADL-M_5SGC1,ADL-M_2SDC2,ADL-M_3SDC1,ADL-M_3SDC2,ADL-M_2SDC1,ADL-P_4SDC1,ADL-P_3SDC3,ADL-P_3SDC4,RPL-Px_5SGC1,RPL-Px_3SDC1,RPL-P_5SGC1,RPL-P_5SGC2,RPL-P_4SDC1,RPL-P_3SDC2,RPL-P_2SDC3,RPL_S_PO_P3,ADL_N_REV0,ADL-N_REV1,ADL_SBGA_5GC,RPL-SBGA_5SC,EC-NA,EC-REVIEW,LKF_ERB_PO,UDL2.0_ATMS2.0,LKF_PO_Phase3,LKF_PO_New_P3,OBC-LKF-CPU-IOM-TCSS-USBC_Audio,OBC-ICL-CPU-IOM-TCSS-USBC_Audio,OBC-TGL-CPU-IOM-TCSS-USBC_Audio,TGL_NEW_BAT,ADL-S_TGP-H_PO_Phase2,TGL_BIOS_IPU_QRC_BAT,ADL_M_PO_Phase2,ADL-S_4SDC1,ADL-S_4SDC2,ADL-S_4SDC4,MTL_VS_0.8,MTL_Test_Suite,MTL_IFWI_PSS_EXTENDED,ADL-P_4SDC2,ADL_N_PO_Phase2,MTL_IFWI_BAT,MTL_HFPGA_TCSS,RPL-S_5SGC1,RPL-S_2SDC4,RPL_Px_PO_P3,MTL-M_5SGC1,MTL-M_4SDC1,MTL-M_4SDC2,MTL-M_3SDC3,MTL-M_2SDC4,MTL-M_2SDC5,MTL-M_2SDC6,RPL_SBGA_PO_P3,MTL_IFWI_CBV_TBT,MTL_IFWI_CBV_EC,MTL_IFWI_CBV_IOM,MTL-P_5SGC1,MTL-P_4SDC1,MTL-P_4SDC2,MTL-P_3SDC3,MTL-P_3SDC4,MTL-P_2SDC5,MTL-P_2SDC6,RPL_P_PO_P3,RPL-SBGA_4SC,RPL-Px_4SP2,RPL-P_2SDC4,RPL-P_2SDC5,RPL-P_2SDC6,RPL-Px_2SDC1,RPL-SBGA_2SC1,RPL-SBGA_2SC2-2,MTL_PSS_1.1,MTL-P_IFWI_PO,MTLSDC1,MTLSGC1,MTLSDC4,MTLSDC3,MTLSDC2,RPL_P_Q0_DC2_PO_P3,LNLM5SGC,LNLM3SDC3,LNLM3SDC4,LNLM3SDC5,LNLM3SDC1,LNLM2SDC6,RPL_Hx-R-DC1,RPL_Hx-R-GC,RPL_Hx-R-GC,RPL_Hx-R-DC1</t>
  </si>
  <si>
    <t>Verify USB-Keyboards functionality connected on Type-C port in Pre-OS and Post OS environment</t>
  </si>
  <si>
    <t>CSS-IVE-76273</t>
  </si>
  <si>
    <t>ADL-S_ADP-S_UDIMM_DDR5_1DPC_PreAlpha,CFL_H62_RS2_PV,CFL_H62_RS3_PV,CFL_H62_RS4_PV,CFL_H62_RS5_PV,CFL_H62_uSFF_KC_RS4_PV,CFL_H82_RS5_PV,CFL_H82_RS6_PV,CFL_KBPH_S62_RS3_PV,CFL_KBPH_S82_RS6_PV ,CFL_S62_RS4_PV,CFL_S62_RS5_PV,CFL_S82_RS5_PV,CFL_S82_RS6_PV,CFL_U43e_LP3_KC_PV,CFL_U43e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</si>
  <si>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TBT_PD_EC_NA,TCSS,UEFI,USB-TypeC</t>
  </si>
  <si>
    <t>BC-RQTBC-10442	
BC-RQTBC-13078
BC-RQTBC-13961
BC-RQTBC-12460
BC-RQTBC-13336 
 LKF PSS UCIS Coverage: IceLake-UCIS-4265 ,4_335-UCIS-2980
 LKF PRD Coverage: BC-RQTBCLF-412, BC-RQTBCLF-466
TGL Coverage Ref: 1209951317, 1209951182, 220194410, 220194410,1405574471
IceLake-UCIS-4282, IceLake-UCIS-1438
TGL PRD Coverage:BC-RQTBCTL-1166
JSL PRD Coverage : BC-RQTBC-16755
ADL: 2205445428
MTL_P : 22010767569
MTL_M : 22010767598</t>
  </si>
  <si>
    <t xml:space="preserve">USB Keyboard connected to Type-C port should function properly in Pre-OS and Post OS environment </t>
  </si>
  <si>
    <t>bios.alderlake,bios.amberlake,bios.apollolake,bios.arrowlake,bios.cannonlake,bios.coffeelake,bios.geminilake,bios.icelake-client,bios.jasperlake,bios.kabylake,bios.kabylake_r,bios.lakefield,bios.lunarlake,bios.meteorlake,bios.raptorlake,bios.raptorlake_refresh,bios.rocketlake,bios.tigerlake,bios.tigerlake_refresh,bios.whiskeylake,ifwi.amberlake,ifwi.apollolake,ifwi.arrowlake,ifwi.cannonlake,ifwi.coffeelake,ifwi.geminilake,ifwi.icelake,ifwi.kabylake,ifwi.kabylake_r,ifwi.lakefield,ifwi.lunarlake,ifwi.meteorlake,ifwi.raptorlake,ifwi.raptorlake_refresh,ifwi.tigerlake,ifwi.whiskeylake</t>
  </si>
  <si>
    <t xml:space="preserve">USB-Keyboard connected to Type-C port should work in Pre-OS and Post OS environment </t>
  </si>
  <si>
    <t>KBL_NON_ULT,GLK-FW-PO,EC-BAT,EC-TYPEC,ICL-ArchReview-PostSi,InProdATMS1.0_03March2018,LKF_PO_Phase1,PSE 1.0,EC-PD-NA,TGL_ERB_PO,OBC-TGL-CPU-iTCSS-TCSS-USB_Keyboard,GLK_ATMS1.0_Automated_TCs,LKF_ROW_BIOS,TGL_BIOS_IPU_QRC_BAT,LKF_Automation_IFWIBIOS,COMMON_QRC_BAT,ADL_S_QRCBAT,IFWI_Payload_TBT,IFWI_Payload_EC,ADL-P_QRC,ADL-P_QRC_BAT,ADL-M_21H2,UTR_SYNC,MTL_PSS_0.8_Block,MTL_M_MASTER,RPL_P_MASTER,MTL_P_MASTER,RPL_S_BackwardComp,ADL-S_ 5SGC_1DPC,ADL_N_MASTER,ADL_N_5SGC1,ADL_N_4SDC1,ADL_N_3SDC1,ADL_N_2SDC1,ADL_N_2SDC2,ADL_N_2SDC3,IFWI_TEST_SUITE,IFWI_COMMON_UNIFIED,RPL-S_ 5SGC1,CQN_DASHBOARD,ADL-P_5SGC1,ADL-P_5SGC2,MTL_S_MASTER,ADL_M_QRC_BAT,ADL-M_5SGC1,ADL-M_2SDC2,ADL-M_3SDC1,ADL-M_3SDC2,ADL-M_2SDC1,ADL-M_QRC_BAT,ADL-P_3SDC1,ADL-P_3SDC2,ADL-P_3SDC3,ADL-P_3SDC4,ADL-P_2SDC1,ADL-P_2SDC2,MTL_SIMICS_IN_EXECUTION_TEST,ADL-N_QRC_BAT,RPL-Px_5SGC1,RPL-Px_3SDC1,RPL-P_5SGC1,RPL-P_5SGC2,RPL-P_4SDC1,RPL-P_3SDC2,RPL-P_2SDC3,RPL_S_QRCBAT,ADL_N_REV0,ADL-N_REV1,MTL_IFWI_BAT,MTL_HFPGA_TCSS,ADL_SBGA_5GC,RPL-SBGA_5SC,EC-NA,EC-REVIEW,TCSS-TBT-P1,GLK-RS3-10_IFWI,ICL_BAT_NEW,LKF_ERB_PO,BIOS_EXT_BAT,UDL2.0_ATMS2.0,LKF_PO_Phase3,LKF_PO_New_P3,OBC-LKF-CPU-IOM-TCSS-USBC_Audio,OBC-ICL-CPU-IOM-TCSS-USBC_Audio,OBC-TGL-CPU-IOM-TCSS-USBC_Audio,TGL_BIOS_PO_P2,TGL_IFWI_PO_P2,TGL_NEW_BAT,ADL-S_TGP-H_PO_Phase2,ADL_M_PO_Phase2,ADL-S_4SDC1,ADL-S_4SDC2,ADL-S_4SDC4,MTL_VS_0.8,MTL_Test_Suite,IFWI_FOC_BAT,MTL_IFWI_PSS_EXTENDED,ADL-P_4SDC2,ADL_N_PO_Phase2,RPL-S_5SGC1,MTL_M_P_PV_POR,RPL-S_2SDC4,RPL_Px_QRC,ADL-S_Post-Si_In_Production,MTL-M/P_Pre-Si_In_ProductionMTL-M_4SDC2,MTL-M_5SGC1,MTL-M_4SDC1,MTL-M_2SDC5,MTL-M_2SDC6,MTL-M_3SDC3,MTL-M_2SDC4,MTL_IFWI_CBV_TBT,MTL_IFWI_CBV_EC,MTL_IFWI_CBV_IOM,MTL-P_5SGC1,MTL-P_4SDC1,RPL-SBGA_4SC,LNL_M_PSS0.8,RPL-SBGA_2SC1,RPL-SBGA_2SC2-2,MTL_PSS_1.1,MTL_PSS_1.0_Block,RPL_P_QRC,LNLM5SGC,LNLM3SDC3,LNLM3SDC4,LNLM3SDC5,LNLM3SDC1,LNLM2SDC6,MTLSGC1,MTLSGC1,MTLSDC1,MTLSDC2,MTLSDC3,MTLSDC4,MTLSDC2,MTLSDC3,MTLSDC4,MTLSDC1,RPL-Px_4SP2,RPL-Px_4SP2,RPL_Hx-R-DC1,RPL_Hx-R-GC,RPL_Hx-R-GC,RPL_Hx-R-DC1</t>
  </si>
  <si>
    <t>Verify Type-C Connector reversibility functionality for Display over Type-C port</t>
  </si>
  <si>
    <t>CSS-IVE-99711</t>
  </si>
  <si>
    <t>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LP3_HR19_Beta,CML_U62_LP3_HR19_PV,CML_U62_LP3_SR20_Beta,CML_U62_LP3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LKF_HFPGA_RS3_PSS1.0,LKF_HFPGA_RS3_PSS1.1,LKF_HFPGA_RS4_PSS1.0,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2_ADL_P_Alpha,DG2_ADL_P_Beta,DG2_ADL_P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</si>
  <si>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Display Panels,TBT_IOMMU,TBT_PD_EC_NA,TCSS,USB-TypeC</t>
  </si>
  <si>
    <t>BC-RQTBC-13080
BC-RQTBC-13305
CNL-UCIS-7728
BC-RQTBC-13961
BC-RQTBC-12460
BC-RQTBC-13336 LKF PSS UCIS Coverage: IceLake-UCIS-4280,4_335-UCIS-2994
ICL PRD Coverage: BC-RQTBC-14628 BC-RQTBC-13819 
TGL PRD Coverage: BC-RQTBCTL-445
1504409626
ADL : 2205446168 , 2209397682 , 2205446182MTL_P : 22010767569  MTL_M : 22010767598
MTL : 16011327086 , 16011326930</t>
  </si>
  <si>
    <t>Type-C Connector reversibility functionality for Display over Type-C port should function without any issue and resolution should not change when flip cable</t>
  </si>
  <si>
    <t>bios.alderlake,bios.amberlake,bios.arrowlake,bios.cannonlake,bios.coffeelake,bios.cometlake,bios.geminilake,bios.icelake-client,bios.jasperlake,bios.kabylake,bios.kabylake_r,bios.lakefield,bios.lunarlake,bios.meteorlake,bios.raptorlake,bios.raptorlake_refresh,bios.rocketlake,bios.tigerlake,bios.whiskeylake,ifwi.amberlake,ifwi.arrowlake,ifwi.cannonlake,ifwi.coffeelake,ifwi.cometlake,ifwi.geminilake,ifwi.icelake,ifwi.kabylake,ifwi.kabylake_r,ifwi.lakefield,ifwi.lunarlake,ifwi.meteorlake,ifwi.raptorlake,ifwi.raptorlake_refresh,ifwi.tigerlake,ifwi.whiskeylake</t>
  </si>
  <si>
    <t>This test case to Verify Type-C Connector reversibility functionality for Display over Type-C port</t>
  </si>
  <si>
    <t>EC-TYPEC,TCSS-TBT-P1,GLK-IFWI-SI,ICL-ArchReview-PostSi,UDL2.0_ATMS2.0,LKF_PO_Phase3,LKF_PO_New_P3,EC-PD-NA,OBC-CFL-PCH-XDCI-USBC_Display_DP,OBC-LKF-CPU-TCSS-USBC_Display_DP,OBC-ICL-CPU-iTCSS-TCSS-Display_DP,OBC-TGL-CPU-iTCSS-TCSS-Display_DP,CML_BIOS_SPL,TGL_BIOS_PO_P2,Bios_DMA,TGL_IFWI_PO_P2,CML_TBT_Security_BIOS,CML_DG1_Delta,TGL_IFWI_FOC_BLUE,CML-H_ADP-S_PO_Phase2,ADL-S_TGP-H_PO_Phase2,ADL-S_TGP-H_PO_Phase3,RKL_CMLS_CPU_TCS,ADL_P_ERB_BIOS_PO,IFWI_Payload_TBT,IFWI_Payload_EC,MTL_PSS_1.0,UTR_SYNC,Automation_Inproduction,RPL_S_MASTER,RPL_S_BackwardComp,ADL-S_ 5SGC_1DPC,ADL_N_MASTER,ADL_N_5SGC1,ADL_N_4SDC1,ADL_N_3SDC1,ADL_N_2SDC1,ADL_N_2SDC2,ADL_N_2SDC3,IFWI_TEST_SUITE,IFWI_COMMON_UNIFIED,TGL_H_MASTER,RPL-S_ 5SGC1,CQN_DASHBOARD,ADL-P_5SGC1,ADL-P_5SGC2,MTL_P_MASTER,MTL_M_MASTER,MTL_S_MASTER,ADL-M_5SGC1,ADL-M_2SDC2,ADL-M_3SDC1,ADL-M_3SDC2,ADL-M_2SDC1,RPL-Px_5SGC1,RPL-Px_3SDC1,RPL-P_5SGC1,RPL-P_5SGC2,RPL-P_3SDC2,RPL-P_2SDC3,ADL_N_REV0,ADL-N_REV1,ADL_SBGA_5GC,RPL-SBGA_5SC,KBL_NON_ULT,EC-NA,EC-REVIEW,GLK-RS3-10_IFWI,ICL_BAT_NEW,LKF_ERB_PO,BIOS_EXT_BAT,TGL_ERB_PO,OBC-CNL-PCH-XDCI-USBC_Audio,OBC-CFL-PCH-XDCI-USBC_Audio,OBC-LKF-CPU-IOM-TCSS-USBC_Audio,OBC-ICL-CPU-IOM-TCSS-USBC_Audio,OBC-TGL-CPU-IOM-TCSS-USBC_Audio,TGL_NEW_BAT,LKF_WCOS_BIOS_BAT_NEW,ADL_M_PO_Phase2,ADL-S_4SDC1,ADL-S_4SDC2,ADL-S_4SDC4,MTL_VS_0.8,MTL_Test_Suite,IFWI_FOC_BAT,MTL_IFWI_PSS_EXTENDED,ADL-P_4SDC2,ADL_N_PO_Phase2,MTL_IFWI_BAT,MTL_HFPGA_TCSS,RPL-S_5SGC1,MTL-M_5SGC1,MTL-M_4SDC1,MTL-M_4SDC2,MTL-M_3SDC3,MTL-M_2SDC4,MTL-M_2SDC5,MTL-M_2SDC6,MTL_IFWI_CBV_TBT,MTL_IFWI_CBV_EC,MTL_IFWI_CBV_IOM,MTL-P_5SGC1,MTL-P_4SDC1,MTL-P_4SDC2,MTL-P_3SDC3,MTL-P_3SDC4,MTL-P_2SDC5,MTL-P_2SDC6,RPL-SBGA_4SC,RPL-Px_4SP2,RPL-P_2SDC4,RPL-P_2SDC5,RPL-P_2SDC6,RPL-Px_2SDC1,RPL-SBGA_2SC1,RPL-SBGA_2SC2-2,MTL-P_IFWI_PO,MTL_PSS_1.0_Block,MTL_PSS_1.1,ARL_S_PSS1.1,LNLM5SGC,LNLM3SDC3,LNLM3SDC4,LNLM3SDC5,LNLM3SDC1,LNLM2SDC6,ARL_S_PSS1.0,RPL-P_4SDC1,MTLSGC1,MTLSGC1,MTLSDC1,MTLSDC2,MTLSDC3,MTLSDC4,MTLSDC2,MTLSDC3,MTLSDC4,MTLSDC1,RPL_Hx-R-DC1,RPL_Hx-R-GC,RPL_Hx-R-GC,RPL_Hx-R-DC1</t>
  </si>
  <si>
    <t>Verify Boot to OS from NVMe Storage</t>
  </si>
  <si>
    <t>emulation.hybrid,emulation.subsystem,silicon,simulation.subsystem</t>
  </si>
  <si>
    <t>bios.pch,fw.ifwi.bios,fw.ifwi.others</t>
  </si>
  <si>
    <t>CSS-IVE-76111</t>
  </si>
  <si>
    <t>Internal and External Storage</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</si>
  <si>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22_PV,KBL_U23e_PV,KBL_Y22_PV,KBLR_Y_PV,KBLR_Y22_PV,LKF_A0_RS4_Alpha,LKF_A0_RS4_POE,LKF_B0_RS4_Beta,LKF_B0_RS4_PO,LKF_B0_RS4_PV ,LKF_Bx_ROW_19H1_Alpha,LKF_Bx_ROW_19H1_POE,LKF_Bx_ROW_19H2_Beta,LKF_Bx_ROW_19H2_PV,LKF_Bx_ROW_20H1_PV,LKF_Bx_Win10X_PV,LKF_Bx_Win10X_Beta,LKF_HFPGA_RS3_PSS1.0,LKF_HFPGA_RS3_PSS1.1,LKF_HFPGA_RS4_PSS1.0,LKF_HFPGA_RS4_PSS1.1,LKF_Simics_VP_RS4_PSS1.0,LKF_Simics_VP_RS4_PSS1.1,RKL_S61_CMPH_Xcomp_DDR4_POE,RKL_S61_TGPH_Native_DDR4_POE,RKL_S81_CMPH_Xcomp_DDR4_POE,RKL_S81_TGPH_Native_DDR4_POE,RKL_Simics_VP_PSS0.8,RKL_Simics_VP_PSS1.0,RKL_Simics_VP_PSS1.1,TGL_ H81_RS4_Alpha,TGL_ H81_RS4_Beta,TGL_ H81_RS4_PV,TGL_H81_19H2_RS6_POE,TGL_H81_19H2_RS6_PreAlpha,TGL_HFPGA_RS3,TGL_HFPGA_RS4,TGL_Simics_VP_RS2_PSS0.8,TGL_Simics_VP_RS2_PSS1.0,TGL_Simics_VP_RS2_PSS1.1,TGL_Simics_VP_RS4_PSS0.8,TGL_Simics_VP_RS4_PSS1.0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ML_Y42_Win10X_PV,RKL_CML_S_102_TGPH_Xcomp_DDR4_POE,RKL_CML_S_62_TGPH_Xcomp_DDR4_POE,RKL_CML_S_62_TGPH_Xcomp_DDR4_Alpha,RKL_CML_S_62_TGPH_Xcomp_DDR4_Beta,RKL_CML_S_62_TGPH_Xcomp_DDR4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</si>
  <si>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BIOS-Boot-Flows,M.2 PCIe Gen3x2 and Gen3x4 NVMe</t>
  </si>
  <si>
    <t>BC-RQTBC-9528
IceLake-UCIS-1867,IceLake-UCIS-2049
1209950978
1209574563
BC-RQTBCTL-1459
BC-RQTBCLF-31
TGL:BC-RQTBC-15607
RKL: 2206776646, 2206973278, 2206874062
RKL: 2203201891, 2203201886
JSL: 2205179962
JSLP: 2205179962, 1606531913
ADL: 2205179962,1406912085,1606531913, 1409796922,2203201886
MTL:16011187828 ,16011326880</t>
  </si>
  <si>
    <t>SUT should not throw error while configuring/booting with Nvme storage device and storage device should enumerate properly</t>
  </si>
  <si>
    <t>bios.alderlake,bios.amberlake,bios.apollolake,bios.arrowlake,bios.cannonlake,bios.coffeelake,bios.cometlake,bios.geminilake,bios.icelake-client,bios.jasperlake,bios.kabylake,bios.kabylake_r,bios.lakefield,bios.lunarlake,bios.meteorlake,bios.raptorlake,bios.ridgeport,bios.rocketlake,bios.skylake,bios.tigerlake,bios.tigerlake_refresh,bios.whiskeylake,ifwi.arrowlake,ifwi.lunarlake,ifwi.meteorlake,ifwi.raptorlake</t>
  </si>
  <si>
    <t>bios.alderlake,bios.amberlake,bios.arrowlake,bios.cannonlake,bios.coffeelake,bios.cometlake,bios.geminilake,bios.icelake-client,bios.jasperlake,bios.kabylake,bios.kabylake_r,bios.lakefield,bios.lunarlake,bios.meteorlake,bios.raptorlake,bios.rocketlake,bios.tigerlake,bios.whiskeylake,ifwi.meteorlake,ifwi.raptorlake</t>
  </si>
  <si>
    <t>Intention of the test case is to verify Preload, Booting from NVMe storage and its enumeration in BIOS, EDK shell and in OS</t>
  </si>
  <si>
    <t>C4_NA,L5_milestone_only,ICL_PSS_BAT_NEW,LKF_TI_GATING,LKF_PO_Phase1,LKF_PO_Phase2,UDL2.0_ATMS2.0,LKF_PO_Phase3,LKF_PO_New_P1,LKF_PO_New_P3,TGL_ERB_PO,TGL_BIOS_PO_P2,LKF_B0_Power_ON,TGL_NEW_BAT,TGL_BIOS_IPU_QRC_BAT,RKL_POE,RKL_CML_S_TGPH_PO_P3,RKL_Sanity,ADL_S_Dryrun_Done,CML-H_ADP-S_PO_Phase1,ADL-S_TGP-H_PO_Phase2,WCOS_BIOS_WHCP_REQ,TGL_BIOS_IPU_QRC_BAT,RKL_S_TGPH_POE_Sanity,COMMON_QRC_BAT,BIOS_BAT_QRC,RKL_CMLS_CPU_TCS,MTL_PSS_0.5,ADL_P_ERB_BIOS_PO,ADL-S_Delta,ADL_S_PCH attached M.2 slot,ADL-S_Delta1,MTL_PSS_1.0,ADL-S_ADP-S_DDR4_2DPC_PO_Phase3,ADL-P_ADP-LP_DDR4_PO Suite_Phase3,RKL-S X2_(CML-S+CMP-H)_S102,RKL-S X2_(CML-S+CMP-H)_S62,PO_Phase_3,ADL-P_ADP-LP_LP5_PO Suite_Phase3,ADL-P_ADP-LP_DDR5_PO Suite_Phase3,ADL-P_ADP-LP_LP4x_PO Suite_Phase3,ADL-P_QRC_BAT,MTL_VS0,RPL_S_PSS_BASE,UTR_SYNC,ADL_M_PO_Phase2,MTL_HFPGA_SANITY,RPL_S_BackwardComp,MTL_PSS_1.1,ADL-S_4SDC1,ADL-S_4SDC2,ADL-S_4SDC3,ADL_N_PSS_0.5,ADL_N_4SDC1,ADL_N_2SDC1,MTL_Test_Suite,IFWI_COMMON_UNIFIED,RPL-S_ 5SGC1,RPL-S_4SDC1,RPL-S_4SDC2,RPL-S_3SDC1,RPL-S_2SDC1,RPL-S_2SDC2,RPL-S_2SDC3,QRC_BAT_Customized,ADL_N_QRCBAT,ADL-P_5SGC1,ADL-P_5SGC2,MTL_S_PSS_0.5,MTL_IFWI_Sanity,RKL_S_X1_2*1SDC,RPL_S_PO_P1,ADL_M_QRC_BAT,ADL-M_5SGC1,ADL-M_3SDC1,ADL-M_2SDC1,ADL-P_3SDC3,ADL-P_3SDC4,ADL-P_2SDC2,ADL-P_2SDC5,ADL-P_3SDC5,MTL_STORAGE_NEW_FEATURE_TEST,ADL_N_PO_Phase2,RPL-Px_5SGC1,RPL-Px_4SDC1,MTL_S_Sanity,RPL-P_3SDC2,MTL-S-SIMICS_DELTA_REQ_TEST,MTL_S_VS0,RPL_S_IFWI_PO_Phase2,ADL_N_REV0,ADL-N_REV1,NA_4_FHF,ADL_SBGA_5GC,ADL_SBGA_3DC1,ADL_SBGA_3DC2,ADL_SBGA_3DC3,ADL_SBGA_3DC4,RPL-SBGA_5SC,RPL-SBGA_3SC,RPL_P_PSS_BIOS,RPL-P_3SDC3,LNL_IO_GENERAL_DELTA_TC,MTL_M_P_PV_POR,LNL_M_PSS0.5,LNL_M_PSS0.8,LNL_M_PSS1.0,LNL_M_PSS1.1,RPL_Px_PO_P1,MTL-M/P_Pre-Si_In_Production,MTL-M_5SGC1,MTL-M_4SDC1,MTL-M_4SDC2,MTL-M_3SDC3,MTL-M_2SDC4,MTL-M_2SDC5,MTL-M_2SDC6,MTL_VS_1.,MTL_IFWI_IAC_BIOS,RPL_SBGA_PO_P1,RPL_SBGA_IFWI_PO_Phase2,MTL_IFWI_CBV_PCHC,PSS_ADL_Automation_In_Production,MTL-S_Pre-Si_In_Production,RPL_P_PO_P1,ARL_Px_IFWI_CI,MTL-P_IFWI_PO,MTL_VS_1.0,MTLSGC1,RPL_P_Q0_DC2_PO_P1,LNLM5SGC</t>
  </si>
  <si>
    <t>Verify that SUT boots to OS with battery supply as the only power source</t>
  </si>
  <si>
    <t>CSS-IVE-71082</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</si>
  <si>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H81_RS4_PV,TGL_U42_RS4_PV,TGL_Y42_RS4_PV,TGL_Z0_(TGPLP-A0)_RS4_PPOExit,WHL_U42_PV,TGL_U42_RS6_Alpha,TGL_U42_RS6_Beta,TGL_U42_RS6_PV,TGL_Y42_RS6_Alpha,TGL_Y42_RS6_Beta,TGL_Y42_RS6_PV,AML_Y42_Win10X_PV,CML_U42_DG1_DDR4_PV,CML_U62_DG1_DDR4_PV,DG1_TGL_Y_PreAlpha,DG1_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</si>
  <si>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BIOS-Boot-Flows,Power Btn/HID,Real Battery Management,USB PD</t>
  </si>
  <si>
    <t>BC-RQTBC-2820
BC-RQTBC-13980 
BC-RQTBCLF-252
BC-RQTBC-16762
RKL, JSLP : 2203202826</t>
  </si>
  <si>
    <t>SUT boots to OS with battery supply as the only power source and check if the battery is charging up to 95%</t>
  </si>
  <si>
    <t>bios.alderlake,bios.amberlake,bios.apollolake,bios.cannonlake,bios.coffeelake,bios.cometlake,bios.elkhartlake,bios.geminilake,bios.icelake-client,bios.jasperlake,bios.kabylake,bios.kabylake_r,bios.lakefield,bios.raptorlake,bios.tigerlake,bios.whiskeylake,ifwi.amberlake,ifwi.apollolake,ifwi.cannonlake,ifwi.coffeelake,ifwi.cometlake,ifwi.elkhartlake,ifwi.geminilake,ifwi.icelake,ifwi.kabylake,ifwi.kabylake_r,ifwi.lakefield,ifwi.meteorlake,ifwi.raptorlake,ifwi.tigerlake,ifwi.whiskeylake</t>
  </si>
  <si>
    <t>SUT boots to OS battery supply as only power source. After booting, Windows should work properly(i.e. does not hang after boot and resets during boot)</t>
  </si>
  <si>
    <t>EC-BATTERY,EC-NA,ICL-ArchReview-PostSi,CNL_Automation_Production,InProdATMS1.0_03March2018,PSE 1.0,TGL_ERB_PO,ECLITE-BAT,OBC-CNL-EC-SMC-EM-ManageBattery,OBC-CFL-EC-SMC-EM-ManageBattery,OBC-ICL-EC-SMC-EM-ManageBattery,OBC-TGL-EC-SMC-EM-ManageBattery,OBC-LKF-PTF-DekelPhy-EM-PMC_EClite_ManageBattery,GLK_ATMS1.0_Automated_TCs,KBLR_ATMS1.0_Automated_TCs,CML_EC_BAT,ECVAL-BAT-2018,LKF_WCOS_BIOS_BAT_NEW,COMMON_QRC_BAT,LKF_Battery,IFWI_Payload_PMC,IFWI_Payload_EC,EC_MECC,ADL-P_QRC_BAT,UTR_SYNC,ADL_N_MASTER,ADL_N_5SGC1,ADL_N_3SDC1,ADL_N_2SDC1,ADL_N_2SDC2,ADL_N_2SDC3,IFWI_TEST_SUITE,IFWI_COMMON_UNIFIED,MTL_Test_Suite,MTL_PSS_0.8,TGL_H_MASTER,ADL-P_5SGC2,ADL-M_5SGC1,RPL-Px_5SGC1,RPL-Px_3SDC1,MTL_SIMICS_BLOCK,ADL_SBGA_5GC,GLK-IFWI-SI,OBC-CNL-EC-SMC-EM-ManageCharger,OBC-CFL-EC-SMC-EM-ManageCharger,OBC-ICL-EC-SMC-EM-ManageCharger,OBC-TGL-EC-SMC-EM-ManageCharger,OBC-LKF-PTF-DekelPhy-EM-PMC_EClite_ManageCharger,CML_BIOS_SPL,CML_EC_FV,IFWI_Payload_Platform,ADL_N_REV0,ADL-N_REV1,RPL-P_5SGC1,RPL-P_5SGC2,RPL-P_4SDC1,RPL-P_3SDC2,RPL-P_2SDC3,RPL-P_3SDC3,RPL-P_2SDC4,RPL-P_PNP_GC,RPL-Px_4SDC1,RPL-Px_3SDC2,LNL_M_PSS0.8,MTL-M_5SGC1,MTL-M_4SDC1,MTL-M_4SDC2,MTL-M_3SDC3,MTL-M_2SDC4,MTL-M_2SDC5,MTL-M_2SDC6,MTL_IFWI_IAC_EC,MTL_IFWI_CBV_EC,RPL-SBGA_5SC,MTL-P_5SGC1,MTL-P_4SDC1,MTL-P_4SDC2,MTL-P_3SDC3,MTL-P_3SDC4,MTL-P_2SDC5,MTL-P_2SDC6,RPL-SBGA_4SC,RPL-Px_4SP2,RPL-P_5SGC1,RPL-P_2SDC6,RPL-SBGA_3SC-2,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t>
  </si>
  <si>
    <t>Verify that battery gets charged only when  AC  is inserted and battery is present</t>
  </si>
  <si>
    <t>CSS-IVE-76042</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</si>
  <si>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H81_RS4_PV,TGL_Simics_VP_RS2_PSS1.0,TGL_Simics_VP_RS2_PSS1.1,TGL_Simics_VP_RS4_PSS1.0 ,TGL_Simics_VP_RS4_PSS1.1,TGL_U42_RS4_PV,TGL_Y42_RS4_PV,WHL_U42_PV,TGL_U42_RS6_Alpha,TGL_U42_RS6_Beta,TGL_U42_RS6_PV,TGL_Y42_RS6_Alpha,TGL_Y42_RS6_Beta,TGL_Y42_RS6_PV,AML_Y42_Win10X_PV,CML_U42_DG1_DDR4_PV,CML_U62_DG1_DDR4_PV,DG1_TGL_Y_PreAlpha,DG1_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</si>
  <si>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Charging modes,Real Battery Management,USB PD,USB-TypeC</t>
  </si>
  <si>
    <t>BC-RQTBC-10615,BC-RQTBC-12462,BC-RQTBC-13315
use case id: IceLake-UCIS-1052
BC-RQTBCTL-1179
1209950134
2201759422
4_335-UCIS-1956
BC-RQTBC-12813
RKL: 2203202841
JSLP: 2203202841</t>
  </si>
  <si>
    <t>Battery gets charged with AC supply plugged in if the battery capacity is &lt; 100%</t>
  </si>
  <si>
    <t>bios.alderlake,bios.amberlake,bios.apollolake,bios.cannonlake,bios.coffeelake,bios.cometlake,bios.icelake-client,bios.jasperlake,bios.kabylake,bios.kabylake_r,bios.lakefield,bios.lunarlake,bios.meteorlake,bios.raptorlake,bios.tigerlake,bios.whiskeylake,ifwi.amberlake,ifwi.meteorlake,ifwi.raptorlake</t>
  </si>
  <si>
    <t>Intention of the test case is to verify that EC FW shall enable charging in charger controller and set charging current and voltage if the battery capacity is &lt; 100% and When remaining capacity is 100% EC FW shall disable charging in Charger controller</t>
  </si>
  <si>
    <t>GLK-FW-PO,CFL-PRDtoTC-Mapping,EC-FV,EC-REVIEW,EC-BATTERY,ICL_BAT_NEW,TGL_PSS1.0P,BIOS_EXT_BAT,InProdATMS1.0_03March2018,LKF_PO_Phase2,LKF_PO_Phase3,LKF_PO_New_P3,PSE 1.0,TGL_ERB_PO,OBC-CNL-EC-SMC-EM-ManageCharger,OBC-CFL-EC-SMC-EM-ManageCharger,OBC-ICL-EC-SMC-EM-ManageCharger,OBC-TGL-EC-SMC-EM-ManageCharger,OBC-LKF-PTF-DekelPhy-EM-PMC_EClite_ManageCharger,GLK_ATMS1.0_Automated_TCs,KBLR_ATMS1.0_Automated_TCs,CML_EC_BAT,LKF_B0_Power_ON,LKF_Battery,IFWI_Payload_EC,IFWI_Payload_PMC,UTR_SYNC,LNL_M_PSS0.8,ADL_N_MASTER,ADL_N_5SGC1,ADL_N_3SDC1,ADL_N_2SDC1,ADL_N_2SDC2,ADL_N_2SDC3,IFWI_TEST_SUITE,IFWI_COMMON_UNIFIED,MTL_Test_Suite,MTL_PSS_0.8,TGL_H_MASTER,ADL-P_5SGC2,ADL-M_5SGC1,ADL-M_3SDC2,RPL-Px_5SGC1,RPL-Px_3SDC1,MTL_SIMICS_BLOCK,ADL_N_REV0,ADL-N_REV1,MTL_IFWI_BAT,ADL_SBGA_5GC,GLK-IFWI-SI,ICL-ArchReview-PostSi,CML_BIOS_SPL,CML_EC_FV,IFWI_Payload_Platform,RPL-P_5SGC1,RPL-P_5SGC2,RPL-P_3SDC2,RPL-P_2SDC3,RPL-P_3SDC3,RPL-P_PNP_GC,RPL-Px_4SDC1,RPL-Px_3SDC2,MTL-M_5SGC1,MTL-M_4SDC1,MTL-M_4SDC2,MTL-M_3SDC3,MTL-M_2SDC4,MTL-M_2SDC5,MTL-M_2SDC6,MTL_IFWI_IAC_EC,MTL-P_5SGC1,MTL-P_4SDC1,MTL-P_4SDC2,MTL-P_3SDC3,MTL-P_3SDC4,MTL-P_2SDC5,MTL-P_2SDC6,MTL_A0_P1,RPL-SBGA_5SC,RPL-SBGA_4SC,RPL-P_5SGC1,RPL-P_2SDC6,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t>
  </si>
  <si>
    <t>Verify that SUT goes to S4 automatically on reaching critical battery level and does not resume on pressing power button</t>
  </si>
  <si>
    <t>CSS-IVE-71185</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</si>
  <si>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Simics_VP_RS2_PSS1.1,TGL_Simics_VP_RS4_PSS1.1,TGL_U42_RS4_PV,TGL_Y42_RS4_PV,TGL_Z0_(TGPLP-A0)_RS4_PPOExit,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</si>
  <si>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Power Btn/HID,Real Battery Management,S-states</t>
  </si>
  <si>
    <t>BC-RQTBC-10566,BC-RQTBC-10619, BC-RQTBC-10566,BC-RQTBC-12817
BC-RQTBC-12807
BC-RQTBC-2816
BC-RQTBC-13319
BC-RQTBCTL-1173
BC-RQTBC-16772 
2201759420
https://hsdes.intel.com/appstore/article/#/1606820361
RKL: 2203202816
JSLP: 2203202816 , 2202557699</t>
  </si>
  <si>
    <t>SUT should go to S4 automatically on reaching critical battery level and does not resume on pressing power button i critical battery condition. After connecting AC source SUT should resume from S4 state.</t>
  </si>
  <si>
    <t>bios.alderlake,bios.amberlake,bios.apollolake,bios.cannonlake,bios.coffeelake,bios.cometlake,bios.icelake-client,bios.jasperlake,bios.kabylake,bios.kabylake_r,bios.lakefield,bios.meteorlake,bios.raptorlake,bios.tigerlake,bios.whiskeylake,ifwi.amberlake,ifwi.meteorlake,ifwi.raptorlake</t>
  </si>
  <si>
    <t>Intention of the test case is to verify below requirement.
while the system is on battery power and in Sx states, if the remaining battery capacity falls below 6%, then EC FW shall not allow the system to power up or resume until AC is inserted.</t>
  </si>
  <si>
    <t>CFL-PRDtoTC-Mapping,EC-BATTERY,EC-SX,EC-BAT,ICL_BAT_NEW,BIOS_EXT_BAT,UDL2.0_ATMS2.0,LKF_PO_Phase3,LKF_PO_New_P3,TGL_ERB_PO,OBC-CNL-EC-SMC-EM-ManageBattery,OBC-CFL-EC-SMC-EM-ManageBattery,OBC-ICL-EC-SMC-EM-ManageBattery,OBC-TGL-EC-SMC-EM-ManageBattery,OBC-LKF-PTF-DekelPhy-EM-PMC_EClite_ManageBattery,CML_EC_BAT,ECLITE-BAT,EC-FV,LKF_Battery,IFWI_Payload_EC,IFWI_Payload_PMC,UTR_SYNC,ADL_N_MASTER,ADL_N_5SGC1,ADL_N_3SDC1,ADL_N_2SDC1,ADL_N_2SDC2,ADL_N_2SDC3,IFWI_TEST_SUITE,IFWI_COMMON_UNIFIED,MTL_Test_Suite,MTL_PSS_0.8,TGL_H_MASTER,ADL-P_5SGC2,ADL-M_5SGC1,RPL-Px_5SGC1,RPL-Px_3SDC1,MTL_SIMICS_BLOCK,ADL_SBGA_5GC,GLK-IFWI-SI,ICL-ArchReview-PostSi,InProdATMS1.0_03March2018,PSE 1.0,OBC-CNL-EC-SMC-EM-ManageCharger,OBC-CFL-EC-SMC-EM-ManageCharger,OBC-ICL-EC-SMC-EM-ManageCharger,OBC-TGL-EC-SMC-EM-ManageCharger,OBC-LKF-PTF-DekelPhy-EM-PMC_EClite_ManageCharger,GLK_ATMS1.0_Automated_TCs,CML_BIOS_SPL,CML_EC_FV,IFWI_Payload_Platform,ADL_N_REV0,ADL-N_REV1,RPL-P_5SGC1,RPL-P_5SGC2,RPL-P_4SDC1,RPL-P_3SDC2,RPL-P_2SDC3,RPL-P_3SDC3,RPL-P_2SDC4,RPL-P_PNP_GC,RPL-Px_4SDC1,RPL-Px_3SDC2,MTL-M_5SGC1,MTL-M_4SDC1,MTL-M_4SDC2,MTL-M_3SDC3,MTL-M_2SDC4,MTL-M_2SDC5,MTL-M_2SDC6,MTL_IFWI_CBV_PMC,MTL_IFWI_CBV_EC,RPL-SBGA_5SC,MTL-P_5SGC1,MTL-P_4SDC1,MTL-P_4SDC2,MTL-P_3SDC3,MTL-P_3SDC4,MTL-P_2SDC5,MTL-P_2SDC6,RPL-SBGA_4SC,RPL-Px_4SP2,RPL-P_5SGC1,RPL-P_2SDC6,RPL-SBGA_2SC1,RPL-SBGA_2SC2,RPL-SBGA_3SC-2,RPL-SBGA_3SC,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t>
  </si>
  <si>
    <t>Verify that battery is charged and discharged at near critical battery level</t>
  </si>
  <si>
    <t>CSS-IVE-71567</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</si>
  <si>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Simics_VP_RS2_PSS1.1,TGL_Simics_VP_RS4_PSS1.1,TGL_U42_RS4_PV,TGL_Y42_RS4_PV,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</si>
  <si>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Real Battery Management</t>
  </si>
  <si>
    <t>BC-RQTBC-2824,BC-RQTBC-13985
4_335-UCIS-1965
BC-RQTBC-16768
2201759420</t>
  </si>
  <si>
    <t>SUT does battery charging and discharging at near critical battery level</t>
  </si>
  <si>
    <t>bios.alderlake,bios.amberlake,bios.apollolake,bios.broxton,bios.cannonlake,bios.coffeelake,bios.cometlake,bios.elkhartlake,bios.geminilake,bios.icelake-client,bios.jasperlake,bios.kabylake,bios.kabylake_r,bios.lakefield,bios.lunarlake,bios.raptorlake,bios.tigerlake,bios.whiskeylake,ifwi.amberlake,ifwi.apollolake,ifwi.broxton,ifwi.cannonlake,ifwi.coffeelake,ifwi.cometlake,ifwi.elkhartlake,ifwi.geminilake,ifwi.icelake,ifwi.kabylake,ifwi.kabylake_r,ifwi.lakefield,ifwi.meteorlake,ifwi.raptorlake,ifwi.tigerlake,ifwi.whiskeylake</t>
  </si>
  <si>
    <t>Battery  should be charged and discharged at near critical battery level</t>
  </si>
  <si>
    <t>EC-BATTERY,ICL-ArchReview-PostSi,InProdATMS1.0_03March2018,UDL2.0_ATMS2.0,TGL_ERB_PO,OBC-CNL-EC-SMC-EM-ManageCharger,OBC-CFL-EC-SMC-EM-ManageCharger,OBC-ICL-EC-SMC-EM-ManageCharger,OBC-TGL-EC-SMC-EM-ManageCharger,OBC-LKF-PTF-DekelPhy-EM-PMC_EClite_ManageCharger,CML_EC_BAT,EC-FV,LKF_Battery,IFWI_Payload_EC,IFWI_Payload_PMC,UTR_SYNC,ADL_N_MASTER,ADL_N_5SGC1,ADL_N_3SDC1,ADL_N_2SDC1,ADL_N_2SDC2,ADL_N_2SDC3,IFWI_TEST_SUITE,IFWI_COMMON_UNIFIED,MTL_Test_Suite,MTL_PSS_0.8,TGL_H_MASTER,ADL-P_5SGC2,ADL-M_5SGC1,RPL-Px_5SGC1,RPL-Px_3SDC1,MTL_SIMICS_BLOCK,ADL_N_REV0,ADL-N_REV1,ADL_SBGA_5GC,GLK-IFWI-SI,PSE 1.0,GLK_ATMS1.0_Automated_TCs,CML_BIOS_SPL,CML_EC_FV,IFWI_Payload_Platform,RPL-P_5SGC1,RPL-P_5SGC2,RPL-P_4SDC1,RPL-P_3SDC2,RPL-P_2SDC3,RPL-P_3SDC3,RPL-P_2SDC4,RPL-P_PNP_GC,RPL-Px_4SDC1,RPL-Px_3SDC2,LNL_M_PSS0.8,MTL-M_5SGC1,MTL-M_4SDC1,MTL-M_4SDC2,MTL-M_3SDC3,MTL-M_2SDC4,MTL-M_2SDC5,MTL-M_2SDC6,MTL_IFWI_CBV_EC,MTL-P_5SGC1,MTL-P_4SDC1,MTL-P_4SDC2,MTL-P_3SDC3,MTL-P_3SDC4,MTL-P_2SDC5,MTL-P_2SDC6,RPL-SBGA_5SC,RPL-SBGA_4SC,RPL-Px_4SP2,RPL-P_2SDC6,LNLM5SGC,LNLM3SDC3,LNLM3SDC4,LNLM3SDC5,LNLM3SDC1,LNLM2SDC6,LNLM3SDC2,RPL_Hx-R-GC,RPL_Hx-R-DC1,RPL_Hx-R-GC,RPL_Hx-R-DC1</t>
  </si>
  <si>
    <t>Verify that SUT goes to S4 automatically on reaching critical battery level (5%) and does not resume on pressing power button</t>
  </si>
  <si>
    <t>CSS-IVE-81059</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</si>
  <si>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TGL_ H81_RS4_Alpha,TGL_ H81_RS4_Beta,TGL_ H81_RS4_PV,TGL_Simics_VP_RS2_PSS1.1,TGL_Simics_VP_RS4_PSS1.1,TGL_U42_RS4_PV,TGL_Y42_RS4_PV,TGL_Z0_(TGPLP-A0)_RS4_PPOExit,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</si>
  <si>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BC-RQTBC-10619,BC-RQTBC-2824,BC-RQTBC-13989
BC-RQTBC-16772
2201759420</t>
  </si>
  <si>
    <t>SUT should go to S4 automatically on reaching critical battery level (5%) and does not resume on pressing power button. After connecting AC source and power button press SUT should resume from S4.</t>
  </si>
  <si>
    <t>bios.alderlake,bios.amberlake,bios.apollolake,bios.cannonlake,bios.coffeelake,bios.cometlake,bios.icelake-client,bios.jasperlake,bios.kabylake,bios.kabylake_r,bios.meteorlake,bios.raptorlake,bios.tigerlake,bios.whiskeylake,ifwi.amberlake,ifwi.meteorlake,ifwi.raptorlake</t>
  </si>
  <si>
    <t>Intention of the test case is to verify below requirement.
while the system is on battery power and in Sx states, if the remaining battery capacity falls below 6%, then EC FW shall not allow the system to power up or resume until AC is inserted.
this requirement for EC functionality check
 </t>
  </si>
  <si>
    <t>EC-BATTERY,EC-SX,ICL_BAT_NEW,BIOS_EXT_BAT,UDL2.0_ATMS2.0,ECVAL-EXBAT-2018,TGL_ERB_PO,OBC-CNL-EC-SMC-EM-ManageBattery,OBC-CFL-EC-SMC-EM-ManageBattery,OBC-ICL-EC-SMC-EM-ManageBattery,OBC-TGL-EC-SMC-EM-ManageBattery,CML_EC_BAT,IFWI_Payload_EC,IFWI_Payload_PMC,UTR_SYNC,ADL_N_MASTER,ADL_N_5SGC1,ADL_N_3SDC1,ADL_N_2SDC1,ADL_N_2SDC2,ADL_N_2SDC3,IFWI_TEST_SUITE,IFWI_COMMON_UNIFIED,MTL_Test_Suite,MTL_PSS_0.8,TGL_H_MASTER,ADL-P_5SGC2,ADL-M_5SGC1,RPL-Px_5SGC1,RPL-Px_3SDC1,MTL_SIMICS_BLOCK,ADL_SBGA_5GC,GLK-IFWI-SI,ICL-ArchReview-PostSi,InProdATMS1.0_03March2018,PSE 1.0,OBC-CNL-EC-SMC-EM-ManageCharger,OBC-CFL-EC-SMC-EM-ManageCharger,OBC-ICL-EC-SMC-EM-ManageCharger,OBC-TGL-EC-SMC-EM-ManageCharger,OBC-LKF-PTF-DekelPhy-EM-PMC_EClite_ManageCharger,GLK_ATMS1.0_Automated_TCs,CML_BIOS_SPL,CML_EC_FV,IFWI_Payload_Platform,ADL_N_REV0,ADL-N_REV1,RPL-P_5SGC1,RPL-P_5SGC2,RPL-P_4SDC1,RPL-P_3SDC2,RPL-P_2SDC3,RPL-P_3SDC3,RPL-P_2SDC4,RPL-P_PNP_GC,RPL-Px_4SDC1,RPL-Px_3SDC2,MTL-M_5SGC1,MTL-M_4SDC1,MTL-M_4SDC2,MTL-M_3SDC3,MTL-M_2SDC4,MTL-M_2SDC5,MTL-M_2SDC6,MTL_IFWI_CBV_PMC,MTL_IFWI_CBV_EC,RPL-SBGA_5SC,MTL-P_5SGC1,MTL-P_4SDC1,MTL-P_4SDC2,MTL-P_3SDC3,MTL-P_3SDC4,MTL-P_2SDC5,MTL-P_2SDC6,RPL-SBGA_4SC,RPL-Px_4SP2,RPL-P_5SGC1,RPL-P_2SDC6,RPL-SBGA_2SC1,RPL-SBGA_2SC2,RPL-SBGA_3SC-2,RPL-SBGA_3SC,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t>
  </si>
  <si>
    <t>Verify System stability on Sleep on battery and resume on  AC  brick and vice versa</t>
  </si>
  <si>
    <t>CSS-IVE-145301</t>
  </si>
  <si>
    <t>JSLP_POR_20H1_Alpha,JSLP_POR_20H1_PreAlpha,JSLP_POR_20H2_Beta,JSLP_POR_20H2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</si>
  <si>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Real Battery Management,S-states</t>
  </si>
  <si>
    <t>SUT could be sleep on battery and resume on AC brick and vice versa
 </t>
  </si>
  <si>
    <t>bios.alderlake,bios.jasperlake,bios.lunarlake,bios.raptorlake,ifwi.meteorlake,ifwi.raptorlake</t>
  </si>
  <si>
    <t>Intention of the test case is to verify if SUT can be put to S3 state while on DC mode and resume on AC brick. (AC+ DC mode)</t>
  </si>
  <si>
    <t>BIOS Optimization plan,BIOS_Optimization,EC-FV,UTR_SYNC,ADL_N_MASTER,ADL_N_5SGC1,ADL_N_3SDC1,ADL_N_2SDC1,ADL_N_2SDC2,ADL_N_2SDC3,IFWI_TEST_SUITE,IFWI_COMMON_UNIFIED,MTL_Test_Suite,MTL_PSS_0.8,ADL-P_5SGC2,RPL-Px_5SGC1,RPL-Px_3SDC1,ADL_N_REV0,ADL-N_REV1,ADL_SBGA_5GC,GLK-IFWI-SI,ICL-ArchReview-PostSi,InProdATMS1.0_03March2018,PSE 1.0,OBC-CNL-EC-SMC-EM-ManageCharger,OBC-CFL-EC-SMC-EM-ManageCharger,OBC-ICL-EC-SMC-EM-ManageCharger,OBC-TGL-EC-SMC-EM-ManageCharger,OBC-LKF-PTF-DekelPhy-EM-PMC_EClite_ManageCharger,GLK_ATMS1.0_Automated_TCs,CML_BIOS_SPL,CML_EC_FV,IFWI_Payload_Platform,TGL_H_MASTER,ADL-M_5SGC1,RPL-P_5SGC1,RPL-P_5SGC2,RPL-P_3SDC2,RPL-P_2SDC3,RPL-P_3SDC3,RPL-P_PNP_GC,RPL-Px_4SDC1,RPL-Px_3SDC2,,MTL-M_5SGC1,MTL-M_4SDC1,MTL-M_4SDC2,MTL-M_3SDC3,MTL-M_2SDC4,MTL-M_2SDC5,MTL-M_2SDC6,MTL_IFWI_CBV_PMC,MTL_IFWI_CBV_EC,RPL-SBGA_5SC,MTL-P_5SGC1,MTL-P_4SDC1,MTL-P_4SDC2,MTL-P_3SDC3,MTL-P_3SDC4,MTL-P_2SDC5,MTL-P_2SDC6,RPL-SBGA_4SC,RPL-P_5SGC1,RPL-P_2SDC6,RPL_Hx-R-DC1,RPL_Hx-R-GC,RPL_Hx-R-GC,RPL_Hx-R-DC1,RPL_Hx-R-GC,RPL_Hx-R-DC1</t>
  </si>
  <si>
    <t>Verify system stability on performing Connected Modern Standby cycles via Lid action</t>
  </si>
  <si>
    <t>CSS-IVE-145403</t>
  </si>
  <si>
    <t>JSLP_POR_20H1_Alpha,JSLP_POR_20H1_PreAlpha,JSLP_POR_20H2_Beta,JSLP_POR_20H2_PV,JSLP_TestChip_19H1_PreAlpha,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4X_PreAlpha</t>
  </si>
  <si>
    <t>MoS (Modern Standby),Virtual Lid</t>
  </si>
  <si>
    <t>CMS cycling
JSLP : BC-RQTBC-16710 , 1607196202
MTL : 16011327273</t>
  </si>
  <si>
    <t>System should stable on performing CMS cycles via Lid action
 </t>
  </si>
  <si>
    <t>bios.arrowlake,bios.jasperlake,bios.lunarlake,bios.meteorlake,ifwi.arrowlake,ifwi.lunarlake,ifwi.meteorlake,ifwi.raptorlake</t>
  </si>
  <si>
    <t>bios.arrowlake,bios.jasperlake,bios.lunarlake,bios.meteorlake,ifwi.meteorlake,ifwi.raptorlake</t>
  </si>
  <si>
    <t>Intention of the testcase is to verify system stability on performing Connected Modern Standby cycles via Lid action
System should be stable post cycling
Testcase verifies system stability post 10 cycles.
 </t>
  </si>
  <si>
    <t>BIOS_Optimization,MTL_PSS_1.0,LNL_M_PSS1.0,EC-FV,UTR_SYNC,ADL-P_5SGC1,ADL-M_5SGC1,ADL_M_MASTER,IFWI_TEST_SUITE,IFWI_COMMON_UNIFIED,IFWI_FOC_BAT,RPL_S_MASTER,RPL-P_5SGC1,RPL-S_5SGC1,MTL_PSS_CMS,MTL-M_5SGC1,MTL-M_4SDC1,MTL-M_4SDC2,MTL-M_3SDC3,MTL-M_2SDC4,MTL-M_2SDC5,MTL-M_2SDC6,MTL_IFWI_CBV_EC,MTL_IFWI_CBV_BIOS,MTL-P_5SGC1,MTL-P_4SDC1,MTL-P_4SDC2,MTL-P_3SDC3,MTL-P_3SDC4,MTL-P_2SDC5,MTL-P_2SDC6,RPL-SBGA_5SC,MTL_PSS_1.0_Block,MTL_PSS_1.1,ARL_S_PSS1.1,MTLSDC3,MTLSDC2,ARL_S_PSS1.0,MTLSGC1</t>
  </si>
  <si>
    <t>Verify CPU turbo boost functionality  pre and post S4 , S5 , warm and cold reboot cycles</t>
  </si>
  <si>
    <t>CSS-IVE-145415</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</si>
  <si>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</si>
  <si>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G3-State,S-states,Turbo</t>
  </si>
  <si>
    <t>JSLP : 1607196257</t>
  </si>
  <si>
    <t>CPU turbo boost should be functional post S4,S5,warm and cold reboot cycle</t>
  </si>
  <si>
    <t>Intention of the testcase is to verify CPU turbo boost functionality post S4,S5,warm and cold reboot cycle</t>
  </si>
  <si>
    <t>BIOS_Optimization,MCU_NO_HARM,UTR_SYNC,LNL_M_PSS0.8,RPL_S_BackwardComp,RPL_S_MASTER,RPL-P_5SGC1,RPL-P_4SDC1,RPL-P_3SDC2,RPL-P_2SDC3,RPL-S_5SGC1,RPL-S_4SDC1,RPL-S_4SDC2,RPL-S_4SDC2,RPL-S_2SDC1,RPL-S_2SDC2,RPL-S_2SDC3,RPL-S_ 5SGC1,RPL-P_5SGC1,RPL-P_2SDC3,ADL-S_ 5SGC_1DPC,ADL-S_4SDC1,ADL-S_4SDC2,ADL-S_4SDC4,ADL_N_MASTER,ADL_N_5SGC1,ADL_N_4SDC1,ADL_N_3SDC1,ADL_N_2SDC1,ADL_N_2SDC2,ADL_N_2SDC3,IFWI_TEST_SUITE,IFWI_COMMON_UNIFIED,RPL-S_4SDC2,ADL-P_5SGC1,ADL-P_5SGC2,ADL-M_5SGC1,ADL_N_REV0,ADL-N_REV1,RPL-S_ 5SGC1,RPL-S_4SDC1,RPL-S_4SDC2,RPL-S_4SDC2,RPL-S_2SDC2,RPL-S_2SDC3,RPL-S_2SDC7,RPL-S_2SDC8,RPL-Px_5SGC1,MTLSGC1,MTL-M_5SGC1,MTL-M_4SDC1,MTL-M_4SDC2,MTL-M_3SDC3,MTL-M_2SDC4,MTL-M_2SDC5,MTL-M_2SDC6,ADL-S_Post-Si_In_Production,MTL_IFWI_IAC_DMU,MTL_IFWI_CBV_DMU,MTL_IFWI_CBV_PMC,MTL_IFWI_CBV_PUNIT,MTL-P_5SGC1,MTL-P_4SDC1,MTL-P_4SDC2,MTL-P_3SDC3,MTL-P_3SDC4,MTL-P_2SDC5,MTL-P_2SDC6,RPL-SBGA_5SC,RPL-SBGA_4SC,RPL-SBGA_3SC,MTLSGC1,LNLM5SGC,LNLM4SDC1,LNLM3SDC2,LNLM3SDC3,LNLM3SDC4,LNLM3SDC5,LNLM2SDC6</t>
  </si>
  <si>
    <t>[FSP] Verify FSP BIOS Boot Flow</t>
  </si>
  <si>
    <t>bios.cpu_pm,bios.platform,fw.ifwi.bios</t>
  </si>
  <si>
    <t>CSS-IVE-78905</t>
  </si>
  <si>
    <t>Industry Specs and Open source initiatives</t>
  </si>
  <si>
    <t>ADL-S_ADP-S_SODIMM_DDR5_1DPC_Alpha,ADL-S_ADP-S_UDIMM_DDR5_1DPC_PreAlpha,CFL_H62_RS2_PV,CFL_S62_RS4_PV,CFL_S62_RS5_PV,CFL_S82_RS5_PV,CFL_S82_RS6_PV,CML_S102_CMPV_DDR4_RS6_SR20_Beta,CML_S102_CMPV_DDR4_RS7_SR20_PV,CML_S62_CMPV_DDR4_RS6_SR20_Beta,CML_S62_CMPV_DDR4_RS7_SR20_PV,ICL_HFPGA_RS1_PSS_0.8C,ICL_HFPGA_RS1_PSS_0.8P,ICL_HFPGA_RS1_PSS_1.0C,ICL_HFPGA_RS1_PSS_1.0P,ICL_HFPGA_RS2_PSS_1.1,ICL_Simics_VP_RS1_PSS_0.8C,ICL_Simics_VP_RS1_PSS_0.8P,ICL_Simics_VP_RS1_PSS_1.0C,ICL_Simics_VP_RS1_PSS_1.0P,ICL_Simics_VP_RS2_PSS_1.1,ICL_U42_RS6_PV,ICL_UN42_KC_PV_RS6,ICL_Y42_RS6_PV,JSLP_POR_20H1_Alpha,JSLP_POR_20H1_PreAlpha,JSLP_POR_20H2_Beta,JSLP_POR_20H2_PV,JSLP_PSS_0.8_19H1_REV2,JSLP_PSS_1.0_19H1_REV2,JSLP_PSS_1.1_19H1_REV2,JSLP_TestChip_19H1_PowerOn,JSLP_TestChip_19H1_PreAlpha,KBL_U21_PV,KBLR_Y_PV,LKF_A0_RS4_Alpha,LKF_A0_RS4_POE,LKF_B0_RS4_Beta,LKF_B0_RS4_PO,LKF_B0_RS4_PV ,LKF_Bx_ROW_19H1_Alpha,LKF_Bx_ROW_19H1_POE,LKF_Bx_ROW_19H2_Beta,LKF_Bx_ROW_19H2_PV,LKF_Bx_ROW_20H1_PV,LKF_Bx_Win10X_PV,LKF_Bx_Win10X_Beta,TGL_ H81_RS4_Alpha,TGL_ H81_RS4_Beta,TGL_ H81_RS4_PV,TGL_H81_19H2_RS6_PreAlpha,TGL_U42_RS4_PV,TGL_Y42_RS4_PV,ADL-S_ADP-S_UDIMM_DDR5_1DPC_PV,ADL-S_ADP-S_UDIMM_DDR5_2DPC_Alpha,ADL-S_ADP-S_UDIMM_DDR5_2DPC_Beta,ADL-S_ADP-S_UDIMM_DDR5_2DPC_POE,ADL-S_ADP-S_UDIMM_DDR5_2DPC_PreAlpha,ADL-S_ADP-S_UDIMM_DDR5_2DPC_PV,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P_Simics_VP_PSS1.05,ADL-P_Simics_VP_PSS1.1,ADL-P_ADP-LP_DDR4_BETA,ADL-P_ADP-LP_DDR4_PV,ADL-P_ADP-LP_DDR5_BETA,ADL-P_ADP-LP_DDR5_PV,ADL-P_ADP-LP_LP4x_BETA,ADL-P_ADP-LP_LP4x_PV,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M_ADP-M_LP5_20H1_PreAlpha,ADL-M_ADP-M_LP5_21H1_PreAlpha</t>
  </si>
  <si>
    <t>FSP</t>
  </si>
  <si>
    <t>BC-RQTBC-9531
JSLP: 2203201776</t>
  </si>
  <si>
    <t> 
Boot flow should follow  FSPMemoryInit, TemRamExit, FSPSiliconInit, FSPNotify.</t>
  </si>
  <si>
    <t>3-medium</t>
  </si>
  <si>
    <t>bios.alderlake,bios.arrowlake,bios.cannonlake,bios.coffeelake,bios.geminilake,bios.icelake-client,bios.jasperlake,bios.kabylake,bios.kabylake_r,bios.lakefield,bios.lunarlake,bios.meteorlake,bios.raptorlake,bios.raptorlake_refresh,bios.tigerlake,ifwi.arrowlake,ifwi.cannonlake,ifwi.coffeelake,ifwi.geminilake,ifwi.icelake,ifwi.kabylake,ifwi.kabylake_r,ifwi.lakefield,ifwi.raptorlake,ifwi.raptorlake_refresh</t>
  </si>
  <si>
    <t>bios.alderlake,bios.arrowlake,bios.cannonlake,bios.coffeelake,bios.icelake-client,bios.jasperlake,bios.kabylake,bios.kabylake_r,bios.lakefield,bios.lunarlake,bios.meteorlake,bios.raptorlake,bios.tigerlake,ifwi.cannonlake,ifwi.coffeelake,ifwi.icelake,ifwi.kabylake,ifwi.kabylake_r,ifwi.lakefield,ifwi.raptorlake</t>
  </si>
  <si>
    <t> 
Bios boot flow should be as per the FSP boot flow spec V 2.0
FSP shall contain the listed APIs in respected firmware volumes (FV)
1..      MemoryInit API
2.      TempRamExit API
3.      SiliconInit API
4.      NotifyPhase (both Phase 1 and Phase2)
 </t>
  </si>
  <si>
    <t>LKF_PO_Phase1,LKF_PO_Phase2,UDL2.0_ATMS2.0,LKF_PO_New_P1,TGL_NEW_BAT,RKL_POE,RKL_CML_S_TGPH_PO_P1,CML-H_ADP-S_PO_Phase1,ADL-S_TGP-H_PO_Phase1,WCOS_BIOS_EFI_ONLY_TCS,ADL-S_ADP-S_DDR4_2DPC_PO_Phase1,RKL_S_CMPH_POE,RKL_S_TGPH_POE,COMMON_QRC_BAT,TGL_H_QRC_NA,MTL_Sanity,MTL_PSS_0.5,ADL_P_ERB_BIOS_PO,IFWI_Payload_BIOS,ADL-S_Delta1,ADL-S_Delta2,ADL-P_ADP-LP_DDR4_PO Suite_Phase1,PO_Phase_1,ADL-P_ADP-LP_LP5_PO Suite_Phase1,ADL-P_ADP-LP_DDR5_PO Suite_Phase1,ADL-P_ADP-LP_LP4x_PO Suite_Phase1,ADL-P_QRC_BAT,UTR_SYNC,Automation_Inproduction,RPL_S_MASTER,RPL_S_BackwardComp,ADL-S_ 5SGC_1DPC,ADL-S_4SDC1,ADL_N_MASTER,ADL_N_PSS_0.5,ADL_N_5SGC1,ADL_N_4SDC1,ADL_N_3SDC1,ADL_N_2SDC1,ADL_N_2SDC2,ADL_N_2SDC3,MTL_IFWI_PSS_EXTENDED,ADL_N_IFWI,IFWI_FOC_BAT,MTL_Test_Suite,IFWI_TEST_SUITE,RKL_S_PO_Phase1_IFWI,IFWI_COMMON_UNIFIED,TGL_H_MASTER,RPL-S_ 5SGC1,RPL-S_4SDC1,RPL-S_4SDC2,RPL-S_2SDC1,RPL-S_2SDC2,RPL-S_2SDC3,QRC_BAT_Customized,ADL_N_QRCBAT,ADL-P_5SGC1,ADL-P_5SGC2,RPL_S_PO_P1,ADL_M_QRC_BAT,ADL-M_5SGC1,MTL_SIMICS_IN_EXECUTION_TEST,ADL-N_QRC_BAT,RPL-Px_5SGC1,ADL_N_REV0,ADL-N_REV1,ADL_SBGA_5GC,RPL-P_5SGC1,RPL-P_4SDC1,RPL-P_3SDC2,RPL-S-3SDC2,RPL-S_2SDC7LNL_M_PSS0.5,LNL_M_PSS0.8,ADL_SBGA_3DC1,ADL_SBGA_3DC2,ADL_SBGA_3DC3,RPL_Px_PO_P1,ADL_SBGA_3DC4,MTL-M/P_Pre-Si_In_Production,RPL_SBGA_PO_P1,MTL_P_Sanity,MTL-P_5SGC1,MTL-P_4SDC1,MTL-P_4SDC2,MTL-P_3SDC3,MTL-P_3SDC4,MTL-P_2SDC5,MTL-P_2SDC6,RPL_P_PO_P1,LNL-M_Pre-Si_In_Production,RPL-SBGA_5SC,RPL-S_2SDC8,RPL-Px_4SP2,RPL-Px_2SDC1,MTL_M_P_PV_POR, MTLSGC1, MTLSDC3, MTLSDC5,RPL_P_Q0_DC2_PO_P1, LNLM4SDC1, LNLM3SDC3, LNLM3SDC4, LNLM3SDC5, LNLM2SDC6, LNLM5SGC, LNLM3SDC2,ARL_S_IFWI_0.8PSS, MTLSGC1, MTLSDC1, MTLSDC2, MTLSDC3, MTLSDC4, MTLSDC5, RPL-SBGA_4SC, RPL-SBGA_3SC, RPL-Px_4SP2, RPL-Px_2SDC1, RPL-P_4SDC1, RPL-P_2SDC4, RPL-P_2SDC6, RPL-P_5SGC1, RPL-P_3SDC2, RPL-P_2SDC3, RPL-P_2SDC5, RPL_Hx-R-GC, RPL_Hx-R-DC1</t>
  </si>
  <si>
    <t>Verify FHD USB camera is functioning properly for capturing images &amp; video</t>
  </si>
  <si>
    <t>CSS-IVE-86896</t>
  </si>
  <si>
    <t>ADL-S_ADP-S_SODIMM_DDR5_1DPC_Alpha,ADL-S_ADP-S_UDIMM_DDR5_1DPC_PreAlpha,JSLP_POR_20H1_Alpha,JSLP_POR_20H1_PreAlpha,JSLP_POR_20H2_Beta,JSLP_POR_20H2_PV,LKF_A0_RS4_Alpha,LKF_A0_RS4_POE,LKF_B0_RS4_Beta,LKF_B0_RS4_PO,LKF_B0_RS4_PV ,LKF_Bx_ROW_19H1_Alpha,LKF_Bx_ROW_19H1_POE,LKF_Bx_ROW_19H2_Beta,LKF_Bx_ROW_19H2_PV,LKF_Bx_ROW_20H1_PV,LKF_Bx_Win10X_PV,LKF_Bx_Win10X_Bet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U42_RS4_PV,TGL_Y42_RS4_PV,TGL_Z0_(TGPLP-A0)_RS4_PPOExit,ADL-S_ADP-S_UDIMM_DDR5_1DPC_PV,ADL-S_ADP-S_UDIMM_DDR5_2DPC_Alpha,ADL-S_ADP-S_UDIMM_DDR5_2DPC_Beta,ADL-S_ADP-S_UDIMM_DDR5_2DPC_PreAlpha,ADL-S_ADP-S_UDIMM_DDR5_2DPC_PV,ADL-S_TGP-H_SODIMM_DDR4_1DPC_POE,ADL-S_TGP-H_UDIMM_DDR5_2DPC_POE,ADL-S_ADP-S_SODIMM_DDR5_1DPC_Beta,ADL-S_ADP-S_SODIMM_DDR5_1DPC_PreAlpha,ADL-S_ADP-S_SODIMM_DDR5_1DPC_PV,ADL-S_ADP-S_UDIMM_DDR4_2DPC_POE,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</si>
  <si>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USB2.0,USB3.0,USB-Camera</t>
  </si>
  <si>
    <t>Created based on POR\LZ doc , request from Architect
IceLake-UCIS-1115(UCIS Rev2.4/2.6)
TGL HSD ES ID:220195255
ADL: 2203203077</t>
  </si>
  <si>
    <t>Ensure that front Camera functionality of capturing of video\photo files work properly without any issue.</t>
  </si>
  <si>
    <t>bios.alderlake,bios.arrowlake,bios.geminilake,bios.jasperlake,bios.lakefield,bios.lunarlake,bios.meteorlake,bios.raptorlake,bios.raptorlake_refresh,bios.rocketlake,bios.tigerlake,ifwi.arrowlake,ifwi.geminilake,ifwi.lakefield,ifwi.lunarlake,ifwi.meteorlake,ifwi.raptorlake,ifwi.raptorlake_refresh,ifwi.tigerlake</t>
  </si>
  <si>
    <t>bios.alderlake,bios.arrowlake,bios.geminilake,bios.jasperlake,bios.lakefield,bios.meteorlake,bios.raptorlake,bios.rocketlake,bios.tigerlake,ifwi.geminilake,ifwi.lakefield,ifwi.meteorlake,ifwi.raptorlake,ifwi.tigerlake</t>
  </si>
  <si>
    <t>Check FHD Camera device functionality.</t>
  </si>
  <si>
    <t>GLK-FW-PO,GLK-IFWI-SI,LKF_PO_Phase2,UDL2.0_ATMS2.0,LKF_PO_New_P3,RKL_POE,RKL_CML_S_TGPH_PO_P3,WCOS_BIOS_WHCP_REQ,LKF_WCOS_BIOS_BAT_NEW,ADL-S_ADP-S_DDR4_2DPC_PO_Phase3,RKL_S_CMPH_POE,RKL_S_TGPH_POE,COMMON_QRC_BAT,ADL_P_ERB_BIOS_PO,IFWI_Payload_Platform,ADL-S_Delta1,ADL-P_ADP-LP_DDR4_PO Suite_Phase3,PO_Phase_3,ADL-P_ADP-LP_LP5_PO Suite_Phase3,ADL-P_ADP-LP_DDR5_PO Suite_Phase3,ADL-P_ADP-LP_LP4x_PO Suite_Phase3,ADL-P_QRC_BAT,UTR_SYNC,RPL_S_MASTER,RPL_S_BackwardComp,ADL-S_ 5SGC_1DPC,ADL-S_4SDC2,ADL_N_MASTER,ADL_N_3SDC1,ADL_N_2SDC3,MTL_Test_Suite,IFWI_COMMON_UNIFIED,IFWI_TEST_SUITE,TGL_H_MASTER,RPL-S_ 5SGC1,RPL-S_4SDC1,ADL-P_5SGC2,RKL_S_X1_2*1SDC,RPL_S_PO_P3,ADL-P_2SDC5,ADL-P_3SDC5,ADL_N_PO_Phase3,RPL-Px_5SGC1,RPL-Px_4SDC1,RPL-P_4SDC1,RPL-P_3SDC2,RPL_S_IFWI_PO_Phase3,ADL_N_REV0,ADL-N_REV1,MTL_IFWI_BAT,ADL_SBGA_5GC,ADL_SBGA_3DC1,ADL_SBGA_3DC2,ADL_SBGA_3DC3,ADL_SBGA_3DC4,ADL-M_5SGC1,ADL-M_3SDC1,ADL-M_3SDC2,ADL-M_2SDC1,ADL-M_2SDC2,RPL-P_3SDC3,RPL-P_PNP_GC,,RPL_Px_PO_P3,MTL-M_5SGC1,RPL_SBGA_PO_P3,RPL_SBGA_IFWI_PO_Phase3,MTL_IFWI_CBV_IUNIT,MTL-P_4SDC2,RPL_P_PO_P3,RPL-P_4SDC1,RPL-P_2SDC5, MTLSGC1,RPL_P_Q0_DC2_PO_P3,MTLSGC1,RPL-SBGA_5SC,RPL-S_5SGC1,RPL_Hx-R-GC,RPL_Hx-R-DC1</t>
  </si>
  <si>
    <t>Verification of resolution for 8K display panel in Post OS</t>
  </si>
  <si>
    <t>CSS-IVE-100091</t>
  </si>
  <si>
    <t>ADL-S_ADP-S_SODIMM_DDR5_1DPC_Alpha,ADL-S_ADP-S_UDIMM_DDR5_1DPC_PreAlpha,TGL_ H81_RS4_Alpha,TGL_ H81_RS4_Beta,TGL_ H81_RS4_PV,TGL_Simics_VP_RS2_PSS1.0,TGL_Simics_VP_RS2_PSS1.1,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M_Simics_PSS1.1,MTL_P_Simics_PSS1.1,MTL_S_Simics_PSS1.1,ADL-P_ADP-LP_LP5_PreAlpha,ADL-P_ADP-LP_L4X_PreAlpha,ADL-M_ADP-M_LP5_20H1_PreAlpha,ADL-M_ADP-M_LP5_21H1_PreAlpha,ADL-P_ADP-LP_DDR4_PreAlpha,ADL-P_ADP-LP_DDR5_PreAlpha</t>
  </si>
  <si>
    <t>Display Panels</t>
  </si>
  <si>
    <t>BC-RQTBC-14500
BC-RQTBCTL-558
RKL: 2203203070
JSLP: 2203203070
MTL: 16011187452</t>
  </si>
  <si>
    <t>Test Pass, if 8K resolution(7680x4320) observed at OS</t>
  </si>
  <si>
    <t>bios.alderlake,bios.arrowlake,bios.birchstream_diamondrapids,bios.lunarlake,bios.meteorlake,bios.raptorlake,bios.raptorlake_refresh,bios.tigerlake,ifwi.arrowlake,ifwi.lunarlake,ifwi.meteorlake,ifwi.raptorlake,ifwi.raptorlake_refresh,ifwi.tigerlake</t>
  </si>
  <si>
    <t>bios.alderlake,bios.lunarlake,bios.meteorlake,bios.raptorlake,bios.tigerlake,ifwi.meteorlake,ifwi.raptorlake,ifwi.tigerlake</t>
  </si>
  <si>
    <t>To verify 8K resolution in Post OS</t>
  </si>
  <si>
    <t>ICL_BAT_NEW,ICL-ArchReview-PostSi,ICL_RFR,TGL_NEW,BIOS_EXT_BAT,UDL2.0_ATMS2.0,OBC-ICL-GPU-DDI-Display-DP,OBC-TGL-GPU-DDI-Display-DP,COMMON_QRC_BAT,TGL_H_QRC_NA,IFWI_Payload_Platform,ADL-S_Delta1,ADL-S_Delta3,UTR_SYNC,MTL_P_MASTER,RPL_S_MASRTER,ADL-S_ 5SGC_1DPC,ADL-S_4SDC2,MTL_Test_Suite,IFWI_COMMON_UNIFIED,IFWI_TEST_SUITE,TGL_H_MASTER,RPL-S_ 5SGC1,RPL-S_4SDC1,RPL-S_4SDC2,RPL-S_2SDC1,RPL-S_2SDC2,RPL-S_2SDC3,ADL-P_5SGC1,ADL-P_5SGC2,RPL_Steps_Tag_NA,MTL_Steps_Tag_NA,RPL_S_BackwardComp,ADL_N_REV0,ADL-N_REV1,ADL_SBGA_5GC,ADL_SBGA_3DC1,ADL_SBGA_3DC2,ADL_SBGA_3DC3,ADL_SBGA_3DC4,RPL-SBGA_5SC,RPL-SBGA_3SC1,ADL-M_5SGC1,ADL-M_3SDC1,ADL-M_3SDC2,ADL-M_2SDC1,ADL-M_2SDC2,RPL-P_3SDC3,RPL-P_PNP_GC,RPL-S_2SDC7,MTL_IFWI_CBV_BIOS,MTL-P_5SGC1,MTL-P_4SDC2,MTL-P_3SDC3,MTL-P_3SDC4,LNL_M_PSS1.1, MTLSGC1,MTLSDC1,MTLSDC2,MTLSDC3,MTLSDC4,RPL_Hx-R-GC,RPL_Hx-R-DC1</t>
  </si>
  <si>
    <t>Verify Audio Play back on USB-Headset post S3 cycle</t>
  </si>
  <si>
    <t>bios.pch,fw.ifwi.pchc,fw.ifwi.pmc</t>
  </si>
  <si>
    <t>CSS-IVE-114636</t>
  </si>
  <si>
    <t>ADL-S_ADP-S_SODIMM_DDR5_1DPC_Alpha,ADL-S_ADP-S_UDIMM_DDR5_1DPC_PreAlpha,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0.8,TGL_Simics_VP_RS2_PSS1.0,TGL_Simics_VP_RS2_PSS1.1,TGL_U42_RS4_PV,TGL_Y42_RS4_PV,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P_ADP-LP_DDR4_PreAlpha,ADL-P_ADP-LP_DDR5_PreAlpha</t>
  </si>
  <si>
    <t>audio codecs,S-states,USB2.0,USB3.0,USB3.1</t>
  </si>
  <si>
    <t>TGL HSD ES ID 220194372
TGL HSD ES ID 220195234
ADL: 1408256996</t>
  </si>
  <si>
    <t>Ensure that the audio file plays in headphones without any issue pre and post cycle</t>
  </si>
  <si>
    <t>bios.alderlake,bios.arrowlake,bios.cannonlake,bios.coffeelake,bios.cometlake,bios.icelake-client,bios.lunarlake,bios.meteorlake,bios.raptorlake,bios.raptorlake_refresh,bios.rocketlake,bios.tigerlake,ifwi.arrowlake,ifwi.cannonlake,ifwi.coffeelake,ifwi.cometlake,ifwi.icelake,ifwi.lunarlake,ifwi.meteorlake,ifwi.raptorlake,ifwi.raptorlake_refresh,ifwi.tigerlake</t>
  </si>
  <si>
    <t>bios.alderlake,bios.arrowlake,bios.cometlake,bios.meteorlake,bios.raptorlake,bios.rocketlake,bios.tigerlake,ifwi.cometlake,ifwi.meteorlake,ifwi.raptorlake,ifwi.tigerlake</t>
  </si>
  <si>
    <t>Validate Audio Play back with on USB headset Android OS Steps: Steps:Step 1 Open the musicplayerStep 2 Select one audio file and play itStep 3 Stop the musicStep 4 Close the applicationStep 5 Perform a S0i3 cycleStep 6 Repeat steps 1 to 4 post cycle Expected results:Able to hear music in the earpieces of the headset or with speakers connected to DUT pre and post cycle</t>
  </si>
  <si>
    <t>TGL_PSS0.8P,UDL2.0_ATMS2.0,TGL_VP_NA,OBC-TGL-PCH-AVS-Audio-HDA_Headphone,IFWI_Payload_Platform,MTL_PSS_1.0,ARL_S_PSS1.0,RKL-S X2_(CML-S+CMP-H)_S102,RKL-S X2_(CML-S+CMP-H)_S62,ADL-M_21H2,UTR_SYNC,RPL_S_MASTER,RPL_S_BackwardComp,ADL-S_ 5SGC_1DPC,ADL-S_4SDC1,ADL-S_4SDC2,ADL-S_4SDC4,ADL_N_MASTER,ADL_N_5SGC1,ADL_N_4SDC1,ADL_N_3SDC1,ADL_N_2SDC1,ADL_N_2SDC3,TGL_H_MASTER,ADL-P_5SGC2,RPL-Px_5SGC1,RPL-Px_4SDC1,MTL_SIMICS_BLOCK,ADL_N_REV0,ADL-N_REV1,ADL_SBGA_5GC,ADL_SBGA_3DC1,ADL_SBGA_3DC2,ADL_SBGA_3DC3,ADL_SBGA_3DC4,MTL_PSS_1.0,ARL_S_PSS1.0_BLOCK,RPL-SBGA_5SC,RPL-SBGA_3SC1,ADL-M_5SGC1,ADL-M_3SDC1,ADL-M_3SDC2,ADL-M_2SDC1,ADL-M_2SDC2,RPL-P_4SDC1,IFWI_COMMON_UNIFIED,RPL-P_3SDC3,RPL-P_PNP_GC,RPL-S_2SDC7,MTL_IFWI_CBV_ACE FW,MTL_IFWI_CBV_PMC,RPL_Px_PO_New_P3,MTLSGC1,MTLSDC3,LNLM5SGC,LNLM4SDC1,LNLM3SDC2,LNLM3SDC3,LNLM3SDC4,LNLM3SDC5,LNLM2SDC6,MTLSGC1,MTLSDC5,RPL_Hx-R-GC,RPL_Hx-R-DC1</t>
  </si>
  <si>
    <t>Verify display in eDP panel in BIOS Setup ,EFI and OS</t>
  </si>
  <si>
    <t>CSS-IVE-145249</t>
  </si>
  <si>
    <t>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</si>
  <si>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Display Panels,Pre-OS display,UEFI</t>
  </si>
  <si>
    <t>ADL: 2202557316</t>
  </si>
  <si>
    <t>eDP display should be work fine without any issues</t>
  </si>
  <si>
    <t>bios.alderlake,bios.arrowlake,bios.jasperlake,bios.lunarlake,bios.meteorlake,bios.raptorlake,bios.raptorlake_refresh,bios.rocketlake,ifwi.arrowlake,ifwi.lunarlake,ifwi.meteorlake,ifwi.raptorlake,ifwi.raptorlake_refresh</t>
  </si>
  <si>
    <t>This test is to Verify display in eDP panel in BIOS Setup/EFI and OS</t>
  </si>
  <si>
    <t>BIOS_Optimization,MTL_PSS_0.5,ARL_S_PSS0.5,UTR_SYNC,Automation_Inproduction,RPL_S_MASTER,ADL_N_MASTER,ADL_N_5SGC1,ADL_N_4SDC1,ADL_N_3SDC1,ADL_N_2SDC1,ADL_N_2SDC3,MTL_Test_Suite,MTL_IFWI_PSS_EXTENDED,IFWI_FOC_BAT,RPL_PSS_BASEAutomation_Inproduction,IFWI_COMMON_UNIFIED,IFWI_TEST_SUITE,RPL-S_ 5SGC1,RPL-S_4SDC1,RPL-S_4SDC2,RPL-S_2SDC1,RPL-S_2SDC2,RPL-S_2SDC3,ADL-P_5SGC1,ADL-P_5SGC2,MTL_IFWI_Sanity,ADL-M_5SGC1,ADL-M_3SDC1,ADL-M_3SDC2,ADL-M_2SDC1,ADL-M_2SDC2,ADL-P_4SDC1,ADL-P_4SDC2,ADL-P_3SDC1,ADL-P_3SDC2,ADL-P_3SDC3,ADL-P_3SDC4,MTL_SIMICS_IN_EXECUTION_TEST,RPL_Steps_Tag_NA,MTL_Steps_Tag_NA,RPL-Px_5SGC1,RPL-Px_4SDC1,MTL_S_Sanity,RPL-P_5SGC1,RPL-P_4SDC1,RPL-P_3SDC2,RPL-P_2SDC4,RPL_S_BackwardComp,RPL_S_IFWI_PO_Phase2,RPL_S_PO_P2,ADL_N_REV0,ADL-N_REV1,RPL-SBGA_5SC,RPL-SBGA_3SC1,ERB,RPL-P_3SDC3,RPL-P_PNP_GC,RPL_Px_PO_P2,MTL-M/P_Pre-Si_In_Production,MTL-M_5SGC1,MTL-M_4SDC1,MTL-M_4SDC2,MTL-M_3SDC3,MTL-M_2SDC4,MTL-M_2SDC5,MTL-M_2SDC6,RPL_SBGA_PO_P2,RPL_SBGA_IFWI_PO_Phase2,MTL_IFWI_CBV_BIOS,LNL_M_PSS0.5,LNL_M_PSS0.8,MTL-P_5SGC1,MTL-P_4SDC1,MTL-P_4SDC2,MTL-P_3SDC3,MTL-P_3SDC4,MTL-P_2SDC5,MTL-P_2SDC6,MTL_A0_P1,RPL_P_PO_P2,RPL-P_2SDC3,RPL-P_2SDC5,RPL-P_2SDC6,RPL-Px_4SP2,RPL-Px_2SDC1,ARL_Px_IFWI_CI
,RPL_P_PO_P2,MTL-P_IFWI_PO,MTLSDC1,MTLSDC2,MTLSDC4,RPL_P_Q0_DC2_PO_P2,ARL_S_IFWI_1.1PSS,MTLSDC1,RPL-Px_4SP2,RPL_Hx-R-GC,RPL_Hx-R-DC1</t>
  </si>
  <si>
    <t>Verify video playback in OS  pre and post S4, S5, warm and cold reboot cycles</t>
  </si>
  <si>
    <t>bios.platform,fw.ifwi.bios,fw.ifwi.pmc</t>
  </si>
  <si>
    <t>CSS-IVE-145260</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</si>
  <si>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</si>
  <si>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audio codecs,G3-State,S-states</t>
  </si>
  <si>
    <t>Video playback should be consistent with various pre and post power cycles</t>
  </si>
  <si>
    <t>bios.alderlake,bios.jasperlake,bios.lunarlake,bios.meteorlake,bios.raptorlake,bios.rocketlake,ifwi.meteorlake,ifwi.raptorlake</t>
  </si>
  <si>
    <t>This test is to verify video playback in OS post various power cycles</t>
  </si>
  <si>
    <t>BIOS_Optimization,COMMON_QRC_BAT,ADL-S_ADP-S_DDR4_2DPC_PO_Phase3,ADL-P_ADP-LP_DDR4_PO Suite_Phase3,PO_Phase_3,ADL-P_ADP-LP_LP5_PO Suite_Phase3,ADL-P_ADP-LP_DDR5_PO Suite_Phase3,ADL-P_ADP-LP_LP4x_PO Suite_Phase3,MTL_PSS_0.5,RPL_S_PSS_BASE,ADL-M_21H2,UTR_SYNC,MTL_HFPGA_Audio,RPL_S_MASTER,RPL_S_BackwardComp,ADL-S_4SDC1,ADL-S_4SDC2,ADL-S_4SDC3,ADL-S_3SDC4,ADL_N_MASTER,ADL_N_5SGC1,ADL_N_4SDC1,ADL_N_3SDC1,ADL_N_2SDC1,ADL_N_2SDC2,ADL_N_2SDC3,MTL_Test_Suite,MTL_PSS_1.1,IFWI_COMMON_UNIFIED,IFWI_TEST_SUITE,RPL-S_5SGC1,RPL-S_4SDC1,RPL-S_4SDC2,RPL-S_2SDC1,RPL-S_2SDC2,RPL-S_2SDC3,RPL-S_2SDC7,QRC_BAT_Customized,MTL_P_MASTER,MTL_M_MASTER,ADL-P_5SGC1,ADL-P_5SGC2,ADL-M_5SGC1,MTL_SIMICS_IN_EXECUTION_TEST,ADL_N_PO_Phase3,RPL_Steps_Tag_NA,MTL_Steps_Tag_NA,RPL-Px_5SGC1,RPL-Px_4SDC1,MTL_S_PSS_0.8,MTL_S_IFWI_PSS_0.8,RPL-P_5SGC1,RPL-P_4SDC1,RPL-P_3SDC2,RPL-P_2SDC4,RPL_S_IFWI_PO_Phase3,ADL_N_REV0,ADL-N_REV1,RPL_S_PO_P3,ADL_SBGA_5GC,ADL_SBGA_3DC1,ADL_SBGA_3DC2,ADL_SBGA_3DC3,ADL_SBGA_3DC4,RPL-SBGA_5SC,RPL-SBGA_3SC1,ADL-M_3SDC1,ADL-M_3SDC2,ADL-M_2SDC1,ADL-M_2SDC2,RPL_P_PSS_BIOS,RPL-P_3SDC3,RPL-P_PNP_GC,RPL_Px_PO_P3,MTL-M_5SGC1,MTL-M_4SDC1,MTL-M_4SDC2,MTL-M_3SDC3,MTL-M_2SDC4,MTL-M_2SDC5,MTL-M_2SDC6,MTL_IFWI_IAC_BIOS,RPL_SBGA_PO_P3,RPL_SBGA_IFWI_PO_Phase3,MTL_IFWI_CBV_PMC,MTL IFWI_Payload_Platform-Val,LNL_M_PSS0.5,LNL_M_PSS0.8,MTL-P_5SGC1,MTL-P_4SDC1,MTL-P_4SDC2,MTL-P_3SDC3,MTL-P_3SDC4,MTL-P_2SDC5,MTL-P_2SDC6,LNL_M_PSS1.1,RPL_P_PO_P3,RPL-Px_4SP2,RPL-Px_2SDC1,MTL_M_P_PV_POR,MTL-P_IFWI_PO,MTLSDC1,MTLSDC2,MTLSDC3,RPL_P_Q0_DC2_PO_P3,ARL_S_IFWI_0.8PSS,MTLSGC1,MTLSDC5,ARL_FT_BLK,RPL_Hx-R-GC,RPL_Hx-R-DC1</t>
  </si>
  <si>
    <t>Verify disable/enable ISH Controller option in BIOS</t>
  </si>
  <si>
    <t>CSS-IVE-65810</t>
  </si>
  <si>
    <t>ADL-S_ADP-S_SODIMM_DDR5_1DPC_Alpha,AML_5W_Y22_ROW_PV,CFL_H62_RS3_PV,CFL_H62_RS4_PV,CFL_H62_RS5_PV,CFL_H82_RS5_PV,CFL_H82_RS6_PV,CFL_S62_RS5_PV,CNL_H82_PV,CNL_U22_PV,CNL_Y22_PV,GLK_B0_RS3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Bx_Win10X_PV,LKF_Bx_Win10X_Beta,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ADP-S_SODIMM_DDR5_1DPC_Beta,ADL-S_ADP-S_SODIMM_DDR5_1DPC_POE,ADL-S_ADP-S_SODIMM_DDR5_1DPC_PreAlpha,ADL-S_ADP-S_SODIMM_DDR5_1DPC_PV,TGL_U42_RS6_Alpha,TGL_U42_RS6_Beta,TGL_U42_RS6_PV,TGL_Y42_RS6_Alpha,TGL_Y42_RS6_Beta,TGL_Y42_RS6_PV,RKL_S_TGPH_Simics_VP_PSS1.0,RKL_S_TGPH_Simics_VP_PSS1.1,RKL_CML_S_102_TGPH_Xcomp_DDR4_Beta,RKL_CML_S_102_TGPH_Xcomp_DDR4_Alpha,RKL_CML_S_102_TGPH_Xcomp_DDR4_PV,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5_PreAlpha</t>
  </si>
  <si>
    <t>BC-RQTBC-10139
BC-RQTBC-9887
TGL Requirement coverage: 1209756376 
RKL:2203201744
ADL:2203201744
MTL_PSS:16011187655,16011327143, 1408878467</t>
  </si>
  <si>
    <t>ISH controller should able to set enable /disable option without hang</t>
  </si>
  <si>
    <t>bios.alderlake,bios.amberlake,bios.apollolake,bios.arrowlake,bios.broxton,bios.cannonlake,bios.coffeelake,bios.geminilake,bios.icelake-client,bios.kabylake,bios.kabylake_r,bios.lakefield,bios.lunarlake,bios.meteorlake,bios.raptorlake,bios.rocketlake,bios.skylake,bios.tigerlake,ifwi.amberlake,ifwi.apollolake,ifwi.arrowlake,ifwi.broxton,ifwi.cannonlake,ifwi.coffeelake,ifwi.geminilake,ifwi.icelake,ifwi.kabylake,ifwi.kabylake_r,ifwi.lakefield,ifwi.lunarlake,ifwi.meteorlake,ifwi.raptorlake,ifwi.tigerlake</t>
  </si>
  <si>
    <t>bios.alderlake,bios.amberlake,bios.apollolake,bios.arrowlake,bios.broxton,bios.cannonlake,bios.coffeelake,bios.geminilake,bios.icelake-client,bios.kabylake,bios.kabylake_r,bios.lakefield,bios.lunarlake,bios.meteorlake,bios.raptorlake,bios.rocketlake,bios.tigerlake,ifwi.amberlake,ifwi.apollolake,ifwi.broxton,ifwi.cannonlake,ifwi.coffeelake,ifwi.geminilake,ifwi.icelake,ifwi.kabylake,ifwi.kabylake_r,ifwi.lakefield,ifwi.meteorlake,ifwi.raptorlake,ifwi.tigerlake</t>
  </si>
  <si>
    <t>Sensor Viewer,iTestSuite</t>
  </si>
  <si>
    <t>Intention of the  test case is to verify ISH Controller BIOS options</t>
  </si>
  <si>
    <t>BIOS_Optimization,MTL_PSS_1.0,ADL-S_ADP-S_DDR4_2DPC_PO_Phase1,ADL-P_ADP-LP_DDR4_PO Suite_Phase1,PO_Phase_1,ADL-P_ADP-LP_LP5_PO Suite_Phase1,ADL-P_ADP-LP_DDR5_PO Suite_Phase1,ADL-P_ADP-LP_LP4x_PO Suite_Phase1,ADL-M_21H2,UTR_SYNC,Automation_Inproduction,RPL_S_MASTER,RPL_S_BackwardComp,ADL-P_SODIMM_DDR5_NA,ADL-S_4SDC2,ADL_N_MASTER,COMMON_QRC_BAT,ADL_N_REV0,ADL_N_5SGC1,ADL_N_4SDC1,ADL_N_3SDC1,ADL_N_2SDC1,ADL_N_2SDC3,MTL_S_MASTER,IFWI_TEST_SUITE,IFWI_COMMON_UNIFIED,MTL_Test_Suite,TGL_H_MASTER,TGL_H_5SGC1,TGL_H_4SDC1,RPL-S_3SDC1,MTL_PSS_0.8_NEW,QRC_BAT_Customized,ADL-P_5SGC1,ADL-P_5SGC2,ADL-M_5SGC1,ADL-M_2SDC1,MTL_SIMICS_IN_EXECUTION_TEST,RPL-Px_5SGC1,RPL-Px_4SDC1,MTL_S_IFWI_PSS_1.0,RPL-P_5SGC1,RPL-P_5SGC2,ADL-N_REV1,RPL_S_PO_P2,RPL-SBGA_5SC,RPL-SBGA_3SC1,ADL_SBGA_5GC,ARL_S_MASTER,ARL_PX_MASTER,RPL-P_4SDC1,RPL-P_3SDC2,ADL-M_2SDC2,MTL_M_P_PV_POR,RPL_Px_PO_P2,MTL-M/P_Pre-Si_In_Production,MTL_IFWI_IAC_BIOS,LNL_M_PSS0.5,LNL_M_PSS0.8,LNL_M_PSS1.0,RPL_SBGA_PO_P2,ADL-S_Post-Si_In_Production,MTL_IFWI_CBV_ISH,MTL_IFWI_CBV_BIOS,MTL-S_Pre-Si_In_Production,MTL-P_5SGC1,MTL-P_4SDC1,MTL-P_2SDC5,RPL_P_PO_P2,ADL-N_Post-Si_In_Production,RPL-S_Post-Si_In_Production,RPL-Px_4SP2,RPL-Px_2SDC1c,RPL-P_5SGC,RPL-P_4SDC1,RPL_P_PO_P2,RPL_P_Q0_DC2_PO_P2,ARL_Px_IFWI_CI
RPL_P_PO_P2,MTLSDC2,LNLM5SGC,LNLM3SDC2,LNLM4SDC1,LNLM3SDC3,LNLM3SDC4,LNLM3SDC5,LNLM2SDC6,ARL_S_IFWI_1.0PSS,MTLSDC2</t>
  </si>
  <si>
    <t>Verify Embedded-keyboard functionality in pre and post OS</t>
  </si>
  <si>
    <t>Failed</t>
  </si>
  <si>
    <t>CSS-IVE-93289</t>
  </si>
  <si>
    <t>ICL_Simics_VP_RS1_PSS_0.3,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reAlpha,TGL_Simics_VP_RS2_PSS0.8,TGL_Simics_VP_RS2_PSS1.0,TGL_Simics_VP_RS2_PSS1.1,TGL_Simics_VP_RS4_PSS0.8,TGL_Simics_VP_RS4_PSS1.0 ,TGL_Simics_VP_RS4_PSS1.1,TGL_U42_RS4_PV,TGL_UY42_PO,TGL_Y42_RS4_PV,TGL_U42_RS6_Alpha,TGL_U42_RS6_Beta,TGL_U42_RS6_PV,TGL_Y42_RS6_Alpha,TGL_Y42_RS6_Beta,TGL_Y42_RS6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P_DDR5_POE,MTL_P_DDR5_Alpha,MTL_P_DDR5_Beta,MTL_P_DDR5_PV,MTL_P_LP4_POE,MTL_P_LP4_Alpha,MTL_P_LP4_Beta,MTL_P_LP4_PV,MTL_P_LP5/x_POE,MTL_P_LP5/x_Alpha,MTL_P_LP5/x_Beta,MTL_P_LP5/x_PV,MTL_P_Simics_PSS0.5,MTL_P_Simics_PSS0.8,MTL_P_Simics_PSS1.0,MTL_P_Simics_PSS1.1,ADL-P_ADP-LP_LP5_PreAlpha,ADL-P_ADP-LP_L4X_PreAlpha,ADL-M_ADP-M_LP5_20H1_PreAlpha,ADL-M_ADP-M_LP5_21H1_PreAlpha,ADL-P_ADP-LP_DDR4_PreAlpha,ADL-P_ADP-LP_DDR5_PreAlpha</t>
  </si>
  <si>
    <t>Embedded keyboard,Scan Matrix</t>
  </si>
  <si>
    <t>IceLake-UCIS-1438
1405574531
220194398
220195272</t>
  </si>
  <si>
    <t>Embedded-keyboard should work in Bios, EFI shell and OS  without any other system issues</t>
  </si>
  <si>
    <t>bios.alderlake,bios.arrowlake,bios.icelake-client,bios.jasperlake,bios.lunarlake,bios.meteorlake,bios.raptorlake,bios.tigerlake,ifwi.icelake,ifwi.meteorlake,ifwi.raptorlake,ifwi.tigerlake</t>
  </si>
  <si>
    <t>Intention of the test case is to verify embedded keyboard functionality in Bios, EFI shell and OS</t>
  </si>
  <si>
    <t>ICL-FW-PSS0.3,ICL-FW-PSS0.5,ICL_PSS_BAT_NEW,ICL_BAT_NEW,TGL_PSS0.8C,BIOS_EXT_BAT,UDL2.0_ATMS2.0,ICL_RVPC_NA,OBC-ICL-EC-eSPI-IO-ScanMatrix,OBC-TGL-EC-eSPI-IO-ScanMatrix,TGL_PSS_IN_PRODUCTION,TGL_BIOS_PO_P3,TGL_IFWI_PO_P1,TGL_NEW_BAT,TGL_IFWI_FOC_BLUE,TGL_U_EX_BAT,COMMON_QRC_BAT,MTL_PSS_0.5,IFWI_Payload_BIOS,IFWI_Payload_PCHC,ADL-P_QRC_BAT,UTR_SYNC,ADL_N_MASTER,ADL_N_5SGC1,ADL_N_4SDC1,ADL_N_3SDC1,ADL_N_2SDC1,ADL_N_2SDC2,ADL_N_2SDC3,IFWI_TEST_SUITE,IFWI_COMMON_UNIFIED,MTL_Test_Suite,MTL_PSS_0.8,QRC_BAT_Customized,ADL-P_5SGC1,ADL-P_5SGC2,ADL_M_QRC_BAT,ADL-M_5SGC1,MTL_SIMICS_IN_EXECUTION_TEST,ADL-N_QRC_BAT,RPL-Px_5SGC1,RPL-Px_3SDC1,ADL_N_REV0,ADL-N_REV1,MTL_IFWI_BAT,ADL_SBGA_5GC,ERB,GLK-IFWI-SI,ICL-ArchReview-PostSi,InProdATMS1.0_03March2018,PSE 1.0,OBC-CNL-EC-SMC-EM-ManageCharger,OBC-CFL-EC-SMC-EM-ManageCharger,OBC-ICL-EC-SMC-EM-ManageCharger,OBC-TGL-EC-SMC-EM-ManageCharger,OBC-LKF-PTF-DekelPhy-EM-PMC_EClite_ManageCharger,GLK_ATMS1.0_Automated_TCs,CML_BIOS_SPL,CML_EC_FV,IFWI_Payload_Platform,TGL_H_MASTER,RPL-P_5SGC1,RPL-P_5SGC2,RPL-P_4SDC1,RPL-P_3SDC2,RPL-P_2SDC3,RPL-P_3SDC3,RPL-P_2SDC4,RPL-P_PNP_GC,RPL-Px_4SDC1,RPL-Px_3SDC2,MTL-M/P_Pre-Si_In_Production,MTL-M_5SGC1,MTL-M_4SDC1,MTL-M_4SDC2,MTL-M_3SDC3,MTL-M_2SDC4,MTL-M_2SDC5,MTL-M_2SDC6,RPL-SBGA_5SC,LNL_M_PSS0.5,LNL_M_PSS0.8,MTL-P_5SGC1,MTL-P_4SDC1,MTL-P_4SDC2,MTL-P_3SDC3,MTL-P_3SDC4,MTL-P_2SDC5,MTL-P_2SDC6,RPL-SBGA_4SC,RPL-Px_4SP2,RPL-P_2SDC5,RPL-P_2SDC6,RPL-Px_2SDC1,MTL_M_P_PV_POR,RPL-SBGA_2SC1,RPL-SBGA_2SC2,RPL-SBGA_3SC-2,RPL-SBGA_3SC,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t>
  </si>
  <si>
    <t>Verify that BIOS detects and initializes SSDs/SATA drives attached to PCIe x4 port</t>
  </si>
  <si>
    <t>CSS-IVE-93996</t>
  </si>
  <si>
    <t>ADL-S_ADP-S_SODIMM_DDR5_1DPC_Alpha,ADL-S_ADP-S_UDIMM_DDR5_1DPC_PreAlpha,CFL_H62_RS2_PV,CFL_H62_RS3_PV,CFL_H62_RS4_PV,CFL_H62_RS5_PV,CFL_H82_RS5_PV,CFL_H82_RS6_PV,CFL_KBPH_S62_RS3_PV,CFL_S62_RS4_PV,CFL_S62_RS5_PV,CFL_S82_RS5_PV,CFL_S82_RS6_PV,CFL_U43e_LP3_KC_PV,CFL_U43e_PV,CNL_H82_PV,CNL_U20_GT0_PV,CNL_U22_PV,CNL_Y22_PV,GLK_B0_RS3_PV,GLK_B0_RS4_PV,ICL_U42_RS6_PV,ICL_Y42_RS6_PV,KBL_H42_PV,KBL_S22_PV,KBL_S42_PV,KBL_U22_PV,KBL_U23e_PV,KBL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</si>
  <si>
    <t>SATA Gen3 Direct AHCI</t>
  </si>
  <si>
    <t>Added for the Architect request on All available ports training
BC-RQTBC-14253
ADL: 1409796922</t>
  </si>
  <si>
    <t>Pass Criteria: System will allow tester to access PCIe SATA card via Device manager and EFI shell,</t>
  </si>
  <si>
    <t>bios.alderlake,bios.apollolake,bios.arrowlake,bios.cannonlake,bios.coffeelake,bios.geminilake,bios.icelake-client,bios.kabylake,bios.lunarlake,bios.meteorlake,bios.raptorlake,bios.rocketlake,bios.skylake,bios.tigerlake,bios.whiskeylake,ifwi.apollolake,ifwi.arrowlake,ifwi.cannonlake,ifwi.coffeelake,ifwi.geminilake,ifwi.icelake,ifwi.kabylake,ifwi.lunarlake,ifwi.meteorlake,ifwi.raptorlake,ifwi.tigerlake,ifwi.whiskeylake</t>
  </si>
  <si>
    <t>bios.alderlake,bios.apollolake,bios.cannonlake,bios.coffeelake,bios.geminilake,bios.icelake-client,bios.kabylake,bios.meteorlake,bios.raptorlake,bios.rocketlake,bios.tigerlake,bios.whiskeylake,ifwi.apollolake,ifwi.cannonlake,ifwi.coffeelake,ifwi.geminilake,ifwi.icelake,ifwi.kabylake,ifwi.meteorlake,ifwi.raptorlake,ifwi.tigerlake,ifwi.whiskeylake</t>
  </si>
  <si>
    <t> BIOS should detect and initializes SSDs/SATA drives attached to PCIe x4 port</t>
  </si>
  <si>
    <t>ICL-ArchReview-PostSi,UDL2.0_ATMS2.0,ICL_RVPC_NA,OBC-CNL-AIC-PCIe-IO-storage_SATA,OBC-CFL-AIC-PCIe-IO-storage_SATA,OBC-ICL-AIC-PCIe-IO-storage_SATA,OBC-TGL-AIC-PCIe-IO-storage_SATA,TGL_BIOS_PO_P1,TGL_IFWI_PO_P1,ADL-S_TGP-H_PO_Phase1,COMMON_QRC_BAT,BIOS_BAT_QRC,IFWI_Payload_BIOS,IFWI_Payload_PCHC,ADL-S_Delta1,UTR_SYNC,RPL_S_MASTER, RPL_S_BackwardComp,ADL-S_3SDC4,ADL_N_MASTER,ADL_N_3SDC1,ADL_N_2SDC3,IFWI_FOC_BAT,IFWI_FOC_BAT_EXT,IFWI_TEST_SUITE,IFWI_COMMON_UNIFIED,MTL_Test_Suite,TGL_H_MASTER,RPL-S_4SDC1,RPL-S_4SDC2,RPL-S_2SDC1,RPL-S_2SDC2,MTL_S_MASTER,RPL-P_3SDC2,,RPL_P_MASTER,RPL_S_IFWI_PO_Phase3,RPL-S_2SDC1,RPL-S_2SDC3,MTL_IFWI_FV,MTL_IFWI_IAC_PCHC,RPL_SBGA_IFWI_PO_Phase3,RPL-SBGA_5SC,MTL_IFWI_CBV_PCHC,MTL_IFWI_CBV_BIOS,MTL-P_2SDC5 ,MTL-P_2SDC6,LNLM3SDC4,LNLM3SDC5,LNLM2SDC6,MTLSDC3</t>
  </si>
  <si>
    <t>Verify SUT support Debug Trace log capture via TAP over JTAG (Route traces to PTI)</t>
  </si>
  <si>
    <t>bios.platform,fw.ifwi.others,fw.ifwi.pchc</t>
  </si>
  <si>
    <t>CSS-IVE-99696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</si>
  <si>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WHL_U42_Corp_PV,WHL_U42_PV,WHL_U43e_Corp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P_ADP-LP_DDR4_PreAlpha,ADL-P_ADP-LP_DDR5_PreAlpha</t>
  </si>
  <si>
    <t>debug interfaces,NPK</t>
  </si>
  <si>
    <t>CNL-UCIS-4655
BC-RQTBC-15182
BC-RQTBC-13206
IceLake-UCIS-2734
BC-RQTBCLF-87
 LKF PSS UCIS Coverage: IceLake-UCIS-2728, IceLake-UCIS-2729, IceLake-UCIS-2745 
 LKF PRD Coverage: BC-RQTBCLF-427, BC-RQTBCLF-311, BC-RQTBCLF-424
BC-RQTBC-3189
TGL PRD: BC-RQTBCTL-1418,BC-RQTBCTL-692,BC-RQTBC-15954
TGL UCIS:1405566792,1405566981, 1405566939,1405566945
LKF UCIS:4_335-UCIS-2091,4_335-UCIS-2088,4_335-UCIS-1578,4_335-UCIS-2090
JSLP PRD:BC-RQTBC-16163,BC-RQTBC-16840
RKL:2203201798
JSLP:2203201841, 2203201867,1607196315,1305899479
ADL: 1305899502,1305899498,1305899476,1305899479,1305899487,1305899478,1305899513
ADL:2203201798
2203201841
MTL: 16011187555 16011327322,16011327367</t>
  </si>
  <si>
    <t>Able to view CPU and PCH device list using ITP XDP/Lauterbach via TAP over JTAG and able to capture system traces without any issue</t>
  </si>
  <si>
    <t>bios.alderlake,bios.arrowlake,bios.cannonlake,bios.coffeelake,bios.cometlake,bios.icelake-client,bios.jasperlake,bios.lakefield,bios.lunarlake,bios.meteorlake,bios.raptorlake,bios.raptorlake_refresh,bios.rocketlake,bios.tigerlake,bios.whiskeylake,ifwi.arrowlake,ifwi.cannonlake,ifwi.coffeelake,ifwi.cometlake,ifwi.icelake,ifwi.lakefield,ifwi.lunarlake,ifwi.meteorlake,ifwi.raptorlake,ifwi.tigerlake,ifwi.whiskeylake</t>
  </si>
  <si>
    <t>This Test case to check for Debug Trace log capture via TAP over JTAG</t>
  </si>
  <si>
    <t>EC-FV,EC-GPIO,UDL2.0_ATMS2.0,LKF_PO_Phase1,LKF_PO_New_P1,TGL_ERB_PO,OBC-CNL-CPU-NPK-Debug-JTAG,OBC-CFL-CPU-NPK-Debug-JTAG,OBC-ICL-CPU-NPK-Debug-JTAG,OBC-LKF-CPU-NPK-Debug-JTAG,OBC-TGL-CPU-NPK-Debug-JTAG,TGL_BIOS_PO_P3,LKF_B0_Power_ON,RKL_POE,ADL-S_TGP-H_PO_Phase3,COMMON_QRC_BAT,IFWI_Payload_Platform,RKL-S X2_(CML-S+CMP-H)_S62,RKL-S X2_(CML-S+CMP-H)_S102,ADL-P_QRC_BAT,MTL_PSS_0.8,,MTL_PSS_1.0,LNL_M_PSS1.0,MTL_PSS_1.1,ADL-M_21H2,UTR_SYNC,LNLM5SGC,LNLM4SDC1,LNLM3SDC2,LNLM3SDC3,LNLM3SDC4,LNLM3SDC5,LNLM2SDC6,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MTLSDC5,MTLSDC4,,,RPL-Px_4SP2,RPL-Px_2SDC1,MTL-P_4SDC1,MTL-P_3SDC3,MTL-P_3SDC4,MTL-P_5SGC1,MTL-P_4SDC2,MTL-P_2SDC5,MTL-P_2SDC6,MTL-M_5SGC1,MTL-M_2SDC4,MTL-M_2SDC5,MTL-M_2SDC6,MTL-M_4SDC1,MTL-M_3SDC3,MTL-M_4SDC2,RPL-Px_4SDC1,RPL-P_3SDC3,ADL-M_3SDC1,RPL-SBGA_5SC, RPL_Hx-R-GC,RPL_Hx-R-DC1,RPL-SBGA_4SC,RPL-SBGA_3SC,RPL-SBGA_3SC-2,RPL-SBGA_2SC1,RPL-SBGA_2SC21,RPL-P_5SGC1,RPL-P_2SDC5,RPL-P_2SDC3,RPL-P_2SDC4,RPL-P_2SDC6,RPL-P_PNP_GC,RPL-P_4SDC1,RPL-P_3SDC2,RPL-Px_5SGC1,RPL-S_ 5SGC1,RPL-S_2SDC7,RPL-S_3SDC1,RPL-S_4SDC1,RPL-S_4SDC2,RPL-S_2SDC1,RPL-S_2SDC2,RPL-S_2SDC3,RPL_S_MASTER,RPL_S_BackwardCompc,ADL-S_4SDC1,ADL_N_MASTER,MTL_S_MASTER,MTL_M_MASTER,MTL_P_MASTER,ADL_N_5SGC1,ADL_N_4SDC1,ADL_N_3SDC1,ADL_N_2SDC1,ADL_N_2SDC2,ADL_N_2SDC3,IFWI_TEST_SUITE,IFWI_COMMON_UNIFIED,MTL_Test_Suite,TGL_H_MASTER,TGL_H_5SGC1,TGL_H_4SDC1,TGL_H_4SDC2,TGL_H_4SDC,MTL_TEMP,ADL-P_5SGC1,ADL-P_5SGC2,MTL_S_PSS_0.8,ADL_M_QRC_BAT,ADL-M_5SGC1,ADL-M_3SDC2,ADL-M_2SDC1,ADL-M_2SDC2,ADL_N_REV0,ADL-N_QRC_BAT,ADL-N_REV1,RPL_S_IFWI_PO_Phase1,RPL_S_PO_P2,ADL_SBGA_5GC,ADL_SBGA_3DC1,ADL_SBGA_3DC2,ADL_SBGA_3DC3,ADL_SBGA_3DC4,ADL_SBGA_3DC,NA_4_FHF,MTL_S_BIOS_Emulation,RPL_Px_PO_P2,LNL_M_PSS1.1,RPL_SBGA_PO_P2,RPL_SBGA_IFWI_PO_Phase1,MTL_IFWI_CBV_BIOS,RPL_P_PO_P2,RPL_P_Q0_DC2_PO_P2</t>
  </si>
  <si>
    <t>Verify SUT support Debug Trace log capture - Route traces to BSSB in low power mode</t>
  </si>
  <si>
    <t>CSS-IVE-99698</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</si>
  <si>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WHL_U42_Corp_PV,WHL_U42_PV,WHL_U43e_Corp_PV,ADL-S_ADP-S_UDIMM_DDR5_1DPC_PV,ADL-S_ADP-S_UDIMM_DDR5_2DPC_Alpha,ADL-S_ADP-S_UDIMM_DDR5_2DPC_Beta,ADL-S_ADP-S_UDIMM_DDR5_2DPC_PreAlpha,ADL-S_ADP-S_UDIMM_DDR5_2DPC_PV,ADL-S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</si>
  <si>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debug interfaces,NPK,S-states,TBT_PD_EC_NA</t>
  </si>
  <si>
    <t>BC-RQTBC-9452,BC-RQTBC-12460
BC-RQTBC-13098
BC-RQTBC-10263
BC-RQTBC-13817
BC-RQTBC-15239
BC-RQTBC-14148
BC-RQTBC-13415
BC-RQTBC-12369
BC-RQTBC-15177
BC-RQTBC-15182
BC-RQTBC-13206
IceLake-UCIS-2745
 LKF PSS UCIS Coverage: IceLake-UCIS-2728, IceLake-UCIS-2729, IceLake-UCIS-2745, IceLake-UCIS-2733
Tiger Lake: 29-FR-7355
TGL BIOS FR,UCIS:220194345
220194345
220195197
1909114546
1909114544
LKF UCIS:4_335-UCIS-2086,4_335-UCIS-2925
TGL PRD:BC-RQTBCTL-812,22010710570
TGL UCIS:1405566939,1909114546,220194345,22010710570, 1508011804
LKF FR:4_335-FR-17299,LKF UCIS:4_335-UCIS-2091,4_335-UCIS-1578
LKF UCIS: 4_335-UCIS-2086 CML:BC-RQTBC-13084
RKL: 2203201721,2203201841,2203202765
JSLP:2203201721 1607196313 2203202765 2203201841
ADL:1305899504,2203202765
RKL:2203201679
ADL:2203201798
2203201841
MTL:16011327298</t>
  </si>
  <si>
    <t> 
Route traces through BSSB should be successfully establish over usb port and connection should be established after resume from Sx states without any issue
 </t>
  </si>
  <si>
    <t>bios.alderlake,bios.arrowlake,bios.cannonlake,bios.coffeelake,bios.cometlake,bios.icelake-client,bios.jasperlake,bios.lakefield,bios.lunarlake,bios.meteorlake,bios.raptorlake,bios.raptorlake_refresh,bios.rocketlake,bios.tigerlake,bios.whiskeylake,ifwi.arrowlake,ifwi.lunarlake,ifwi.meteorlake,ifwi.raptorlake</t>
  </si>
  <si>
    <t>bios.alderlake,bios.arrowlake,bios.cannonlake,bios.coffeelake,bios.cometlake,bios.icelake-client,bios.jasperlake,bios.lakefield,bios.lunarlake,bios.meteorlake,bios.raptorlake,bios.rocketlake,bios.tigerlake,bios.whiskeylake,ifwi.meteorlake,ifwi.raptorlake</t>
  </si>
  <si>
    <t>This Test Cases is to verify SUT support Debug Trace log capture - Route traces to BSSB in low power mode</t>
  </si>
  <si>
    <t>EC-FV,EC-TYPEC,EC-GPIO,LKF_TI_GATING,TGL_NEW,UDL2.0_ATMS2.0,EC-PD-NA,OBC-CNL-CPU-NPK-Debug-BSSB,OBC-CFL-CPU-NPK-Debug-BSSB,OBC-ICL-CPU-NPK-Debug-BSSB,OBC-LKF-CPU-NPK-Debug-BSSB,OBC-TGL-CPU-NPK-Debug-BSSB,ADL-S_TGP-H_PO_Phase3,COMMON_QRC_BAT,ADL-S_Delta1,RKL-S X2_(CML-S+CMP-H)_S62,RKL-S X2_(CML-S+CMP-H)_S102,ADL-P_QRC_BAT,LNL_M_PSS1.0,UTR_SYNC,LNLM5SGC,LNLM4SDC1,LNLM3SDC2,LNLM3SDC3,LNLM3SDC4,LNLM3SDC5,LNLM2SDC6,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MTLSDC5,MTLSDC4,,,RPL-Px_4SP2,RPL-Px_2SDC1,MTL-P_4SDC1,MTL-P_3SDC3,MTL-P_3SDC4,MTL-P_5SGC1,MTL-P_4SDC2,MTL-P_2SDC5,MTL-P_2SDC6,MTL-M_5SGC1,MTL-M_2SDC4,MTL-M_2SDC5,MTL-M_2SDC6,MTL-M_4SDC1,MTL-M_3SDC3,MTL-M_4SDC2,RPL-Px_4SDC1,RPL-P_3SDC3,ADL-M_3SDC1,RPL-SBGA_5SC, RPL_Hx-R-GC,RPL_Hx-R-DC1,RPL-SBGA_4SC,RPL-SBGA_3SC,RPL-SBGA_3SC-2,RPL-SBGA_2SC1,RPL-SBGA_2SC21,RPL-P_5SGC1,RPL-P_2SDC5,RPL-P_2SDC3,RPL-P_2SDC4,RPL-P_2SDC6,RPL-P_PNP_GC,RPL-P_4SDC1,RPL-P_3SDC2,RPL-Px_5SGC1,RPL-S_ 5SGC1,RPL-S_2SDC7,RPL-S_3SDC1,RPL-S_4SDC1,RPL-S_4SDC2,RPL-S_2SDC1,RPL-S_2SDC2,RPL-S_2SDC3,RPL_S_MASTER,RPL_P_MASTER,RPL_S_BackwardCompc,ADL-S_ 5SGC_1DPC,ADL-S_4SDC1,ADL-S_4SDC2,ADL-S_4SDC3,ADL-S_3SDC4,ADL_N_MASTER,ADL_N_5SGC1,ADL_N_4SDC1,ADL_N_3SDC1,ADL_N_2SDC1,ADL_N_2SDC2,ADL_N_2SDC3,MTL_Test_Suite,IFWI_TEST_SUITE,IFWI_COMMON_UNIFIED,TGL_H_MASTER,TGL_H_5SGC1,TGL_H_4SDC1,TGL_H_4SDC2,TGL_H_4SDC,ADL-P_5SGC1,ADL-P_5SGC2,ADL_M_QRC_BAT,ADL-M_5SGC1,ADL-M_3SDC2,ADL-M_2SDC1,ADL-M_2SDC2,ADL_N_REV0,ADL-N_QRC_BAT,ADL-N_REV1,ADL_SBGA_5GC,ADL_SBGA_3DC1,ADL_SBGA_3DC2,ADL_SBGA_3DC3,ADL_SBGA_3DC4,ADL_SBGA_3DC,NA_4_FHF,MTL_IFWI_CBV_EC,MTL_IFWI_CBV_BIOS</t>
  </si>
  <si>
    <t>BIOS should be able to change, append and remove devices from the boot order</t>
  </si>
  <si>
    <t>CSS-IVE-85705</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</si>
  <si>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ICL_U42_RS6_PV,ICL_UN42_KC_PV_RS6,ICL_Y42_RS6_PV,ICL_YN42_RS6_PV,JSLP_POR_20H1_Alpha,JSLP_POR_20H1_PowerOn,JSLP_POR_20H1_PreAlpha,JSLP_POR_20H2_Beta,JSLP_POR_20H2_PV,JSLP_PSS_0.8_19H1_REV2,JSLP_PSS_1.0_19H1_REV2,JSLP_PSS_1.1_19H1_REV2,JSLP_TestChip_19H1_PreAlpha,LKF_A0_RS4_Alpha,LKF_A0_RS4_POE,LKF_B0_RS4_Beta,LKF_B0_RS4_PO,LKF_Bx_ROW_19H1_Alpha,LKF_Bx_ROW_19H1_POE,LKF_Bx_ROW_19H2_Beta,LKF_Bx_ROW_19H2_PV,LKF_Bx_ROW_20H1_PV,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</si>
  <si>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BC-RQTBC-8443
BC-RQTBCLF-488
BC-RQTBCTL-797
RKL:BC-RQTBCTL-2615,BC-RQTBCTL-797
BC-RQTBC-16270
JSLP:2203202748,2203202674
ADL Requirement ID: 2203202748,,2203202674,2203201437,</t>
  </si>
  <si>
    <t>The BIOS should have ability to change,append and remove devices from the boot order, as they are connected / removed, accordingly.</t>
  </si>
  <si>
    <t>bios.alderlake,bios.arrowlake,bios.cannonlake,bios.coffeelake,bios.cometlake,bios.icelake-client,bios.jasperlake,bios.lakefield,bios.lunarlake,bios.meteorlake,bios.raptorlake,bios.raptorlake_refresh,bios.rocketlake,bios.tigerlake,bios.tigerlake_refresh,bios.whiskeylake,ifwi.arrowlake,ifwi.lunarlake,ifwi.meteorlake,ifwi.raptorlake</t>
  </si>
  <si>
    <t>The BIOS should be able to change,append and remove devices from the boot order.</t>
  </si>
  <si>
    <t>BIOS_BAT_QRC,BIOS_EXT_BAT,UDL2.0_ATMS2.0,OBC-CNL-PCH-InternalBus-FlexIO-BIOSsettings,OBC-CFL-PCH-InternalBus-FlexIO-BIOSsettings,TGL_BIOS_PO_P3,TGL_H_PSS_BIOS_BAT,RKL_POE,RKL_CML_S_TGPH_PO_P1,ADL_S_Dryrun_Done,CML-H_ADP-S_PO_Phase1,RKL_S_CMPH_POE_Sanity,RKL_S_TGPH_POE,COMMON_QRC_BAT,ADL_P_ERB_BIOS_PO,ADL_S_QRCBAT,ADL-S_Delta2,ADL-S_ADP-S_DDR4_2DPC_PO_Phase1,ADL-P_ADP-LP_DDR4_PO Suite_Phase1,PO_Phase_1,RKL-S X2_(CML-S+CMP-H)_S102,RKL-S X2_(CML-S+CMP-H)_S62,ADL-P_ADP-LP_LP5_PO Suite_Phase1,ADL-P_ADP-LP_DDR5_PO Suite_Phase1,ADL-P_ADP-LP_LP4x_PO Suite_Phase1,ADL-P_QRC,ADL-P_QRC_BAT,MTL_VS0,MTL_TRY_RUN,RPL_S_PSS_BASE,MTL_PSS_0.5,ADL-M_21H2,UTR_SYNC,LNLM5SGC,LNLM4SDC1,LNLM3SDC2,LNLM3SDC3,LNLM3SDC4,LNLM3SDC5,LNLM2SDC6,RPL-Px_4SP2,RPL-Px_2SDC1,RPL-Px_4SDC1,RPL-P_3SDC3,RPL-S_5SGC1,RPL-S_2SDC3,RPL-S_2SDC2,RPL-S_2SDC1,RPL-S_4SDC2,RPL-S_4SDC1,RPL-S_3SDC1,ADL-M_3SDC1,RPL-SBGA_5SC,RPL_Hx-R-GC,RPL_Hx-R-DC1,RPL-SBGA_4SC,RPL-SBGA_3SC1,RPL-P_5SGC1,RPL-P_2SDC4,RPL-P_PNP_GC,RPL-P_4SDC1,RPL-P_3SDC2,RPL-Px_5SGC1,ADL_M_PO_Phase1Automation_Inproduction,RPL-S_ 5SGC1,RPL-S_2SDC7,RPL_S_MASTER,RPL_P_MASTER,RPL_S_BackwardCompc,MTL_HFPGA_SOC_S,ADL-S_ 5SGC_1DPC,ADL-S_4SDC1,ADL-S_4SDC2,ADL-S_4SDC3,ADL-S_3SDC4,ADL_N_MASTER,ADL_N_PSS_0.5,ADL_N_5SGC1,ADL_N_4SDC1,ADL_N_3SDC1,ADL_N_2SDC1,ADL_N_2SDC2,ADL_N_2SDC3,MTL_S_MASTER,MTL_P_MASTER,MTL_M_MASTER,MTL_Test_Suite,IFWI_TEST_SUITE,IFWI_COMMON_UNIFIED,TGL_H_MASTER,QRC_BAT_Customized,ADL_N_QRCBAT,ADL-P_5SGC1,ADL-P_5SGC2,RPL_S_PO_P1,ADL_M_QRC_BAT,ADL-M_5SGC1,ADL-M_3SDC2,ADL-M_2SDC1,ADL-M_2SDC2,MTL_SIMICS_IN_EXECUTION_TEST,ADL_N_PO_Phase1,ADL-N_QRC_BAT,MTL_S_Sanity,RPL_S_QRCBAT,ADL_N_REV0,ADL-N_REV1,MTL_HSLE_Sanity_SOC,ADL_SBGA_5GC,ADL_SBGA_3DC1,ADL_SBGA_3DC2,ADL_SBGA_3DC3,ADL_SBGA_3DC4,ADL_SBGA_3DC,NA_4_FHF,RPL_P_PSS_BIOSLNL_M_PSS0.5,LNL_M_PSS0.8,MTL_S_BIOS_Emulation,RPL_Px_PO_P1,RPL_Px_QRC,MTL_IFWI_IAC_BIOS,RPL_SBGA_PO_P1,MTL IFWI_Payload_Platform-Val,JSL_QRC_BAT,RPL_P_PO_P1,RPL-sbga_QRC_BAT,MTL_M_P_PV_POR,RPL_P_QRC,RPL_P_Q0_DC2_PO_P1,MTLSGC1,MTLSDC4,MTLSDC2,MTLSDC1,MTLSDC5,MTLSDC3,TGL_BIOS_IPU_QRC_BAT</t>
  </si>
  <si>
    <t>Verify Audio DRM playback over 3.5mm-Jack-Headsets (via HD-A)</t>
  </si>
  <si>
    <t>bios.pch,fw.ifwi.bios</t>
  </si>
  <si>
    <t>CSS-IVE-132948</t>
  </si>
  <si>
    <t>ADL-S_ADP-S_SODIMM_DDR5_1DPC_Alpha,ADL-S_ADP-S_UDIMM_DDR5_1DPC_PreAlpha,ADL-S_ADP-S_UDIMM_DDR5_1DPC_PV,ADL-S_ADP-S_UDIMM_DDR5_2DPC_Alpha,ADL-S_ADP-S_UDIMM_DDR5_2DPC_Beta,ADL-S_ADP-S_UDIMM_DDR5_2DPC_PreAlpha,ADL-S_ADP-S_UDIMM_DDR5_2DPC_PV,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P_ADP-LP_DDR4_PreAlpha,ADL-P_ADP-LP_DDR5_PreAlpha</t>
  </si>
  <si>
    <t>3.5mm Jack,audio codecs</t>
  </si>
  <si>
    <t>ADL FR: 1604590047
MTL FR: 16011326992, 16011326958</t>
  </si>
  <si>
    <t>Ensure that the audio file plays over headphones without any issueAudio should be played without any issues like glitches, hang, or any other audio related issues</t>
  </si>
  <si>
    <t>bios.alderlake,bios.arrowlake,bios.lunarlake,bios.meteorlake,bios.raptorlake,bios.raptorlake_refresh,ifwi.arrowlake,ifwi.lunarlake,ifwi.meteorlake,ifwi.raptorlake,ifwi.raptorlake_refresh</t>
  </si>
  <si>
    <t>bios.alderlake,bios.arrowlake,bios.lunarlake,bios.meteorlake,bios.raptorlake,ifwi.meteorlake,ifwi.raptorlake</t>
  </si>
  <si>
    <t>Validate Audio DRM (Digital Rights Management) Play back with 3mm Jack headset. Apple i-tunes have the DRM support. </t>
  </si>
  <si>
    <t>COMMON_QRC_BAT,MTL_PSS_1.0,MTL_PSS_1.1,UTR_SYNC,LNLM4SDC1,LNLM3SDC4,MTLSGC1,MTLSDC1,Automation_Inproduction,MTL_HFPGA_Audio,RPL_S_MASTER,RPL_S_BackwardComp,ADL-S_ 5SGC_1DPC,ADL-S_4SDC2,MTL_Test_Suite,IFWI_COMMON_UNIFIED,IFWI_TEST_SUITE,RPL-S_ 5SGC1,RPL-S_4SDC1,RPL-S_2SDC2,RPL-S_2SDC3,ADL-P_5SGC2,MTL_IFWI_Sanity,ADL-M_5SGC1,ADL-M_2SDC1,RPL-Px_5SGC1,MTL_S_PSS_0.8,MTL_S_IFWI_PSS_0.8,RPL_S_PO_P3,ADL_N_REV0,ADL-N_REV1,ADL_SBGA_5GC,ADL_SBGA_3DC3,ADL_SBGA_3DC4,RPL-SBGA_5SC,ADL-P_4SDC1,ADL-P_3SDC1,ADL-P_3SDC2,ADL-P_2SDC1,ADL-P_2SDC2,ADL-P_2SDC3,ADL-P_2SDC5,ADL-P_3SDC_5SUT,ADL-M_3SDC2,ADL_N_5SGC1,ADL_N_3SDC1,ADL_N_2SDC,ADL_N_2SDC2,ADL_N_2SDC3,ADL-N_DT_Regulatory,ADL-N_Mobile_Regulatory,RPL-P_5SGC1,RPL-P_PNP_GC,LNL_M_PSS1.1,RPL_Px_PO_P3,MTL-M_5SGC1,MTL-M_3SDC3,RPL_SBGA_PO_P3,MTL_IFWI_CBV_ACE FW,MTL IFWI_Payload_Platform-Val,MTL-P_5SGC1,MTL-P_3SDC4,LNL_M_PSS1.0,RPL_P_PO_P3,RPL-S_2SDC8,RPL-Px_2SDC1,MTL-P_IFWI_PO,MTL_P_Sanity,ARL_S_IFWI_0.8PSS,ARL_FT_BLK,RPL_Hx-R-GC,RPL_Hx-R-DC1</t>
  </si>
  <si>
    <t>Verify Two NVMe-SSD"s detection in Bios when connected to M.2 Gen4 slots from CPU &amp; PCH.</t>
  </si>
  <si>
    <t>CSS-IVE-133059</t>
  </si>
  <si>
    <t>ADL-S_ADP-S_SODIMM_DDR5_1DPC_Alpha,ADL-S_ADP-S_UDIMM_DDR5_1DPC_PreAlpha,RKL_S61_CMPH_Xcomp_DDR4_RS6_Alpha,RKL_S61_CMPH_Xcomp_DDR4_RS7_Beta,RKL_S61_CMPH_Xcomp_DDR4_RS7_PV,RKL_S61_TGPH_Native_DDR4_RS7_PV,RKL_S81_CMPH_Xcomp_DDR4_RS6_Alpha,RKL_S81_CMPH_Xcomp_DDR4_RS7_Beta,RKL_S81_CMPH_Xcomp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Simics_VP_PSS1.05,ADL-P_Simics_VP_PSS1.1,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t>
  </si>
  <si>
    <t>M.2 PCIe Gen4,PCIe-Gen4</t>
  </si>
  <si>
    <t>ADL: 1406986700
MTL: 1406986700</t>
  </si>
  <si>
    <t>NVMe connected on the M.2 Gen4 slots from CPU &amp; PCH should be detected.</t>
  </si>
  <si>
    <t>bios.alderlake,bios.arrowlake,bios.lunarlake,bios.meteorlake,bios.raptorlake,bios.rocketlake,ifwi.arrowlake,ifwi.lunarlake,ifwi.meteorlake,ifwi.raptorlake</t>
  </si>
  <si>
    <t>verify the NVMe detection on M.2 CPU &amp; PCH  PCIe Gen4 slots in BIOS </t>
  </si>
  <si>
    <t>ADL_S_Dryrun_Done,COMMON_QRC_BAT,BIOS_BAT_QRC,ADL_S_CPU and PCH,MTL_PSS_1.0,UTR_SYNC,RPL_S_MASTER,ADL-P_SODIMM_DDR5_NA,RPL_S_BackwardComp,ADL-S_4SDC3,IFWI_TEST_SUITE,IFWI_COMMON_UNIFIED,MTL_Test_Suite,RPL-S_4SDC2,MTL_P_MASTER,MTL_M_MASTER,ADL-P_2SDC5,MTL_PCIE_NEW_FEATURE_TEST,MTL_SIMICS_IN_EXECUTION_TEST,RPL-P_5SGC1,RPL-P_3SDC2,MTL_VS_1.0,RPL_P_MASTER,RPL_S_IFWI_PO_Phase3,ADL_N_REV0,ADL-N_REV1,MTL_IFWI_BAT,ADL_SBGA_5GC,RPL-SBGA_5SC,ERB,RPL-S_3SDC1,ADL-M_3SDC2,RPL-P_3SDC3,MTL_M_P_PV_POR,ADL_SBGA_3DC3,ADL_SBGA_3DC4,RPL_Px_PO_P3,MTL-M_5SGC1,MTL-M_4SDC1,MTL-M_4SDC2,MTL-M_3SDC3,MTL-M_2SDC4,RPL-Px_5SGC1,RPL-Px_4SDC1,LNL_M_PSS1.0,RPL_SBGA_IFWI_PO_Phase3,MTL_IFWI_CBV_SPHY,MTL_IFWI_CBV_PCHC,MTL_IFWI_CBV_BIOS,LNL_M_PSS0.5,LNL_M_PSS0.8,MTL-P_5SGC1, MTL-P_4SDC1 ,MTL-P_4SDC2 ,MTL-P_3SDC3 ,MTL-P_3SDC4,RPL_P_PO_P3,RPL-Px_4SP2, RPL-Px_2SDC1,RPL-P_2SDC3,RPL-P_2SDC4,RPL-P_2SDC5,RPL-P_2SDC6,RPL-SBGA_3SC-2,MTLSGC1,MTLSDC1,MTLSDC3,MTLSDC4,RPL_P_Q0_DC2_PO_P3,LNLM5SGC,LNLM4SDC1,LNLM3SDC2</t>
  </si>
  <si>
    <t>Verify SX cycles with NVMe SSD"s connected to M.2 Gen4 slots from CPU &amp; PCH.</t>
  </si>
  <si>
    <t>CSS-IVE-133060</t>
  </si>
  <si>
    <t>ADL-S_ADP-S_SODIMM_DDR5_1DPC_Alpha,ADL-S_ADP-S_UDIMM_DDR5_1DPC_PreAlpha,RKL_S61_CMPH_Xcomp_DDR4_RS6_Alpha,RKL_S61_CMPH_Xcomp_DDR4_RS7_Beta,RKL_S61_CMPH_Xcomp_DDR4_RS7_PV,RKL_S61_TGPH_Native_DDR4_RS7_PV,RKL_S81_CMPH_Xcomp_DDR4_RS6_Alpha,RKL_S81_CMPH_Xcomp_DDR4_RS7_Beta,RKL_S81_CMPH_Xcomp_DDR4_RS7_PV,ADL-S_ADP-S_UDIMM_DDR5_1DPC_PV,ADL-S_ADP-S_UDIMM_DDR5_2DPC_Alpha,ADL-S_ADP-S_UDIMM_DDR5_2DPC_Beta,ADL-S_ADP-S_UDIMM_DDR5_2DPC_PreAlpha,ADL-S_ADP-S_UDIMM_DDR5_2DPC_PV,ADL-S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t>
  </si>
  <si>
    <t>M.2 PCIe Gen4</t>
  </si>
  <si>
    <t>ADL: 1406986700, 16010767776
MTL: 1406986700</t>
  </si>
  <si>
    <t>SUT should be stable across SX cycles with M.2 NVMe-SSD connected over Gen4 M.2 slot</t>
  </si>
  <si>
    <t>bios.alderlake,bios.arrowlake,bios.lunarlake,bios.meteorlake,bios.raptorlake,bios.rocketlake,ifwi.meteorlake,ifwi.raptorlake</t>
  </si>
  <si>
    <t>Verify basic functionalities of NVMe connected over M.2 Gen4 slots from CPU &amp; PCH.</t>
  </si>
  <si>
    <t>ADL_S_Dryrun_Done,ADL_S_CPU and PCH,MTL_PSS_1.0,UTR_SYNC,LNL_M_PSS0.8,RPL_S_MASTER,ADL-P_SODIMM_DDR5_NA,RPL_S_BackwardComp,ADL-S_4SDC3,IFWI_TEST_SUITE,IFWI_COMMON_UNIFIED,MTL_Test_Suite,MTL_PSS_0.8,RPL-S_4SDC2,ADL-P_2SDC5,ADL_N_REV0,RPL-P_5SGC1,RPL-P_3SDC2,RPL_P_MASTER,RPL_S_IFWI_PO_Phase3,ADL_SBGA_5GC,RPL-SBGA_5SC,RPL-S_3SDC1,RPL-P_3SDC3,ADL_SBGA_3DC3,ADL_SBGA_3DC4,RPL_Px_PO_P3,MTL-M_5SGC1,MTL-M_4SDC1,MTL-M_4SDC2,MTL-M_3SDC3,MTL-M_2SDC4,RPL-Px_5SGC1,RPL-Px_4SDC1,LNL_M_PSS1.0,RPL_SBGA_IFWI_PO_Phase3,MTL_IFWI_CBV_PMC,MTL_IFWI_CBV_SPHY,MTL_IFWI_CBV_PCHC,MTL_IFWI_CBV_BIOS,MTL-P_5SGC1,MTL-P_4SDC1,MTL-P_4SDC2,MTL-P_3SDC3,MTL-P_3SDC4,RPL_P_PO_P3,RPL-Px_4SP2,RPL-Px_2SDC1,RPL-P_2SDC3,RPL-P_2SDC4,RPL-P_2SDC5,RPL-P_2SDC6,MTL_M_P_PV_POR,RPL-SBGA_3SC-2,MTLSGC1,MTLSDC1,MTLSDC3,MTLSDC4,RPL_P_Q0_DC2_PO_P3,ARL_S_IFWI_PSS,LNLM5SGC,LNLM4SDC1,LNLM3SDC2,ARL_S_IFWI_0.8PSS</t>
  </si>
  <si>
    <t>Verify WWAN functionality  pre and post S4 , S5 , warm and cold reboot cycles</t>
  </si>
  <si>
    <t>CSS-IVE-145049</t>
  </si>
  <si>
    <t>AMLR_Y42_PV_RS6,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</si>
  <si>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G3-State,S-states,WWAN</t>
  </si>
  <si>
    <t>,
ADL:1609618344,2203202914,1507702197</t>
  </si>
  <si>
    <t>WWAN module should be functional without any issue pre and post S4 , S5 , warm and cold reboot cycles</t>
  </si>
  <si>
    <t>bios.alderlake,bios.amberlake,bios.arrowlake,bios.lunarlake,bios.meteorlake,bios.raptorlake,ifwi.lunarlake,ifwi.meteorlake,ifwi.raptorlake</t>
  </si>
  <si>
    <t>bios.alderlake,bios.raptorlake,ifwi.meteorlake,ifwi.raptorlake</t>
  </si>
  <si>
    <t>This test is to verify WWAN functional test pre and post S4 , S5 , warm and cold reboot cycles</t>
  </si>
  <si>
    <t>BIOS_Optimization,COMMON_QRC_BAT,ADL-S_ADP-S_DDR4_2DPC_PO_Phase3,ADL-P_ADP-LP_DDR4_PO Suite_Phase3,PO_Phase_3,ADL-P_ADP-LP_LP5_PO Suite_Phase3,ADL-P_ADP-LP_DDR5_PO Suite_Phase3,ADL-P_ADP-LP_LP4x_PO Suite_Phase3,ADL-P_QRC_BAT,UTR_SYNC,Automation_Inproduction,ADL-P_SODIMM_DDR5_NA,MTL_M_MASTER,MTL_P_MASTER,ADL_N_MASTER,ADL_N_2SDC2,IFWI_TEST_SUITE,IFWI_COMMON_UNIFIED,MTL_Test_Suite,MTL_PSS_1.0,ADL-P_5SGC1,ADL-M_5SGC1,ADL-M_4SDC1,ADL_N_REV0,ADL_N_PO_Phase3,MTL_SIMICS_BLOCK,ADL-N_REV1,RPL_P_MASTER,1,RPL-Px_4SDC1,ADL-M_2SDC1,RPL-P_5SGC1,ADL_SBGA_3DC1,RPL-P_2SDC4,RPL-P_PNP_GC,MTL-M_4SDC1,MTL-M_4SDC2,MTL_IFWI_QAC,MTL_IFWI_CBV_PMC,RPL-SBGA_5SC,MTL IFWI_Payload_Platform-Val,MTL-P_4SDC1,MTL-P_4SDC2,MTL-P_3SDC3,RPL-Px_2SDC1,LNLM5SGC,LNLM3SDC2,LNLM3SDC3,LNLM3SDC4,IPU23.1_BIOS_change, RPL_Hx-R-GC</t>
  </si>
  <si>
    <t>Verify WWAN enumeration in OS pre and post S4 , S5 , warm and cold reboot cycles</t>
  </si>
  <si>
    <t>CSS-IVE-145048</t>
  </si>
  <si>
    <t>AMLR_Y42_PV_RS6,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</si>
  <si>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ADL : 2203202914,1507702197</t>
  </si>
  <si>
    <t>WWAN module should get detected in device manager pre and post S4 , S5 , warm and cold reboot cycles</t>
  </si>
  <si>
    <t>bios.alderlake,bios.amberlake,bios.arrowlake,bios.lunarlake,bios.meteorlake,bios.raptorlake,bios.raptorlake_refresh,ifwi.lunarlake,ifwi.meteorlake,ifwi.raptorlake,ifwi.raptorlake_refresh</t>
  </si>
  <si>
    <t>bios.alderlake,ifwi.meteorlake,ifwi.raptorlake</t>
  </si>
  <si>
    <t>This testcase is to check WWAN module enumeration in device manager  pre and post S4 , S5 , warm and cold reboot cycles</t>
  </si>
  <si>
    <t>BIOS_Optimization,COMMON_QRC_BAT,ADL-P_QRC_BAT,UTR_SYNC,ADL-P_SODIMM_DDR5_NA,MTL_M_MASTER,MTL_P_MASTER,ADL_N_MASTER,ADL_N_2SDC2,IFWI_TEST_SUITE,IFWI_COMMON_UNIFIED,MTL_Test_Suite,ADL-P_5SGC1,ADL_M_QRC_BAT,ADL-M_5SGC1,ADL-M_4SDC1,ADL_N_REV0,ADL-N_REV1,RPL_P_MASTER,1,RPL-Px_4SDC1,ADL-M_2SDC1,RPL-P_5SGC1,ADL_SBGA_3DC1,MTL-M_4SDC1,MTL-M_4SDC2,MTL_IFWI_QAC,MTL_IFWI_CBV_PMC,MTL IFWI_Payload_Platform-Val,MTL-P_4SDC1,MTL-P_4SDC2,MTL-P_3SDC3,RPL-Px_2SDC1,RPL-P_2SDC4,LNLM5SGC,LNLM3SDC2,LNLM3SDC3,LNLM3SDC4, RPL-SBGA_5SC, RPL_Hx-R-GC</t>
  </si>
  <si>
    <t>Verify CNVi WLAN Enumeration in OS pre and post S4 , S5 , warm and cold reboot cycles</t>
  </si>
  <si>
    <t>CSS-IVE-145036</t>
  </si>
  <si>
    <t>ADL-S_ADP-S_SODIMM_DDR5_1DPC_Alpha,ADL-S_ADP-S_UDIMM_DDR5_1DPC_PreAlpha,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t>
  </si>
  <si>
    <t>CNVi,G3-State,S-states,WiFi</t>
  </si>
  <si>
    <t>JSL PRD Coverage: BC-RQTBC-16460 BC-RQTBC-16464
RKL: 2203202994
JSLP: 2203202994,2203203063
ADL: 2202557898
MTL:16011187507,16011327085</t>
  </si>
  <si>
    <t>CNVi WiFi should be enumerated successfully in OS OS pre and post S4 , S5 , warm and cold reboot cycles</t>
  </si>
  <si>
    <t>This Test case is to validate CNVi WLAN Enumeration in OS pre and post S4 , S5 , warm and cold reboot cycles </t>
  </si>
  <si>
    <t>BIOS_Optimization,MTL_PSS_0.8,ADL-S_ADP-S_DDR4_2DPC_PO_Phase2,ADL-P_ADP-LP_DDR4_PO Suite_Phase2,PO_Phase_2,RKL-S X2_(CML-S+CMP-H)_S102,RKL-S X2_(CML-S+CMP-H)_S62,ADL-P_ADP-LP_LP5_PO Suite_Phase2,ADL-P_ADP-LP_DDR5_PO Suite_Phase2,ADL-P_ADP-LP_LP4x_PO Suite_Phase2,UTR_SYNC,LNL_M_PSS0.8,Automation_Inproduction,RPL_S_MASTER,RPL_S_BackwardComp,ADL-S_ 5SGC_1DPC,4SDC3,ADL-S_4SDC4,ADL-S_3SDC5,ADL_N_MASTER,ADL_N_5SGC1,ADL_N_4SDC1,ADL_N_2SDC1,ADL_N_2SDC2,ADL_N_2SDC3,IFWI_TEST_SUITE,IFWI_COMMON_UNIFIED,MTL_Test_Suite,RPL-S_ 5SGC1,RPL-S_4SDC1,RPL-S_4SDC2,,,RPL-S_2SDC2,RPL-S_2SDC3,ADL-P_5SGC1,ADL-P_5SGC2,RPL_S_PO_P3,ADL-M_5SGC1,ADL-M_3SDC1,ADL-M_3SDC3,ADL-M_2SDC1,ADL-P_3SDC1,MTL_SIMICS_IN_EXECUTION_TESTRPL-Px_5SGC1,,MTL_S_Sanity,ADL_N_REV0,ADL-N_REV1,NA_4_FHF,RPL_P_MASTER,ADL_SBGA_5GC,RPL-SBGA_5SC,ADL-M_5SGC1,ADL-M_3SDC2,ADL-M_2SDC2,MTL_S_PSS_0.5,,RPL-S_3SDC1,, ,, RPL-S_2SDC2, RPL-S_2SDC3,  ,RPL-S_4SDC2,, RPL-S_4SDC2, RPL-S_4SDC1, RPL-S_5SGC1, RPL-P_5SGC1, , , RPL-P_3SDC2, RPL-P_5SGC1, ,  , RPL-S_2SDC7, ADL_SBGA_3DC3,RPL_Px_PO_P3, RPL-P_2SDC4, RPL-P_4SDC1, RPL-P_PNP_GC, ADL_SBGA_3DC4,ADL-S_Post-Si_In_Production, MTL-M_5SGC1, MTL-M_4SDC1, MTL-M_4SDC2, MTL-M_2SDC4, MTL-M_2SDC5, MTL-M_2SDC6,RPL_SBGA_PO_P3,MTL_IFWI_CBV_PMC, RPL-SBGA_5SC,RPL-SBGA_3SC, RPL-SBGA_2SC1, RPL-SBGA_2SC2,MTL IFWI_Payload_Platform-Val, MTL-P_5SGC1, MTL-P_4SDC1, MTL-P_4SDC2, MTL-P_3SDC3, MTL-P_2SDC5, MTL-P_2SDC6,RPL_P_PO_P3,ADL-N_Post-Si_In_Production,RPL-S_Post-Si_In_Production, RPL-S_2SDC8,RPL-S_2SDC8,RPL-Px_4SP2,RPL-Px_2SDC1,RPL-Px_2SDC1,RPL-P_2SDC5,RPL-P_2SDC6,RPL-P_2SDC3,RPL-SBGA_3SC-2,MTLSGC1, MTLSDC1, MTLSDC2, MTLSDC3, MTLSDC4, MTLSDC5,RPL_P_Q0_DC2_PO_P3, LNLM5SGC, LNLM4SDC1, LNLM3SDC3, LNLM3SDC4, LNLM3SDC5, LNLM2SDC6, MTLSGC1, MTLSDC1, MTLSDC3, MTLSDC4, MTLSDC5, MTLSGC1, MTLSDC2, MTLSDC3, MTLSDC4, MTLSDC5, RPL-SBGA_5SC, RPL-SBGA_4SC, RPL-P_5SGC1, RPL-P_4SDC1, RPL-P_3SDC2, RPL-P_2SDC4, RPL-P_2SDC5, RPL-P_2SDC6, RPL-S_3SDC1, RPL-S_4SDC2, RPL-S_4SDC1, RPL-S_ 5SGC1, RPL-S_2SDC2, RPL-S_2SDC3, RPL-S_2SDC7, RPL-S_2SDC8, ,</t>
  </si>
  <si>
    <t>Verify Audio Play back on USB-Headset pre and post S4 and S5 cycle</t>
  </si>
  <si>
    <t>bios.pch,fw.ifwi.bios,fw.ifwi.pmc</t>
  </si>
  <si>
    <t>CSS-IVE-145188</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</si>
  <si>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M_ADP-M_LP5_20H1_PreAlpha,ADL-M_ADP-M_LP5_21H1_PreAlpha,ADL-P_ADP-LP_DDR4_PreAlpha,ADL-P_ADP-LP_DDR5_PreAlpha</t>
  </si>
  <si>
    <t>ADL: 1408256996</t>
  </si>
  <si>
    <t>Ensure that the audio file plays in headphones without any issue pre and post Sx cycles</t>
  </si>
  <si>
    <t>bios.alderlake,bios.arrowlake,bios.jasperlake,bios.lunarlake,bios.meteorlake,bios.raptorlake,bios.raptorlake_refresh,bios.rocketlake,ifwi.alderlake,ifwi.arrowlake,ifwi.lunarlake,ifwi.meteorlake,ifwi.raptorlake,ifwi.raptorlake_refresh</t>
  </si>
  <si>
    <t>bios.alderlake,bios.jasperlake,bios.lunarlake,bios.meteorlake,bios.raptorlake,bios.rocketlake,ifwi.alderlake,ifwi.meteorlake,ifwi.raptorlake</t>
  </si>
  <si>
    <t>Audio playback should play without issues with USB Headset even after doing low power states like S4 and S5</t>
  </si>
  <si>
    <t>BIOS_Optimization,EC-FV,ADL-S_ADP-S_DDR4_2DPC_PO_Phase3,ECVAL-DT-FV,ADL-P_ADP-LP_DDR4_PO Suite_Phase3,PO_Phase_3,ADL-P_ADP-LP_LP5_PO Suite_Phase3,ADL-P_ADP-LP_DDR5_PO Suite_Phase3,ADL-P_ADP-LP_LP4x_PO Suite_Phase3,ADL-M_21H2,UTR_SYNC,MTL_HFPGA_Audio,RPL_S_MASTER,RPL_S_BackwardComp,ADL-S_ 5SGC_1DPC,ADL-S_4SDC2,ADL_N_MASTER,ADL_N_5SGC1,ADL_N_4SDC1,ADL_N_3SDC1,ADL_N_2SDC1,ADL_N_2SDC2,ADL_N_2SDC3,MTL_Test_Suite,MTL_IFWI_PSS_EXTENDED,IFWI_TEST_SUITE,IFWI_COMMON_UNIFIED,ADL-P_5SGC1,ADL-P_5SGC2,RPL_S_PO_P3,ADL-M_5SGC1,ADL_N_PO_Phase3,RPL_Steps_Tag_NA,MTL_Steps_Tag_NA,RPL-Px_5SGC1,RPL-Px_4SDC1,MTL_SIMICS_BLOCK,RPL-P_5SGC1,RPL-P_4SDC1,RPL-P_3SDC2,RPL-P_2SDC4,RPL_S_IFWI_PO_Phase3,ADL_N_REV0,ADL-N_REV1,ADL_SBGA_5GC,ADL_SBGA_3DC1,ADL_SBGA_3DC2,ADL_SBGA_3DC3,ADL_SBGA_3DC4,MTL_PSS_1.0,ARL_S_PSS1.0_BLOCK,RPL-SBGA_5SC,RPL-SBGA_3SC1,ADL-M_3SDC1,ADL-M_3SDC2,ADL-M_2SDC1,ADL-M_2SDC2,RPL-P_3SDC3,RPL-P_PNP_GC,RPL_Px_PO_P3,RPL_SBGA_PO_P3,RPL_SBGA_IFWI_PO_Phase3,MTL_IFWI_CBV_ACE FW,MTL_IFWI_CBV_PMC,RPL_P_PO_P3,MTL_M_P_PV_POR,MTLSGC1,MTLSDC1,MTLSDC2,MTLSDC3,RPL_P_Q0_DC2_PO_P3,LNLM5SGC,LNLM4SDC1,LNLM3SDC2,LNLM3SDC3,LNLM3SDC4,LNLM3SDC5,LNLM2SDC6,RPL_Hx-R-GC,RPL_Hx-R-DC1</t>
  </si>
  <si>
    <t>Verify HD Display Audio (Intel Display Audio) enumeration pre and post S4, S5, warm and cold reboot cycles</t>
  </si>
  <si>
    <t>CSS-IVE-145258</t>
  </si>
  <si>
    <t>ADL-S_ADP-S_SODIMM_DDR5_1DPC_Alpha,ADL-S_ADP-S_UDIMM_DDR5_1DPC_PreAlpha,JSLP_POR_20H1_Alpha,JSLP_POR_20H1_PreAlpha,JSLP_POR_20H2_Beta,JSLP_POR_20H2_PV,JSLP_PSS_0.5_19H1_REV1,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</si>
  <si>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JSL+: 2202557339</t>
  </si>
  <si>
    <t>Intel HD Audio should get enumerated properly pre and post power cycles</t>
  </si>
  <si>
    <t>bios.alderlake,bios.jasperlake,bios.meteorlake,bios.raptorlake,bios.rocketlake,ifwi.meteorlake,ifwi.raptorlake</t>
  </si>
  <si>
    <t>This test is to verify Intel HD Audio enumeration with various power cycles
 </t>
  </si>
  <si>
    <t>BIOS_Optimization,ADL-S_ADP-S_DDR4_2DPC_PO_Phase2,ADL-S_ADP-S_DDR4_2DPC_PO_Phase3,ADL-P_ADP-LP_DDR4_PO Suite_Phase2,ADL-P_ADP-LP_DDR4_PO Suite_Phase3,PO_Phase_3,PO_Phase_2,ADL-P_ADP-LP_LP5_PO Suite_Phase2,ADL-P_ADP-LP_LP5_PO Suite_Phase3,ADL-P_ADP-LP_DDR5_PO Suite_Phase3,ADL-P_ADP-LP_DDR5_PO Suite_Phase2,ADL-P_ADP-LP_LP4x_PO Suite_Phase2,ADL-P_ADP-LP_LP4x_PO Suite_Phase3,UTR_SYNC,LNLM4SDC1,LNLM3SDC4,MTL_HFPGA_Audio,RPL_S_MASTER,RPL_S_BackwardComp,ADL-S_4SDC2,ADL_N_MASTER,ADL_N_5SGC1,ADL_N_4SDC1,ADL_N_3SDC1,ADL_N_2SDC1,ADL_N_2SDC2,ADL_N_2SDC3,MTL_Test_Suite,MTL_IFIW_PSS_EXTENDED,IFWI_FOC_BAT,IFWI_TEST_SUITE,IFWI_COMMON_UNIFIED,RPL-S_ 5SGC1,RPL-S_4SDC1,RPL-S_4SDC2,RPL-S_2SDC1,RPL-S_2SDC2,RPL-S_2SDC3,ADL-P_5SGC1,ADL-P_5SGC2,RPL_S_PO_P3,ADL-M_5SGC1,ADL_N_REV0,ADL_N_PO_Phase2,ADL_N_PO_Phase3,RPL_Steps_Tag_NA,MTL_Steps_Tag_NA,RPL-Px_5SGC1,RPL-Px_4SDC1,RPL-P_4SDC1,RPL-P_3SDC2,RPL-P_3SDC3,RPL-P_PNP_GC,ADL-N_REV1,RPL_S_IFWI_PO_Phase3,ADL_SBGA_5GC,ADL_SBGA_3DC1,ADL_SBGA_3DC2,ADL_SBGA_3DC3,ADL_SBGA_3DC4,RPL-SBGA_5SC,RPL-SBGA_3SC1,ADL-M_3SDC2,ADL-M_2SDC1,ADL-M_2SDC2,RPL-S_2SDC7,RPL_Px_PO_P3,MTL-M_5SGC1,MTL-M_3SDC3,RPL_SBGA_PO_P3,RPL_SBGA_IFWI_PO_Phase3,MTLSDC3,MTLSDC5,MTLSDC6
MTL_IFWI_CBV_ACE FW,MTL_IFWI_CBV_PMC,MTL-P_5SGC1,MTL-P_3SDC4,RPL_P_PO_P3,RPL-Px_2SDC1,RPL_P_Q0_DC2_PO_P3,RPL-Px_4SP2, MTLSGC1,MTLSDC3,MTLSDC5,RPL_Hx-R-GC,RPL_Hx-R-DC1</t>
  </si>
  <si>
    <t>Verify volume Up &amp; Down buttons function test in OS pre and post S4, S5, warm and cold reboot cycles</t>
  </si>
  <si>
    <t>bios.platform,fw.ifwi.bios,fw.ifwi.ec,fw.ifwi.pchc</t>
  </si>
  <si>
    <t>CSS-IVE-145261</t>
  </si>
  <si>
    <t>ADL-S_ADP-S_SODIMM_DDR5_1DPC_Alpha,ADL-S_ADP-S_UDIMM_DDR5_1DPC_PreAlpha,JSLP_POR_20H1_Alpha,JSLP_POR_20H1_PreAlpha,JSLP_POR_20H2_Beta,JSLP_POR_20H2_PV,JSLP_TestChip_19H1_PreAlpha,RKL_S61_TGPH_Native_DDR4_RS6_Alpha,RKL_S61_TGPH_Native_DDR4_RS7_Beta,RKL_S61_TGPH_Native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</si>
  <si>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G3-State,GPIO,S-states</t>
  </si>
  <si>
    <t>BC-RQTBC-9770
BC-RQTBCTL-1377
MTL: 16011326953, 16011187502</t>
  </si>
  <si>
    <t>Ensure volume  up &amp; Down button work without issue pre and post Power cycles</t>
  </si>
  <si>
    <t>bios.alderlake,bios.arrowlake,bios.jasperlake,bios.lunarlake,bios.meteorlake,bios.raptorlake,bios.raptorlake_refresh,bios.rocketlake,ifwi.arrowlake,ifwi.lunarlake,ifwi.meteorlake,ifwi.raptorlake</t>
  </si>
  <si>
    <t>This test is to verify Volume Up &amp; Down buttons function test with various, pre and post power cycles</t>
  </si>
  <si>
    <t>BIOS_Optimization,COMMON_QRC_BAT,EC-FV2,MTL_PSS_1.0,ECVAL-DT-FV,ADL-P_QRC_BAT,MTL_PSS_0.8,MTL_VS0,UTR_SYNC,MTL_HFPGA_Audio,MTL_PSS_0.8_Block,MTL_P_MASTER,MTL_M_MASTER,ADL_N_MASTER,ADL_N_5SGC1,ADL_N_4SDC1,ADL_N_3SDC1,ADL_N_2SDC1,ADL_N_2SDC2,ADL_N_2SDC3,MTL_Test_Suite,IFWI_TEST_SUITE,IFWI_COMMON_UNIFIED,RPL_S_NA,ADL-P_5SGC1,ADL-P_5SGC2,ADL-S_5SGC1(S-03),ADL-S_4SDC1,ADL-S_3SDC1,ADL-P_3SGCS,ADL-P_3SAEP,ADL_M_QRC_BAT,ADL-M_5SGC1,ADL-N_QRC_BAT,RPL_Steps_Tag_NA,MTL_Steps_Tag_NA,RPL-Px_5SGC1,RPL-Px_4SDC1,RPL-P_5SGC1,RPL-P_4SDC1,RPL-P_3SDC2,RPL-P_2SDC4,ADL_N_REV0,ADL-N_REV1,ADL-M_3SDC1,ADL-M_3SDC2,ADL-M_2SDC1,ADL-M_2SDC2,RPL-P_3SDC3,RPL-P_PNP_GC,LNL_M_PSS1.1,MTL-M_5SGC1,MTL-M_4SDC1,MTL-M_4SDC2,MTL-M_3SDC3,MTL-M_2SDC4,MTL-M_2SDC5,MTL-M_2SDC6,MTL_IFWI_IAC_EC,MTL_IFWI_CBV_PMC,MTL_IFWI_CBV_EC,MTL-P_5SGC1,MTL-P_4SDC1,MTL-P_4SDC2,MTL-P_3SDC3,MTL-P_3SDC4,MTL-P_2SDC5,MTL-P_2SDC6,LNL_M_PSS0.8,LNL_M_PSS1.0,RPL-SBGA_5SC, RPL_Hx-R-GC,RPL_Hx-R-DC1,RPL-SBGA_4SC,RPL-SBGA_3SC,RPL-SBGA_2SC1,RPL-SBGA_2SC2,RPL-P_2SDC3,RPL-P_2SDC5,RPL-P_2SDC6,RPL-Px_4SP2,RPL-Px_2SDC1,MTL_M_P_PV_POR,MTLSGC1,MTLSDC1,MTLSDC2,MTLSDC3,MTLSDC4,MTLSDC5,MTLSDC6,ARL_S_IFWI_PSS,ARL_S_IFWI_0.8PSS</t>
  </si>
  <si>
    <t>Validate system attains Graphics turbo frequency when threshold loads are applied on graphics cores  pre and post S4, S5, warm and cold reboot cycles</t>
  </si>
  <si>
    <t>bios.sa,fw.ifwi.bios,fw.ifwi.pmc</t>
  </si>
  <si>
    <t>CSS-IVE-145262</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</si>
  <si>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</si>
  <si>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G3-State,Gfx uController,iGfx,S-states</t>
  </si>
  <si>
    <t>ADL: 2202557084</t>
  </si>
  <si>
    <t>SUT should reach Graphics Turbo Frequency successfully pre and post power cycle</t>
  </si>
  <si>
    <t>System should be able to achieve graphics turbo frequency pre and post power cycles</t>
  </si>
  <si>
    <t>BIOS_Optimization,COMMON_QRC_BAT,ADL-P_QRC_BAT,UTR_SYNC,RPL_S_MASTER,RPL_S_BackwardComp,ADL-S_4SDC2,ADL_N_MASTER,ADL_N_5SGC1,ADL_N_4SDC1,ADL_N_3SDC1,ADL_N_2SDC1,ADL_N_2SDC2,ADL_N_2SDC3,MTL_Test_Suite,IFWI_TEST_SUITE,IFWI_COMMON_UNIFIED,RPL-S_ 5SGC1,RPL-S_4SDC1,RPL-S_4SDC2,RPL-S_2SDC1,RPL-S_2SDC2,RPL-S_2SDC3,ADL-P_5SGC1,ADL-P_5SGC2,RKL_S_X1_2*1SDC,ADL-M_5SGC1,ADL-N_QRC_BAT,RPL_Steps_Tag_NA,MTL_Steps_Tag_NA,RPL-Px_5SGC1,RPL-Px_4SDC1,RPL-P_5SGC1,RPL-P_4SDC1,RPL-P_3SDC2,RPL-P_2SDC4,ADL_N_REV0,ADL-N_REV1,ADL_SBGA_5GC,ADL_SBGA_3DC1,ADL_SBGA_3DC2,ADL_SBGA_3DC3,ADL_SBGA_3DC4,RPL-SBGA_5SC,RPL-SBGA_3SC1,ADL-M_5SGC1,ADL-M_3SDC1,ADL-M_3SDC2,ADL-M_2SDC1,ADL-M_2SDC2,RPL-P_3SDC3,RPL-P_PNP_GC,RPL-S_2SDC7,MTL-M_5SGC1,MTL-M_4SDC1,MTL-M_4SDC2,MTL-M_3SDC3,MTL-M_2SDC4,MTL-M_2SDC5,MTL-M_2SDC6,MTL_IFWI_CBV_DMU,MTL_IFWI_CBV_PMC,MTL_IFWI_CBV_PUNIT,MTL-P_5SGC1,MTL-P_4SDC1,MTL-P_4SDC2,MTL-P_3SDC3,MTL-P_3SDC4,MTL-P_2SDC5,MTL-P_2SDC6, MTLSGC1, MTLSDC1, LNLM5SGC, LNLM4SDC1, LNLM3SDC2, LNLM3SDC3, LNLM3SDC4, LNLM3SDC5, LNLM2SDC6,MTLSGC1,MTLSDC1,MTLDC3,MTLSDC4,MTLSDC5,RPL_Hx-R-GC</t>
  </si>
  <si>
    <t>Verify Intel HD Audio functionality over 3.5mm Jack Speakers  pre and post S4, S5, warm and cold reboot cycles</t>
  </si>
  <si>
    <t>CSS-IVE-145394</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</si>
  <si>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Alpha,MTL_M_LP4_Beta,MTL_M_LP4_PV,MTL_M_LP5/x_Alpha,MTL_M_LP5/x_Beta,MTL_M_LP5/x_PV,MTL_P_DDR5_Alpha,MTL_P_DDR5_Beta,MTL_P_DDR5_PV,MTL_P_LP4_Alpha,MTL_P_LP4_Beta,MTL_P_LP4_PV,MTL_P_LP5/x_Alpha,MTL_P_LP5/x_Beta,MTL_P_LP5/x_PV,ADL-P_ADP-LP_LP5_PreAlpha,ADL-P_ADP-LP_L4X_PreAlpha,ADL-M_ADP-M_LP5_20H1_PreAlpha,ADL-M_ADP-M_LP5_21H1_PreAlpha,ADL-P_ADP-LP_DDR4_PreAlpha,ADL-P_ADP-LP_DDR5_PreAlpha</t>
  </si>
  <si>
    <t>3.5mm Jack,audio codecs,G3-State,S-states</t>
  </si>
  <si>
    <t>ADL FR: 1604590079, 1408256996</t>
  </si>
  <si>
    <t>HD audio functionality should be consistent with various pre and post power cycles</t>
  </si>
  <si>
    <t>Test is to check Intel HD Audio functionality pre and post S4/S5/warm and cold reboot cycles</t>
  </si>
  <si>
    <t>BIOS_Optimization,ADL-M_21H2,    UTR_SYNC,LNL_M_PSS0.8,LNLM4SDC1,LNLM3SDC4,MTLSDC2,MTLSDC3,MTLSGC1,MTLSDC1,MTLSDC5,MTLSDC6,MTL_HFPGA_Audio,RPL_S_MASTER,RPL_S_BackwardComp,ADL-S_ 5SGC_1DPC,ADL-S_4SDC2,ADL_N_MASTER,ADL_N_5SGC1,ADL_N_4SDC1,ADL_N_3SDC1,ADL_N_2SDC1,ADL_N_2SDC2,ADL_N_2SDC3,MTL_Test_Suite,MTL_PSS_1.1,ARL_S_PSS1.1,MTL_IFWI_PSS_EXTENDED,IFWI_FOC_BAT,IFWI_TEST_SUITE,IFWI_COMMON_UNIFIED,RPL-S_ 5SGC1,RPL-S_4SDC1,RPL-S_4SDC2,RPL-S_2SDC2,RPL-S_2SDC3,ADL-P_5SGC1,ADL-P_5SGC2,MTL_S_PSS_0.5,ADL-M_5SGC1,RPL-Px_5SGC1,MTL_S_PSS_0.8,ARL_S_PSS0.8,MTL_S_IFWI_PSS_0.8,RPL_S_IFWI_PO_Phase3,ADL_N_REV0,ADL-N_REV1,ADL_SBGA_5GC,ADL_SBGA_3DC3,ADL_SBGA_3DC4,RPL-SBGA_5SC,ADL-M_3SDC2,ADL-M_2SDC1,ADL-M_2SDC2,RPL-P_5SGC1,RPL-P_PNP_GC,LNL_M_PSS1.1,RPL_Px_PO_P3,MTL-M_5SGC1,MTL-M_3SDC3,RPL_SBGA_IFWI_PO_Phase3,MTL_IFWI_CBV_ACE FW,MTL_IFWI_CBV_PMC,MTL-P_5SGC1,MTL-P_3SDC4,RPL_P_PO_P3,RPL-S_2SDC8,RPL-Px_2SDC1,MTL_M_P_PV_POR,ARL_S_PSS0.5,ARL_S_IFWI_0.8PSS,RPL-Px_2SDC1,RPL_Hx-R-GC,RPL_Hx-R-DC1</t>
  </si>
  <si>
    <t>Verify System boot to OS/BIOS/EDK from diffrent reset flow</t>
  </si>
  <si>
    <t>CSS-IVE-62409</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</si>
  <si>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N-1_(BXTM)_RS3_POE,LKF_Simics_VP_RS4_PSS1.0,LKF_Simics_VP_RS4_PSS1.1,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</si>
  <si>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BC-RQTBC-12809
IceLake-UCIS-666
RKL:BC-RQTBCTL-2631
BC-RQTBCTL-796
BC-RQTBC-16595
4_335-UCIS-2431
CML PRD: BC-RQTBC-16936
JSLP:2203202681
ADL Requirement ID: 2203202681
LKF WCOS : WCOS_WHCP_BIOS_assessment : DeviceReset</t>
  </si>
  <si>
    <t>SUT should reset without any issue from bios setup page and edk shell</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</si>
  <si>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akefield,ifwi.lunarlake,ifwi.meteorlake,ifwi.raptorlake,ifwi.tigerlake,ifwi.whiskeylake</t>
  </si>
  <si>
    <t>System reset should be triggered upon the events set.</t>
  </si>
  <si>
    <t>BXTM_Test_Case,EC-FV,EC-REVIEW,EC-GPIO,ICL_PSS_BAT_NEW,BIOS_BAT_QRC,ICL_BAT_NEW,BIOS_EXT_BAT,ec-tgl-pss-exbat,UDL2.0_ATMS2.0,TGL_BIOS_PO_P3,TGL_IFWI_PO_P1,CML_EC_FV,TGL_IFWI_FOC_BLUE,CML-H_ADP-S_PO_Phase2,WCOS_BIOS_WHCP_REQ,COMMON_QRC_BAT,ECVAL-DT-FV,MTL_PSS_0.5,ADL_P_ERB_BIOS_PO,ADL_S_QRCBAT,IFWI_Payload_BIOS,IFWI_Payload_PMC,IFWI_Payload_EC,ADL-S_Delta1,ADL-S_Delta2,ADL-S_Delta3,RKL-S X2_(CML-S+CMP-H)_S102,RKL-S X2_(CML-S+CMP-H)_S62,ADL-P_QRC,ADL-P_QRC_BAT,RPL_S_PSS_BASE,UTR_SYNC,RPL-Px_4SP2,RPL-Px_2SDC1,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RPL_Hx-R-GC,RPL_Hx-R-DC1,RPL-SBGA_4SC,RPL-SBGA_3SC,RPL-SBGA_3SC-2,RPL-SBGA_2SC1,RPL-SBGA_2SC21,RPL-P_5SGC1,RPL-P_2SDC5,RPL-P_2SDC3,RPL-P_2SDC4,RPL-P_2SDC6,RPL-P_PNP_GC,RPL-P_4SDC1,RPL-P_3SDC2,RPL-Px_5SGC1,Automation_Inproduction,MTL_HFPGA_SANITY,RPL-S_ 5SGC1,RPL-S_2SDC7,RPL_S_MASTER,RPL_S_BackwardCompc,ADL-S_ 5SGC_1DPC,MTL_M_MASTER,MTL_P_MASTER,MTL_S_MASTER,ADL-S_4SDC1,ADL-S_4SDC2,ADL-S_4SDC3,ADL-S_3SDC4,ADL_N_PSS_0.5,ADL_N_5SGC1,ADL_N_4SDC1,ADL_N_3SDC1,ADL_N_2SDC1,ADL_N_2SDC2,ADL_N_2SDC3,RPL_S_PSS_BASEAutomation_Inproduction,MTL_Test_Suite,IFWI_TEST_SUITE,RPL_S_PO_P2,IFWI_COMMON_UNIFIED,TGL_H_MASTER,QRC_BAT_Customized,ADL_N_QRCBAT,ADL-P_5SGC1,ADL-P_5SGC2,MTL_IFWI_Sanity,ADL_M_QRC_BAT,ADL-M_5SGC1,ADL-M_3SDC2,ADL-M_2SDC1,ADL-M_2SDC2,MTL_SIMICS_IN_EXECUTION_TEST,ADL-N_QRC_BAT,RPL_S_QRCBAT,ADL_N_REV0,ADL-N_REV1,RPL_S_Delta_TCD,MTL_HSLE_Sanity_SOC,ADL_SBGA_5GC,ADL_SBGA_3DC1,ADL_SBGA_3DC2,ADL_SBGA_3DC3,ADL_SBGA_3DC4,ADL_SBGA_3DC,RPL_P_PSS_BIOS,MTL_M_P_PV_PORLNL_M_PSS0.5,LNL_M_PSS0.8,MTL_S_BIOS_Emulation,RPL_Px_PO_P2,RPL_Px_QRC,ADL-S_Post-Si_In_Production,RPL_SBGA_PO_P2,MTL_P_Sanity,MTL-M/P_Pre-Si_In_Production,RPL_P_PO_P2,RPL-sbga_QRC_BAT,MTL_M_P_PV_POR,RPL_readiness_kit,RPL_P_QRC,MTLSGC1, MTLSDC4,MTLSDC2,MTLSDC1,MTLSDC5,MTLSDC3,TGL_BIOS_IPU_QRC_BAT</t>
  </si>
  <si>
    <t>Validate hot-plug USB keyboard, mouse over USB Type-A port when SUT is in BIOS, EFI and OS level</t>
  </si>
  <si>
    <t>CSS-IVE-64111</t>
  </si>
  <si>
    <t>AML_5W_Y22_ROW_PV,ADL-S_ADP-S_UDIMM_DDR5_1DPC_PreAlpha,AML_7W_Y22_KC_PV,AMLR_Y42_Corp_RS6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GLR_UP3_HR21_Alpha,TGLR_UP3_HR21_Beta,TGLR_UP3_HR21_PV</t>
  </si>
  <si>
    <t>BIOS-Boot-Flows,UEFI,USB/XHCI ports</t>
  </si>
  <si>
    <t>BC-RQTBC-9829
BC-RQTBC-9830
BC-RQTBC-9831
BC-RQTBC-9832
BC-RQTBC-9829
BC-RQTBC-9837
BC-RQTBC-12570
BC-RQTBC-12571
BC-RQTBC-9837
TGL: BC-RQTBCTL-744,BC-RQTBCTL-741,BC-RQTBCTL-742,BC-RQTBCTL-743
JSL PRD Coverage: BC-RQTBC-16214, BC-RQTBC-16215, BC-RQTBC-16216, BC-RQTBC-16217
CML PRD Coverage:BC-RQTBC-12570,BC-RQTBC-12571
RKL Coverage ID :2203202085,2203202096,2203202105,2203202189
JSLP Coverage ID: 2203202085, 2203202096, 2203202105,2203202189
LKF ROW Coverage ID : 4_335-LZ-795
ADL : 2203202189,2203202096 , 2203202085MTL_P : 22010767569 , 22010768748   MTL_M : 22010767598 , 22010768748</t>
  </si>
  <si>
    <t>Hot plug USB keyboard, USB mouse should function in BIOS, EFI and OS without any issue</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</si>
  <si>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raptorlake_refresh,ifwi.tigerlake</t>
  </si>
  <si>
    <t>bios.alderlake,bios.amberlake,bios.apollo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</si>
  <si>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This test case to verify Hot plug Keyboard / Mouse in BIOS setup / EFI Internal Shell / OS under XHCI mode</t>
  </si>
  <si>
    <t>ICL-FW-PSS0.5,CFL-PRDtoTC-Mapping,ICL_PSS_BAT_NEW,TGL_PSS0.5P,UDL2.0_ATMS2.0,EC-FV1,TGL_BIOS_PO_P1,TGL_IFWI_PO_P2,CML_EC_FV,TGL_IFWI_FOC_BLUE,ADL_S_Dryrun_Done,ADL-S_TGP-H_PO_Phase1,WCOS_BIOS_EFI_ONLY_TCS,ADL-S_ADP-S_DDR4_2DPC_PO_Phase3,EC-FV2,COMMON_QRC_BAT,ECVAL-DT-FV,IFWI_Payload_Platform,ADL-S_Delta1,ADL-P_ADP-LP_DDR4_PO Suite_Phase3,PO_Phase_3,ADL-P_ADP-LP_LP5_PO Suite_Phase3,ADL-P_ADP-LP_DDR5_PO Suite_Phase3,ADL-P_ADP-LP_LP4x_PO Suite_Phase3,ADL-P_QRC_BAT,UTR_SYNC,MTL_P_MASTER,MTL_M_MASTER,MTL_S_MASTER,RPL_P_MASTER,RPL_S_MASTER,RPL_S_BackwardComp,MTL_VS_0.8,ADL-S_ 5SGC_1DPC,ADL_N_MASTER,ADL_N_REV0,ADL_N_5SGC1,ADL_N_4SDC1,ADL_N_3SDC1,ADL_N_2SDC1,ADL_N_2SDC2,ADL_N_2SDC3,TGL_H_MASTER,MTL_VS_0.8_TEST_SUITE,MTL_TRY_RUN,RPL-S_2SDC3,MTL_P_VS_0.8,MTL_M_VS_0.8,MTL_TRP_2,MTL_PSS_0.8_NEW,ADL_N_QRCBAT,ADL-P_5SGC1,ADL-P_5SGC2,RPL_S_PO_P2,ADL_M_QRC_BAT,ADL-M_5SGC1,MTL_SIMICS_IN_EXECUTION_TEST,ADL_N_PO_Phase3,ADL-N_QRC_BAT,RPL-Px_5SGC1,RPL-Px_3SDC1,MTL_S_Sanity,RPL-P_5SGC1,RPL-P_5SGC2,RPL-P_4SDC1,RPL-P_3SDC2,RPL-P_2SDC3,RPL-S_ 5SGC1,RPL-S_4SDC1,RPL-S_3SDC1,RPL-S_4SDC2,ADL-N_REV1RPL_S_IFWI_PO_Phase2,IFWI_Common_Unified,NA_4_FHF,MTL_HFPGA_TCSS,ADL_SBGA_5GC,RPL-SBGA_5SC,QRC_BAT_Customized,MTL_M_P_PV_POR,RPL-S_2SDC4,RPL-S_2SDC7,RPL_Px_PO_P2,ADL-S_Post-Si_In_Production,MTL-M/P_Pre-Si_In_Production MTL-M_4SDC1,MTL-M_3SDC3,MTL-M_4SDC2,ADL_SBGA_3DC3,ADL_SBGA_3DC4,MTL-M_2SDC6,MTL-M_2SDC5,MTL-M_5SGC1,MTL-M_2SDC4,MTL-M_4SDC1,LNL_M_PSS0.5,LNL_M_PSS0.8,RPL_SBGA_PO_P2,RPL_SBGA_IFWI_PO_Phase2,MTL_IFWI_CBV_PCHC,MTL_IFWI_CBV_BIOS,MTL-S_Pre-Si_In_Production,MTL-P_5SGC1,MTL-P_4SDC1,MTL-P_4SDC2,MTL-P_3SDC3,MTL-P_3SDC4,MTL-P_2SDC5,MTL-P_2SDC6,RPL_P_PO_P2,RPL-SBGA_4SC,RPL-Px_4SP2,RPL-P_2SDC4,RPL-P_2SDC5,RPL-P_2SDC6,RPL-Px_2SDC1,RPL-SBGA_2SC1,RPL-SBGA_2SC2,RPL_P_Q0_DC2_PO_P2,LNLM5SGC,LNLM3SDC3,LNLM3SDC4,LNLM3SDC5,LNLM3SDC1,LNLM2SDC6,LNLM3SDC2,RPL-S_2SDC1,MTLSGC1,MTLSDC2,MTLSDC3,MTLSDC4,MTLSDC2,MTLSDC3,MTLSDC4,MTLSDC1,RPL_Hx-R-DC1,RPL_Hx-R-GC,RPL_Hx-R-GC,RPL_Hx-R-DC1,RPL_Hx-R-GC,RPL_Hx-R-DC1</t>
  </si>
  <si>
    <t>Verify that Debug Messages are sent over on Serial port with Debug BIOS</t>
  </si>
  <si>
    <t>CSS-IVE-65453</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</si>
  <si>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HFPGA_RS1_PSS_0.8P,ICL_HFPGA_RS1_PSS_1.0C,ICL_HFPGA_RS1_PSS_1.0P,ICL_HFPGA_RS2_PSS_1.1,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</si>
  <si>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COM,debug interfaces,Serial,UART</t>
  </si>
  <si>
    <t>BC-RQTBC-8456
BC-RQTBC-14001
IceLake-UCIS-2728
 LKF PSS ,TGL PSS UCIS Coverage: IceLake-UCIS-2728, IceLake-UCIS-2729, IceLake-UCIS-269
LKF UCIS:4_335-UCIS-2091,4_335-UCIS-2089,4_335-UCIS-2090
HSD:1304664345
JSL:1305899508
ADL:1305899508
TGL:14010250971
MTL:16011187635</t>
  </si>
  <si>
    <t>Debug Messages are sent over on Serial port without any issues</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</si>
  <si>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tigerlake,ifwi.whiskeylake</t>
  </si>
  <si>
    <t>1.Flash the Debug BIOS on target system (Client)
2. Connect the Serial to Serial (Female) Port Cable from Target (client) to Host
3.Open Hyper Terminal on Host system and set the Baud Rate to ""115200"" and ""COM Port 1""
4.Power on the target system (Client)
5.Check the HyperTerminal on Host setup, check whether system can boot to OS and Shell."
Pass Criteria:
5. Debug Prints (text messages) should be seen on the HyperTerminal on Host setup, system can boot to OS and Shell.</t>
  </si>
  <si>
    <t>GraCom,PSE 1.0,TGL_ERB_PO,CML_BIOS_SPL,TGL_BIOS_PO_P1,CML_EC_BAT,LKF_B0_Power_ON,TGL_H_PSS_BIOS_BAT,RKL_POE,RKL_CML_S_TGPH_PO_P2,CML-H_ADP-S_PO_Phase3,ADL-S_TGP-H_PO_Phase1,WCOS_BIOS_EFI_ONLY_TCS,ADL-S_ADP-S_DDR4_2DPC_PO_Phase3,RKL_S_CMPH_POE_Sanity,RKL_S_TGPH_POE_Sanity,ECVAL-EXBAT-2018,ECVAL-DT-EXBAT,ADL_P_ERB_BIOS_PO,IFWI_Payload_Platform,EC_MECC,MTL_PSS_1.0,ARL_S_PSS1.0,LNL_M_PSS1.0,ADL-P_ADP-LP_DDR4_PO Suite_Phase3,PO_Phase_3,RKL-S X2_(CML-S+CMP-H)_S62,RKL-S X2_(CML-S+CMP-H)_S102,ADL-P_ADP-LP_LP5_PO Suite_Phase3,ADL-P_ADP-LP_DDR5_PO Suite_Phase3,ADL-P_ADP-LP_LP4x_PO Suite_Phase3,MTL_PSS_0.8,LNL_M_PSS0.8,RPL_S_PSS_BASE,UTR_SYNC,RPL-Px_4SP2,RPL-Px_2SDC1,RPL-Px_4SDC1,RPL-P_3SDC3,ADL-M_3SDC1,RPL-SBGA_5SC, RPL_Hx-R-GC,RPL_Hx-R-DC1,RPL-SBGA_4SC,RPL-SBGA_3SC1,RPL-P_5SGC1,RPL-P_2SDC5,RPL-P_2SDC3,RPL-P_2SDC4,RPL-P_2SDC6,RPL-P_PNP_GC,RPL-P_4SDC1,RPL-P_3SDC2,RPL-Px_5SGC1,ADL_M_PO_Phase2,RPL-S_ 5SGC1,RPL-S_2SDC7,RPL-S_3SDC1,RPL-S_4SDC1,RPL-S_4SDC2,RPL-S_2SDC1,RPL-S_2SDC2,RPL-S_2SDC3,RPL_S_MASTER,RPL_S_BackwardCompc,ADL-S_ 5SGC_1DPC,ADL-S_4SDC1,ADL-S_4SDC2,ADL-S_4SDC3,ADL-S_3SDC4,ADL_N_PSS_0.8,ADL_N_5SGC1,ADL_N_4SDC1,ADL_N_3SDC1,ADL_N_2SDC1,ADL_N_2SDC2,ADL_N_2SDC3,MTL_Test_Suite,MTL_IFWI_PSS_EXTENDED,IFWI_TEST_SUITE,IFWI_COMMON_UNIFIED,TGL_H_5SGC1,TGL_H_4SDC1,TGL_H_4SDC2,TGL_H_4SDC,ADL-P_5SGC1,ADL-P_5SGC2,RPL_S_PO_P1,ADL-M_5SGC1,ADL-M_3SDC2,ADL-M_2SDC1,ADL-M_2SDC2,MTL_RESET_NEW_FEATURE_TEST,MTL_SIMICS_IN_EXECUTION_TEST,ADL_N_REV0,ADL_N_PO_Phase2,ADL-N_REV1,RPL_S_IFWI_PO_Phase2,MTL_HSLE_Sanity_SOC,ADL_SBGA_5GC,ADL_SBGA_3DC1,ADL_SBGA_3DC2,ADL_SBGA_3DC3,ADL_SBGA_3DC4,ADL_SBGA_3DC,RPL_P_PSS_BIOS,MTL_S_BIOS_Emulation,RPL_Px_PO_P1,ADL-S_Post-Si_In_Production,MTL-M/P_Pre-Si_In_ProductionMTL-M_4SDC2,MTL-M_2SDC6,MTL-M_2SDC4,MTL-M_4SDC1,MTL-M_5SGC1,MTL-M_3SDC3,MTL-M_2SDC5,MTL_IFWI_IAC_BIOS,RPL_SBGA_PO_P1,RPL_SBGA_IFWI_PO_Phase2,MTL_IFWI_CBV_BIOS,RPL_P_PO_P1,RPL-S_Post-Si_In_Production,MTL_M_P_PV_POR,RPL_P_Q0_DC2_PO_P1,ARL_S_PSS0.8,ARL_S_IFWI_0.8PSS,MTLSGC1, MTLSDC4,MTLSDC2,MTLSDC1,MTLSDC5,MTLSDC3</t>
  </si>
  <si>
    <t>Verify OS debug support using Windbg debugging via USB3.0 debug port</t>
  </si>
  <si>
    <t>CSS-IVE-65455</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</si>
  <si>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KBL_U21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</si>
  <si>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debug interfaces,USB/XHCI ports,USB3.0</t>
  </si>
  <si>
    <t>BC-RQTBC-10076
BC-RQTBC-13242
CNL-UCIS-3134
IceLake-FR-66981
TGL:29-FR-7582</t>
  </si>
  <si>
    <t>Windbg debugging over a USB 3.0 debug cable connected to USB3.0 debug port should be functional without any issue</t>
  </si>
  <si>
    <t>bios.alderlake,bios.apollolake,bios.arrowlake,bios.cannonlake,bios.coffeelake,bios.cometlake,bios.geminilake,bios.icelake-client,bios.kabylake,bios.kabylake_r,bios.lunarlake,bios.meteorlake,bios.raptorlake,bios.raptorlake_refresh,bios.rocketlake,bios.tigerlake,bios.whiskeylake,ifwi.apollolake,ifwi.arrowlake,ifwi.cannonlake,ifwi.coffeelake,ifwi.cometlake,ifwi.geminilake,ifwi.icelake,ifwi.kabylake_r,ifwi.lunarlake,ifwi.meteorlake,ifwi.raptorlake,ifwi.tigerlake,ifwi.whiskeylake</t>
  </si>
  <si>
    <t>bios.alderlake,bios.apollolake,bios.arrowlake,bios.cannonlake,bios.coffeelake,bios.cometlake,bios.geminilake,bios.icelake-client,bios.kabylake_r,bios.lunarlake,bios.meteorlake,bios.raptorlake,bios.rocketlake,bios.tigerlake,bios.whiskeylake,ifwi.apollolake,ifwi.cannonlake,ifwi.coffeelake,ifwi.cometlake,ifwi.geminilake,ifwi.icelake,ifwi.kabylake_r,ifwi.meteorlake,ifwi.raptorlake,ifwi.tigerlake,ifwi.whiskeylake</t>
  </si>
  <si>
    <t>This test case to verify OS debug support using Windbg debugging via USB3.0 debug port</t>
  </si>
  <si>
    <t>TAG-APL-ARCH-TO-PROD-WW21.2,GLK-FW-PO,EC-NA,L5_milestone_only,ICL-ArchReview-PostSi,GLK-RS3-10_IFWI,UDL2.0_ATMS2.0,OBC-CNL-PCH-DFX-Debug-USB,OBC-CFL-PCH-DFX-Debug-USB,OBC-ICL-PCH-DFX-Debug-USB,OBC-TGL-PCH-DFX-Debug-USB,CML-H_ADP-S_PO_Phase3,COMMON_QRC_BAT,IFWI_Payload_Platform,RKL-S X2_(CML-S+CMP-H)_S62,RKL-S X2_(CML-S+CMP-H)_S102,ADL-P_QRC_BAT,UTR_SYNC,LNL_M_PSS0.8,LNLM5SGC,LNLM4SDC1,LNLM3SDC2,LNLM3SDC3,LNLM3SDC4,LNLM3SDC5,LNLM2SDC6,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5SGC_1DPC,ADL-S_4SDC1,ADL-S_4SDC2,ADL-S_4SDC3,ADL-S_3SDC4,ADL_N_MASTER,ADL_N_5SGC1,ADL_N_4SDC1,ADL_N_3SDC1,ADL_N_2SDC1,ADL_N_2SDC2,ADL_N_2SDC3,MTL_Test_Suite,IFWI_TEST_SUITE ,IFWI_COMMON_UNIFIED,TGL_H_MASTER,TGL_H_5SGC1,TGL_H_4SDC1,TGL_H_4SDC2,TGL_H_4SDC,ADL-P_5SGC1,ADL-P_5SGC2,ADL-M_5SGC1,ADL-M_3SDC2,ADL-M_2SDC1,ADL-M_2SDC2,ADL-N_QRC_BAT,RPL_S_PO_P2,ADL_N_REV0,ADL-N_REV1,ADL_SBGA_5GC,ADL_SBGA_3DC1,ADL_SBGA_3DC2,ADL_SBGA_3DC3,ADL_SBGA_3DC4,ADL_SBGA_3DC,RPL_Px_PO_P2,RPL_SBGA_PO_P2,MTL_IFWI_CBV_TBT,MTL_IFWI_CBV_EC,MTL_IFWI_CBV_BIOS,RPL_P_PO_P2
,RPL_P_PO_P2,RPL_P_Q0_DC2_PO_P2</t>
  </si>
  <si>
    <t>Verify OS debug support using Windbg via native serial UART</t>
  </si>
  <si>
    <t>CSS-IVE-65456</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</si>
  <si>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HFPGA_RS2,TGL_HFPGA_RS3,TGL_HFPGA_RS4,TGL_Simics_VP_RS2_PSS0.5,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V,JSLP_Win10x_Alpha,JSLP_Win10x_Beta,MTL_M_Simics_PSS1.1,MTL_P_Simics_PSS1.1,ADL-P_ADP-LP_LP5_PreAlpha,ADL-P_ADP-LP_L4X_PreAlpha,ADL-M_ADP-M_LP5_20H1_PreAlpha,ADL-M_ADP-M_LP5_21H1_PreAlpha,ADL-P_ADP-LP_DDR4_PreAlpha,ADL-P_ADP-LP_DDR5_PreAlpha</t>
  </si>
  <si>
    <t>BC-RQTBC-3149
BC-RQTBC-2277
BC-RQTBC-3285
BC-RQTBC-10076
BC-RQTBC-13242
BC-RQTBC-14001
BC-RQTBC-14354 LKF PSS UCIS Coverage:  IceLake-UCIS-2728, IceLake-UCIS-2729,4_335-UCIS-2080,4_335-UCIS-1643
TGL PRD: BC-RQTBCTL-806
 LKF FR: LKF: 4_335-FR-17265,LKF UCIS:4_335-UCIS-2091,4_335-UCIS-2089,4_335-UCIS-2090
JSLP PRD:BC-RQTBC-16278
RKL: 2203202702
JSLP:1305899508,2203202702
ADL: 1305899508,2203202702
MTL:16011187635</t>
  </si>
  <si>
    <t>Windbg debugging over serial port should function without any issue</t>
  </si>
  <si>
    <t>bios.alderlake,bios.amberlake,bios.apollolake,bios.arrowlake,bios.cannonlake,bios.coffeelake,bios.cometlake,bios.geminilake,bios.icelake-client,bios.jasperlake,bios.kabylake,bios.kabylake_r,bios.lakefield,bios.lunarlake,bios.meteorlake,bios.raptorlake,bios.rocketlake,bios.skylake,bios.tigerlake,bios.whiskeylake,ifwi.arrowlake,ifwi.lunarlake,ifwi.meteorlake,ifwi.raptorlake</t>
  </si>
  <si>
    <t>bios.alderlake,bios.amberlake,bios.apollolake,bios.arrowlake,bios.cannonlake,bios.coffeelake,bios.cometlake,bios.geminilake,bios.icelake-client,bios.jasperlake,bios.kabylake,bios.kabylake_r,bios.lakefield,bios.lunarlake,bios.meteorlake,bios.raptorlake,bios.rocketlake,bios.tigerlake,bios.whiskeylake,ifwi.meteorlake,ifwi.raptorlake</t>
  </si>
  <si>
    <t>This test case to Verify OS debug support using Windbg via native serial UART</t>
  </si>
  <si>
    <t>GLK-FW-PO,EC-NA,L5_milestone_only,ICL_PSS_BAT_NEW,TGL_RFR,InProdATMS1.0_03March2018,ATMS2Activity,UDL_2.0,UDL_ATMS2.0,LKF_PO_Phase1,LKF_PO_New_P1,TGL_ERB_PO,EC-PD-NA,OBC-CNL-PCH-DFX-Debug,OBC-CFL-PCH-DFX-Debug,OBC-ICL-PCH-DFX-Debug,OBC-TGL-PCH-DFX-Debug,OBC-LKF-PCH-DFX-Debug,GLK_ATMS1.0_Automated_TCs,LKF_B0_Power_ON,RKL_POE,RKL_CML_S_TGPH_PO_P2,CML-H_ADP-S_PO_Phase3,ADL-S_ADP-S_DDR4_2DPC_PO_Phase3,RKL_S_TGPH_POE,RKL_S_CMPH_POE,COMMON_QRC_BAT,ADL_P_ERB_BIOS_PO,MTL_PSS_1.0,LNL_M_PSS1.0,ADL-P_ADP-LP_DDR4_PO Suite_Phase3,PO_Phase_3,RKL-S X2_(CML-S+CMP-H)_S62,RKL-S X2_(CML-S+CMP-H)_S102,ADL-P_ADP-LP_LP5_PO Suite_Phase3,ADL-P_ADP-LP_DDR5_PO Suite_Phase3,ADL-P_ADP-LP_LP4x_PO Suite_Phase3,ADL-P_QRC_BAT,MTL_PSS_0.8,LNL_M_PSS0.8,UTR_SYNC,MTLSGC1,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MTL_HFPGA_SOC_S,RPL-S_ 5SGC1,RPL-S_2SDC7,RPL_S_MASTER,RPL_P_MASTER,RPL_S_BackwardCompc,ADL-S_ 5SGC_1DPC,ADL-S_4SDC1,ADL-S_4SDC2,ADL-S_4SDC3,ADL-S_3SDC4,ADL_N_MASTER,ADL_N_REV0,ADL_N_5SGC1,ADL_N_4SDC1,ADL_N_3SDC1,ADL_N_2SDC1,ADL_N_2SDC2,ADL_N_2SDC3,MTL_S_MASTER,MTL_P_MASTER,MTL_M_MASTER,MTL_Test_Suite,IFWI_TEST_SUITE,IFWI_COMMON_UNIFIED,MTL_TRY_RUN,ADL_N_QRCBAT,ADL-P_5SGC1,ADL-P_5SGC2,RPL_S_PO_P2,ADL_M_QRC_BAT,ADL-M_5SGC1,ADL-M_3SDC2,ADL-M_2SDC1,ADL-M_2SDC2,ADL_N_PO_Phase3,ADL-N_QRC_BAT,ADL-N_REV1,ADL_SBGA_5GC,ADL_SBGA_3DC1,ADL_SBGA_3DC2,ADL_SBGA_3DC3,ADL_SBGA_3DC4,ADL_SBGA_3DC,RPL_Px_PO_P2,RPL_SBGA_PO_P2,MTL_IFWI_CBV_BIOS,RPL_P_PO_P2,MTL_M_P_PV_POR,RPL_P_Q0_DC2_PO_P2,ADL-N_Post-Si_In_Production,ARL_S_IFWI_0.8PSS</t>
  </si>
  <si>
    <t>Verify Network functionality using AIC connected over PCIe slot</t>
  </si>
  <si>
    <t>CSS-IVE-71026</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</si>
  <si>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TGL_H81_20H1_RS7_ALPHA,TGL_H81_20H1_RS7_BETA,TGL_H81_20H1_RS7_PV,ADL-P_ADP-LP_LP5_PreAlpha,ADL-P_ADP-LP_L4X_PreAlpha</t>
  </si>
  <si>
    <t>Foxville,PCIe LAN</t>
  </si>
  <si>
    <t>BC-RQTBC-10301
JSL PRD Coverage: BC-RQTBC-16468
LKF:1504645383
ADL: 1607350999</t>
  </si>
  <si>
    <t>Functionality of PCIe slot - Network card should work properly</t>
  </si>
  <si>
    <t>bios.alderlake,bios.amberlake,bios.apollolake,bios.cannonlake,bios.coffeelake,bios.cometlake,bios.geminilake,bios.icelake-client,bios.jasperlake,bios.kabylake,bios.kabylake_r,bios.lunarlake,bios.raptorlake,bios.rocketlake,bios.tigerlake,bios.whiskeylake,ifwi.amberlake,ifwi.apollolake,ifwi.cannonlake,ifwi.coffeelake,ifwi.cometlake,ifwi.geminilake,ifwi.icelake,ifwi.kabylake,ifwi.kabylake_r,ifwi.meteorlake,ifwi.raptorlake,ifwi.tigerlake,ifwi.whiskeylake</t>
  </si>
  <si>
    <t>This TC Should validate Functionality of PCIe slot - Network card</t>
  </si>
  <si>
    <t>ICL-ArchReview-PostSi,GLK-RS3-10_IFWI,UDL2.0_ATMS2.0,OBC-CNL-AIC-PCIE-Connectivity-LAN,OBC-CFL-AIC-PCIE-Connectivity-LAN,OBC-ICL-AIC-PCIE-Connectivity-LAN,OBC-TGL-AIC-PCIE-Connectivity-LAN,COMMON_QRC_BAT,ADL_S_QRCBAT,IFWI_Payload_Platform,RKL-S X2_(CML-S+CMP-H)_S62,RKL-S X2_(CML-S+CMP-H)_S102,ADL-P_QRC,UTR_SYNC,LNL_M_PSS0.8,RPL_S_MASTER,RPL_S_BackwardComp,ADL-S_ 5SGC_1DPC,ADL-S_4SDC1,ADL-S_4SDC2,ADL-S_4SDC3,ADL-S_3SDC4,ADL_N_MASTER,ADL_N_5SGC1,ADL_N_4SDC1,ADL_N_3SDC1,ADL_N_2SDC1,ADL_N_2SDC2,ADL_N_2SDC3,TGL_H_MASTER,IFWI_TEST_SUITE,IFWI_COMMON_UNIFIED,MTL_Test_Suite,TGL_H_5SGC1,TGL_H_4SDC1,TGL_H_4SDC2,TGL_H_4SDC3,RPL-S_ 5SGC1,RPL-S_4SDC2,RPL-S_2SDC1,RPL-S_2SDC2,RPL-S_2SDC3,RPL-S_4SDC1,,RPL-S_4SDC2,ADL-P_5SGC1,ADL-P_5SGC2,ADL-M_3SDC2,ADL-P_4SDC1,ADL-P_2SDC3,ADL-P_2SDC5,,,RPL_S_QRCBAT,ADL_N_REV0,ADL-N_REV1,RPL_P_MASTER,ADL_SBGA_5GC,RPL-SBGA_5SC, RPL-SBGA_3SC1,RPL-Px_4SDC1,ADL-M_2SDC1,ADL-M_5SGC1,RPL-S_3SDC3,RPL-S_4SDC1,  ,RPL-S_3SDC1,,  ,RPL-S_4SDC2, ,RPL-S_3SDC1,, RPL-S_2SDC1, RPL-S_2SDC2, RPL-S_5SGC1, , RPL-P_3SDC2, RPL-P_4SDC1, , RPL-S_2SDC7, ADL_SBGA_3DC1, ADL_SBGA_3DC2, ADL_SBGA_3DC3, RPL-P_3SDC3, RPL-P_2SDC4, ADL_SBGA_3DC4,RPL_Px_QRC,MTL_IFWI_CBV_BIOS, MTL-P_3SDC4, MTL-P_3SDC3,RPL-sbga_QRC_BAT,RPL-Px_2SDC1,RPL-P_2SDC6,RPL-SBGA_2SC2,RPL-SBGA_2SC1 ,RPL_P_QRC,MTLSGC1,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RPL-S_2SDC8,MTL_IFWI_CBV_GBe,TGL_BIOS_IPU_QRC_BAT, RPL_Hx-R-DC1, RPL_Hx-R-GC</t>
  </si>
  <si>
    <t>Capability of charging and discharging in OS</t>
  </si>
  <si>
    <t>silicon,simulation.subsystem</t>
  </si>
  <si>
    <t>CSS-IVE-65578</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</si>
  <si>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PSS_0.8_19H1_REV2,JSLP_PSS_1.0_19H1_REV2,JSLP_PSS_1.1_19H1_REV2,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H81_RS4_PV,TGL_H81_19H2_RS6_POE,TGL_H81_19H2_RS6_PreAlpha,TGL_Simics_VP_RS2_PSS1.0,TGL_Simics_VP_RS2_PSS1.1,TGL_Simics_VP_RS4_PSS1.0 ,TGL_Simics_VP_RS4_PSS1.1,TGL_U42_RS4_PV,TGL_UY42_PO,TGL_Y42_RS4_PV,TGL_Z0_(TGPLP-A0)_RS4_PPOExit,WHL_U42_PV,TGL_U42_RS6_Alpha,TGL_U42_RS6_Beta,TGL_U42_RS6_PV,TGL_Y42_RS6_Alpha,TGL_Y42_RS6_Beta,TGL_Y42_RS6_PV,AML_Y42_Win10X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</si>
  <si>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BC-RQTBC-2820, BC-RQTBC-13985
2201759420
BC-RQTBC-16768
BC-RQTBC-16769
RKL: 2203202878, 2203202841
JSLP: 2203202841</t>
  </si>
  <si>
    <t>Verify SUT  Battery  should charge and discharge without any issue.</t>
  </si>
  <si>
    <t>bios.alderlake,bios.amberlake,bios.apollolake,bios.broxton,bios.cannonlake,bios.coffeelake,bios.cometlake,bios.elkhartlake,bios.geminilake,bios.icelake-client,bios.jasperlake,bios.kabylake,bios.kabylake_r,bios.lakefield,bios.raptorlake,bios.tigerlake,bios.whiskeylake,ifwi.amberlake,ifwi.apollolake,ifwi.broxton,ifwi.cannonlake,ifwi.coffeelake,ifwi.cometlake,ifwi.elkhartlake,ifwi.geminilake,ifwi.icelake,ifwi.kabylake,ifwi.kabylake_r,ifwi.lakefield,ifwi.meteorlake,ifwi.raptorlake,ifwi.tigerlake,ifwi.whiskeylake</t>
  </si>
  <si>
    <t>1. Boot to OS. Goto Power Options in Control Panel. Click "Change plan settings"-&gt;"Change advanced power settings", click "Restore plan defaults". 2. Make sure battery capacity is less than 95%. Then Connect Adapter to SUT for charging function.3. Disconnect Adapter for discharging function.Pass Criteria:2. Battery is in the status of charging. And it can reach 100%(Full) of battery, then no charging.3. Battery is in the status of discharging. And system can shutdown or hibernate due to discharging.</t>
  </si>
  <si>
    <t>ICL-ArchReview-PostSi,TGL_PSS1.0P,LKF_ERB_PO,InProdATMS1.0_03March2018,PSE 1.0,TGL_ERB_PO,OBC-CNL-EC-SMC-EM-ManageCharger,OBC-CFL-EC-SMC-EM-ManageCharger,OBC-ICL-EC-SMC-EM-ManageCharger,OBC-TGL-EC-SMC-EM-ManageCharger,OBC-LKF-PTF-DekelPhy-EM-PMC_EClite_ManageCharger,GLK_ATMS1.0_Automated_TCs,TGL_BIOS_PO_P2,TGL_IFWI_PO_P3,CML_EC_BAT,TGL_Focus_Blue_Auto,LKF_ROW_BIOS,TGL_PSS_IN_PRODUCTION,TGL_IFWI_FOC_BLUE,LKF_Battery,IFWI_Payload_BIOS,IFWI_Payload_EC,UTR_SYNC,Automation_Inproduction,ADL_N_MASTER,ADL_N_PSS_1.0,ADL_N_3SDC1,ADL_N_2SDC1,ADL_N_2SDC3,IFWI_TEST_SUITE,IFWI_COMMON_UNIFIED,MTL_Test_Suite,TGL_H_MASTER,ADL-P_5SGC2,MTL_IFWI_Sanity,ADL-M_5SGC1,ADL-P_3SDC1,ADL-P_3SDC3,RPL-Px_5SGC1,RPL-Px_3SDC1,ADL_N_REV0,ADL-N_REV1,ADL_SBGA_5GC,GLK-IFWI-SI,CML_BIOS_SPL,CML_EC_FV,IFWI_Payload_Platform,ADL_N_5SGC1,ADL_N_2SDC2,  ,RPL-P_5SGC2,RPL-P_4SDC1, , ,RPL-P_3SDC3, ,RPL-P_PNP_GC,RPL-Px_4SDC1,RPL-Px_3SDC2,LNL_EMU_SUPPORT_NA,LNL_EMU_SUPPORT_NOT_NEEDED,MTL-M_5SGC1,MTL-M_4SDC1,MTL-M_4SDC2,MTL-M_3SDC3,MTL-M_2SDC4,MTL-M_2SDC5,MTL-M_2SDC6,MTL_IFWI_CBV_BIOS,RPL-SBGA_5SC,MTL-P_5SGC1,MTL-P_4SDC1,MTL-P_4SDC2,MTL-P_3SDC3,MTL-P_3SDC4,MTL-P_2SDC5,MTL-P_2SDC6,RPL-SBGA_4SC,RPL-Px_4SP2,RPL-Px_2SDC1,RPL-Px_2SDC1 ,ARL_Px_IFWI_CI,RPL-SBGA_2SC1,RPL-SBGA_2SC2,RPL-SBGA_3SC-2,RPL-SBGA_3SC,MTL-P_IFWI_PO,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t>
  </si>
  <si>
    <t>Verify system wakes from S0i3 using Lid Action as Wake Source</t>
  </si>
  <si>
    <t>CSS-IVE-71136</t>
  </si>
  <si>
    <t>APL_A1_TH2_PV,APL_B0_RS1_PV,APL_B1_RS1_PV,GLK_B0_RS3_PV,JSLP_POR_20H1_Alpha,JSLP_POR_20H1_PreAlpha,JSLP_POR_20H2_Beta,JSLP_POR_20H2_PV,JSLP_TestChip_19H1_PreAlpha,LKF_A0_RS4_Alpha,LKF_B0_RS4_Beta,LKF_B0_RS4_PO,LKF_B0_RS4_PV ,LKF_Bx_Win10X_PV,LKF_Bx_Win10X_Beta,JSLP_Win10x_PreAlpha,JSLP_Win10x_PV,JSLP_Win10x_Alpha,JSLP_Win10x_Beta</t>
  </si>
  <si>
    <t>S0ix-states,Virtual Lid</t>
  </si>
  <si>
    <t>BC-RQTBC-10041
LKF: BC-RQTBCLF-696 ,1604389989
JSLP : BC-RQTBC-16710 , 1607196202</t>
  </si>
  <si>
    <t>Consumer</t>
  </si>
  <si>
    <t>System should wake from S0i3 via LID_ACTION</t>
  </si>
  <si>
    <t>bios.apollolake,bios.arrowlake,bios.geminilake,bios.jasperlake,ifwi.apollolake,ifwi.arrowlake,ifwi.geminilake,ifwi.lakefield,ifwi.lunarlake,ifwi.meteorlake,ifwi.raptorlake</t>
  </si>
  <si>
    <t>bios.apollolake,bios.geminilake,bios.jasperlake,bios.lakefield,ifwi.apollolake,ifwi.geminilake,ifwi.lakefield,ifwi.meteorlake,ifwi.raptorlake</t>
  </si>
  <si>
    <t> 
Intention of the testcase is to verify system wakes from S0i3 using Lid Action as Wake Source </t>
  </si>
  <si>
    <t>BIOS_EXT_BAT,InProdATMS1.0_03March2018,PSE 1.0,WCOS_BIOS_WHCP_REQ,COMMON_QRC_BAT,MTL_NA,UTR_SYNC,IFWI_TEST_SUITE,IFWI_COMMON_UNIFIED,RPL_S_MASTER,RPL-P_5SGC1,MTL_IFWI_BAT,ERB,MTL_IFWI_CBV_EC,MTL_IFWI_CBV_BIOS,MTL-P_5SGC1,MTL-P_4SDC1,MTL-P_4SDC2,MTL-P_3SDC3,MTL-P_3SDC4,MTL-P_2SDC5,MTL-P_2SDC6,RPL-SBGA_5SC</t>
  </si>
  <si>
    <t>Verify BIOS shall display ME,BIOS,KSC version in Bios setup page</t>
  </si>
  <si>
    <t>CSS-IVE-73249</t>
  </si>
  <si>
    <t>ADL-S_ADP-S_SODIMM_DDR5_1DPC_Alpha,AML_5W_Y22_ROW_PV,ADL-S_ADP-S_UDIMM_DDR5_1DPC_PreAlpha,AMLR_Y42_PV_RS6,CFL_H62_RS2_PV,CFL_H62_RS3_PV,CFL_H62_RS4_PV,CFL_H62_RS5_PV,CFL_H62_uSFF_KC_RS4_PV,CFL_H82_RS5_PV,CFL_H82_RS6_PV,CFL_KBPH_S62_RS3_PV,CFL_KBPH_S82_RS6_PV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S62_CMPV_DDR4_RS6_SR20_POE,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HFPGA_RS1_PSS_0.8C,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BETA,ADL-P_ADP-LP_DDR4_PV,ADL-P_ADP-LP_DDR5_BETA,ADL-P_ADP-LP_DDR5_PV,ADL-P_ADP-LP_LP4x_BETA,ADL-P_ADP-LP_LP4x_PV,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t>
  </si>
  <si>
    <t>BIOS Build,BIOS Information,CSE-BIOS HECI,EC-BIOS interface</t>
  </si>
  <si>
    <t>BC-RQTBC-8351, BC-RQTBC-8534 &amp; BC-RQTBC-8535</t>
  </si>
  <si>
    <t>Pass Criteria: BIOS,ME FW and SKU versions should match -  the flashed version against that which is displayed in BIOS menus.</t>
  </si>
  <si>
    <t>bios.alderlake,bios.amberlake,bios.arrowlake,bios.cannonlake,bios.coffeelake,bios.cometlake,bios.icelake-client,bios.jasperlake,bios.kabylake,bios.kabylake_r,bios.lakefield,bios.lunarlake,bios.meteorlake,bios.raptorlake,bios.raptorlake_refresh,bios.rocketlake,bios.skylake,bios.tigerlake,bios.whiskeylake,ifwi.amberlake,ifwi.arrowlake,ifwi.cannonlake,ifwi.coffeelake,ifwi.cometlake,ifwi.icelake,ifwi.kabylake,ifwi.kabylake_r,ifwi.lakefield,ifwi.lunarlake,ifwi.meteorlake,ifwi.raptorlake,ifwi.raptorlake_refresh,ifwi.tigerlake,ifwi.whiskeylake</t>
  </si>
  <si>
    <t>CSE,CFL-PRDtoTC-Mapping,EC-NA,ICL_PSS_BAT_NEW,InProdATMS1.0_03March2018,EC-tgl-pss_bat,PSE 1.0,OBC-CNL-PCH-CSME-Manageability-MEBx,OBC-CFL-PCH-CSME-Manageability-MEBx,OBC-ICL-PCH-CSME-Manageability-MEBx,OBC-TGL-PCH-CSME-Manageability-MEBx,OBC-LKF-PCH-CSME-Manageability-MEBx,CML_BIOS_Sanity_CSME12.xx,RKL_PSS0.5,TGL_PSS_IN_PRODUCTION,KBLR_ATMS1.0_Automated_TCs,TGL_BIOS_PO_P1,TGL_IFWI_PO_P1,TGL_H_PSS_IFWI_BAT,TGL_Focus_Blue_Auto,TGL_IFWI_FOC_BLUE,ADL_S_Dryrun_Done,PSS_ADL_Automation_In_Production,ADL-S_TGP-H_PO_Phase1,WCOS_BIOS_EFI_ONLY_TCS,ADL_P_Automated_TCs,MTL_Sanity,MTL_PSS_0.5,ADL_P_ERB_BIOS_PO,IFWI_Payload_BIOS,ADL-S_Delta2,RKL-S X2_(CML-S+CMP-H)_S102,RKL-S X2_(CML-S+CMP-H)_S62,UTR_SYNC,Automation_Inproduction,MTL_HFPGA_SANITY,RPL_S_MASTER,RPL_S_BackwardComp,ADL-S_ 5SGC_1DPC,ADL-S_4SDC1,ADL_N_MASTER,ADL_N_5SGC1,ADL_N_4SDC1,ADL_N_3SDC1,ADL_N_2SDC1,ADL_N_2SDC2,ADL_N_2SDC3,MTL_IFWI_PSS_EXTENDED,ADL_N_IFWI,IFWI_FOC_BAT,MTL_Test_Suite,IFWI_TEST_SUITE,IFWI_COMMON_UNIFIED,TGL_H_MASTER,RPL-S_ 5SGC1,RPL-S_4SDC1,RPL-S_4SDC2,, RPL-S_4SDC2,RPL-S_2SDC1,RPL-S_2SDC2,RPL-S_2SDC3,ADL-P_5SGC1,ADL-P_5SGC2,ADL-M_5SGC1,MTL_SIMICS_IN_EXECUTION_TEST,MTL_HSLE_Sanity,RPL-Px_5SGC1,MTL_S_Sanity,COMMON_QRC_BAT,ADL_N_REV0,ADL-N_REV1,ADL_SBGA_5GC,RPL-P_5SGC1,RPL-P_4SDC1,RPL-P_3SDC2,RPL-S-3SDC2,RPL-S_2SDC7,ADL_SBGA_3DC2,ADL-S_Post-Si_In_Production,MTL-M/P_Pre-Si_In_Production,RPL-SBGA_5SC,RPL-SBGA_4SC,RPL-SBGA_3SC,RPL-SBGA_2SC1,RPL-SBGA_2SC2,MTL_IFWI_CBV_BIOS,LNL_M_PSS0.5,LNL_M_PSS0.8,MTL-S_Pre-Si_In_Production, MTL-P_5SGC1, MTL-P_4SDC1, MTL-P_4SDC2, MTL-P_3SDC3, MTL-P_3SDC4, MTL-P_2SDC5, MTL-P_2SDC6,ADL-N_Post-Si_In_Production,RPL-S_Post-Si_In_Production,RPL-S_2SDC8,RPL-Px_4SP2,RPL-Px_2SDC1, LNLM5SGC, LNLM4SDC1, LNLM3SDC2, LNLM3SDC3, LNLM3SDC4, LNLM3SDC5, LNLM2SDC6,ARL_S_IFWI_0.5PSSMTLSDC3,  MTLSGC1, MTLSDC1, MTLSDC4,MTL_IFWI_MEBx, RPL_Hx-R-GC, RPL_Hx-R-DC1</t>
  </si>
  <si>
    <t>Verify that the system boots to the BIOS setup menu</t>
  </si>
  <si>
    <t>CSS-IVE-75933</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</si>
  <si>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owerOn,JSLP_TestChip_19H1_PreAlpha,KBL_U21_PV,KBL_U22_PV,KBL_U23e_PV,KBLR_Y_PV,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0.8,ADL-P_Simics_VP_PSS1.0,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4X_PreAlpha,ADL-M_ADP-M_LP5_20H1_PreAlpha,ADL-M_ADP-M_LP5_21H1_PreAlpha</t>
  </si>
  <si>
    <t>BC-RQTBC-1400
220194412
ADL: 2205438954</t>
  </si>
  <si>
    <t>Ensure that the Device successfully boots to Bios setup without any issues.</t>
  </si>
  <si>
    <t>This test is to verify system entering to BIOS setup page successfully.</t>
  </si>
  <si>
    <t>ICL-FW-PSS0.3,ICL-FW-PSS0.5,BIOS_BAT_QRC,ICL_BAT_NEW,BIOS_EXT_BAT,RKL_PSS0.5,TGL_BIOS_PO_P1,MCU_UTR,MCU_NO_HARM,TGL_H_PSS_IFWI_BAT,LKF_ROW_BIOS,RKL_CML_S_TGPH_PO_P1,TGL_IFWI_FOC_BLUE,CML-H_ADP-S_PO_Phase1,ADL-S_TGP-H_PO_Phase1,TGL_BIOS_IPU_QRC_BAT,ADL-S_ADP-S_DDR4_2DPC_PO_Phase1,ADL_P_Automated_TCs,COMMON_QRC_BAT,MTL_Sanity,MTL_PSS_0.5,ADL_P_ERB_BIOS_PO,ADL_S_QRCBAT,IFWI_Payload_BIOS,TGL_U_GC_DC,ADL-S_Delta1,ADL-S_Delta2,ADL-S_Delta3,ADL-P_ADP-LP_DDR4_PO Suite_Phase1,PO_Phase_1,RKL-S X2_(CML-S+CMP-H)_S102,RKL-S X2_(CML-S+CMP-H)_S62,ADL-P_ADP-LP_LP5_PO Suite_Phase1,ADL-P_ADP-LP_DDR5_PO Suite_Phase1,ADL-P_ADP-LP_LP4x_PO Suite_Phase1,ADL-P_QRC,ADL-P_QRC_BAT,RPL_S_PSS_BASE,UTR_SYNC,MTL-P_5SGC1,MTL-P_4SDC2,MTL-P_2SDC5,MTL-P_2SDC6,RPL-Px_4SDC1,RPL-P_3SDC3,RPL-S_5SGC1,RPL-S_2SDC3,RPL-S_2SDC2,RPL-S_2SDC1,RPL-S_4SDC2,RPL-S_4SDC1,RPL-S_3SDC1,ADL-M_3SDC1,RPL-SBGA_5SC, RPL_Hx-R-GC,RPL_Hx-R-DC1,RPL-SBGA_4SC,RPL-SBGA_3SC1,RPL-P_5SGC1,RPL-P_2SDC4,RPL-P_PNP_GC,RPL-P_4SDC1,RPL-P_3SDC2,RPL-Px_5SGC1,ADL_M_PO_Phase1Automation_Inproduction,MTL_HFPGA_SANITY,RPL-S_ 5SGC1,ADL-S_ 5SGC_1DPC,ADL-S_4SDC1,ADL-S_4SDC2,ADL-S_4SDC3,ADL-S_3SDC4,ADL_N_PSS_0.5,ADL_N_5SGC1,ADL_N_4SDC1,ADL_N_3SDC1,ADL_N_2SDC1,ADL_N_2SDC2,ADL_N_2SDC3,MTL_Test_Suite,RPL_S_PSS_BASEAutomation_Inproduction,IFWI_TEST_SUITE,IFWI_COMMON_UNIFIED,QRC_BAT_Customized,ADL_N_QRCBAT,ADL-P_5SGC1,ADL-P_5SGC2,MTL_IFWI_Sanity,RKL_S_X1_2*1SDC,RPL_S_PO_P1,ADL_M_QRC_BAT,ADL-M_5SGC1,ADL-M_3SDC2,ADL-M_2SDC1,ADL-M_2SDC2,MTL_SIMICS_IN_EXECUTION_TEST,ADL_N_PO_Phase1,ADL-N_QRC_BAT,MTL_HSLE_Sanity,RPL_S_QRCBAT,RPL_S_IFWI_PO_Phase1,ADL_N_REV0,ADL-N_REV1,ADL_SBGA_5GC,ADL_SBGA_3DC,RPL_P_PSS_BIOS,RPL-S_2SDC7,MTL_M_P_PV_PORLNL_M_PSS0.5,LNL_M_PSS0.8,RPL_Px_PO_P1,RPL_Px_QRC,ADL-S_Post-Si_In_Production,MTL-M/P_Pre-Si_In_Production,RPL_SBGA_PO_P1,RPL_SBGA_IFWI_PO_Phase1,MTL-S_Pre-Si_In_Production,LNL-M_Pre-Si_In_Production,RPL_P_PO_P1,RPL-sbga_QRC_BAT,RPL-Px_4SP2,RPL-Px_2SDC1,MTL_P/M_Phase2a,RPL_readiness_kit,RPL_P_QRC,RPL_P_Q0_DC2_PO_P1,MTLSGC1, MTLSDC4,MTLSDC2,MTLSDC1,MTLSDC5,MTLSDC3</t>
  </si>
  <si>
    <t>Verify SUT should be able to boot from USB2.0 Pendrive over Type-C port</t>
  </si>
  <si>
    <t>CSS-IVE-75934</t>
  </si>
  <si>
    <t>ADL-S_ADP-S_UDIMM_DDR5_1DPC_PreAlpha,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</si>
  <si>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TBT_PD_EC_NA,TCSS,USB-TypeC</t>
  </si>
  <si>
    <t>BC-RQTBC-9836
LKF PRD Coverage: BC-RQTBCLF-469,BC-RQTBCLF-471,BC-RQTBC-1641
TGL: BC-RQTBC-1641,220194405,BC-RQTBCTL-749,BC-RQTBCTL-738
JSL PRD Coverage: BC-RQTBC-16211, BC-RQTBC-16222
1405582418
RKL Coverage ID :2203202104,2203202183,2203202588
JSLP Coverage ID: 2203202104,2203202183
ADL: 2205445428MTL_P:22010767569MTL_M:22010767598
MTL : 16011187931 , 16011327449 , 16011327244</t>
  </si>
  <si>
    <t>SUT should be able to boot from Type-C-USB2.0-bootable-Pendrive</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</si>
  <si>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</si>
  <si>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This test is to Validate booting SUT with USB2.0 disk over Type-C port</t>
  </si>
  <si>
    <t>KBL_NON_ULT,EC-FV,EC-TYPEC,TCSS-TBT-P1,GLK_Win10S,GLK-RS3-10_IFWI,ICL_BAT_NEW,BIOS_EXT_BAT,LKF_PO_Phase2,UDL2.0_ATMS2.0,LKF_PO_New_P2,LKF_PO_New_P3,EC-PD-NA,IFWI_Payload_TBT,IFWI_Payload_ECUTR_SYNC,LNL_M_PSS0.8,MTL_P_MASTER,MTL_M_MASTER,RPL_S_MASTER,RPL_P_MASTER,RPL_S_BackwardComp,ADL-S_ 5SGC_1DPC,ADL-S_4SDC1,ADL-S_4SDC2,ADL-S_4SDC3,ADL-S_3SDC4,ADL_N_5SGC1,ADL_N_4SDC1,ADL_N_3SDC1,ADL_N_2SDC1,ADL_N_2SDC2,ADL_N_2SDC3,TGL_H_MASTER,IFWI_TEST_SUITE,IFWI_COMMON_UNIFIED,MTL_Test_Suite,RPL-S_ 5SGC1,CQN_DASHBOARD,ADL-P_5SGC1,ADL-P_5SGC2,MTL_S_MASTER,ADL-M_5SGC1,ADL-M_2SDC2,ADL-M_3SDC1,ADL-M_3SDC2,ADL-M_2SDC1,MTL_SIMICS_IN_EXECUTION_TEST,RPL-Px_5SGC1,RPL-Px_3SDC1,RPL-P_5SGC1,RPL-P_5SGC2,RPL-P_4SDC1,RPL-P_3SDC2,RPL-P_2SDC3,ADL_N_REV0,ADL-N_REV1,MTL_HFPGA_TCSS,ADL_SBGA_5GC,RPL-SBGA_5SC,EC-NA,EC-REVIEW,ICL-ArchReview-PostSi,LKF_ERB_PO,LKF_PO_Phase3,TGL_ERB_PO,OBC-CNL-PCH-XDCI-USBC_Audio,OBC-CFL-PCH-XDCI-USBC_Audio,OBC-LKF-CPU-IOM-TCSS-USBC_Audio,OBC-ICL-CPU-IOM-TCSS-USBC_Audio,OBC-TGL-CPU-IOM-TCSS-USBC_Audio,TGL_BIOS_PO_P2,TGL_IFWI_PO_P2,TGL_NEW_BAT,ADL-S_TGP-H_PO_Phase2,LKF_WCOS_BIOS_BAT_NEW,ADL_M_PO_Phase2,ADL-S_4SDC4,MTL_VS_0.8,IFWI_FOC_BAT,MTL_IFWI_PSS_EXTENDED,ADL-P_4SDC2,ADL_N_PO_Phase2,MTL_IFWI_BAT,RPL-S_5SGC1,RPL-S_2SDC4,MTL-M/P_Pre-Si_In_Production,MTL-M_5SGC1,MTL-M_4SDC1,MTL-M_4SDC2,MTL-M_3SDC3,MTL-M_2SDC4,MTL-M_2SDC5,MTL-M_2SDC6,MTL_IFWI_CBV_TBT,MTL_IFWI_CBV_EC,MTL_IFWI_CBV_IOM,MTL-P_5SGC1,MTL-P_4SDC1,MTL-P_4SDC2,MTL-P_3SDC3,MTL-P_3SDC4,MTL-P_2SDC5,MTL-P_2SDC6,RPL-SBGA_4SC,RPL-Px_4SP2,RPL-P_2SDC4,RPL-P_2SDC5,RPL-P_2SDC6,RPL-Px_2SDC1,MTL_M_P_PV_POR,RPL-SBGA_2SC1,RPL-SBGA_2SC2-2
,MTL_PSS_1.0_Block,MTL_PSS_1.1,ARL_S_PSS1.1,MTLSDC1,MTLSGC1,MTLSDC1,MTLSDC4,MTLSGC1,MTLSDC1,MTLSDC3,MTLSGC1,MTLSDC1,MTLSDC2,MTLSDC3,MTLSDC4,LNLM5SGC,LNLM3SDC3,LNLM3SDC4,LNLM3SDC5,LNLM5SGC,LNLM3SDC3,LNLM3SDC4,LNLM3SDC5,LNLM5SGC,LNLM3SDC3,LNLM3SDC4,LNLM3SDC5,LNLM3SDC1,LNLM2SDC6,ARL_S_PSS1.0,RPL_Hx-R-DC1,RPL_Hx-R-GC,RPL_Hx-R-GC,RPL_Hx-R-DC1</t>
  </si>
  <si>
    <t>Verify SUT should be able to boot from USB 3.0 disk over Type-C port</t>
  </si>
  <si>
    <t>CSS-IVE-75935</t>
  </si>
  <si>
    <t>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GLK_B0_RS3_PV,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0_RS4_PV ,LKF_Bx_ROW_19H1_Alpha,LKF_Bx_ROW_19H2_Beta,LKF_Bx_ROW_19H2_PV,LKF_Bx_ROW_20H1_PV,LKF_Bx_Win10X_PV,LKF_Bx_Win10X_Beta,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Y42_RS4_PV,WHL_U42_Corp_PV,WHL_U42_PV,WHL_U43e_Corp_PV,ADL-S_ADP-S_UDIMM_DDR5_1DPC_PV,ADL-S_ADP-S_UDIMM_DDR5_2DPC_Alpha,ADL-S_ADP-S_UDIMM_DDR5_2DPC_Beta,ADL-S_ADP-S_UDIMM_DDR5_2DPC_PV,ADL-S_ADP-S_UDIMM_DDR4_2DPC_Alpha,ADL-S_ADP-S_UDIMM_DDR4_2DPC_Beta,ADL-S_ADP-S_UDIMM_DDR4_2DPC_PV,ADL-S_ADP-S_UDIMM_DDR5_1DPC_Beta,ADL-S_ADP-S_UDIMM_DDR5_1DPC_POE,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JSLP_Win10x_PreAlpha,JSLP_Win10x_PV,JSLP_Win10x_Alpha,JSLP_Win10x_Beta</t>
  </si>
  <si>
    <t>BIOS-Boot-Flows,EC-Lite,TBT_PD_EC_NA,TCSS,USB3.1,USB-TypeC</t>
  </si>
  <si>
    <t>BC-RQTBC-12576
BC-RQTBC-9836
LKF PRD Coverage: BC-RQTBCLF-463, BC-RQTBCLF-470,BC-RQTBC-1641
TGL: BC-RQTBC-1641,220194405,BC-RQTBCTL-749,BC-RQTBCTL-738
JSL PRD Coverage: BC-RQTBC-16211, BC-RQTBC-16222
1405582418
CML PRD Coverage: BC-RQTBC-12576
RKL Coverage ID :2203202104,2203202588
JSLP Coverage ID: 2203202104,2203202183
ADL: 2205445428,2203202104, 2203202183</t>
  </si>
  <si>
    <t>SUT should be able to boot from Type-C-USB3.0-bootable-Pendrive</t>
  </si>
  <si>
    <t xml:space="preserve">This test is to verify SUT booted from Type-C-USB3.0-Pendrive </t>
  </si>
  <si>
    <t>KBL_NON_ULT,CFL-PRDtoTC-Mapping,EC-TYPEC,EC-FV,GLK_Win10S,GLK-RS3-10_IFWI,ICL_BAT_NEW,BIOS_EXT_BAT,UDL_2.0,UDL_ATMS2.0,LKF_PO_Phase2,UDL2.0_ATMS2.0,LKF_PO_New_P2,LKF_PO_New_P3,EC-PD-NA,LKF_ROW_BIOS,LKF_WCOS_BIOS_BAT_NEW,IFWI_Payload_TBT,IFWI_Payload_EC,UTR_SYNC,LNL_M_PSS0.8,MTL_P_MASTER,MTL_M_MASTER,RPL_S_MASTER,RPL_P_MASTER,RPL_S_BackwardComp,ADL-S_ 5SGC_1DPC,MTL_S_MASTER,ADL-S_4SDC1,ADL-S_4SDC2,ADL-S_4SDC3,ADL-S_3SDC4,TGL_H_MASTER,IFWI_TEST_SUITE,IFWI_COMMON_UNIFIED,MTL_Test_Suite,RPL-S_ 5SGC1,MTL_P_VS_0.8,MTL_M_VS_0.8,ADL-P_5SGC1,ADL-P_5SGC2,ADL-M_5SGC1,ADL-M_2SDC2,ADL-M_3SDC1,ADL-M_3SDC2,ADL-M_2SDC1,RPL-Px_5SGC1,RPL-Px_3SDC1,RPL-P_5SGC1,RPL-P_5SGC2,RPL-P_4SDC1,RPL-P_3SDC2,RPL-P_2SDC3,MTL_IFWI_BAT,ADL_SBGA_5GC,RPL-SBGA_5SC,ERB,EC-NA,EC-REVIEW,TCSS-TBT-P1,ICL-ArchReview-PostSi,LKF_ERB_PO,LKF_PO_Phase3,TGL_ERB_PO,OBC-CFL-PCH-XDCI-USBC_Audio,OBC-LKF-CPU-IOM-TCSS-USBC_Audio,OBC-ICL-CPU-IOM-TCSS-USBC_Audio,OBC-TGL-CPU-IOM-TCSS-USBC_Audio,TGL_BIOS_PO_P2,TGL_IFWI_PO_P2,TGL_NEW_BAT,ADL-S_TGP-H_PO_Phase2,MTL_PSS_1.0,ADL_M_PO_Phase2,ADL-S_4SDC4,ADL_N_MASTER,ADL_N_5SGC1,ADL_N_4SDC1,ADL_N_3SDC1,ADL_N_2SDC1,ADL_N_2SDC2,ADL_N_2SDC3,MTL_VS_0.8,IFWI_FOC_BAT,MTL_IFWI_PSS_EXTENDED,CQN_DASHBOARD,ADL-P_4SDC2,ADL_N_PO_Phase2,ADL_N_REV0,ADL-N_REV1,MTL_HFPGA_TCSS,RPL-S_5SGC1,RPL-S_2SDC4,MTL-M_5SGC1,MTL-M_4SDC1,MTL-M_4SDC2,MTL-M_3SDC3,MTL-M_2SDC4,MTL-M_2SDC5,MTL-M_2SDC6,MTL_IFWI_CBV_TBT,MTL_IFWI_CBV_EC,MTL_IFWI_CBV_IOM,MTL-P_5SGC1,MTL-P_4SDC1,MTL-P_4SDC2,MTL-P_3SDC3,MTL-P_3SDC4,MTL-P_2SDC5,MTL-P_2SDC6,RPL-SBGA_4SC,RPL-Px_4SP2,RPL-P_2SDC4,RPL-P_2SDC5,RPL-P_2SDC6,RPL-Px_2SDC1,MTL_M_P_PV_POR,RPL-SBGA_2SC1,RPL-SBGA_2SC2-2,MTL_S_VS1_BLOCK,MTL_PSS_1.0_Block,MTL_PSS_1.1,ARL_S_PSS1.1,MTLSDC1,MTLSGC1,MTLSDC4,MTLSDC3,MTLSDC2,LNLM5SGC,LNLM3SDC3,LNLM3SDC4,LNLM3SDC5,LNLM3SDC1,LNLM2SDC6,ARL_S_PSS1.0,RPL_Hx-R-DC1,RPL_Hx-R-GC,RPL_Hx-R-GC,RPL_Hx-R-DC1</t>
  </si>
  <si>
    <t>Verify that system boots to EDK shell</t>
  </si>
  <si>
    <t>CSS-IVE-75945</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</si>
  <si>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</si>
  <si>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BC-RQTBC-8444 
BC-RQTBC-14335
BC-RQTBCTL-796
RKL:2203202669
JSLP:2203202669
ADL Requirement ID: 2203202669, 2205438954</t>
  </si>
  <si>
    <t>System should boot to EDK Shell with out any issues.</t>
  </si>
  <si>
    <t>This test is to verify System boot to EDK shell</t>
  </si>
  <si>
    <t>BIOS_EXT_BAT,IFWI_Payload_TBT,IFWI_Payload_EC,MTL_PSS_1.0,LNL_M_PSS1.0,MTL_PSS_0.8,LNL_M_PSS0.8,UTR_SYNC,MTL-P_4SDC1,MTL-P_3SDC3,MTL-P_3SDC4,MTL-P_5SGC1,MTL-P_4SDC2,MTL-P_2SDC5,MTL-P_2SDC6,MTL-M_5SGC1,MTL-M_2SDC4,MTL-M_2SDC5,MTL-M_2SDC6,MTL-M_4SDC1,MTL-M_3SDC3,MTL-M_4SDC2,RPL_S_BackwardComp,ADL-S_ 5SGC_1DPC,ADL-S_4SDC1,ADL-S_4SDC2,ADL-S_4SDC3,ADL-S_3SDC4,ADL_N_MASTER,ADL_N_5SGC1,ADL_N_4SDC1,ADL_N_3SDC1,ADL_N_2SDC1,ADL_N_2SDC2,ADL_N_2SDC3,TGL_H_MASTER,IFWI_TEST_SUITE,IFWI_COMMON_UNIFIED,MTL_Test_Suite,RPL-S_ 5SGC1,RPL-S_4SDC1,RPL-S_2SDC2,CQN_DASHBOARD,ADL-P_5SGC1,ADL-P_5SGC2,MTL_S_MASTER,ADL-M_5SGC1,ADL-M_2SDC2,ADL-M_3SDC1,ADL-M_3SDC2,ADL-M_2SDC1,MTL_SIMICS_IN_EXECUTION_TEST,RPL-Px_5SGC1,RPL-Px_3SDC1,RPL-P_5SGC1,RPL-P_2SDC5,RPL-P_5SGC2,RPL-P_4SDC1,RPL-P_3SDC2,RPL-P_2SDC3,RPL-S_3SDC1,RPL-S_4SDC2,RPL-S_2SDC1,RPL-S_2SDC3,ADL_N_REV0,ADL-N_REV1,MTL_HFPGA_TCSS,ADL_SBGA_5GC,RPL-SBGA_5SC, RPL_Hx-R-GC,RPL_Hx-R-DC1,RPL-SBGA_4SC,EC-NA,EC-REVIEW,ICL-ArchReview-PostSi,LKF_ERB_PO,LKF_PO_Phase3,TGL_ERB_PO,OBC-CNL-PCH-XDCI-USBC_Audio,OBC-CFL-PCH-XDCI-USBC_Audio,OBC-LKF-CPU-IOM-TCSS-USBC_Audio,OBC-ICL-CPU-IOM-TCSS-USBC_Audio,OBC-TGL-CPU-IOM-TCSS-USBC_Audio,TGL_BIOS_PO_P2,TGL_IFWI_PO_P2,TGL_BIOS_IPU_QRC_BAT,ADL-S_TGP-H_PO_Phase2,ADL_M_PO_Phase2,ADL-S_4SDC4,MTL_VS_0.8,IFWI_FOC_BAT,MTL_IFWI_PSS_EXTENDED,ADL-P_4SDC2,ADL_N_PO_Phase2,MTL_IFWI_BAT,RPL-S_5SGC1,RPL-S_2SDC4,RPL-S_2SDC7,MTL-M/P_Pre-Si_In_Production,RPL_P_PSS_BIOS,MTL_IFWI_IAC_EC,MTL_IFWI_IAC_BIOS,MTL_IFWI_IAC_IUNIT,MTL_IFWI_IAC_ACE ROM EXT,MTL_IFWI_IAC_CSE,MTL_IFWI_IAC_ESE,MTL_IFWI_IAC_PMC_SOC_IOE,MTL_IFWI_IAC_IOM,MTL_IFWI_IAC_TBT,MTL_IFWI_IAC_PCHC,MTL_IFWI_IAC_PUNIT,MTL_IFWI_IAC_DMU,MTL_IFWI_IAC_SPHY,MTL_IFWI_IAC_GBe,MTL_IFWI_IAC_NPHY,NA_4_FHF,RPL_S_QRCBAT,RPL_SBGA_IFWI_PO_Phase1,MTL_IFWI_CBV_BIOS,MTL-S_Pre-Si_In_Production,COMMON_QRC_BAT,ADL-N_Post-Si_In_Production,RPL-S_Post-Si_In_Production,RPL-SBGA_3SC,LNL_M_PSS0.5,ARL_Px_IFWI_CI,RPL_readiness_kit,MTLSGC1, MTLSDC4,MTLSDC2,MTLSDC1,MTLSDC5,MTLSDC3</t>
  </si>
  <si>
    <t>Verify system stability on performing cold boot cycles</t>
  </si>
  <si>
    <t>CSS-IVE-75953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</si>
  <si>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1.0,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5_20H1_PreAlpha,ADL-M_ADP-M_LP5_21H1_PreAlpha,ADL-M_ADP-M_LP4x_Win10x_PreAlpha,ADL-P_ADP-LP_DDR4_PreAlpha,ADL-P_ADP-LP_DDR5_PreAlpha</t>
  </si>
  <si>
    <t>BC-RQTBC-10216
TGL: BC-RQTBCTL-1142
JSLP : BC-RQTBC-16718 , BC-RQTBC-16717 , 1607196200 , 1607196136
ADL: 2205168114</t>
  </si>
  <si>
    <t>System should be stable on performing cold boot cycles</t>
  </si>
  <si>
    <t>bios.alderlake,bios.amberlake,bios.apollolake,bios.arrowlake,bios.broxton,bios.cannonlake,bios.coffeelake,bios.cometlake,bios.geminilake,bios.icelake-client,bios.jasperlake,bios.kabylake,bios.kabylake_r,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unarlake,ifwi.meteorlake,ifwi.raptorlake,ifwi.raptorlake_refresh,ifwi.tigerlake,ifwi.whiskeylake</t>
  </si>
  <si>
    <t xml:space="preserve">Intention of the testcase is to verify system stability on performing cold boot cycles System should be stable on performing cold boot cycles for 5 iterations System should successfully navigate from S0 -&gt; G3 -&gt; S0 states seamlessly </t>
  </si>
  <si>
    <t>EC-NA,GLK_eSPI_Sanity_inprod,GLK-RS3-10_IFWI,BIOS_BAT_QRC,ICL_BAT_NEW,TGL_PreAlpha,BIOS_EXT_BAT,InProdATMS1.0_03March2018,PSE 1.0,CML_BIOS_Sanity_CSME12.xx,ICL_ATMS1.0_Automation,GLK_ATMS1.0_Automated_TCs,KBLR_ATMS1.0_Automated_TCs,TGL_BIOS_PO_P1,TGL_Focus_Blue_Auto,TGL_BIOS_IPU_QRC_BAT,TGL_IFWI_FOC_BLUE,ADL_S_Dryrun_Done,PSS_ADL_Automation_In_Production,CML-H_ADP-S_PO_Phase1,CML-H_ADP-S_PO_Phase2,ADL-S_TGP-H_PO_Phase1,ADL_P_Automated_TCs,COMMON_QRC_BAT,EC-FV,ECVAL-DT-EXBAT,MTL_PSS_0.5,LNL_M_PSS0.5,ADL_P_ERB_BIOS_PO,ADL_S_QRCBAT,IFWI_Payload_PMC,IFWI_Payload_EC,RKL-S X2_(CML-S+CMP-H)_S62,RKL-S X2_(CML-S+CMP-H)_S102,ADL-P_QRC,ADL-P_QRC_BAT,UTR_SYNC,Automation_Inproduction,MTL_HFPGA_SANITY,RPL_S_BackwardComp,RPL-P_5SGC1,RPL-P_4SDC1,RPL-P_3SDC2,RPL-P_2SDC3,RPL-S_5SGC1,RPL-S_4SDC1,RPL-S_4SDC2,RPL-S_2SDC1,RPL-S_2SDC2,RPL-S_2SDC3,RPL-S_ 5SGC1,RPL-S_2SDC8,ADL-S_ 5SGC_1DPC,ADL-S_4SDC1,ADL-S_4SDC2,ADL-S_4SDC3,ADL-S_3SDC4,ADL_N_MASTER,ADL_N_PSS_0.5,ADL_N_5SGC1,ADL_N_4SDC1,ADL_N_3SDC1,ADL_N_2SDC1,ADL_N_2SDC2,ADL_N_2SDC3,IFWI_TEST_SUITE,IFWI_COMMON_UNIFIED,IFWI_FOC_BAT,QRC_BAT_Customized,ADL_N_QRCBAT,ADL-P_5SGC1,ADL-P_5SGC2,MTL_IFWI_Sanity,RKL_S_X1_2*1SDC,ADL_M_QRC_BAT,ADL-M_5SGC1,MTL_SIMICS_IN_EXECUTION_TEST,ADL-N_QRC_BAT,MTL_S_Sanity,RPL_S_QRCBAT,RPL_S_IFWI_PO_Phase2,ADL_N_REV0,ADL-N_REV1,MTL_HSLE_Sanity_SOC,ADL_SBGA_5GC,ADL_SBGA_3DC1,ADL_SBGA_3DC2,ADL_SBGA_3DC3,ADL_SBGA_3DC4,RPL-SBGA_5SCLNL_M_PSS0.5,RPL-S_2SDC7,RPL-Px_5SGC1,RPL_Px_PO_P2,RPL_Px_QRC,MTL-M_5SGC1,MTL-M_4SDC1,MTL-M_4SDC2,MTL-M_3SDC3,MTL-M_2SDC4,MTL-M_2SDC5,MTL-M_2SDC6,ADL-S_Post-Si_In_Production,MTL-M/P_Pre-Si_In_Production,MTL_IFWI_IAC_PUNIT,MTL_IFWI_IAC_DMU,RPL_SBGA_IFWI_PO_Phase2,LNL-M_Pre-Si_In_Production,MTL-S_Pre-Si_In_Production,MTL-P_5SGC1,MTL-P_4SDC1,MTL-P_4SDC2,MTL-P_3SDC3,MTL-P_3SDC4,MTL-P_2SDC5,MTL-P_2SDC6,RPL_P_PO_P2,ADL-N_Post-Si_In_Production,RPL-S_Post-Si_In_Production,RPL-Px_4SP2,RPL-Px_2SDC1,RPL-sbga_QRC_BAT,MTL_M_P_PV_POR,RPL_readiness_kit,RPL_P_QRC,MTLSGC1,MTLSDC1,RPL_P_Q0_DC2_PO_P2,LNLM5SGC,LNLM4SDC1,,ARL_S_IFWI_0.5PSS,RPL_Hx-R-GC</t>
  </si>
  <si>
    <t>Virtual/Real Lid Switch functionality</t>
  </si>
  <si>
    <t>CSS-IVE-75959</t>
  </si>
  <si>
    <t>AML_5W_Y22_ROW_PV,AML_7W_Y22_KC_PV,AMLR_Y42_PV_RS6,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ICL_U42_RS6_PV,ICL_Y42_RS6_PV,JSLP_POR_20H1_Alpha,JSLP_POR_20H1_PreAlpha,JSLP_POR_20H2_Beta,JSLP_POR_20H2_PV,KBL_U21_PV,KBLR_Y_PV,TGL_ H81_RS4_Alpha,TGL_ H81_RS4_Beta,TGL_ H81_RS4_PV,TGL_H81_19H2_RS6_POE,TGL_H81_19H2_RS6_PreAlpha,TGL_U42_RS4_PV,TGL_UY42_PO,TGL_Y42_RS4_PV,TGL_Z0_(TGPLP-A0)_RS4_PPOExit,WHL_U42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GLR_UP3_HR21_PreAlpha,TGLR_UP3_HR21_Alpha,TGLR_UP3_HR21_Beta,TGLR_UP3_HR21_PV</t>
  </si>
  <si>
    <t>Virtual Lid</t>
  </si>
  <si>
    <t>BC-RQTBC-2859
BC-RQTBC-15560
BC-RQTBCTL-1207</t>
  </si>
  <si>
    <t>LID switch should function as described in the step</t>
  </si>
  <si>
    <t>bios.alderlake,bios.amberlake,bios.cannonlake,bios.coffeelake,bios.cometlake,bios.icelake-client,bios.jasperlake,bios.kabylake,bios.kabylake_r,bios.meteorlake,bios.raptorlake,bios.tigerlake,bios.whiskeylake,ifwi.amberlake,ifwi.meteorlake,ifwi.raptorlake</t>
  </si>
  <si>
    <t>EC-NA,InProdATMS1.0_03March2018,PSE 1.0,OBC-CNL-EC-GPIO-Switches-VirtualLID,OBC-CFL-EC-GPIO-Switches-VirtualLID,OBC-ICL-EC-GPIO-HwBtns/LEDs/Switchs-VirtualLID,OBC-TGL-EC-GPIO-HwBtns/LEDs/Switchs-VirtualLID,KBLR_ATMS1.0_Automated_TCs,TGL_BIOS_PO_P2,TGL_IFWI_PO_P2,CML_EC_BAT,EC-FV,IFWI_Payload_EC,UTR_SYNC,ADL_N_MASTER,ADL_N_5SGC1,ADL_N_4SDC1,ADL_N_3SDC1,ADL_N_2SDC1,ADL_N_2SDC2,ADL_N_2SDC3,IFWI_TEST_SUITE,IFWI_COMMON_UNIFIED,MTL_Test_Suite,MTL_PSS_0.8,TGL_H_MASTER,ADL-P_5SGC1,ADL-P_5SGC2,ADL-M_5SGC1,RPL-Px_5SGC1,RPL-Px_3SDC1,ADL_N_REV0,ADL-N_REV1,ADL_SBGA_5GC,MTL_IFWI_BAT,ERB,GLK-IFWI-SI,ICL-ArchReview-PostSi,OBC-CNL-EC-SMC-EM-ManageCharger,OBC-CFL-EC-SMC-EM-ManageCharger,OBC-ICL-EC-SMC-EM-ManageCharger,OBC-TGL-EC-SMC-EM-ManageCharger,OBC-LKF-PTF-DekelPhy-EM-PMC_EClite_ManageCharger,GLK_ATMS1.0_Automated_TCs,CML_BIOS_SPL,CML_EC_FV,IFWI_Payload_Platform,RPL-P_5SGC1,RPL-P_5SGC2,RPL-P_4SDC1,RPL-P_3SDC2,RPL-P_2SDC3,RPL-P_3SDC3,RPL-P_2SDC4,RPL-P_PNP_GC,RPL-Px_4SDC1,RPL-Px_3SDC2,MTL-M_5SGC1,MTL-M_4SDC1,MTL-M_4SDC2,MTL-M_3SDC3,MTL-M_2SDC4,MTL-M_2SDC5,MTL-M_2SDC6,MTL_IFWI_CBV_BIOS,RPL-SBGA_5SC,MTL-P_5SGC1,MTL-P_4SDC1,MTL-P_4SDC2,MTL-P_3SDC3,MTL-P_3SDC4,MTL-P_2SDC5,MTL-P_2SDC6,RPL-SBGA_4SC,RPL-Px_4SP2,RPL-P_2SDC5,RPL-P_2SDC6,RPL-Px_2SDC1,ARL_Px_IFWI_CI,RPL_P_PO_P3,RPL-SBGA_2SC1,RPL-SBGA_2SC2,RPL-SBGA_3SC-2,RPL-SBGA_3SC,RPL_Px_PO_P3,MTL-P_IFWI_PO,RPL_P_Q0_DC2_PO_P3,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t>
  </si>
  <si>
    <t>Verify BKC drivers installation on SUT</t>
  </si>
  <si>
    <t>CSS-IVE-76107</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</si>
  <si>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</si>
  <si>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BC-RQTBC-2488
ICL : IceLake-UCIS-188
RKL Coverage iD: 1209949783</t>
  </si>
  <si>
    <t>No yellow bang observed. Windows OS should be stable post BKC installation on the SUT.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</si>
  <si>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broxton,ifwi.cannonlake,ifwi.coffeelake,ifwi.cometlake,ifwi.geminilake,ifwi.icelake,ifwi.kabylake,ifwi.kabylake_r,ifwi.lakefield,ifwi.raptorlake,ifwi.tigerlake,ifwi.whiskeylak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</si>
  <si>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raptorlake,ifwi.tigerlake,ifwi.whiskeylake</t>
  </si>
  <si>
    <t>This test is to verify BKC drivers installation on SUT. Yellow bang should not observed in device manager after BKC drivers successful installation.</t>
  </si>
  <si>
    <t>ICL-FW-PSS0.3,ICL-FW-PSS0.5,InProdATMS1.0_03March2018,PSE 1.0,RKL_PSS0.5,TGL_BIOS_IPU_QRC_BAT,ICL_ATMS1.0_Automation,GLK_ATMS1.0_Automated_TCs,KBLR_ATMS1.0_Automated_TCs,TGL_BIOS_PO_P1,TGL_H_PSS_IFWI_BAT,TGL_Focus_Blue_Auto,LKF_ROW_BIOS,PSS_ADL_Automation_In_Production,CML-H_ADP-S_PO_Phase1,ADL-S_TGP-H_PO_Phase1,ADL_P_Automated_TCs,COMMON_QRC_BAT,MTL_Sanity,MTL_PSS_0.5,ADL_P_ERB_BIOS_PO,ADL_S_QRCBAT,TGL_U_GC_DC,IFWI_Payload_Common,ADL-S_Delta1,ADL-S_Delta2,ADL-S_Delta3,RKL-S X2_(CML-S+CMP-H)_S102,RKL-S X2_(CML-S+CMP-H)_S62,ADL-P_QRC_BAT,UTR_SYNC,LNL_M_PSS0.8,RPL-Px_4SP2,RPL-Px_2SDC1,MTL-P_4SDC1,MTL-P_3SDC3,MTL-P_3SDC4,MTL-P_5SGC1,MTL-P_4SDC2,MTL-P_2SDC5,MTL-P_2SDC6,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RPL_Hx-R-GC,RPL_Hx-R-DC1,RPL-SBGA_4SC,RPL-SBGA_3SC,RPL-SBGA_3SC-2,RPL-SBGA_2SC1,RPL-SBGA_2SC21,RPL-P_5SGC1,RPL-P_2SDC5,RPL-P_2SDC3,RPL-P_2SDC4,RPL-P_2SDC6,RPL-P_PNP_GC,RPL-P_4SDC1,RPL-P_3SDC2,RPL-Px_5SGC1,Automation_Inproduction,MTL_HFPGA_SOC_S,RPL-S_ 5SGC1,RPL-S_2SDC7,RPL_S_BackwardCompc,ADL-S_ 5SGC_1DPC,ADL-S_4SDC1,ADL-S_4SDC2,ADL-S_4SDC3,ADL-S_3SDC4,ADL_N_MASTER,ADL_N_5SGC1,ADL_N_4SDC1,ADL_N_3SDC1,ADL_N_2SDC1,ADL_N_2SDC2,ADL_N_2SDC3,MTL_Test_Suite,RPL_S_PSS_BASEAutomation_Inproduction,IFWI_TEST_SUITE,IFWI_COMMON_UNIFIED,TGL_H_MASTER,ADL_N_PSS_1.0,QRC_BAT_Customized,ADL-P_5SGC1,ADL-P_5SGC2,RKL_S_X1_2*1SDC,ADL_M_QRC_BAT,ADL-M_5SGC1,ADL-M_3SDC2,ADL-M_2SDC1,ADL-M_2SDC2,MTL_SIMICS_IN_EXECUTION_TEST,ADL-N_QRC_BAT,MTL_S_Sanity,RPL_S_QRCBAT,ADL_N_REV0,ADL-N_REV1,MTL_HSLE_Sanity_SOC,ADL_SBGA_5GC,ADL_SBGA_3DC1,ADL_SBGA_3DC2,ADL_SBGA_3DC3,ADL_SBGA_3DC4,ADL_SBGA_3DC,MTL_S_BIOS_Emulation,RPL_Px_QRC,ADL-S_Post-Si_In_Production,MTL-M/P_Pre-Si_In_ProductionMTL-M_4SDC1,MTL-M_3SDC3,MTL-M_2SDC5,MTL-M_2SDC6,MTL-M_5SGC1,MTL-M_4SDC2,MTL-M_2SDC4,MTL-S_Pre-Si_In_Production,ADL-N_Post-Si_In_Production,RPL-sbga_QRC_BAT,MTL_M_P_PV_POR,RPL_readiness_kit,,RPL_P_QRC,MTLSGC1,MTLSDC1,MTLSDC2,MTLSDC3,MTLSDC4,MTLSDC5</t>
  </si>
  <si>
    <t>Verify OS installation on SUT</t>
  </si>
  <si>
    <t>CSS-IVE-75927</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</si>
  <si>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Simics_PSS1.1,ADL-S_TGP-H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4x_Win10x_PreAlpha,ADL-P_ADP-LP_DDR4_PreAlpha,ADL-P_ADP-LP_DDR5_PreAlpha</t>
  </si>
  <si>
    <t>BC-RQTBC-1500
IceLake-UCIS-1821
IceLake-UCIS-188
TGL: 220194363
4_335-UCIS-1796
ADL FR ID : 1406912104</t>
  </si>
  <si>
    <t>Windows OS should successfully get installed on the SUT</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</si>
  <si>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tigerlake_refresh,bios.whiskeylake,ifwi.amberlake,ifwi.apollolake,ifwi.arrowlake,ifwi.broxton,ifwi.cannonlake,ifwi.coffeelake,ifwi.cometlake,ifwi.geminilake,ifwi.icelake,ifwi.kabylake,ifwi.kabylake_r,ifwi.lakefield,ifwi.lunarlake,ifwi.meteorlake,ifwi.raptorlake,ifwi.tigerlake,ifwi.whiskeylake</t>
  </si>
  <si>
    <t>This test is to verify OS installation on SUT.</t>
  </si>
  <si>
    <t>ICL-FW-PSS0.3,GLK-FW-PO,ICL-FW-PSS0.5,ICL_PSS_BAT_NEW,GLK-RS3-10_IFWI,BIOS_BAT_QRC,TGL_PreAlpha,InProdATMS1.0_03March2018,OBC-ICL-PCH-PCIE-Storage-NVME,OBC-TGL-PCH-PCIE-Storage-NVME,TGL_BIOS_PO_P1,LKF_ROW_BIOS,RKL_POE,RKL_CML_S_TGPH_PO_P2,TGL_IFWI_FOC_BLUE,PSS_ADL_Automation_In_Production,CML-H_ADP-S_PO_Phase1,ADL-S_TGP-H_PO_Phase1,TGL_BIOS_IPU_QRC_BAT,ADL_S_Dryrun_Done,RKL_S_CMPH_POE_Sanity,RKL_S_TGPH_POE_Sanity,ADL_P_Automated_TCs,COMMON_QRC_BAT,ADL_P_ERB_BIOS_PO,ADL_S_QRCBAT,IFWI_Payload_Common,TGL_U_GC_DC,ADL-S_Delta1,ADL-S_Delta2,ADL-S_Delta3,RKL-S X2_(CML-S+CMP-H)_S102,RKL-S X2_(CML-S+CMP-H)_S62,ADL-P_QRC_BAT,MTL_TRY_RUN,MTL_PSS_0.5,UTR_SYNC,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1,RPL-P_5SGC1,RPL-P_2SDC4,RPL-P_PNP_GC,RPL-P_4SDC1,RPL-P_3SDC2,RPL-Px_5SGC1,Automation_Inproduction,MTL_HFPGA_SOC_S,RPL-S_ 5SGC1,RPL-S_2SDC7,RPL_P_MASTER,RPL_S_BackwardCompc,ADL-S_ 5SGC_1DPC,ADL-S_4SDC1,ADL-S_4SDC2,ADL-S_4SDC3,ADL-S_3SDC4,ADL_N_MASTER,ADL_N_5SGC1,ADL_N_4SDC1,ADL_N_3SDC1,ADL_N_2SDC1,ADL_N_2SDC2,ADL_N_2SDC3,MTL_Test_Suite,RPL_S_PSS_BASEAutomation_Inproduction,IFWI_TEST_SUITE,IFWI_COMMON_UNIFIED,TGL_H_MASTER,QRC_BAT_Customized,ADL-P_5SGC1,ADL-P_5SGC2,RKL_S_X1_2*1SDC,ADL_M_QRC_BAT,ADL-M_5SGC1,ADL-M_3SDC2,ADL-M_2SDC1,ADL-M_2SDC2,MTL_SIMICS_IN_EXECUTION_TEST,ADL-N_QRC_BAT,RPL_S_QRCBAT,ADL_N_REV0,ADL-N_REV1,MTL_HSLE_Sanity_SOC,ADL_SBGA_5GC,ADL_SBGA_3DC1,ADL_SBGA_3DC2,ADL_SBGA_3DC3,ADL_SBGA_3DC4,ADL_SBGA_3DC,RPL_P_PSS_BIOS,MTL_S_BIOS_Emulation,RPL_Px_QRC,MTL-M/P_Pre-Si_In_Production,MTL_IFWI_IAC_BIOS,MTL_IFWI_CBV_BIOS,LNL_M_PSS0.5,LNL_M_PSS0.8,MTL-S_Pre-Si_In_Production,MTL_M_Sanity,RPL-sbga_QRC_BAT,ARL_Px_IFWI_CI,RPL_readiness_kit,,RPL_P_QRC</t>
  </si>
  <si>
    <t>Boot to OS from SATA SSD</t>
  </si>
  <si>
    <t>CSS-IVE-76086</t>
  </si>
  <si>
    <t>ADL-S_ADP-S_SODIMM_DDR5_1DPC_Alpha,ADL-S_ADP-S_UDIMM_DDR5_1DPC_PreAlpha,CFL_H62_RS2_PV,CFL_H62_RS3_PV,CFL_H62_RS4_PV,CFL_H62_RS5_PV,CFL_H82_RS5_PV,CFL_H82_RS6_PV,CFL_KBPH_S62_RS3_PV,CFL_KBPH_S82_RS6_PV ,CFL_S62_RS4_PV,CFL_S62_RS5_PV,CFL_S82_RS5_PV,CFL_S82_RS6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Y42_RS6_PV,JSLP_POR_20H1_Alpha,JSLP_POR_20H1_PowerOn,JSLP_POR_20H1_PreAlpha,JSLP_POR_20H2_Beta,JSLP_POR_20H2_PV,JSLP_TestChip_19H1_PreAlpha,KBL_U21_PV,KBL_U22_PV,KBL_U23e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ADL-P_ADP-LP_LP5_PreAlpha,ADL-P_ADP-LP_L4X_PreAlpha,ADL-M_ADP-M_LP5_20H1_PreAlpha,ADL-M_ADP-M_LP5_21H1_PreAlpha,ADL-P_ADP-LP_DDR4_PreAlpha,ADL-P_ADP-LP_DDR5_PreAlpha</t>
  </si>
  <si>
    <t>BIOS-Boot-Flows,SATA Gen3 Direct AHCI</t>
  </si>
  <si>
    <t>BC-RQTBC-621
220195264
MTL:16011786590
MTL:16011786596</t>
  </si>
  <si>
    <t>SUT should boot  to OS from SSD successfully </t>
  </si>
  <si>
    <t>bios.alderlake,bios.apollolake,bios.arrowlake,bios.cannonlake,bios.coffeelake,bios.cometlake,bios.geminilake,bios.icelake-client,bios.jasperlake,bios.kabylake,bios.kabylake_r,bios.meteorlake,bios.raptorlake,bios.rocketlake,bios.skylake,bios.tigerlake,bios.whiskeylake,ifwi.apollolake,ifwi.arrowlake,ifwi.cannonlake,ifwi.coffeelake,ifwi.cometlake,ifwi.geminilake,ifwi.icelake,ifwi.kabylake,ifwi.kabylake_r,ifwi.meteorlake,ifwi.raptorlake,ifwi.tigerlake,ifwi.whiskeylake</t>
  </si>
  <si>
    <t>bios.alderlake,bios.apollolake,bios.cannonlake,bios.coffeelake,bios.cometlake,bios.geminilake,bios.icelake-client,bios.jasperlake,bios.kabylake,bios.kabylake_r,bios.meteorlake,bios.raptorlake,bios.rocketlake,bios.tigerlake,bios.whiskeylake,ifwi.apollolake,ifwi.cannonlake,ifwi.coffeelake,ifwi.cometlake,ifwi.geminilake,ifwi.icelake,ifwi.kabylake,ifwi.kabylake_r,ifwi.meteorlake,ifwi.raptorlake,ifwi.tigerlake,ifwi.whiskeylake</t>
  </si>
  <si>
    <t>This test is to verify boot to OS from SSD </t>
  </si>
  <si>
    <t>ICL-FW-PSS0.3,ICL-FW-PSS0.5,C3_NA,C4_NA,Non_EMMC,GLK-RS3-10_IFWI,BIOS_BAT_QRC,ICL_BAT_NEW,BIOS_EXT_BAT,InProdATMS1.0_03March2018,ICL_RVPC_NA,OBC-CNL-PCH-PCIE-Storage-NVME,OBC-CFL-PCH-PCIE-Storage-NVME,OBC-ICL-PCH-PCIE-Storage-NVME,OBC-TGL-PCH-PCIE-Storage-NVME,RKL_PSS0.5,TGL_PSS_IN_PRODUCTION,TGL_BIOS_PO_P1,TGL_IFWI_PO_P1,TGL_H_PSS_BIOS_BAT,RKL_POE,RKL_CML_S_TGPH_PO_P2,TGL_IFWI_FOC_BLUE,ADL_S_Dryrun_Done,CML-H_ADP-S_PO_Phase1,ADL-S_TGP-H_PO_Phase1,ADL-S_ADP-S_DDR4_2DPC_PO_Phase1,ADL_P_Automated_TCs,COMMON_QRC_BAT,MTL_PSS_0.5,ADL_P_ERB_BIOS_PO,ADL_S_QRCBAT,IFWI_Payload_Common,ADL-S_Delta,ADL-S_Delta1,ADL-P_ADP-LP_DDR4_PO Suite_Phase1,RKL-S X2_(CML-S+CMP-H)_S102,RKL-S X2_(CML-S+CMP-H)_S62,PO_Phase_1,ADL-P_ADP-LP_LP5_PO Suite_Phase1,ADL-P_ADP-LP_DDR5_PO Suite_Phase1,ADL-P_ADP-LP_LP4x_PO Suite_Phase1,ADL-P_QRC,RPL_S_PSS_BASE,UTR_SYNC,Automation_Inproduction,MTL_HFPGA_SOC_S,RPL_S_MASTER,RPL_S_BackwardComp,ADL-S_3SDC4,ADL_N_MASTER,ADL_N_REV0,ADL_N_3SDC1,IFWI_TEST_SUITE,IFWI_COMMON_UNIFIED,MTL_Test_Suite,MTL_PSS_0.8,TGL_H_MASTER,RPL-S_2SDC3,MTL_P_VS_0.8,MTL_TEMP,MTL_IFWI_Sanity,MTL_S_PSS_0.5,RPL_S_PO_P1,MTL_S_IFWI_PSS_0.5,RPL-P_3SDC2,MTL_S_VS0,RPL_S_QRCBAT,RPL_S_IFWI_PO_Phase2,RPL-SBGA_5SC,RPL-SBGA_3SC,MTL-M/P_Pre-Si_In_Production,MTL_IFWI_IAC_SPHY,RPL_SBGA_PO_P1,RPL_SBGA_IFWI_PO_Phase2,MTL_IFWI_CBV_PCHC,RPL-S_2SDC1,RPL-S_2SDC2,MTL-S_Pre-Si_In_Production,MTL-P_2SDC5,MTL-P_2SDC6,MTL_S_VS1,RPL-sbga_QRC_BAT,ARL_Px_IFWI_CI,MTL_M_P_PV_POR,MTL-P_IFWI_PO,ARL_S_IFWI_0.5PSS,MTLSDC3</t>
  </si>
  <si>
    <t>Verify No device yellow bangs post cold boot cycles with all device connected as per config planned ( Golden, delta, 5, 4, 3 STAR )</t>
  </si>
  <si>
    <t>CSS-IVE-76097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</si>
  <si>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ADL-P_ADP-LP_LP5_PreAlpha,ADL-P_ADP-LP_L4X_PreAlpha,ADL-M_ADP-M_LP5_20H1_PreAlpha,ADL-M_ADP-M_LP5_21H1_PreAlpha,ADL-M_ADP-M_LP4x_Win10x_PreAlpha,ADL-P_ADP-LP_DDR4_PreAlpha,ADL-P_ADP-LP_DDR5_PreAlpha</t>
  </si>
  <si>
    <t>BC-RQTBC-10214
BC-RQTBC-10215
TGL::BC-RQTBCTL-1142
ADL: 2202553229,1508092832</t>
  </si>
  <si>
    <t>No yellow bangs should get introduced post Cold reboot cycles</t>
  </si>
  <si>
    <t>bios.alderlake,bios.amberlake,bios.apollolake,bios.arrowlake,bios.broxton,bios.cannonlake,bios.cometlake,bios.geminilake,bios.icelake-client,bios.kabylake,bios.kabylake_r,bios.lunarlake,bios.meteorlake,bios.raptorlake,bios.raptorlake_refresh,bios.rocketlake,bios.tigerlake,bios.whiskeylake,ifwi.amberlake,ifwi.apollolake,ifwi.arrowlake,ifwi.broxton,ifwi.cannonlake,ifwi.cometlake,ifwi.geminilake,ifwi.icelake,ifwi.kabylake,ifwi.kabylake_r,ifwi.lunarlake,ifwi.meteorlake,ifwi.raptorlake,ifwi.raptorlake_refresh,ifwi.tigerlake,ifwi.whiskeylake</t>
  </si>
  <si>
    <t>bios.alderlake,bios.amberlake,bios.apollolake,bios.arrowlake,bios.broxton,bios.cannonlake,bios.cometlake,bios.geminilake,bios.icelake-client,bios.kabylake,bios.kabylake_r,bios.lunarlake,bios.meteorlake,bios.raptorlake,bios.rocketlake,bios.tigerlake,bios.whiskeylake,ifwi.amberlake,ifwi.apollolake,ifwi.broxton,ifwi.cannonlake,ifwi.cometlake,ifwi.geminilake,ifwi.icelake,ifwi.kabylake,ifwi.kabylake_r,ifwi.meteorlake,ifwi.raptorlake,ifwi.tigerlake,ifwi.whiskeylake</t>
  </si>
  <si>
    <t>Intention of the testcase is to verify device manager post Cold reboot cycles</t>
  </si>
  <si>
    <t>ICL-FW-PSS0.5,GLK-CI,GLK-SxCycle,EC-NA,GLK-CI-2,GLK_Win10S,InProdATMS1.0_03March2018,EC-tgl-pss_bat,PSE 1.0,RKL_PSS0.5,TGL_PSS_IN_PRODUCTION,GLK_ATMS1.0_Automated_TCs,CML_EC_BAT,CML_EC_SANITY,TGL_IFWI_FOC_BLUE,ADL_S_Dryrun_Done,PSS_ADL_Automation_In_Production,EC-FV,ECVAL-DT-FV,TGL_U_GC_DC,IFWI_Payload_Common,ADL-S_Delta1,ADL-S_Delta2,RKL-S X2_(CML-S+CMP-H)_S62,RKL-S X2_(CML-S+CMP-H)_S102,UTR_SYNC,LNL_M_PSS0.8,ADL_S_QRCBAT_DC1,ADL_S_QRCBAT_DC4,RPL_S_BackwardComp,RPL_S_MASTER,RPL-P_5SGC1,RPL-P_4SDC1,RPL-P_3SDC2,RPL-P_2SDC3,RPL-S_5SGC1,RPL-S_4SDC1,RPL-S_4SDC2,RPL-S_2SDC1,RPL-S_2SDC2,RPL-S_2SDC3,RPL-S_ 5SGC1,RPL-S_2SDC8,ADL-S_ 5SGC_1DPC,ADL-S_4SDC1,ADL-S_4SDC2,ADL-S_4SDC3,ADL-S_3SDC4,ADL_N_MASTER,ADL_N_REV0,ADL_N_5SGC1,ADL_N_4SDC1,ADL_N_3SDC1,ADL_N_2SDC1,ADL_N_2SDC2,ADL_N_2SDC3,IFWI_TEST_SUITE,IFWI_COMMON_UNIFIED,TGL_H_MASTER,ADL-P_5SGC1,ADL-P_5SGC2,ADL-M_5SGC1,ADL-M_4SDC1,ADL-M_3SDC1,ADL-M_3SDC2,ADL-M_3SDC3,ADL-M_2SDC1,ADL-M_QRC_BAT,ADL-P_4SDC1,ADL-P_4SDC2,ADL-P_3SDC1,ADL-P_3SDC2,ADL-P_3SDC3,ADL-P_3SDC4,ADL-P_2SDC1,ADL-P_2SDC2,ADL-P_2SDC3,ADL-P_2SDC4,ADL-P_2SDC5,ADL-P_2SDC6_OC,ADL-P_3SDC5,MTL_S_Sanity,ADL-N_REV1,RPL_S_QRCBAT,RPL_S_IFWI_PO_Phase2,MTL_IFWI_BAT,ADL_SBGA_5GC,ADL_SBGA_3DC1,ADL_SBGA_3DC2,ADL_SBGA_3DC3,ADL_SBGA_3DC4,RPL-SBGA_5SC,RPL-S_2SDC7,RPL-Px_5SGC1,RPL_Px_PO_P2,RPL_Px_QRC,MTL-M_5SGC1,MTL-M_4SDC1,MTL-M_4SDC2,MTL-M_3SDC3,MTL-M_2SDC4,MTL-M_2SDC5,MTL-M_2SDC6,ADL-S_Post-Si_In_Production,RPL_SBGA_IFWI_PO_Phase2,MTL_IFWI_CBV_BIOS,MTL-P_5SGC1,MTL-P_4SDC1,MTL-P_4SDC2,MTL-P_3SDC3,MTL-P_3SDC4,MTL-P_2SDC5,MTL-P_2SDC6,RPL_P_PO_P2,RPL-S_Post-Si_In_Production,RPL-P_2SDC4,RPL-P_2SDC5,RPL-P_2SDC6,RPL-sbga_QRC_BAT,ARL_Px_IFWI_CI,RPL_P_QRC,MTLSGC1,RPL_P_Q0_DC2_PO_P2,LNLM5SGC,LNLM4SDC1,LNLM3SDC2,LNLM3SDC3,LNLM3SDC4,LNLM3SDC5,LNLM2SDC6,MTLSGC1,MTLSDC1,RPL_Hx-R-GC,RPL_Hx-R-DC1</t>
  </si>
  <si>
    <t>Verify Touch function test using Touch Panel post S0i3 cycle</t>
  </si>
  <si>
    <t>CSS-IVE-76150</t>
  </si>
  <si>
    <t>ADL-S_ADP-S_SODIMM_DDR5_1DPC_Alpha,AML_5W_Y22_ROW_PV,AMLR_Y42_PV_RS6,CFL_H62_RS2_PV,CFL_H62_RS3_PV,CFL_H62_RS4_PV,CFL_H62_RS5_PV,CFL_H82_RS5_PV,CFL_H82_RS6_PV,CFL_U43e_PV,CNL_H82_PV,CNL_U22_PV,CNL_Y22_PV,GLK_B0_RS3_PV,KBL_U21_PV,KBL_Y22_PV,KBLR_Y_PV,TGL_ H81_RS4_Alpha,TGL_ H81_RS4_Beta,TGL_ H81_RS4_PV,TGL_H81_19H2_RS6_PreAlpha,TGL_HFPGA_RS2,TGL_HFPGA_RS3,TGL_HFPGA_RS4,TGL_U42_RS4_PV,TGL_Y42_RS4_PV,TGL_Z0_(TGPLP-A0)_RS4_PPOExit,WHL_U42_PV,ADL-S_ADP-S_SODIMM_DDR5_1DPC_Beta,ADL-S_ADP-S_SODIMM_DDR5_1DPC_PreAlpha,ADL-S_ADP-S_SODIMM_DDR5_1DPC_PV,TGL_U42_RS6_Alpha,TGL_U42_RS6_Beta,TGL_U42_RS6_PV,TGL_Y42_RS6_Alpha,TGL_Y42_RS6_Beta,TGL_Y42_RS6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t>
  </si>
  <si>
    <t>S0ix-states,S-states,touch panel</t>
  </si>
  <si>
    <t>BC-RQTBC-9912
BC-RQTBC-9527</t>
  </si>
  <si>
    <t>Touch Panel should be functional pre and post S3 cycle</t>
  </si>
  <si>
    <t>bios.alderlake,bios.apollolake,bios.arrowlake,bios.broxton,bios.cannonlake,bios.coffeelake,bios.cometlake,bios.geminilake,bios.kabylake,bios.kabylake_r,bios.lunarlake,bios.meteorlake,bios.tigerlake,ifwi.apollolake,ifwi.arrowlake,ifwi.broxton,ifwi.cannonlake,ifwi.coffeelake,ifwi.cometlake,ifwi.geminilake,ifwi.kabylake,ifwi.kabylake_r,ifwi.lunarlake,ifwi.meteorlake,ifwi.raptorlake,ifwi.tigerlake</t>
  </si>
  <si>
    <t>bios.alderlake,bios.apollolake,bios.arrowlake,bios.broxton,bios.cannonlake,bios.coffeelake,bios.cometlake,bios.geminilake,bios.kabylake,bios.kabylake_r,bios.lunarlake,bios.meteorlake,bios.tigerlake,ifwi.apollolake,ifwi.broxton,ifwi.cannonlake,ifwi.coffeelake,ifwi.cometlake,ifwi.geminilake,ifwi.kabylake,ifwi.kabylake_r,ifwi.meteorlake,ifwi.raptorlake,ifwi.tigerlake</t>
  </si>
  <si>
    <t>This test is to verify touch function test using Touch Panel post S0i3 cycle.
Android OS related steps:
Step 1 : Connect touch panel to DUT.
Step 2.  Navigate through apps and settings in DUT using touch panel
Step 3 : Make DUT enter S0i3
Step 4 : Wake device from S0i3 and check for functionality of touch panel
Expected Results:
Touch panel should be functional.</t>
  </si>
  <si>
    <t>DEMO_OneValidation,CFL-PRDtoTC-Mapping,InProdATMS1.0_03March2018,PSE 1.0,GLK_ATMS1.0_Automated_TCs,IFWI_Payload_BIOS,IFWI_Payload_ISH,RKL-S X2_(CML-S+CMP-H)_S102,RKL-S X2_(CML-S+CMP-H)_S62,ADL-P_QRC_BAT,UTR_SYNC,ADL_N_MASTER,ADL-S_4SDC2,ADL_N_2SDC2,ADL_N_2SDC3,RPL_S_MASTER,MTL_M_MASTER,MTL_P_MASTER,IFWI_TEST_SUITE,IFWI_COMMON_UNIFIED,MTL_Test_Suite,TGL_H_MASTER,RPL-S_3SDC1,ADL-P_3SDC1,RPL-Px_5SGC1,RPL-Px_4SDC1,RPL-P_4SDC1,ADL_N_REV0,ADL-N_REV1,ADL_SBGA_5GC,RPL-SBGA_5SC,RPL-S_3SDC2,MTL_PSS_1.0_BLOCK,RPL-P_3SDC2,ADL_SBGA_3DC4,LNL_M_PSS0.8,LNL_M_PSS1.0,MTLSDC2,LNLM3SDC3</t>
  </si>
  <si>
    <t>Validate Type-C USB2.0 Host Mode (Type-C to A) functionality on hot insert and removal over Type-C port</t>
  </si>
  <si>
    <t>CSS-IVE-76581</t>
  </si>
  <si>
    <t>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Simics_VP_RS1_PSS_1.0C,ICL_Simics_VP_RS1_PSS_1.0P,ICL_Simics_VP_RS2_PSS_1.1,ICL_U42_RS6_PV,ICL_Y42_RS6_PV,JSLP_POR_20H1_Alpha,JSLP_POR_20H1_PreAlpha,JSLP_POR_20H2_Beta,JSLP_POR_20H2_PV,JSLP_TestChip_19H1_PowerOn,JSLP_TestChip_19H1_PreAlpha,KBLR_U42_PV,KBLR_Y_PV,KBLR_Y22_PV,LKF_A0_RS4_Alpha,LKF_A0_RS4_POE,LKF_B0_RS4_Beta,LKF_B0_RS4_PO,LKF_B0_RS4_PV ,LKF_Bx_ROW_19H1_Alpha,LKF_Bx_ROW_19H2_Beta,LKF_Bx_ROW_19H2_PV,LKF_Bx_ROW_20H1_PV,LKF_Bx_Win10X_PV,LKF_Bx_Win10X_Beta,LKF_HFPGA_RS3_PSS1.0,LKF_HFPGA_RS3_PSS1.1,LKF_HFPGA_RS4_PSS1.0,LKF_N-1_(BXTM)_RS3_POE,LKF_N-1_(ICL)_RS3_POE,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</si>
  <si>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EC-Lite,TBT_PD_EC_NA,TCSS,USB2.0,USB-TypeC</t>
  </si>
  <si>
    <t>LKF PRD Coverage: BC-RQTBCLF-468
TGL Coverage : 1209950986, 1209951124
ICL Coverage : IceLake-UCIS-1757, IceLake-UCIS-1758
TGL: 220195267,BC-RQTBCTL-671,220194392,220194397,220195265
LKF PSS UCSI Coverage: 4_335-UCIS-2980, 4_335-UCIS-2983
JSL PRD coverage :  BC-RQTBC-16142
RKL Coverage ID :2203201802
JSLP Coverage ID: 2203201802
ADL: 2205445428 , 2209397682MTL_P:22010767569MTL_M:22010767598MTL : 16011327244</t>
  </si>
  <si>
    <t>USB 2.0 disk should function without any issue on hot insert and removal over Type-C port</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</si>
  <si>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tigerlake_refresh,bios.whiskeylake,ifwi.amberlake,ifwi.apollolake,ifwi.arrowlake,ifwi.broxton,ifwi.cannonlake,ifwi.coffeelake,ifwi.cometlake,ifwi.geminilake,ifwi.icelake,ifwi.kabylake,ifwi.kabylake_r,ifwi.lakefield,ifwi.lunarlake,ifwi.meteorlake,ifwi.raptorlake,ifwi.raptorlake_refresh,ifwi.tigerlake,ifwi.whiskeylake</t>
  </si>
  <si>
    <t>USB Tree View,USB View,iTestSuite</t>
  </si>
  <si>
    <t>This test is to validate Type-C USB2.0 Host Mode (Type-C to A) functionality on hot insert and removal over Type-C port</t>
  </si>
  <si>
    <t>GraCom,KBL_NON_ULT,GLK-IFWI-SI,GLK_eSPI_Sanity_inprod,ICL_PSS_BAT_NEW,ICL_BAT_NEW,BIOS_EXT_BAT,UDL2.0_ATMS2.0,ec-tgl-pss-exbat,EC-AML-NA,TGL_ERB_PO,ECLITE-BAT,OBC-CNL-PCH-XDCI-USBC-USB2_Storage,OBC-ICL-CPU-iTCSS-TCSS-USB2_Storage,OBC-TGL-CPU-iTCSS-TCSS-USB2_Storage,OBC-CFL-PCH-XDCI-USBC-USB2_Storage,CML_BIOS_SPL,TGL_BIOS_PO_P2,TGL_IFWI_PO_P1,TGL_BIOS_IPU_QRC_BAT,TGL_BIOS_IPU_QRC_BAT,ADL-S_TGP-H_PO_Phase2,COMMON_QRC_BAT,ADL_S_QRCBAT,IFWI_Payload_IOM,IFWI_Payload_TBT,IFWI_Payload_EC,ADL-P_QRC,ADL-P_QRC_BAT,UTR_SYNC,MTL_P_MASTER,MTL_M_MASTER,MTL_S_MASTER,MTL_N_MASTER,RPL_S_MASTER,RPL_P_MASTER,RPL_S_BackwardComp,ADL-S_ 5SGC_1DPC,ADL_N_MASTER,ADL_N_5SGC1,ADL_N_4SDC1,ADL_N_3SDC1,ADL_N_2SDC1,ADL_N_2SDC2,ADL_N_2SDC3,IFWI_TEST_SUITE,IFWI_COMMON_UNIFIED,MTL_Test_Suite,IFWI_FOC_BAT,RPL-S_ 5SGC1,ADL-P_5SGC1,ADL-P_5SGC2,ADL_M_QRC_BAT,ADL-M_5SGC1,ADL-M_2SDC2,ADL-M_3SDC1,ADL-M_3SDC2,ADL-M_2SDC1,ADL-M_QRC_BAT,ADL-P_3SDC2,ADL-P_3SDC3,ADL-P_3SDC4,ADL-P_2SDC1,ADL-P_2SDC2,ADL-P_2SDC3,ADL-N_QRC_BAT,RPL-Px_5SGC1,RPL-Px_3SDC1,RPL-P_5SGC1,RPL-P_5SGC2,RPL-P_4SDC1,RPL-P_3SDC2,RPL-P_2SDC3,RPL_S_QRCBAT,RPL_S_IFWI_PO_Phase2,RPL_S_PO_P3,ADL_N_REV0,ADL-N_REV1,MTL_IFWI_BAT,ADL_SBGA_5GC,RPL-SBGA_5SC,RPL-S_2SDC4,RPL_Px_PO_P3,RPL_Px_QRC,LNL_M_PSS0.8,ADL-S_Post-Si_In_Production,MTL-M_5SGC1,MTL-M_4SDC1,MTL-M_4SDC2,MTL-M_3SDC3,MTL-M_2SDC4,MTL-M_2SDC5,MTL-M_2SDC6,MTL_IFWI_IAC_IOM,RPL_SBGA_PO_P3,RPL_SBGA_IFWI_PO_Phase2,MTL_IFWI_CBV_TBT,MTL_IFWI_CBV_EC,MTL_IFWI_CBV_IOM,MTL-P_5SGC1,MTL-P_4SDC1,MTL-P_4SDC2,MTL-P_3SDC3,MTL-P_3SDC4,MTL-P_2SDC5,MTL-P_2SDC6,RPL_P_PO_P3,MTL_PSS_0.8_Block,RPL-SBGA_4SC,RPL-sbga_QRC_BAT,RPL-Px_4SP2,RPL-P_2SDC4,RPL-P_2SDC5,RPL-P_2SDC6,RPL-Px_2SDC1,MTL_M_P_PV_POR,RPL-SBGA_2SC1,RPL-SBGA_2SC2-2,MTL_PSS_1.1,MTL_PSS_1.0_Block,RPL_P_QRC,MTLSDC1,MTLSGC1,MTLSDC4,MTLSDC3,MTLSDC2,RPL_P_Q0_DC2_PO_P3,LNLM5SGC,LNLM3SDC3,LNLM3SDC4,LNLM3SDC5,LNLM3SDC1,LNLM2SDC6,ARL_S_IFWI_1.1PSS,RPL_Hx-R-DC1,RPL_Hx-R-GC,RPL_Hx-R-GC,RPL_Hx-R-DC1</t>
  </si>
  <si>
    <t>Verify charging during pre and post S3 cycle</t>
  </si>
  <si>
    <t>CSS-IVE-76608</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</si>
  <si>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Simics_VP_RS2_PSS1.1,TGL_Simics_VP_RS4_PSS1.1,TGL_U42_RS4_PV,TGL_Y42_RS4_PV,WHL_U42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GLR_UP4_HR21_PreAlpha,TGLR_UP4_HR21_Alpha,TGLR_UP4_HR21_Beta,TGLR_UP4_HR21_PV,TGLR_UP3_HR21_PreAlpha,TGLR_UP3_HR21_Alpha,TGLR_UP3_HR21_Beta,TGLR_UP3_HR21_PV</t>
  </si>
  <si>
    <t>BC-RQTBC-2820
BC-RQTBC-16768</t>
  </si>
  <si>
    <t>SUT should get continue charging pre and post cycle</t>
  </si>
  <si>
    <t>bios.alderlake,bios.amberlake,bios.apollolake,bios.arrowlake,bios.cannonlake,bios.coffeelake,bios.cometlake,bios.icelake-client,bios.jasperlake,bios.kabylake,bios.kabylake_r,bios.lakefield,bios.lunarlake,bios.meteorlake,bios.raptorlake,bios.tigerlake,bios.whiskeylake,ifwi.amberlake,ifwi.meteorlake,ifwi.raptorlake</t>
  </si>
  <si>
    <t>This test is to Verify charging during pre and post S3/S0i3 cycle.
Android OS Related steps:
1  DUT with with only battery and AC power connected.
2. Boot to AOS and read the battery status
3. Wait for 5 minutes and battery should get charged up.
4. Perform S0i3 cycle and repeat step 3
Expected Results:
Battery should get charged without any issues pre and post cycle</t>
  </si>
  <si>
    <t>EC-SX,EC-BATTERY,ICL_BAT_NEW,BIOS_EXT_BAT,InProdATMS1.0_03March2018,LKF_PO_New_P3,PSE 1.0,OBC-CNL-EC-SMC-EM-ManageCharger,OBC-CFL-EC-SMC-EM-ManageCharger,OBC-ICL-EC-SMC-EM-ManageCharger,OBC-TGL-EC-SMC-EM-ManageCharger,OBC-LKF-PTF-DekelPhy-EM-PMC_EClite_ManageCharger,GLK_ATMS1.0_Automated_TCs,KBLR_ATMS1.0_Automated_TCs,CML_EC_FV,LKF_WCOS_BIOS_BAT_NEW,LKF_Battery,ECVAL-EXBAT-2018,IFWI_Payload_EC,IFWI_Payload_PMC,UTR_SYNC,ADL_N_MASTER,ADL_N_3SDC1,ADL_N_2SDC1,ADL_N_2SDC3,IFWI_TEST_SUITE,IFWI_COMMON_UNIFIED,MTL_Test_Suite,MTL_PSS_0.8,TGL_H_MASTER,ADL-P_5SGC2,RPL-Px_5SGC1,RPL-Px_3SDC1,MTL_SIMICS_BLOCK,ADL_N_REV0,ADL-N_REV1,ADL_SBGA_5GC,GLK-IFWI-SI,ICL-ArchReview-PostSi,CML_BIOS_SPL,IFWI_Payload_Platform,ADL_N_5SGC1,ADL_N_2SDC2,ADL-M_5SGC1,  ,RPL-P_5SGC2,RPL-P_4SDC1, , ,RPL-P_3SDC3, ,RPL-P_PNP_GC,RPL-Px_4SDC1,RPL-Px_3SDC2,MTL_IFWI_CBV_PMC,RPL-SBGA_5SC,RPL-SBGA_4SC,RPL-Px_4SP2,RPL-Px_2SDC1,RPL-Px_2SDC1,RPL-SBGA_2SC1,RPL-SBGA_2SC2,RPL-SBGA_3SC-2,RPL-SBGA_3SC,ARL_S_PSS0.8,RPL_Hx-R-DC1,RPL_Hx-R-GC,RPL_Hx-R-GC,RPL_Hx-R-DC1,RPL_Hx-R-GC,RPL_Hx-R-DC1</t>
  </si>
  <si>
    <t>Verify system wakes from S3 using Keyboard as Wake Source</t>
  </si>
  <si>
    <t>CSS-IVE-77147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</si>
  <si>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</si>
  <si>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BC-RQTBC-10214
BC-RQTBC-16713
BC-RQTBC-9988
TGL:BC-RQTBCTL-747 ,2202411163,2201565348
JSL PRD Coverage: BC-RQTBC-16220.4_335-UCIS-1795 , 2202553186	
RKL: 2206972879, 2206874083
ADL: 2205168301
MTL : 16011327070, 16011327243</t>
  </si>
  <si>
    <t>System should wake from Sleep via Wake Source keyboard</t>
  </si>
  <si>
    <t>bios.alderlake,bios.amberlake,bios.apollolake,bios.arrowlake,bios.broxton,bios.cannonlake,bios.cometlake,bios.geminilake,bios.icelake-client,bios.jasperlake,bios.kabylake,bios.kabylake_r,bios.lunarlake,bios.meteorlake,bios.raptorlake,bios.raptorlake_refresh,bios.rocketlake,bios.skylake,bios.tigerlake,bios.whiskeylake,ifwi.amberlake,ifwi.apollolake,ifwi.arrowlake,ifwi.broxton,ifwi.cannonlake,ifwi.cometlake,ifwi.geminilake,ifwi.icelake,ifwi.kabylake,ifwi.kabylake_r,ifwi.lunarlake,ifwi.meteorlake,ifwi.raptorlake,ifwi.raptorlake_refresh,ifwi.tigerlake,ifwi.whiskeylake</t>
  </si>
  <si>
    <t>1. Boot to OS. Goto Power Options in Control Panel.
2. Click 'Choose what the power buttons do', change the power button function to sleep when press and click Apply.
3. Press the power button ,check whether system can enter sleep.
Pass Criteria:
3. SUT enters sleep without any errors.
Android OS steps:
Steps:
Step 1 Connect the DUT to USB keyboard
Step 2 Make device move to S0i3 state using Power button
Step 3 Wake system from S0i3 using keyboard connected
Expected Results:
DUT should enter and exit S0i3</t>
  </si>
  <si>
    <t>GraCom,GLK-FW-PO,ICL_BAT_NEW,BIOS_EXT_BAT,InProdATMS1.0_03March2018,PSE 1.0,OBC-CNL-PCH-IO-PM-Sx,OBC-ICL-PCH-IO-PM-Sx,OBC-TGL-PCH-IO-PM-Sx,GLK_ATMS1.0_Automated_TCs,KBLR_ATMS1.0_Automated_TCs,TGL_NEW_BAT,TGL_H_PSS_BIOS_BAT,ADL_S_Dryrun_Done,ADL-S_ADP-S_DDR4_2DPC_PO_Phase3,ADL_P_Automated_TCs,COMMON_QRC_BAT,TGL_H_QRC_NA,ADL_S_QRCBAT,IFWI_Payload_BIOS,IFWI_Payload_PMC,IFWI_Payload_EC,LNL_M_PSS1.0,ADL-P_ADP-LP_DDR4_PO Suite_Phase3,PO_Phase_3,ADL-P_ADP-LP_LP5_PO Suite_Phase3,ADL-P_ADP-LP_DDR5_PO Suite_Phase3,ADL-P_ADP-LP_LP4x_PO Suite_Phase3,RKL-S X2_(CML-S+CMP-H)_S62,RKL-S X2_(CML-S+CMP-H)_S102,ADL-P_QRC,ADL-P_QRC_BAT,UTR_SYNC,MTL_HFPGA_SOC_S,RPL_S_BackwardComp,RPL_S_MASTER,RPL-P_5SGC1,RPL-P_4SDC1,RPL-P_3SDC2,RPL-P_2SDC3,RPL-S_5SGC1,RPL-S_4SDC1,RPL-S_4SDC2,RPL-S_2SDC1,RPL-S_2SDC2,RPL-S_2SDC3,RPL-S_ 5SGC1,ADL-S_ 5SGC_1DPC,ADL-S_4SDC1,ADL-S_4SDC2,ADL-S_4SDC3,ADL-S_3SDC4,ADL_N_MASTER,ADL_N_5SGC1,ADL_N_4SDC1,ADL_N_3SDC1,ADL_N_2SDC1,ADL_N_2SDC3,IFWI_TEST_SUITE,IFWI_COMMON_UNIFIED,TGL_H_MASTER,QRC_BAT_Customized,ADL-P_5SGC2,RPL_S_PO_P2,ADL_N_REV0,MTL_SIMICS_IN_EXECUTION_TEST,ADL_N_PO_Phase3,ADL-N_QRC_BAT,ADL-N_REV1,RPL_S_QRCBAT,RPL_S_IFWI_PO_Phase3,MTL_IFWI_BAT,MTL_HSLE_Sanity_SOC,ADL_SBGA_5GC,ADL_SBGA_3DC1,ADL_SBGA_3DC2,ADL_SBGA_3DC3,ADL_SBGA_3DC4,RPL-SBGA_5SC,RPL-SBGA_3SC1,RPL-S_2SDC7,RPL-S_2SDC8,RPL-Px_5SGC1,RPL_Px_PO_P2,RPL_Px_QRC,MTL-M_5SGC1,MTL-M_4SDC1,MTL-M_4SDC2,MTL-M_3SDC3,MTL-M_2SDC4,MTL-M_2SDC5,MTL-M_2SDC6,ADL-S_Post-Si_In_Production,MTL_IFWI_IAC_BIOS,RPL_SBGA_IFWI_PO_Phase3,MTL_IFWI_CBV_PMCV,MTL-P_5SGC1,MTL-P_4SDC1,MTL-P_4SDC2,MTL-P_3SDC3,MTL-P_3SDC4,MTL-P_2SDC5,MTL-P_2SDC6,MTL_A0_P1,RPL_P_PO_P2,RPL-S_Post-Si_In_Production,RPL-Px_4SP2,RPL-Px_2SDC1,RPL-P_2SDC4,RPL-P_2SDC5,RPL-P_2SDC6,RPL_P_QRC,MTLSGC1,MTLSDC1,MTLSDC4,RPL_P_Q0_DC2_PO_P2,LNLM5SGC,LNLM4SDC1,LNLM3SDC2,LNLM3SDC3,LNLM3SDC4,LNLM3SDC5,LNLM2SDC6,MTL_PSS_1.1,ARL_FT_BLK,RPL_Hx-R-GC,RPL_Hx-R-DC1</t>
  </si>
  <si>
    <t>Verify system wakes from sleep via Mouse as wake source</t>
  </si>
  <si>
    <t>CSS-IVE-77148</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</si>
  <si>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</si>
  <si>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BC-RQTBC-10214
BC-RQTBC-9988
BC-RQTBC-16713
TGL : BC-RQTBCTL-747, 2201565348, 2202411163
JSL : 4_335-UCIS-1795 , 2202553186	
RKL : 2206972879, 2206874083
ADL: 2205168301
MTL : 16011187692, 16011327487</t>
  </si>
  <si>
    <t>System should wake from Sleep via mouse</t>
  </si>
  <si>
    <t>bios.alderlake,bios.amberlake,bios.apollolake,bios.arrowlake,bios.broxton,bios.cannonlake,bios.coffeelake,bios.cometlake,bios.geminilake,bios.icelake-client,bios.jasperlake,bios.kabylake,bios.kabylake_r,bios.meteorlake,bios.raptorlake,bios.rocketlake,bios.skylake,bios.tigerlake,bios.whiskeylake,ifwi.amberlake,ifwi.apollolake,ifwi.arrowlake,ifwi.broxton,ifwi.cannonlake,ifwi.coffeelake,ifwi.cometlake,ifwi.geminilake,ifwi.icelake,ifwi.kabylake,ifwi.kabylake_r,ifwi.meteorlake,ifwi.raptorlake,ifwi.tigerlake,ifwi.whiskeylake</t>
  </si>
  <si>
    <t>bios.alderlake,bios.amberlake,bios.apollo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</si>
  <si>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 xml:space="preserve">Intention of the testcase is to verify system wakes from sleep via Mouse as wake source </t>
  </si>
  <si>
    <t>GraCom,GLK-FW-PO,ICL_BAT_NEW,BIOS_EXT_BAT,InProdATMS1.0_03March2018,PSE 1.0,OBC-CNL-PCH-IO-PM-Sx,OBC-ICL-PCH-IO-PM-Sx,OBC-TGL-PCH-IO-PM-Sx,GLK_ATMS1.0_Automated_TCs,KBLR_ATMS1.0_Automated_TCs,TGL_NEW_BAT,TGL_H_PSS_BIOS_BAT,ADL_S_Dryrun_Done,ADL-S_ADP-S_DDR4_2DPC_PO_Phase3,COMMON_QRC_BAT,TGL_H_QRC_NA,ADL_S_QRCBAT,IFWI_Payload_BIOS,IFWI_Payload_PMC,IFWI_Payload_EC,LNL_M_PSS1.0,ADL-P_ADP-LP_DDR4_PO Suite_Phase3,PO_Phase_3,ADL-P_ADP-LP_LP5_PO Suite_Phase3,ADL-P_ADP-LP_DDR5_PO Suite_Phase3,ADL-P_ADP-LP_LP4x_PO Suite_Phase3,RKL-S X2_(CML-S+CMP-H)_S62,RKL-S X2_(CML-S+CMP-H)_S102,ADL-P_QRC,ADL-P_QRC_BAT,UTR_SYNC,_Block,MTL_HFPGA_SOC_S,RPL_S_BackwardComp,RPL-P_5SGC1,RPL-P_4SDC1,RPL-P_3SDC2,RPL-P_2SDC3,RPL-S_5SGC1,RPL-S_4SDC1,RPL-S_4SDC2,RPL-S_2SDC1,RPL-S_2SDC2,RPL-S_2SDC3,RPL-S_ 5SGC1,RPL-S_2SDC8,ADL-S_ 5SGC_1DPC,ADL-S_4SDC1,ADL-S_4SDC2,ADL-S_4SDC3,ADL-S_3SDC4,ADL_N_MASTER,ADL_N_5SGC1,ADL_N_4SDC1,ADL_N_3SDC1,ADL_N_2SDC1,ADL_N_2SDC2,ADL_N_2SDC3,IFWI_TEST_SUITE,IFWI_COMMON_UNIFIED,TGL_H_MASTER,ADL-P_5SGC2,RPL_S_PO_P2,ADL_N_REV0,MTL_SIMICS_IN_EXECUTION_TEST,ADL_N_PO_Phase3,ADL-N_QRC_BAT,ADL-N_REV1,RPL_S_QRCBAT,RPL_S_IFWI_PO_Phase3,MTL_IFWI_BAT,MTL_HSLE_Sanity_SOC,ADL_SBGA_5GC,ADL_SBGA_3DC1,ADL_SBGA_3DC2,ADL_SBGA_3DC3,ADL_SBGA_3DC4,RPL-SBGA_5SC,RPL-S_2SDC7,RPL-Px_5SGC1,RPL_Px_PO_P2,RPL_Px_QRC,MTL-M_5SGC1,MTL-M_4SDC1,MTL-M_4SDC2,MTL-M_3SDC3,MTL-M_2SDC4,MTL-M_2SDC5,MTL-M_2SDC6,ADL-S_Post-Si_In_Production,RPL_SBGA_PO_P2,RPL_SBGA_IFWI_PO_Phase3,MTL_IFWI_CBV_PMC,MTL_IFWI_CBV_BIOS,MTL-P_5SGC1,MTL-P_4SDC1,MTL-P_4SDC2,MTL-P_3SDC3,MTL-P_3SDC4,MTL-P_2SDC5,MTL-P_2SDC6,MTL_A0_P1,RPL_P_PO_P2,RPL-S_Post-Si_In_Production,RPL-Px_4SP2,RPL-Px_2SDC1,RPL-P_2SDC4,RPL-P_2SDC5,RPL-P_2SDC6,RPL-sbga_QRC_BAT,ARL_Px_IFWI_CI,MTL_M_P_PV_POR,RPL_P_QRC,MTLSGC1,MTLSDC1,MTLSDC4,RPL_P_Q0_DC2_PO_P2,MTL_PSS_1.1</t>
  </si>
  <si>
    <t>Verify system wakes from sleep using Lid Action as Wake Source</t>
  </si>
  <si>
    <t>CSS-IVE-77149</t>
  </si>
  <si>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TGL_ H81_RS4_Alpha,TGL_ H81_RS4_Beta,TGL_ H81_RS4_PV,TGL_H81_19H2_RS6_PreAlpha,TGL_U42_RS4_PV,TGL_Y42_RS4_PV,WHL_U42_Corp_PV,WHL_U42_PV,WHL_U43e_Corp_PV,TGL_U42_RS6_Alpha,TGL_U42_RS6_Beta,TGL_U42_RS6_PV,TGL_Y42_RS6_Alpha,TGL_Y42_RS6_Beta,TGL_Y42_RS6_PV,CML_U42_DG1_DDR4_PV,CML_U62_DG1_DDR4_PV,DG1_TGL_Y_PreAlpha,DG1_ TGL_Y _Alpha,DG1_ TGL_Y _Beta,DG1_ TGL_Y 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</si>
  <si>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BC-RQTBC-9988
TGL: BC-RQTBCTL-1134
JSL : BC-RQTBC-16710 , 1607196202
RKL:2203202813
ADL : 2203202813
MTL : 16011187692, 16011327487</t>
  </si>
  <si>
    <t>System should wake from Sleep via LID_ACTION</t>
  </si>
  <si>
    <t>bios.alderlake,bios.amberlake,bios.apollolake,bios.arrowlake,bios.cannonlake,bios.coffeelake,bios.cometlake,bios.geminilake,bios.icelake-client,bios.jasperlake,bios.kabylake,bios.kabylake_r,bios.meteorlake,bios.raptorlake,bios.skylake,bios.tigerlake,bios.whiskeylake,ifwi.amberlake,ifwi.apollolake,ifwi.arrowlake,ifwi.cannonlake,ifwi.coffeelake,ifwi.cometlake,ifwi.geminilake,ifwi.icelake,ifwi.kabylake,ifwi.kabylake_r,ifwi.meteorlake,ifwi.raptorlake,ifwi.tigerlake,ifwi.whiskeylake</t>
  </si>
  <si>
    <t>bios.alderlake,bios.amberlake,bios.apollolake,bios.arrowlake,bios.cannonlake,bios.coffeelake,bios.cometlake,bios.geminilake,bios.icelake-client,bios.jasperlake,bios.kabylake,bios.kabylake_r,bios.meteorlake,bios.raptorlake,bios.tigerlake,bios.whiskeylake,ifwi.amberlake,ifwi.apollolake,ifwi.cannonlake,ifwi.coffeelake,ifwi.cometlake,ifwi.geminilake,ifwi.icelake,ifwi.kabylake,ifwi.kabylake_r,ifwi.meteorlake,ifwi.raptorlake,ifwi.tigerlake,ifwi.whiskeylake</t>
  </si>
  <si>
    <t>Intention of the testcase is to verify system wakes from sleep using Lid Action as Wake Source </t>
  </si>
  <si>
    <t>EC-NA,ICL_BAT_NEW,BIOS_EXT_BAT,InProdATMS1.0_03March2018,PSE 1.0,OBC-CNL-EC-PMC-PM-Sx,OBC-ICL-EC-PMC-PM-Sx,OBC-TGL-EC-PMC-PM-Sx,GLK_ATMS1.0_Automated_TCs,KBLR_ATMS1.0_Automated_TCs,CML_EC_BAT,TGL_NEW_BAT,EC-FV,COMMON_QRC_BAT,TGL_H_QRC_NA,IFWI_Payload_BIOS,IFWI_Payload_PMC,IFWI_Payload_EC,ADL-P_QRC_BAT,MTL_PSS_0.8,,UTR_SYNC,MTL_PSS_0.8,_Block,MTL_HFPGA_SOC_S,RPL-P_5SGC1,RPL-P_2SDC3,ADL_N_MASTER,ADL_N_5SGC1,ADL_N_4SDC1,ADL_N_3SDC1,ADL_N_2SDC1,ADL_N_2SDC2,ADL_N_2SDC3,IFWI_TEST_SUITE,IFWI_COMMON_UNIFIED,TGL_H_MASTER,ADL_N_REV0,ADL-N_REV1,RPL-S_ 5SGC1,MTL_IFWI_BAT,RPL-P_5SGC1,RPL-P_4SDC1,RPL-P_3SDC2,RPL-P_2SDC3,RPL-Px_5SGC1,MTL-M_5SGC1,MTL-M_4SDC1,MTL-M_4SDC2,MTL-M_3SDC3,MTL-M_2SDC4,MTL-M_2SDC5,MTL-M_2SDC6,MTL_IFWI_IAC_EC,MTL_IFWI_CBV_PMC,MTL_IFWI_CBV_EC,MTL-P_5SGC1,MTL-P_4SDC1,MTL-P_4SDC2,MTL-P_3SDC3,MTL-P_3SDC4,MTL-P_2SDC5,MTL-P_2SDC6,MTL_A0_P1,RPL-SBGA_5SC,RPL-SBGA_4SC,RPL-SBGA_3SC,RPL-Px_2SDC1</t>
  </si>
  <si>
    <t>Verify system wakes from Connected Modern standby via Touchpad</t>
  </si>
  <si>
    <t>CSS-IVE-77150</t>
  </si>
  <si>
    <t>AML_5W_Y22_ROW_PV,AMLR_Y42_Corp_RS6_PV,AMLR_Y42_PV_RS6,CFL_H62_RS2_PV,CFL_H62_RS3_PV,CFL_H62_RS4_PV,CFL_H62_RS5_PV,CFL_H62_uSFF_KC_RS4_PV,CFL_H82_RS5_PV,CFL_H82_RS6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Y42_RS6_PV,JSLP_POR_20H1_PreAlpha,JSLP_POR_20H2_Beta,JSLP_POR_20H2_PV,JSLP_TestChip_19H1_PreAlpha,KBL_H42_PV,KBL_U21_PV,KBL_U22_PV,KBL_U23e_PV,KBL_Y22_PV,KBLR_Y_PV,KBLR_Y22_PV,TGL_ H81_RS4_Alpha,TGL_ H81_RS4_Beta,TGL_ H81_RS4_PV,TGL_H81_19H2_RS6_PreAlpha,TGL_Simics_VP_RS2_PSS1.1,TGL_U42_RS4_PV,TGL_Y42_RS4_PV,WHL_U42_Corp_PV,WHL_U42_PV,WHL_U43e_Corp_PV,TGL_U42_RS6_Alpha,TGL_U42_RS6_Beta,TGL_U42_RS6_PV,TGL_Y42_RS6_Alpha,TGL_Y42_RS6_Beta,TGL_Y42_RS6_PV,CML_U42_DG1_DDR4_PV,CML_U62_DG1_DDR4_PV,TGL_H81_20H1_RS7_ALPHA,TGL_H81_20H1_RS7_BETA,TGL_H81_20H1_RS7_PV</t>
  </si>
  <si>
    <t>I2C/USB touch pad,MoS (Modern Standby)</t>
  </si>
  <si>
    <t>BC-RQTBC-10214
BC-RQTBC-9988</t>
  </si>
  <si>
    <t>System should successfully wake from Connected Modern standby mode via Touchpad</t>
  </si>
  <si>
    <t>bios.amberlake,bios.arrowlake,bios.cannonlake,bios.coffeelake,bios.cometlake,bios.geminilake,bios.icelake-client,bios.jasperlake,bios.kabylake,bios.kabylake_r,bios.raptorlake_refresh,bios.skylake,bios.tigerlake,bios.whiskeylake,ifwi.amberlake,ifwi.arrowlake,ifwi.cannonlake,ifwi.coffeelake,ifwi.cometlake,ifwi.geminilake,ifwi.icelake,ifwi.kabylake,ifwi.kabylake_r,ifwi.lunarlake,ifwi.meteorlake,ifwi.raptorlake,ifwi.raptorlake_refresh,ifwi.tigerlake,ifwi.whiskeylake</t>
  </si>
  <si>
    <t>bios.amberlake,bios.cannonlake,bios.coffeelake,bios.cometlake,bios.geminilake,bios.icelake-client,bios.jasperlake,bios.kabylake,bios.kabylake_r,bios.tigerlake,bios.whiskeylake,ifwi.amberlake,ifwi.cannonlake,ifwi.coffeelake,ifwi.cometlake,ifwi.geminilake,ifwi.icelake,ifwi.kabylake,ifwi.kabylake_r,ifwi.meteorlake,ifwi.raptorlake,ifwi.tigerlake,ifwi.whiskeylake</t>
  </si>
  <si>
    <t>Intention of the testcase is to verify system wakes from Connected Modern standby via Touchpad</t>
  </si>
  <si>
    <t>GraCom,ICL_BAT_NEW,BIOS_EXT_BAT,UDL2.0_ATMS2.0,OBC-CNL-PTF-PMC-PM-s0ix,OBC-CFL-PTF-PMC-PM-S0ix,OBC-ICL-PTF-PMC-Touch-S0ix,OBC-TGL-PTF-PMC-Touch-S0ix,TGL_NEW_BAT,COMMON_QRC_BAT,IFWI_Payload_Platform,MTL_NA,UTR_SYNC,IFWI_TEST_SUITE,IFWI_COMMON_UNIFIED,MTL_IFWI_BAT,ERB,RPL-SBGA_5SC,RPL-SBGA_3SC,LNLM5SGC,LNLM4SDC1,LNLM3SDC2,RPL_Hx-R-GC</t>
  </si>
  <si>
    <t>ISH Sensor Enumeration Pre and Post Sx - Ambient light (ALS)</t>
  </si>
  <si>
    <t>CSS-IVE-77202</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</si>
  <si>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0.8,TGL_Simics_VP_RS2_PSS1.0,TGL_Simics_VP_RS2_PSS1.1,TGL_U42_RS4_PV,TGL_Y42_RS4_PV,TGL_Z0_(TGPLP-A0)_RS4_PPOExit,WHL_U42_Corp_PV,WHL_U42_PV,WHL_U43e_Corp_PV,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5_PreAlpha</t>
  </si>
  <si>
    <t>ISH,S0ix-states,S-states</t>
  </si>
  <si>
    <t>BC-RQTBC-623
TGL Requirement coverage: 220195299, 220194421, RKL:2203201744
MTL_PSS_FR:16011327099</t>
  </si>
  <si>
    <t>Ambient light Sensor should get enumerated in Sensor Viewer Tool</t>
  </si>
  <si>
    <t>bios.alderlake,bios.amberlake,bios.apollolake,bios.arrowlake,bios.broxton,bios.cannonlake,bios.cometlake,bios.geminilake,bios.icelake-client,bios.kabylake,bios.kabylake_r,bios.lakefield,bios.meteorlake,bios.raptorlake,bios.rocketlake,bios.skylake,bios.tigerlake,bios.whiskeylake,ifwi.amberlake,ifwi.apollolake,ifwi.broxton,ifwi.cannonlake,ifwi.cometlake,ifwi.geminilake,ifwi.icelake,ifwi.kabylake,ifwi.kabylake_r,ifwi.lakefield,ifwi.raptorlake,ifwi.tigerlake,ifwi.whiskeylake</t>
  </si>
  <si>
    <t>bios.alderlake,bios.amberlake,bios.apollolake,bios.arrowlake,bios.broxton,bios.cannonlake,bios.cometlake,bios.geminilake,bios.icelake-client,bios.kabylake,bios.kabylake_r,bios.lakefield,bios.meteorlake,bios.raptorlake,bios.rocketlake,bios.tigerlake,bios.whiskeylake,ifwi.amberlake,ifwi.apollolake,ifwi.broxton,ifwi.cannonlake,ifwi.cometlake,ifwi.geminilake,ifwi.icelake,ifwi.kabylake,ifwi.kabylake_r,ifwi.lakefield,ifwi.raptorlake,ifwi.tigerlake,ifwi.whiskeylake</t>
  </si>
  <si>
    <t>Please use Action Manager tool instead of Sensor Diagnostic to check for Sensor functionality and enumeration testing in WOS.
Tool Location: \\akasha1\Temp\jpt\Action Manager
Note: Please note that this tool is only applicable for Win8.1 OS and Win 10 TH2 build and above
For Win7 and AOS please continue using Sensor Diagnostic tool.
Android OS related steps:
1. Install Sensor Diagnostic tool from Play Store
2. Check for ALS enumeration/functionality check in App
Expected Results:
ALS should get enumerated and should be functional in Sensor Diagnostic tool app 
Note: You can also use CPU-Z tool for enumeration purpose.
Functionality test for Sensor
ALS -&gt;  This test involves increasing and decreasing light intensity to the ALS to verify that the ALS outputs higher data when brighter and lower data when dimmer.</t>
  </si>
  <si>
    <t>GraCom,ICL_PSS_BAT_NEW,ICL_BAT_NEW,TGL_PSS0.8P,LKF_ERB_PO,BIOS_EXT_BAT,InProdATMS1.0_03March2018,PSE 1.0,TGL_ERB_PO,OBC-CNL-PCH-ISH-Sensors-ALS,OBC-LKF-PCH-ISH-Sensors-ALS,OBC-ICL-PCH-ISH-Sensors-ALS,OBC-TGL-PCH-ISH-Sensors-ALS,TGL_PSS_IN_PRODUCTION,GLK_ATMS1.0_Automated_TCs,KBLR_ATMS1.0_Automated_TCs,TGL_NEW_BAT,TGL_H_PSS_BIOS_BAT,RKL_POE,RKL_CML_S_TGPH_PO_P3,CML-H_ADP-S_PO_Phase3,TGL_U_EX_BAT,RKL_S_CMPH_POE,RKL_S_TGPH_POE,COMMON_QRC_BAT,TGL_H_QRC_NA,ADL_P_ERB_BIOS_PO,IFWI_Payload_ISH,MTL_ISH,UTR_SYNC,MTL_HFPGA_ISH,MTL_Test_Suite,IFWI_FOC_BAT,MTL_IFWI_PSS_EXTENDED,IFWI_TEST_SUITE,IFWI_COMMON_UNIFIED,TGL_H_MASTER,TGL_H_5SGC1,TGL_H_4SDC1,RPL_S_MASTER,RPL-S_3SDC1,QRC_BAT_Customized,MTL_SIMICS_IN_EXECUTION_TEST,RPL-P_5SGC1,RPL-P_5SGC2,RPL_S_BackwardComp,ADL_N_REV0,ADL-N_REV1,ADL_SBGA_5GC,RPL-SBGA_5SC,ADL-M_5SGC1,ADL-M_2SDC1,ADL-M_2SDC2,ADL_SBGA_3DC4,MTL-M/P_Pre-Si_In_Production,MTL-P_5SGC1,MTL-P_4SDC1,MTL-P_2SDC5,RPL-Px_4SP2,RPL-Px_2SDC1,RPL-P_5SGC,RPL-P_4SDC1,MTLSDC2,LNLM5SGC,LNLM3SDC2,LNLM4SDC1,LNLM3SDC3,LNLM3SDC4,LNLM3SDC5,LNLM2SDC6</t>
  </si>
  <si>
    <t>Verify display audio functionality on HDMI speakers</t>
  </si>
  <si>
    <t>CSS-IVE-76597</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</si>
  <si>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</si>
  <si>
    <t>audio codecs,HDMI,HDMI-Audio</t>
  </si>
  <si>
    <t>TC developed based on L1\L2 coverage
TGL: 220194370,1507073116
MTL: 16011187474, 16011326931</t>
  </si>
  <si>
    <t>Audio playback should be consistent on HDMI audio speakers</t>
  </si>
  <si>
    <t>bios.alderlake,bios.amberlake,bios.apollolake,bios.broxton,bios.cannonlake,bios.coffeelake,bios.cometlake,bios.geminilake,bios.icelake-client,bios.kabylake,bios.kabylake_r,bios.lunarlake,bios.meteorlake,bios.raptorlake,bios.raptorlake_refresh,bios.rocketlake,bios.tigerlake,ifwi.amberlake,ifwi.apollolake,ifwi.arrowlake,ifwi.broxton,ifwi.cannonlake,ifwi.coffeelake,ifwi.cometlake,ifwi.geminilake,ifwi.icelake,ifwi.kabylake,ifwi.kabylake_r,ifwi.lunarlake,ifwi.meteorlake,ifwi.raptorlake,ifwi.raptorlake_refresh,ifwi.tigerlake</t>
  </si>
  <si>
    <t>bios.alderlake,bios.amberlake,bios.apollolake,bios.arrowlake,bios.broxton,bios.cannonlake,bios.coffeelake,bios.cometlake,bios.geminilake,bios.icelake-client,bios.kabylake,bios.kabylake_r,bios.meteorlake,bios.raptorlake,bios.rocketlake,bios.tigerlake,ifwi.amberlake,ifwi.apollolake,ifwi.broxton,ifwi.cannonlake,ifwi.coffeelake,ifwi.cometlake,ifwi.geminilake,ifwi.icelake,ifwi.kabylake,ifwi.kabylake_r,ifwi.meteorlake,ifwi.raptorlake,ifwi.tigerlake</t>
  </si>
  <si>
    <t>This test is to verify Audio playback on HDMI speakers.
Android OS related steps:
1. Boot to AOS with HDMI panel's display and audio input connected to DUT.
2. Play any audio and check for sound output via HDMI speakers.
Expected Results:
Audio output should be proper on HDMI speakers</t>
  </si>
  <si>
    <t>GraCom,GLK-FW-PO,CNL-Z0-NoHDMI,GLK-RS3-10_IFWI,ICL_BAT_NEW,BIOS_EXT_BAT,UDL2.0_ATMS2.0,ICL_RVPC_NA,TGL_ERB_PO,AML_5W_NA,OBC-CNL-GPU-DDI-Display-HDMI_Audio,OBC-CFL-GPU-DDI-Display-HDMI_Audio,OBC-ICL-GPU-DDI-Display-HDMI_Audio,OBC-TGL-GPU-DDI-Display-HDMI_Audio,CML_DG1_Delta,TGL_U_GC_DC,IFWI_Payload_Platform,MTL_PSS_1.0,RKL-S X2_(CML-S+CMP-H)_S102,RKL-S X2_(CML-S+CMP-H)_S62,MTL_PSS_0.8,  UTR_SYNC,MTLSDC3,ADL_N_MASTER,MTL_HFPGA_Audio,RPL_S_MASTER,RPL_P_MASTER,RPL_M_MASTER,RPL_S_BackwardComp,ADL-P_SODIMM_DDR5_NA,ADL-S_4SDC1,ADL-S_4SDC2,ADL-S_4SDC3,ADL-S_3SDC4,ADL_N_5SGC1,ADL_N_4SDC1,ADL_N_3SDC1,ADL_N_2SDC1,ADL_N_2SDC3,TGL_H_MASTER,MTL_Test_Suite,MTL_PSS_1.1,IFWI_COMMON_UNIFIED,IFWI_TEST_SUITE,RPL-S_ 5SGC1,RPL-S_4SDC1,RPL-S_4SDC2,RPL-S_2SDC1,RPL-S_2SDC2,RPL-S_2SDC3,ADL-M_5SGC1,ADL-M_3SDC1,MTL_SIMICS_IN_EXECUTION_TEST,ADL_N_REV0,RPL_Steps_Tag_NA,MTL_Steps_Tag_NA,RPL-Px_5SGC1,RPL-Px_4SDC1,MTL_S_PSS_0.8,MTL_S_IFWI_PSS_0.8,RPL-P_4SDC1,RPL-P_3SDC2,RPL-P_2SDC4,RPL-P_3SDC3,RPL-P_PNP_GC,ADL-N_REV1,MTL_IFWI_BAT,ADL_SBGA_5GC,ADL_SBGA_3DC1,ADL_SBGA_3DC2,ADL_SBGA_3DC3,ADL_SBGA_3DC4,RPL-SBGA_5SC,RPL-SBGA_3SC1,ADL-M_3SDC2,ADL-M_2SDC1,ADL-M_2SDC2,RPL-S_2SDC7,MTL_IFWI_CBV_ACE FW,MTL-P_5SGC1,MTL-P_4SDC2,MTL-P_3SDC3,MTL-P_3SDC4,LNL_M_PSS0.8,LNL_M_PSS1.0,LNL_M_PSS1.1,RPL_Px_PO_New_P2,RPL-Px_2SDC1,MTL_P_Sanity,ARL_S_IFWI_0.8PSS,MTL_S_PSS_1.0,RPL-SBGA_4SC,RPL-SBGA_5SC,RPL_Hx-R-GC,RPL_Hx-R-DC1</t>
  </si>
  <si>
    <t>[TBT] Verify Thunderbolt Enumeration in device manager</t>
  </si>
  <si>
    <t>fpga.hybrid,silicon,simulation.subsystem</t>
  </si>
  <si>
    <t>CSS-IVE-76603</t>
  </si>
  <si>
    <t>AML_5W_Y22_ROW_PV,ADL-S_ADP-S_UDIMM_DDR5_1DPC_PreAlpha,AML_7W_Y22_KC_PV,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ICL_UN42_KC_PV_RS6,ICL_Y42_RS6_PV,ICL_YN42_RS6_PV,KBL_U21_PV,KBLR_Y_PV,KBLR_Y22_PV,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TGL_Simics_VP_RS2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M_Simics_PSS1.1,MTL_P_Simics_PSS1.1,ADL-P_ADP-LP_LP5_PreAlpha,ADL-P_ADP-LP_L4X_PreAlpha,ADL-P_ADP-LP_DDR4_PreAlpha,ADL-P_ADP-LP_DDR5_PreAlpha</t>
  </si>
  <si>
    <t>Display Panels,iTBT,TBT,TBT_PD_EC_NA,TCSS</t>
  </si>
  <si>
    <t>BC-RQTBC-12350
BC-RQTBC-2548
BC-RQTBC-9513
BC-RQTBC-15496
 ICL PRD Coverage: BC-RQTBC-13873 BC-RQTBC-14633 BC-RQTBC-15216 BC-RQTBC-12350
TGL: BC-RQTBCTL-498,1405573787,BC-RQTBCTL-492,BC-RQTBCTL-536
TGL Coverage : 1405573796 , 1409858728
CML PRD Coverage: BC-RQTBC-12350,BC-RQTBC-15496MTL_P:22010767569MTL_M:22010767598
MTL : 16011187455 , 16011327380 , 16011187573 , 16011327444</t>
  </si>
  <si>
    <t>Thunderbolt  device should get enumerated without any issue </t>
  </si>
  <si>
    <t>Thunderbolt Enumeration in device manager should be fine</t>
  </si>
  <si>
    <t>KBL_EC_NA,EC-TBT3,EC-FV,ICL_BAT_NEW,BIOS_EXT_BAT,UDL2.0_ATMS2.0,EC-PD-NA,TGL_ERB_PO,OBC-ICL-CPU-iTCSS-TCSS-USB3_Storage,OBC-TGL-CPU-iTCSS-TCSS-USB3_Storage,TGL_NEW_BAT,IFWI_Payload_TBT,IFWI_Payload_Dekel,IFWI_Payload_EC,MTL_PSS_0.8,UTR_SYNC,LNL_M_PSS0.8,Automation_Inproduction,RPL_S_MASTER,RPL_S_BackwardComp,ADL-S_ 5SGC_1DPC,ADL-S_4SDC1,ADL-S_4SDC2,ADL-S_4SDC3,ADL-S_3SDC4,TGL_H_MASTER,IFWI_TEST_SUITE,IFWI_COMMON_UNIFIED,MTL_Test_Suite,IFWI_FOC_BAT,RPL-S_ 5SGC1,CQN_DASHBOARD,ADL-P_5SGC1,ADL-P_5SGC2,MTL_P_MASTER,MTL_M_MASTER,MTL_S_MASTER,MTL_IFWI_Sanity,ADL-M_5SGC1,ADL-M_2SDC2,ADL-M_3SDC1,MTL_SIMICS_IN_EXECUTION_TEST,RPL-Px_5SGC1,RPL-Px_3SDC1,RPL-P_5SGC1,RPL-P_5SGC2,RPL-P_4SDC1,RPL-P_3SDC2,RPL-P_2SDC3,MTL_HFPGA_TCSS,ADL_SBGA_5GC,RPL-SBGA_5SC,QRC_BAT_Customized,KBL_NON_ULT,EC-NA,EC-REVIEW,TCSS-TBT-P1,ICL-ArchReview-PostSi,GLK-RS3-10_IFWI,LKF_ERB_PO,LKF_PO_Phase3,LKF_PO_New_P3,OBC-CNL-PCH-XDCI-USBC_Audio,OBC-CFL-PCH-XDCI-USBC_Audio,OBC-LKF-CPU-IOM-TCSS-USBC_Audio,OBC-TGL-CPU-IOM-TCSS-USBC_Audio,TGL_BIOS_PO_P2,TGL_IFWI_PO_P2,ADL-S_TGP-H_PO_Phase2,LKF_WCOS_BIOS_BAT_NEW,MTL_PSS_1.0,ADL_M_PO_Phase2,ADL-S_4SDC4,ADL_N_MASTER,ADL_N_5SGC1,ADL_N_4SDC1,ADL_N_3SDC1,ADL_N_2SDC1,ADL_N_2SDC2,ADL_N_2SDC3,MTL_VS_0.8,MTL_IFWI_PSS_EXTENDED,ADL-M_3SDC2,ADL-M_2SDC1,ADL-P_4SDC2,ADL_N_PO_Phase2,ADL_N_REV0,ADL-N_REV1,MTL_IFWI_BAT,RPL-S_5SGC1,MTL_HFPGA_BLOCK,MTL-M_5SGC1,MTL-M_4SDC1,MTL-M_4SDC2,MTL-M_3SDC3,MTL-M_2SDC4,MTL-M_2SDC5,MTL-M_2SDC6,MTL_IFWI_CBV_TBT,MTL_IFWI_CBV_EC,MTL-P_5SGC1,MTL-P_4SDC1,MTL-P_4SDC2,MTL-P_3SDC3,MTL-P_3SDC4,MTL-P_2SDC5,MTL-P_2SDC6,MTL_A0_P1,RPL_Px_PO_New_P2,RPL-SBGA_4SC,RPL-Px_4SP2,RPL-P_2SDC4,RPL-P_2SDC5,RPL-P_2SDC6,RPL-Px_2SDC1,MTL_M_P_PV_POR,MTL-P_IFWI_PO,MTL_PSS_1.0_Block,MTL_PSS_1.1,MTLSDC1,MTLSGC1,MTLSDC4,MTLSDC3,MTLSDC2,LNLM5SGC,LNLM3SDC3,LNLM3SDC4,LNLM3SDC5,LNLM3SDC1,LNLM2SDC6,ARL_S_IFWI_1.1PSS,ARL_FT_BLK,RPL_Hx-R-DC1,RPL_Hx-R-GC,RPL_Hx-R-GC,RPL_Hx-R-DC1</t>
  </si>
  <si>
    <t>[TBT] Verify Thunderbolt -TBT device Data transfer functionality</t>
  </si>
  <si>
    <t>CSS-IVE-77133</t>
  </si>
  <si>
    <t>AML_5W_Y22_ROW_PV,ADL-S_ADP-S_UDIMM_DDR5_1DPC_PreAlpha,AML_7W_Y22_KC_PV,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ICL_UN42_KC_PV_RS6,ICL_Y42_RS6_PV,ICL_YN42_RS6_PV,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M_Simics_PSS1.1,MTL_P_Simics_PSS1.1,ADL-P_ADP-LP_LP5_PreAlpha,ADL-P_ADP-LP_L4X_PreAlpha,ADL-P_ADP-LP_DDR4_PreAlpha,ADL-P_ADP-LP_DDR5_PreAlpha</t>
  </si>
  <si>
    <t>iTBT,TBT,TBT_PD_EC_NA,TCSS</t>
  </si>
  <si>
    <t>BC-RQTBC-9513
BC-RQTBC-12350
BC-RQTBC-2548
BC-RQTBC-15496
 ICL PRD Coverage: BC-RQTBC-13873 BC-RQTBC-14633 BC-RQTBC-15216 BC-RQTBC-12350
TGL: BC-RQTBCTL-498,1405573787,BC-RQTBCTL-492
TGL Coverage : 1405573796
CML PRD Coverage: BC-RQTBC-12350,BC-RQTBC-15496
ADL: 2205445425 , 2205445399 ,  1606733617 MTL_P:22010767569MTL_M:22010767598
MTL : 16011187455 , 16011327380 , 16011187573 , 16011327444</t>
  </si>
  <si>
    <t>Ensure that there are no failures in TBT Data transfer functionality</t>
  </si>
  <si>
    <t>bios.alderlake,bios.amberlake,bios.arrowlake,bios.cannonlake,bios.coffeelake,bios.cometlake,bios.icelake-client,bios.kabylake,bios.kabylake_r,bios.lunarlake,bios.meteorlake,bios.raptorlake,bios.raptorlake_refresh,bios.rocketlake,bios.tigerlake,bios.tigerlake_refresh,bios.whiskeylake,ifwi.amberlake,ifwi.arrowlake,ifwi.cannonlake,ifwi.coffeelake,ifwi.cometlake,ifwi.icelake,ifwi.kabylake,ifwi.kabylake_r,ifwi.lunarlake,ifwi.meteorlake,ifwi.raptorlake,ifwi.raptorlake_refresh,ifwi.tigerlake,ifwi.whiskeylake</t>
  </si>
  <si>
    <t xml:space="preserve">Verify Thunderbolt -TBT device Data transfer functionality </t>
  </si>
  <si>
    <t>KBL_EC_NA,EC-NA,ICL_BAT_NEW,BIOS_EXT_BAT,UDL2.0_ATMS2.0,EC-AML-NA,TGL_ERB_PO,EC-PD-NA,TGL_IFWI_FOC_BLUE,RKL_S_CMPH_POE,RKL_S_TGPH_POE,COMMON_QRC_BAT,IFWI_Payload_TBT,TGL_U_GC_DC,IFWI_Payload_Dekel,IFWI_Payload_EC,UTR_SYNC,LNL_M_PSS0.8,MTL_P_MASTER,MTL_M_MASTER,MTL_PSS_0.8_Block,RPL_S_BackwardComp,ADL-S_ 5SGC_1DPC,ADL-S_4SDC1,ADL-S_4SDC2,ADL-S_4SDC3,ADL-S_3SDC4,TGL_H_MASTER,IFWI_TEST_SUITE,IFWI_COMMON_UNIFIED,MTL_Test_Suite,IFWI_FOC_BAT,RPL-S_ 5SGC1,CQN_DASHBOARD,ADL-P_5SGC1,ADL-P_5SGC2,MTL_S_MASTER,ADL-M_5SGC1,ADL-M_2SDC2,ADL-M_3SDC1,MTL_SIMICS_IN_EXECUTION_TEST,ADL_N_REV0,RPL-Px_5SGC1,RPL-Px_3SDC1,RPL-P_5SGC1,RPL-P_5SGC2,RPL-P_4SDC1,RPL-P_3SDC2,RPL-P_2SDC3,MTL_IFWI_BAT,MTL_HFPGA_TCSS,ADL_SBGA_5GC,RPL-SBGA_5SC,KBL_NON_ULT,EC-REVIEW,TCSS-TBT-P1,ICL-ArchReview-PostSi,GLK-RS3-10_IFWI,LKF_ERB_PO,LKF_PO_Phase3,LKF_PO_New_P3,OBC-CNL-PCH-XDCI-USBC_Audio,OBC-CFL-PCH-XDCI-USBC_Audio,OBC-LKF-CPU-IOM-TCSS-USBC_Audio,OBC-ICL-CPU-IOM-TCSS-USBC_Audio,OBC-TGL-CPU-IOM-TCSS-USBC_Audio,TGL_BIOS_PO_P2,TGL_IFWI_PO_P2,TGL_NEW_BAT,ADL-S_TGP-H_PO_Phase2,TGL_BIOS_IPU_QRC_BAT,ADL_M_PO_Phase2,ADL-S_4SDC4,ADL_N_MASTER,ADL_N_5SGC1,ADL_N_4SDC1,ADL_N_3SDC1,ADL_N_2SDC1,ADL_N_2SDC2,ADL_N_2SDC3,MTL_VS_0.8,MTL_IFWI_PSS_EXTENDED,ADL-M_3SDC2,ADL-M_2SDC1,ADL-P_4SDC2,ADL_N_PO_Phase2,ADL-N_REV1,RPL-S_5SGC1,MTL-M_5SGC1,MTL-M_4SDC1,MTL-M_4SDC2,MTL-M_3SDC3,MTL-M_2SDC4,MTL-M_2SDC5,MTL-M_2SDC6,MTL_IFWI_CBV_TBT,MTL_IFWI_CBV_EC,MTL-P_5SGC1,MTL-P_4SDC1,MTL-P_4SDC2,MTL-P_3SDC3,MTL-P_3SDC4,MTL-P_2SDC5,MTL-P_2SDC6,MTL_A0_P1,RPL_Px_PO_New_P2,RPL-SBGA_4SC,RPL-Px_4SP2,RPL-P_2SDC4,RPL-P_2SDC5,RPL-P_2SDC6,RPL-Px_2SDC1,MTL_M_P_PV_POR,MTL_PSS_1.1,MTL_PSS_1.0_Block,MTLSDC1,MTLSGC1,MTLSDC1,MTLSDC4,MTLSGC1,MTLSDC1,MTLSDC3,MTLSGC1,MTLSDC1,MTLSDC2,MTLSDC3,MTLSDC4,LNLM5SGC,LNLM3SDC3,LNLM3SDC4,LNLM3SDC5,LNLM5SGC,LNLM3SDC3,LNLM3SDC4,LNLM3SDC5,LNLM5SGC,LNLM3SDC3,LNLM3SDC4,LNLM3SDC5,LNLM3SDC1,LNLM2SDC6,LNLM5SGC,LNLM3SDC3,LNLM3SDC4,LNLM3SDC5,LNLM3SDC1,LNLM2SDC6,ARL_S_IFWI_1.1PSS,RPL_Hx-R-DC1,RPL_Hx-R-GC,RPL_Hx-R-GC,RPL_Hx-R-DC1</t>
  </si>
  <si>
    <t>Verify RTC Date and Time at BIOS and OS level</t>
  </si>
  <si>
    <t>CSS-IVE-77378</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</si>
  <si>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</si>
  <si>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RTC</t>
  </si>
  <si>
    <t>BC-RQTBC-10307
CNL-UCIS-3226
IceLake-UCIS-679
BC-RQTBCLF-407
RKL:1209574568
4_335-UCIS-2621
2203201756</t>
  </si>
  <si>
    <t>System date and time should get updated properly in OS and in BIOS.</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</si>
  <si>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whiskeylake,ifwi.amberlake,ifwi.apollolake,ifwi.arrowlake,ifwi.broxton,ifwi.cannonlake,ifwi.coffeelake,ifwi.cometlake,ifwi.geminilake,ifwi.icelake,ifwi.kabylake,ifwi.kabylake_r,ifwi.lakefield,ifwi.lunarlake,ifwi.meteorlake,ifwi.raptorlake,ifwi.tigerlake,ifwi.whiskeylake</t>
  </si>
  <si>
    <t>This test is to verify RTC Date and Time at BIOS and OS level.</t>
  </si>
  <si>
    <t>TAG-APL-ARCH-TO-PROD-WW21.2,ICL-FW-PSS0.3,Demo1_OneValidation,ICL_PSS_BAT_NEW,ICL_BAT_NEW,BIOS_EXT_BAT,UDL2.0_ATMS2.0,TGL_BIOS_PO_P3,TGL_BIOS_IPU_QRC_BAT,RKL_POE,RKL_CML_S_TGPH_PO_P2,CML-H_ADP-S_PO_Phase2,ADL-S_TGP-H_PO_Phase1,TGL_BIOS_IPU_QRC_BAT,ADL_S_Dryrun_Done,RKL_S_CMPH_POE,RKL_S_TGPH_POE,COMMON_QRC_BAT,MTL_PSS_0.5,ADL_P_ERB_BIOS_PO,ADL_S_QRCBAT,TGL_U_GC_DC,IFWI_Payload_Platform,ADL-S_Delta1,ADL-S_Delta2,ADL-S_Delta3,RKL-S X2_(CML-S+CMP-H)_S102,RKL-S X2_(CML-S+CMP-H)_S62,ADL-P_QRC_BAT,RPL_S_PSS_BASE,UTR_SYNC,LNLM5SGC,LNLM4SDC1,LNLM3SDC2,LNLM3SDC3,LNLM3SDC4,LNLM3SDC5,LNLM2SDC6,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RPL-S_ 5SGC1,RPL-S_2SDC7,RPL_S_MASTER,RPL_S_BackwardCompc,ADL-S_ 5SGC_1DPC,ADL-S_4SDC1,ADL-S_4SDC2,ADL-S_4SDC3,ADL-S_3SDC4,ADL_N_MASTER,ADL_N_5SGC1,ADL_N_4SDC1,ADL_N_3SDC1,ADL_N_2SDC1,ADL_N_2SDC2,ADL_N_2SDC3,MTL_Test_Suite,IFWI_TEST_SUITE,IFWI_COMMON_UNIFIED,TGL_H_MASTER,QRC_BAT_Customized,ADL-P_5SGC1,ADL-P_5SGC2,ADL_M_QRC_BAT,ADL-M_5SGC1,ADL-M_3SDC2,ADL-M_2SDC1,ADL-M_2SDC2,MTL_SIMICS_IN_EXECUTION_TEST,ADL-N_QRC_BAT,RPL_S_QRCBAT,RPL_S_IFWI_PO_Phase2,ADL_N_REV0,ADL-N_REV1,MTL_HSLE_Sanity_SOC,ADL_SBGA_5GC,ADL_SBGA_3DC1,ADL_SBGA_3DC2,ADL_SBGA_3DC3,ADL_SBGA_3DC4,ADL_SBGA_3DC,MTL_IFWI_BAT,RPL_P_PSS_BIOS,MTL_S_BIOS_Emulation,RPL_Px_PO_P2,RPL_Px_QRC,ADL-S_Post-Si_In_Production,MTL_IFWI_IAC_BIOS,LNL_M_PSS0.5,LNL_M_PSS0.8,RPL_SBGA_IFWI_PO_Phase2,MTL IFWI_Payload_Platform-Val,RPL_P_PO_P2,RPL-sbga_QRC_BAT,MTL_M_P_PV_POR,IPU22.3_EA_coverage,RPL_P_QRC,RPL_P_Q0_DC2_PO_P2</t>
  </si>
  <si>
    <t>Verify Basic Video recording and AV-sync functionality validation</t>
  </si>
  <si>
    <t>bios.sa,fw.ifwi.bios</t>
  </si>
  <si>
    <t>CSS-IVE-76596</t>
  </si>
  <si>
    <t>ADL-S_ADP-S_SODIMM_DDR5_1DPC_Alpha,AML_5W_Y22_ROW_PV,ADL-S_ADP-S_UDIMM_DDR5_1DPC_PreAlpha,CFL_H62_RS2_PV,CFL_H62_RS3_PV,CFL_H62_RS4_PV,CFL_H62_RS5_PV,CFL_H62_uSFF_KC_RS4_PV,CFL_H82_RS5_PV,CFL_H82_RS6_PV,CFL_KBPH_S62_RS3_PV,CFL_KBPH_S82_RS6_PV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Y42_RS6_PV,JSLP_POR_20H1_Alpha,JSLP_POR_20H1_PreAlpha,JSLP_POR_20H2_Beta,JSLP_POR_20H2_PV,JSLP_TestChip_19H1_PreAlpha,KBL_H42_PV,KBL_S42_PV,KBL_U21_PV,KBL_U22_PV,KBL_U23e_PV,KBL_Y22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ADL-S_ADP-S_UDIMM_DDR5_1DPC_PV,ADL-S_ADP-S_UDIMM_DDR5_2DPC_Alpha,ADL-S_ADP-S_UDIMM_DDR5_2DPC_Beta,ADL-S_ADP-S_UDIMM_DDR5_2DPC_PreAlpha,ADL-S_ADP-S_UDIMM_DDR5_2DPC_PV,ADL-S_TGP-H_SODIMM_DDR4_1DPC_POE,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</si>
  <si>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Camera - 2D imaging (integrated and discrete ISP),IPU,USB-Camera</t>
  </si>
  <si>
    <t>BC-RQTBC-3195, 
IceLake-UCIS-1054
BC-RQTBCLF-318
TGL HSD ES ID:220997175</t>
  </si>
  <si>
    <t>Video recording should be successful for 10 mins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</si>
  <si>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lderlake,ifwi.amberlake,ifwi.apollolake,ifwi.arrowlake,ifwi.broxton,ifwi.cannonlake,ifwi.coffeelake,ifwi.cometlake,ifwi.geminilake,ifwi.icelake,ifwi.kabylake,ifwi.kabylake_r,ifwi.lakefield,ifwi.lunarlake,ifwi.meteorlake,ifwi.raptorlake,ifwi.raptorlake_refresh,ifwi.tigerlake,ifwi.whiskeylake</t>
  </si>
  <si>
    <t>bios.alderlake,bios.amberlake,bios.apollolake,bios.broxton,bios.cannonlake,bios.coffeelake,bios.cometlake,bios.geminilake,bios.icelake-client,bios.jasperlake,bios.kabylake,bios.kabylake_r,bios.lakefield,bios.lunarlake,bios.raptorlake,bios.rocketlake,bios.tigerlake,bios.whiskeylake,ifwi.alderlake,ifwi.amberlake,ifwi.apollolake,ifwi.broxton,ifwi.cannonlake,ifwi.coffeelake,ifwi.cometlake,ifwi.geminilake,ifwi.icelake,ifwi.kabylake,ifwi.kabylake_r,ifwi.lakefield,ifwi.meteorlake,ifwi.raptorlake,ifwi.tigerlake,ifwi.whiskeylake</t>
  </si>
  <si>
    <t>This test is to verify Basic Video recording functionality using Camera.
Android OS related steps:
1. Boot to AOS with camera module connected to device
2. Capture video for ten mins.
Expected Results:
Should be able to capture video without any issues.</t>
  </si>
  <si>
    <t>GraCom,ICL-FW-PSS0.5,KBL-PCH-NoCAM,GLK-IFWI-SI,ICL-ArchReview-PostSi,ICL_BAT_NEW,BIOS_EXT_BAT,UDL2.0_ATMS2.0,CML_BIOS_SPL,WCOS_BIOS_WHCP_REQ,LKF_WCOS_BIOS_BAT_NEW,ADL-S_ADP-S_DDR4_2DPC_PO_Phase3,COMMON_QRC_BAT,ADL_S_QRCBAT,TGL_U_GC_DC,IFWI_Payload_Platform,ADL-P_ADP-LP_DDR4_PO Suite_Phase3,PO_Phase_3,ADL-P_ADP-LP_LP5_PO Suite_Phase3,ADL-P_ADP-LP_DDR5_PO Suite_Phase3,ADL-P_ADP-LP_LP4x_PO Suite_Phase3,ADL-P_QRC,ADL-P_QRC_BAT,UTR_SYNC,LNL_M_PSS0.8,RPL_S_MASTER,RPL_S_BackwardComp,ADL-S_4SDC1,ADL-S_4SDC2,ADL-S_4SDC3,ADL-S_3SDC4,ADL_N_MASTER,ADL_N_5SGC1,ADL_N_4SDC1,ADL_N_3SDC1,ADL_N_2SDC1,ADL_N_2SDC2,ADL_N_2SDC3,TGL_H_MASTER,MTL_Test_Suite,IFWI_COMMON_UNIFIED,IFWI_TEST_SUITE,RPL_S_NA,ADL-P_5SGC1,ADL-P_5SGC2,RKL_S_X1_2*1SDC,ADL_M_QRC_BAT,ADL-M_5SGC1,ADL_N_PO_Phase3,ADL-N_QRC_BAT,RPL_Steps_Tag_NA,MTL_Steps_Tag_NA,RPL-Px_4SDC1,RPL-P_3SDC2,RPL-P_2SDC4,MTL_IFWI_BAT,ADL-M_3SDC1,ADL-M_3SDC2,ADL-M_2SDC1,ADL-M_2SDC2,RPL-P_3SDC3,RPL-P_PNP_GC,MTL-M_5SGC1,MTL-M_4SDC1,MTL-M_4SDC2,MTL-M_3SDC3,MTL-M_2SDC4,MTL-M_2SDC5,MTL-M_2SDC6,MTL_IFWI_CBV_BIOS,MTL-P_5SGC1,MTL-P_4SDC1,MTL-P_4SDC2,MTL-P_3SDC3,MTL-P_3SDC4,MTL-P_2SDC5,MTL-P_2SDC6,RPL_Px_PO_New_P3,RPL-SBGA_3SC,RPL-SBGA_2SC1,RPL-SBGA_2SC2,MTL_P_Sanity,RPL-SBGA_5SC,RPL_Hx-R-GC,RPL_Hx-R-DC1</t>
  </si>
  <si>
    <t>Check for Platform Information in BIOS</t>
  </si>
  <si>
    <t>CSS-IVE-62090</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</si>
  <si>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HSLE_RS1_PSS_0.5C,ICL_HSLE_RS1_PSS_0.5P,ICL_HSLE_RS1_PSS_0.8C,ICL_HSLE_RS1_PSS_0.8P,ICL_HSLE_RS1_PSS_1.0C,ICL_HSLE_RS1_PSS_1.0P,ICL_HSLE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OE,TGL_H81_19H2_RS6_PreAlpha,TGL_HFPGA_RS2,TGL_HFPGA_RS3,TGL_HFPGA_RS4,TGL_Simics_VP_RS2_PSS0.3,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</si>
  <si>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BC-RQTBC-10252
IceLake-UCIS-456
IceLake-UCIS-1737
IceLake-UCIS-1961
IceLake-UCIS-1722
BC-RQTBCLF-296
1209951407
220194411
220195285
4_335-UCIS-1789
RKL Requirement ID : 2208875799,2208875702,1306472860
ADL FR ID: 1508320076</t>
  </si>
  <si>
    <t>Platform Information should be seen correctly in Bios.</t>
  </si>
  <si>
    <t>This test is to verify the Platform information in BIOS.</t>
  </si>
  <si>
    <t>BXTM_Test_Case,BIOS,BIOS+IFWI,ICL-FW-PSS0.3,GLK-FW-PO,ICL-FW-PSS0.5,CNL_Z0_InProd,GLK_eSPI_Sanity_inprod,ICL_PSS_BAT_NEW,TGL_PSS0.5P,BIOS_BAT_QRC,CNL_Automation_Production,CFL_Automation_Production,InProdATMS1.0_03March2018,PSE 1.0,RKL_PSS0.5,TGL_PSS_IN_PRODUCTION,ICL_ATMS1.0_Automation,GLK_ATMS1.0_Automated_TCs,KBLR_ATMS1.0_Automated_TCs,TGL_BIOS_PO_P3,TGL_H_PSS_IFWI_BAT,TGL_Focus_Blue_Auto,LKF_ROW_BIOS,TGL_IFWI_FOC_BLUE,ADL_P_Automated_TCs,COMMON_QRC_BAT,MTL_Sanity,MTL_PSS_0.5,ADL_P_ERB_BIOS_PO,ADL_S_QRCBAT,IFWI_Payload_BIOS,TGL_U_GC_DC,ADL-S_Delta1,ADL-S_Delta2,ADL-S_Delta3,RKL-S X2_(CML-S+CMP-H)_S102,RKL-S X2_(CML-S+CMP-H)_S62,ADL-P_QRC_BAT,UTR_SYNC,RPL-Px_4SP2,RPL-Px_2SDC1,MTL-P_4SDC1,MTL-P_3SDC3,MTL-P_3SDC4,MTL-P_5SGC1,MTL-P_4SDC2,MTL-P_2SDC5,MTL-P_2SDC6,RPL-P_3SDC3,RPL-S_5SGC1,RPL-S_2SDC3,RPL-S_2SDC2,RPL-S_2SDC1,RPL-S_4SDC2,RPL-S_4SDC1,RPL-S_3SDC1,RPL-SBGA_5SC, RPL_Hx-R-GC,RPL_Hx-R-DC1,RPL-SBGA_4SC,RPL-SBGA_3SC1,RPL-P_5SGC1,RPL-P_2SDC4,RPL-P_PNP_GC,RPL-P_4SDC1,RPL-P_3SDC2,RPL-Px_5SGC1,Automation_Inproduction,RPL-S_ 5SGC1,RPL-S_2SDC7,RPL_S_BackwardCompc,MTL_HFPGA_SOC_S,ADL-S_ 5SGC_1DPC,ADL-S_4SDC1,ADL-S_4SDC2,ADL-S_4SDC3,ADL-S_3SDC4,ADL_N_MASTER,ADL_N_PSS_0.5,ADL_N_5SGC1,ADL_N_4SDC1,ADL_N_3SDC1,ADL_N_2SDC1,ADL_N_2SDC2,ADL_N_2SDC3,MTL_Test_Suite,IFWI_TEST_SUITE,IFWI_COMMON_UNIFIED,TGL_H_MASTER,ADL_N_QRCBAT,ADL-P_5SGC1,ADL-P_5SGC2,MTL_IFWI_Sanity,RKL_S_X1_2*1SDC,ADL_M_QRC_BAT,ADL-M_5SGC1,ADL-M_4SDC1,ADL-M_3SDC1,ADL-M_3SDC2,ADL-M_3SDC3,ADL-M_2SDC1,ADL-M_QRC_BAT,ADL-P_4SDC1,ADL-P_4SDC2,ADL-P_3SDC1,ADL-P_3SDC2,ADL-P_3SDC3,ADL-P_3SDC4,ADL-P_2SDC1,ADL-P_2SDC2,ADL-P_2SDC3,ADL-P_2SDC4,ADL-P_2SDC5,ADL-P_2SDC6_OC,ADL-P_3SDC5,MTL_SIMICS_IN_EXECUTION_TEST,ADL-N_QRC_BAT,RPL_S_QRCBAT,ADL_SBGA_5GC,ADL_SBGA_3DC,ADL-M_2SDC2LNL_M_PSS0.5,MTL_S_BIOS_Emulation,RPL_Px_QRC,ADL-S_Post-Si_In_Production,LNL_M_PSS0.8,MTL_IFWI_CBV_BIOS,MTL_P_Sanity,RPL-S_Post-Si_In_Production,RPL-sbga_QRC_BAT,MTL_PSS_0.8,ARL_Px_IFWI_CI,IPU22.3_BIOS_change,MTL-P_IFWI_PO,RPL_P_QRC,MTLSGC1, MTLSDC4,MTLSDC2,MTLSDC1,MTLSDC5,MTLSDC3</t>
  </si>
  <si>
    <t>Basic boot check to OS</t>
  </si>
  <si>
    <t>CSS-IVE-62374</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</si>
  <si>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</si>
  <si>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BC-RQTBC-1500
220194445
2202553179
ADL: 2205438954</t>
  </si>
  <si>
    <t>The system should successfully boot to the OS</t>
  </si>
  <si>
    <t>This step is to verify system basic boot check to OS. Android OS related steps: Please follow same procedure that are in steps as this TC is independent of OS</t>
  </si>
  <si>
    <t>BXTM_Test_Case,ICL-FW-PSS0.3,EC-NA,ICL_PSS_BAT_NEW,ICL_BAT_NEW,BIOS_EXT_BAT,InProdATMS1.0_03March2018,ECVAL-BAT-2018,EC-tgl-pss_bat,PSE 1.0,EC-BAT-automation,RKL_PSS0.5,TGL_BIOS_IPU_QRC_BAT,TGL_BIOS_PO_P3,TGL_IFWI_PO_P1,CML_EC_BAT,CML_EC_SANITY,JSLP_PO_CI,MCU_UTR,MCU_NO_HARM,TGL_NEW_BAT,TGL_H_PSS_IFWI_BAT,ECLITE-BAT,LKF_ROW_BIOS,RKL_POE,ADL-S_ADP-S_DDR4_2DPC_PO_Phase1,,COMMON_QRC_BAT,ECVAL-DT-QRC_BAT,MTL_PSS_0.5,ADL_P_ERB_BIOS_PO,ADL_S_QRCBAT,TGL_U_GC_DC,IFWI_Payload_Platform,ADL-S_Delta1,ADL-S_Delta2,ADL-S_Delta3,,PO_Phase_1,ADL-P_ADP-LP_LP5_PO Suite_Phase1,ADL-P_ADP-LP_DDR5_PO Suite_Phase1,ADL-P_ADP-LP_LP4x_PO Suite_Phase1,ADL-P_QRC,ADL-P_QRC_BAT,RPL_S_PSS_BASE,UTR_SYNC,MTL-P_4SDC1,MTL-P_3SDC3,MTL-P_3SDC4,MTL-P_5SGC1,MTL-P_4SDC2,MTL-P_2SDC5,MTL-P_2SDC6,RPL-Px_4SDC1,RPL-S_5SGC1,RPL-S_2SDC3,RPL-S_2SDC2,RPL-S_2SDC1,RPL-S_4SDC2,RPL-S_4SDC1,RPL-S_3SDC1,ADL-M_3SDC1,RPL-SBGA_5SC, RPL_Hx-R-GC,RPL_Hx-R-DC1,RPL-SBGA_4SC,RPL-SBGA_3SC1,RPL-P_5SGC1,RPL-P_4SDC1,RPL-P_3SDC2,RPL-Px_5SGC1,ADL_M_PO_Phase2,MTL_HFPGA_SANITY,RPL-S_ 5SGC1,RPL-S_2SDC7,RPL_S_BackwardCompc,ADL-S_ 5SGC_1DPC,ADL-S_4SDC1,ADL-S_4SDC2,ADL-S_4SDC3,ADL-S_3SDC4,ADL_N_PSS_0.5,ADL_N_5SGC1,ADL_N_4SDC1,ADL_N_3SDC1,ADL_N_2SDC1,ADL_N_2SDC2,ADL_N_2SDC3,MTL_Test_Suite,IFWI_TEST_SUITE,IFWI_COMMON_UNIFIED,QRC_BAT_Customized,ADL_N_QRCBAT,ADL-P_5SGC1,ADL-P_5SGC2,RPL_S_PO_P1,ADL_M_QRC_BAT,ADL-M_5SGC1,ADL-M_3SDC2,ADL-M_2SDC1,ADL-M_2SDC2,MTL_SIMICS_IN_EXECUTION_TEST,ADL_N_PO_Phase2,ADL-N_QRC_BAT,MTL_HSLE_Sanity,RPL_S_QRCBAT,RPL_S_IFWI_PO_Phase2,RPL_S_Delta_TCD,ADL_SBGA_5GC,ADL_SBGA_3DC,LNL_M_PSS1.0,LNL_M_PSS0.8,LNL_M_PSS1.1,LNL_M_PSS1.05,MTL_S_BIOS_Emulation,RPL_Px_PO_P1,RPL_P_PSS_BIOS,RPL_Px_QRC,ADL-S_Post-Si_In_Production,RPL_SBGA_PO_P1,RPL_SBGA_IFWI_PO_Phase2,MTL_IFWI_CBV_BIOS,LNL_M_PSS0.5,MTL-S_Pre-Si_In_Production,RPL_P_PO_P1,RPL-sbga_QRC_BAT,ARL_Px_IFWI_CI,RPL_readiness_kit,RPL_P_QRC,RPL_P_Q0_DC2_PO_P1,MTLSGC1,MTLSDC1,MTLSDC2,MTLSDC3,MTLSDC4</t>
  </si>
  <si>
    <t>Validate Basic boot check after flashing IFWI to SPI</t>
  </si>
  <si>
    <t>CSS-IVE-71038</t>
  </si>
  <si>
    <t>ADL-S_ADP-S_SODIMM_DDR5_1DPC_Alpha,AML_5W_Y22_ROW_PV,ADL-S_ADP-S_UDIMM_DDR5_1DPC_PreAlpha,CFL_H62_RS2_PV,CFL_H62_RS3_PV,CFL_H62_RS4_PV,CFL_H62_RS5_PV,CFL_H62_uSFF_KC_RS4_PV,CFL_H82_RS5_PV,CFL_H82_RS6_PV,CFL_KBPH_S62_RS3_PV,CFL_KBPH_S82_RS6_PV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Simics_PSS1.1,ADL-S_TGP-H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0.8,ADL-S_HFPGA_PSS1.0,ADL-S_HFPGA_PSS1.1,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Alpha,MTL_P_DDR5_Beta,MTL_P_DDR5_PV,MTL_P_LP4_Alpha,MTL_P_LP4_Beta,MTL_P_LP4_PV,MTL_P_LP5/x_Alpha,MTL_P_LP5/x_Beta,MTL_P_LP5/x_PV,JSLP_Win10x_PreAlpha,JSLP_Win10x_PV,JSLP_Win10x_Alpha,JSLP_Win10x_Beta,ADL-P_ADP-LP_LP5_PreAlpha,ADL-P_ADP-LP_L4X_PreAlpha,ADL-M_ADP-M_LP4x_Win10x_PreAlpha,ADL-P_ADP-LP_DDR4_PreAlpha,ADL-P_ADP-LP_DDR5_PreAlpha</t>
  </si>
  <si>
    <t>SPI bus</t>
  </si>
  <si>
    <t>BC-RQTBC-2540
IceLake-UCIS-1732
IceLake-UCIS-1957
BC-RQTBCTL-1591
RKL:BC-RQTBCTL-2647,2207375536
RKL:2203202625
JSLP:2203202560,2203202723,2203202625
1505489949
ADL FR ID: 1406912093</t>
  </si>
  <si>
    <t>SUT should be able to flash IFWI on SPI and should boot to BIOS without issues</t>
  </si>
  <si>
    <t>This test is to verify boot check after flashing IFWI to SPI</t>
  </si>
  <si>
    <t>BIOS+IFWI,ICL-FW-PSS0.3,ICL_PSS_BAT_NEW,LKF_TI_GATING,GLK-RS3-10_IFWI,ICL_BAT_NEW,BIOS_EXT_BAT,InProdATMS1.0_03March2018,LKF_PO_Phase1,LKF_PO_New_P1,LKF_PO_New_P3,PSE 1.0,CML_BIOS_SPL,TGL_BIOS_PO_P1,LKF_B0_Power_ON,MCU_UTR,MCU_NO_HARM,TGL_H_PSS_IFWI_BAT,TGL_Focus_Blue_Auto,LKF_ROW_BIOS,RKL_POE,RKL_CML_S_TGPH_PO_P1,CML-H_ADP-S_PO_Phase1,ADL-S_TGP-H_PO_Phase1,ADL_S_Dryrun_Done,ADL_P_Automated_TCs,COMMON_QRC_BAT,TGL_H_QRC_NA,ADL_P_ERB_BIOS_PO,ADL_S_QRCBAT,IFWI_Payload_Common,ADL-S_Delta1,ADL-S_Delta2,ADL-S_Delta3,ADL-S_ADP-S_DDR4_2DPC_PO_Phase1,ADL-P_ADP-LP_DDR4_PO Suite_Phase1,PO_Phase_1,RKL-S X2_(CML-S+CMP-H)_S102,RKL-S X2_(CML-S+CMP-H)_S62,ADL-P_ADP-LP_LP5_PO Suite_Phase1,ADL-P_ADP-LP_DDR5_PO Suite_Phase1,ADL-P_ADP-LP_LP4x_PO Suite_Phase1,ADL-P_QRC_BAT,RPL_S_PSS_BASE,UTR_SYNC,MTL-P_4SDC1,MTL-P_3SDC3,MTL-P_3SDC4,MTL-P_5SGC1,MTL-P_4SDC2,MTL-P_2SDC5,MTL-P_2SDC6,RPL-Px_4SDC1,ADL-M_3SDC1,RPL-SBGA_5SC, RPL_Hx-R-GC,RPL_Hx-R-DC1,RPL-SBGA_4SC,RPL-SBGA_3SC1,RPL-P_5SGC1,RPL-P_4SDC1,RPL-P_3SDC2,RPL-Px_5SGC1,RPL-S_ 5SGC1,RPL-S_3SDC1,RPL-S_4SDC1,RPL-S_4SDC2,RPL-S_2SDC1,RPL-S_2SDC2,RPL-S_2SDC3,RPL_S_BackwardCompc,ADL-S_ 5SGC_1DPC,ADL-S_4SDC1,ADL-S_4SDC2,ADL-S_4SDC3,ADL-S_3SDC4,ADL_N_PSS_0.5,ADL_N_5SGC1,ADL_N_4SDC1,ADL_N_3SDC1,ADL_N_2SDC1,ADL_N_2SDC2,ADL_N_2SDC3,MTL_TRY_RUN,MTL_Test_Suite,MTL_PSS_1.0,LNL_M_PSS1.0,RPL_S_PSS_BASE,IFWI_TEST_SUITE,IFWI_COMMON_UNIFIED,TGL_H_MASTERMTL_TRP_2,MTL_PSS_0.8_NEW,ADL_N_QRCBAT,ADL-P_5SGC1,ADL-P_5SGC2,MTL_IFWI_Sanity,RPL_S_PO_P1,ADL_M_QRC_BAT,ADL-M_5SGC1,ADL-M_3SDC2,ADL-M_2SDC1,ADL-M_2SDC2,MTL_SIMICS_IN_EXECUTION_TEST,ADL_N_PO_Phase1,ADL-N_QRC_BAT,RPL_S_QRCBAT,ADL_N_REV0,ADL-N_REV1,MTL_HSLE_Sanity_SOC,ADL_SBGA_5GC,ADL_SBGA_3DC,RPL_P_PSS_BIOS,RPL-S_2SDC7LNL_M_PSS0.5,RPL_Px_PO_P1,RPL_Px_QRC,LNL_M_PSS0.8,MTL-M/P_Pre-Si_In_Production,RPL_SBGA_PO_P1,LNL-M_Pre-Si_In_Production,MTL-S_Pre-Si_In_Production,RPL_P_PO_P1,RPL-sbga_QRC_BAT,RPL_readiness_kit,RPL_P_QRC,RPL_P_Q0_DC2_PO_P1,ARL_S_IFWI_1.0PSS,MTLSGC1, MTLSDC4,MTLSDC2,MTLSDC1,MTLSDC5,MTLSDC3</t>
  </si>
  <si>
    <t>Verify GPS/GNSS functionality check</t>
  </si>
  <si>
    <t>bios.pch,fw.ifwi.others,fw.ifwi.pchc</t>
  </si>
  <si>
    <t>CSS-IVE-71256</t>
  </si>
  <si>
    <t>AML_5W_Y22_ROW_PV,AMLR_Y42_PV_RS6,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Y42_RS6_PV,KBL_U21_PV,KBLR_Y_PV,KBLR_Y22_PV,LKF_A0_RS4_Alpha,LKF_A0_RS4_POE,LKF_B0_RS4_Beta,LKF_B0_RS4_PO,LKF_B0_RS4_PV ,LKF_Bx_ROW_19H1_Alpha,LKF_Bx_ROW_19H1_POE,LKF_Bx_ROW_19H2_Beta,LKF_Bx_ROW_19H2_PV,LKF_Bx_ROW_20H1_PV,LKF_Bx_Win10X_PV,LKF_Bx_Win10X_Beta,LKF_N-1_(BXTM)_RS3_POE,LKF_N-1_(ICL)_RS3_POE,TGL_U42_RS4_PV,TGL_Y42_RS4_PV,TGL_Z0_(TGPLP-A0)_RS4_PPOExit,WHL_U42_Corp_PV,WHL_U42_PV,WHL_U43e_Corp_PV,TGL_U42_RS6_Alpha,TGL_U42_RS6_Beta,TGL_U42_RS6_PV,TGL_Y42_RS6_Alpha,TGL_Y42_RS6_Beta,TGL_Y42_RS6_PV</t>
  </si>
  <si>
    <t>GNSS</t>
  </si>
  <si>
    <t>BC-RQTBC-10631
BC-RQTBC-10306
BC-RQTBCLF-291
TGL Requirement coverage: BC-RQTBCTL-488
JSL PRD Coverage: BC-RQTBC-16470 BC-RQTBC-16467</t>
  </si>
  <si>
    <t>GNSS module should be functional</t>
  </si>
  <si>
    <t>bios.alderlake,bios.amberlake,bios.apollolake,bios.arrowlake,bios.broxton,bios.cannonlake,bios.coffeelake,bios.cometlake,bios.geminilake,bios.icelake-client,bios.kabylake,bios.kabylake_r,bios.lakefield,bios.lunarlake,bios.meteorlake,bios.raptorlake,bios.raptorlake_refresh,bios.tigerlake,bios.whiskeylake,ifwi.amberlake,ifwi.apollolake,ifwi.broxton,ifwi.cannonlake,ifwi.coffeelake,ifwi.cometlake,ifwi.geminilake,ifwi.icelake,ifwi.kabylake,ifwi.kabylake_r,ifwi.lakefield,ifwi.lunarlake,ifwi.meteorlake,ifwi.raptorlake,ifwi.raptorlake_refresh,ifwi.tigerlake,ifwi.whiskeylake</t>
  </si>
  <si>
    <t>bios.alderlake,bios.amberlake,bios.apollolake,bios.broxton,bios.cannonlake,bios.coffeelake,bios.cometlake,bios.icelake-client,bios.kabylake,bios.kabylake_r,bios.lakefield,bios.tigerlake,bios.whiskeylake,ifwi.amberlake,ifwi.apollolake,ifwi.broxton,ifwi.cannonlake,ifwi.coffeelake,ifwi.cometlake,ifwi.icelake,ifwi.kabylake,ifwi.kabylake_r,ifwi.lakefield,ifwi.meteorlake,ifwi.raptorlake,ifwi.tigerlake,ifwi.whiskeylake</t>
  </si>
  <si>
    <t>Test is to check GNSS module functionality
Android OS related steps:
Steps:
Step 1 - Open the recommended GPS application
Step 2 - Wait few minutes
Expected results:
GPS receiver should get fix</t>
  </si>
  <si>
    <t>BIOS+IFWI,GraCom,GLK-FW-PO,ICL_BAT_NEW,LKF_ERB_PO,BIOS_EXT_BAT,UDL_2.0,UDL_ATMS2.0,LKF_PO_Phase2,UDL2.0_ATMS2.0,LKF_PO_New_P3,OBC-CNL-PTF-PCIE-Connectivity-GNSS,OBC-CFL-PTF-PCIE-Connectivity-GNSS,OBC-LKF-PTF-PCIE-Connectivity-GNSS,OBC-ICL-PTF-PCIE-Connectivity-GNSS,OBC-TGL-PTF-PCIE-Connectivity-GNSS,AMLY22_delta_from_Y42,TGL_IFWI_PO_P3,TGL_IFWI_FOC_BLUE,COMMON_QRC_BAT,IFWI_Payload_Platform,TGL_U_GC_DC,UTR_SYNC,ADL_N_MASTER,ADL_N_2SDC2,IFWI_TEST_SUITE,IFWI_COMMON_UNIFIED,MTL_Test_Suite,ADL-P_5SGC1,ADL-M_5SGC1,ADL-M_4SDC1,ADL_N_REV0,ADL-N_REV1,RPL_P_MASTER,MTL_IFWI_BAT,1,RPL-Px_4SDC1,RPL-P_5SGC1,MTL-M_4SDC1,MTL-M_4SDC2,MTL_IFWI_CBV_BIOS,MTL-P_4SDC1,MTL-P_4SDC2,MTL-P_3SDC3,RPL-Px_2SDC1,RPL-P_2SDC4,ARL_Px_IFWI_CI,MTL-P_IFWI_PO,LNLM5SGC,LNLM3SDC2,LNLM3SDC3,LNLM3SDC4, RPL-SBGA_5SC, RPL_Hx-R-GC</t>
  </si>
  <si>
    <t>Verify System Login using Finger print Sensor (FPS)</t>
  </si>
  <si>
    <t>CSS-IVE-71234</t>
  </si>
  <si>
    <t>ADL-S_ADP-S_SODIMM_DDR5_1DPC_Alpha,AML_5W_Y22_ROW_PV,ADL-S_ADP-S_UDIMM_DDR5_1DPC_PreAlpha,AMLR_Y42_PV_RS6,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ADL-P_ADP-LP_LP5_PreAlpha,ADL-P_ADP-LP_L4X_PreAlpha</t>
  </si>
  <si>
    <t>BC-RQTBC-9987
BC-RQTBCLF-96</t>
  </si>
  <si>
    <t>User should be able to successfully login using FPS</t>
  </si>
  <si>
    <t>bios.alderlake,bios.amberlake,bios.apollolake,bios.arrowlake,bios.broxton,bios.cannonlake,bios.coffeelake,bios.cometlake,bios.geminilake,bios.icelake-client,bios.kabylake,bios.kabylake_r,bios.lunarlake,bios.meteorlake,bios.raptorlake,bios.rocketlake,bios.whiskeylake,ifwi.amberlake,ifwi.apollolake,ifwi.arrowlake,ifwi.broxton,ifwi.cannonlake,ifwi.coffeelake,ifwi.cometlake,ifwi.geminilake,ifwi.icelake,ifwi.kabylake,ifwi.kabylake_r,ifwi.lunarlake,ifwi.meteorlake,ifwi.raptorlake,ifwi.whiskeylake</t>
  </si>
  <si>
    <t>bios.alderlake,bios.amberlake,bios.apollolake,bios.broxton,bios.cannonlake,bios.coffeelake,bios.cometlake,bios.geminilake,bios.icelake-client,bios.kabylake,bios.kabylake_r,bios.lakefield,bios.raptorlake,bios.rocketlake,bios.whiskeylake,ifwi.amberlake,ifwi.apollolake,ifwi.broxton,ifwi.cannonlake,ifwi.coffeelake,ifwi.cometlake,ifwi.geminilake,ifwi.icelake,ifwi.kabylake,ifwi.kabylake_r,ifwi.lakefield,ifwi.meteorlake,ifwi.raptorlake,ifwi.whiskeylake</t>
  </si>
  <si>
    <t>Intention of the testcase to validate system Login using Finger print Sensor (FPS)</t>
  </si>
  <si>
    <t>EC-NA,GLK-RS3-10_IFWI,ICL_BAT_NEW,BIOS_EXT_BAT,UDL2.0_ATMS2.0,OBC-CNL-PCH-SPI-Sensors-FPS,OBC-CFL-PCH-SPI-Sensors-FPS,OBC-LKF-PCH-SPI-Sensors-FPS,OBC-ICL-PCH-SPI-Sensors-FPS,OBC-TGL-PCH-SPI-Sensors-FPS,ADL-S_Delta2,RKL-S X2_(CML-S+CMP-H)_S102,RKL-S X2_(CML-S+CMP-H)_S62,UTR_SYNC,RPL_S_MASTER,RPL_S_BACKWARDCOMP,ADL_N_MASTER,ADL-S_4SDC2,ADL_N_5SGC1,ADL_N_4SDC1,ADL_N_3SDC1,ADL_N_2SDC1,MTL_Test_Suite,IFWI_TEST_SUITE,IFWI_COMMON_UNIFIED,RPL-S_3SDC1,MTL_P_MASTER,MTL_M_MASTER,ADL-P_5SGC1,ADL-M_5SGC1,ADL-P_3SDC4,RPL-Px_5SGC1,RPL-P_5SGC1,ADL-S_4SDC2,RPL-S_3SDC1,RPL_S_IFWI_PO_Phase3,RPL_S_PO_P3,ADL_N_REV0,ADL-N_REV1,MTL_IFWI_BAT,ADL_SBGA_5GC,RPL-SBGA_5SC,RPL-SBGA_3SC1,RPL_Px_PO_P3, ADL_SBGA_3DC4,MTL-M_5SGC1,MTL-M_4SDC1,MTL-M_4SDC2,MTL-M_3SDC3,MTL-M_2SDC4,RPL_SBGA_PO_P3,RPL_SBGA_IFWI_PO_Phase3,MTL IFWI_Payload_Platform-Val,MTL-P_5SGC1,MTL-P_4SDC1,MTL-P_4SDC2,MTL-P_3SDC3,MTL-P_3SDC4,RPL_P_PO_P3,RPL-Px_4SP2,MTLSDC2,LNLM5SGC,LNLM3SDC2,MTLSDC2</t>
  </si>
  <si>
    <t>Verification of hot keys (F2 &amp; F7) functionality check while BOOT</t>
  </si>
  <si>
    <t>CSS-IVE-78670</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</si>
  <si>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0.8,ADL-P_Simics_VP_PSS1.0,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M_ADP-M_LP5_20H1_PreAlpha,ADL-M_ADP-M_LP5_21H1_PreAlpha</t>
  </si>
  <si>
    <t>BC-RQTBC-1400</t>
  </si>
  <si>
    <t>Hot keys should be functional</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</si>
  <si>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arrowlake,ifwi.broxton,ifwi.cannonlake,ifwi.coffeelake,ifwi.cometlake,ifwi.geminilake,ifwi.icelake,ifwi.kabylake,ifwi.kabylake_r,ifwi.lakefield,ifwi.lunarlake,ifwi.meteorlake,ifwi.raptorlake,ifwi.tigerlake,ifwi.whiskeylake</t>
  </si>
  <si>
    <t>Testcase is to verify BIOS hot keys functionality</t>
  </si>
  <si>
    <t>ICL-FW-PSS0.3,ICL_PSS_BAT_NEW,ICL_BAT_NEW,BIOS_EXT_BAT,UDL2.0_ATMS2.0,OBC-CNL-PCH-XDCI-USB-keyboard,OBC-CFL-PCH-XDCI-USB-keyboard,OBC-LKF-PCH-TCSS-USB-keyboard,OBC-ICL-PTF-HotKeys-System-Bootflows,OBC-TGL-PTF-HotKeys-System-Bootflows,TGL_BIOS_PO_P1,TGL_H_PSS_IFWI_BAT,PSS_ADL_Automation_In_Production,ADL-S_TGP-H_PO_Phase1,ADL-S_ADP-S_DDR4_2DPC_PO_Phase1,RKL_S_TGPH_POE,ADL_P_Automated_TCs,ADL_P_ERB_BIOS_PO,TGL_U_GC_DC,IFWI_Payload_BIOS,ADL-S_Delta1,ADL-S_Delta2,ADL-S_Delta3,ADL-P_ADP-LP_DDR4_PO Suite_Phase1,PO_Phase_1,RKL-S X2_(CML-S+CMP-H)_S102,RKL-S X2_(CML-S+CMP-H)_S62,ADL-P_ADP-LP_LP5_PO Suite_Phase1,ADL-P_ADP-LP_DDR5_PO Suite_Phase1,ADL-P_ADP-LP_LP4x_PO Suite_Phase1,MTL_TRY_RUN,MTL_PSS_0.5,UTR_SYNC,RPL-Px_4SP2,RPL-Px_2SDC1,MTL-P_4SDC1,MTL-P_3SDC3,MTL-P_3SDC4,MTL-P_5SGC1,MTL-P_4SDC2,MTL-P_2SDC5,MTL-P_2SDC6,RPL-Px_4SDC1,RPL-P_3SDC3,RPL-S_5SGC1,RPL-S_2SDC3,RPL-S_2SDC2,RPL-S_2SDC1,RPL-S_4SDC2,RPL-S_4SDC1,RPL-S_3SDC1,ADL-M_3SDC1,RPL-SBGA_5SC,RPL-SBGA_4SC,RPL-SBGA_3SC,RPL-SBGA_3SC-2,RPL-SBGA_2SC1,RPL-SBGA_2SC21,RPL-P_5SGC1,RPL-P_2SDC5,RPL-P_2SDC3,RPL-P_2SDC4,RPL-P_2SDC6,RPL-P_PNP_GC,RPL-P_4SDC1,RPL-P_3SDC2,RPL-Px_5SGC1,MTL_HFPGA_SOC_S,RPL-S_ 5SGC1,RPL-S_2SDC7,RPL_S_MASTER,RPL_P_MASTER,RPL_S_BackwardCompc,ADL-S_ 5SGC_1DPC,ADL-S_4SDC1,ADL-S_4SDC2,ADL-S_4SDC3,ADL-S_3SDC4,ADL_N_PSS_0.5,ADL_N_5SGC1,ADL_N_4SDC1,ADL_N_3SDC1,ADL_N_2SDC1,ADL_N_2SDC2,ADL_N_2SDC3,MTL_Test_Suite,RPL_S_PSS_BASE,IFWI_TEST_SUITE,IFWI_COMMON_UNIFIED,TGL_H_MASTER,ADL-P_5SGC1,ADL-P_5SGC2,MTL_IFWI_Sanity,RPL_S_PO_P1,ADL-M_5SGC1,ADL-M_3SDC2,ADL-M_2SDC1,ADL-M_2SDC2,MTL_SIMICS_IN_EXECUTION_TEST,MTL_HSLE_Sanity_SOC,ADL_SBGA_5GC,ADL_SBGA_3DC1,ADL_SBGA_3DC2,ADL_SBGA_3DC3,ADL_SBGA_3DC4,ADL_SBGA_3DC,RPL_P_PSS_BIOSLNL_M_PSS0.5,LNL_M_PSS0.8,MTL_S_BIOS_Emulation,RPL_Px_PO_P1,ADL-S_Post-Si_In_Production,MTL-M/P_Pre-Si_In_Production,RPL_SBGA_PO_P1,MTL_IFWI_CBV_BIOS,MTL-S_Pre-Si_In_Production,RPL_P_PO_P1,RPL-S_Post-Si_In_Production,ADL-N_Post-Si_In_Production,ARL_Px_IFWI_CI,MTL_M_P_PV_POR,RPL_P_Q0_DC2_PO_P1,MTLSGC1, MTLSDC4,MTLSDC2,MTLSDC1,MTLSDC5,MTLSDC3</t>
  </si>
  <si>
    <t>CPU Patch (MCU) load check and version check</t>
  </si>
  <si>
    <t>common,emulation.ip,emulation.sle,silicon,simulation.ip</t>
  </si>
  <si>
    <t>CSS-IVE-78721</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</si>
  <si>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</si>
  <si>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CPU patch-update</t>
  </si>
  <si>
    <t>BC-RQTBC-8508
BC-RQTBC-13936
BC-RQTBC-281
BC-RQTBCTL-845
RKL:BC-RQTBCTL-845 &amp; 2203202909
CML PRD: BC-RQTBC-16932
RKL: 2203202626,2205167461
JSLP:2203202909
ADL Requirement ID: 2203202909</t>
  </si>
  <si>
    <t>uCode firmware load/version check should be successful in OS and BIOS </t>
  </si>
  <si>
    <t>MCU should get loaded and version details should be able to read from BIOS and OS.</t>
  </si>
  <si>
    <t>CFL-PRDtoTC-Mapping,L5_milestone_only,BIOS_BAT_QRC,ICL_BAT_NEW,CFL_Automation_Production,BIOS_EXT_BAT,InProdATMS1.0_03March2018,PSE 1.0,CML_Delta_From_WHL,ICL_ATMS1.0_Automation,GLK_ATMS1.0_Automated_TCs,KBLR_ATMS1.0_Automated_TCs,TGL_BIOS_PO_P3,MCU_UTR,MCU_NO_HARM,TGL_H_PSS_IFWI_BAT,TGL_Focus_Blue_Auto,TGL_PSS_IN_PRODUCTION,TGL_IFWI_FOC_BLUE,ADL-S_TGP-H_PO_Phase1,TGL_BIOS_IPU_QRC_BAT,COMMON_QRC_BAT,RKL_CMLS_CPU_TCS,MTL_Sanity,MTL_PSS_0.5,ADL_P_ERB_BIOS_PO,ADL_S_QRCBAT,IFWI_Payload_ChipsetInit,RKL-S X2_(CML-S+CMP-H)_S102,RKL-S X2_(CML-S+CMP-H)_S62,ADL-P_QRC,ADL-P_QRC_BAT,RPL_S_PSS_BASE,UTR_SYNC,MTLSGC1, MTLSDC4,MTLSDC1,MTLSDC2,MTLSDC3, MTLSDC5,MTLSDC4,,,MTL-P_4SDC1,MTL-P_3SDC3,MTL-P_3SDC4,MTL-P_5SGC1,MTL-P_4SDC2,MTL-P_2SDC5,MTL-P_2SDC6,RPL-Px_4SDC1,RPL-P_3SDC3,RPL-S_5SGC1,RPL-S_2SDC3,RPL-S_2SDC2,RPL-S_2SDC1,RPL-S_4SDC2,RPL-S_4SDC1,RPL-S_3SDC1,ADL-M_3SDC1,RPL-SBGA_5SC,RPL-SBGA_4SC,RPL-SBGA_3SC,RPL-SBGA_3SC-2,RPL-SBGA_2SC1,RPL-SBGA_2SC21,RPL-P_5SGC1,RPL-P_2SDC4,RPL-P_PNP_GC,RPL-P_4SDC1,RPL-P_3SDC2,RPL-Px_5SGC1,Automation_Inproduction,ADL_M_PO_Phase3,RPL-S_ 5SGC1,RPL-S_2SDC7,RPL_S_BackwardCompc,ADL-S_ 5SGC_1DPC,ADL-S_4SDC1,ADL-S_4SDC2,ADL-S_4SDC3,ADL-S_3SDC4,ADL_N_PSS_0.5,ADL_N_5SGC1,ADL_N_4SDC1,ADL_N_3SDC1,ADL_N_2SDC1,ADL_N_2SDC2,ADL_N_2SDC3,MTL_P_MASTER,MTL_Test_Suite,IFWI_TEST_SUITE,IFWI_COMMON_UNIFIED,QRC_BAT_Customized,ADL_N_QRCBAT,ADL-P_5SGC1,ADL-P_5SGC2,ADL_M_QRC_BAT,ADL-M_5SGC1,ADL-M_3SDC2,ADL-M_2SDC1,ADL-M_2SDC2,MTL_SIMICS_IN_EXECUTION_TEST,ADL_N_PO_Phase3,ADL-N_QRC_BAT,MTL_S_Sanity,RPL_S_QRCBAT,ADL_N_REV0,ADL-N_REV1,RPL_S_PO_P2,RPL_S_Delta_TCD,MTL_HSLE_Sanity_SOC,ADL_SBGA_5GC,ADL_SBGA_3DC1,ADL_SBGA_3DC2,ADL_SBGA_3DC3,ADL_SBGA_3DC4,ADL_SBGA_3DCLNL_M_PSS0.5,LNL_M_PSS0.8,RPL_Px_PO_P2,RPL_Px_QRC,ADL-S_Post-Si_In_Production,MTL-M/P_Pre-Si_In_Production,RPL_SBGA_PO_P2,MTL_IFWI_CBV_DMU,MTL_IFWI_CBV_PUNIT,MTL_IFWI_CBV_BIOS,MTL-S_Pre-Si_In_Production,RPL_P_PO_P2,ADL-N_Post-Si_In_Production,RPL-S_Post-Si_In_Production,RPL-sbga_QRC_BAT,ARL_Px_IFWI_CI,MTL_M_P_PV_POR,RPL_readiness_kit,RPL_P_QRC,,RPL_P_Q0_DC2_PO_P2</t>
  </si>
  <si>
    <t>Verify ucode firmware load/version check pre and post S3 cycle</t>
  </si>
  <si>
    <t>CSS-IVE-78725</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</si>
  <si>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</si>
  <si>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S0ix-states</t>
  </si>
  <si>
    <t>BC-RQTBC-10115
220194411
RKL:2203202909
JSLP:2203202909
ADL Requirement ID: 2203202909</t>
  </si>
  <si>
    <t>ucode firmware load/version check should be successful pre and post cycle </t>
  </si>
  <si>
    <t>bios.alderlake,bios.amberlake,bios.apollolake,bios.arrowlake,bios.broxton,bios.cannonlake,bios.coffeelake,bios.cometlake,bios.geminilake,bios.glacierfalls,bios.icelake-client,bios.jasperlake,bios.kabylake,bios.kabylake_r,bios.lakefield,bios.meteorlake,bios.raptorlake,bios.raptorlake_refresh,bios.rocketlake,bios.tigerlake,bios.whiskeylake,ifwi.amberlake,ifwi.apollolake,ifwi.arrowlake,ifwi.broxton,ifwi.cannonlake,ifwi.coffeelake,ifwi.cometlake,ifwi.geminilake,ifwi.icelake,ifwi.kabylake,ifwi.kabylake_r,ifwi.lakefield,ifwi.meteorlake,ifwi.raptorlake,ifwi.tigerlake,ifwi.whiskeylake</t>
  </si>
  <si>
    <t>bios.alderlake,bios.amberlake,bios.apollolake,bios.arrowlake,bios.broxton,bios.cannonlake,bios.coffeelake,bios.cometlake,bios.geminilake,bios.icelake-client,bios.jasperlake,bios.kabylake,bios.kabylake_r,bios.lakefield,bios.meteorlake,bios.raptorlake,bios.rocketlake,bios.tigerlake,bios.whiskeylake,ifwi.amberlake,ifwi.apollolake,ifwi.broxton,ifwi.cannonlake,ifwi.coffeelake,ifwi.cometlake,ifwi.geminilake,ifwi.icelake,ifwi.kabylake,ifwi.kabylake_r,ifwi.lakefield,ifwi.meteorlake,ifwi.raptorlake,ifwi.tigerlake,ifwi.whiskeylake</t>
  </si>
  <si>
    <t>SystemScope</t>
  </si>
  <si>
    <t>This test is to check ucode firmware is loading pre and post sleep cycle</t>
  </si>
  <si>
    <t>ICL_PSS_BAT_NEW,ICL_BAT_NEW,CFL_Automation_Production,BIOS_EXT_BAT,InProdATMS1.0_03March2018,PSE 1.0,OBC-CNL-CPU-MCU-Sx,OBC-CFL-CPU-MCU-Sx,OBC-LKF-CPU-MCU-Sx,OBC-ICL-CPU-MCU-System,OBC-TGL-CPU-MCU-System,GLK_ATMS1.0_Automated_TCs,KBLR_ATMS1.0_Automated_TCs,TGL_BIOS_PO_P3,TGL_IFWI_PO_P3,JSLP_PO_CI,MCU_UTR,MCU_NO_HARM,TGL_IFWI_FOC_BLUE,LKF_WCOS_BIOS_BAT_NEW,RKL_S_TGPH_POE,IFWI_Payload_ChipsetInit,RKL-S X2_(CML-S+CMP-H)_S102,RKL-S X2_(CML-S+CMP-H)_S62,MTL_TRY_RUN,RPL_S_PSS_BASE,MTL_PSS_0.5,ARL_S_PSS0.5,UTR_SYNC,LNLM5SGC,LNLM4SDC1,LNLM3SDC2,LNLM3SDC3,LNLM3SDC4,LNLM3SDC5,LNLM2SDC6,MTLSGC1,MTLSDC4,MTLSDC1,MTLSDC2,MTLSDC3,MTLSDC5,RPL-Px_4SP2,RPL-Px_2SDC1,MTL-P_4SDC1,MTL-P_3SDC3,MTL-P_3SDC4,MTL-P_5SGC1,MTL-P_4SDC2,MTL-P_2SDC5,MTL-P_2SDC6,RPL-Px_4SDC1,RPL-P_3SDC3,RPL-S_5SGC1,RPL-S_2SDC3,RPL-S_2SDC2,RPL-S_2SDC1,RPL-S_4SDC2,RPL-S_4SDC1,RPL-S_3SDC1,RPL-SBGA_5SC,RPL_Hx-R-GC,RPL_Hx-R-DC1,RPL-SBGA_4SC,RPL-SBGA_3SC,RPL-SBGA_3SC-2,RPL-SBGA_2SC1,RPL-SBGA_2SC21,RPL-P_5SGC1,RPL-P_2SDC5,RPL-P_2SDC3,RPL-P_2SDC4,RPL-P_2SDC6,RPL-P_PNP_GC,RPL-P_4SDC1,RPL-P_3SDC2,RPL-Px_5SGC1,RPL-S_ 5SGC1,RPL-S_2SDC7,RPL_S_MASTER,RPL_S_BackwardCompc,ADL-S_ 5SGC_1DPC,ADL-S_4SDC1,ADL-S_4SDC2,ADL-S_4SDC3,ADL-S_3SDC4,ADL_N_MASTER,ADL_N_5SGC1,ADL_N_4SDC1,ADL_N_3SDC1,ADL_N_2SDC1,ADL_N_2SDC3,MTL_M_MASTER,MTL_S_MASTER,MTL_P_MASTER,MTL_Test_Suite,IFWI_FOC_BAT,IFWI_TEST_SUITE,IFWI_COMMON_UNIFIED,TGL_H_MASTER,ADL-P_5SGC2,MTL_SIMICS_IN_EXECUTION_TEST,RPL_S_PO_P3,MTL_IFWI_BAT,RPL_S_Delta_TCD,MTL_HSLE_Sanity_SOC,ADL_SBGA_5GC,ADL_SBGA_3DC1,ADL_SBGA_3DC2,ADL_SBGA_3DC3,ADL_SBGA_3DC4,ADL_SBGA_3DC,ADL-M_5SGC1,ADL-M_3SDC1,ADL-M_3SDC2,ADL-M_2SDC1,ADL-M_2SDC2,RPL_Px_PO_P3,ADL-S_Post-Si_In_Production,MTL-M/P_Pre-Si_In_Production,MTL_IFWI_IAC_BIOS,RPL_SBGA_PO_P3,MTL_IFWI_CBV_PMC,MTL_IFWI_CBV_BIOS,RPL_P_PO_P3,RPL-S_Post-Si_In_Production,MTL_M_P_PV_POR,RPL_P_Q0_DC2_PO_P3,HEDT</t>
  </si>
  <si>
    <t>Verify Gyrometer Sensor Enumeration Through ISH</t>
  </si>
  <si>
    <t>CSS-IVE-80745</t>
  </si>
  <si>
    <t>AMLR_Y42_PV_RS6,CNL_H82_PV,CNL_U22_PV,CNL_Y22_PV,ICL_HFPGA_RS1_PSS_0.8P,ICL_HFPGA_RS1_PSS_1.0C,ICL_HFPGA_RS1_PSS_1.0P,ICL_HFPGA_RS2_PSS_1.1,ICL_Simics_VP_RS1_PSS_0.8P,ICL_Simics_VP_RS1_PSS_1.0C,ICL_Simics_VP_RS1_PSS_1.0P,ICL_Simics_VP_RS2_PSS_1.1,ICL_U42_RS6_PV,ICL_Y42_RS6_PV,KBL_U21_PV,KBL_Y22_PV,KBLR_Y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RKL_CML_S_102_TGPH_Xcomp_DDR4_Beta,RKL_CML_S_102_TGPH_Xcomp_DDR4_Alpha,RKL_CML_S_102_TGPH_Xcomp_DDR4_PV,TGL_H81_20H1_RS7_ALPHA,TGL_H81_20H1_RS7_BETA,TGL_H81_20H1_RS7_PV</t>
  </si>
  <si>
    <t>KBL L3 Platform Landing Zone_20151006 -&gt; Other LZ
BC-RQTBCTL-656,RKL:2203201744</t>
  </si>
  <si>
    <t>Gyrometer-Sensor should get enumerated in Action manager</t>
  </si>
  <si>
    <t>bios.alderlake,bios.amberlake,bios.arrowlake,bios.cannonlake,bios.icelake-client,bios.kabylake,bios.kabylake_r,bios.meteorlake,bios.raptorlake,bios.skylake,bios.tigerlake,ifwi.amberlake,ifwi.arrowlake,ifwi.cannonlake,ifwi.icelake,ifwi.kabylake,ifwi.kabylake_r,ifwi.lunarlake,ifwi.meteorlake,ifwi.raptorlake,ifwi.tigerlake</t>
  </si>
  <si>
    <t>bios.amberlake,bios.arrowlake,bios.cannonlake,bios.cometlake,bios.icelake-client,bios.kabylake,bios.kabylake_r,bios.meteorlake,bios.raptorlake,bios.tigerlake,ifwi.amberlake,ifwi.cannonlake,ifwi.icelake,ifwi.kabylake,ifwi.kabylake_r,ifwi.meteorlake,ifwi.raptorlake,ifwi.tigerlake</t>
  </si>
  <si>
    <t>Please use Action Manager tool instead of Sensor Diagnostic to check for Sensor functionality and enumeration testing in WOS.
Tool Location: \\akasha1\Temp\jpt\Action Manager
Note: Please note that this tool is only applicable for Win8.1 OS and Win 10 TH2 build and above
For WIN 10 below TH2 build, continue using sensor diagnostic tool.</t>
  </si>
  <si>
    <t>ICL_PSS_BAT_NEW,ICL_BAT_NEW,BIOS_EXT_BAT,InProdATMS1.0_03March2018,PSE 1.0,RKL_PSS0.5,TGL_PSS_IN_PRODUCTION,KBLR_ATMS1.0_Automated_TCs,TGL_NEW_BAT,TGL_H_PSS_BIOS_BAT,TGL_Focus_Blue_Auto,TGL_IFWI_FOC_BLUE,COMMON_QRC_BAT,IFWI_Payload_ISH,TGL_U_GC_DC,UTR_SYNC,MTL_Test_Suite,IFWI_TEST_SUITE,IFWI_FOC_BAT,MTL_IFWI_PSS_EXTENDED,IFWI_COMMON_UNIFIED,TGL_H_MASTER,TGL_H_5SGC1,TGL_H_4SDC1,MTL_TRY_RUNMTL_TRP_2,ADL_P_MASTER,ADL_N_MASTER,MTL_P_MASTER,MTL_M_MASTER,MTL_IFWI_BAT,MTL_SIMICS_IN_EXECUTION_TEST,RPL-P_5SGC1,RPL-P_5SGC2,ERB,ADL-M_5SGC1,ADL-M_2SDC1,ADL-M_2SDC2,MTL_IFWI_QAC,ADL_SBGA_3DC4,MTL-M/P_Pre-Si_In_Production,MTL-M_5SGC1,MTL-M_4SDC2,MTL_IFWI_CBV_ISH,RPL-SBGA_5SC,MTL_PSS_1.0,MTL-P_5SGC1,MTL-P_4SDC1,MTL-P_2SDC5,RPL-Px_4SP2,RPL-Px_2SDC1,RPL-P_5SGC,RPL-P_4SDC1,ARL_Px_IFWI_CI,RPL-SBGA_3SC,MTL_M_P_PV_POR,MTLSDC2,LNLM5SGC,LNLM3SDC2,LNLM4SDC1,LNLM3SDC3,LNLM3SDC4,LNLM3SDC5,LNLM2SDC6,ARL_S_IFWI_0.5PSS</t>
  </si>
  <si>
    <t>Verify GPS/GNSS enumeration check</t>
  </si>
  <si>
    <t>CSS-IVE-88911</t>
  </si>
  <si>
    <t>AML_5W_Y22_ROW_PV,AMLR_Y42_PV_RS6,CFL_U43e_LP3_KC_PV,CFL_U43e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Y42_RS6_PV,KBL_U21_PV,KBLR_Y_PV,KBLR_Y22_PV,LKF_A0_RS4_Alpha,LKF_A0_RS4_POE,LKF_B0_RS4_Beta,LKF_B0_RS4_PO,LKF_B0_RS4_PV ,LKF_Bx_ROW_19H1_Alpha,LKF_Bx_ROW_19H1_POE,LKF_Bx_ROW_19H2_Beta,LKF_Bx_ROW_19H2_PV,LKF_Bx_ROW_20H1_PV,LKF_Bx_Win10X_PV,LKF_Bx_Win10X_Beta,LKF_N-1_(BXTM)_RS3_POE,LKF_N-1_(ICL)_RS3_POE,TGL_U42_RS4_PV,TGL_UY42_PO,TGL_Y42_RS4_PV,TGL_Z0_(TGPLP-A0)_RS4_PPOExit,WHL_U42_Corp_PV,WHL_U42_PV,WHL_U43e_Corp_PV,TGL_U42_RS6_Alpha,TGL_U42_RS6_Beta,TGL_U42_RS6_PV,TGL_Y42_RS6_Alpha,TGL_Y42_RS6_Beta,TGL_Y42_RS6_PV</t>
  </si>
  <si>
    <t>GNSS module should be enumerated</t>
  </si>
  <si>
    <t>bios.alderlake,bios.amberlake,bios.apollolake,bios.cannonlake,bios.coffeelake,bios.cometlake,bios.icelake-client,bios.kabylake,bios.kabylake_r,bios.lakefield,bios.tigerlake,bios.whiskeylake,ifwi.amberlake,ifwi.apollolake,ifwi.cannonlake,ifwi.coffeelake,ifwi.cometlake,ifwi.icelake,ifwi.kabylake,ifwi.kabylake_r,ifwi.lakefield,ifwi.meteorlake,ifwi.raptorlake,ifwi.tigerlake,ifwi.whiskeylake</t>
  </si>
  <si>
    <t xml:space="preserve">Test is to check GNSS module enumeration 
</t>
  </si>
  <si>
    <t>ICL_BAT_NEW,LKF_ERB_PO,BIOS_EXT_BAT,InProdATMS1.0_03March2018,LKF_PO_Phase2,LKF_PO_New_P3,PSE 1.0,OBC-CNL-PTF-PCIE-Connectivity-GNSS,OBC-CFL-PTF-PCIE-Connectivity-GNSS,OBC-LKF-PTF-PCIE-Connectivity-GNSS,OBC-ICL-PTF-PCIE-Connectivity-GNSS,OBC-TGL-PTF-PCIE-Connectivity-GNSS,AMLY22_delta_from_Y42,TGL_BIOS_PO_P2,TGL_IFWI_PO_P1,TGL_NEW_BAT,TGL_U_EX_BAT,LKF_WCOS_BIOS_BAT_NEW,COMMON_QRC_BAT,TGL_U_GC_DC,IFWI_Payload_Platform,UTR_SYNC,ADL_N_MASTER,ADL_N_2SDC2,IFWI_TEST_SUITE,IFWI_COMMON_UNIFIED,MTL_Test_Suite,ADL-P_5SGC1,ADL-M_5SGC1,ADL-M_4SDC1,ADL-P_4SDC1,ADL_N_REV0,ADL-N_REV1,RPL_P_MASTER,1,MTL_IFWI_BAT,RPL-Px_4SDC1,RPL-P_5SGC1,MTL-M_4SDC1,MTL-M_4SDC2,MTL IFWI_Payload_Platform-Val,MTL-P_4SDC1,MTL-P_4SDC2,MTL-P_3SDC3,RPL-Px_2SDC1,RPL-P_2SDC4,LNLM5SGC,LNLM3SDC2,LNLM3SDC3,LNLM3SDC4, RPL-SBGA_5SC, RPL_Hx-R-GC</t>
  </si>
  <si>
    <t>Verify No device yellow bangs pre and post S0i3(Modern Standby) cycle with all device connected as per config planned ( Golden, delta, 5, 4, 3 STAR )</t>
  </si>
  <si>
    <t>CSS-IVE-90558</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</si>
  <si>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Y42_RS6_PV,JSLP_POR_20H1_Alpha,JSLP_POR_20H1_PreAlpha,JSLP_POR_20H2_Beta,JSLP_POR_20H2_PV,JSLP_TestChip_19H1_PreAlpha,KBL_H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H81_RS4_PV,TGL_H81_19H2_RS6_PreAlpha,TGL_Simics_VP_RS2_PSS1.1,TGL_Simics_VP_RS4_PSS0.8,TGL_Simics_VP_RS4_PSS1.0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M_ADP-M_LP4x_Win10x_PreAlpha,ADL-P_ADP-LP_DDR4_PreAlpha,ADL-P_ADP-LP_DDR5_PreAlpha</t>
  </si>
  <si>
    <t>BC-RQTBC-2445</t>
  </si>
  <si>
    <t>No yellow bangs should be seen in device manager pre and post S0i3(Modern Standby) cycle</t>
  </si>
  <si>
    <t>bios.alderlake,bios.amberlake,bios.apollo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</si>
  <si>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This test is to verify no yellow bangs in device manager with all devices connected as per config planned for validation. Refer supported devices in latest release config sheet</t>
  </si>
  <si>
    <t>ICL_BAT_NEW,BIOS_EXT_BAT,InProdATMS1.0_03March2018,PSE 1.0,ICL_RVPC_NA,OBC-CNL-PTF-PMC-PM-s0ix,OBC-CFL-PTF-PMC-PM-S0ix,OBC-ICL-PTF-PMC-PM-S0ix,OBC-TGL-PTF-PMC-PM-S0ix,OBC-LKF-PTF-PMC-PM-S0ix,MCU_UTR,MCU_NO_HARM,CML_DG1_Delta,COMMON_QRC_BAT,TGL_U_GC_DC,ADL_S_QRCBAT,IFWI_Payload_Platform,RKL-S X2_(CML-S+CMP-H)_S102,RKL-S X2_(CML-S+CMP-H)_S62,ADL-P_QRC_BAT,UTR_SYNC,LNLM5SGC,LNLM4SDC1,LNLM3SDC2,LNLM3SDC3,LNLM3SDC4,LNLM3SDC5,LNLM2SDC6,MTLSGC1,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RPL-SBGA_5SC, RPL_Hx-R-GC,RPL_Hx-R-DC1,RPL-SBGA_4SC,RPL-SBGA_2SC1,RPL-SBGA_2SC21,RPL-P_5SGC1,RPL-P_2SDC5,RPL-P_2SDC3,RPL-P_2SDC4,RPL-P_2SDC6,RPL-P_PNP_GC,RPL-P_4SDC1,RPL-P_3SDC2,RPL-Px_5SGC1,ADL_S_QRCBAT_DC1,ADL_S_QRCBAT_DC4,RPL-S_ 5SGC1,RPL-S_2SDC7,RPL_S_MASTER,RPL_P_MASTER,RPL_S_BackwardCompc,ADL-S_ 5SGC_1DPC,ADL-S_4SDC1,ADL-S_4SDC2,ADL-S_4SDC3,ADL-S_3SDC4,ADL_N_MASTER,ADL_N_5SGC1,ADL_N_4SDC1,ADL_N_3SDC1,ADL_N_2SDC1,ADL_N_2SDC2,MTL_Test_Suite,IFWI_TEST_SUITE,IFWI_COMMON_UNIFIED,TGL_H_MASTER,ADL-P_5SGC1,ADL-P_5SGC2,RKL_S_X1_2*1SDC,ADL_M_QRC_BAT,ADL-M_5SGC1,ADL-M_4SDC1,ADL-M_3SDC1,ADL-M_3SDC2,ADL-M_3SDC3,ADL-M_2SDC1,ADL-M_QRC_BAT,ADL-P_4SDC1,ADL-P_4SDC2,ADL-P_3SDC1,ADL-P_3SDC2,ADL-P_3SDC3,ADL-P_3SDC4,ADL-P_2SDC1,ADL-P_2SDC2,ADL-P_2SDC3,ADL-P_2SDC4,ADL-P_2SDC5,ADL-P_2SDC6_OC,ADL-P_3SDC5,ADL-N_QRC_BAT,RPL_S_QRCBAT,ADL_N_REV0,ADL-N_REV1,ADL_SBGA_5GC,ADL_SBGA_3DC1,ADL_SBGA_3DC2,ADL_SBGA_3DC3,ADL_SBGA_3DC4,ADL_SBGA_3DC,ADL-M_2SDC2,RPL_Px_QRC,ADL-S_Post-Si_In_Production,RPL-sbga_QRC_BAT,RPL_readiness_kit,RPL_P_QRC,TGL_BIOS_IPU_QRC_BAT</t>
  </si>
  <si>
    <t>Verify system stability on waking from idle state pre and post CMS/S0i3 cycle</t>
  </si>
  <si>
    <t>CSS-IVE-90933</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</si>
  <si>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A0_RS4_POE,LKF_B0_RS4_Beta,LKF_B0_RS4_PO,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t>
  </si>
  <si>
    <t>BC-RQTBC-9775 -&gt; Low Power Engine (LPE) SRAM contents during S0iX should be configured and stored by IMR. Waking system from Idle (Low Power state) pre and post S0ix cycle covers functionality of the requirement. 
JSLP : 1607196068
ADL: 2205168301</t>
  </si>
  <si>
    <t xml:space="preserve">System should be stable on waking from idle state pre and post CMS/S0i3 cycle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</si>
  <si>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pollolake,ifwi.arrowlake,ifwi.broxton,ifwi.cannonlake,ifwi.coffeelake,ifwi.cometlake,ifwi.geminilake,ifwi.icelake,ifwi.kabylake,ifwi.kabylake_r,ifwi.lakefield,ifwi.lunarlake,ifwi.meteorlake,ifwi.raptorlake,ifwi.raptorlake_refresh,ifwi.tigerlake,ifwi.whiskeylake</t>
  </si>
  <si>
    <t>bios.alderlake,bios.apollolake,bios.arrowlake,bios.cannonlake,bios.coffeelake,bios.cometlake,bios.geminilake,bios.icelake-client,bios.jasperlake,bios.kabylake,bios.kabylake_r,bios.lakefield,bios.lunarlake,bios.meteorlake,bios.raptorlake,bios.rocketlake,bios.tigerlake,bios.whiskeylake,ifwi.apollolake,ifwi.cannonlake,ifwi.coffeelake,ifwi.cometlake,ifwi.geminilake,ifwi.icelake,ifwi.kabylake,ifwi.kabylake_r,ifwi.lakefield,ifwi.meteorlake,ifwi.raptorlake,ifwi.tigerlake,ifwi.whiskeylake</t>
  </si>
  <si>
    <t xml:space="preserve">Intention of the testcase is to verify system stability on waking from idle state pre and post CMS/S0i3 cycle </t>
  </si>
  <si>
    <t>ICL_BAT_NEW,BIOS_EXT_BAT,InProdATMS1.0_03March2018,PSE 1.0,ICL_RVPC_NA,OBC-CNL-PTF-PMC-PM-s0ix,OBC-CFL-PTF-PMC-PM-S0ix,OBC-ICL-PTF-PMC-PM-S0ix,OBC-TGL-PTF-PMC-PM-S0ix,OBC-LKF-PTF-PMC-PM-S0ix,ADL-S_ADP-S_DDR4_2DPC_PO_Phase3,COMMON_QRC_BAT,TGL_H_QRC_NA,ADL_S_QRCBAT,IFWI_Payload_EC,IFWI_Payload_PMC,ADL-P_ADP-LP_DDR4_PO Suite_Phase3,PO_Phase_3,ADL-P_ADP-LP_LP5_PO Suite_Phase3,ADL-P_ADP-LP_DDR5_PO Suite_Phase3,ADL-P_ADP-LP_LP4x_PO Suite_Phase3,RKL-S X2_(CML-S+CMP-H)_S62,RKL-S X2_(CML-S+CMP-H)_S102,ADL-P_QRC_BAT,LNL_M_PSS1.0,UTR_SYNC,RPL_S_BackwardComp,RPL_S_MASTER,RPL-P_5SGC1,RPL-P_4SDC1,RPL-P_3SDC2,RPL-P_2SDC3,RPL-S_5SGC1,RPL-S_4SDC1,RPL-S_4SDC2,RPL-S_2SDC1,RPL-S_2SDC2,RPL-S_2SDC3,RPL-S_ 5SGC1,RPL-S_2SDC8,ADL-S_ 5SGC_1DPC,ADL-S_4SDC1,ADL-S_4SDC2,ADL-S_4SDC3,ADL-S_3SDC4,ADL_N_MASTER,ADL_N_5SGC1,ADL_N_4SDC1,ADL_N_3SDC1,ADL_N_2SDC1,ADL_N_2SDC2,ADL_N_2SDC3,IFWI_TEST_SUITE,IFWI_COMMON_UNIFIED,TGL_H_MASTER,ADL-P_5SGC1,ADL-P_5SGC2,RPL_S_PO_P2,ADL_M_QRC_BAT,ADL-M_5SGC1,ADL_N_REV0,ADL_N_PO_Phase3,ADL-N_QRC_BAT,ADL-N_REV1,RPL_S_QRCBAT,MTL_HSLE_Sanity_SOC,ADL_SBGA_5GC,ADL_SBGA_3DC1,ADL_SBGA_3DC2,ADL_SBGA_3DC3,ADL_SBGA_3DC4,RPL-SBGA_5SC,MTL_PSS_CMS,RPL-Px_5SGC1,RPL_Px_PO_P2,RPL_Px_QRC,MTL-M_5SGC1,MTL-M_4SDC1,MTL-M_4SDC2,MTL-M_3SDC3,MTL-M_2SDC4,MTL-M_2SDC5,MTL-M_2SDC6,MTL_IFWI_CBV_PMC,MTL-P_5SGC1,MTL-P_4SDC1,MTL-P_4SDC2,MTL-P_3SDC3,MTL-P_3SDC4,MTL-P_2SDC5,MTL-P_2SDC6,RPL_P_PO_P2,RPL-Px_2SDC1,RPL-P_2SDC4,RPL-P_2SDC5,RPL-P_2SDC6,RPL-sbga_QRC_BAT,MTL_PSS_1.1,RPL_P_QRC,MTLSGC1,MTLSDC1,MTLSDC4,RPL_P_Q0_DC2_PO_P2,LNLM5SGC,LNLM4SDC1,LNLM3SDC2,LNLM3SDC3,LNLM3SDC4,LNLM3SDC5,LNLM2SDC6,ARL_S_IFWI_0.8PSS,RPL_Hx-R-GC</t>
  </si>
  <si>
    <t>Verify Audio recording and Playback over 3.5mm-Jack-Headset (via HD-A) pre and post S0i3(Modern Standby) cycle</t>
  </si>
  <si>
    <t>CSS-IVE-90942</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</si>
  <si>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FPGA_RS3,TGL_HFPGA_RS4,TGL_Simics_VP_RS2_PSS1.1,TGL_U42_RS4_PV,WHL_U42_Corp_PV,WHL_U42_PV,WHL_U43e_Corp_PV,ADL-S_ADP-S_UDIMM_DDR5_1DPC_PV,ADL-S_ADP-S_UDIMM_DDR5_2DPC_Alpha,ADL-S_ADP-S_UDIMM_DDR5_2DPC_Beta,ADL-S_ADP-S_UDIMM_DDR5_2DPC_PreAlpha,ADL-S_ADP-S_UDIMM_DDR5_2DPC_PV,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</si>
  <si>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3.5mm Jack,audio codecs,MoS (Modern Standby)</t>
  </si>
  <si>
    <t>BC-RQTBC-9768 
TGL HSD ES ID:220194373
TGL HSD ES ID:220195238
4_335-UCIS-2827
ADL: 1604590079</t>
  </si>
  <si>
    <t>Validate Audio Play back on 3.5mm Jack headset pre and post cycle Android OS Steps: Steps:Step 1 Open the musicplayerStep 2 Select one audio file and play itStep 3 Stop the musicStep 4 Close the applicationStep 5 Perform a S0i3 cycleStep 6 Repeat steps 1 to 4 post cycle Expected results:Able to hear music in the earpieces of the headset or with speakers connected to DUT pre and post cycle</t>
  </si>
  <si>
    <t>ICL_BAT_NEW,BIOS_EXT_BAT,UDL2.0_ATMS2.0,OBC-CNL-PCH-AVS-Audio-HDA_Headphone,OBC-CFL-PCH-AVS-Audio-HDA_Headphone,OBC-LKF-PCH-AVS-Audio-HDA_Headphone,OBC-ICL-PCH-AVS-Audio-HDA_Headphone,OBC-TGL-PCH-AVS-Audio-HDA_Headphone,IFWI_Payload_Platform,RKL-S X2_(CML-S+CMP-H)_S102,RKL-S X2_(CML-S+CMP-H)_S62,  UTR_SYNC,LNLM4SDC1,LNLM3SDC4,MTLSGC1,MTLSDC1,RPL_S_MASTER,RPL_S_BackwardComp,ADL-S_ 5SGC_1DPC,ADL-S_4SDC1,ADL-S_4SDC2,ADL-S_4SDC3,ADL-S_3SDC4,ADL_N_MASTER,ADL_N_5SGC1,ADL_N_3SDC1,ADL_N_2SDC,ADL_N_2SDC2,ADL_N_2SDC3,ADL-N_DT_Regulatory,ADL-N_Mobile_Regulatory,RPL_S_Backwardcomp,TGL_H_MASTER,IFWI_FOC_BAT,MTL_Test_Suite,IFWI_TEST_SUITE,IFWI_COMMON_UNIFIED,RPL-S_ 5SGC1,RPL-S_4SDC1,RPL-S_2SDC2,RPL-S_2SDC3,ADL-M_3SDC1,RPL-Px_5SGC1,ADL_N_REV0,ADL-N_REV1,ADL_SBGA_5GC,ADL_SBGA_3DC3,ADL_SBGA_3DC4,RPL-SBGA_5SC,ADL-P_5SGC2,ADL-P_4SDC1,ADL-P_3SDC1,ADL-P_3SDC2,ADL-P_2SDC1,ADL-P_2SDC2,ADL-P_2SDC3,ADL-P_2SDC5,ADL-P_3SDC_5SUT,ADL-M_5SGC1,ADL-M_3SDC2,ADL-M_2SDC1,RPL-P_3SDC3,RPL-P_PNP_GC,LNL_M_PSS1.1,MTL-M_5SGC1,MTL-M_3SDC3,MTL_IFWI_IAC_ACE ROM EXT,MTL_IFWI_CBV_ACE FW,MTL_PSS_1.0,ARL_S_PSS1.0,MTL-P_5SGC1,MTL-P_3SDC4,LNL_M_PSS1.0,RPL-S_2SDC8,MTL_S_IFWI_PSS_1.1
,MTL_PSS_1.0,ARL_S_PSS1.0_Block,MTL_PSS_1.1,ARL_S_PSS1.1,ARL_S_IFWI_1.1PSS,MTL_S_PSS_BLOCK,MTL_S_PSS_1.1,ARL_S_PSS1.1,MTL_S_PSS_1.0_NA,MTL_S_PSS_1.1,ARL_S_PSS1.1,RPL_Hx-R-GC,RPL_Hx-R-DC1</t>
  </si>
  <si>
    <t>Verify charging during pre and post S0i3(Modern Standby) cycle</t>
  </si>
  <si>
    <t>CSS-IVE-90957</t>
  </si>
  <si>
    <t>AML_5W_Y22_ROW_PV,AML_7W_Y22_KC_PV,AMLR_Y42_Corp_RS6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Simics_VP_RS2_PSS1.1,TGL_Simics_VP_RS4_PSS1.1,TGL_U42_RS4_PV,TGL_Y42_RS4_PV,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</si>
  <si>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MoS (Modern Standby),Real Battery Management</t>
  </si>
  <si>
    <t>BC-RQTBC-10615</t>
  </si>
  <si>
    <t>bios.alderlake,bios.amberlake,bios.apollolake,bios.cannonlake,bios.coffeelake,bios.cometlake,bios.elkhartlake,bios.geminilake,bios.icelake-client,bios.jasperlake,bios.kabylake,bios.kabylake_r,bios.lakefield,bios.lunarlake,bios.raptorlake,bios.tigerlake,bios.whiskeylake,ifwi.amberlake,ifwi.apollolake,ifwi.cannonlake,ifwi.coffeelake,ifwi.cometlake,ifwi.elkhartlake,ifwi.geminilake,ifwi.icelake,ifwi.kabylake,ifwi.kabylake_r,ifwi.lakefield,ifwi.meteorlake,ifwi.raptorlake,ifwi.tigerlake,ifwi.whiskeylake</t>
  </si>
  <si>
    <t>This test is to Verify charging during pre and post S0i3(Modern Standby) cycle
Android OS Related steps:
1  DUT with with only battery and AC power connected.
2. Boot to AOS and read the battery status
3. Wait for 5 minutes and battery should get charged up.
4. Perform S0i3 cycle and repeat step 3
Expected Results:
Battery should get charged without any issues pre and post cycle</t>
  </si>
  <si>
    <t>TAG-APL-ARCH-TO-PROD-WW21.2,EC-FV,EC-SX,EC-BATTERY,ICL_BAT_NEW,BIOS_EXT_BAT,InProdATMS1.0_03March2018,LKF_PO_New_P3,PSE 1.0,OBC-CNL-EC-SMC-EM-ManageCharger,OBC-CFL-EC-SMC-EM-ManageCharger,OBC-ICL-EC-SMC-EM-ManageCharger,OBC-TGL-EC-SMC-EM-ManageCharger,OBC-LKF-PTF-DekelPhy-EM-PMC_EClite_ManageCharger,CML_EC_FV,LKF_Battery,IFWI_Payload_EC,IFWI_Payload_PMC,UTR_SYNC,ADL_N_MASTER,ADL_N_3SDC1,ADL_N_2SDC1,IFWI_TEST_SUITE,IFWI_COMMON_UNIFIED,MTL_Test_Suite,TGL_H_MASTER,ADL-P_5SGC2,ADL-M_5SGC1,RPL-Px_5SGC1,RPL-Px_3SDC1,ADL_N_REV0,ADL-N_REV1,ADL_SBGA_5GC,GLK-IFWI-SI,ICL-ArchReview-PostSi,GLK_ATMS1.0_Automated_TCs,CML_BIOS_SPL,IFWI_Payload_Platform,ADL_N_5SGC1,ADL_N_2SDC2,ADL_N_2SDC3,  ,RPL-P_5SGC2,RPL-P_4SDC1, , ,RPL-P_3SDC3, ,RPL-P_PNP_GC,RPL-Px_4SDC1,RPL-Px_3SDC2,MTL-M_5SGC1,MTL-M_4SDC1,MTL-M_4SDC2,MTL-M_3SDC3,MTL-M_2SDC4,MTL-M_2SDC5,MTL-M_2SDC6,MTL-P_5SGC1,MTL-P_4SDC1,MTL-P_4SDC2,MTL-P_3SDC3,MTL-P_3SDC4,MTL-P_2SDC5,MTL-P_2SDC6,RPL-SBGA_5SC,RPL-SBGA_4SC,RPL-Px_4SP2,RPL-Px_2SDC1,RPL-Px_2SDC1,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t>
  </si>
  <si>
    <t>Verify Charging/discharging events in OS pre and post S0i3(Modern Standby) cycle</t>
  </si>
  <si>
    <t>CSS-IVE-90959</t>
  </si>
  <si>
    <t>AML_5W_Y22_ROW_PV,AML_7W_Y22_KC_PV,AMLR_Y42_Corp_RS6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owerOn,JSLP_TestChip_19H1_PreAlpha,KBL_U21_PV,KBLR_Y_PV,TGL_ H81_RS4_Alpha,TGL_ H81_RS4_Beta,TGL_ H81_RS4_PV,TGL_Simics_VP_RS2_PSS1.1,TGL_Simics_VP_RS4_PSS1.1,TGL_U42_RS4_PV,TGL_Y42_RS4_PV,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</si>
  <si>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SUT in OS should get charged and discharged on plugging in and plugging out of charger pre and post cycle</t>
  </si>
  <si>
    <t>bios.alderlake,bios.amberlake,bios.apollolake,bios.cannonlake,bios.coffeelake,bios.cometlake,bios.geminilake,bios.icelake-client,bios.jasperlake,bios.kabylake,bios.kabylake_r,bios.lunarlake,bios.raptorlake,bios.tigerlake,bios.whiskeylake,ifwi.amberlake,ifwi.apollolake,ifwi.cannonlake,ifwi.coffeelake,ifwi.cometlake,ifwi.geminilake,ifwi.icelake,ifwi.kabylake,ifwi.kabylake_r,ifwi.meteorlake,ifwi.raptorlake,ifwi.tigerlake,ifwi.whiskeylake</t>
  </si>
  <si>
    <t>This test is to Verify Charging events in OS pre and post S0i3(Modern Standby) cycle
Android OS Related steps:
1  DUT with with battery module and power connected.
2. Boot to AOS and read the battery status
3. Unplug power and wait for 5 minutes and read the battery status
4. Plug power and wait for 5 minutes and read the battery status
5. Perform S0i3 cycle
6. Repeat step 3
7. Repeat step 4
Expected Results:
3 &amp; 6. Battery should get discharged
4 &amp; 7. Battery should get charged</t>
  </si>
  <si>
    <t>TAG-APL-ARCH-TO-PROD-WW21.2,EC-NA,ICL_BAT_NEW,BIOS_EXT_BAT,InProdATMS1.0_03March2018,PSE 1.0,OBC-CNL-EC-SMC-EM-ManageCharger,OBC-CFL-EC-SMC-EM-ManageCharger,OBC-ICL-EC-SMC-EM-ManageCharger,OBC-TGL-EC-SMC-EM-ManageCharger,CML_EC_FV,EC-FV,IFWI_Payload_EC,IFWI_Payload_PMC,UTR_SYNC,ADL_N_MASTER,ADL_N_3SDC1,ADL_N_2SDC1,ADL_N_2SDC3,IFWI_TEST_SUITE,IFWI_COMMON_UNIFIED,MTL_Test_Suite,TGL_H_MASTER,ADL-P_5SGC2,ADL-M_5SGC1,RPL-Px_5SGC1,RPL-Px_3SDC1,ADL_N_REV0,ADL-N_REV1,ADL_SBGA_5GC,GLK-IFWI-SI,ICL-ArchReview-PostSi,OBC-LKF-PTF-DekelPhy-EM-PMC_EClite_ManageCharger,GLK_ATMS1.0_Automated_TCs,CML_BIOS_SPL,IFWI_Payload_Platform,ADL_N_5SGC1,ADL_N_2SDC2,  ,RPL-P_5SGC2,RPL-P_4SDC1, , ,RPL-P_3SDC3, ,RPL-P_PNP_GC,RPL-Px_4SDC1,RPL-Px_3SDC2,MTL-M_5SGC1,MTL-M_4SDC1,MTL-M_4SDC2,MTL-M_3SDC3,MTL-M_2SDC4,MTL-M_2SDC5,MTL-M_2SDC6,MTL-P_5SGC1,MTL-P_4SDC1,MTL-P_4SDC2,MTL-P_3SDC3,MTL-P_3SDC4,MTL-P_2SDC5,MTL-P_2SDC6,RPL-SBGA_5SC,RPL-SBGA_4SC,RPL-Px_4SP2,RPL-Px_2SDC1,RPL-Px_2SDC1,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t>
  </si>
  <si>
    <t>Verify Intel HD Audio functionality over 3.5mm Jack Speakers pre and post S0i3(Modern Standby) cycle</t>
  </si>
  <si>
    <t>CSS-IVE-90975</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</si>
  <si>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M_ADP-M_LP5_20H1_PreAlpha,ADL-M_ADP-M_LP5_21H1_PreAlpha,ADL-P_ADP-LP_DDR4_PreAlpha,ADL-P_ADP-LP_DDR5_PreAlpha</t>
  </si>
  <si>
    <t>BC-RQTBC-9781
BC-RQTBCLF-99
TGL HSD ES ID:1604748896</t>
  </si>
  <si>
    <t>HD audio functionality should be consistent pre and post cycle</t>
  </si>
  <si>
    <t>bios.alderlake,bios.amberlake,bios.apollolake,bios.arrowlake,bios.cannonlake,bios.coffeelake,bios.cometlake,bios.geminilake,bios.icelake-client,bios.jasperlake,bios.kabylake,bios.kabylake_r,bios.lakefield,bios.lunarlake,bios.meteorlake,bios.raptorlake,bios.raptorlake_refresh,bios.rocketlake,bios.tigerlake,bios.whiskeylake,ifwi.amberlake,ifwi.apollolake,ifwi.arrowlake,ifwi.cannonlake,ifwi.coffeelake,ifwi.cometlake,ifwi.geminilake,ifwi.icelake,ifwi.kabylake,ifwi.kabylake_r,ifwi.lakefield,ifwi.lunarlake,ifwi.meteorlake,ifwi.raptorlake,ifwi.raptorlake_refresh,ifwi.tigerlake,ifwi.whiskeylake</t>
  </si>
  <si>
    <t>Test is to check Intel HD Audio functionality pre and post S0i3 (Modern Standby) cycle
Android OS Steps:
Android device connected with speakers.
Steps:
Step 1 Open the musicplayer
Step 2 Select one audio file and play it
Step 3 Stop the music
Step 4 Close the application
Step 5 Perform a S0i3 cycle
Step 6 Repeat steps 1 to 4 post cycle
Expected results:
Able to hear music in the earpieces of the headset or with speakers connected to DUT pre and post cycle</t>
  </si>
  <si>
    <t>ICL_BAT_NEW,BIOS_EXT_BAT,UDL2.0_ATMS2.0,OBC-CNL-PCH-AVS-Audio-HDA_Speaker,OBC-CFL-PCH-AVS-Audio-HDA_Speaker,OBC-LKF-PCH-AVS-Audio-HDA_Speaker,OBC-ICL-PCH-AVS-Audio-HDA_Speaker,OBC-TGL-PCH-AVS-Audio-HDA_Speaker,IFWI_Payload_Platform,RKL-S X2_(CML-S+CMP-H)_S102,RKL-S X2_(CML-S+CMP-H)_S62,    UTR_SYNC,LNLM4SDC1,LNLM3SDC4,MTLSDC2,MTLSGC1,MTLSDC1,RPL_S_MASTER,RPL_S_BackwardComp,ADL-S_ 5SGC_1DPC,ADL-S_4SDC1,ADL-S_4SDC2,ADL-S_4SDC3,ADL-S_3SDC4,ADL_N_MASTER,ADL_N_5SGC1,ADL_N_4SDC1,ADL_N_3SDC1,ADL_N_2SDC1,ADL_N_2SDC2,TGL_H_MASTER,MTL_Test_Suite,IFWI_FOC_BAT,IFWI_COMMON_UNIFIED,IFWI_TEST_SUITE,RPL-S_ 5SGC1,RPL-S_4SDC1,RPL-S_4SDC2,RPL-S_2SDC2,RPL-S_2SDC3,ADL-P_5SGC1,ADL-P_5SGC2,ADL-M_5SGC1,RPL-Px_5SGC1,ADL_N_REV0,ADL-N_REV1,ADL_SBGA_5GC,ADL_SBGA_3DC3,ADL_SBGA_3DC4,RPL-SBGA_5SC,ADL-M_3SDC2,ADL-M_2SDC1,ADL-M_2SDC2,RPL-P_5SGC1,RPL-P_PNP_GC,MTL_IFWI_QAC,MTL-M_5SGC1,MTL-M_3SDC3,MTL_IFWI_IAC_ACE ROM EXT,MTL_IFWI_CBV_ACE FW,MTL_PSS_1.0,ARL_S_PSS1.0,MTL-P_5SGC1,MTL-P_3SDC4,LNL_M_PSS1.0,RPL-S_2SDC8,MTL_S_IFWI_PSS_1.1
,MTL_PSS_1.0,ARL_S_PSS1.0_Block,MTL_PSS_1.1,ARL_S_PSS1.1,ARL_S_IFWI_1.1PSS,MTL_S_PSS_BLOCK,MTL_S_PSS_1.1,ARL_S_PSS1.1,MTL_S_PSS_1.0_NA,MTL_S_PSS_1.1,ARL_S_PSS1.1,RPL-Px_2SDC1,RPL_Hx-R-GC,RPL_Hx-R-DC1</t>
  </si>
  <si>
    <t>Verify Volume Up &amp; Down buttons function test pre and post CMS/S0i3 cycle</t>
  </si>
  <si>
    <t>CSS-IVE-90977</t>
  </si>
  <si>
    <t>ADL-S_ADP-S_SODIMM_DDR5_1DPC_Alpha,ADL-S_ADP-S_UDIMM_DDR5_1DPC_PreAlpha,CNL_H82_PV,CNL_U22_PV,CNL_Y22_PV,ICL_U42_RS6_PV,ICL_UN42_KC_PV_RS6,LKF_A0_RS4_Alpha,LKF_A0_RS4_POE,LKF_B0_RS4_Beta,LKF_B0_RS4_PO,LKF_Bx_ROW_19H1_Alpha,LKF_Bx_ROW_19H2_Beta,LKF_Bx_ROW_19H2_PV,LKF_Bx_ROW_20H1_PV,RKL_S61_TGPH_Native_DDR4_RS6_Alpha,RKL_S61_TGPH_Native_DDR4_RS7_Beta,RKL_S61_TGPH_Native_DDR4_RS7_PV,RKL_S81_TGPH_Native_DDR4_RS6_Alpha,RKL_S81_TGPH_Native_DDR4_RS7_Beta,RKL_S81_TGPH_Native_DDR4_RS7_PV,TGL_U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</si>
  <si>
    <t>BC-RQTBC-10589 
LKF_RVP_BOM_POR_key_components_20170312_rev1p41
MTL: 16011187502, 16011326953</t>
  </si>
  <si>
    <t>Ensure volume  up &amp; Down button work without issue pre and post cycle</t>
  </si>
  <si>
    <t>bios.alderlake,bios.apollolake,bios.arrowlake,bios.broxton,bios.cannonlake,bios.geminilake,bios.icelake-client,bios.kabylake,bios.lakefield,bios.lunarlake,bios.meteorlake,bios.raptorlake,bios.raptorlake_refresh,bios.rocketlake,bios.tigerlake,ifwi.apollolake,ifwi.arrowlake,ifwi.broxton,ifwi.cannonlake,ifwi.geminilake,ifwi.icelake,ifwi.kabylake,ifwi.lakefield,ifwi.lunarlake,ifwi.meteorlake,ifwi.raptorlake,ifwi.raptorlake_refresh,ifwi.tigerlake</t>
  </si>
  <si>
    <t>bios.alderlake,bios.apollolake,bios.arrowlake,bios.cannonlake,bios.geminilake,bios.icelake-client,bios.kabylake,bios.lakefield,bios.lunarlake,bios.meteorlake,bios.raptorlake,bios.rocketlake,bios.tigerlake,ifwi.apollolake,ifwi.cannonlake,ifwi.geminilake,ifwi.icelake,ifwi.kabylake,ifwi.lakefield,ifwi.meteorlake,ifwi.raptorlake,ifwi.tigerlake</t>
  </si>
  <si>
    <t xml:space="preserve">This test is to Verify volume Up &amp; Down buttons function test post S0i3(Modern Standby) cycle.
Android OS Steps
Steps:
Step 1 - Boot to AOS
Step 2 - Press volume up button and check whether DUT volume is increasing
Step 3 - Press volume down button  and check whether DUT volume is decreasing
Step 4 - Perform S0i3 cycle and repeat steps 2 and 3
Expected Results:
Volume up and down buttons should be functional pre and post cycle
</t>
  </si>
  <si>
    <t>EC-FV,EC-SX,EC-GPIO,UDL2.0_ATMS2.0,OBC-ICL-PCH-GPIO-HwBtns/LEDs/Switchs,OBC-TGL-PCH-GPIO-HwBtns/LEDs/Switchs,TGL_GCS_NA,ECVAL-DT-FV,IFWI_Payload_Platform,MTL_PSS_1.0,ARL_S_PSS1.0,UTR_SYNC,MTL_HFPGA_Audio,MTL_P_MASTER,MTL_M_MASTER,ADL-S_4SDC1,ADL-S_4SDC2,ADL-S_4SDC3,ADL-S_3SDC4,ADL_N_MASTER,ADL_N_5SGC1,ADL_N_4SDC1,ADL_N_3SDC1,ADL_N_2SDC1,ADL_N_2SDC2,MTL_Test_Suite,IFWI_FOC_BAT,IFWI_COMMON_UNIFIED,IFWI_TEST_SUITE,RPL_S_NA,MTL_TEMP,ADL-P_5SGC1,ADL-P_5SGC2,ADL-M_5SGC1,RPL-Px_5SGC1,RPL-Px_4SDC1,RPL-P_5SGC1,RPL-P_4SDC1,RPL-P_3SDC2,RPL-P_2SDC4,ADL_N_REV0,ADL-N_REV1,ADL-M_3SDC1,ADL-M_3SDC2,ADL-M_2SDC1,ADL-M_2SDC2,MTL_PSS_CMS,MTL_HFPGA_BLOCK,RPL-P_3SDC3,RPL-P_PNP_GC,LNL_M_PSS1.1,MTL-M_5SGC1,MTL-M_4SDC1,MTL-M_4SDC2,MTL-M_3SDC3,MTL-M_2SDC4,MTL-M_2SDC5,MTL-M_2SDC6,MTL_IFWI_CBV_PMC,MTL_IFWI_CBV_EC,MTL_IFWI_CBV_BIOS,LNL_M_PSS1.0,RPL-SBGA_5SC,RPL-SBGA_4SC,RPL-SBGA_2SC1,RPL-SBGA_2SC2,RPL-P_2SDC3,RPL-P_2SDC5,RPL-P_2SDC6,RPL-Px_4SP2,RPL-Px_2SDC1,ARL_S_PSS1.0_Block,MTL_PSS_1.1,ARL_S_PSS1.1,MTLSGC1,MTLSDC1,MTLSDC2,MTLSDC4,MTLSDC5,MTL_S_PSS_BLOCK,MTL_S_PSS_1.1,ARL_S_PSS1.1,MTL_S_PSS_1.0_NA,MTL_S_PSS_1.1,ARL_S_PSS1.1,RPL_Hx-R-GC,RPL_Hx-R-DC1</t>
  </si>
  <si>
    <t>Verify ucode firmware loads pre and post S0i3 (Modern Standby) cycle</t>
  </si>
  <si>
    <t>CSS-IVE-90980</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</si>
  <si>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Y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ADL-P_ADP-LP_LP5_PreAlpha,ADL-P_ADP-LP_L4X_PreAlpha,ADL-P_ADP-LP_DDR4_PreAlpha,ADL-P_ADP-LP_DDR5_PreAlpha</t>
  </si>
  <si>
    <t>BC-RQTBC-310
JSL:BC-RQTBC-15972
RKL:BC-RQTBCTL-510 &amp; 2203203024
JSLP:2203202651
ADL Requirement ID: 2203203024</t>
  </si>
  <si>
    <t>ucode firmware loaded (version check) should be successful pre and post cycle </t>
  </si>
  <si>
    <t>bios.alderlake,bios.apollolake,bios.arrowlake,bios.broxton,bios.cannonlake,bios.coffeelake,bios.cometlake,bios.geminilake,bios.icelake-client,bios.jasperlake,bios.kabylake,bios.kabylake_r,bios.lakefield,bios.lunarlake,bios.meteorlake,bios.raptorlake,bios.raptorlake_refresh,bios.rocketlake,bios.tigerlake,bios.whiskeylake,ifwi.apollolake,ifwi.arrowlake,ifwi.broxton,ifwi.cannonlake,ifwi.coffeelake,ifwi.cometlake,ifwi.geminilake,ifwi.icelake,ifwi.kabylake,ifwi.kabylake_r,ifwi.lakefield,ifwi.lunarlake,ifwi.meteorlake,ifwi.raptorlake,ifwi.tigerlake,ifwi.whiskeylake</t>
  </si>
  <si>
    <t>This test is to check ucode firmware is getting loading pre and post cycle</t>
  </si>
  <si>
    <t>ICL_BAT_NEW,BIOS_EXT_BAT,InProdATMS1.0_03March2018,PSE 1.0,OBC-CNL-CPU-MCU-PM-S0ix,OBC-CFL-CPU-MCU-PM-S0ix,OBC-LKF-CPU-MCU-PM-S0ix,OBC-ICL-CPU-MCU-PM-S0ix,OBC-TGL-CPU-MCU-PM-S0ix,MCU_UTR,MCU_NO_HARM,IFWI_Payload_ChipsetInit,RKL-S X2_(CML-S+CMP-H)_S102,RKL-S X2_(CML-S+CMP-H)_S62,UTR_SYNC,LNLM5SGC,LNLM4SDC1,LNLM3SDC2,LNLM3SDC3,LNLM3SDC4,LNLM3SDC5,LNLM2SDC6,MTLSGC1,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RPL_Hx-R-GC,RPL_Hx-R-DC1,RPL-SBGA_4SC,RPL-SBGA_2SC1,RPL-SBGA_2SC21,RPL-P_5SGC1,RPL-P_2SDC5,RPL-P_2SDC3,RPL-P_2SDC4,RPL-P_2SDC6,RPL-P_PNP_GC,RPL-P_4SDC1,RPL-P_3SDC2,RPL-Px_5SGC1,RPL-S_ 5SGC1,RPL-S_2SDC7,RPL_S_MASTER,RPL_P_MASTER,RPL_S_BackwardCompc,ADL-S_ 5SGC_1DPC,ADL-S_4SDC1,ADL-S_4SDC2,ADL-S_4SDC3,ADL-S_3SDC4,ADL_N_MASTER,ADL_N_5SGC1,ADL_N_4SDC1,ADL_N_3SDC1,ADL_N_2SDC1,ADL_N_2SDC2,MTL_M_MASTER,MTL_P_MASTER,MTL_S_MASTER,MTL_Test_Suite,IFWI_TEST_SUITE,IFWI_COMMON_UNIFIED,TGL_H_MASTER,ADL-P_5SGC1,ADL-P_5SGC2,ADL-M_5SGC1,ADL-M_3SDC2,ADL-M_2SDC1,ADL-M_2SDC2,ADL_N_REV0,ADL-N_REV1,ADL_SBGA_5GC,ADL_SBGA_3DC1,ADL_SBGA_3DC2,ADL_SBGA_3DC3,ADL_SBGA_3DC4,ADL_SBGA_3DC,ADL-S_Post-Si_In_Production</t>
  </si>
  <si>
    <t>Verify "Reset Button" will warm reboot the system</t>
  </si>
  <si>
    <t>CSS-IVE-94692</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</si>
  <si>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PSS_0.5_19H1_REV1,JSLP_PSS_0.8_19H1_REV2,JSLP_PSS_1.0_19H1_REV2,JSLP_PSS_1.1_19H1_REV2,JSLP_TestChip_19H1_PreAlpha,KBL_U21_PV,KBL_U22_PV,KBL_U23e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4X_PreAlpha,ADL-M_ADP-M_LP5_20H1_PreAlpha,ADL-M_ADP-M_LP5_21H1_PreAlpha</t>
  </si>
  <si>
    <t>GemLake-UCIS-637 
CNL-UCIS-3472
1405574533
1209574572
1407616334
MTL: 16011326886
JSLP:2205195036</t>
  </si>
  <si>
    <t>System gets reset successfully on pressing power button and boots back.</t>
  </si>
  <si>
    <t>bios.alderlake,bios.amberlake,bios.apollolake,bios.arrowlake,bios.cannonlake,bios.coffeelake,bios.cometlake,bios.geminilake,bios.icelake-client,bios.jasperlake,bios.kabylake,bios.kabylake_r,bios.lunarlake,bios.meteorlake,bios.raptorlake,bios.rocketlake,bios.skylake,bios.tigerlake,bios.tigerlake_refresh,bios.whiskeylake,ifwi.arrowlake,ifwi.lunarlake,ifwi.meteorlake,ifwi.raptorlake</t>
  </si>
  <si>
    <t>bios.alderlake,bios.amberlake,bios.arrowlake,bios.cannonlake,bios.coffeelake,bios.cometlake,bios.geminilake,bios.icelake-client,bios.jasperlake,bios.kabylake,bios.kabylake_r,bios.lunarlake,bios.meteorlake,bios.raptorlake,bios.rocketlake,bios.tigerlake,bios.whiskeylake,ifwi.meteorlake,ifwi.raptorlake</t>
  </si>
  <si>
    <t>Allows the user to reset its board by pressing a single button</t>
  </si>
  <si>
    <t>GLK-FW-PO,GLK_eSPI_Sanity_inprod,BIOS_BAT_QRC,CFL_Automation_Production,BIOS_EXT_BAT,PSE 1.0,CML_BIOS_Sanity_CSME12.xx,RKL_PSS0.5,RKL_POE,RKL_CML_S_TGPH_PO_P2,CML-H_ADP-S_PO_Phase1,ADL-S_ADP-S_DDR4_2DPC_PO_Phase1,RKL_S_CMPH_POE,RKL_S_TGPH_POE,COMMON_QRC_BAT,MTL_PSS_0.5,ADL_P_ERB_BIOS_PO,ADL_S_QRCBAT,TGL_U_GC_DC,ADL-S_Delta3,ADL-P_ADP-LP_DDR4_PO Suite_Phase1,PO_Phase_1,RKL-S X2_(CML-S+CMP-H)_S102,RKL-S X2_(CML-S+CMP-H)_S62,ADL-P_ADP-LP_LP5_PO Suite_Phase1,ADL-P_ADP-LP_DDR5_PO Suite_Phase1,ADL-P_ADP-LP_LP4x_PO Suite_Phase1,ADL-P_QRC,ADL-P_QRC_BAT,MTL_PSS_1.1,RPL_S_PSS_BASE,UTR_SYNC,RPL-Px_4SP2,RPL-Px_2SDC1,MTL-P_4SDC1,MTL-P_3SDC3,MTL-P_3SDC4,MTL-P_5SGC1,MTL-P_4SDC2,MTL-P_2SDC5,MTL-P_2SDC6,RPL-Px_4SDC1,RPL-P_3SDC3,RPL-S_5SGC1,RPL-S_2SDC3,RPL-S_2SDC2,RPL-S_2SDC1,RPL-S_4SDC2,RPL-S_4SDC1,RPL-S_3SDC1,ADL-M_3SDC1,RPL-SBGA_5SC,RPL-SBGA_4SC,RPL-SBGA_3SC1,RPL-P_5SGC1,RPL-P_2SDC5,RPL-P_2SDC3,RPL-P_2SDC4,RPL-P_2SDC6,RPL-P_PNP_GC,RPL-P_4SDC1,RPL-P_3SDC2,RPL-Px_5SGC1,MTL_HFPGA_SANITY,RPL-S_ 5SGC1,RPL-S_2SDC7,ADL-S_ 5SGC_1DPC,ADL-S_4SDC1,ADL-S_4SDC2,ADL-S_4SDC3,ADL-S_3SDC4,ADL_N_MASTER,ADL_N_PSS_0.5,ADL_N_5SGC1,ADL_N_4SDC1,ADL_N_3SDC1,ADL_N_2SDC1,ADL_N_2SDC2,ADL_N_2SDC3,MTL_Test_Suite,IFWI_TEST_SUITE,IFWI_COMMON_UNIFIED,MTL_TRY_RUN,QRC_BAT_Customized,ADL_N_QRCBAT,ADL-P_5SGC1,ADL-P_5SGC2,MTL_IFWI_Sanity,RPL_S_PO_P1,ADL_M_QRC_BAT,ADL-M_5SGC1,ADL-M_3SDC2,ADL-M_2SDC1,ADL-M_2SDC2,MTL_SIMICS_IN_EXECUTION_TEST,ADL_N_PO_Phase1,ADL-N_QRC_BAT,RPL_S_QRCBAT,ADL_SBGA_5GC,ADL_SBGA_3DC1,ADL_SBGA_3DC2,ADL_SBGA_3DC3,ADL_SBGA_3DC4,ADL_SBGA_3DC,RPL_P_PSS_BIOSLNL_M_PSS0.5,MTL_S_BIOS_Emulation,RPL_Px_PO_P1,RPL_Px_QRC,ADL-S_Post-Si_In_Production,MTL_IFWI_IAC_BIOS,LNL_M_PSS1.1,RPL_SBGA_PO_P1,MTL_IFWI_CBV_PMC,MTL_IFWI_CBV_EC,MTL_IFWI_CBV_BIOS,MTL-S_Pre-Si_In_Production,RPL_P_PO_P1,RPL-S_Post-Si_In_Production,LNL-M_Pre-Si_In_Production,LNL_M_PSS0.8,LNL_M_PSS0.5,MTL_PSS_0.8,MTL_S_PSS_0.8,MTL_P/M_Phase2a,ARL_Px_IFWI_CI,RPL_readiness_kit,RPL_P_QRC,RPL_P_Q0_DC2_PO_P1,ARL_S_IFWI_1.1PSS,MTLSGC1, MTLSDC4,MTLSDC2,MTLSDC1,MTLSDC5,MTLSDC3,TGL_BIOS_IPU_QRC_BAT</t>
  </si>
  <si>
    <t>Verify Onboard LAN Enumeration in OS</t>
  </si>
  <si>
    <t>CSS-IVE-95315</t>
  </si>
  <si>
    <t>ADL-S_ADP-S_SODIMM_DDR5_1DPC_Alpha,AML_5W_Y22_ROW_PV,ADL-S_ADP-S_UDIMM_DDR5_1DPC_PreAlpha,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Simics_VP_RS1_PSS_0.5C,ICL_Simics_VP_RS1_PSS_0.8C,ICL_Simics_VP_RS1_PSS_0.8P,ICL_Simics_VP_RS1_PSS_1.0C,ICL_Simics_VP_RS1_PSS_1.0P,ICL_Simics_VP_RS2_PSS_1.1,ICL_U42_RS6_PV,ICL_Y42_RS6_PV,JSLP_POR_20H1_Alpha,JSLP_POR_20H1_PreAlpha,JSLP_POR_20H2_Beta,JSLP_POR_20H2_PV,KBL_U21_PV,KBLR_Y_PV,KBLR_Y22_PV,LKF_Bx_Win10X_PV,LKF_Bx_Win10X_Bet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LP4x_POE,ADL-P_ADP-LP_LP5_POE,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ADL-P_ADP-LP_DDR4_PreAlpha</t>
  </si>
  <si>
    <t>GbE,LAN</t>
  </si>
  <si>
    <t>Created TC based on ICL PSS 0.5
TGL Requirement coverage: 220195222, 220194364, 
MTL:16011786601</t>
  </si>
  <si>
    <t>Onboard LAN connectivity/functionality should be enumerated in OS Device Manager</t>
  </si>
  <si>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arrowlake,ifwi.cannonlake,ifwi.coffeelake,ifwi.cometlake,ifwi.geminilake,ifwi.icelake,ifwi.kabylake,ifwi.kabylake_r,ifwi.lunarlake,ifwi.meteorlake,ifwi.raptorlake,ifwi.tigerlake,ifwi.whiskeylake</t>
  </si>
  <si>
    <t>This TC is to Validate Onboard LAN Enumeration in OS</t>
  </si>
  <si>
    <t>ICL-FW-PSS0.5,GLK_eSPI_Sanity_inprod,ICL_PSS_BAT_NEW,BIOS_EXT_BAT,InProdATMS1.0_03March2018,PSE 1.0,ICL_RVPC_NA,,CML_BIOS_Sanity_CSME12.xx,GLK_ATMS1.0_Automated_TCs,KBLR_ATMS1.0_Automated_TCs,TGL_BIOS_PO_P2,TGL_IFWI_PO_P1,TGL_H_PSS_BIOS_BAT,RKL_POE,RKL_CML_S_TGPH_PO_P3,TGL_IFWI_FOC_BLUE,CML-H_ADP-S_PO_Phase2,ADL-S_TGP-H_PO_Phase2,ADL-S_ADP-S_DDR4_2DPC_PO_Phase2,RKL_S_CMPH_POE_Sanity,RKL_S_TGPH_POE_Sanity,PSS_ADL_Automation_In_Production,MTL_PSS_0.5,ADL_P_ERB_BIOS_PO,ADL_S_QRCBAT,IFWI_Payload_GBE,TGL_U_GC_DC,ADL-P_ADP-LP_DDR4_PO Suite_Phase2,PO_Phase_2,RKL-S X2_(CML-S+CMP-H)_S62,RKL-S X2_(CML-S+CMP-H)_S102,ADL-P_ADP-LP_LP5_PO Suite_Phase2,ADL-P_ADP-LP_DDR5_PO Suite_Phase2,ADL-P_ADP-LP_LP4x_PO Suite_Phase2,ADL-P_QRC,RPL_S_PSS_BASE,UTR_SYNC,Automation_Inproduction,RPL_S_BackwardComp,ADL-S_ 5SGC_1DPC,ADL-S_4SDC1,ADL-S_4SDC2,ADL-S_4SDC3,ADL-S_3SDC4,IFWI_TEST_SUITE,IFWI_COMMON_UNIFIED,MTL_Test_Suite,TGL_H_5SGC1,TGL_H_4SDC1,TGL_H_4SDC2,TGL_H_4SDC3,RPL-S_ 5SGC1,RPL-S_4SDC2,RPL-S_2SDC1,RPL-S_2SDC3,ADL-P_5SGC2,MTL_IFWI_Sanity,RPL_S_PO_P3,ADL_N_IFWI,ADL-P_2SDC4,ADL-P_3SDC5,MTL_SIMICS_IN_EXECUTION_TEST,RPL-Px_5SGC1,MTL_S_Sanity,RPL_S_QRCBAT,RPL_S_IFWI_PO_Phase3,ADL_SBGA_5GC,QRC_BAT_Customized,ADL-M_3SDC2,RPL-S_5SGC1,RPL-P_3SDC2,RPL_P_PSS_BIOS,RPL_Px_PO_P3,RPL-P_5SGC1,RPL-P_4SDC1,RPL-P_PNP_GC,RPL_Px_QRC,ADL-S_Post-Si_In_Production,MTL-M_3SDC3,MTL-M_5SGC1,MTL-M_4SDC1,MTL-M_4SDC2,MTL-M_2SDC4,MTL-M_2SDC5,MTL-M_2SDC6,MTL-M/P_Pre-Si_In_Production,RPL_SBGA_PO_P3,RPL_SBGA_IFWI_PO_Phase3,MTL_IFWI_CBV_GBe,MTL_IFWI_CBV_BIOS,LNL_M_PSS0.5,LNL_M_PSS0.8,MTL-S_Pre-Si_In_Production,MTL-P_2SDC5,MTL-P_5SGC1,MTL-P_4SDC1,MTL-P_4SDC2,RPL_P_PO_P3,RPL-S_Post-Si_In_Production,RPL-S_2SDC8,RPL-SBGA_4SC,RPL-SBGA_5SC,RPL-sbga_QRC_BAT,RPL-Px_4SP2,RPL-P_2SDC3,,ARL_Px_IFWI_CI,MTL_M_P_PV_POR,RPL-SBGA_3SC-2,MTL_P_Sanity,MTL-P_IFWI_PO,RPL_readiness_kit,RPL_P_QRC,RPL_P_Q0_DC2_PO_P3, LNLM5SGC, LNLM3SDC2, MTLSGC1, MTLSDC1, MTLSDC4, MTLSGC1, MTLSDC1,  MTLSDC4, RPL-P_5SGC1, RPL-P_2SDC3, RPL-S_ 5SGC1, RPL-S_4SDC1, RPL-S_2SDC1, RPL-S_2SDC2, RPL-S_2SDC3, RPL-S_2SDC8</t>
  </si>
  <si>
    <t>Verify Coexistence Support of CNVi Wi-Fi and Bluetooth functionality in OS</t>
  </si>
  <si>
    <t>CSS-IVE-95318</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</si>
  <si>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Simics_VP_RS1_PSS_0.5C,ICL_Simics_VP_RS1_PSS_0.8C,ICL_Simics_VP_RS1_PSS_0.8P,ICL_Simics_VP_RS1_PSS_1.0C,ICL_Simics_VP_RS1_PSS_1.0P,ICL_Simics_VP_RS2_PSS_1.1,ICL_U42_RS6_PV,ICL_Y42_RS6_PV,JSLP_POR_20H1_Alpha,JSLP_POR_20H1_PreAlpha,JSLP_POR_20H2_Beta,JSLP_POR_20H2_PV,JSLP_PSS_0.8_19H1_REV2,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</si>
  <si>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BC-RQTBC-13854
BC-RQTBCTL-651
BC-RQTBC-13414
TGL Requirement coverage: BC-RQTBCTL-476</t>
  </si>
  <si>
    <t>Bluetooth and WIFI should function together without any issue</t>
  </si>
  <si>
    <t>bios.alderlake,bios.cannonlake,bios.coffeelake,bios.cometlake,bios.geminilake,bios.icelake-client,bios.jasperlake,bios.lunarlake,bios.raptorlake,bios.rocketlake,bios.tigerlake,bios.whiskeylake,ifwi.cannonlake,ifwi.coffeelake,ifwi.cometlake,ifwi.geminilake,ifwi.icelake,ifwi.meteorlake,ifwi.raptorlake,ifwi.tigerlake,ifwi.whiskeylake</t>
  </si>
  <si>
    <t>This Test case is verify Coexistence Support of CNVi Wi-Fi and Bluetooth functionality in OS</t>
  </si>
  <si>
    <t>ICL-FW-PSS0.5,ICL-ArchReview-PostSi,TGL_PSS1.0C,BIOS_EXT_BAT,UDL2.0_ATMS2.0,CML_BIOS_Sanity_CSME12.xx,TGL_BIOS_PO_P3,TGL_IFWI_PO_P3,CML-H_ADP-S_PO_Phase3,ADL-S_TGP-H_PO_Phase3,COMMON_QRC_BAT,ADL_P_ERB_BIOS_PO,ADL_S_QRCBAT,IFWI_Payload_Platform,ADL-S_Delta1,RKL-S X2_(CML-S+CMP-H)_S62,RKL-S X2_(CML-S+CMP-H)_S102,ADL-P_QRC,ADL-P_QRC_BAT,UTR_SYNC,Automation_Inproduction,RPL_S_MASTER,RPL_S_BackwardComp,ADL-S_ 5SGC_1DPC,4SDC3,ADL-S_4SDC4,ADL-S_3SDC5,ADL_N_MASTER,ADL_N_5SGC1,ADL_N_4SDC1,ADL_N_2SDC1,ADL_N_2SDC2,ADL_N_2SDC3,TGL_H_MASTER,IFWI_TEST_SUITE,IFWI_COMMON_UNIFIED,MTL_Test_Suite,TGL_H_5SGC1,TGL_H_4SDC1,RPL-S_ 5SGC1,RPL-S_4SDC1,RPL-S_4SDC2,,,RPL-S_2SDC2,RPL-S_2SDC3,ADL-P_5SGC1,ADL-P_5SGC2,ADL_M_QRC_BAT,ADL-M_5SGC1,ADL-M_3SDC1,ADL-M_3SDC3,ADL-M_2SDC1,ADL-M_QRC_BAT,ADL-P_3SDC1,ADL-P_3SDC4,ADL-P_2SDC1,ADL-P_2SDC4,ADL-P_2SDC5,ADL-P_3SDC5,ADL-N_QRC_BATRPL-Px_5SGC1,,RPL_S_QRCBAT,RPL_P_MASTER,ADL_SBGA_5GC,RPL-SBGA_5SC,ADL-M_5SGC1,ADL-M_3SDC2,ADL-M_2SDC2,,RPL-S_3SDC1,, ,, RPL-S_2SDC2, RPL-S_2SDC3,  ,RPL-S_4SDC2,, RPL-S_4SDC2, RPL-S_4SDC1, RPL-S_5SGC1, RPL-P_5SGC1, , , RPL-P_3SDC2, RPL-P_5SGC1, ,  , RPL-S_2SDC7, ADL_SBGA_3DC3, RPL-P_2SDC4, RPL-P_4SDC1, RPL-P_PNP_GC, ADL_SBGA_3DC4,RPL_Px_QRC, MTL-M_5SGC1, MTL-M_4SDC1, MTL-M_4SDC2, MTL-M_2SDC4, MTL-M_2SDC5, MTL-M_2SDC6, RPL-SBGA_5SC,RPL-SBGA_3SC, RPL-SBGA_2SC1, RPL-SBGA_2SC2,MTL_IFWI_CBV_BIOS, MTL-P_5SGC1, MTL-P_4SDC1, MTL-P_4SDC2, MTL-P_3SDC3, MTL-P_2SDC5, MTL-P_2SDC6, RPL-S_2SDC8,RPL-S_2SDC8,RPL-sbga_QRC_BAT,RPL-Px_4SP2,RPL-Px_2SDC1,RPL-Px_2SDC1,RPL-P_2SDC5,RPL-P_2SDC6,RPL-P_2SDC3,RPL-SBGA_3SC-2,RPL_P_QRC,MTLSGC1, MTLSDC1, MTLSDC2, MTLSDC3, MTLSDC4, MTLSDC5, LNLM5SGC, LNLM4SDC1, LNLM3SDC3, LNLM3SDC4, LNLM3SDC5, LNLM2SDC6, MTLSGC1, MTLSDC1, MTLSDC3, MTLSDC4, MTLSDC5, MTLSGC1, MTLSDC2, MTLSDC3, MTLSDC4, MTLSDC5, RPL-SBGA_5SC, RPL-SBGA_4SC, RPL-P_5SGC1, RPL-P_4SDC1, RPL-P_3SDC2, RPL-P_2SDC4, RPL-P_2SDC5, RPL-P_2SDC6, RPL-S_3SDC1, RPL-S_4SDC2, RPL-S_4SDC1, RPL-S_ 5SGC1, RPL-S_2SDC2, RPL-S_2SDC3, RPL-S_2SDC7, RPL-S_2SDC8, ,</t>
  </si>
  <si>
    <t>Verify Coexistence Support of CNVi Wi-Fi and Bluetooth functionality in OS after S3, S4, S5, Warm and cold reboot cycles</t>
  </si>
  <si>
    <t>CSS-IVE-95319</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</si>
  <si>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Y42_RS6_PV,JSLP_POR_20H1_Alpha,JSLP_POR_20H1_PreAlpha,JSLP_POR_20H2_Beta,JSLP_POR_20H2_PV,JSLP_PSS_0.8_19H1_REV2,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</si>
  <si>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BC-RQTBC-13854
BC-RQTBCTL-651
BC-RQTBC-13414
TGL Requirement coverage: BC-RQTBCTL-476, 220195212, 220194359, 
JSL PRD Coverage: BC-RQTBC-16463</t>
  </si>
  <si>
    <t>CNVi WiFi and Bluetooth should functional in OS without any issue after S3, S4, S5, Warm and cold reboot cycles</t>
  </si>
  <si>
    <t>This Test case is to Verify Coexistence Support of CNVi Wi-Fi and Bluetooth functionality in OS after S3, S4, S5, Warm and cold reboot cycles</t>
  </si>
  <si>
    <t>ICL-FW-PSS0.5,GLK-RS3-10_IFWI,TGL_PSS1.0C,BIOS_EXT_BAT,UDL2.0_ATMS2.0,OBC-CNL-PCH-CNVi-Connectivity-WiFi_BT,OBC-CFL-PCH-CNVi-Connectivity-WiFi_BT,OBC-ICL-PCH-CNVi-Connectivity-WiFi_BT,OBC-TGL-PCH-CNVi-Connectivity-WiFi_BT,TGL_IFWI_PO_P3,TGL_IFWI_FOC_BLUE,CML-H_ADP-S_PO_Phase3,IFWI_Payload_Platform,RKL-S X2_(CML-S+CMP-H)_S62,RKL-S X2_(CML-S+CMP-H)_S102,UTR_SYNC,Automation_Inproduction,RPL_S_MASTER,RPL_S_BackwardComp,ADL-S_ 5SGC_1DPC,4SDC3,ADL-S_4SDC4,ADL-S_3SDC5,ADL_N_MASTER,ADL_N_5SGC1,ADL_N_4SDC1,ADL_N_2SDC1,ADL_N_2SDC3,TGL_H_MASTER,IFWI_TEST_SUITE,IFWI_COMMON_UNIFIED,MTL_Test_Suite,TGL_H_5SGC1,TGL_H_4SDC1,RPL-S_ 5SGC1,RPL-S_4SDC1,RPL-S_4SDC2,,,RPL-S_2SDC2,RPL-S_2SDC3,ADL-P_5SGC1,ADL-P_5SGC2,ADL-P_3SDC4,ADL-P_2SDC4,ADL-P_2SDC5,ADL-P_3SDC5RPL-Px_5SGC1,,RPL_P_MASTER,ADL_SBGA_5GC,RPL-SBGA_5SC,ADL-M_5SGC1,ADL-M_3SDC2,ADL-M_2SDC2,ADL-M_5SGC1,ADL-M_3SDC2,ADL-M_2SDC2,,RPL-S_3SDC1,, ,, RPL-S_2SDC2, RPL-S_2SDC3,  ,RPL-S_4SDC2,, RPL-S_4SDC2, RPL-S_4SDC1, RPL-S_5SGC1, RPL-P_5SGC1, , , RPL-P_3SDC2, RPL-P_5SGC1, ,  , RPL-S_2SDC7, ADL_SBGA_3DC3, RPL-P_2SDC4, RPL-P_4SDC1, RPL-P_PNP_GC, ADL_SBGA_3DC4, MTL-M_5SGC1, MTL-M_4SDC1, MTL-M_4SDC2, MTL-M_2SDC4, MTL-M_2SDC5, MTL-M_2SDC6,MTL_IFWI_CBV_PMC, RPL-SBGA_5SC,RPL-SBGA_3SC, RPL-SBGA_2SC1, RPL-SBGA_2SC2,MTL IFWI_Payload_Platform-Val, MTL-P_5SGC1, MTL-P_4SDC1, MTL-P_4SDC2, MTL-P_3SDC3, MTL-P_2SDC5, MTL-P_2SDC6, RPL-S_2SDC8,RPL-S_2SDC8,RPL-Px_4SP2,RPL-Px_2SDC1,RPL-Px_2SDC1,RPL-P_2SDC5,RPL-P_2SDC6,RPL-P_2SDC3,RPL-SBGA_3SC-2,MTLSGC1, MTLSDC1, MTLSDC2, MTLSDC3, MTLSDC4, MTLSDC5, LNLM5SGC, LNLM4SDC1, LNLM3SDC3, LNLM3SDC4, LNLM3SDC5, LNLM2SDC6, MTLSGC1, MTLSDC1, MTLSDC3, MTLSDC4, MTLSDC5, MTLSGC1, MTLSDC2, MTLSDC3, MTLSDC4, MTLSDC5, RPL-SBGA_5SC, RPL-SBGA_4SC, RPL-P_5SGC1, RPL-P_4SDC1, RPL-P_3SDC2, RPL-P_2SDC4, RPL-P_2SDC5, RPL-P_2SDC6, RPL-S_3SDC1, RPL-S_4SDC2, RPL-S_4SDC1, RPL-S_ 5SGC1, RPL-S_2SDC2, RPL-S_2SDC3, RPL-S_2SDC7, RPL-S_2SDC8, ,</t>
  </si>
  <si>
    <t>Verify whether SUT can power off from BIOS setup screen using PWR_BTN</t>
  </si>
  <si>
    <t>CSS-IVE-97334</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</si>
  <si>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2_Beta,JSLP_POR_20H2_PV,KBL_U21_PV,KBL_U22_PV,KBL_U23e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ADL-M_ADP-M_LP4x_Win10x_PreAlpha,ADL-P_ADP-LP_DDR4_PreAlpha,ADL-P_ADP-LP_DDR5_PreAlpha</t>
  </si>
  <si>
    <t>IceLake-UCIS-245</t>
  </si>
  <si>
    <t>SUT should boot to setup and should power off when power button is pressed in BIOS setup screen.</t>
  </si>
  <si>
    <t>bios.alderlake,bios.amberlake,bios.apollolake,bios.arrowlake,bios.cannonlake,bios.coffeelake,bios.cometlake,bios.geminilake,bios.icelake-client,bios.jasperlake,bios.kabylake,bios.lakefield,bios.lunarlake,bios.meteorlake,bios.raptorlake,bios.raptorlake_refresh,bios.rocketlake,bios.skylake,bios.tigerlake,bios.tigerlake_refresh,bios.whiskeylake,ifwi.amberlake,ifwi.apollolake,ifwi.arrowlake,ifwi.cannonlake,ifwi.coffeelake,ifwi.cometlake,ifwi.geminilake,ifwi.icelake,ifwi.kabylake,ifwi.lakefield,ifwi.lunarlake,ifwi.meteorlake,ifwi.raptorlake,ifwi.tigerlake,ifwi.whiskeylake</t>
  </si>
  <si>
    <t>bios.alderlake,bios.amberlake,bios.cannonlake,bios.coffeelake,bios.cometlake,bios.icelake-client,bios.jasperlake,bios.kabylake,bios.lakefield,bios.lunarlake,bios.meteorlake,bios.raptorlake,bios.rocketlake,bios.tigerlake,bios.whiskeylake,ifwi.amberlake,ifwi.cannonlake,ifwi.coffeelake,ifwi.cometlake,ifwi.icelake,ifwi.kabylake,ifwi.lakefield,ifwi.meteorlake,ifwi.raptorlake,ifwi.tigerlake,ifwi.whiskeylake</t>
  </si>
  <si>
    <t>SUT boots to setup and should power off when power button is pressed in BIOS setup screen.</t>
  </si>
  <si>
    <t>ICL-ArchReview-PostSi,InProdATMS1.0_03March2018,PSE 1.0,OBC-CNL-PCH-SystemFlash-BIOS,OBC-CFL-PCH-SystemFlash-BIOS,OBC-LKF-PCH-SystemFlash-BIOS,OBC-ICL-PCH-Flash-Software,OBC-TGL-PCH-Flash-Software,CML_BIOS_Sanity_CSME12.xx,TGL_Focus_Blue_Auto,TGL_PSS_IN_PRODUCTION,TGL_BIOS_IPU_QRC_BAT,COMMON_QRC_BAT,ADL_S_QRCBAT,IFWI_Payload_BIOS,IFWI_Payload_PMC,IFWI_Payload_EC,ADL-S_Delta2,ADL-S_Delta3,RKL-S X2_(CML-S+CMP-H)_S102,RKL-S X2_(CML-S+CMP-H)_S62,ADL-P_QRC_BAT,UTR_SYNC,LNL_M_PSS0.8,LNLM5SGC,LNLM4SDC1,LNLM3SDC2,LNLM3SDC3,LNLM3SDC4,LNLM3SDC5,LNLM2SDC6,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RPL_Hx-R-GC,RPL_Hx-R-DC1,RPL-SBGA_4SC,RPL-SBGA_3SC,RPL-SBGA_3SC-2,RPL-SBGA_2SC1,RPL-SBGA_2SC21,RPL-P_5SGC1,RPL-P_2SDC5,RPL-P_2SDC3,RPL-P_2SDC4,RPL-P_2SDC6,RPL-P_PNP_GC,,RPL-P_4SDC1,RPL-P_3SDC2,,RPL-Px_5SGC1,,Automation_Inproduction,RPL-S_ 5SGC1,RPL-S_2SDC7,RPL-S_3SDC1,RPL-S_4SDC1,RPL-S_3SDC1,RPL-S_4SDC2,RPL-S_4SDC2,RPL-S_2SDC1,RPL-S_2SDC2,RPL-S_2SDC3,RPL_S_MASTER,RPL_P_MASTER,RPL_S_BackwardCompc,ADL-S_ 5SGC_1DPC,ADL-S_4SDC1,ADL-S_4SDC2,ADL-S_4SDC3,ADL-S_3SDC4,ADL_N_MASTER,ADL_N_PSS_0.8,ADL_N_5SGC1,ADL_N_4SDC1,ADL_N_3SDC1,ADL_N_2SDC1,ADL_N_2SDC2,ADL_N_2SDC3,TGL_IFWI_FOC_BLUE,MTL_Test_Suite,IFWI_TEST_SUITE  ,IFWI_COMMON_UNIFIED,TGL_H_MASTER,ADL_N_QRCBAT,ADL-P_5SGC1,ADL-P_5SGC2,ADL_M_QRC_BAT,ADL-M_5SGC1,ADL-M_3SDC2,ADL-M_2SDC1,ADL-M_2SDC2,ADL-N_QRC_BAT,RPL_S_QRCBAT,MTL_IFWI_BAT,ADL_SBGA_5GC,ADL_SBGA_3DC1,ADL_SBGA_3DC2,ADL_SBGA_3DC3,ADL_SBGA_3DC4,ADL_SBGA_3DC,RPL_Px_QRC,ADL-S_Post-Si_In_Production,MTL_IFWI_CBV_EC,MTL IFWI_Payload_Platform-Val,RPL-S_Post-Si_In_Production,RPL-sbga_QRC_BAT,RPL_P_QRC</t>
  </si>
  <si>
    <t>Validate Type-C USB3.0 Host Mode (Type-C to A) functionality on hot insert and removal over Type-C port and connector reversibility</t>
  </si>
  <si>
    <t>CSS-IVE-105843</t>
  </si>
  <si>
    <t>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N-1_(BXTM)_RS3_POE,LKF_N-1_(ICL)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
  </si>
  <si>
    <t>EC-Lite,TBT_PD_EC_NA,TCSS,USB3.0,USB-TypeC</t>
  </si>
  <si>
    <t>LKF PRD Coverage: BC-RQTBCLF-468
TGL Coverage : 1209950986, 1209951124
ICL Coverage : IceLake-UCIS-1757, IceLake-UCIS-1758
TGL: 220195267,220194397,220194392, BC-RQTBCTL-444
LKF PSS UCSI Coverage: 4_335-UCIS-2980,4_335-UCIS-2983
JSL PRD Coverage : BC-RQTBC-16531 , 1607884120
ADL: 2205445428, 2205443393 ,  1409877366 , 2209397682 MTL_P:22010767569MTL_M:22010767598</t>
  </si>
  <si>
    <t>USB3.0 disk should function without any issue on hot insert and removal over Type-C port</t>
  </si>
  <si>
    <t>bios.alderlake,bios.arrowlake,bios.cannonlake,bios.coffeelake,bios.cometlake,bios.icelake-client,bios.jasperlake,bios.lakefield,bios.lunarlake,bios.meteorlake,bios.raptorlake,bios.raptorlake_refresh,bios.rocketlake,bios.tigerlake,bios.tigerlake_refresh,bios.whiskeylake,ifwi.arrowlake,ifwi.cannonlake,ifwi.coffeelake,ifwi.cometlake,ifwi.icelake,ifwi.lakefield,ifwi.lunarlake,ifwi.meteorlake,ifwi.raptorlake,ifwi.raptorlake_refresh,ifwi.tigerlake,ifwi.whiskeylake</t>
  </si>
  <si>
    <t>This test is to validate Type-C USB3.0 Host Mode (Type-C to A) functionality on hot insert and removal over Type-C port</t>
  </si>
  <si>
    <t>EC-FV2,EC-TYPEC,ICL_BAT_NEW,BIOS_EXT_BAT,ec-tgl-pss-exbat,UDL2.0_ATMS2.0,EC-PD-NA,TGL_ERB_PO,TGL_BIOS_PO_P2,TGL_IFWI_PO_P1,TGL_BIOS_IPU_QRC_BAT,TGL_BIOS_IPU_QRC_BAT,LKF_ROW_BIOS,ADL-S_TGP-H_PO_Phase2,TGL_U_EX_BAT,COMMON_QRC_BAT,ADL_S_QRCBAT,IFWI_Payload_IOM,IFWI_Payload_TBT,IFWI_Payload_EC,ADL-P_QRC,ADL-P_QRC_BAT,UTR_SYNC,MTL_P_MASTER,MTL_M_MASTER,MTL_S_MASTER,RPL_S_MASTER,RPL_P_MASTER,MTL_N_MASTER,RPL_S_BackwardComp,ADL-S_ 5SGC_1DPC,ADL_N_MASTER,ADL_N_5SGC1,ADL_N_4SDC1,ADL_N_3SDC1,ADL_N_2SDC1,ADL_N_2SDC2,ADL_N_2SDC3,TGL_H_MASTER,IFWI_TEST_SUITE,IFWI_COMMON_UNIFIED,MTL_Test_Suite,RPL-S_ 5SGC1,ADL-P_5SGC1,ADL-P_5SGC2,RKL_S_X1_2*1SDC,ADL_M_QRC_BAT,ADL-M_5SGC1,ADL-M_2SDC2,ADL-M_3SDC1,ADL-M_3SDC2,ADL-M_2SDC1,ADL-M_QRC_BAT,ADL-P_3SDC2,ADL-P_3SDC3,ADL-P_3SDC4,ADL-P_2SDC1,ADL-P_2SDC2,ADL-P_2SDC3,ADL_N_REV0,ADL-N_QRC_BAT,RPL-Px_5SGC1,RPL-Px_3SDC1,RPL-P_5SGC1,RPL-P_5SGC2,RPL-P_4SDC1,RPL-P_3SDC2,RPL-P_2SDC3,ADL-N_REV1,RPL_S_QRCBAT,MTL_IFWI_BAT,RPL_S_PO_P3,ADL_SBGA_5GC,RPL-SBGA_5SC,LNL_IO_GENERAL_DELTA_TC,RPL-S_2SDC4,RPL_Px_PO_P3,RPL_Px_QRC,MTL-M_5SGC1,MTL-M_4SDC1,MTL-M_4SDC2,MTL-M_3SDC3,MTL-M_2SDC4,MTL-M_2SDC5,MTL-M_2SDC6,RPL_SBGA_PO_P3,MTL_IFWI_CBV_TBT,MTL_IFWI_CBV_EC,MTL_IFWI_CBV_IOM,MTL-P_5SGC1,MTL-P_4SDC1,MTL-P_4SDC2,MTL-P_3SDC3,MTL-P_3SDC4,MTL-P_2SDC5,MTL-P_2SDC6,RPL_P_PO_P3,RPL-SBGA_4SC,RPL-sbga_QRC_BAT,RPL-Px_4SP2,RPL-P_5SGC1,RPL-P_2SDC4,RPL-P_2SDC5,RPL-P_2SDC6,RPL-P_2SDC6,RPL-Px_2SDC1,LNL_M_PSS0.8,RPL-SBGA_2SC1,RPL-SBGA_2SC2-2,RPL_P_QRC,MTLSDC1,MTLSGC1,MTLSDC1,MTLSDC4,MTLSGC1,MTLSDC1,MTLSDC3,MTLSGC1,MTLSDC1,MTLSDC2,MTLSDC3,MTLSDC4,RPL_P_Q0_DC2_PO_P3,LNLM5SGC,LNLM3SDC3,LNLM3SDC4,LNLM3SDC5,LNLM5SGC,LNLM3SDC3,LNLM3SDC4,LNLM3SDC5,LNLM5SGC,LNLM3SDC3,LNLM3SDC4,LNLM3SDC5,LNLM3SDC1,LNLM2SDC6,RPL_Hx-R-DC1,RPL_Hx-R-GC,RPL_Hx-R-GC,RPL_Hx-R-DC1</t>
  </si>
  <si>
    <t>Validate Type-C USB3.1 gen1 Host Mode functionality on hot insert and removal over Type-C port</t>
  </si>
  <si>
    <t>CSS-IVE-105845</t>
  </si>
  <si>
    <t>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N-1_(BXTM)_RS3_POE,LKF_N-1_(ICL)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</si>
  <si>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LKF PRD Coverage: BC-RQTBCLF-468
TGL Coverage : 1209950986, 1209951124
ICL Coverage : IceLake-UCIS-1757, IceLake-UCIS-1758
TGL: 220195267,220194397,220194392 ,BC-RQTBCTL-444
LKF PSS UCSI Coverage: 4_335-UCIS-2980, 4_335-UCIS-2983 , 1409858728
JSL PRD Coverage : BC-RQTBC-16531
RKL Coverage ID :2203201383,2203202518,2203203016,2203202802,2203202480
ADL: 2205445428,2205443393 , 2209397682MTL_P:22010767569MTL_M:22010767598
MTL : 16011187751 , 16011327375 , 16011327047</t>
  </si>
  <si>
    <t>Type-C USB3.1 gen1 storage should function without any issue on hot insert and removal over Type-C port</t>
  </si>
  <si>
    <t>USB View</t>
  </si>
  <si>
    <t>This test is to validate Type-C USB3.1 gen1 functionality on hot insert and removal over Type-C port</t>
  </si>
  <si>
    <t>EC-FV2,EC-TYPEC,ICL_BAT_NEW,BIOS_EXT_BAT,ec-tgl-pss-exbat,UDL2.0_ATMS2.0,EC-PD-NA,OBC-CNL-PCH-XDCI-USBC-USB2_Storage,OBC-ICL-CPU-iTCSS-TCSS-USB2_Storage,OBC-TGL-CPU-iTCSS-TCSS-USB2_Storage,OBC-LKF-CPU-TCSS-USBC-USB2_Storage,OBC-CFL-PCH-XDCI-USBC-USB2_Storage,TGL_BIOS_PO_P2,TGL_IFWI_PO_P2,TGL_NEW_BAT,TGL_H_PSS_BIOS_BAT,LKF_ROW_BIOS,TGL_U_EX_BAT,LKF_WCOS_BIOS_BAT_NEW,IFWI_Payload_IOM,IFWI_Payload_TBT,IFWI_Payload_EC,UTR_SYNC,LNL_M_PSS0.8,MTL_P_MASTER,MTL_M_MASTER,MTL_S_MASTER,RPL_S_MASTER,RPL_P_MASTER,RPL_S_BackwardComp,ADL-S_ 5SGC_1DPC,ADL_N_MASTER,ADL_N_5SGC1,ADL_N_4SDC1,ADL_N_3SDC1,ADL_N_2SDC1,ADL_N_2SDC2,ADL_N_2SDC3,TGL_H_MASTER,IFWI_TEST_SUITE,IFWI_COMMON_UNIFIED,MTL_Test_Suite,IFWI_FOC_BAT,RPL-S_ 5SGC1,CQN_DASHBOARD,ADL-P_5SGC1,ADL-P_5SGC2,ADL-M_5SGC1,ADL-M_2SDC2,ADL-M_3SDC1,ADL-M_3SDC2,ADL-M_2SDC1,ADL-P_2SDC3,MTL_SIMICS_IN_EXECUTION_TEST,RPL-Px_5SGC1,RPL-Px_3SDC1,RPL-P_5SGC1,RPL-P_5SGC2,RPL-P_4SDC1,RPL-P_3SDC2,RPL-P_2SDC3,RPL_S_IFWI_PO_Phase2,MTL_IFWI_BAT,MTL_HFPGA_TCSS,ADL_SBGA_5GC,RPL-SBGA_5SC,ERB,MTL_M_P_PV_POR,RPL-S_2SDC4,RPL_Px_PO_P2,MTL-M_5SGC1,MTL-M_4SDC1,MTL-M_4SDC2,MTL-M_3SDC3,MTL-M_2SDC4,MTL-M_2SDC5,MTL-M_2SDC6,MTL_IFWI_IAC_IOM,RPL_SBGA_IFWI_PO_Phase2,MTL_IFWI_CBV_TBT,MTL_IFWI_CBV_EC,MTL_IFWI_CBV_SPHY,MTL_IFWI_CBV_IOM,MTL-P_5SGC1,MTL-P_4SDC1,MTL-P_4SDC2,MTL-P_3SDC3,MTL-P_3SDC4,MTL-P_2SDC5,MTL-P_2SDC6,MTL_A0_P1,RPL_P_PO_P2,RPL-SBGA_4SC,RPL-Px_4SP2,RPL-P_5SGC1,RPL-P_2SDC4,RPL-P_2SDC5,RPL-P_2SDC6,RPL-P_2SDC6,RPL-Px_2SDC1,RPL-Px_2SDC1 
,RPL_P_PO_P2,RPL-SBGA_2SC1,RPL-SBGA_2SC2-2
,MTL_PSS_1.0_Block,MTL_PSS_1.1,ARL_S_PSS1.1,MTLSDC1,MTLSGC1,MTLSDC1,MTLSDC4,MTLSGC1,MTLSDC1,MTLSDC3,MTLSGC1,MTLSDC1,MTLSDC2,MTLSDC3,MTLSDC4,RPL_P_Q0_DC2_PO_P2,LNLM5SGC,LNLM3SDC3,LNLM3SDC4,LNLM3SDC5,LNLM5SGC,LNLM3SDC3,LNLM3SDC4,LNLM3SDC5,LNLM5SGC,LNLM3SDC3,LNLM3SDC4,LNLM3SDC5,LNLM3SDC1,LNLM2SDC6,ARL_S_PSS1.0,ARL_S_IFWI_1.1PSS,RPL_Hx-R-DC1,RPL_Hx-R-GC,RPL_Hx-R-GC,RPL_Hx-R-DC1</t>
  </si>
  <si>
    <t>Verify PCIe SD Card data transfer  pre and post S4 , S5 , warm and cold reboot cycles</t>
  </si>
  <si>
    <t>CSS-IVE-145039</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</si>
  <si>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</si>
  <si>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G3-State,SDIO,SDXC,S-states</t>
  </si>
  <si>
    <t>BC-RQTBC-9987
BC-RQTBC-13810
BC-RQTBC-13405</t>
  </si>
  <si>
    <t>SD Card functionality should be consistent during data transfer and Power cycles </t>
  </si>
  <si>
    <t>bios.alderlake,bios.amberlake,bios.arrowlake,bios.jasperlake,bios.lunarlake,bios.meteorlake,bios.raptorlake,bios.rocketlake,ifwi.arrowlake,ifwi.lunarlake,ifwi.meteorlake,ifwi.raptorlake</t>
  </si>
  <si>
    <t>bios.alderlake,bios.arrowlake,bios.jasperlake,bios.meteorlake,bios.raptorlake,bios.rocketlake,ifwi.meteorlake,ifwi.raptorlake</t>
  </si>
  <si>
    <t>This test is to verify SD Card data transfer connected to PCIe slot pre and post Power cycles</t>
  </si>
  <si>
    <t>ICL_PSS_BAT_NEW,InProdATMS1.0_03March2018,PSE 1.0,OBC-CNL-PCH-PXHCI-USB-USB2_HUB,OBC-CFL-PCH-PXHCI-USB-USB2_HUB,OBC-ICL-PCH-XHCI-USB-USB2_HUB,OBC-TGL-PCH-XHCI-USB-USB2_HUB,WCOS_BIOS_EFI_ONLY_TCS,BIOS_BAT_QRC,IFWI_Payload_PCHC,RKL-S X2_(CML-S+CMP-H)_S102,RKL-S X2_(CML-S+CMP-H)_S62,UTR_SYNC,RPL_S_MASTER,RPL_S_BackwardComp,ADL-S_ 5SGC_1DPC,ADL-S_4SDC2,ADL_N_MASTER,COMMON_QRC_BAT,ADL_N_5SGC1,ADL_N_3SDC1,ADL_N_2SDC2,ADL_N_2SDC3,MTL_Test_Suite,IFWI_TEST_SUITE,IFWI_COMMON_UNIFIED,RPL-S_ 5SGC1,MTL_TEMP,ADL-P_5SGC1,ADL-M_5SGC1,ADL-M_4SDC1,ADL-P_3SDC1,RPL-Px_5SGC1,RPL-P_5SGC1,RPL_P_MASTER,ADL_SBGA_5GC,RPL-SBGA_5SC,MTL_PSS_1.0_BLOCK,RPL-S_5SGC1,RPL-S_4SDC1,ADN_N_5SGC1,ADL_N_4SDC1,ADL_N_2SDC1,MTL-M_5SGC1,MTL-M_4SDC1,MTL-M_2SDC4,MTL-M_2SDC5,MTL-M_2SDC6,MTL_IFWI_CBV_PMC,MTL_IFWI_CBV_BIOS,IPU22.2_BIOS_change,RPL-Px_4SP2,MTLSGC1,MTLSDC1,MTLSDC2,LNLM5SGC,LNLM3SDC2,RPL_Hx-R-GC,RPL_Hx-R-DC1</t>
  </si>
  <si>
    <t>Verify charging during pre and post S4, S5, warm and cold reboot cycles</t>
  </si>
  <si>
    <t>CSS-IVE-145291</t>
  </si>
  <si>
    <t>JSLP_POR_20H1_Alpha,JSLP_POR_20H1_PreAlpha,JSLP_POR_20H2_Beta,JSLP_POR_20H2_PV,JSLP_TestChip_19H1_PreAlpha,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</si>
  <si>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Charging modes,G3-State,Real Battery Management,S-states</t>
  </si>
  <si>
    <t>JSLP: 2203202841</t>
  </si>
  <si>
    <t>SUT should get charged up during OS</t>
  </si>
  <si>
    <t>bios.alderlake,bios.arrowlake,bios.jasperlake,bios.lunarlake,bios.raptorlake,bios.tigerlake,ifwi.meteorlake,ifwi.raptorlake,ifwi.tigerlake</t>
  </si>
  <si>
    <t>This test is to verify charging functionality during Post OS pre and post Power cycles</t>
  </si>
  <si>
    <t>BIOS Optimization plan,BIOS_Optimization,COMMON_QRC_BAT,EC-FV,UTR_SYNC,ADL_N_MASTER,ADL_N_3SDC1,ADL_N_2SDC1,ADL_N_2SDC3,IFWI_TEST_SUITE,IFWI_COMMON_UNIFIED,MTL_Test_Suite,MTL_PSS_0.8,ADL-P_5SGC2,ADL-M_5SGC1,RPL-Px_5SGC1,RPL-Px_3SDC1,MTL_SIMICS_BLOCK,ADL_SBGA_5GC,GLK-IFWI-SI,ICL-ArchReview-PostSi,InProdATMS1.0_03March2018,PSE 1.0,OBC-CNL-EC-SMC-EM-ManageCharger,OBC-CFL-EC-SMC-EM-ManageCharger,OBC-ICL-EC-SMC-EM-ManageCharger,OBC-TGL-EC-SMC-EM-ManageCharger,OBC-LKF-PTF-DekelPhy-EM-PMC_EClite_ManageCharger,GLK_ATMS1.0_Automated_TCs,CML_BIOS_SPL,CML_EC_FV,IFWI_Payload_Platform,ADL_N_5SGC1,ADL_N_2SDC2,TGL_H_MASTER,ADL_N_REV0,ADL-N_REV1,  ,RPL-P_5SGC2,RPL-P_4SDC1, , ,RPL-P_3SDC3, ,RPL-P_PNP_GC,RPL-Px_4SDC1,RPL-Px_3SDC2,LNL_M_PSS0.8,MTL-M_5SGC1,MTL-M_4SDC1,MTL-M_4SDC2,MTL-M_3SDC3,MTL-M_2SDC4,MTL-M_2SDC5,MTL-M_2SDC6,MTL_IFWI_CBV_PMC,RPL-SBGA_5SC,MTL-P_5SGC1,MTL-P_4SDC1,MTL-P_4SDC2,MTL-P_3SDC3,MTL-P_3SDC4,MTL-P_2SDC5,MTL-P_2SDC6,RPL-SBGA_4SC,RPL-Px_4SP2,RPL-Px_2SDC1,RPL-Px_2SDC1,RPL-SBGA_2SC1,RPL-SBGA_2SC2,RPL-SBGA_3SC-2,RPL-SBGA_3SC,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t>
  </si>
  <si>
    <t>G3-State,ISH,S-states</t>
  </si>
  <si>
    <t>Verify No device yellow bangs with all device connected as per config planned ( Golden, delta, 5, 4, 3 STAR ) pre and post S4 , S5 , warm and cold reboot cycles</t>
  </si>
  <si>
    <t>CSS-IVE-145233</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</si>
  <si>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</si>
  <si>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G3-State,S-states</t>
  </si>
  <si>
    <t>BC-RQTBC-13209</t>
  </si>
  <si>
    <t>No yellow bangs should be seen in device manager pre and post S4, S5  Warm and Cold Boot cycle</t>
  </si>
  <si>
    <t>BIOS_Optimization,MCU_NO_HARM,COMMON_QRC_BAT,ADL-S_ADP-S_DDR4_2DPC_PO_Phase3,ADL-P_ADP-LP_DDR4_PO Suite_Phase3,PO_Phase_3,ADL-P_ADP-LP_LP5_PO Suite_Phase3,ADL-P_ADP-LP_DDR5_PO Suite_Phase3,ADL-P_ADP-LP_LP4x_PO Suite_Phase3,MTL_PSS_0.5,ADL-P_QRC_BAT,RPL_S_PSS_BASE,UTR_SYNC,LNL_M_PSS0.8,MTL-P_4SDC1,MTL-P_3SDC3,MTL-P_3SDC4,MTL-P_5SGC1,MTL-P_4SDC2,MTL-P_2SDC5,MTL-P_2SDC6,RPL-Px_4SDC1,RPL-P_3SDC3,RPL-S_5SGC1,RPL-S_2SDC3,RPL-S_2SDC2,RPL-S_2SDC1,RPL-S_4SDC2,RPL-S_4SDC1,RPL-S_3SDC1,RPL-SBGA_5SC,RPL-SBGA_4SC,RPL-SBGA_3SC1,ADL_SBGA_5GC,ADL_SBGA_3DC1,ADL_SBGA_3DC2,ADL_SBGA_3DC3,ADL_SBGA_3DC4,ADL_SBGA_3DC,RPL-P_5SGC1,RPL-P_2SDC4,RPL-P_PNP_GC,RPL-P_4SDC1,RPL-P_3SDC2,RPL-Px_5SGC1,ADL_S_QRCBAT_DC1,ADL_S_QRCBAT_DC4,RPL-S_ 5SGC1,RPL-S_2SDC7,RPL_S_BackwardCompc,ADL-S_ 5SGC_1DPC,ADL-S_4SDC1,ADL-S_4SDC2,ADL-S_4SDC3,ADL-S_3SDC4,ADL_N_5SGC1,ADL_N_4SDC1,ADL_N_3SDC1,ADL_N_2SDC1,ADL_N_2SDC2,ADL_N_2SDC3,MTL_Test_Suite,IFWI_COMMON_UNIFIED,ADL-P_5SGC1,ADL-P_5SGC2,RPL_S_PO_P2,ADL_M_QRC_BAT,ADL-M_5SGC1,ADL-M_4SDC1,ADL-M_3SDC1,ADL-M_3SDC2,ADL-M_3SDC3,ADL-M_2SDC1,ADL-M_QRC_BAT,ADL-P_4SDC1,ADL-P_4SDC2,ADL-P_3SDC1,ADL-P_3SDC2,ADL-P_3SDC3,ADL-P_3SDC4,ADL-P_2SDC1,ADL-P_2SDC2,ADL-P_2SDC3,ADL-P_2SDC4,ADL-P_2SDC5,ADL-P_2SDC6_OC,ADL-P_3SDC5,MTL_SIMICS_IN_EXECUTION_TEST,ADL_N_PO_Phase3,ADL-N_QRC_BAT,RPL_S_QRCBAT,MTL_HSLE_Sanity_SOC,ADL-M_2SDC2,RPL_Px_PO_P2,RPL_Px_QRC,ADL-S_Post-Si_In_Production,MTL-M/P_Pre-Si_In_ProductionMTL-M_4SDC1,MTL-M_2SDC4,MTL-M_4SDC2,MTL-M_3SDC3,MTL-M_2SDC5,MTL-M_5SGC1,MTL-M_2SDC6,MTL_IFWI_IAC_EC,MTL_IFWI_IAC_BIOS,MTL_IFWI_IAC_IUNIT,MTL_IFWI_IAC_ACE ROM EXT,MTL_IFWI_IAC_ISH,MTL_IFWI_IAC_CSE,MTL_IFWI_IAC_ESE,MTL_IFWI_IAC_PMC_SOC_IOE,MTL_IFWI_IAC_IOM,MTL_IFWI_IAC_TBT,MTL_IFWI_IAC_PCHC,MTL_IFWI_IAC_PUNIT,MTL_IFWI_IAC_DMU,MTL_IFWI_IAC_SPHY,MTL_IFWI_IAC_GBe,MTL_IFWI_IAC_NPHY,RPL_SBGA_PO_P2,MTL_IFWI_CBV_PMC,MTL IFWI_Payload_Platform-Val,MTL-S_Pre-Si_In_Production,RPL_P_PO_P2,RPL-S_Post-Si_In_Productio,IFWI_SYNC,RPL-sbga_QRC_BAT,MTL_PSS_0.8,ARL_Px_IFWI_CI,MTL_M_P_PV_POR,RPL_P_Q0_DC2_PO_P2,ARL_S_IFWI_0.5PSS,MTL_S_IFWI_SOC-IOE-PMC_Payload</t>
  </si>
  <si>
    <t>Verify multiple global reset functionality cycles check in SUT</t>
  </si>
  <si>
    <t>CSS-IVE-145269</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</si>
  <si>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</si>
  <si>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BC-RQTBCTL-1143MTL : 22011720858</t>
  </si>
  <si>
    <t>System should complete global reset cycles and boot to OS </t>
  </si>
  <si>
    <t>Test is to verify Global Reset functionality cycles check in SUT
 </t>
  </si>
  <si>
    <t>BIOS Optimization plan,BIOS_Optimization,MCU_NO_HARM,COMMON_QRC_BAT,EC-FV,RKL-S X2_(CML-S+CMP-H)_S102,RKL-S X2_(CML-S+CMP-H)_S62,MTL_PSS_0.5,ADL-P_QRC_BAT,UTR_SYNC,LNLM5SGC,LNLM4SDC1,LNLM3SDC2,LNLM3SDC3,LNLM3SDC4,LNLM3SDC5,LNLM2SDC6,MTLSGC1, MTLSDC4,MTLSDC1,MTLSDC2,MTLSDC3, MTLSDC5,MTLSDC4,,,RPL-Px_4SP2,RPL-Px_2SDC1,MTL-P_4SDC1,MTL-P_3SDC3,MTL-P_3SDC4,MTL-P_5SGC1,MTL-P_4SDC2,MTL-P_2SDC5,MTL-P_2SDC6,RPL-Px_4SDC1,RPL-P_3SDC3,RPL-S_5SGC1,RPL-S_2SDC3,RPL-S_2SDC2,RPL-S_2SDC1,RPL-S_4SDC2,RPL-S_4SDC1,RPL-S_3SDC1,ADL-M_3SDC1,RPL-SBGA_5SC, RPL_Hx-R-GC,RPL_Hx-R-DC1,RPL-SBGA_4SC,RPL-SBGA_3SC,RPL-SBGA_3SC-2,RPL-SBGA_2SC1,RPL-SBGA_2SC21,ADL_SBGA_5GC,ADL_SBGA_3DC1,ADL_SBGA_3DC2,ADL_SBGA_3DC3,ADL_SBGA_3DC4,ADL_SBGA_3DC,RPL-P_5SGC1,RPL-P_2SDC5,RPL-P_2SDC3,RPL-P_2SDC4,RPL-P_2SDC6,RPL-P_PNP_GC,RPL-P_4SDC1,RPL-P_3SDC2,RPL-Px_5SGC1,MTL_HFPGA_SOC_S,RPL-S_ 5SGC1,RPL-S_2SDC7,RPL_S_MASTER,RPL_P_MASTER,RPL_S_BackwardCompc,ADL-S_ 5SGC_1DPC,ADL-S_4SDC1,ADL-S_4SDC2,ADL-S_4SDC3,ADL-S_3SDC4,MTL_Test_Suite,RPL_S_PSS_BASE,IFWI_FOC_BAT,IFWI_TEST_SUITE,MTL_IFWI_PSS_EXTENDED,IFWI_COMMON_UNIFIED,QRC_BAT_Customized,ADL-P_5SGC1,ADL-P_5SGC2,MTL_S_MASTER,ADL-M_5SGC1,ADL-M_3SDC2,ADL-M_2SDC1,ADL-M_2SDC2,MTL_SIMICS_IN_EXECUTION_TEST,MTL_S_PSS_0.8,MTL_IFWI_BAT,MTL_HSLE_Sanity_SOC,RPL_P_PSS_BIOS,MTL_S_BIOS_Emulation,ADL-S_Post-Si_In_Production,MTL-M/P_Pre-Si_In_ProductionMTL-M_4SDC2,MTL-M_2SDC5,MTL-M_2SDC6,MTL-M_3SDC3,MTL-M_5SGC1,MTL-M_2SDC4,MTL-M_4SDC1,MTL_IFWI_IAC_PUNIT,MTL_IFWI_IAC_DMU,MTL_IFWI_CBV_DMU,MTL_IFWI_CBV_PUNIT,MTL IFWI_Payload_Platform-Val,LNL_M_PSS0.5,LNL_M_PSS0.8,RPL-S_Post-Si_In_Production,MTL_M_P_PV_POR,MTL-P_IFWI_PO,MTL_P_Sanity,ARL_S_IFWI_0.8PSS</t>
  </si>
  <si>
    <t>Verify ISH Sensor - Proximity Enumeration pre and post S4 , S5 , warm and cold reboot cycles</t>
  </si>
  <si>
    <t>bios.pch,fw.ifwi.pmc</t>
  </si>
  <si>
    <t>CSS-IVE-145200</t>
  </si>
  <si>
    <t>ADL-P_ADP-LP_LP4x_ALPHA,ADL-P_ADP-LP_LP4x_BETA,ADL-P_ADP-LP_LP4x_PV,ADL-P_ADP-LP_LP5_ALPHA,ADL-P_ADP-LP_LP5_BETA,ADL-P_ADP-LP_LP5_PV,ADL-M_ADP-M_LP5_20H1_Alpha,ADL-M_ADP-M_LP5_20H1_Beta,ADL-M_ADP-M_LP5_20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t>
  </si>
  <si>
    <t>Test case created based on the BIOS Optimization plan
MTL_PSS FR:16011327087</t>
  </si>
  <si>
    <t>Proximity Sensor should get enumerated in Sensor Viewer pre and post S4 , S5 , warm and cold reboot cycles</t>
  </si>
  <si>
    <t>bios.alderlake,bios.arrowlake,bios.lunarlake,bios.meteorlake,ifwi.arrowlake,ifwi.lunarlake,ifwi.meteorlake,ifwi.raptorlake</t>
  </si>
  <si>
    <t>bios.alderlake,bios.arrowlake,bios.meteorlake,ifwi.meteorlake,ifwi.raptorlake</t>
  </si>
  <si>
    <t>Proximity Sensor should be enumerated in Sensor viewer app pre and post S4 , S5 , warm and cold reboot cycles</t>
  </si>
  <si>
    <t>BIOS_Optimization,COMMON_QRC_BAT,MTL_PSS_1.0,UTR_SYNC,Automation_Inproduction,MTL_HFPGA_ISH,MTL_PSS_0.8_Block,IFWI_FOC_BAT,IFWI_TEST_SUITE,IFWI_COMMON_UNIFIED,RPL_S_MASTER,RPL-S_3SDC2,ADL_SBGA_5GC,ADL_SBGA_3DC4,MTL_IFWI_QAC,MTL-M_4SDC1,MTL-M_4SDC2,MTL_IFWI_CBV_PMC,MTL_IFWI_CBV_ISH,MTL IFWI_Payload_Platform-Val,MTL-P_5SGC1,MTL-P_4SDC1,MTL-P_2SDC5,RPL-SBGA_5SC,RPL-SBGA_3SC,MTLSDC2,LNLM5SGC,LNLM3SDC2,LNLM4SDC1,LNLM3SDC3,LNLM3SDC4,LNLM3SDC5,LNLM2SDC6,MTLSDC2</t>
  </si>
  <si>
    <t>Verify Touch function test using TouchPad pre and post S4 , S5 , warm and cold reboot cycles</t>
  </si>
  <si>
    <t>CSS-IVE-145210</t>
  </si>
  <si>
    <t>JSLP_POR_20H1_PreAlpha,JSLP_POR_20H2_Beta,JSLP_POR_20H2_PV,JSLP_TestChip_19H1_PreAlpha,ADL-P_ADP-LP_LP4x_ALPHA,ADL-P_ADP-LP_LP4x_BETA,ADL-P_ADP-LP_LP4x_PV,ADL-P_ADP-LP_LP5_ALPHA,ADL-P_ADP-LP_LP5_BETA,ADL-P_ADP-LP_LP5_PV,ADL-M_ADP-M_LP5_20H1_Alpha,ADL-M_ADP-M_LP5_20H1_Beta,ADL-M_ADP-M_LP5_20H1_PV,JSLP_Win10x_PreAlpha,JSLP_Win10x_PV,JSLP_Win10x_Alpha,JSLP_Win10x_Beta,ADL-P_ADP-LP_LP5_PreAlpha,ADL-P_ADP-LP_L4X_PreAlpha</t>
  </si>
  <si>
    <t>G3-State,I2C/USB touch pad,S-states,TouchPad</t>
  </si>
  <si>
    <t>Test case created based on the BIOS Optimization plan</t>
  </si>
  <si>
    <t>Basic touchpad functionality should work without any issues pre and post S4 , S5 , warm and cold reboot cycles</t>
  </si>
  <si>
    <t>bios.alderlake,bios.arrowlake,bios.jasperlake,bios.lunarlake,bios.meteorlake,ifwi.arrowlake,ifwi.lunarlake,ifwi.meteorlake,ifwi.raptorlake</t>
  </si>
  <si>
    <t>bios.alderlake,bios.arrowlake,bios.jasperlake,ifwi.meteorlake,ifwi.raptorlake</t>
  </si>
  <si>
    <t>This Test case verify Touch pad functionality pre and post S4 , S5 , warm and cold reboot cycles</t>
  </si>
  <si>
    <t>BIOS_Optimization,UTR_SYNC,Automation_Inproduction,ADL_N_MASTER,ADL_N_5SGC1,ADL_N_4SDC1,ADL_N_2SDC1,IFWI_TEST_SUITE,IFWI_COMMON_UNIFIED,MTL_Test_Suite,MTL_P_MASTER,MTL_M_MASTER,ADL-P_5SGC1,ADL-M_5SGC1,ADL-P_3SDC3,ADL-P_3SDC4,RPL-Px_5SGC1, RPL-Px_4SDC1,RPL-P_5SGC1,ADL_SBGA_5GC,RPL-Px_4SDC1,RPL-Px_5SGC1, ADL_SBGA_3DC4,MTL_IFWI_QAC,MTL_IFWI_CBV_PMC,MTL IFWI_Payload_Platform-Val,RPL-SBGA_5SC, RPL-SBGA_4SC,LNLM5SGC,LNLM3SDC2,LNLM4SDC1</t>
  </si>
  <si>
    <t>Virtual Battery should not work when real battery is present</t>
  </si>
  <si>
    <t>fw.ifwi.bios,fw.ifwi.ec</t>
  </si>
  <si>
    <t>CSS-IVE-130066</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</si>
  <si>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_U22_PV,KBL_U23e_PV,KBL_Y22_PV,KBLR_Y_PV,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</si>
  <si>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Real Battery Management,USB PD,Virtual Battery Management</t>
  </si>
  <si>
    <t>BC-RQTBC-2859,BC-RQTBC-14012
BC-RQTBCTL-1209
BC-RQTBC-16799
JSLP: 2203202860</t>
  </si>
  <si>
    <t>Virtual battery should be disabled when battery is connected.Windows battery meter should show the percentages of real battery</t>
  </si>
  <si>
    <t>Client-IFWI</t>
  </si>
  <si>
    <t>ifwi.alderlake,ifwi.arrowlake,ifwi.jasperlake,ifwi.lunarlake,ifwi.meteorlake,ifwi.raptorlake,ifwi.raptorlake_refresh</t>
  </si>
  <si>
    <t>ifwi.alderlake,ifwi.jasperlake,ifwi.meteorlake,ifwi.raptorlake</t>
  </si>
  <si>
    <t>Non functionality of virtual  battery when real battery is present
Should be carried out with PS2 keyboard</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</si>
  <si>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ADL-M_5SGC1,RPL_P_Master,ADL_SBGA_5GC,RPL-P_5SGC1,RPL-P_5SGC2,RPL-P_4SDC1,RPL-P_3SDC2,RPL-P_2SDC3,RPL-P_3SDC3,RPL-P_2SDC4,RPL-P_PNP_GC,RPL-Px_4SDC1,RPL-Px_3SDC2,ADL-P_Sanity_GC1_IFWI_New,ADL-P_Sanity_GC2_IFWI_New,MTL_IFWI_CBV_EC,ADL_N_IFWI_5SGC1,ADL_N_IFWI_4SDC1,ADL_N_IFWI_3SDC1,ADL_N_IFWI_2SDC1,ADL_N_IFWI_2SDC2,ADL_N_IFWI_2SDC3,ADL_N_IFWI_IEC_PMC,ADL_N_IFWI_IEC_EC,RPL-SBGA_5SC,RPL-SBGA_4SC,RPL-P_2SDC6,RPL-SBGA_2SC1,RPL-SBGA_2SC2,RPL-SBGA_3SC-2,RPL-SBGA_3SC,RPL_Hx-R-GC,RPL_Hx-R-DC1,RPL_Hx-R-GC,RPL_Hx-R-DC1,RPL_Hx-R-GC,RPL_Hx-R-DC1</t>
  </si>
  <si>
    <t>ifwi.alderlake,ifwi.meteorlake,ifwi.raptorlake</t>
  </si>
  <si>
    <t>fw.ifwi.dekelPhy,fw.ifwi.iom,fw.ifwi.nphy,fw.ifwi.pmc,fw.ifwi.sam,fw.ifwi.sphy,fw.ifwi.tbt</t>
  </si>
  <si>
    <t>CSS-IVE-130107</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</si>
  <si>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S22_PV,KBL_U21_PV,KBLR_Y_PV,KBLR_Y22_PV,LKF_A0_RS4_Alpha,LKF_A0_RS4_POE,LKF_B0_RS4_Beta,LKF_B0_RS4_PO,LKF_B0_RS4_PV ,LKF_Bx_ROW_19H1_Alpha,LKF_Bx_ROW_19H2_Beta,LKF_Bx_ROW_19H2_PV,LKF_Bx_ROW_20H1_PV,LKF_HFPGA_RS3_PSS1.0,LKF_HFPGA_RS3_PSS1.1,LKF_HFPGA_RS4_PSS1.0,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Simics_VP_RS2_PSS1.0,TGL_Simics_VP_RS2_PSS1.1,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</si>
  <si>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BC-RQTBC-13080
BC-RQTBC-13305
CNL-UCIS-7728
BC-RQTBC-13961
BC-RQTBC-12460
BC-RQTBC-13336 LKF PSS UCIS Coverage: IceLake-UCIS-4280,4_335-UCIS-2994
ICL PRD Coverage: BC-RQTBC-14628
TGL PRD Coverage: BC-RQTBCTL-445
1504409626
RKL Coverage ID :2203201383,2203202518,2203203016,2203202802,2203202480,1209951306,1209951246
ADL: 2205445428 , 2205446182</t>
  </si>
  <si>
    <t>ifwi.alderlake,ifwi.arrowlake,ifwi.jasperlake,ifwi.lunarlake,ifwi.meteorlake,ifwi.raptorlake,ifwi.raptorlake_refresh,ifwi.rocketlake</t>
  </si>
  <si>
    <t>ifwi.alderlake,ifwi.jasperlake,ifwi.meteorlake,ifwi.raptorlake,ifwi.rocketlake</t>
  </si>
  <si>
    <t>KBL_NON_ULT,EC-FV,EC-TYPEC,EC-SX,EC-BATTERY,ICL-ArchReview-PostSi,UDL2.0_ATMS2.0,OBC-CNL-PTF-PD-EM-ManageCharger,OBC-CFL-PTF-PD-EM-ManageCharger,OBC-ICL-PTF-PD-TCSS-ManageCharger,OBC-TGL-PTF-PD-TCSS-ManageCharger,AML_5W_NA,CML_EC_FV,IFWI_TEST_SUITE,ADL/RKL/JSL,Delta_IFWI_BIOS,ADL_Arch_Phase3,MTL_Test_Suite,MTL_PSS_1.1IFWI_SYNC,ADLMLP4x,ADL_N_IFWI,IFWI_COVERAGE_DELTA,ADL-M_5SGC1,ADL-M_3SDC2,ADL-M_2SDC1,ADL-P_3SDC3,RPL-Px_3SDC1,RPL-P_5SGC2,RPL-P_3SDC2,ADL_SBGA_5GC,MTL_PSS_1.0_BLOCK,EC-NA,EC-REVIEW,TCSS-TBT-P1,GLK-RS3-10_IFWI,ICL_BAT_NEW,LKF_ERB_PO,BIOS_EXT_BAT,LKF_PO_Phase3,LKF_PO_New_P3,TGL_ERB_PO,OBC-CNL-PCH-XDCI-USBC_Audio,OBC-CFL-PCH-XDCI-USBC_Audio,OBC-LKF-CPU-IOM-TCSS-USBC_Audio,OBC-ICL-CPU-IOM-TCSS-USBC_Audio,OBC-TGL-CPU-IOM-TCSS-USBC_Audio,TGL_BIOS_PO_P2,TGL_IFWI_PO_P2,TGL_NEW_BAT,ADL-S_TGP-H_PO_Phase2,LKF_WCOS_BIOS_BAT_NEW,IFWI_Payload_TBT,IFWI_Payload_EC,MTL_PSS_1.0,UTR_SYNC,ADL_M_PO_Phase2,RPL_S_MASTER,RPL_S_BackwardComp,ADL-S_ 5SGC_1DPC,ADL-S_4SDC1,ADL-S_4SDC2,ADL-S_4SDC4,ADL_N_MASTER,ADL_N_5SGC1,ADL_N_4SDC1,ADL_N_3SDC1,ADL_N_2SDC1,ADL_N_2SDC2,ADL_N_2SDC3,MTL_VS_0.8,IFWI_COMMON_UNIFIED,IFWI_FOC_BAT,MTL_IFWI_PSS_EXTENDED,RPL-S_ 5SGC1,CQN_DASHBOARD,ADL-P_5SGC1,ADL-P_5SGC2,MTL_P_MASTER,MTL_M_MASTER,MTL_S_MASTER,ADL-M_2SDC2,ADL-M_3SDC1,ADL-P_4SDC2,ADL_N_PO_Phase2,RPL-Px_5SGC1,RPL-P_5SGC1,RPL-P_4SDC1,RPL-P_2SDC3,ADL_N_REV0,ADL-N_REV1,MTL_IFWI_BAT,MTL_HFPGA_TCSS,RPL-SBGA_5SC,RPL-S_5SGC1,MTL_IFWI_PSS_BLOCK,RPL-S_2SDC4,MTL_IFWI_IAC_IOM,MTL_IFWI_CBV_TBT,MTL_IFWI_CBV_EC,MTL_IFWI_CBV_IOM,ADL_N_IFWI_5SGC1,ADL_N_IFWI_4SDC1,ADL_N_IFWI_3SDC1,ADL_N_IFWI_2SDC1,ADL_N_IFWI_2SDC2,ADL_N_IFWI_2SDC3,ADL_N_IFWI_IEC_IOM,MTL-P_5SGC1,MTL-P_4SDC1,MTL-P_4SDC2,MTL-P_3SDC3,MTL-P_3SDC4,MTL-P_2SDC5,MTL-P_2SDC6,RPL-SBGA_4SC,RPL-SBGA_2SC1,RPL-SBGA_2SC2,,RPL-P_2SDC5,RPL-P_2SDC6,RPL-Px_4SP2,RPL-Px_2SDC1,RPL-SBGA_2SC1,RPL-SBGA_2SC2-2,RPL-SBGA_2SC1,RPL-SBGA_2SC2-2,MTLSGC1,MTLSDC2,MTLSDC3,MTLSDC4,MTLSDC2,MTLSDC3,MTLSDC4,MTLSDC1,RPL_Hx-R-DC1,RPL_Hx-R-GC,RPL_Hx-R-GC,RPL_Hx-R-DC1,RPL_Hx-R-GC,RPL_Hx-R-DC1,RPL_Hx-R-GC,RPL_Hx-R-DC1</t>
  </si>
  <si>
    <t>Verification of TYPE-C docking station and basic functionality</t>
  </si>
  <si>
    <t>CSS-IVE-130113</t>
  </si>
  <si>
    <t>ADL-S_ADP-S_UDIMM_DDR5_1DPC_PreAlpha,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</si>
  <si>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Display Panels,Docking support,TBT_PD_EC_NA,TCSS,USB-TypeC</t>
  </si>
  <si>
    <t>BC-RQTBC-13080
BC-RQTBC-13305
CNL-UCIS-7728
BC-RQTBC-13961
BC-RQTBC-12460
BC-RQTBC-13336 LKF PSS UCIS Coverage: IceLake-UCIS-4280,4_335-UCIS-2982
ICL PRD Coverage: BC-RQTBC-14628
TGL PRD Coverage: BC-RQTBCTL-445
1504409626
RKL:2203201383,2203202518,2203203016,2203202802,2203202480,1209951207
ADL : 2205445407</t>
  </si>
  <si>
    <t>Device connected to TYPE-C docking station should be functional </t>
  </si>
  <si>
    <t>bios.lunarlake,ifwi.alderlake,ifwi.arrowlake,ifwi.jasperlake,ifwi.lunarlake,ifwi.meteorlake,ifwi.raptorlake,ifwi.raptorlake_refresh,ifwi.rocketlake</t>
  </si>
  <si>
    <t>Test case intended to verify TYPE-C docking station basic functionality </t>
  </si>
  <si>
    <t>KBL_NON_ULT,EC-TYPEC,EC-BAT,TCSS-TBT-P1,ICL-ArchReview-PostSi,ICL_BAT_NEW,BIOS_EXT_BAT,LKF_PO_Phase2,UDL2.0_ATMS2.0,LKF_PO_New_P2,OBC-CNL-PCH-XDCI-USBC-USB3_Display_Storage_DP,OBC-CFL-PCH-XDCI-USBC-USB3_Display_Storage_DP,OBC-ICL-CPU-iTCSS-TCSS-USB3_Display_Storage_DP,OBC-TGL-CPU-iTCSS-TCSS-USB3_Display_Storage_DP,OBC-LKF-CPU-TCSS-USBC-USB3_Display_Storage_DP,TGL_BIOS_PO_P2,TGL_IFWI_PO_P2,IFWI_TEST_SUITE,ADL/RKL/JSL,COMMON_QRC_BAT,Delta_IFWI_BIOS,MTL_Test_Suite,IFWI_SYNC,ADLMLP4x,IFWI_FOC_BAT,ADL_N_IFWI,IFWI_COVERAGE_DELTA,RPLSGC1,RPLSGC2,ADL-P_5SGC1,ADL-P_5SGC2,ADL-M_5SGC1,ADL-M_4SDC1,ADL-M_3SDC1,ADL-M_3SDC2,ADL-M_3SDC3,ADL-M_2SDC1,ADL-P_4SDC1,ADL-P_4SDC2,RPL-Px_5SGC1,RPL-Px_3SDC1,RPL-P_5SGC1,RPL-P_5SGC2,RPL-P_4SDC1,RPL-P_3SDC2,RPL-P_2SDC3,RPL-S_ 5SGC1,RPL_S_MASTER,MTL_IFWI_BAT,ADL_SBGA_5GC,ERB,EC-NA,EC-REVIEW,GLK-RS3-10_IFWI,LKF_ERB_PO,LKF_PO_Phase3,LKF_PO_New_P3,TGL_ERB_PO,OBC-CNL-PCH-XDCI-USBC_Audio,OBC-CFL-PCH-XDCI-USBC_Audio,OBC-LKF-CPU-IOM-TCSS-USBC_Audio,OBC-ICL-CPU-IOM-TCSS-USBC_Audio,OBC-TGL-CPU-IOM-TCSS-USBC_Audio,TGL_NEW_BAT,ADL-S_TGP-H_PO_Phase2,LKF_WCOS_BIOS_BAT_NEW,IFWI_Payload_TBT,IFWI_Payload_EC,UTR_SYNC,ADL_M_PO_Phase2,RPL_S_BackwardComp,ADL-S_ 5SGC_1DPC,ADL-S_4SDC1,ADL-S_4SDC2,ADL-S_4SDC4,ADL_N_MASTER,ADL_N_5SGC1,ADL_N_4SDC1,ADL_N_3SDC1,ADL_N_2SDC1,ADL_N_2SDC2,ADL_N_2SDC3,IFWI_COMMON_UNIFIED,MTL_IFWI_PSS_EXTENDED,CQN_DASHBOARD,MTL_P_MASTER,MTL_M_MASTER,MTL_S_MASTER,ADL-M_2SDC2,ADL_N_PO_Phase2,ADL_N_REV0,ADL-N_REV1,MTL_HFPGA_TCSS,RPL-SBGA_5SC,RPL-S_5SGC1,RPL-S_2SDC4,LNL_M_IFWI_PSS,MTL_IFWI_QAC,MTL_IFWI_IAC_PMC_SOC_IOE,MTL_IFWI_IAC_IOM,MTL_IFWI_CBV_TBT,MTL_IFWI_CBV_EC,MTL_IFWI_CBV_IOM,ADL_N_IFWI_5SGC1,ADL_N_IFWI_4SDC1,ADL_N_IFWI_3SDC1,ADL_N_IFWI_2SDC1,ADL_N_IFWI_2SDC2,ADL_N_IFWI_2SDC3,ADL_N_IFWI_IEC_IOM,MTL-P_5SGC1,MTL-P_4SDC1,MTL-P_4SDC2,MTL-P_3SDC3,MTL-P_3SDC4,MTL-P_2SDC5,MTL-P_2SDC6,RPL-SBGA_2SC2,RPL-SBGA_2SC1,RPL-SBGA_4SC,RPL-P_2SDC5-2,MTL-P_IFWI_PO,MTL_S_IFWI_PSS_1.1,ARL_S_IFWI_0.8PSS,MTLSGC1,MTLSDC2,MTLSDC3,MTLSDC4,MTLSDC2,MTLSDC3,MTLSDC4,MTLSDC1,RPL_Hx-R-DC1,RPL_Hx-R-GC</t>
  </si>
  <si>
    <t>Verify if battery is discharging when it is only on battery power</t>
  </si>
  <si>
    <t>CSS-IVE-130137</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</si>
  <si>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PSS_0.8_19H1_REV2,JSLP_PSS_1.0_19H1_REV2,JSLP_PSS_1.1_19H1_REV2,JSLP_TestChip_19H1_PreAlpha,KBL_H42_PV,KBL_U21_PV,KBL_U22_PV,KBL_U23e_PV,KBL_Y22_PV,KBLR_Y_PV,LKF_A0_RS4_Alpha,LKF_A0_RS4_POE,LKF_B0_RS4_Beta,LKF_B0_RS4_PO,LKF_B0_RS4_PV ,LKF_Bx_ROW_19H1_Alpha,LKF_Bx_ROW_19H1_POE,LKF_Bx_ROW_19H2_Beta,LKF_Bx_ROW_19H2_PV,LKF_Bx_ROW_20H1_PV,TGL_ H81_RS4_Alpha,TGL_ H81_RS4_Beta,TGL_ H81_RS4_PV,TGL_U42_RS4_PV,TGL_UY42_PO,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</si>
  <si>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Power Btn/HID,Real Battery Management,USB PD</t>
  </si>
  <si>
    <t>BC-RQTBC-10616,BC-RQTBC-12462,BC-RQTBC-12813,BC-RQTBC-12814,BC-RQTBC-13316
4_335-UCIS-2397
BC-RQTBC-16769</t>
  </si>
  <si>
    <t>SUT should be discharging mode when it is on battery power</t>
  </si>
  <si>
    <t>Intention of the test case is to verify below requirement.
1) Manage battery charging/discharging</t>
  </si>
  <si>
    <t>CFL-PRDtoTC-Mapping,EC-BATTERY,EC-SANITY,ICL_BAT_NEW,BIOS_EXT_BAT,InProdATMS1.0_03March2018,LKF_PO_Phase2,LKF_PO_Phase3,LKF_PO_New_P3,EC-tgl-pss_bat,PSE 1.0,TGL_ERB_PO,ECLITE-BAT,OBC-CNL-EC-Charging-EM-Battery,OBC-CFL-EC-Charging-EM-Battery,OBC-LKF-PTF-PD-EM-DekelPhy_PMC_EClite_Battery,OBC-ICL-EC-BatteryCharger-EM-ManageBattery,OBC-TGL-EC-BatteryCharger-EM-ManageBattery,GLK_ATMS1.0_Automated_TCs,KBLR_ATMS1.0_Automated_TCs,TGL_BIOS_PO_P3,TGL_Focus_Blue_Auto,IFWI_TEST_SUITE,ADL/RKL/JSL,COMMON_QRC_BAT,MTL_Test_Suite,IFWI_SYNC,Automation_Inproduction,ADL_N_IFWIIFWI_COVERAGE_DELTA,ADLMLP4x,ADL-P_5SGC2,ADL-M_5SGC1,RPL_P_Master,MTL_IFWI_BAT,ADL_SBGA_5GC,EC-BAT,EC-GPIO,EC-SX,EC-REVIEW,TGL_PSS1.0P,ECVAL-EXBAT-2018,EC-BAT-automation,OBC-CNL-EC-GPIO-Switches-VirtualLID,OBC-CFL-EC-GPIO-Switches-VirtualLID,OBC-ICL-EC-GPIO-HwBtns/LEDs/Switchs-VirtualLID,OBC-TGL-EC-GPIO-HwBtns/LEDs/Switchs-VirtualLID,TGL_IFWI_PO_P3,CML_EC_BAT,RPL-P_5SGC1,RPL-P_5SGC2,RPL-P_4SDC1,RPL-P_3SDC2,RPL-P_2SDC3,RPL-P_3SDC3, ,RPL-P_PNP_GC,RPL-Px_4SDC1,RPL-Px_3SDC2,MTL_IFWI_CBV_EC,ADL_N_IFWI_5SGC1,ADL_N_IFWI_4SDC1,ADL_N_IFWI_3SDC1,ADL_N_IFWI_2SDC1,ADL_N_IFWI_2SDC2,ADL_N_IFWI_2SDC3,ADL_N_IFWI_IEC_PMC,ADL_N_IFWI_IEC_EC,RPL-SBGA_5SC,RPL-SBGA_4SC,RPL-P_2SDC6,RPL_Hx-R-GC,RPL_Hx-R-DC1,RPL_Hx-R-GC,RPL_Hx-R-DC1,RPL_Hx-R-GC,RPL_Hx-R-DC1</t>
  </si>
  <si>
    <t>Verify that ALS and brightness control should work properly on AC Power</t>
  </si>
  <si>
    <t>fw.ifwi.ish</t>
  </si>
  <si>
    <t>CSS-IVE-130190</t>
  </si>
  <si>
    <t>ADL-S_ADP-S_SODIMM_DDR5_1DPC_Alpha,CNL_U22_PV,CNL_Y22_PV,GLK_B0_RS3_PV,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0.8,TGL_Simics_VP_RS2_PSS1.0,TGL_Simics_VP_RS2_PSS1.1,TGL_U42_RS4_PV,TGL_Y42_RS4_PV,TGL_Z0_(TGPLP-A0)_RS4_PPOExit,ADL-S_Simics_PSS0.8,ADL-S_Simics_PSS1.0,ADL-S_Simics_PSS1.1,ADL-S_ADP-S_SODIMM_DDR5_1DPC_Beta,ADL-S_ADP-S_SODIMM_DDR5_1DPC_PreAlpha,ADL-S_ADP-S_SODIMM_DDR5_1DPC_PV,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</si>
  <si>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BC-RQTBC-2862
TGL Requirement coverage: 220195299, 220194421, 
JSLP: 1607196211
RKL:2203201744, FR: 1209951560
ADL FR:1407849491</t>
  </si>
  <si>
    <t>The brightness should be incereased or decreased autmatically on uncovering and covering ALS respectively.</t>
  </si>
  <si>
    <t>ifwi.alderlake,ifwi.arrowlake,ifwi.lunarlake,ifwi.meteorlake,ifwi.raptorlake,ifwi.rocketlake</t>
  </si>
  <si>
    <t>ifwi.alderlake,ifwi.meteorlake,ifwi.raptorlake,ifwi.rocketlake</t>
  </si>
  <si>
    <t>This test is verify  that Ambient Light Sensor and brightness control should work properly on AC Power</t>
  </si>
  <si>
    <t>EC-FV2,EC-GPIO,L5_milestone_only,TGL_PSS0.8P,InProdATMS1.0_03March2018,PSE 1.0,OBC-CNL-PCH-ISH-Sensors-ALS,OBC-ICL-PCH-ISH-Sensors-ALS,OBC-TGL-PCH-ISH-Sensors-ALS,GLK_ATMS1.0_Automated_TCs,KBLR_ATMS1.0_Automated_TCs,IFWI_TEST_SUITE,ADL/RKL/JSL,Delta_IFWI_BIOS,MTL_Test_Suite,MTL_PSS_1.1IFWI_SYNC, ADL_N_IFWIIFWI_COVERAGE_DELTA,ADLMLP4x,ADL-P_5SGC1,ADL-P_5SGC2,RPL_S_MASTER,ADL-M_5SGC1,RPL-P_5SGC1,RPL-P_5SGC2,RPL-S_3SDC1,MTL_IFWI_BAT,ADL_SBGA_5GC,ERB,ADL_SBGA_3SDC1,ADL-P_Sanity_GC1_IFWI_New,ADL-P_Sanity_GC2_IFWI_New,MTL_IFWI_QAC,MTL-M_4SDC2,MTL_IFWI_CBV_EC,ADL_N_IFWI_5SGC1,ADL_N_IFWI_4SDC1,ADL_N_IFWI_3SDC1,ADL_N_IFWI_2SDC1,ADL_N_IFWI_IEC_EC,RPL-SBGA_5SC,RPL-SBGA_3SC,LNLM5SGC,LNLM3SDC2,LNLM4SDC1,LNLM3SDC3,LNLM3SDC4,LNLM3SDC5,LNLM2SDC6,ARL_S_IFWI_0.8PSS</t>
  </si>
  <si>
    <t>Verify display for all connected pannels (HDMI, eDP, DP, MIPI, Onboard TypeC)</t>
  </si>
  <si>
    <t>fw.ifwi.unknown</t>
  </si>
  <si>
    <t>CSS-IVE-130215</t>
  </si>
  <si>
    <t>ADL-S_ADP-S_SODIMM_DDR5_1DPC_Alpha,AML_5W_Y22_ROW_PV,ADL-S_ADP-S_UDIMM_DDR5_1DPC_PreAlpha,CFL_H62_RS3_PV,CFL_H62_RS4_PV,CFL_H62_RS5_PV,CFL_H82_RS5_PV,CFL_H82_RS6_PV,CFL_KBPH_S62_RS3_PV,CFL_KBPH_S82_RS6_PV ,CFL_S62_RS4_PV,CFL_S62_RS5_PV,CFL_S82_RS5_PV,CFL_S82_RS6_PV,CFL_U43e_LP3_KC_PV,CFL_U43e_PV,CNL_H82_PV,CNL_U22_PV,CNL_Y22_PV,JSLP_POR_20H1_Alpha,JSLP_POR_20H1_PreAlpha,JSLP_POR_20H2_Beta,JSLP_POR_20H2_PV,JSLP_TestChip_19H1_PreAlpha,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TGL_ H81_RS4_Alpha,TGL_ H81_RS4_Beta,TGL_ H81_RS4_PV,TGL_H81_19H2_RS6_POE,TGL_H81_19H2_RS6_PreAlpha,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</si>
  <si>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Display Panels,HDMI</t>
  </si>
  <si>
    <t>BC-RQTBC-9723
BC-RQTBC-10638
JSLP: 1606766188
MTL: 16011327247</t>
  </si>
  <si>
    <t>Display enumeration and display should come up for all supported panels.</t>
  </si>
  <si>
    <t>open.test_review_phase</t>
  </si>
  <si>
    <t>All display panels should work properly </t>
  </si>
  <si>
    <t>GLK-IFWI-SI,UDL2.0_ATMS2.0,OBC-CNL-GPU-DDI-Display-MIPI_eDP_DP_HDMI,OBC-CFL-GPU-DDI-Display-MIPI_eDP_DP_HDMI,OBC-ICL-GPU-DDI-Display-MIPI_eDP_DP_HDMI,OBC-TGL-GPU-DDI-Display-MIPI_eDP_DP_HDMI,TGL_BIOS_PO_P3,TGL_IFWI_PO_P3,RKL_U_ERB,RKL_S_ERB,ADL_S_ERB_PO,rkl_cml_s62,IFWI_TEST_SUITE,ADL/RKL/JSL,COMMON_QRC_BAT,ADL_P_ERB_PO,ADL_P_ERB_BIOS_PO,MTL_Test_Suite,IFWI_SYNC,IFWI_COVERAGE_DELTA,ADLMLP4x,ADL-P_5SGC1,ADL-P_5SGC2,ADL-M_5SGC1,ADL-M_4SDC1,ADL-M_3SDC1,RPL-P_3SDC2,RPL-P_3SDC3,RPL-P_2SDC4,RPL-P_PNP_GC,RPL-S_ 5SGC1,RPL-S_4SDC1,RPL-S_3SDC1,RPL-S_4SDC2,RPL-S_2SDC1,RPL-S_2SDC2,RPL-S_2SDC3,MTL_IFWI_BAT,ADL_SBGA_5GC,RPL-S_2SDC7,ADL-M_Sanity_IFWI_New,ADL_SBGA_3DC1,ADL_SBGA_3DC2,ADL_SBGA_3DC3,ADL_SBGA_3DC4,ADL_SBGA_3SDC1,MTL-M_5SGC1,MTL-M_4SDC1,MTL-M_4SDC2,MTL-M_3SDC3,MTL-M_2SDC4,MTL-M_2SDC5,MTL-M_2SDC6,RPL-SBGA_5SC,RPL-SBGA_3SC,RPL-SBGA_2SC1,RPL-SBGA_2SC2,MTLSDC1,MTLSDC4,MTLSDC5,,RPL-P_2SDC5,RPL_Hx-R-GC,RPL_Hx-R-DC1</t>
  </si>
  <si>
    <t>Verify the Dual Display functionality (onboard eDP+DP) in OS pre and post Sx cycle</t>
  </si>
  <si>
    <t>fw.ifwi.bios,fw.ifwi.pmc</t>
  </si>
  <si>
    <t>CSS-IVE-130273</t>
  </si>
  <si>
    <t>ADL-S_ADP-S_SODIMM_DDR5_1DPC_Alpha,ADL-S_ADP-S_UDIMM_DDR5_1DPC_PreAlpha,AMLR_Y42_PV_RS6,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Simics_VP_RS1_PSS_0.5C,ICL_Simics_VP_RS1_PSS_0.8C,ICL_Simics_VP_RS1_PSS_0.8P,ICL_Simics_VP_RS1_PSS_1.0C,ICL_Simics_VP_RS1_PSS_1.0P,ICL_Simics_VP_RS2_PSS_1.1,ICL_U42_RS6_PV,ICL_UN42_KC_PV_RS6,ICL_Y42_RS6_PV,JSLP_POR_20H1_Alpha,JSLP_POR_20H1_PowerOn,JSLP_POR_20H1_PreAlpha,JSLP_POR_20H2_Beta,JSLP_POR_20H2_PV,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</si>
  <si>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Display Panels,S-states</t>
  </si>
  <si>
    <t>BC-RQTBC-373
IceLake-UCIS-395
IceLake-UCIS-1780
BC-RQTBC-15960
TGL HSD ES ID:220195078
JSLP: 2202557346,1607196182</t>
  </si>
  <si>
    <t>Dual Display funtionality should work on both eDP and DP Pre and Post Sx cycle</t>
  </si>
  <si>
    <t>ifwi.alderlake,ifwi.arrowlake,ifwi.jasperlake,ifwi.lunarlake,ifwi.meteorlake,ifwi.raptorlake,ifwi.rocketlake</t>
  </si>
  <si>
    <t>Intention of the testcase is to verify the Dual Display functionality (onboard eDP+DP) pre and post Sx cycle</t>
  </si>
  <si>
    <t>TGL_RFR,TGL_PSS1.0C,InProdATMS1.0_03March2018,PSE 1.0,ICL_RVPC_NA,OBC-CNL-GPU-DDI-Display-eDP_DP,OBC-ICL-GPU-DDI-Display-eDP_DP,OBC-TGL-GPU-DDI-Display-eDP_DP,TGL_H_PSS_IFWI_BAT,IFWI_TEST_SUITE,ADL/RKL/JSL,MTL_Test_Suite,IFWI_SYNC,ADL_N_IFWI,IFWI_COVERAGE_DELTA,ADLMLP4x,ADL-P_5SGC1,ADL-P_5SGC2,ADL-M_5SGC1,ADL-M_3SDC1,ADL-M_3SDC2,ADL-M_2SDC1,ADL-P_2SDC4,RPL-Px_5SGC1,RPL-Px_4SDC1,MTL_S_DELTA_FR_COVERAGE,ADL_SBGA_5GC,ADL_SBGA_3DC1,ADL_SBGA_3DC2,ADL_SBGA_3DC3,ADL_SBGA_3DC4,ADL-M_2SDC2,RPL-P_4SDC1,RPL-P_3SDC2,RPL-P_2SDC4,RPL-P_3SDC3,RPL-P_PNP_GC,ADL_SBGA_3SDC1,MTL-M_5SGC1,MTL-M_4SDC1,MTL-M_4SDC2,MTL-M_3SDC3,MTL-M_2SDC4,MTL-M_2SDC5,MTL-M_2SDC6,MTL_IFWI_CBV_PMC,ADL_N_IFWI_IEC_PMC,RPL-SBGA_5SC,RPL-SBGA_4SC,RPL-SBGA_3SC,RPL-SBGA_2SC1,RPL-SBGA_2SC2,RPL-P_4SDC1,IFWI_COVERAGE_DELTA,MTLSDC1</t>
  </si>
  <si>
    <t>Verify ISH sensor module enumeration in OS</t>
  </si>
  <si>
    <t>CSS-IVE-130362</t>
  </si>
  <si>
    <t>ADL-S_ADP-S_SODIMM_DDR5_1DPC_Alpha,AML_5W_Y22_ROW_PV,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1.0,RKL_Simics_VP_PSS1.1,TGL_ H81_RS4_Alpha,TGL_ H81_RS4_Beta,TGL_ H81_RS4_PV,TGL_H81_19H2_RS6_PreAlpha,TGL_Simics_VP_RS2_PSS0.5,TGL_Simics_VP_RS2_PSS0.8,TGL_Simics_VP_RS2_PSS1.0,TGL_Simics_VP_RS2_PSS1.1,TGL_Simics_VP_RS4_PSS0.8,TGL_Simics_VP_RS4_PSS1.0 ,TGL_Simics_VP_RS4_PSS1.1,TGL_Simics_VP_RS5_PSS1.1,TGL_U42_RS4_PV,TGL_UY42_PO,TGL_Y42_RS4_PV,TGL_Z0_(TGPLP-A0)_RS4_PPOExit,WHL_U42_Corp_PV,WHL_U42_PV,WHL_U43e_Corp_PV,ADL-S_ADP-S_SODIMM_DDR5_1DPC_Beta,ADL-S_ADP-S_SODIMM_DDR5_1DPC_PreAlpha,ADL-S_ADP-S_SODIMM_DDR5_1DPC_PV,TGL_U42_RS6_Alpha,TGL_U42_RS6_Beta,TGL_U42_RS6_PV,TGL_Y42_RS6_Alpha,TGL_Y42_RS6_Beta,TGL_Y42_RS6_PV,AML_Y42_Win10X_PV,RKL_S_TGPH_Simics_VP_PSS1.0,RKL_S_TGPH_Simics_VP_PSS1.1,RKL_S_CMPH_Simics_VP_PSS1.0,RKL_S_CMPH_Simics_VP_PSS1.1,RKL_CML_S_102_TGPH_Xcomp_DDR4_POE,RKL_CML_S_62_TGPH_Xcomp_DDR4_POE,RKL_CML_S_62_TGPH_Xcomp_DDR4_Alpha,RKL_CML_S_62_TGPH_Xcomp_DDR4_Beta,RKL_CML_S_62_TGPH_Xcomp_DDR4_PV,ADL-P_ADP-LP_DDR5_POE,ADL-P_ADP-LP_DDR5_ALPHA,ADL-P_ADP-LP_DDR5_BETA,ADL-P_ADP-LP_DDR5_PV,ADL-P_ADP-LP_LP4x_POE,ADL-P_ADP-LP_LP4x_ALPHA,ADL-P_ADP-LP_LP4x_BETA,ADL-P_ADP-LP_LP4x_PV,ADL-P_ADP-LP_LP5_ALPHA,ADL-P_ADP-LP_LP5_BETA,ADL-P_ADP-LP_LP5_PV,ADL-M_ADP-M_LP5_20H1_POE,ADL-M_ADP-M_LP5_20H1_Alpha,ADL-M_ADP-M_LP5_20H1_Beta,ADL-M_ADP-M_LP5_20H1_PV,ADL-M_ADP-M_LP5_21H1_Alpha,ADL-M_ADP-M_LP5_21H1_Beta,ADL-M_ADP-M_LP5_21H1_PV,ADL-P_ADP-LP_LP5_PreAlpha,ADL-P_ADP-LP_L4X_PreAlpha,ADL-M_ADP-M_LP5_20H1_PreAlpha,ADL-M_ADP-M_LP5_21H1_PreAlpha,ADL-P_ADP-LP_DDR5_PreAlpha</t>
  </si>
  <si>
    <t>BC-RQTBC-9881, BC-RQTBC-8515, BC-RQTBC-12771, BC-RQTBC-14156, BC-RQTBC-14164,BC-RQTBCLF-431
TGL Requirement coverage: 1209756376, BC-RQTBCTL-697, BC-RQTBCTL-656, BC-RQTBCTL-700, BC-RQTBCTL-1099, 
RKL: BC-RQTBCTL-697,BC-RQTBCTL-700,BC-RQTBCTL-1099,2203201882,2203201888,2203202665</t>
  </si>
  <si>
    <t>ISH  can be enabled/disabled from BIOS with device Enumeration available/ hidden in OS Device Manager correspondingly</t>
  </si>
  <si>
    <t>bios.amberlake,bios.arrowlake,bios.kabylake,bios.meteorlake,bios.raptorlake,bios.skylake,ifwi.alderlake,ifwi.arrowlake,ifwi.lunarlake,ifwi.meteorlake,ifwi.raptorlake,ifwi.rocketlake</t>
  </si>
  <si>
    <t>bios.arrowlake,bios.meteorlake,bios.raptorlake,ifwi.alderlake,ifwi.meteorlake,ifwi.raptorlake,ifwi.rocketlake</t>
  </si>
  <si>
    <t>Intention of the test case is to verify if BIOS provides option to enable/disable ISH and corresponding sensors are reflected in OS</t>
  </si>
  <si>
    <t>CFL-PRDtoTC-Mapping,L5_milestone_only,InProdATMS1.0_03March2018,PSE 1.0,CML_BIOS_Sanity_CSME12.xx,GLK_ATMS1.0_Automated_TCs,KBLR_ATMS1.0_Automated_TCs,TGL_BIOS_PO_P2,TGL_IFWI_PO_P1,TGL_H_PSS_IFWI_BAT,TGL_Focus_Blue_Auto,RKL_U_ERB,RKL_S_ERB,RKL_U_PO_Phase3_IFWI,COMMON_QRC_BAT,ADL_P_ERB_BIOS_PO,Phase_3,MTL_Test_Suite,IFWI_SYNC,Automation_Inproduction,ADL_N_IFWI,IFWI_TEST_SUITE,IFWI_COVERAGE_DELTA,ADLMLP4x,MTL_IFWI_Sanity,RPL_S_MASTER,RPL-S_3SDC1,ADL_N_REV0,RPL-Px_5SGC1, RPL-Px_4SDC1,RPL-P_5SGC1,RPL-P_5SGC2,RPL-P_4SDC1,RPL_S_MASTER,RPL-S_3SDC1,RPL_S_IFWI_PO_Phase3,ADL_M_RVP2a,ADL_SBGA_5GC,RPL-P_3SDC2,ADL_SBGA_3SDC1,ADL_SBGA_3DC1,ADL_SBGA_3DC2,RPL_Px_PO_P3, ADL_SBGA_3DC4,RPL_SBGA_IFWI_PO_Phase3,MTL_IFWI_CBV_ISH, RPL-SBGA_5SC,ADL_N_IFWI_5SGC1,ADL_N_IFWI_4SDC1,ADL_N_IFWI_3SDC1,ADL_N_IFWI_2SDC1,ADL_N_IFWI_IEC_ISH,MTL-P_5SGC1,MTL-P_4SDC1,MTL-P_2SDC5,RPL_P_PO_P3,RPL-Px_4SP2,RPL-Px_2SDC1,RPL-P_5SGC,RPL-P_4SDC1,ARL_Px_IFWI_CI,RPL-SBGA_3SC,MTL-P_IFWI_PO,MTLSDC2,RPL_P_Q0_DC2_PO_P3,LNLM5SGC,LNLM3SDC2,LNLM4SDC1,LNLM3SDC3,LNLM3SDC4,LNLM3SDC5,LNLM2SDC6,MTLSDC2</t>
  </si>
  <si>
    <t>CSS-IVE-130371</t>
  </si>
  <si>
    <t>ADL-S_ADP-S_SODIMM_DDR5_1DPC_Alpha,AML_5W_Y22_ROW_PV,CFL_H62_RS3_PV,CFL_H62_RS4_PV,CFL_H62_RS5_PV,CFL_H82_RS5_PV,CFL_H82_RS6_PV,CFL_S62_RS5_PV,CNL_H82_PV,CNL_U22_PV,CNL_Y22_PV,GLK_B0_RS3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Simics_PSS0.8,ADL-S_Simics_PSS1.0,ADL-S_Simics_PSS1.1,ADL-S_TGP-H_Simics_PSS1.1,ADL-S_ADP-S_SODIMM_DDR5_1DPC_Beta,ADL-S_ADP-S_SODIMM_DDR5_1DPC_POE,ADL-S_ADP-S_SODIMM_DDR5_1DPC_PreAlpha,ADL-S_ADP-S_SODIMM_DDR5_1DPC_PV,TGL_U42_RS6_Alpha,TGL_U42_RS6_Beta,ADL-S_Simics_PSS1.05,TGL_U42_RS6_PV,TGL_Y42_RS6_Alpha,TGL_Y42_RS6_Beta,TGL_Y42_RS6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</si>
  <si>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BC-RQTBC-10139
BC-RQTBC-9887
TGL Requirement coverage: 1209756376,RKL:2203201744
ADL:1408878467</t>
  </si>
  <si>
    <t>ifwi.alderlake,ifwi.lunarlake,ifwi.raptorlake,ifwi.rocketlake</t>
  </si>
  <si>
    <t>ifwi.alderlake,ifwi.raptorlake,ifwi.rocketlake</t>
  </si>
  <si>
    <t>CFL-PRDtoTC-Mapping,L5_milestone_only,InProdATMS1.0_03March2018,PSE 1.0,CML_BIOS_Sanity_CSME12.xx,GLK_ATMS1.0_Automated_TCs,KBLR_ATMS1.0_Automated_TCs,TGL_BIOS_PO_P2,TGL_IFWI_PO_P1,TGL_H_PSS_IFWI_BAT,TGL_Focus_Blue_Auto,RKL_U_ERB,RKL_S_ERB,RKL_U_PO_Phase3_IFWI,COMMON_QRC_BAT,ADL_P_ERB_BIOS_PO,Phase_3,MTL_Test_Suite,IFWI_SYNC,Automation_Inproduction,ADL_N_IFWI,IFWI_TEST_SUITE,IFWI_COVERAGE_DELTA,ADLMLP4x,RPL_S_MASTER,ADL_N_REV0,RPL-Px_5SGC1,RPL-Px_4SDC1,RPL-P_5SGC1,RPL-P_5SGC2,RPL-S_3SDC2,ADL_SBGA_5GC,ADL_SBGA_3SDC1,ADL-P_Sanity_GC1_IFWI_New,ADL-P_Sanity_GC2_IFWI_New,ADL_N_IFWI_5SGC1,ADL_N_IFWI_4SDC1,ADL_N_IFWI_3SDC1,ADL_N_IFWI_2SDC1,ADL_N_IFWI_IEC_BIOS,ADL_N_IFWI_IEC_EC,RPL-SBGA_5SC,RPL-SBGA_3SC,LNLM5SGC,LNLM3SDC2,LNLM4SDC1,LNLM3SDC3,LNLM3SDC4,LNLM3SDC5,LNLM2SDC6</t>
  </si>
  <si>
    <t>Verify FPS device enumeration in device manager</t>
  </si>
  <si>
    <t>CSS-IVE-130975</t>
  </si>
  <si>
    <t>ADL-S_ADP-S_SODIMM_DDR5_1DPC_Alpha,AML_5W_Y22_ROW_PV,AMLR_Y42_PV_RS6,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WHL_U42_Corp_PV,WHL_U42_PV,WHL_U43e_Corp_PV,ADL-S_ADP-S_SODIMM_DDR5_1DPC_Beta,ADL-S_ADP-S_SODIMM_DDR5_1DPC_POE,ADL-S_ADP-S_SODIMM_DDR5_1DPC_PreAlpha,ADL-S_ADP-S_SODIMM_DDR5_1DPC_PV,AML_Y42_Win10X_PV,RKL_CML_S_102_TGPH_Xcomp_DDR4_Beta,RKL_CML_S_102_TGPH_Xcomp_DDR4_Alpha,RKL_CML_S_102_TGPH_Xcomp_DDR4_PV,RKL_CML_S_62_TGPH_Xcomp_DDR4_Alpha,RKL_CML_S_62_TGPH_Xcomp_DDR4_Beta,RKL_CML_S_62_TGPH_Xcomp_DDR4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t>
  </si>
  <si>
    <t>BC-RQTBC-2556</t>
  </si>
  <si>
    <t>FPS device enumeration in device manager should be successful without any yellow bangs</t>
  </si>
  <si>
    <t>bios.amberlake,bios.arrowlake,bios.kabylake,bios.skylake,ifwi.alderlake,ifwi.arrowlake,ifwi.jasperlake,ifwi.lunarlake,ifwi.meteorlake,ifwi.raptorlake,ifwi.rocketlake</t>
  </si>
  <si>
    <t>Intentnion of the testcase is to verify FPS driver installation and device enumeration in device manager</t>
  </si>
  <si>
    <t>ICL-ArchReview-PostSi,UDL2.0_ATMS2.0,OBC-CNL-PCH-SPI-Sensors-FPS,OBC-CFL-PCH-SPI-Sensors-FPS,OBC-LKF-PCH-SPI-Sensors-FPS,OBC-ICL-PCH-SPI-Sensors-FPS,OBC-TGL-PCH-SPI-Sensors-FPS,LKF_B0_Power_ON,TGL_NEW_BAT,rkl_cml_s62,IFWI_TEST_SUITE,ADL/RKL/JSL,COMMON_QRC_BAT,RKL-S X2_(CML-S+CMP-H)_S102,RKL-S X2_(CML-S+CMP-H)_S62,MTL_Test_Suite,MTL_PSS_0.8IFWI_SYNC, ADL_N_IFWIIFWI_COVERAGE_DELTA,ADLMLP4x,ADL-P_5SGC1,MTL_IFWI_Sanity,RPL_S_MASTER,ADL-M_5SGC1,ADL-P_3SDC4,RPL-Px_5SGC1,RPL_S_IFWI_PO_Phase3,RPL-S_3SDC1,ADL_SBGA_5GC,RPL-P_5SGC1,MTL_IFWI_PSS_BLOCK,MTL_PSS_1.0_BLOCK,ADL_SBGA_3SDC1,RPL_Px_PO_P3, ADL_SBGA_3DC4,MTL-M_5SGC1,MTL-M_4SDC1,MTL-M_4SDC2,MTL-M_3SDC3,MTL-M_2SDC4,RPL_SBGA_IFWI_PO_Phase3,MTL_IFWI_CBV_BIOS,ADL_N_IFWI_5SGC1,ADL_N_IFWI_4SDC1,ADL_N_IFWI_3SDC1,ADL_N_IFWI_2SDC1,RPL_P_PO_P3,RPL-SBGA_5SC, RPL-SBGA_4SC,RPL-SBGA_3SC,MTL-P_IFWI_PO,LNLM5SGC,LNLM3SDC2</t>
  </si>
  <si>
    <t>Verify 3.5mm Jack Wired headphones/headset functionality</t>
  </si>
  <si>
    <t>fw.ifwi.bios,fw.ifwi.pchc</t>
  </si>
  <si>
    <t>CSS-IVE-131272</t>
  </si>
  <si>
    <t>ADL-S_ADP-S_SODIMM_DDR5_1DPC_Alpha,AML_5W_Y22_ROW_PV,ADL-S_ADP-S_UDIMM_DDR5_1DPC_PreAlpha,AML_7W_Y22_KC_PV,AMLR_Y42_PV_RS6,CNL_H82_PV,CNL_U20_GT0_PV,CNL_U22_PV,CNL_Y22_PV,GLK_B0_RS3_PV,ICL_HFPGA_RS1_PSS_0.8P,ICL_HFPGA_RS1_PSS_1.0C,ICL_HFPGA_RS1_PSS_1.0P,ICL_HFPGA_RS2_PSS_1.1,ICL_Simics_VP_RS1_PSS_0.5C,ICL_Simics_VP_RS1_PSS_0.8C,ICL_Simics_VP_RS1_PSS_0.8P,ICL_Simics_VP_RS1_PSS_1.0C,ICL_Simics_VP_RS1_PSS_1.0P,ICL_Simics_VP_RS2_PSS_1.1,ICL_U42_RS6_PV,ICL_Y42_RS6_PV,JSLP_POR_20H1_Alpha,JSLP_POR_20H1_PowerOn,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</si>
  <si>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BC-RQTBC-10138
IceLake-UCIS-720
IceLake-UCIS-4251
IceLake-UCIS-4250
IceLake-UCIS-1738
IceLake-UCIS-1911
IceLake-UCIS-1909
IceLake-UCIS-2779
4_335-UCIS-1794
TGL HSD-ES ID 1209951422 
TGL HSD-ES ID 1209950179
TGL HSD-ES ID 220195230
TGL HSD-ES ID 220194369
TGL HSD ES ID:220194373
TGL HSD ES ID:220195238
IceLake-UCIS-2148
4_335-UCIS-2827
BC-RQTBCLF-255
ADL FR: 1604590079, 1408256996
RKL FR: 1209950179</t>
  </si>
  <si>
    <t>Ensure that the headphone/headset is detecting and working as expected </t>
  </si>
  <si>
    <t>Intention of the testcase is to verify 3.5mm Jack Wired headphones/headset functionality               </t>
  </si>
  <si>
    <t>ICL_PSS_BAT_NEW,LKF_TI_GATING,BIOS_BAT_QRC,ICL_BAT_NEW,BIOS_EXT_BAT,LKF_PO_Phase2,UDL2.0_ATMS2.0,LKF_PO_New_P3,TGL_ERB_PO,OBC-CNL-PCH-AVS-Audio-HDA_Headphone,OBC-LKF-PCH-AVS-Audio-HDA_Headphone,OBC-ICL-PCH-AVS-Audio-HDA_Headphone,OBC-TGL-PCH-AVS-Audio-HDA_Headphone,TGL_H_PSS_BIOS_BAT,RKL_S_PO_Phase3_IFWI,RKL_POE,RKL_U_PO_Phase3_IFWI,ADL_PSS_1.0,ADL_PSS_1.05,IFWI_TEST_SUITE,IFWI_PO,IFWI_Review_Done,RKL_Native_PO,RKL_Xcomp_PO,ADL_pss_0.8_NA,ADL/RKL/JSL,CML_H_ADP_S_PO,COMMON_QRC_BAT,Phase_3,MTL_PSS_0.5,MTL_Test_Suite,IFWI_SYNC,Automation_Inproduction,IFWI_FOC_BAT,ADL_N_IFWIIFWI_COVERAGE_DELTA,ADLMLP4x,ADL-P_5SGC1,ADL-P_5SGC2,ADL-M_5SGC1,MTL_S_IFWI_PSS_0.8,RPL-P_5SGC1,RPL-P_4SDC1,RPL-P_3SDC2,RPL-P_2SDC4,RPL-S_ 5SGC1,RPL-S_4SDC1,RPL-S_4SDC2,RPL-S_2SDC2,RPL-S_2SDC3,MTL_IFWI_BAT,ADL_M_RVP2a,ADL_SBGA_5GC,ADL_SBGA_3DC1,ADL_SBGA_3DC2,ADL_SBGA_3DC3,ADL_SBGA_3DC4,ADL-M_3SDC1,ADL-M_3SDC2,ADL-M_2SDC1,ADL-M_2SDC2,RPL-P_3SDC3,RPL-P_PNP_GC,ADL_M_LP5x_NA,ADL_M_LP4x_NA,LNL_M_IFWI_PSS,ADL_SBGA_3SDC1,MTL-M_5SGC1,MTL-M_4SDC1,MTL-M_4SDC2,MTL-M_3SDC3,MTL-M_2SDC4,MTL-M_2SDC5,MTL-M_2SDC6,ADL-S_Post-Si_In_Production,MTL_IFWI_QAC,MTL_IFWI_IAC_ACE ROM EXT,ADL_N_IFWI_5SGC1,ADL_N_IFWI_4SDC1,ADL_N_IFWI_3SDC1,ADL_N_IFWI_2SDC2,ADL_N_IFWI_2SDC3,RPL-SBGA_5SC,RPL-SBGA_4SC,RPL-SBGA_3SC,RPL-SBGA_2SC1,RPL-SBGA_2SC2,RPL-S_2SDC8,RPL-P_2SDC4,RPL-P_2SDC5,RPL-P_2SDC6,ARL_S_IFWI_0.5PSS,RPL_Hx-R-GC,RPL_Hx-R-DC1</t>
  </si>
  <si>
    <t>Verify ME driver can be Installed/uninstalled.</t>
  </si>
  <si>
    <t>fw.ifwi.csme</t>
  </si>
  <si>
    <t>CSS-IVE-131275</t>
  </si>
  <si>
    <t>ADL-S_ADP-S_SODIMM_DDR5_1DPC_Alpha,AML_5W_Y22_ROW_PV,ADL-S_ADP-S_UDIMM_DDR5_1DPC_PreAlpha,AML_7W_Y22_KC_PV,AMLR_Y42_PV_RS6,CML_S102_CMPV_DDR4_RS6_SR20_Beta,CML_S102_CMPV_DDR4_RS7_SR20_PV,CML_S62_CMPV_DDR4_RS6_SR20_Beta,CML_S62_CMPV_DDR4_RS7_SR20_PV,CNL_H82_PV,CNL_U20_GT0_PV,CNL_U22_PV,CNL_Y22_PV,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JSLP_Win10x_PreAlpha,JSLP_Win10x_PV,JSLP_Win10x_Alpha,JSLP_Win10x_Beta,ADL-P_ADP-LP_LP5_PreAlpha,ADL-P_ADP-LP_L4X_PreAlpha,ADL-M_ADP-M_LP4x_Win10x_PreAlpha,ADL-P_ADP-LP_DDR4_PreAlpha,ADL-P_ADP-LP_DDR5_PreAlpha</t>
  </si>
  <si>
    <t>CSE/TXE</t>
  </si>
  <si>
    <t>Pass Criteria: Test passes if ME driver can be Installed / uninstalled successfully and SUT is stable during the process.</t>
  </si>
  <si>
    <t>MEInfowin64.exe</t>
  </si>
  <si>
    <t>This Test case is to check ME driver can be Installed / uninstalled successfully.</t>
  </si>
  <si>
    <t>ICL_PSS_BAT_NEW,CNL_Automation_Production,InProdATMS1.0_03March2018,PSE 1.0,OBC-CNL-PCH-CSME-Manageability,OBC-ICL-PCH-CSME-Manageability,OBC-TGL-PCH-CSME-Manageability,IFWI_TEST_SUITE,ADL/RKL/JSL,MTL_Test_Suite,IFWI_SYNC,RPL_S_PSS_BASE,IFWI_FOC_BAT, ADL_N_IFWI,MTL_IFWI_PSS_EXTENDEDIFWI_COVERAGE_DELTA,RPLSGC1,RPLSGC2,ADLMLP4x,ADL-P_5SGC1,ADL-P_5SGC2,ADL-M_5SGC1,RPL-Px_5SGC1, RPL-Px_4SDC1, RPL-Px_3SDC2,RPL-S_ 5SGC1,RPL-S_4SDC1,RPL-S_4SDC2,RPL-S_3SDC1,RPL-S_2SDC1,RPL-S_2SDC2,RPL-S_2SDC3,MTL_IFWI_BAT,ADL_SBGA_5GC, ADL_SBGA_3DC4,RPL-S_2SDC7,LNL_M_IFWI_PSS,ADL-S_Post-Si_In_Production,MTL_IFWI_IAC_CSE,MTL_IFWI_CBV_CSME,MTL_IFWI_CBV_BIOS,ADL_N_IFWI_5SGC1,ADL_N_IFWI_4SDC1,ADL_N_IFWI_3SDC1,ADL_N_IFWI_2SDC1,ADL_N_IFWI_2SDC2,ADL_N_IFWI_2SDC3,ADL_N_IFWI_IEC_General,ADL_N_IFWI_IEC_CSME,RPL-SBGA_5SC,ARL_Px_IFWI_CI,RPL-SBGA_4SC,RPL-SBGA_3SC,MTLSDC1,MTLSDC2,MTLSDC4,ARL_S_IFWI_0.8PSS,MTLSGC1,MTLSDC1,MTLSDC2,MTLSDC3,MTLSDC4,MTL_IFWI_MEBx,RPL_Hx-R-GC,RPL_Hx-R-DC1</t>
  </si>
  <si>
    <t>ISH,S-states</t>
  </si>
  <si>
    <t>ifwi.alderlake,ifwi.arrowlake,ifwi.lunarlake,ifwi.meteorlake,ifwi.raptorlake</t>
  </si>
  <si>
    <t>Verify ISH Sensor - Proximity Enumeration pre and post Sx cycle</t>
  </si>
  <si>
    <t>CSS-IVE-131392</t>
  </si>
  <si>
    <t>CNL_U22_PV,CNL_Y22_PV,ICL_U42_RS6_PV,ICL_Y42_RS6_PV,TGL_ H81_RS4_Alpha,TGL_ H81_RS4_Beta,TGL_ H81_RS4_PV,TGL_H81_19H2_RS6_PreAlpha,TGL_U42_RS4_PV,TGL_Y42_RS4_PV,TGL_Z0_(TGPLP-A0)_RS4_PPOExit,TGL_U42_RS6_Alpha,TGL_U42_RS6_Beta,TGL_U42_RS6_PV,TGL_Y42_RS6_Alpha,TGL_Y42_RS6_Beta,TGL_Y42_RS6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</si>
  <si>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IceLake-UCIS-2138
TGL Requirement coverage: 220377677, BC-RQTBCTL-1100, 
RKL:2203202687</t>
  </si>
  <si>
    <t>Sensor should get enumerated in Sensor Viewer pre and post sx cycle</t>
  </si>
  <si>
    <t>Intention of the testcase is to verify Proximity sensor enumeration pre and post Sx cycle</t>
  </si>
  <si>
    <t>PSE 1.0,OBC-CNL-PCH-ISH-Sensors-Proximity,OBC-ICL-PCH-ISH-Sensors-Proximity,OBC-TGL-PCH-ISH-Sensors-Proximity,IFWI_TEST_SUITE,ADL/RKL/JSL,MTL_NA,IFWI_SYNC,IFWI_FOC_BAT,MTL_M_MASTER,IFWI_COVERAGE_DELTA,RPL_S_MASTER,RPL-S_3SDC2,ADL_SBGA_5GC,ADL_SBGA_3SDC1,MTL-M_4SDC1,MTL-M_4SDC2,MTL_IFWI_IAC_ISH,MTL_IFWI_CBV_PMC,MTL_IFWI_CBV_ISH,RPL-SBGA_5SC,RPL-SBGA_3SC,MTLSDC2,LNLM5SGC,LNLM3SDC2,LNLM4SDC1,LNLM3SDC3,LNLM3SDC4,LNLM3SDC5,LNLM2SDC6,MTLSDC2</t>
  </si>
  <si>
    <t>Verify ISH Proximity sensor functionality pre and post Sx cycle</t>
  </si>
  <si>
    <t>CSS-IVE-131396</t>
  </si>
  <si>
    <t>Proximity sensor should be functional pre and post Sx cycle</t>
  </si>
  <si>
    <t>Intention of the testcase is to verify Proximity sensor functionality pre and post Sx cycle </t>
  </si>
  <si>
    <t>UDL2.0_ATMS2.0,rkl_cml_s62,IFWI_TEST_SUITE,ADL/RKL/JSL,MTL_NA,IFWI_SYNC,IFWI_FOC_BAT,MTL_M_MASTER,RPL_S_MASTER,RPL-S_3SDC2,ADL_SBGA_5GC,MTL_IFWI_FV,MTL_HFPGA_IFWI,LNL_M_IFWI_PSS,ADL_SBGA_3SDC1,MTL_P_MASTER,MTL_S_MASTER,MTL-M_4SDC1,MTL-M_4SDC2,IFWI_COVERAGE_DELTA,MTL_IFWI_IAC_ISH,MTL_IFWI_CBV_PMC,MTL_IFWI_CBV_ISH,RPL-SBGA_5SC,RPL-SBGA_3SC,MTLSDC2,LNLM5SGC,LNLM3SDC2,LNLM4SDC1,LNLM3SDC3,LNLM3SDC4,LNLM3SDC5,LNLM2SDC6,MTLSDC2</t>
  </si>
  <si>
    <t>ISH Sensor Enumeration pre and post Connected Standby (CMS) cycle - Barometric Pressure</t>
  </si>
  <si>
    <t>CSS-IVE-131406</t>
  </si>
  <si>
    <t>AMLR_Y42_PV_RS6,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Simics_VP_RS2_PSS_1.1,ICL_U42_RS6_PV,ICL_Y42_RS6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ADL-P_ADP-LP_DDR5_ALPHA,ADL-P_ADP-LP_DDR5_BETA,ADL-P_ADP-LP_DDR5_PV,ADL-M_ADP-M_LP5_20H1_Alpha,ADL-M_ADP-M_LP5_20H1_Beta,ADL-M_ADP-M_LP5_20H1_PV,ADL-M_ADP-M_LP5_21H1_Alpha,ADL-M_ADP-M_LP5_21H1_Beta,ADL-M_ADP-M_LP5_21H1_PV,ADL-M_ADP-M_LP5_20H1_PreAlpha,ADL-M_ADP-M_LP5_21H1_PreAlpha,ADL-P_ADP-LP_DDR5_PreAlpha</t>
  </si>
  <si>
    <t>BC-RQTBC-13696
IceLake-UCIS-1856
IceLake-UCIS-2034
TGL Requirement coverage: 220195304, 220194425, BC-RQTBCTL-1100, 
RKL:2203202687</t>
  </si>
  <si>
    <t>Barometric Pressure Sensor should be enumerated in Action manager/Sensor Viewer tool pre and post CMS cycle</t>
  </si>
  <si>
    <t>Barometric Pressure Sensor should get enumerated in Action manager/Sensor Viewer tool pre and post CMoS cycle</t>
  </si>
  <si>
    <t>ICL-ArchReview-PostSi,LKF_PO_Phase3,LKF_PO_New_P3,ADL/RKL/JSL,Delta_IFWI_BIOS,MTL_Test_Suite,IFWI_SYNC,IFWI_TEST_SUITEIFWI_COVERAGE_DELTA,RPL-P_5SGC2,RPL_S_MASTER,RPL-S_3SDC2,ADL-M_2SDC1,ADL_SBGA_5GC,MTL-M_4SDC2,MTL_IFWI_CBV_PMC,MTL_IFWI_CBV_ISH,RPL-SBGA_5SC</t>
  </si>
  <si>
    <t>Verify 3.5mm jack Wired headphones/headset detection on pre and post Sx cycle</t>
  </si>
  <si>
    <t>fw.ifwi.bios,fw.ifwi.pchc,fw.ifwi.pmc</t>
  </si>
  <si>
    <t>CSS-IVE-131473</t>
  </si>
  <si>
    <t>ADL-S_ADP-S_SODIMM_DDR5_1DPC_Alpha,ADL-S_ADP-S_UDIMM_DDR5_1DPC_PreAlpha,GLK_B0_RS3_PV,ICL_U42_RS6_PV,ICL_Y42_RS6_PV,JSLP_POR_20H1_Alpha,JSLP_POR_20H1_PowerOn,JSLP_POR_20H1_PreAlpha,JSLP_POR_20H2_Beta,JSLP_POR_20H2_PV,JSLP_PSS_0.5_19H1_REV1,JSLP_PSS_0.8_19H1_REV2,JSLP_PSS_1.0_19H1_REV2,JSLP_PSS_1.1_19H1_REV2,JSLP_TestChip_19H1_PowerOn,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0.8,TGL_Simics_VP_RS2_PSS1.0,TGL_Simics_VP_RS2_PSS1.1,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</si>
  <si>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3.5mm Jack,audio codecs,S-states</t>
  </si>
  <si>
    <t>BC-RQTBC-10138
IceLake-UCIS-720
IceLake-UCIS-4251
IceLake-UCIS-4250
IceLake-UCIS-1738(Rev 2.3)
IceLake-UCIS-1911
IceLake-UCIS-1909
IceLake-UCIS-2779
4_335-UCIS-1794
TGL HSD-ES ID 1209951422 
TGL HSD-ES ID 1209950179
TGL HSD-ES ID 220195286
TGL HSD-ES ID 220194417
BC-RQTBC-16198
JSL+:1604590079</t>
  </si>
  <si>
    <t>Ensure that the headphone/headset is detecting as expected </t>
  </si>
  <si>
    <t>Wired headphones/headset detection
Expected results:
Able to verify headphone detection in Device manager and control panel</t>
  </si>
  <si>
    <t>ICL_BAT_NEW,ICL-ArchReview-PostSi,ICL_RFR,TGL_PSS0.8C,BIOS_EXT_BAT,UDL2.0_ATMS2.0,TGL_VP_NA,OBC-ICL-PCH-AVS-Audio-HDA_Headphone,OBC-TGL-PCH-AVS-Audio-HDA_Headphone,rkl_cml_s62,IFWI_TEST_SUITE,ADL/RKL/JSL,MTL_Test_Suite,IFWI_SYNC,IFWI_COVERAGE_DELTA,ADLMLP4x,ADL-P_5SGC1,ADL-P_5SGC2,ADL-M_5SGC1,MTL_S_IFWI_PSS_0.8,RPL-P_5SGC1,RPL-P_4SDC1,RPL-P_3SDC2,RPL-P_2SDC4,RPL-S_ 5SGC1,RPL-S_4SDC1,RPL-S_4SDC2,RPL-S_2SDC2,RPL-S_2SDC3,ADL_SBGA_5GC,ADL_SBGA_3DC1,ADL_SBGA_3DC2,ADL_SBGA_3DC3,ADL_SBGA_3DC4,ADL-M_3SDC1,ADL-M_3SDC2,ADL-M_2SDC1,ADL-M_2SDC2,RPL-P_3SDC3,RPL-P_PNP_GC,ADL_M_LP5x_NA,ADL_SBGA_3SDC1,MTL-M_5SGC1,MTL-M_4SDC1,MTL-M_4SDC2,MTL-M_3SDC3,MTL-M_2SDC4,MTL-M_2SDC5,MTL-M_2SDC6,ADL-S_Post-Si_In_Production,MTL_IFWI_CBV_PMC,ADL_N_IFWI_5SGC1,ADL_N_IFWI_4SDC1,ADL_N_IFWI_3SDC1,ADL_N_IFWI_2SDC2,ADL_N_IFWI_2SDC3,ADL_N_IFWI_IEC_PMC,RPL-SBGA_5SC,RPL-SBGA_4SC,RPL-SBGA_3SC,RPL-SBGA_2SC1,RPL-SBGA_2SC2,RPL-S_2SDC8,RPL-P_2SDC4,RPL-P_2SDC5,RPL-P_2SDC6,ARL_S_IFWI_0.8PSS,RPL_Hx-R-GC,RPL_Hx-R-DC1</t>
  </si>
  <si>
    <t>Verify Humidity Sensor enumeration</t>
  </si>
  <si>
    <t>CSS-IVE-131507</t>
  </si>
  <si>
    <t>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LKF_A0_RS4_Alpha,LKF_A0_RS4_POE,LKF_B0_RS4_Beta,LKF_B0_RS4_PO,LKF_B0_RS4_PV ,LKF_Bx_ROW_19H1_Alpha,LKF_Bx_ROW_19H1_POE,LKF_Bx_ROW_19H2_Beta,LKF_Bx_ROW_19H2_PV,LKF_Bx_ROW_20H1_PV,LKF_N-1_(BXTM)_RS3_POE,LKF_Simics_VP_RS4_PSS1.0,LKF_Simics_VP_RS4_PSS1.1,TGL_Simics_VP_RS2_PSS1.0,TGL_Simics_VP_RS2_PSS1.1,TGL_Simics_VP_RS4_PSS1.0 ,TGL_Simics_VP_RS4_PSS1.1,TGL_U42_RS4_PV,TGL_Y42_RS4_PV,TGL_Z0_(TGPLP-A0)_RS4_PPOExit,TGL_U42_RS6_Alpha,TGL_U42_RS6_Beta,TGL_U42_RS6_PV,TGL_Y42_RS6_Alpha,TGL_Y42_RS6_Beta,ADL-P_ADP-LP_DDR4_ALPHA,ADL-P_ADP-LP_DDR4_BETA,ADL-P_ADP-LP_DDR4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4_PreAlpha,ADL-P_ADP-LP_DDR5_PreAlpha</t>
  </si>
  <si>
    <t>4_335-UCIS-1915</t>
  </si>
  <si>
    <t>Humidity Sensor should be listed  without issue in the Sensor view tool.</t>
  </si>
  <si>
    <t>Please use Action Manager tool/SensorViewer instead of Sensor Diagnostic to check for Sensor functionality and enumeration testing in WOS.
 </t>
  </si>
  <si>
    <t>LKF_ERB_PO,InProdATMS1.0_03March2018,LKF_PO_Phase1,LKF_PO_Phase2,LKF_PO_New_P3,IFWI_TEST_SUITE,ADL/RKL/JSL,COMMON_QRC_BAT,Delta_IFWI_BIOS,MTL_Test_Suite,IFWI_SYNC,Automation_Inproduction,ADL_N_IFWIIFWI_COVERAGE_DELTA,MTL_IFWI_BAT,RPL-P_5SGC2,RPL_S_MASTER,RPL-S_3SDC2,ADL_M_RVP2a,ADL-M_2SDC1,ADL_M_LP5x_NA,ADL_SBGA_3SDC1,MTL-M_4SDC2,MTL_IFWI_CBV_ISH,ADL_N_IFWI_IEC_ISH,RPL-SBGA_5SC,RPL-SBGA_3SC,LNLM3SDC2</t>
  </si>
  <si>
    <t>Verify Humidity Sensor enumeration after S0i3</t>
  </si>
  <si>
    <t>CSS-IVE-131508</t>
  </si>
  <si>
    <t>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LKF_A0_RS4_Alpha,LKF_A0_RS4_POE,LKF_B0_RS4_Beta,LKF_B0_RS4_PO,LKF_B0_RS4_PV ,LKF_Bx_ROW_19H1_Alpha,LKF_Bx_ROW_19H1_POE,LKF_Bx_ROW_19H2_Beta,LKF_Bx_ROW_19H2_PV,LKF_Bx_ROW_20H1_PV,LKF_N-1_(BXTM)_RS3_POE,LKF_Simics_VP_RS4_PSS1.0,LKF_Simics_VP_RS4_PSS1.1,TGL_Simics_VP_RS2_PSS1.0,TGL_Simics_VP_RS2_PSS1.1,TGL_Simics_VP_RS4_PSS1.0 ,TGL_Simics_VP_RS4_PSS1.1,TGL_U42_RS4_PV,TGL_Y42_RS4_PV,TGL_U42_RS6_Alpha,TGL_U42_RS6_Beta,TGL_U42_RS6_PV,TGL_Y42_RS6_Alpha,TGL_Y42_RS6_Beta,ADL-P_ADP-LP_DDR4_ALPHA,ADL-P_ADP-LP_DDR4_BETA,ADL-P_ADP-LP_DDR4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4_PreAlpha,ADL-P_ADP-LP_DDR5_PreAlpha</t>
  </si>
  <si>
    <t>Humidity Sensor should be listed after S0i3 without issue in the Sensor view tool.</t>
  </si>
  <si>
    <t>LKF_PO_Phase3,LKF_PO_New_P3,OBC-LKF-PCH-ISH-Sensors-Humidity,OBC-TGL-PCH-ISH-Sensors-Humidity,IFWI_TEST_SUITE,ADL/RKL/JSL,Delta_IFWI_BIOS,MTL_Test_Suite,IFWI_SYNC,RPL-P_5SGC2,RPL_S_MASTER,RPL-S_3SDC2,ADL_M_NA,ADL_SBGA_5GC,IFWI_Coverage_Delta,ADL-M_2SDC1,ADL_SBGA_3SDC1,MTL-M_4SDC2,MTL_IFWI_CBV_ISH,RPL-SBGA_5SC,RPL-SBGA_3SC,LNLM3SDC2</t>
  </si>
  <si>
    <t>Verify Humidity Sensor functionality</t>
  </si>
  <si>
    <t>CSS-IVE-131510</t>
  </si>
  <si>
    <t>LKF Usecase: 4_335-UCIS-1915</t>
  </si>
  <si>
    <t>Humidity Sensor should be functional  without issue .</t>
  </si>
  <si>
    <t>LKF_ERB_PO,InProdATMS1.0_03March2018,LKF_PO_Phase1,LKF_PO_Phase2,LKF_PO_New_P3,OBC-LKF-PCH-ISH-Sensors-Humidity,OBC-TGL-PCH-ISH-Sensors-Humidity,IFWI_TEST_SUITE,ADL/RKL/JSL,COMMON_QRC_BAT,Delta_IFWI_BIOS,MTL_Test_Suite,IFWI_SYNC,RPL-P_5SGC2,RPL_S_MASTER,RPL-S_3SDC2,MTL_IFWI_BAT,ADL_M_NA,ADL_SBGA_5GC,IFWI_Coverage_Delta,ADL-M_2SDC1,ADL_SBGA_3SDC1,MTL-M_4SDC2,MTL_IFWI_CBV_ISH,RPL-SBGA_5SC,RPL-SBGA_3SC,LNLM3SDC2</t>
  </si>
  <si>
    <t>Verify Humidity Sensor functionality after S0i3</t>
  </si>
  <si>
    <t>CSS-IVE-131511</t>
  </si>
  <si>
    <t>Humidity Sensor should be functional after S0i3 without issue .</t>
  </si>
  <si>
    <t>LKF_PO_Phase3,LKF_PO_New_P3,OBC-LKF-PCH-ISH-Sensors-Humidity,OBC-TGL-PCH-ISH-Sensors-Humidity,IFWI_TEST_SUITE,ADL/RKL/JSL,Delta_IFWI_BIOS,MTL_Test_Suite,IFWI_SYNC,RPL-P_5SGC2,RPL_S_MASTER,RPL-S_3SDC2,ADL_M_NA,ADL_SBGA_5GC,IFWI_COVERAGE_DELTA,ADL-M_2SDC1,MTL_IFWI_FV,ADL_SBGA_3SDC1,MTL-M_4SDC2,MTL_IFWI_CBV_ISH,RPL-SBGA_5SC,RPL-SBGA_3SC,LNLM3SDC2</t>
  </si>
  <si>
    <t>Verify Temperature Sensor enumeration</t>
  </si>
  <si>
    <t>CSS-IVE-131513</t>
  </si>
  <si>
    <t>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LKF_A0_RS4_Alpha,LKF_A0_RS4_POE,LKF_B0_RS4_Beta,LKF_B0_RS4_PO,LKF_B0_RS4_PV ,LKF_Bx_ROW_19H1_Alpha,LKF_Bx_ROW_19H1_POE,LKF_Bx_ROW_19H2_Beta,LKF_Bx_ROW_19H2_PV,LKF_Bx_ROW_20H1_PV,LKF_HFPGA_RS3_PSS1.0,LKF_N-1_(BXTM)_RS3_POE,LKF_Simics_VP_RS4_PSS1.0,LKF_Simics_VP_RS4_PSS1.1,TGL_Simics_VP_RS2_PSS1.1,TGL_U42_RS4_PV,TGL_Y42_RS4_PV,TGL_Z0_(TGPLP-A0)_RS4_PPOExit,TGL_U42_RS6_Alpha,TGL_U42_RS6_Beta,TGL_U42_RS6_PV,TGL_Y42_RS6_Alpha,TGL_Y42_RS6_Beta,TGL_Y42_RS6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5_PreAlpha</t>
  </si>
  <si>
    <t>LKF Usecase: 4_335-UCIS-1586
2201759456
RKL: 1209951588</t>
  </si>
  <si>
    <t>Temperature Sensor should be listed  without issue in the Sensor view tool.</t>
  </si>
  <si>
    <t>LKF_ERB_PO,InProdATMS1.0_03March2018,LKF_PO_Phase1,LKF_PO_Phase2,LKF_PO_New_P3,IFWI_TEST_SUITE,ADL/RKL/JSL,COMMON_QRC_BAT,Delta_IFWI_BIOS,MTL_Test_Suite,IFWI_SYNC,Automation_Inproduction,ADL_N_IFWIIFWI_COVERAGE_DELTA,ADL-P_5SGC1,ADL-P_5SGC2,MTL_IFWI_BAT,RPL-P_5SGC2,RPL_S_MASTER,RPL-S_3SDC2,ADL_M_RVP2a,ADL-M_2SDC1,ADL_M_LP5x_NA,ADL_SBGA_3SDC1,MTL-M_4SDC2,MTL_IFWI_CBV_ISH,ADL_N_IFWI_IEC_ISH,RPL-SBGA_5SC,RPL-SBGA_3SC,LNLM3SDC2</t>
  </si>
  <si>
    <t>Verify Temperature Sensor enumeration after S0i3</t>
  </si>
  <si>
    <t>CSS-IVE-131514</t>
  </si>
  <si>
    <t>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LKF_A0_RS4_Alpha,LKF_A0_RS4_POE,LKF_B0_RS4_Beta,LKF_B0_RS4_PO,LKF_B0_RS4_PV ,LKF_Bx_ROW_19H1_Alpha,LKF_Bx_ROW_19H1_POE,LKF_Bx_ROW_19H2_Beta,LKF_Bx_ROW_19H2_PV,LKF_Bx_ROW_20H1_PV,LKF_HFPGA_RS3_PSS1.0,LKF_N-1_(BXTM)_RS3_POE,LKF_Simics_VP_RS4_PSS1.0,LKF_Simics_VP_RS4_PSS1.1,TGL_Simics_VP_RS2_PSS1.1,TGL_U42_RS4_PV,TGL_Y42_RS4_PV,TGL_U42_RS6_Alpha,TGL_U42_RS6_Beta,TGL_U42_RS6_PV,TGL_Y42_RS6_Alpha,TGL_Y42_RS6_Beta,TGL_Y42_RS6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5_PreAlpha</t>
  </si>
  <si>
    <t>LKF Usecase: 4_335-UCIS-1586
1209949893
2201759456
RKL: 1209951588</t>
  </si>
  <si>
    <t>Temperature Sensor should be listed after S0i3 without issue in the Sensor view tool.</t>
  </si>
  <si>
    <t>LKF_PO_Phase3,LKF_PO_New_P3,OBC-LKF-PCH-ISH-Sensors-TemperatureSensor,OBC-TGL-PCH-ISH-Sensors-TemperatureSensor,IFWI_TEST_SUITE,ADL/RKL/JSL,Delta_IFWI_BIOS,MTL_Test_Suite,IFWI_SYNC,ADL-P_5SGC1,ADL-P_5SGC2,RPL-P_5SGC2,RPL_S_MASTER,RPL-S_3SDC2,ADL_SBGA_5GC,IFWI_COVERAGE_DELTA,ADL-M_2SDC1,ADL_M_LP5x_NA,ADL_SBGA_3SDC1,MTL-M_4SDC2,MTL_IFWI_CBV_ISH,RPL-SBGA_5SC,RPL-SBGA_3SC,LNLM3SDC2</t>
  </si>
  <si>
    <t>Verify Temperature Sensor enumeration pre and post Sx cycles</t>
  </si>
  <si>
    <t>CSS-IVE-131515</t>
  </si>
  <si>
    <t>Temperature Sensor should be listed pre and post Sx without issue in the Sensor view tool.</t>
  </si>
  <si>
    <t>InProdATMS1.0_03March2018,LKF_PO_Phase3,LKF_PO_New_P3,OBC-LKF-PCH-ISH-Sensors-TemperatureSensor,OBC-TGL-PCH-ISH-Sensors-TemperatureSensor,IFWI_TEST_SUITE,ADL/RKL/JSL,MTL_Test_Suite,IFWI_SYNC,ADL-P_5SGC1,ADL-P_5SGC2,RPL-P_5SGC2,RPL_S_MASTER,RPL-S_3SDC2,ADL_SBGA_5GC,IFWI_COVERAGE_DELTA,ADL-M_2SDC1,ADL_M_LP5x_NA,ADL_SBGA_3SDC1,MTL-M_4SDC2,MTL_IFWI_CBV_PMC,MTL_IFWI_CBV_ISH,RPL-SBGA_5SC,RPL-SBGA_3SC,LNLM3SDC2</t>
  </si>
  <si>
    <t>Verify Temperature Sensor functionality</t>
  </si>
  <si>
    <t>common,silicon</t>
  </si>
  <si>
    <t>CSS-IVE-131516</t>
  </si>
  <si>
    <t>LKF Usecase: 4_335-UCIS-1586
1209949893
2201759456
RKL: 1209951588</t>
  </si>
  <si>
    <t>Temperature Sensor should be functional  without issue .</t>
  </si>
  <si>
    <t>bios.alderlake,bios.amberlake,bios.lunarlake,bios.meteorlake,bios.raptorlake,bios.rocketlake,ifwi.alderlake,ifwi.arrowlake,ifwi.lunarlake,ifwi.meteorlake,ifwi.raptorlake</t>
  </si>
  <si>
    <t>bios.lunarlake,ifwi.alderlake,ifwi.meteorlake,ifwi.raptorlake</t>
  </si>
  <si>
    <t>LKF_ERB_PO,InProdATMS1.0_03March2018,LKF_PO_Phase1,LKF_PO_Phase2,LKF_PO_New_P3,OBC-LKF-PCH-ISH-Sensors-TemperatureSensor,OBC-TGL-PCH-ISH-Sensors-TemperatureSensor,IFWI_TEST_SUITE,ADL/RKL/JSL,COMMON_QRC_BAT,Delta_IFWI_BIOS,MTL_Test_Suite,IFWI_SYNC,ADL-P_5SGC1,ADL-P_5SGC2,ADL-M_2SDC1,RPL-P_5SGC2,RPL_S_MASTER,RPL-S_3SDC1,MTL_IFWI_BAT,ADL_SBGA_5GC,IFWI_COVERAGE_DELTA,ADL_M_LP5x_NA,ADL_SBGA_3SDC1,MTL-M_4SDC2,MTL_IFWI_CBV_ISH,IPU22.2_BIOS_change,RPL-SBGA_5SC,RPL-Px_2SDC1,RPL-P_4SDC1,RPL-SBGA_3SC,IPU22.3_BIOS_change,LNLM3SDC2,LNL_M_PSS0.8</t>
  </si>
  <si>
    <t>Verify Temperature Sensor functionality after S0i3</t>
  </si>
  <si>
    <t>CSS-IVE-131517</t>
  </si>
  <si>
    <t>Temperature Sensor should be functional after S0i3 without issue .</t>
  </si>
  <si>
    <t>LKF_PO_Phase3,LKF_PO_New_P3,OBC-LKF-PCH-ISH-Sensors-TemperatureSensor,OBC-TGL-PCH-ISH-Sensors-TemperatureSensor,IFWI_TEST_SUITE,ADL/RKL/JSL,Delta_IFWI_BIOS,MTL_Test_Suite,IFWI_SYNC,ADL-P_5SGC1,ADL-P_5SGC2,ADL-M_2SDC1,RPL-P_5SGC2,RPL_S_MASTER,RPL-S_3SDC2,ADL_SBGA_5GC,IFWI_COVERAGE_DELTA,MTL_IFWI_FV,ADL_M_LP5x_NA,ADL_SBGA_3SDC1,MTL-M_4SDC2,MTL_IFWI_CBV_ISH,RPL-SBGA_5SC,RPL-SBGA_3SC,LNLM3SDC2</t>
  </si>
  <si>
    <t>Verify Temperature Sensor functionality  pre and post Sx cycles</t>
  </si>
  <si>
    <t>CSS-IVE-131518</t>
  </si>
  <si>
    <t>Humidity Sensor should be functional pre and post Sx cycles without issue .</t>
  </si>
  <si>
    <t>InProdATMS1.0_03March2018,LKF_PO_Phase3,LKF_PO_New_P3,OBC-LKF-PCH-ISH-Sensors-TemperatureSensor,OBC-TGL-PCH-ISH-Sensors-TemperatureSensor,IFWI_TEST_SUITE,ADL/RKL/JSL,MTL_Test_Suite,IFWI_SYNC,ADL-P_5SGC1,ADL-P_5SGC2,ADL-M_2SDC1,RPL-P_5SGC2,RPL_S_MASTER,RPL-S_3SDC2,ADL_SBGA_5GC,IFWI_COVERAGE_DELTA,MTL_IFWI_FV,ADL_M_LP5x_NA,ADL_SBGA_3SDC1,MTL-M_4SDC2,MTL_IFWI_CBV_PMC,MTL_IFWI_CBV_ISH,RPL-SBGA_5SC,RPL-SBGA_3SC,LNLM3SDC2</t>
  </si>
  <si>
    <t>Verify WLAN connectivity over IPV6 network</t>
  </si>
  <si>
    <t>fw.ifwi.pchc</t>
  </si>
  <si>
    <t>CSS-IVE-131546</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</si>
  <si>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R_Y_PV,KBLR_Y22_PV,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</si>
  <si>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CNVi,discrete WiFi/BT</t>
  </si>
  <si>
    <t>LKF: 4_335-UCIS-2381,4_335-LZ-798
JSLP: 1607196254
ADL:2202557896</t>
  </si>
  <si>
    <t>SUT should able to connect to IPV6 WIFI network and able to Data Transfer/Browsing  secure sites over Internet without any issues</t>
  </si>
  <si>
    <t>This TC is to Validate WLAN connectivity over IPV6 network</t>
  </si>
  <si>
    <t>ICL-ArchReview-PostSi,ICL_RFR,LKF_PO_Phase2,UDL2.0_ATMS2.0,LKF_PO_New_P3,OBC-CNL-PCH-CNVi-Connectivity-WiFi,OBC-CNL-PTF-CNVd-Connectivity-WiFi,OBC-CFL-PCH-CNVi-Connectivity-WiFi,OBC-CFL-PTF-CNVd-Connectivity-WiFi,OBC-LKF-PTF-CNVd-Connectivity-WiFi,OBC-ICL-PCH-CNVi-Connectivity-WiFi,OBC-ICL-PTF-CNVd-Connectivity-WiFi,OBC-TGL-PCH-CNVi-Connectivity-WiFi,OBC-TGL-PTF-CNVd-Connectivity-WiFi,CML_Delta_From_WHL,IFWI_TEST_SUITE,ADL/RKL/JSL,MTL_Test_Suite,IFWI_SYNC,ADL_N_IFWIIFWI_COVERAGE_DELTA,RPLSGC2,RPLSGC1,ADLMLP4x,ADL-P_5SGC1,ADL-P_5SGC2,ADL-M_5SGC1,ADL-M_4SDC1,ADL-M_3SDC1,ADL-M_3SDC3,ADL-M_2SDC1,RPL-S_3SDC1,RPL-S_ 5SGC1, RPL-S_4SDC1, RPL-S_4SDC2, RPL-S_2SDC1,  RPL-S_2SDC2, RPL-S_2SDC3, RPL-S_2SDC4,MTL_IFWI_BAT,ADL_SBGA_5GC,RPL-SBGA_3SC1,RPL-SBGA_5SC,RPL-Px_5SGC1,RPL-Px_4SDC1,ADL-M_3SDC2,,ADL-M_2SDC2,ADL-M_5SGC1,ADL-M_3SDC2,ADL-M_2SDC2,RPL-S_3SDC2,RPL-S_3SDC3,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ADL_SBGA_3SDC1,MTL IFWI_Payload_Platform-Val,ADL_N_IFWI_5SGC1, ADL_N_IFWI_4SDC1, ADL_N_IFWI_3SDC1,  ADL_N_IFWI_2SDC1, ADL_N_IFWI_2SDC2, ADL_N_IFWI_2SDC3,ADL_N_IFWI_5SGC1, ADL_N_IFWI_4SDC1,   ADL_N_IFWI_2SDC1, ADL_N_IFWI_2SDC2,RPL-S_2SDC8,RPL-Px_4SP2,RPL-Px_2SDC1, MTLSGC1, MTLSDC1, MTLSDC2, MTLSDC3, MTLSDC4, MTLSDC5, RPL-SBGA_5SC, RPL-SBGA_4SC, RPL-SBGA_3SC, RPL-Px_4SP2, RPL-Px_2SDC1, RPL-S_ 5SGC1, RPL-S_4SDC1, RPL-S_4SDC2, RPL-S_3SDC1, RPL-S_2SDC1, RPL-S_2SDC2, RPL-S_2SDC3, RPL-S_2SDC7, RPL-S_2SDC8,, RPL_Hx-R-GC, RPL_Hx-R-DC1</t>
  </si>
  <si>
    <t>Verify Humidity Sensor enumeration pre and post Sx cycle</t>
  </si>
  <si>
    <t>CSS-IVE-131583</t>
  </si>
  <si>
    <t>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TGL_ H81_RS4_Alpha,TGL_ H81_RS4_Beta,TGL_ H81_RS4_PV,TGL_H81_19H2_RS6_PreAlpha,TGL_Simics_VP_RS2_PSS1.0,TGL_Simics_VP_RS2_PSS1.1,TGL_Simics_VP_RS4_PSS1.0 ,TGL_Simics_VP_RS4_PSS1.1,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4_PreAlpha,ADL-P_ADP-LP_DDR5_PreAlpha</t>
  </si>
  <si>
    <t>TGL UCIS:2202471130</t>
  </si>
  <si>
    <t>Humidity Sensor should be listed after S3 without issue in the Sensor view tool.</t>
  </si>
  <si>
    <t>IFWI_TEST_SUITE,ADL/RKL/JSL,MTL_Test_Suite,IFWI_SYNC,RPL-P_5SGC2,RPL_S_MASTER,RPL-S_3SDC2,ADL_M_NA,ADL_SBGA_5GC,IFWI_COVERAGE_DELTA,ADL-M_2SDC1,ADL_SBGA_3SDC1,MTL-M_4SDC2,MTL_IFWI_CBV_PMC,MTL_IFWI_CBV_ISH,RPL-SBGA_5SC,RPL-SBGA_3SC,LNLM3SDC2</t>
  </si>
  <si>
    <t>Verify Humidity Sensor functionality pre and post Sx cycle</t>
  </si>
  <si>
    <t>CSS-IVE-131584</t>
  </si>
  <si>
    <t>Humidity Sensor should be functional after S3 without issue .</t>
  </si>
  <si>
    <t>IFWI_TEST_SUITE,ADL/RKL/JSL,MTL_Test_Suite,IFWI_SYNC,RPL-P_5SGC2,RPL_S_MASTER,RPL-S_3SDC2,ADL_M_NA,ADL_SBGA_5GC,IFWI_COVERAGE_DELTA,ADL-M_2SDC1,MTL_IFWI_FV,ADL_SBGA_3SDC1,MTL-M_4SDC2,MTL_IFWI_CBV_PMC,MTL_IFWI_CBV_ISH,RPL-SBGA_5SC,RPL-SBGA_3SC,LNLM3SDC2</t>
  </si>
  <si>
    <t>Validate basic boot check with PTT enabled different Bootguard (0/3/4/5) IFWI profiles with DTPM connected</t>
  </si>
  <si>
    <t>bhiman1x</t>
  </si>
  <si>
    <t>fw.ifwi.bios</t>
  </si>
  <si>
    <t>CSS-IVE-131652</t>
  </si>
  <si>
    <t>Platform Protection and SysFW Security</t>
  </si>
  <si>
    <t>ADL-S_ADP-S_SODIMM_DDR5_1DPC_Alpha,ADL-S_ADP-S_UDIMM_DDR5_1DPC_PreAlpha,JSLP_POR_20H1_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</si>
  <si>
    <t>Boot Guard (Anchor Cove),PTT (fTPM),TPM2.0</t>
  </si>
  <si>
    <t>RKL_FR: 1209951610</t>
  </si>
  <si>
    <t>Ensure that the system boots with all Bootguard profiles ifwi</t>
  </si>
  <si>
    <t>This test case is to verify  basic boot check with PTT enabled different Boot guard profiles Dtpm Connected</t>
  </si>
  <si>
    <t>TGL_BIOS_PO_P2,RKL_U_PO_Phase3_IFWI,IFWI_TEST_SUITE,IFWI_PO,RKL_Native_PO,RKL_Xcomp_PO,ADL/RKL/JSL,Phase_3,MTL_Test_Suite,MTL_PSS_0.8IFWI_SYNC,Automation_Inproduction,IFWI_FOC_BAT,ADL_N_IFWIIFWI_COVERAGE_DELTA,RPLSGC1,RPLSGC2,ADLMLP4x,Security_IFWI,ADL-P_5SGC1,ADL-P_5SGC2,MTL_IFWI_Sanity,ADL-M_5SGC1,ADL_N_IFWI,RPL_S_IFWI_PO_Phase3,RPL-S_ 5SGC1,RPL-S_4SDC1,RPL-S_4SDC2,RPL-S_3SDC1,RPL-S_2SDC1,RPL-S_2SDC2,RPL-S_2SDC3,RPL-S_2SDC4,ADL_M_RVP2a,ADL_SBGA_5GC,ERB,RPL_Px_PO_P3,RPL_SBGA_IFWI_PO_Phase3,MTL_IFWI_CBV_CSME,ADL_N_IFWI_4SDC1,ADL_N_IFWI_2SDC1,ADL_N_IFWI_IEC_BIOS,ADL_N_IFWI_IEC_CSME,RPL-SBGA_5GC,RPL-SBGA_5SC
,MTL-P_IFWI_PO,MTL_IFWI_IAC_ESE,ARL_S_IFWI_0.8PSS</t>
  </si>
  <si>
    <t>Validate basic boot check with PTT enabled different Bootguard (0/3/4/5) IFWI profiles</t>
  </si>
  <si>
    <t>bios.security</t>
  </si>
  <si>
    <t>CSS-IVE-131653</t>
  </si>
  <si>
    <t>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UY42_PO,RKL_CML_S_102_TGPH_Xcomp_DDR4_Beta,RKL_CML_S_102_TGPH_Xcomp_DDR4_Alpha,RKL_CML_S_102_TGPH_Xcomp_DDR4_PV,RKL_CML_S_62_TGPH_Xcomp_DDR4_Alpha,RKL_CML_S_62_TGPH_Xcomp_DDR4_Beta,RKL_CML_S_62_TGPH_Xcomp_DDR4_PV,JSLP_Win10x_PreAlpha,JSLP_Win10x_PV,JSLP_Win10x_Alpha,JSLP_Win10x_Beta</t>
  </si>
  <si>
    <t>BIOS Build</t>
  </si>
  <si>
    <t>Test case has been drafted based on the TGL PO test plan
TGL:BC-RQTBCTL-1212
JSLP:1607196237</t>
  </si>
  <si>
    <t>ifwi.arrowlake,ifwi.jasperlake,ifwi.lunarlake,ifwi.meteorlake,ifwi.raptorlake,ifwi.rocketlake</t>
  </si>
  <si>
    <t>ifwi.jasperlake,ifwi.meteorlake,ifwi.raptorlake,ifwi.rocketlake</t>
  </si>
  <si>
    <t>This test case is to Validate Basic boot check after flashing IFWI Profiles</t>
  </si>
  <si>
    <t>TGL_BIOS_PO_P1,rkl_cml_s62,IFWI_TEST_SUITE,RPL-P_5SGC1,RPL-P_4SDC1,RPL-P_2SDC3,RPL-P_3SDC2,RPL-P_5SGC2,ADL/RKL/JSL,MTL_Test_Suite,IFWI_SYNC,RPL-S_5SGC1,RPL-S_2SDC3,RPL-S_2SDC2,RPL-S_2SDC7,RPL-S_2SDC1,RPL-S_3SDC1,RPL-S_4SDC1,RPL-S_3SDC2,Automation_Inproduction,IFWI_FOC_BAT,MTL_IFWI_PSS_EXTENDEDIFWI_COVERAGE_DELTA,MTL_IFWI_Sanity,RPL_S_MASTER,RPL-S_2SDC4,RPL-Px_5SGC1,RPL-Px_3SDC1,RPL-S_ 5SGC1,RPL-S_4SDC1,RPL-S_3SDC2,RPL-S_4SDC2,RPL-S_3SDC1,RPL-S_2SDC1,RPL-S_2SDC2,RPL-S_2SDC7,RPL-S_2SDC3,RPL-S_2SDC4,LNL_M_IFWI_PSS,MTL_IFWI_CBV_CSME,RPL-SBGA_5SC,RPL-SBGA_4SC,RPL-SBGA_3SC,RPL-SBGA_2SC1,RPL-SBGA_2SC2,ARL_S_IFWI_0.8PSS</t>
  </si>
  <si>
    <t>Verify Bluray playback with PAVP</t>
  </si>
  <si>
    <t>CSS-IVE-131753</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</si>
  <si>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</si>
  <si>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PAVP</t>
  </si>
  <si>
    <t>BC-RQTBC-2926
BC-RQTBC-13756
RKL : 1209951652</t>
  </si>
  <si>
    <t>Blueray play back should be done properly after enabling PAVP</t>
  </si>
  <si>
    <t>ifwi.alderlake,ifwi.arrowlake,ifwi.lunarlake,ifwi.meteorlake,ifwi.raptorlake,ifwi.raptorlake_refresh,ifwi.rocketlake</t>
  </si>
  <si>
    <t>Test case is to verify Blueray play back with PAVP enable</t>
  </si>
  <si>
    <t>ICL-ArchReview-PostSi,ICL_RFR,UDL2.0_ATMS2.0,OBC-ICL-GPU-PAVP-Graphics-eDP,OBC-TGL-GPU-PAVP-Graphics-eDP,rkl_cml_s62,RKL_U_PO_Phase3_IFWI,IFWI_TEST_SUITE,RKL_Native_PO,RKL_Xcomp_PO,ADL/RKL/JSL,CML_H_ADP_S_PO,COMMON_QRC_BAT,ADL_Arch_Phase3,Phase_3,MTL_Test_Suite,IFWI_SYNC,ADL_N_IFWIIFWI_COVERAGE_DELTA,ADLMLP4x,ADL-P_5SGC1,ADL-P_5SGC2,ADL-M_5SGC1,RPL-Px_5SGC1,RPL-Px_4SDC1,RPL-P_5SGC1,RPL-P_4SDC1,RPL-P_3SDC2,RPL-P_2SDC4,RPL-S_ 5SGC1,RPL-S_4SDC1,RPL-S_3SDC1,RPL-S_4SDC2,RPL-S_2SDC1,RPL-S_2SDC2,RPL-S_2SDC3,RPL_S_IFWI_PO_Phase3,ADL_SBGA_5GC,ADL_SBGA_3DC1,ADL_SBGA_3DC2,ADL_SBGA_3DC3,ADL_SBGA_3DC4,ADL-M_3SDC1,ADL-M_3SDC2,ADL-M_2SDC1,ADL-M_2SDC2,RPL-P_3SDC3,RPL-P_PNP_GC,RPL-S_2SDC7,ADL_SBGA_3SDC1,RPL_Px_PO_P3,MTL-M_5SGC1,MTL-M_4SDC1,MTL-M_4SDC2,MTL-M_3SDC3,MTL-M_2SDC4,MTL-M_2SDC5,MTL-M_2SDC6,RPL_SBGA_IFWI_PO_Phase3,MTL_IFWI_CBV_IUNIT,MTL IFWI_Payload_Platform-Val,ADL_N_IFWI_5SGC1,ADL_N_IFWI_4SDC1,ADL_N_IFWI_3SDC1,ADL_N_IFWI_2SDC1,ADL_N_IFWI_2SDC2,ADL_N_IFWI_2SDC3,RPL_P_PO_P3,RPL-SBGA_5SC,RPL-SBGA_4SC,RPL-SBGA_3SC,RPL-SBGA_2SC1,RPL-SBGA_2SC2,ARL_Px_IFWI_CI,RPL_Hx-R-GC,RPL_Hx-R-DC1</t>
  </si>
  <si>
    <t>Verify Bluray playback with PAVP on multiple display panels</t>
  </si>
  <si>
    <t>CSS-IVE-131756</t>
  </si>
  <si>
    <t>ADL-S_ADP-S_SODIMM_DDR5_1DPC_Alpha,AML_5W_Y22_ROW_PV,ADL-S_ADP-S_UDIMM_DDR5_1DPC_PreAlpha,CFL_H62_RS2_PV,CFL_H62_RS3_PV,CFL_H62_RS4_PV,CFL_H62_RS5_PV,CFL_H62_uSFF_KC_RS4_PV,CFL_H82_RS5_PV,CFL_H82_RS6_PV,CFL_KBPH_S62_RS3_PV,CFL_S42_RS4_PV,CFL_S42_RS5_PV,CFL_S62_RS4_PV,CFL_S62_RS5_PV,CFL_S82_RS5_PV,CFL_S82_RS6_PV,CFL_U43e_LP3_KC_PV,CFL_U43e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</si>
  <si>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BC-RQTBC-2926
BC-RQTBC-13756
IceLake-UCIS-1501
RKL : 1209951653</t>
  </si>
  <si>
    <t>Play back should be fine on display panels with PAVP enable</t>
  </si>
  <si>
    <t>AV play back should be find on all supported display panels with PAVP enabled</t>
  </si>
  <si>
    <t>ICL-ArchReview-PostSi,ICL_RFR,UDL2.0_ATMS2.0,OBC-ICL-GPU-PAVP-Graphics-eDP_DP_HDMI,OBC-TGL-GPU-PAVP-Graphics-eDP_DP_HDMI,rkl_cml_s62,IFWI_TEST_SUITE,RKL_Native_PO,RKL_Xcomp_PO,ADL/RKL/JSL,COMMON_QRC_BAT,ADL_Arch_Phase3,Phase_3,MTL_Test_Suite,IFWI_SYNC,ADL_N_IFWIIFWI_COVERAGE_DELTA,ADLMLP4x,ADL-P_5SGC1,ADL-P_5SGC2,ADL-M_5SGC1,RPL-Px_5SGC1,RPL-Px_4SDC1,RPL-P_5SGC1,RPL-P_4SDC1,RPL-P_3SDC2,RPL-P_2SDC4,RPL-S_ 5SGC1,RPL-S_4SDC1,RPL-S_3SDC1,RPL-S_4SDC2,RPL-S_2SDC1,RPL-S_2SDC2,RPL-S_2SDC3,ADL_SBGA_5GC,ADL_SBGA_3DC1,ADL_SBGA_3DC2,ADL_SBGA_3DC3,ADL_SBGA_3DC4,ADL-M_3SDC1,ADL-M_3SDC2,ADL-M_2SDC1,ADL-M_2SDC2,RPL-P_3SDC3,RPL-P_PNP_GC,RPL-S_2SDC7,ADL_SBGA_3SDC1,MTL_IFWI_CBV_IUNIT,MTL IFWI_Payload_Platform-Val,RPL-SBGA_5SC,RPL-SBGA_4SC,,RPL-SBGA_2SC1,RPL-SBGA_2SC2,RPL-SBGA_4SC,RPL_Hx-R-GC,RPL_Hx-R-DC1</t>
  </si>
  <si>
    <t>Verify whether different types of IFWI (Release,Performance ) can be booted or not</t>
  </si>
  <si>
    <t>CSS-IVE-131799</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</si>
  <si>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2_PSS_1.1,ICL_U42_RS6_PV,ICL_UN42_KC_PV_RS6,ICL_Y42_RS6_PV,ICL_YN42_RS6_PV,KBL_H42_PV,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</si>
  <si>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BC-RQTBC-13038</t>
  </si>
  <si>
    <t>The machine should boot properly after flashing all different types of IFWI (Release,Performance )</t>
  </si>
  <si>
    <t>ifwi.alderlake,ifwi.lunarlake,ifwi.raptorlake</t>
  </si>
  <si>
    <t>Intention of the testcase is to verify different types of IFWI (Release,Performance ) can be booted or not</t>
  </si>
  <si>
    <t>IFWI,ICL-ArchReview-PostSi,GLK-RS3-10_IFWI,InProdATMS1.0_03March2018,PSE 1.0,OBC-CNL-PCH-SystemFlash-IFWI,OBC-CFL-PCH-SystemFlash-IFWI,OBC-LKF-PCH-SystemFlash-IFWI,OBC-TGL-PCH-Flash-System,OBC-ICL-PCH-Flash-System,GLK_ATMS1.0_Automated_TCs,KBLR_ATMS1.0_Automated_TCs,TGL_BIOS_PO_P1,RKL_S_PO_Phase3_IFWI,RKL_POE,RKL_U_PO_Phase3_IFWI,IFWI_TEST_SUITE,RPL-P_5SGC1,RPL-P_5SGC2,RPL-P_4SDC1,RPL-P_3SDC2,RPL-P_2SDC3,RKL_Native_PO,RKL_Xcomp_PO,Phase_2,ADL/RKL/JSL,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Px_5SGC1,RPL-Px_3SDC1,RPL_S_IFWI_PO_Phase2,RPL-S_ 5SGC1,RPL-S_4SDC1,RPL-S_3SDC2,RPL-S_4SDC2,RPL-S_3SDC1,RPL-S_2SDC1,RPL-S_2SDC2,RPL-S_2SDC7,RPL-S_2SDC3,RPL-S_2SDC4,ADL_SBGA_3SDC1,RPL_Px_PO_P2,ADL-S_Post-Si_In_Production,RPL_SBGA_IFWI_PO_Phase2,ADL_N_IFWI_IEC_CSME,RPL_P_PO_P2,RPL-SBGA_5SC,RPL-SBGA_4SC,RPL-SBGA_3SC</t>
  </si>
  <si>
    <t>GPIO keys function test on OS (Vol Up, Vol Down, Home &amp; Power buttons)</t>
  </si>
  <si>
    <t>CSS-IVE-131800</t>
  </si>
  <si>
    <t>AML_5W_Y22_ROW_PV,AML_7W_Y22_KC_PV,AMLR_Y42_PV_RS6,CFL_U43e_LP3_KC_PV,CFL_U43e_PV,CML_S102_CMPV_DDR4_RS6_SR20_Beta,CML_S102_CMPV_DDR4_RS7_SR20_PV,CML_S62_CMPV_DDR4_RS6_SR20_Beta,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U20_GT0_PV,CNL_U22_PV,CNL_Y22_PV,GLK_B0_RS3_PV,GLK_B0_RS4_PV,ICL_U42_RS6_PV,ICL_UN42_KC_PV_RS6,ICL_Y42_RS6_PV,ICL_YN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42_RS4_PV,TGL_Y42_RS4_PV,TGL_Z0_(TGPLP-A0)_RS4_PPOExit,WHL_U42_Corp_PV,WHL_U42_PV,WHL_U43e_Corp_PV,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Alpha,RKL_CML_S_62_TGPH_Xcomp_DDR4_Beta,RKL_CML_S_62_TGPH_Xcomp_DDR4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t>
  </si>
  <si>
    <t>GPIO,GPIO interrupts,System Buttons</t>
  </si>
  <si>
    <t>BC-RQTBC-9963
BC-RQTBC-9775 -&gt;  GPIO IO resource and interrupt resource  should be enumerated via ACPI. This testcase deals with functionality check in OS of GPIO IO buttons.
BC-RQTBC-12870
BC-RQTBCTL-1211
BC-RQTBCLF-15</t>
  </si>
  <si>
    <t>All GPIO buttons should work.</t>
  </si>
  <si>
    <t>Intention of the testcase is to verify GPIO keys functionality</t>
  </si>
  <si>
    <t>BIOS,ISH,BIOS+IFWI,CFL-PRDtoTC-Mapping,ICL-ArchReview-PostSi,UDL2.0_ATMS2.0,TGL_ERB_PO,AML_5W_NA,OBC-CNL-PTF-EC-GPIO,OBC-CFL-PTF-EC-GPIO,OBC-LKF-PTF-EC-GPIO,OBC-ICL-PTF-GPIO-HwBtns/LEDs/Switchs,OBC-TGL-PTF-GPIO-HwBtns/LEDs/Switchs,rkl_cml_s62,RKL_U_PO_Phase3_IFWI,IFWI_TEST_SUITE,ADL/RKL/JSL,COMMON_QRC_BAT,Phase_3,MTL_Test_Suite,IFWI_SYNC,ADL_N_IFWIIFWI_COVERAGE_DELTA,ADL_N_IFWI,ADL-M_5SGC1,ADL_SBGA_5GC,ADL_SBGA_3SDC1,MTL_IFWI_FV,RPL-S_2SDC7,MTL_IFWI_CBV_EC,MTL_IFWI_CBV_BIOS,ADL_N_IFWI_2SDC3,ADL_N_IFWI_2SDC1,ADL_N_IFWI_3SDC1,ADL_N_IFWI_4SDC1,ADL_N_IFWI_5SGC1,ADL_N_IFWI_IEC_EC,MTL-P_5SGC1,MTL-P_4SDC1,MTL-P_4SDC2,MTL-P_3SDC3,MTL-P_3SDC4,MTL-P_2SDC5,MTL-P_2SDC6,RPL-SBGA_5SC,RPL-SBGA_4SC,RPL-SBGA_3SC,RPL-SBGA_2SC1,RPL-SBGA_2SC2,RPL-P_5SGC1,RPL-P_4SDC1,RPL-P_3SDC2,RPL-P_2SDC3,RPL-P_2SDC4,RPL-P_2SDC5,RPL-P_2SDC6,LNLM5SGC,LNLM4SDC1,LNLM3SDC2,LNLM3SDC3,LNLM3SDC4,LNLM3SDC5,LNLM2SDC6,RPL_Hx-R-GC</t>
  </si>
  <si>
    <t>Verify Processor C-states occurrence</t>
  </si>
  <si>
    <t>CSS-IVE-131841</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</si>
  <si>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POE,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</si>
  <si>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C-States</t>
  </si>
  <si>
    <t>BC-RQTBC-9683
TGL:BC-RQTBCTL-645
TGL:BC-RQTBC-13485,BC-RQTBC-14656,BC-RQTBCTL-640
JSL:BC-RQTBC-16110
RKL : 2203201681 , 2203201684
ADL: 1604834155,1604834168</t>
  </si>
  <si>
    <t>Processor C-states should occur on performing C-state cycling and should be greater than 50%</t>
  </si>
  <si>
    <t>Intention of the testcase is to verify Processor C-states occurrence on performing C-state cycling</t>
  </si>
  <si>
    <t>ICL-ArchReview-PostSi,UDL2.0_ATMS2.0,OBC-CNL-CPU-Punit-PM-CState,OBC-TGL-CPU-Punit-PM-CState,OBC-ICL-CPU-Punit-PM-CState,OBC-LKF-CPU-Punit-PM-CState,RKL_S_PO_Phase3_IFWI,RKL_POE,RKL_U_PO_Phase3_IFWI,ADL_PSS_1.0,ADL_pss_0.8_NA,ADL/RKL/JSL,Delta_IFWI_BIOS,IFWI_TEST_SUITE,ADL_Arch_Phase_!,Phase_3,MTL_Test_Suite,MTL_PSS_0.8IFWI_SYNC,IFWI_FOC_BAT,ADL_N_IFWIIFWI_COVERAGE_DELTA,ADLMLP4x,ADL-P_5SGC1,ADL-P_5SGC2,MTL_IFWI_Sanity,ADL-M_5SGC1,ADL_SBGA_5GC,ADL_SBGA_3SDC1,MTL_PSS_CMS,RPL-S_5SGC1,RPL-S_4SDC2,RPL-S_2SDC3,MTL_IFWI_PSS_BLOCK,RPL-S_2SDC7,MTL-M_5SGC1,MTL-M_4SDC1,MTL-M_4SDC2,MTL-M_3SDC3,MTL-M_2SDC4,MTL-M_2SDC5,MTL-M_2SDC6,ADL-S_Post-Si_In_Production,MTL_IFWI_IAC_CSE,MTL_IFWI_IAC_PUNIT,MTL_IFWI_CBV_DMU,MTL_IFWI_CBV_PUNIT,MTL_IFWI_CBV_ChipsetInit,MTL_IFWI_CBV_BIOS,ADL_N_IFWI_2SDC3,ADL_N_IFWI_2SDC1,ADL_N_IFWI_3SDC1,ADL_N_IFWI_4SDC1,ADL_N_IFWI_5SGC1,ADL_N_IFWI_IEC_BIOS,ADL_N_IFWI_IEC_PMC,ADL_N_IFWI_IEC_Chipset_init,MTL-P_5SGC1,MTL-P_4SDC1,MTL-P_4SDC2,MTL-P_3SDC3,MTL-P_3SDC4,MTL-P_2SDC5,MTL-P_2SDC6,RPL_Px_PO_New_P2,RPL-SBGA_5SC,ARL_Px_IFWI_CI,LNLM5SGC,LNLM4SDC1,LNLM3SDC2,LNLM3SDC3,LNLM3SDC4,LNLM3SDC5,LNLM2SDC6,ARL_S_IFWI_0.5PSS,RPL-P_5SGC,MTLSGC1</t>
  </si>
  <si>
    <t>S0/M0 transition during CS state</t>
  </si>
  <si>
    <t>bios.cpu_pm,bios.me,fw.ifwi.ish</t>
  </si>
  <si>
    <t>CSS-IVE-131893</t>
  </si>
  <si>
    <t>ADL-S_ADP-S_SODIMM_DDR5_1DPC_Alpha,AML_5W_Y22_ROW_PV,ADL-S_ADP-S_UDIMM_DDR5_1DPC_PreAlpha,AMLR_Y42_PV_RS6,CFL_H62_RS2_PV,CFL_H62_RS3_PV,CFL_H62_RS4_PV,CFL_H62_RS5_PV,CFL_H82_RS5_PV,CFL_H82_RS6_PV,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</si>
  <si>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InstantGo (CS),MoS (Modern Standby),Virtual Lid</t>
  </si>
  <si>
    <t>BC-RQTBC-8351, BC-RQTBC-12585,BC-RQTBC-12595,BC-RQTBC-14511
TGL: BC-RQTBCTL-883 
RKL:2203202963
RKL:2203203028</t>
  </si>
  <si>
    <t>Transition should be without any issues.</t>
  </si>
  <si>
    <t>bios.arrowlake,bios.lunarlake,bios.meteorlake,bios.raptorlake,bios.tigerlake,ifwi.alderlake,ifwi.arrowlake,ifwi.jasperlake,ifwi.lunarlake,ifwi.meteorlake,ifwi.raptorlake,ifwi.rocketlake</t>
  </si>
  <si>
    <t>bios.arrowlake,bios.meteorlake,bios.raptorlake,ifwi.alderlake,ifwi.jasperlake,ifwi.meteorlake,ifwi.raptorlake,ifwi.rocketlake</t>
  </si>
  <si>
    <t>MEInfo.exe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</si>
  <si>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</si>
  <si>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CFL-PRDtoTC-Mapping,InProdATMS1.0_03March2018,PSE 1.0,IFWI_TEST_SUITE,ADL/RKL/JSL,Delta_IFWI_BIOS,RKL-S X2_(CML-S+CMP-H)_S102,RKL-S X2_(CML-S+CMP-H)_S62,MTL_Test_Suite,IFWI_SYNC,MTL_S_MASTER,RPL_S_MASTER,RPL_P_MASTER,MTL_P_MASTER,MTL_M_MASTER,IFWI_FOC_BAT,ADL-S_ 5SGC_1DPCIFWI_COVERAGE_DELTA,ADL-S_4SDC1,RPLSGC1,RPLSGC2,RPL-S_5SGC1,RPL-S_4SDC1,RPL-S_4SDC2,RPL-S_3SDC1,RPL-S_2SDC1,RPL-S_2SDC2,RPL-S_2SDC3,ADLMLP4x,ADL-P_5SGC1,ADL-P_5SGC2,ADL-M_5SGC1,RPL-Px_5SGC1,RPL-Px_4SDC1,,RPL-P_5SGC1,RPL-P_2SDC3,,RPL-P_5SGC2,RPL-P_4SDC1,RPL-P_3SDC2,RPL-P_2SDC3,ADL-S_ 5SGC1,ADL-S_ 5SGC2,ADL-S_2SDC4,ADL-S_4SDC2,ADL-S_4SDC3,ADL-S_3SDC1,ADL-S_3SDC2,ADL-S_3SDC3,NA_4_FHF,MTL_IFWI_BAT,ADL_SBGA_5GC,ADL_SBGA_3DC4,ARL_PX_MASTER,ARL_S_MASTER,TGL_NEW,UDL2.0_ATMS2.0,IFWI_COVERAGE_DELTA,ADL_M_TS,ADL-P_4SDC2,ADL-P_3SDC3,RPL-S_2SDC7,MTL-M_5SGC1,MTL-M_4SDC1,MTL-M_4SDC2,MTL-M_3SDC3,MTL-M_2SDC4,MTL-M_2SDC5,MTL-M_2SDC6,MTL_IFWI_IAC_CSE,MTL_IFWI_IAC_PUNIT,MTL_IFWI_IAC_DMU,MTL_IFWI_CBV_DMU,MTL_IFWI_CBV_PUNIT,MTL_IFWI_CBV_CSME,RPL-SBGA_5SC,MTL-P_5SGC1,MTL-P_4SDC1,MTL-P_4SDC2,MTL-P_3SDC3,MTL-P_3SDC4,MTL-P_2SDC5,MTL-P_2SDC6,RPL-S_2SDC8,RPL-Px_4SP2,RPL-Px_2SDC1,RPL-P_5SGC,RPL-P_2SDC4,RPL-P_2SDC5,RPL-P_2SDC6,ARL_Px_IFWI_CI,RPL-SBGA_2SC1,RPL-SBGA_2SC2,MTLSDC1,MTLSDC2,RPL_Hx-R-GC,MTLSGC1,MTLSDC1,MTLSDC2,RPL_Hx-R-GC,MTLSDC3,MTLSDC4,RPL_Hx-R-GC,RPL_Hx-R-DC1</t>
  </si>
  <si>
    <t>Verify firmware upgrade and downgrade for ME payload from OS</t>
  </si>
  <si>
    <t>CSS-IVE-131908</t>
  </si>
  <si>
    <t>ADL-S_ADP-S_SODIMM_DDR5_1DPC_Alpha,ADL-S_ADP-S_UDIMM_DDR5_1DPC_PreAlpha,CFL_H62_RS2_PV,CFL_H62_RS3_PV,CFL_H62_RS4_PV,CFL_H62_RS5_PV,CFL_H82_RS5_PV,CFL_H82_RS6_PV,CFL_S62_RS4_PV,CFL_S62_RS5_PV,CFL_S82_RS5_PV,CFL_S82_RS6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Y42_RS6_PV,JSLP_POR_20H1_Alpha,JSLP_POR_20H1_PreAlpha,JSLP_POR_20H2_Beta,JSLP_POR_20H2_PV,JSLP_PSS_0.8_19H1_REV2,JSLP_PSS_1.0_19H1_REV2,JSLP_PSS_1.1_19H1_REV2,JSLP_TestChip_19H1_PowerOn,JSLP_TestChip_19H1_PreAlpha,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</si>
  <si>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BIOS_PSIRT_QSR_Coverage,FW-Update</t>
  </si>
  <si>
    <t>FW update scenario at OS Level</t>
  </si>
  <si>
    <t>Firmware upgrade and downgrade for ME payload should get completed successfully from OS</t>
  </si>
  <si>
    <t>bios.amberlake,ifwi.alderlake,ifwi.arrowlake,ifwi.jasperlake,ifwi.lunarlake,ifwi.meteorlake,ifwi.raptorlake,ifwi.rocketlake</t>
  </si>
  <si>
    <t>CapsuleApp.efi</t>
  </si>
  <si>
    <t>Intention of the testcase is to verify firmware upgrade and downgrade for ME payload.
This test verifies upgrade and downgrade at OS level
 </t>
  </si>
  <si>
    <t>UDL2.0_ATMS2.0,TGL_H_PSS_BIOS_BAT,IFWI_TEST_SUITE,ADL/RKL/JSL,RKL-S X2_(CML-S+CMP-H)_S102,RKL-S X2_(CML-S+CMP-H)_S62,MTL_Test_Suite,IFWI_SYNC,Automation_Inproduction,ADL_N_IFWIIFWI_COVERAGE_DELTA,RPLSGC1,RPLSGC2,ADLMLP4x,RPL_S_MASTER,RPL-S_5SGC1,RPL-S_4SDC1,RPL-S_3SDC1,RPL-S_2SDC1,RPL-S_2SDC2,RPL-S_2SDC3,RPL-S_ 5SGC1,ADL_SBGA_5GC, ADL_SBGA_3DC4,RPL-S_2SDC7,LNL_M-MASTER,MTL_IFWI_CBV_CSME,ADL_N_IFWI_5SGC1,ADL_N_IFWI_4SDC1,ADL_N_IFWI_3SDC1,ADL_N_IFWI_2SDC1,ADL_N_IFWI_2SDC2,ADL_N_IFWI_2SDC3,ADL_N_IFWI_IEC_CSME,RPL-SBGA_5SC, RPL-SBGA_4SC, RPL-SBGA_3SC, RPL-SBGA_2SC1, RPL-SBGA_2SC2,MTLSDC1,MTLSDC2,RPL_Hx-R-GC,MTLSDC4,MTL_IFWI_MEBx,RPL_Hx-R-GC,RPL_Hx-R-DC1</t>
  </si>
  <si>
    <t>S0/M0 transition during Hbernate(S4) state</t>
  </si>
  <si>
    <t>CSS-IVE-131959</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</si>
  <si>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OE,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</si>
  <si>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CSE/TXE,Power Btn/HID,S-states</t>
  </si>
  <si>
    <t>BC-RQTBC-8351, BC-RQTBC-12585,  BC-RQTBC-12595
TGL: BC-RQTBCTL-873,BC-RQTBCTL-883 
RKL:2203202963
RKL:2203203028</t>
  </si>
  <si>
    <t>bios.meteorlake,bios.raptorlake,ifwi.alderlake,ifwi.jasperlake,ifwi.meteorlake,ifwi.raptorlake,ifwi.rocketlake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</si>
  <si>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</si>
  <si>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CSE,CFL-PRDtoTC-Mapping,ICL_PSS_BAT_NEW,InProdATMS1.0_03March2018,PSE 1.0,KBLR_ATMS1.0_Automated_TCs,IFWI_TEST_SUITE,ADL/RKL/JSL,Delta_IFWI_BIOS,RKL-S X2_(CML-S+CMP-H)_S102,RKL-S X2_(CML-S+CMP-H)_S62,MTL_Test_Suite,IFWI_SYNC,MTL_S_MASTER,RPL_S_MASTER,MTL_P_MASTER,MTL_M_MASTER,RPL_P_MASTER,IFWI_FOC_BAT,MTL_IFWI_PSS_EXTENDED,ADL-S_ 5SGC_1DPCIFWI_COVERAGE_DELTA,ADL-S_4SDC1,RPL-S_ 5SGC1,RPL-S_4SDC1,RPL-S_4SDC2,RPL-S_2SDC1,RPL-S_2SDC2,RPL-S_2SDC3,ADL_M_TS,ADLMLP4x,ADL-P_5SGC1,ADL-P_5SGC2,ADL-M_5SGC1,RPL-Px_5SGC1,RPL-Px_4SDC1,,RPL-P_5SGC1,RPL-P_2SDC3,,RPL-P_5SGC2,RPL-P_4SDC1,RPL-P_3SDC2,RPL-P_2SDC3,NA_4_FHF,MTL_IFWI_BAT,ADL_SBGA_5GC,ADL_SBGA_3DC4,ARL_PX_MASTER,ARL_S_MASTER,TGL_NEW,UDL2.0_ATMS2.0,IFWI_COVERAGE_DELTA,ADL-P_4SDC2,ADL-P_3SDC3,RPL-S_5SGC1,RPL-S_3SDC1,RPL-S_2SDC7,LNL_M_IFWI_PSS,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Post-Si_In_Production,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t>
  </si>
  <si>
    <t>S0/M0 transition during sleep(S3) state</t>
  </si>
  <si>
    <t>CSS-IVE-131961</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</si>
  <si>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</si>
  <si>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BC-RQTBCTL-873,BC-RQTBCTL-883 
RKL:2203202963
RKL:2203203028</t>
  </si>
  <si>
    <t>CSE,CFL-PRDtoTC-Mapping,ICL_PSS_BAT_NEW,InProdATMS1.0_03March2018,PSE 1.0,KBLR_ATMS1.0_Automated_TCs,IFWI_TEST_SUITE,ADL/RKL/JSL,Delta_IFWI_BIOS,RKL-S X2_(CML-S+CMP-H)_S102,RKL-S X2_(CML-S+CMP-H)_S62,MTL_Test_Suite,IFWI_SYNC,MTL_S_MASTER,RPL_S_MASTER,MTL_M_MASTER,MTL_P_MASTER,RPL_P_MASTER,IFWI_FOC_BAT,MTL_IFWI_PSS_EXTENDED,ADL-S_ 5SGC_1DPCIFWI_COVERAGE_DELTA,ADL-S_4SDC1,RPL-S_4SDC1,RPL-S_3SDC1,RPL-S_2SDC3,ADL_M_TS,ADLMLP4x,ADL-P_5SGC2,RPL-Px_5SGC1,RPL-Px_4SDC1,,RPL-P_5SGC1,RPL-P_2SDC3,,RPL-P_5SGC2,RPL-P_4SDC1,RPL-P_3SDC2,RPL-P_2SDC3,NA_4_FHF,MTL_IFWI_BAT,ADL_SBGA_5GC,ADL_SBGA_3DC4,ARL_PX_MASTER,ARL_S_MASTER,TGL_NEW,UDL2.0_ATMS2.0,IFWI_COVERAGE_DELTA,ADL-P_4SDC2,ADL-P_3SDC3,RPL-S_5SGC1,RPL-S_4SDC2,RPL-S_2SDC1,RPL-S_2SDC2,RPL-S_2SDC7,LNL_M_IFWI_PSS,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t>
  </si>
  <si>
    <t>Verify ME(M0) status pre and post cold and warm reset cycle</t>
  </si>
  <si>
    <t>CSS-IVE-131962</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</si>
  <si>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</si>
  <si>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CSE/TXE,G3-State,S-states</t>
  </si>
  <si>
    <t>BC-RQTBC-8351
BC-RQTBC-12588
BC-RQTBC-12589
TGL: BC-RQTBCTL-877</t>
  </si>
  <si>
    <t>Ensure :M0 state observed  after warm reset transition.</t>
  </si>
  <si>
    <t>ME(M0) status pre and post cold and warm reset cycle should be proper</t>
  </si>
  <si>
    <t>CSE,CFL-PRDtoTC-Mapping,ICL_PSS_BAT_NEW,BIOS_EXT_BAT,InProdATMS1.0_03March2018,PSE 1.0,KBLR_ATMS1.0_Automated_TCs,IFWI_TEST_SUITE,ADL/RKL/JSL,Delta_IFWI_BIOS,RKL-S X2_(CML-S+CMP-H)_S102,RKL-S X2_(CML-S+CMP-H)_S62,MTL_Test_Suite,IFWI_SYNC,MTL_S_MASTER,RPL_S_MASTER,IFWI_FOC_BAT,RPL_P_MASTER,MTL_P_MASTER,MTL_M_MASTER,MTL_IFWI_PSS_EXTENDED,ADL-S_ 5SGC_1DPCIFWI_COVERAGE_DELTA,ADL-S_4SDC1,RPLSGC1,RPL-S_4SDC1,RPL-S_4SDC2,RPL-S_2SDC1,RPL-S_2SDC2,RPL-S_2SDC3,ADL_M_TS,ADLMLP4x,ADL-P_5SGC1,ADL-P_5SGC2,ADL-M_5SGC1,RPL-Px_4SDC1,RPL-Px_5SGC1,,RPL-P_5SGC1,RPL-P_2SDC3,,RPL-P_5SGC2,RPL-P_4SDC1,RPL-P_3SDC2,RPL-P_2SDC3,RPL-S_3SDC1,MTL_IFWI_BAT,ADL_SBGA_5GC,ADL_SBGA_3DC4,ARL_PX_MASTER,ARL_S_MASTER,NA_4_FHF,RPL-S_5SGC1,RPL-S_2SDC7,LNL_M_IFWI_PSS,ADL-S_Post-Si_In_Production,MTL-M_5SGC1,MTL-M_4SDC1,MTL-M_4SDC2,MTL-M_3SDC3,MTL-M_2SDC4,MTL-M_2SDC5,MTL-M_2SDC6,MTL_IFWI_IAC_CSE,MTL_IFWI_IAC_PUNIT,MTL_IFWI_IAC_DMU,MTL-M/P_Pre-Si_In_Production,MTL_IFWI_CBV_DMU,MTL_IFWI_CBV_PUNIT,MTL_IFWI_CBV_CSME,RPL-SBGA_5SC,MTL-P_5SGC1,MTL-P_4SDC1,MTL-P_4SDC2,MTL-P_3SDC3,MTL-P_3SDC4,MTL-P_2SDC5,MTL-P_2SDC6,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t>
  </si>
  <si>
    <t>S0/M0 transition during Hybrid sleep state</t>
  </si>
  <si>
    <t>CSS-IVE-131964</t>
  </si>
  <si>
    <t>ADL-S_ADP-S_SODIMM_DDR5_1DPC_Alpha,ADL-S_ADP-S_UDIMM_DDR5_1DPC_PreAlpha,AMLR_Y42_PV_RS6,CFL_H62_RS2_PV,CFL_H62_RS3_PV,CFL_H62_RS4_PV,CFL_H62_RS5_PV,CFL_H82_RS5_PV,CFL_H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</si>
  <si>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BC-RQTBC-8351, 
BC-RQTBC-12585,
BC-RQTBC-12595
TGL: BC-RQTBCTL-883 
RKL:2203202963
RKL:2203203028</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</si>
  <si>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</si>
  <si>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CSE,CFL-PRDtoTC-Mapping,InProdATMS1.0_03March2018,PSE 1.0,KBLR_ATMS1.0_Automated_TCs,IFWI_TEST_SUITE,ADL/RKL/JSL,Delta_IFWI_BIOS,RKL-S X2_(CML-S+CMP-H)_S102,RKL-S X2_(CML-S+CMP-H)_S62,MTL_Test_Suite,IFWI_SYNC,MTL_S_MASTER,RPL_S_MASTER,MTL_M_MASTER,MTL_P_MASTER,RPL_P_MASTER,IFWI_FOC_BAT,IFWI_FOC_BAT_EXT,ADL-S_ 5SGC_1DPCIFWI_COVERAGE_DELTA,ADL-S_4SDC1,RPLSGC1,RPLSGC2,ADL_M_TS,RPL-S_ 5SGC1,RPL-S_4SDC1,RPL-S_4SDC2,RPL-S_2SDC1,RPL-S_2SDC2,RPL-S_2SDC3,ADLMLP4x,ADL-P_5SGC2,RPL-Px_5SGC1,RPL-Px_4SDC1,,RPL-P_5SGC1,RPL-P_2SDC3,,RPL-P_5SGC2,RPL-P_4SDC1,RPL-P_3SDC2,RPL-P_2SDC3,NA_4_FHF,ADL_SBGA_5GC,ADL_SBGA_3DC4,ARL_PX_MASTER,ARL_S_MASTER,TGL_NEW,UDL2.0_ATMS2.0,IFWI_COVERAGE_DELTA,ADL-P_4SDC2,ADL-P_3SDC3,RPL-S_5SGC1,RPL-S_3SDC1,RPL-S_2SDC7,ADL-S_Post-Si_In_Production,MTL-M_5SGC1,MTL-M_4SDC1,MTL-M_4SDC2,MTL-M_3SDC3,MTL-M_2SDC4,MTL-M_2SDC5,MTL-M_2SDC6,MTL_IFWI_IAC_PUNIT,MTL_IFWI_IAC_DMU,MTL_IFWI_CBV_DMU,MTL_IFWI_CBV_PMC,MTL_IFWI_CBV_PUNIT,MTL_IFWI_CBV_CSME,RPL-SBGA_5SC,MTL-P_5SGC1,MTL-P_4SDC1,MTL-P_4SDC2,MTL-P_3SDC3,MTL-P_3SDC4,MTL-P_2SDC5,MTL-P_2SDC6,RPL-S_Post-Si_In_Production,RPL-S_2SDC8,RPL-Px_4SP2,RPL-Px_2SDC1,RPL-P_5SGC,RPL-P_2SDC4,RPL-P_2SDC5,RPL-P_2SDC6,ARL_Px_IFWI_CI,RPL-SBGA_2SC1,RPL-SBGA_2SC2,MTLSDC1,MTLSDC2,RPL_Hx-R-GC,LNLM5SGC,LNLM3SDC2,LNLM4SDC1,LNLM3SDC3,LNLM3SDC4,LNLM3SDC5,LNLM2SDC6,RPL-SBGA_3SC,MTLSGC1,MTLSDC1,MTLSDC2,RPL_Hx-R-GC,MTLSDC3,MTLSDC4,MTL_IFWI_MEBx,RPL_Hx-R-GC,RPL_Hx-R-DC1</t>
  </si>
  <si>
    <t>Verify No device yellow bangs pre and post Sx cycles with all device connected as per config planned ( Golden, delta, 5, 4, 3 STAR )</t>
  </si>
  <si>
    <t>CSS-IVE-132083</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</si>
  <si>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KBL_U21_PV,KBL_U22_PV,KBL_U23e_PV,KBLR_Y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</si>
  <si>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No yellow bangs should be seen in device manager pre and post Sx cycles</t>
  </si>
  <si>
    <t>GLK-IFWI-SI,ICL_PSS_BAT_NEW,GLK-RS3-10_IFWI,CNL_Automation_Production,CFL_Automation_Production,InProdATMS1.0_03March2018,PSE 1.0,OBC-CNL-PTF-PMC-PM-Sx,OBC-CFL-PTF-PMC-PM-Sx,OBC-LKF-PTF-PMC-PM-Sx,OBC-ICL-PTF-PMC-PM-Sx,OBC-TGL-PTF-PMC-PM-Sx,TGL_PSS_IN_PRODUCTION,ICL_ATMS1.0_Automation,GLK_ATMS1.0_Automated_TCs,CML_BIOS_SPL,KBLR_ATMS1.0_Automated_TCs,TGL_BIOS_PO_P3,TGL_IFWI_PO_P3,MCU_UTR,MCU_NO_HARM,CML_DG1_Delta,IFWI_TEST_SUITE,RPL-P_5SGC1,RPL-P_5SGC2,RPL-P_4SDC1,RPL-P_3SDC2,RPL-P_2SDC3,ADL/RKL/JSL,MTL_Test_Suite,IFWI_SYNC,RPL-S_5SGC1,RPL-S_2SDC3,RPL-S_2SDC2,RPL-S_2SDC7,RPL-S_2SDC1,RPL-S_3SDC1,RPL-S_4SDC1,RPL-S_3SDC2,ADL_SBGA_5GC,IFWI_COVERAGE_DELTA,RPLSGC2,RPLSGC1,ADLMLP4x,ADL-P_5SGC1,ADL-P_5SGC2,ADL-M_5SGC1,ADL-M_4SDC1,ADL-M_3SDC1,ADL-M_3SDC2,ADL-M_3SDC3,ADL-M_2SDC1,ADL-P_4SDC1,ADL-P_4SDC2,ADL-P_3SDC1,ADL-P_3SDC2,ADL-P_3SDC3,ADL-P_3SDC4,ADL-P_2SDC1,ADL-P_2SDC2,ADL-P_2SDC3,ADL-P_2SDC4,ADL-P_2SDC5,ADL-P_2SDC6_OC,ADL-P_3SDC5,RPL-Px_5SGC1,RPL-Px_3SDC1,RPL_S_IFWI_PO_Phase2,RPL-S_ 5SGC1,RPL-S_4SDC1,RPL-S_3SDC2,RPL-S_4SDC2,RPL-S_3SDC1,RPL-S_2SDC1,RPL-S_2SDC2,RPL-S_2SDC7,RPL-S_2SDC3,RPL-S_2SDC4,ADL_SBGA_3SDC1,RPL_Px_PO_P2,ADL-S_Post-Si_In_Production,RPL_SBGA_IFWI_PO_Phase2,MTL_IFWI_CBV_PMC,RPL_P_PO_P2,RPL-S_Post-Si_In_Production,RPL-SBGA_5SC,RPL-SBGA_4SC,RPL-SBGA_3SC,MTLSGC1, MTLSDC4,MTLSDC2,MTLSDC1,MTLSDC5,MTLSDC3</t>
  </si>
  <si>
    <t>Verify Touch function test using Touch Panel pre and post Sx cycle</t>
  </si>
  <si>
    <t>CSS-IVE-132086</t>
  </si>
  <si>
    <t>ADL-S_ADP-S_SODIMM_DDR5_1DPC_Alpha,AML_5W_Y22_ROW_PV,AMLR_Y42_PV_RS6,CNL_H82_PV,CNL_U22_PV,CNL_Y22_PV,GLK_B0_RS3_PV,JSLP_POR_20H1_Alpha,JSLP_POR_20H1_PreAlpha,JSLP_POR_20H2_Beta,JSLP_POR_20H2_PV,KBL_U21_PV,KBL_Y22_PV,KBLR_Y_PV,TGL_ H81_RS4_Alpha,TGL_ H81_RS4_Beta,TGL_ H81_RS4_PV,TGL_H81_19H2_RS6_PreAlpha,TGL_HFPGA_RS2,TGL_HFPGA_RS3,TGL_HFPGA_RS4,TGL_U42_RS4_PV,TGL_Y42_RS4_PV,TGL_Z0_(TGPLP-A0)_RS4_PPOExit,WHL_U42_PV,ADL-S_ADP-S_SODIMM_DDR5_1DPC_Beta,ADL-S_ADP-S_SODIMM_DDR5_1DPC_PreAlpha,ADL-S_ADP-S_SODIMM_DDR5_1DPC_PV,TGL_U42_RS6_Alpha,TGL_U42_RS6_Beta,TGL_U42_RS6_PV,TGL_Y42_RS6_Alpha,TGL_Y42_RS6_Beta,TGL_Y42_RS6_PV,AML_Y42_Win10X_PV,ADL-P_ADP-LP_DDR4_ALPHA,ADL-P_ADP-LP_DDR4_BETA,ADL-P_ADP-LP_DDR4_PV,ADL-P_ADP-LP_LP4x_POE,ADL-P_ADP-LP_LP4x_ALPHA,ADL-P_ADP-LP_LP4x_BETA,ADL-P_ADP-LP_LP4x_PV,ADL-P_ADP-LP_LP5_ALPHA,ADL-P_ADP-LP_LP5_BETA,ADL-P_ADP-LP_LP5_PV,JSLP_Win10x_PreAlpha,JSLP_Win10x_PV,JSLP_Win10x_Alpha,JSLP_Win10x_Beta,ADL-P_ADP-LP_LP5_PreAlpha,ADL-P_ADP-LP_L4X_PreAlpha,ADL-P_ADP-LP_DDR4_PreAlpha</t>
  </si>
  <si>
    <t>S-states,touch panel</t>
  </si>
  <si>
    <t>ifwi.alderlake,ifwi.arrowlake,ifwi.jasperlake,ifwi.lunarlake,ifwi.meteorlake,ifwi.raptorlake</t>
  </si>
  <si>
    <t>Intention of the testcase is to verify touch panel functionality pre and post Sx cycle</t>
  </si>
  <si>
    <t>GraCom,GLK-IFWI-SI,ICL_BAT_NEW,BIOS_EXT_BAT,UDL2.0_ATMS2.0,TGL_ERB_PO,CML_U_LP3_Delta,CML_BIOS_SPL,IFWI_TEST_SUITE,ADL/RKL/JSL,MTL_Test_Suite,IFWI_SYNC,ADL_N_IFWIIFWI_COVERAGE_DELTA,RPL_S_MASTER,RPL-S_3SDC1,ADL-P_3SDC1,RPL-Px_5SGC1,RPL-Px_4SDC1,RPL-P_4SDC1,ADL_SBGA_5GC,ADL_SBGA_3SDC1,MTL_IFWI_CBV_PMC,MTL_IFWI_CBV_BIOS,ADL_N_IFWI_4SDC1,ADL_N_IFWI_2SDC2,ADL_N_IFWI_2SDC3,ADL_N_IFWI_IEC_PMC,RPL-SBGA_5SC,ARL_Px_IFWI_CI,LNLM3SDC3,MTLSDC2</t>
  </si>
  <si>
    <t>Verify Touch function test using TouchPad pre and post Sx cycle</t>
  </si>
  <si>
    <t>CSS-IVE-132089</t>
  </si>
  <si>
    <t>AML_5W_Y22_ROW_PV,AMLR_Y42_PV_RS6,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U42_RS6_PV,ICL_Y42_RS6_PV,JSLP_POR_20H1_Alpha,JSLP_POR_20H1_PreAlpha,JSLP_POR_20H2_Beta,JSLP_POR_20H2_PV,KBL_U21_PV,KBL_Y22_PV,KBLR_Y_PV,TGL_U42_RS4_PV,TGL_Y42_RS4_PV,TGL_Z0_(TGPLP-A0)_RS4_PPOExit,WHL_U42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</si>
  <si>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I2C/USB touch pad,S-states,TouchPad</t>
  </si>
  <si>
    <t>BC-RQTBC-2501
IceLake-UCIS-1988
TGL Requirement coverage: 220195270, 220194396,</t>
  </si>
  <si>
    <t>Touch pad Device should get enumerated under device manager and should be functional pre and post cycling.</t>
  </si>
  <si>
    <t>This TC is to Validate Touch function test using TouchPad pre and post Sx cycle</t>
  </si>
  <si>
    <t>GraCom,ICL_PSS_BAT_NEW,ICL_BAT_NEW,BIOS_EXT_BAT,UDL2.0_ATMS2.0,TGL_VP_NA,OBC-ICL-PCH-I2C-Touch-Touchpad,OBC-TGL-PCH-I2C-Touch-Touchpad,IFWI_TEST_SUITE,ADL/RKL/JSL,RKL-S X2_(CML-S+CMP-H)_S102,RKL-S X2_(CML-S+CMP-H)_S62,MTL_Test_Suite,IFWI_SYNC,ADL_N_IFWIIFWI_COVERAGE_DELTA,ADLMLP4x,ADL-P_5SGC1,ADL-M_5SGC1,ADL-P_3SDC3,ADL-P_3SDC4,RPL-Px_5SGC1,RPL-Px_4SDC1,RPL-P_5SGC1,ADL_SBGA_5GC,MTL_IFWI_QAC,MTL_IFWI_CBV_PMC,MTL_IFWI_CBV_BIOS,ADL_N_IFWI_4SDC1,ADL_N_IFWI_2SDC2,ADL_N_IFWI_2SDC3,ADL_N_IFWI_IEC_PMC,RPL-SBGA_5SC,ARL_Px_IFWI_CI,RPL-SBGA_4SC,MTL-P_IFWI_PO,LNLM5SGC,LNLM3SDC2,LNLM4SDC1</t>
  </si>
  <si>
    <t>Verify CPU turbo boost functionality pre and post Sx cycle</t>
  </si>
  <si>
    <t>CSS-IVE-132146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</si>
  <si>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</si>
  <si>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S-states,Turbo</t>
  </si>
  <si>
    <t>Written based on IFWI mandatory test case check list
TGL : BC-RQTBCTL-2684
JSLP : 1607196257</t>
  </si>
  <si>
    <t>CPU turbo boost should be functional post S3 cycle</t>
  </si>
  <si>
    <t>Intention of the testcase is to verify CPU turbo boost functionality pre and post Sx cycle</t>
  </si>
  <si>
    <t>ICL_BAT_NEW,BIOS_EXT_BAT,InProdATMS1.0_03March2018,PSE 1.0,OBC-CNL-CPU-PMC-PM-Turbo,OBC-TGL-CPU-PMC-PM-Turbo,OBC-ICL-CPU-PMC-PM-Turbo,OBC-CFL-CPU-PMC-PM-Turbo,GLK_ATMS1.0_Automated_TCs,TGL_IFWI_PO_P3,MCU_UTR,rkl_cml_s62,IFWI_TEST_SUITE,ADL/RKL/JSL,ADL_Arch_Phase_!,MTL_Test_Suite,IFWI_SYNC,MTL_PSS_1.0,ADL_N_IFWIIFWI_COVERAGE_DELTA,RPLSGC1,RPLSGC2,ADLMLP4x,ADL-P_5SGC1,ADL-P_5SGC2,RPL-S_ 5SGC1,ADL_SBGA_5GC,ADL_SBGA_3SDC1,MTL_PSS_1.0_BLOCK,RPL-S_5SGC1,RPL-S_4SDC1,RPL-S_4SDC2,RPL-S_3SDC1,RPL-S_2SDC1,RPL-S_2SDC2,RPL-S_2SDC3,RPL-S_2SDC8,MTL_IFWI_PSS_BLOCK,RPL-P_5SGC1,RPL-P_4SDC1,RPL-P_3SDC2,RPL-P_2SDC3,RPL-S_2SDC7,ADL-S_Post-Si_In_Production,MTL_IFWI_CBV_DMU,MTL_IFWI_CBV_PMC,MTL_IFWI_CBV_PUNIT,MTL IFWI_Payload_Platform-Val,ADL_N_IFWI_2SDC3,ADL_N_IFWI_2SDC1,ADL_N_IFWI_3SDC1,ADL_N_IFWI_4SDC1,ADL_N_IFWI_5SGC1,MTL-P_5SGC1,MTL-P_4SDC1,MTL-P_4SDC2,MTL-P_3SDC4,RPL-SBGA_5SC,RPL-SBGA_4SC,RPL-SBGA_3SC,RPL-SBGA_2SC1,RPL-SBGA_2SC2,RPL-S_Post-Si_In_Production</t>
  </si>
  <si>
    <t>Verify Audio recording and Playback over 3.5mm-Jack-Headset (via HD-A)</t>
  </si>
  <si>
    <t>CSS-IVE-132185</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</si>
  <si>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0.5C,ICL_Simics_VP_RS1_PSS_0.8C,ICL_Simics_VP_RS1_PSS_0.8P,ICL_Simics_VP_RS1_PSS_1.0C,ICL_Simics_VP_RS1_PSS_1.0P,ICL_Simics_VP_RS2_PSS_1.1,ICL_U42_RS6_PV,ICL_Y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S_CMPH_Simics_VP_PSS1.0,RKL_S_CMPH_Simics_VP_PSS1.1,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</si>
  <si>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BC-RQTBC-10138, 
IceLake-UCIS-720,
IceLake-UCIS-4251
IceLake-UCIS-2148(Rev2.3)
TGL HSD-ES ID 220195230
TGL HSD-ES ID 220194369
TGL HSD ES ID:220194373
TGL HSD ES ID:220195238
JSL+:1604590079
ADL FR: 1408256996, 1604590079, 1604590045, 1604590060
RKL FR: 1209950229
MTL FR: 16011326950 , 16011326958</t>
  </si>
  <si>
    <t>Ensure that the audio recording and voice/'audio file' plays in headphones without any issue</t>
  </si>
  <si>
    <t>Intention of the testcase is to verify 3.5 mm Jack headset functionality over HDA codec</t>
  </si>
  <si>
    <t>GraCom,GLK-FW-PO,ICL-FW-PSS0.5,L5_milestone_only,GLK-RS3-10_IFWI,BIOS_BAT_QRC,ICL_BAT_NEW,BIOS_EXT_BAT,UDL2.0_ATMS2.0,TGL_ERB_PO,OBC-CNL-PCH-AVS-Audio-HDA_Headphone,OBC-CFL-PCH-AVS-Audio-HDA_Headphone,OBC-ICL-PCH-AVS-Audio-HDA_Headphone,OBC-TGL-PCH-AVS-Audio-HDA_Headphone,CML_BIOS_Sanity_CSME12.xx,TGL_H_PSS_BIOS_BAT,rkl_cml_s62,ADL_PSS_1.0,ADL_PSS_1.05,IFWI_TEST_SUITE,RKL_Native_PO,RKL_Xcomp_PO,ADL_pss_0.8_NA,ADL/RKL/JSL,CML_H_ADP_S_PO,COMMON_QRC_BAT,Phase_3,MTL_Test_Suite,MTL_PSS_0.8,MTL_PSS_1.1IFWI_SYNC,Automation_Inproduction,IFWI_FOC_BAT,ADL_N_IFWI,IFWI_COVERAGE_DELTA,RPLSGC1,RPLSGC2,ADLMLP4x,ADL-M_5SGC1,ADL-M_3SDC2,ADL-M_2SDC1,RPL-Px_5SGC1,MTL_S_IFWI_PSS_0.8,RPL-S_ 5SGC1,RPL-S_4SDC1,RPL-S_2SDC2,RPL-S_2SDC3,RPL_S_IFWI_PO_Phase3,MTL_IFWI_BAT,ADL_M_RVP2a,ADL_SBGA_5GC,ADL_SBGA_3DC3,ADL_SBGA_3DC4,ADL-P_5SGC2,ADL-P_4SDC1,ADL-P_3SDC1,ADL-P_3SDC2,ADL-P_2SDC1,ADL-P_2SDC2,ADL-P_2SDC3,ADL-P_2SDC5,ADL-P_3SDC_5SUT,ADL_N_5SGC1,ADL_N_3SDC1,ADL_N_2SDC,ADL_N_2SDC2,ADL_N_2SDC3,ADL-N_DT_Regulatory,ADL-N_Mobile_Regulatory,RPL-P_5SGC1,RPL-P_PNP_GC,LNL_M_IFWI_PSS,RPL_Px_PO_P3,MTL_IFWI_QAC,MTL-M_5SGC1,MTL-M_3SDC3,MTL_IFWI_IAC_ACE ROM EXT,RPL_SBGA_IFWI_PO_Phase3,MTL_IFWI_CBV_ACE FW,ADL_N_IFWI_5SGC1,ADL_N_IFWI_4SDC1,ADL_N_IFWI_3SDC1,ADL_N_IFWI_2SDC2,ADL_N_IFWI_2SDC3,RPL_P_PO_P3,RPL-SBGA_5SC,RPL-S_2SDC8,RPL-Px_2SDC1,ARL_S_IFWI_0.8PSS,,RPL-Px_2SDC1,RPL_Hx-R-GC,RPL_Hx-R-DC1</t>
  </si>
  <si>
    <t>Verify Intel Display Audio enumeration pre and post Sx cycle</t>
  </si>
  <si>
    <t>CSS-IVE-132198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</si>
  <si>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</si>
  <si>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codecs,S-states</t>
  </si>
  <si>
    <t>BC-RQTBC-10138
TGL HSD ID:220194370
JSL+: 2202557339</t>
  </si>
  <si>
    <t>Intel HD Audio get enumerated pre and post cycle</t>
  </si>
  <si>
    <t>This test is to verify Intel HD Audio enumeration post Sx cycle</t>
  </si>
  <si>
    <t>ICL-FW-PSS0.5,ICL_PSS_BAT_NEW,CNL_Automation_Production,CFL_Automation_Production,InProdATMS1.0_03March2018,PSE 1.0,TGL_VP_NA,OBC-CNL-GPU-DDI-Display-HDMI_Audio,OBC-CFL-GPU-DDI-Display-HDMI_Audio,OBC-ICL-GPU-DDI-Display-HDMI_Audio,OBC-TGL-GPU-DDI-Display-HDMI_Audio,RKL_PSS0.5,TGL_PSS_IN_PRODUCTION,ICL_ATMS1.0_Automation,GLK_ATMS1.0_Automated_TCs,KBLR_ATMS1.0_Automated_TCs,TGL_NEW_BAT,CML_DG1_Delta,IFWI_TEST_SUITE,ADL/RKL/JSL,ADL_Arch_Phase3,MTL_Test_Suite,IFWI_SYNC,IFWI_FOC_BAT,ADL_N_IFWI,MTL_IFWI_PSS_EXTENDEDIFWI_COVERAGE_DELTA,ADLMLP4x,ADL-P_5SGC1,ADL-P_5SGC2,ADL-M_5SGC1,RPL-Px_5SGC1,RPL-Px_4SDC1,RPL-P_4SDC1,RPL-P_3SDC2,RPL-P_2SDC4,RPL-S_ 5SGC1,RPL-S_4SDC1,RPL-S_3SDC1,RPL-S_4SDC2,RPL-S_2SDC1,RPL-S_2SDC2,RPL-S_2SDC3,ADL_SBGA_5GC,ADL_SBGA_3DC1,ADL_SBGA_3DC2,ADL_SBGA_3DC3,ADL_SBGA_3DC4,ADL-M_3SDC1,ADL-M_3SDC2,ADL-M_2SDC1,ADL-M_2SDC2,RPL-P_3SDC3,RPL-P_PNP_GC,RPL-S_2SDC7,LNL_M_IFWI_PSS,ADL_SBGA_3SDC1,ADL-S_Post-Si_In_Production,MTL-M_5SGC1,MTL-M_3SDC3,MTL_IFWI_IAC_ACE ROM EXT,MTL_IFWI_CBV_ACE FW,MTL_IFWI_CBV_PMC,ADL_N_IFWI_IEC_PMC,RPL-SBGA_5SC,RPL-SBGA_4SC,RPL-SBGA_3SC,RPL-SBGA_2SC1,RPL-SBGA_2SC2,RPL-S_Post-Si_In_Production,RPL-Px_4SP2,RPL-Px_2SDC1,ARL_S_IFWI_0.8PSS,ADL_N_IFWI_5SGC1, MTLSDC4,RPL_Hx-R-GC,RPL_Hx-R-DC1</t>
  </si>
  <si>
    <t>ISH Sensor enumeration pre and post Sx cycle - Magnetometer</t>
  </si>
  <si>
    <t>CSS-IVE-132265</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</si>
  <si>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GLK_B0_RS3_PV,ICL_U42_RS6_PV,ICL_Y42_RS6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</si>
  <si>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New Scenario Added based on 2016 Apollo Lake Entry Platform POR Rev 1.12
IceLake-UCIS-1855
IceLake-UCIS-2033
TGL Requirement coverage: 220195303, 220194423, BC-RQTBCTL-1100, RKL:2203201744</t>
  </si>
  <si>
    <t>Sensor should get enumerated in Device manager pre and post Sx cycle</t>
  </si>
  <si>
    <t>Functionality test for Sensor
Magnetometer-&gt; The digital compass that's usually based on a sensor called magnetometer provides  a simple orientation in relation to the Earth's magnetic field. As a result, your will always knows which way is North so it can auto rotate your digital maps depending on your physical orientation.</t>
  </si>
  <si>
    <t>GraCom,ICL-ArchReview-PostSi,InProdATMS1.0_03March2018,PSE 1.0,OBC-ICL-PCH-ISH-Sensors-Magnetometer,OBC-TGL-PCH-ISH-Sensors-Magnetometer,RKL_PSS0.5,TGL_PSS_IN_PRODUCTION,GLK_ATMS1.0_Automated_TCs,IFWI_TEST_SUITE,ADL/RKL/JSL,MTL_Test_Suite,IFWI_SYNC,ADL_N_IFWIIFWI_COVERAGE_DELTA,ADLMLP4x,RPL-P_5SGC1,RPL-P_5SGC2,RPL_S_MASTER,RPL-S_3SDC2,ADL_SBGA_5GC,ADL-M_5SGC1,ADL-M_2SDC1,ADL_SBGA_3SDC1,MTL-M_5SGC1,MTL-M_4SDC2,MTL_IFWI_CBV_PMC,MTL_IFWI_CBV_ISH,ADL_N_IFWI_5SGC1,ADL_N_IFWI_4SDC1,ADL_N_IFWI_3SDC1,ADL_N_IFWI_2SDC1,ADL_N_IFWI_IEC_PMC,ADL_N_IFWI_IEC_ISH,RPL-SBGA_5SC,RPL-SBGA_3SC,MTLSDC2,LNLM5SGC,LNLM3SDC2,LNLM4SDC1,LNLM3SDC3,LNLM3SDC4,LNLM3SDC5,LNLM2SDC6,ARL_S_IFWI_0.8PSS</t>
  </si>
  <si>
    <t>Verify ISH Sensor Functionality - Magnetometer</t>
  </si>
  <si>
    <t>CSS-IVE-132268</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</si>
  <si>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GLK_B0_RS3_PV,ICL_U42_RS6_PV,ICL_Y42_RS6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</si>
  <si>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BC-RQTBC-9989
IceLake-UCIS-1855
IceLake-UCIS-2033
TGL Requirement coverage: 220195303, 220194423,
RKL:2203201744, FR:1209951563</t>
  </si>
  <si>
    <t>Sensor should be functional</t>
  </si>
  <si>
    <t>Please use Action Manager tool instead of Sensor Diagnostic to check for Sensor functionality and enumeration testing in WOS.
Tool Location: \\akasha1\Temp\jpt\Action Manager
Note: Please note that this tool is only applicable for Win8.1 OS and Win 10 TH2 build and above
For Win7 and AOS please continue using Sensor Diagnostic tool.
Functionality test for Sensor
Magnetometer-&gt; The digital compass that's usually based on a sensor called magnetometer provides  a simple orientation in relation to the Earth's magnetic field. As a result, your will always knows which way is North so it can auto rotate your digital maps depending on your physical orientation.</t>
  </si>
  <si>
    <t>GLK-FW-PO,ICL-ArchReview-PostSi,LKF_ERB_PO,BIOS_EXT_BAT,InProdATMS1.0_03March2018,LKF_PO_Phase1,LKF_PO_Phase2,LKF_PO_New_P3,TGL_ERB_PO,OBC-LKF-PCH-ISH-Sensors-Magnetometer,OBC-ICL-PCH-ISH-Sensors-Magnetometer,OBC-TGL-PCH-ISH-Sensors-Magnetometer,RKL_PSS0.5,TGL_PSS_IN_PRODUCTION,RKL_U_PO_Phase3_IFWI,IFWI_TEST_SUITE,RKL_Native_PO,RKL_Xcomp_PO,ADL/RKL/JSL,CML_H_ADP_S_PO,COMMON_QRC_BAT,Delta_IFWI_BIOS,Phase_3,MTL_Test_Suite,MTL_PSS_0.8IFWI_SYNC,IFWI_FOC_BAT,ADL_N_IFWIIFWI_COVERAGE_DELTA,ADLMLP4x,RPL-P_5SGC1,RPL-P_5SGC2,RPL_S_MASTER,RPL-S_3SDC2,RPL_S_IFWI_PO_Phase3,MTL_IFWI_BAT,ADL_SBGA_5GC,ADL-M_5SGC1,ADL-M_2SDC1,LNL_M_IFWI_PSS,ADL_SBGA_3SDC1,RPL_Px_PO_P3,MTL-M/P_Pre-Si_In_Production,MTL-M_5SGC1,MTL-M_4SDC2,MTL_IFWI_IAC_ISH,RPL_SBGA_IFWI_PO_Phase3,MTL_IFWI_CBV_ISH,ADL_N_IFWI_5SGC1,ADL_N_IFWI_4SDC1,ADL_N_IFWI_3SDC1,ADL_N_IFWI_2SDC1,ADL_N_IFWI_IEC_PMC,ADL_N_IFWI_IEC_ISH,RPL_P_PO_P3,RPL-SBGA_5SC,ARL_Px_IFWI_CI,RPL-SBGA_3SC,MTLSDC2,LNLM5SGC,LNLM3SDC2,LNLM4SDC1,LNLM3SDC3,LNLM3SDC4,LNLM3SDC5,LNLM2SDC6,ARL_S_IFWI_0.8PSS</t>
  </si>
  <si>
    <t>ISH Sensor functionality pre and post Sx cycle - Magnetometer</t>
  </si>
  <si>
    <t>CSS-IVE-132269</t>
  </si>
  <si>
    <t>Magnetometer-Sensor should be functional pre and post Sx cycle</t>
  </si>
  <si>
    <t>ICL-ArchReview-PostSi,BIOS_EXT_BAT,InProdATMS1.0_03March2018,OBC-ICL-PCH-ISH-Sensors-Magnetometer,OBC-TGL-PCH-ISH-Sensors-Magnetometer,RKL_PSS0.5,TGL_PSS_IN_PRODUCTION,IFWI_TEST_SUITE,ADL/RKL/JSL,MTL_Test_Suite,MTL_PSS_0.8IFWI_SYNC,ADL_N_IFWIIFWI_COVERAGE_DELTA,ADLMLP4x,RPL-P_5SGC1,RPL-P_5SGC2,RPL_S_MASTER,RPL-S_3SDC2,ADL_SBGA_5GC,ADL-M_5SGC1,ADL-M_2SDC1,MTL_IFWI_FV,LNL_M_IFWI_PSS,ADL_SBGA_3SDC1,MTL-M_5SGC1,MTL-M_4SDC2,MTL_IFWI_IAC_BIOS,MTL_IFWI_CBV_PMC,MTL_IFWI_CBV_ISH,ADL_N_IFWI_5SGC1,ADL_N_IFWI_4SDC1,ADL_N_IFWI_3SDC1,ADL_N_IFWI_2SDC1,ADL_N_IFWI_IEC_ISH,RPL-SBGA_5SC,RPL-SBGA_3SC,MTLSDC2,LNLM5SGC,LNLM3SDC2,LNLM4SDC1,LNLM3SDC3,LNLM3SDC4,LNLM3SDC5,LNLM2SDC6,ARL_S_IFWI_0.8PSS</t>
  </si>
  <si>
    <t>Verify ISH Sensor Enumeration pre and post Sx cycle - Accelerometer/3D Accelerometer</t>
  </si>
  <si>
    <t>CSS-IVE-132281</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</si>
  <si>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Simics_PSS0.8,ADL-S_Simics_PSS1.0,ADL-S_Simics_PSS1.1,ADL-S_TGP-H_Simics_PSS1.1,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</si>
  <si>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BC-RQTBC-623, IceLake-UCIS-2163
TGL Requirement coverage: 220195306, 220194427, BC-RQTBCTL-1100, RKL:2203201744</t>
  </si>
  <si>
    <t>Accelerometer/3D Accelerometer Sensor should get enumerated in Action manager pre and post cycle</t>
  </si>
  <si>
    <t>Intention of the testcase is to verify sensor enumeration pre and post Sx cycle</t>
  </si>
  <si>
    <t>GraCom,InProdATMS1.0_03March2018,LKF_PO_Phase3,LKF_PO_New_P3,PSE 1.0,OBC-CNL-PCH-ISH-Sensors-3DAccelerometer,OBC-LKF-PCH-ISH-Sensors-3DAccelerometer,OBC-ICL-PCH-ISH-Sensors-3DAccelerometer,OBC-TGL-PCH-ISH-Sensors-3DAccelerometer,RKL_PSS0.5,TGL_PSS_IN_PRODUCTION,GLK_ATMS1.0_Automated_TCs,KBLR_ATMS1.0_Automated_TCs,IFWI_TEST_SUITE,ADL/RKL/JSL,MTL_Test_Suite,IFWI_SYNC,IFWI_FOC_BAT,ADL_N_IFWI,MTL_IFWI_PSS_EXTENDEDIFWI_COVERAGE_DELTA,ADLMLP4x,RPL-P_5SGC1,RPL-P_5SGC2,RPL_S_MASTER,RPL-S_3SDC2,ADL_SBGA_5GC,ADL-M_5SGC1,ADL-M_2SDC1,LNL_M_IFWI_PSS,ADL_SBGA_3SDC1,MTL_IFWI_QAC,MTL-M_5SGC1,MTL-M_4SDC2,MTL_IFWI_IAC_ISH,MTL-M/P_Pre-Si_In_Production,MTL_IFWI_CBV_PMC,MTL_IFWI_CBV_ISH,MTL-S_Pre-Si_In_Production,ADL_N_IFWI_5SGC1,ADL_N_IFWI_4SDC1,ADL_N_IFWI_3SDC1,ADL_N_IFWI_2SDC1,MTL-S_Pre-Si_In_Production,ADL_N_IFWI_IEC_ISH,RPL-SBGA_5SC,RPL-SBGA_3SC,MTLSDC2,LNLM5SGC,LNLM3SDC2,LNLM4SDC1,LNLM3SDC3,LNLM3SDC4,LNLM3SDC5,LNLM2SDC6,ARL_S_IFWI_0.8PSS</t>
  </si>
  <si>
    <t>Verify ISH Sensor Functionality - Accelerometer/3D Accelerometer</t>
  </si>
  <si>
    <t>CSS-IVE-132284</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</si>
  <si>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</si>
  <si>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BC-RQTBC-9989
IceLake-UCIS-2163
TGL Requirement coverage: 220195306, 220194427,
RKL:2203201744, FR:1209951569</t>
  </si>
  <si>
    <t>Accelerometer/3D Accelerometer Sensor should be functional </t>
  </si>
  <si>
    <t>Intention of the testcase is to verify sensor functionality</t>
  </si>
  <si>
    <t>GLK-FW-PO,ICL_PSS_BAT_NEW,LKF_ERB_PO,BIOS_EXT_BAT,InProdATMS1.0_03March2018,LKF_PO_Phase1,LKF_PO_Phase2,LKF_PO_New_P3,TGL_ERB_PO,OBC-CNL-PCH-ISH-Sensors-3DAccelerometer,OBC-LKF-PCH-ISH-Sensors-3DAccelerometer,OBC-ICL-PCH-ISH-Sensors-3DAccelerometer,OBC-TGL-PCH-ISH-Sensors-3DAccelerometer,RKL_PSS0.5,TGL_PSS_IN_PRODUCTION,RKL_U_PO_Phase3_IFWI,IFWI_TEST_SUITE,RKL_Xcomp_PO,RKL_Native_PO,ADL/RKL/JSL,CML_H_ADP_S_PO,COMMON_QRC_BAT,Delta_IFWI_BIOS,Phase_3,MTL_Test_Suite,MTL_PSS_0.8IFWI_SYNC,ADL_N_IFWIIFWI_COVERAGE_DELTA,ADLMLP4x,RPL-P_5SGC1,RPL-P_5SGC2,RPL_S_IFWI_PO_Phase3,RPL-S_3SDC1,MTL_IFWI_BAT,ADL_M_TS,ADL_SBGA_5GC,ADL-M_5SGC1,ADL-M_2SDC1,LNL_M_IFWI_PSS,ADL_SBGA_3SDC1,RPL_Px_PO_P3,MTL_IFWI_QAC,MTL-M/P_Pre-Si_In_Production,MTL-M_5SGC1,MTL-M_4SDC2,RPL_SBGA_IFWI_PO_Phase3,MTL_IFWI_CBV_ISH,ADL_N_IFWI_5SGC1,ADL_N_IFWI_4SDC1,ADL_N_IFWI_3SDC1,ADL_N_IFWI_2SDC1,ADL_N_IFWI_IEC_ISH,RPL_P_PO_P3,RPL-SBGA_5SC,RPL-SBGA_3SC,MTLSDC2,LNLM5SGC,LNLM3SDC2,LNLM4SDC1,LNLM3SDC3,LNLM3SDC4,LNLM3SDC5,LNLM2SDC6,ARL_S_IFWI_0.8PSS,MTL-S_Pre-Si_In_Production</t>
  </si>
  <si>
    <t>ISH Sensor Functionality pre and post Sx cycle - Accelerometer/3D Accelerometer</t>
  </si>
  <si>
    <t>CSS-IVE-132285</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</si>
  <si>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</si>
  <si>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Accelerometer/3D Accelerometer Sensor should be functional pre and post Sx cycle</t>
  </si>
  <si>
    <t>Intention of the testcase is to verify sensor functionality pre and post Sx cycle</t>
  </si>
  <si>
    <t>BIOS_EXT_BAT,InProdATMS1.0_03March2018,LKF_PO_Phase3,LKF_PO_New_P3,OBC-CNL-PCH-ISH-Sensors-3DAccelerometer,OBC-LKF-PCH-ISH-Sensors-3DAccelerometer,OBC-ICL-PCH-ISH-Sensors-3DAccelerometer,OBC-TGL-PCH-ISH-Sensors-3DAccelerometer,RKL_PSS0.5,TGL_PSS_IN_PRODUCTION,IFWI_TEST_SUITE,ADL/RKL/JSL,MTL_Test_Suite,MTL_PSS_0.8IFWI_SYNC,ADL_N_IFWIIFWI_COVERAGE_DELTA,ADLMLP4x,RPL-P_5SGC1,RPL-P_5SGC2,RPL_S_MASTER,RPL-S_3SDC2,ADL_SBGA_5GC,ADL-M_5SGC1,ADL-M_2SDC1,MTL_IFWI_FV,LNL_M_IFWI_PSS,ADL_SBGA_3SDC1,MTL_IFWI_QAC,MTL-M_5SGC1,MTL-M_4SDC2,MTL_IFWI_CBV_PMC,MTL_IFWI_CBV_ISH,ADL_N_IFWI_5SGC1,ADL_N_IFWI_4SDC1,ADL_N_IFWI_3SDC1,ADL_N_IFWI_2SDC1,ADL_N_IFWI_IEC_PMC,ADL_N_IFWI_IEC_ISH,RPL-SBGA_5SC,RPL-SBGA_3SC,MTLSDC2,LNLM5SGC,LNLM3SDC2,LNLM4SDC1,LNLM3SDC3,LNLM3SDC4,LNLM3SDC5,LNLM2SDC6,ARL_S_IFWI_0.8PSS,MTL-S_Pre-Si_In_Production,MTL-S_Pre-Si_In_Production</t>
  </si>
  <si>
    <t>Verify ISH Sensor Enumeration pre and post Sx cycle - Gyro</t>
  </si>
  <si>
    <t>CSS-IVE-132289</t>
  </si>
  <si>
    <t>AMLR_Y42_PV_RS6,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</si>
  <si>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BC-RQTBC-623, IceLake-UCIS-1854
TGL Requirement coverage: 220195301, 220194422, BC-RQTBCTL-1100, RKL:2203201744</t>
  </si>
  <si>
    <t>Sensor should get enumerated in Action manager pre and post Sx cycle</t>
  </si>
  <si>
    <t>GraCom,InProdATMS1.0_03March2018,PSE 1.0,OBC-CNL-PCH-ISH-Sensors-Gyrometer,OBC-ICL-PCH-ISH-Sensors-Gyrometer,OBC-TGL-PCH-ISH-Sensors-Gyrometer,RKL_PSS0.5,TGL_PSS_IN_PRODUCTION,GLK_ATMS1.0_Automated_TCs,KBLR_ATMS1.0_Automated_TCs,IFWI_TEST_SUITE,ADL/RKL/JSL,MTL_Test_Suite,IFWI_SYNC,IFWI_FOC_BAT,ADL_N_IFWI,MTL_IFWI_PSS_EXTENDEDIFWI_COVERAGE_DELTA,ADLMLP4x,RPL-P_5SGC1,RPL-P_5SGC2,RPL_S_MASTER,RPL-S_3SDC2,ADL_SBGA_5GC,ADL-M_5SGC1,ADL-M_2SDC1,LNL_M_IFWI_PSS,LNL_M_IFWI_PSS,ADL_SBGA_3SDC1,MTL_IFWI_QAC,MTL-M_5SGC1,MTL-M_4SDC2,MTL_IFWI_IAC_ISH,MTL_IFWI_CBV_PMC,MTL_IFWI_CBV_ISH,ADL_N_IFWI_5SGC1,ADL_N_IFWI_4SDC1,ADL_N_IFWI_3SDC1,ADL_N_IFWI_2SDC1,ADL_N_IFWI_IEC_ISH,RPL-SBGA_5SC,RPL-SBGA_3SC,MTLSDC2,LNLM5SGC,LNLM3SDC2,LNLM4SDC1,LNLM3SDC3,LNLM3SDC4,LNLM3SDC5,LNLM2SDC6,ARL_S_IFWI_0.8PSS</t>
  </si>
  <si>
    <t>ISH Sensor Functionality - Gyro</t>
  </si>
  <si>
    <t>CSS-IVE-132292</t>
  </si>
  <si>
    <t>AMLR_Y42_PV_RS6,CNL_H82_PV,CNL_U22_PV,CNL_Y22_PV,GLK_B0_RS3_PV,ICL_HFPGA_RS1_PSS_0.8P,ICL_HFPGA_RS1_PSS_1.0C,ICL_HFPGA_RS1_PSS_1.0P,ICL_HFPGA_RS2_PSS_1.1,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M_ADP-M_LP5_20H1_PreAlpha,ADL-M_ADP-M_LP5_21H1_PreAlpha,ADL-P_ADP-LP_DDR5_PreAlpha</t>
  </si>
  <si>
    <t>BC-RQTBC-623
IceLake-UCIS-1854
TGL Requirement coverage: 220195301, 220194422, 
RKL:2203201744, FR:1209951562</t>
  </si>
  <si>
    <t>Sensor should get be functional</t>
  </si>
  <si>
    <t>GLK-FW-PO,ICL_PSS_BAT_NEW,LKF_ERB_PO,BIOS_EXT_BAT,InProdATMS1.0_03March2018,LKF_PO_Phase1,LKF_PO_Phase2,LKF_PO_New_P3,TGL_ERB_PO,OBC-CNL-PCH-ISH-Sensors-Gyrometer,OBC-LKF-PCH-ISH-Sensors-Gyrometer,OBC-ICL-PCH-ISH-Sensors-Gyrometer,OBC-TGL-PCH-ISH-Sensors-Gyrometer,RKL_PSS0.5,TGL_PSS_IN_PRODUCTION,RKL_U_PO_Phase3_IFWI,IFWI_TEST_SUITE,RKL_Xcomp_PO,RKL_Native_PO,ADL/RKL/JSL,CML_H_ADP_S_PO,COMMON_QRC_BAT,Delta_IFWI_BIOS,Phase_3,MTL_Test_Suite,MTL_PSS_0.5,IFWI_SYNC,IFWI_FOC_BAT,ADL_N_IFWI,IFWI_COVERAGE_DELTA,ADLMLP4x,RPL-P_5SGC1,RPL-P_5SGC2,RPL_S_MASTER,RPL-S_3SDC2,RPL_S_IFWI_PO_Phase3,MTL_IFWI_BAT,ADL_SBGA_5GC,ADL-M_5SGC1,ADL-M_2SDC1,LNL_M_IFWI_PSS,ADL_SBGA_3SDC1,RPL_Px_PO_P3,MTL_IFWI_QAC,MTL-M/P_Pre-Si_In_Productionx,MTL-M_5SGC1,MTL-M_4SDC2,RPL_SBGA_IFWI_PO_Phase3,MTL_IFWI_CBV_ISH,ADL_N_IFWI_5SGC1,ADL_N_IFWI_4SDC1,ADL_N_IFWI_3SDC1,ADL_N_IFWI_2SDC1,ADL_N_IFWI_IEC_ISH,RPL_P_PO_P3,RPL-SBGA_5SC,ARL_Px_IFWI_CI,RPL-SBGA_3SC,MTLSDC2,LNLM5SGC,LNLM3SDC2,LNLM4SDC1,LNLM3SDC3,LNLM3SDC4,LNLM3SDC5,LNLM2SDC6,ARL_S_IFWI_0.5PSS,MTL-S_Pre-Si_In_Production</t>
  </si>
  <si>
    <t>ISH Sensor Functionality pre and post Sx cycle - Gyro</t>
  </si>
  <si>
    <t>CSS-IVE-132293</t>
  </si>
  <si>
    <t>Gyroscope Sensor should get be functional pre and post Sx cycle</t>
  </si>
  <si>
    <t>Intention of the testcase is to verify Gyro sensor functionality pre and post Sx cycle</t>
  </si>
  <si>
    <t>BIOS_EXT_BAT,InProdATMS1.0_03March2018,OBC-CNL-PCH-ISH-Sensors-Gyrometer,OBC-ICL-PCH-ISH-Sensors-Gyrometer,OBC-TGL-PCH-ISH-Sensors-Gyrometer,RKL_PSS0.5,TGL_PSS_IN_PRODUCTION,IFWI_TEST_SUITE,ADL/RKL/JSL,MTL_Test_Suite,IFWI_SYNC,ADL_N_IFWIIFWI_COVERAGE_DELTA,ADLMLP4x,RPL-P_5SGC1,RPL-P_5SGC2,RPL_S_MASTER,RPL-S_3SDC2,ADL_SBGA_5GC,ADL-M_5SGC1,ADL-M_2SDC1,MTL_IFWI_FV,ADL_SBGA_3SDC1,MTL_IFWI_QAC,MTL-M_5SGC1,MTL-M_4SDC2,MTL_IFWI_CBV_PMC,MTL_IFWI_CBV_ISH,ADL_N_IFWI_5SGC1,ADL_N_IFWI_4SDC1,ADL_N_IFWI_3SDC1,ADL_N_IFWI_2SDC1,ADL_N_IFWI_IEC_ISH,RPL-SBGA_5SC,RPL-SBGA_3SC,MTLSDC2,LNLM5SGC,LNLM3SDC2,LNLM4SDC1,LNLM3SDC3,LNLM3SDC4,LNLM3SDC5,LNLM2SDC6</t>
  </si>
  <si>
    <t>ISH Sensor Enumeration - Ambientlight (ALS)</t>
  </si>
  <si>
    <t>CSS-IVE-132296</t>
  </si>
  <si>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0.8,TGL_Simics_VP_RS2_PSS1.0,TGL_Simics_VP_RS2_PSS1.1,TGL_U42_RS4_PV,TGL_Y42_RS4_PV,TGL_Z0_(TGPLP-A0)_RS4_PPOExit,WHL_U42_Corp_PV,WHL_U42_PV,WHL_U43e_Corp_PV,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</si>
  <si>
    <t>BC-RQTBC-623
TGL Requirement coverage: 220195299, 220194421, RKL:2203201744
RKL: 1209951560</t>
  </si>
  <si>
    <t>Ambientlight Sensor should get enumerated in Action manager</t>
  </si>
  <si>
    <t>bios.alderlake,bios.amberlake,bios.arrowlake,bios.kabylake,bios.raptorlake,bios.skylake,ifwi.alderlake,ifwi.arrowlake,ifwi.jasperlake,ifwi.lunarlake,ifwi.meteorlake,ifwi.raptorlake,ifwi.rocketlake</t>
  </si>
  <si>
    <t>bios.raptorlake,ifwi.alderlake,ifwi.jasperlake,ifwi.meteorlake,ifwi.raptorlake,ifwi.rocketlake</t>
  </si>
  <si>
    <t>Intention of the testcase is to verify sensor enumeration</t>
  </si>
  <si>
    <t>GraCom,ICL_PSS_BAT_NEW,ICL_BAT_NEW,TGL_PSS0.8P,LKF_ERB_PO,BIOS_EXT_BAT,InProdATMS1.0_03March2018,PSE 1.0,TGL_ERB_PO,OBC-CNL-PCH-ISH-Sensors-ALS,OBC-LKF-PCH-ISH-Sensors-ALS,OBC-ICL-PCH-ISH-Sensors-ALS,OBC-TGL-PCH-ISH-Sensors-ALS,TGL_PSS_IN_PRODUCTION,GLK_ATMS1.0_Automated_TCs,KBLR_ATMS1.0_Automated_TCs,TGL_NEW_BAT,TGL_H_PSS_BIOS_BAT,RKL_S_PO_Phase3_IFWI,RKL_POE,RKL_U_PO_Phase3_IFWI,IFWI_TEST_SUITE,IFWI_PO,RKL_Xcomp_PO,RKL_Native_PO,ADL_PSS_1.05,ADL/RKL/JSL,CML_H_ADP_S_PO,COMMON_QRC_BAT,Phase_3,MTL_Test_Suite,IFWI_SYNC,IFWI_FOC_BAT,ADL_N_IFWI,MTL_IFWI_PSS_EXTENDEDIFWI_COVERAGE_DELTA,RPL_S_MASTER,RPL-S_3SDC1,ADLMLP4x,MTL_IFWI_Sanity,RPL-P_5SGC1,RPL-P_5SGC2,RPL_S_IFWI_PO_Phase3,RPL_S_PO_P3,ADL_SBGA_5GC,ADL-M_5SGC1,ADL-M_2SDC1,LNL_M_IFWI_PSS,ADL_SBGA_3SDC1,RPL_Px_PO_P3,ADL_SBGA_3DC4,MTL-M_4SDC2,RPL-Px_5SGC1,RPL-Px_4SDC1,MTL_IFWI_IAC_ISH,RPL_SBGA_PO_P3,RPL_SBGA_IFWI_PO_Phase3,MTL_IFWI_CBV_ISH,ADL_N_IFWI_5SGC1,ADL_N_IFWI_4SDC1,ADL_N_IFWI_3SDC1,ADL_N_IFWI_2SDC1,ADL_N_IFWI_IEC_BIOS,ADL_N_IFWI_IEC_ISH,RPL_P_PO_P3,RPL-Px_4SP2,RPL-Px_2SDC1,RPL-P_5SGC,RPL-P_4SDC1,RPL-SBGA_5SC,MTLSDC2,LNLM5SGC,LNLM3SDC2,LNLM4SDC1,LNLM3SDC3,LNLM3SDC4,LNLM3SDC5,LNLM2SDC6,ARL_S_IFWI_0.8PSS,MTL-S_Pre-Si_In_Production,MTL-S_Pre-Si_In_Production</t>
  </si>
  <si>
    <t>ISH Sensor Functionality - ALS</t>
  </si>
  <si>
    <t>CSS-IVE-132300</t>
  </si>
  <si>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1.0,RKL_Simics_VP_PSS1.1,TGL_H81_19H2_RS6_PreAlpha,TGL_Simics_VP_RS2_PSS0.8,TGL_Simics_VP_RS2_PSS1.0,TGL_Simics_VP_RS2_PSS1.1,TGL_U42_RS4_PV,TGL_Y42_RS4_PV,TGL_Z0_(TGPLP-A0)_RS4_PPOExit,WHL_U42_Corp_PV,WHL_U42_PV,WHL_U43e_Corp_PV,ADL-S_Simics_PSS0.8,ADL-S_Simics_PSS1.0,ADL-S_Simics_PSS1.1,ADL-S_ADP-S_SODIMM_DDR5_1DPC_Beta,ADL-S_ADP-S_SODIMM_DDR5_1DPC_PreAlpha,ADL-S_ADP-S_SODIMM_DDR5_1DPC_PV,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</si>
  <si>
    <t>BC-RQTBC-623
TGL Requirement coverage: 220195299, 220194421
RKL:2203201744 , 1209951560
ADL FR:1407849495</t>
  </si>
  <si>
    <t>ALS Sensor should be functional</t>
  </si>
  <si>
    <t>ICL_PSS_BAT_NEW,TGL_PSS0.8P,LKF_ERB_PO,BIOS_EXT_BAT,InProdATMS1.0_03March2018,PSE 1.0,TGL_ERB_PO,OBC-CNL-PCH-ISH-Sensors-ALS,OBC-LKF-PCH-ISH-Sensors-ALS,OBC-ICL-PCH-ISH-Sensors-ALS,OBC-TGL-PCH-ISH-Sensors-ALS,TGL_PSS_IN_PRODUCTION,GLK_ATMS1.0_Automated_TCs,KBLR_ATMS1.0_Automated_TCs,rkl_cml_s62,RKL_U_PO_Phase3_IFWI,IFWI_TEST_SUITE,RKL_Xcomp_PO,RKL_Native_PO,ADL_PSS_1.05,ADL/RKL/JSL,CML_H_ADP_S_PO,COMMON_QRC_BAT,Delta_IFWI_BIOS,Phase_3,MTL_Test_Suite,IFWI_SYNC,IFWI_FOC_BAT,ADL_N_IFWI,MTL_IFWI_PSS_EXTENDED,IFWI_COVERAGE_DELTA,RPL_S_MASTER,RPL-S_3SDC1,ADLMLP4x,RPL-P_5SGC1,RPL-P_5SGC2,RPL_S_IFWI_PO_Phase3,MTL_IFWI_BAT,ADL_SBGA_5GC,ADL-M_5SGC1,ADL-M_2SDC1,LNL_M_IFWI_PSS,ADL_SBGA_3SDC1,RPL_Px_PO_P3,MTL-M_4SDC2,RPL_SBGA_IFWI_PO_Phase3,MTL_IFWI_CBV_ISH,ADL_N_IFWI_5SGC1,ADL_N_IFWI_4SDC1,ADL_N_IFWI_3SDC1,ADL_N_IFWI_2SDC1,ADL_N_IFWI_IEC_BIOS,ADL_N_IFWI_IEC_ISH,RPL_P_PO_P3,RPL-SBGA_5SC,ARL_Px_IFWI_CI,MTLSDC2,LNLM5SGC,LNLM3SDC2,LNLM4SDC1,LNLM3SDC3,LNLM3SDC4,LNLM3SDC5,LNLM2SDC6,ARL_S_IFWI_0.8PSS,MTLSDC2</t>
  </si>
  <si>
    <t>Verify ISH Ambientlight Sensor (ALS) sensor functionality pre and post Sx cycle</t>
  </si>
  <si>
    <t>CSS-IVE-132301</t>
  </si>
  <si>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1.0,RKL_Simics_VP_PSS1.1,TGL_H81_19H2_RS6_PreAlpha,TGL_Simics_VP_RS2_PSS0.8,TGL_Simics_VP_RS2_PSS1.0,TGL_Simics_VP_RS2_PSS1.1,TGL_U42_RS4_PV,TGL_Y42_RS4_PV,TGL_Z0_(TGPLP-A0)_RS4_PPOExit,WHL_U42_Corp_PV,WHL_U42_PV,WHL_U43e_Corp_PV,ADL-S_Simics_PSS0.8,ADL-S_Simics_PSS1.0,ADL-S_Simics_PSS1.1,ADL-S_ADP-S_SODIMM_DDR5_1DPC_Beta,ADL-S_ADP-S_SODIMM_DDR5_1DPC_PreAlpha,ADL-S_ADP-S_SODIMM_DDR5_1DPC_PV,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</si>
  <si>
    <t>BC-RQTBC-623
TGL Requirement coverage: 220195299, 220194421, BC-RQTBCTL-1100, RKL:2203201744</t>
  </si>
  <si>
    <t>ALS Sensor should be functional pre and post Sx cycle </t>
  </si>
  <si>
    <t>Intention of the testcase is to verify Ambientlight Sensor (ALS) sensor functionality pre and post Sx cycle </t>
  </si>
  <si>
    <t>TGL_PSS0.8P,BIOS_EXT_BAT,InProdATMS1.0_03March2018,PSE 1.0,OBC-CNL-PCH-ISH-Sensors-ALS,OBC-ICL-PCH-ISH-Sensors-ALS,OBC-TGL-PCH-ISH-Sensors-ALS,TGL_PSS_IN_PRODUCTION,GLK_ATMS1.0_Automated_TCs,KBLR_ATMS1.0_Automated_TCs,rkl_cml_s62,IFWI_TEST_SUITE,PPMM_Pending,ADL/RKL/JSL,MTL_Test_Suite,IFWI_SYNC,IFWI_FOC_BAT,ADL_N_IFWI,MTL_IFWI_PSS_EXTENDEDIFWI_COVERAGE_DELTA,RPL_S_MASTER,RPL-S_3SDC1,ADLMLP4x,RPL-P_5SGC1,RPL-P_5SGC2,ADL_SBGA_5GC,ADL-M_5SGC1,ADL-M_2SDC1,MTL_IFWI_FV,LNL_M_IFWI_PSS,ADL_SBGA_3SDC1,MTL-M_4SDC2,MTL_IFWI_IAC_BIOS,MTL_IFWI_IAC_ISH,MTL_IFWI_CBV_PMC,MTL_IFWI_CBV_ISH,ADL_N_IFWI_5SGC1,ADL_N_IFWI_4SDC1,ADL_N_IFWI_3SDC1,ADL_N_IFWI_2SDC1,ADL_N_IFWI_IEC_PMC,ADL_N_IFWI_IEC_ISH,RPL-SBGA_5SC,MTLSDC2,LNLM5SGC,LNLM3SDC2,LNLM4SDC1,LNLM3SDC3,LNLM3SDC4,LNLM3SDC5,LNLM2SDC6,ARL_S_IFWI_0.8PSS,MTLSDC2</t>
  </si>
  <si>
    <t>Verify video playback in OS pre and post Sx cycle</t>
  </si>
  <si>
    <t>CSS-IVE-132328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</si>
  <si>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</si>
  <si>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TC developed based on L1\L2 coverage
TGL HSD ID:220194381
TGL HSD ES ID:220195243</t>
  </si>
  <si>
    <t>Ensure video clip is played successfully pre and post Sx cycle </t>
  </si>
  <si>
    <t>Intention of the testcase is to verify video playback functionality pre and post Sx cycle</t>
  </si>
  <si>
    <t>ICL_BAT_NEW,TGL_PSS0.8C,BIOS_EXT_BAT,InProdATMS1.0_03March2018,PSE 1.0,OBC-CNL-GPU-DDI-Display-Video,OBC-CFL-GPU-DDI-Display-Video,OBC-ICL-GPU-DDI-Display-Video,OBC-TGL-GPU-DDI-Display-Video,GLK_ATMS1.0_Automated_TCs,KBLR_ATMS1.0_Automated_TCs,IFWI_TEST_SUITE,ADL/RKL/JSL,ADL_Arch_Phase3,MTL_Test_Suite,IFWI_SYNC,ADL_N_IFWIIFWI_COVERAGE_DELTA,ADLMLP4x,ADL-P_5SGC1,ADL-P_5SGC2,ADL-M_5SGC1,RPL-Px_5SGC1,RPL-Px_4SDC1,MTL_S_IFWI_PSS_0.8,RPL-P_5SGC1,RPL-P_4SDC1,RPL-P_3SDC2,RPL-P_2SDC4,RPL-S_ 5SGC1,RPL-S_4SDC1,RPL-S_3SDC1,RPL-S_4SDC2,RPL-S_2SDC1,RPL-S_2SDC2,RPL-S_2SDC3,ADL_SBGA_5GC,ADL_SBGA_3DC1,ADL_SBGA_3DC2,ADL_SBGA_3DC3,ADL_SBGA_3DC4,ADL-M_3SDC1,ADL-M_3SDC2,ADL-M_2SDC1,ADL-M_2SDC2,RPL-P_3SDC3,RPL-P_PNP_GC,RPL-S_2SDC7,ADL_SBGA_3SDC1,MTL-M_5SGC1,MTL-M_4SDC1,MTL-M_4SDC2,MTL-M_3SDC3,MTL-M_2SDC4,MTL-M_2SDC5,MTL-M_2SDC6,MTL_IFWI_CBV_PMC,ADL_N_IFWI_5SGC1,ADL_N_IFWI_4SDC1,ADL_N_IFWI_3SDC1,ADL_N_IFWI_2SDC1,ADL_N_IFWI_2SDC3,ADL_N_IFWI_IEC_BIOS,ADL_N_IFWI_IEC_PMC,RPL_Px_PO_New_P3,RPL-SBGA_5SC,RPL-SBGA_4SC,RPL-SBGA_3SC,RPL-SBGA_2SC1,RPL-SBGA_2SC2,RPL-P_2SDC3,RPL-P_2SDC5,RPL-P_2SDC6,RPL-Px_4SP2,RPL-Px_2SDC1,ARL_S_IFWI_0.8PSS,MTL_S_IFWI_ACE_Payload,RPL_Hx-R-GC,RPL_Hx-R-DC1</t>
  </si>
  <si>
    <t>Verify Volume Up &amp; Down buttons function pre and post Sx cycle</t>
  </si>
  <si>
    <t>CSS-IVE-132334</t>
  </si>
  <si>
    <t>ADL-S_ADP-S_SODIMM_DDR5_1DPC_Alpha,ADL-S_ADP-S_UDIMM_DDR5_1DPC_PreAlpha,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</si>
  <si>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GPIO,S-states</t>
  </si>
  <si>
    <t>BC-RQTBC-9770
BC-RQTBCTL-1377</t>
  </si>
  <si>
    <t>Ensure volume  up &amp; Down button work without issue pre and post Sx cycles</t>
  </si>
  <si>
    <t>Intention of the testcase is to verify Volume buttons functionality pre and post Sx cycle</t>
  </si>
  <si>
    <t>EC-FV2,EC-GPIO,EC-SX,InProdATMS1.0_03March2018,PSE 1.0,GLK_ATMS1.0_Automated_TCs,rkl_cml_s62,IFWI_TEST_SUITE,ADL/RKL/JSL,MTL_Test_Suite,IFWI_SYNC,ADL_N_IFWIIFWI_COVERAGE_DELTA,RPLSGC1,RPLSGC2,IFWI_FOC_BAT,ADLMLP4x,ADL-P_5SGC1,ADL-P_5SGC2,ADL-M_5SGC1,RPL-Px_5SGC1,RPL-Px_4SDC1,RPL-P_5SGC1,RPL-P_4SDC1,RPL-P_3SDC2,RPL-P_2SDC4,RPL_S_NA,ADL_SBGA_5GC,ADL_SBGA_3DC1,ADL_SBGA_3DC2,ADL_SBGA_3DC3,ADL_SBGA_3DC4,ADL-M_3SDC1,ADL-M_3SDC2,ADL-M_2SDC1,ADL-M_2SDC2,RPL-S_5SGC1,RPL-S_2SDC2,RPL-P_3SDC3,RPL-P_PNP_GC,RPL-S_2SDC7,ADL_SBGA_3SDC1,MTL-M_5SGC1,MTL-M_4SDC1,MTL-M_4SDC2,MTL-M_3SDC3,MTL-M_2SDC4,MTL-M_2SDC5,MTL-M_2SDC6,MTL_IFWI_CBV_PMC,MTL_IFWI_CBV_EC,ADL_N_IFWI_5SGC1,ADL_N_IFWI_4SDC1,ADL_N_IFWI_3SDC1,ADL_N_IFWI_2SDC2,ADL_N_IFWI_2SDC3,ADL_N_IFWI_IEC_PMC,ADL_N_IFWI_IEC_EC,RPL_Px_PO_New_P3,RPL-SBGA_5SC,RPL-SBGA_4SC,RPL-SBGA_3SC,RPL-SBGA_2SC1,RPL-SBGA_2SC2,RPL-P_2SDC3,RPL-P_2SDC5,RPL-P_2SDC6,RPL-Px_4SP2,RPL-Px_2SDC1,MTL-P_IFWI_PO</t>
  </si>
  <si>
    <t>Verify Touch function test using Touch Panel</t>
  </si>
  <si>
    <t>CSS-IVE-132364</t>
  </si>
  <si>
    <t>ADL-S_ADP-S_SODIMM_DDR5_1DPC_Alpha,AML_5W_Y22_ROW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owerOn,JSLP_POR_20H1_PreAlpha,JSLP_POR_20H2_Beta,JSLP_POR_20H2_PV,JSLP_TestChip_19H1_PreAlpha,KBL_U21_PV,KBL_Y22_PV,KBLR_Y_PV,TGL_ H81_RS4_Alpha,TGL_ H81_RS4_Beta,TGL_ H81_RS4_PV,TGL_H81_19H2_RS6_PreAlpha,TGL_HFPGA_RS2,TGL_HFPGA_RS3,TGL_HFPGA_RS4,TGL_U42_RS4_PV,TGL_UY42_PO,TGL_Y42_RS4_PV,TGL_Z0_(TGPLP-A0)_RS4_PPOExit,WHL_U42_PV,ADL-S_ADP-S_SODIMM_DDR5_1DPC_Beta,ADL-S_ADP-S_SODIMM_DDR5_1DPC_PreAlpha,ADL-S_ADP-S_SODIMM_DDR5_1DPC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</si>
  <si>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touch panel</t>
  </si>
  <si>
    <t>BC-RQTBC-9912
BC-RQTBC-9989
BC-RQTBC-9976  BC-RQTBC-9987</t>
  </si>
  <si>
    <t>Touch Panel should be functional</t>
  </si>
  <si>
    <t>bios.amberlake,bios.kabylake,bios.meteorlake,bios.skylake,ifwi.alderlake,ifwi.arrowlake,ifwi.jasperlake,ifwi.lunarlake,ifwi.meteorlake,ifwi.raptorlake</t>
  </si>
  <si>
    <t>Intention of the testcase is to verify touch panel functionality</t>
  </si>
  <si>
    <t>GraCom,GLK-FW-PO,GLK-IFWI-SI,GLK-RS3-10_IFWI,BIOS_EXT_BAT,UDL2.0_ATMS2.0,TGL_ERB_PO,CML_U_LP3_Delta,TGL_BIOS_PO_P2,IFWI_TEST_SUITE,ADL/RKL/JSL,COMMON_QRC_BAT,Delta_IFWI_BIOS,MTL_Test_Suite,IFWI_SYNC,Automation_Inproduction,IFWI_FOC_BAT,ADL_N_IFWIIFWI_COVERAGE_DELTA,RPL_S_MASTER,RPL-S_3SDC1,ADL-P_3SDC1,RPL-Px_5SGC1,RPL-Px_4SDC1,RPL-P_4SDC1,ADL_SBGA_5GC,RPL-S_3SDC2,ADL_P_GC_NA,ADL_SBGA_3SDC1,ADL_N_GC_NA,MTL_P_MASTER,MTL_M_MASTER,MTL_IFWI_IAC_CSE,RPL_SBGA_IFWI_PO_Phase2,MTL IFWI_Payload_Platform-Val,ADL_N_IFWI_4SDC1,ADL_N_IFWI_2SDC3,ADL_N_IFWI_IEC_CSME,RPL-SBGA_5SC,MTL_P_Sanity,MTL-P_IFWI_PO,MTLSDC2</t>
  </si>
  <si>
    <t>Verify Analog Microphone test connected to 3.5 mm Port pre and post Sx cycle</t>
  </si>
  <si>
    <t>CSS-IVE-132386</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</si>
  <si>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CMPH_Simics_VP_PSS1.0,RKL_S_CMPH_Simics_VP_PSS1.1,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</si>
  <si>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BC-RQTBC-9769
ADL: 1408256914</t>
  </si>
  <si>
    <t>Device functionality should be working fine pre and post cycle</t>
  </si>
  <si>
    <t>Intention of the testcase is to verify Analog microphone functionality pre and post Sx cycle</t>
  </si>
  <si>
    <t>GraCom,ICL_BAT_NEW,BIOS_EXT_BAT,UDL2.0_ATMS2.0,TGL_VP_NA,TGL_ERB_PO,OBC-CNL-PCH-AVS-Audio-HDA_MIC,OBC-CFL-PCH-AVS-Audio-HAD_MIC,OBC-ICL-PCH-AVS-Audio-HDA_MIC,OBC-TGL-PCH-AVS-Audio-HDA_MIC,rkl_cml_s62,IFWI_TEST_SUITE,ADL_pss_0.8_NA,ADL/RKL/JSL,MTL_Test_Suite,IFWI_SYNC,ADL_N_IFWIIFWI_COVERAGE_DELTA,ADLMLP4x,ADL-P_5SGC1,ADL-P_5SGC2,ADL-M_5SGC1,RPL-Px_5SGC1,RPL-Px_4SDC1,MTL_S_IFWI_PSS_0.8,RPL-P_5SGC1,RPL-P_4SDC1,RPL-P_3SDC2,RPL-P_2SDC4,RPL-S_ 5SGC1,RPL-S_4SDC1,RPL-S_4SDC2,RPL-S_2SDC2,RPL-S_2SDC3,ADL_SBGA_5GC,ADL_SBGA_3DC1,ADL_SBGA_3DC2,ADL_SBGA_3DC3,ADL_SBGA_3DC4,ADL-M_3SDC1,ADL-M_3SDC2,ADL-M_2SDC1,ADL-M_2SDC2,RPL-P_3SDC3,RPL-P_PNP_GC,ADL_M_LP5x_NA,ADL_SBGA_3SDC1,MTL-M_5SGC1,MTL-M_4SDC1,MTL-M_4SDC2,MTL-M_3SDC3,MTL-M_2SDC4,MTL-M_2SDC5,MTL-M_2SDC6,MTL_IFWI_CBV_PMC,ADL_N_IFWI_5SGC1,ADL_N_IFWI_4SDC1,ADL_N_IFWI_3SDC1,ADL_N_IFWI_2SDC2,ADL_N_IFWI_2SDC3,ADL_N_IFWI_IEC_PMC,RPL-SBGA_5SC,RPL-SBGA_4SC,RPL-SBGA_3SC,RPL-SBGA_2SC1,RPL-SBGA_2SC2,RPL-S_2SDC8,RPL-P_2SDC3,RPL-P_2SDC5,RPL-P_2SDC6,ARL_S_IFWI_0.8PSS,RPL_Hx-R-GC,RPL_Hx-R-DC1</t>
  </si>
  <si>
    <t>ISH Sensor Functionality - Barometric Pressure</t>
  </si>
  <si>
    <t>CSS-IVE-132400</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</si>
  <si>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HFPGA_RS1_PSS_0.8P,ICL_HFPGA_RS1_PSS_1.0C,ICL_HFPGA_RS1_PSS_1.0P,ICL_HFPGA_RS2_PSS_1.1,ICL_Simics_VP_RS1_PSS_0.8P,ICL_Simics_VP_RS1_PSS_1.0C,ICL_Simics_VP_RS1_PSS_1.0P,ICL_Simics_VP_RS2_PSS_1.1,ICL_U42_RS6_PV,ICL_Y42_RS6_PV,KBL_U21_PV,KBLR_Y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</si>
  <si>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APL POR v1.02  -&gt; APL Integrated Sensor Solution &amp; ISH4.0 Support
KBL &amp; BXT -&gt; KBL_Mobile_Platform_POR_Doc_v1.0 -&gt; Validated Sensor Types in 2015/6
IceLake-UCIS-1856
TGL Requirement coverage: 220195304, 220194425, RKL:2203201744</t>
  </si>
  <si>
    <t>Barometer Sensor should get be functional</t>
  </si>
  <si>
    <t>GLK-FW-PO,ICL_PSS_BAT_NEW,LKF_ERB_PO,BIOS_EXT_BAT,InProdATMS1.0_03March2018,LKF_PO_Phase1,LKF_PO_Phase2,LKF_PO_New_P3,PSE 1.0,TGL_ERB_PO,RKL_PSS0.5,TGL_PSS_IN_PRODUCTION,KBLR_ATMS1.0_Automated_TCs,IFWI_TEST_SUITE,ADL/RKL/JSL,COMMON_QRC_BAT,Delta_IFWI_BIOS,MTL_Test_Suite,IFWI_SYNC,IFWI_FOC_BAT,MTL_M_MASTER,IFWI_COVERAGE_DELTA,RPL-P_5SGC2,RPL_S_MASTER,RPL-S_3SDC2,RPL_S_IFWI_PO_Phase3,MTL_IFWI_BAT,ADL_SBGA_5GC,ADL-M_2SDC1,ADL_SBGA_3SDC1,RPL_Px_PO_P3,MTL-M_4SDC2,RPL_SBGA_IFWI_PO_Phase3,MTL_IFWI_CBV_ISH,RPL_P_PO_P3,RPL-SBGA_5SC,RPL-SBGA_3SC</t>
  </si>
  <si>
    <t>Verify Gyrometer Sensor enumeration Pre and post Sx cycle</t>
  </si>
  <si>
    <t>CSS-IVE-132414</t>
  </si>
  <si>
    <t>AMLR_Y42_PV_RS6,CNL_H82_PV,CNL_U22_PV,CNL_Y22_PV,ICL_U42_RS6_PV,ICL_Y42_RS6_PV,KBL_U21_PV,KBL_Y22_PV,KBLR_Y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5_PreAlpha</t>
  </si>
  <si>
    <t>KBL L3 Platform Landing Zone_20151006 -&gt; Other LZ
TGL Requirement coverage: BC-RQTBCTL-1100,RKL:2203201744</t>
  </si>
  <si>
    <t>Gyrometer-Sensor should get enumerated in Action manager pre and post Sx cycle</t>
  </si>
  <si>
    <t>Intention of the testcase is to verify Gyrometer Sensor enumeration Pre and post Sx cycle</t>
  </si>
  <si>
    <t>InProdATMS1.0_03March2018,PSE 1.0,OBC-CNL-PCH-ISH-Sensors-Gyrometer,OBC-ICL-PCH-ISH-Sensors-Gyrometer,OBC-TGL-PCH-ISH-Sensors-Gyrometer,TGL_PSS_IN_PRODUCTION,KBLR_ATMS1.0_Automated_TCs,IFWI_TEST_SUITE,MTL_Test_Suite,IFWI_SYNC,ADL_N_IFWIIFWI_COVERAGE_DELTA,ADLMLP4x,RPL-P_5SGC1,RPL-P_5SGC2,RPL_S_MASTER,RPL-S_3SDC2,ADL_SBGA_5GC,ADL-M_5SGC1,ADL-M_2SDC1,ADL_SBGA_3SDC1,MTL-M_5SGC1,MTL-M_4SDC2,MTL_IFWI_IAC_BIOS,MTL_IFWI_CBV_PMC,MTL_IFWI_CBV_ISH,ADL_N_IFWI_5SGC1,ADL_N_IFWI_4SDC1,ADL_N_IFWI_3SDC1,ADL_N_IFWI_2SDC1,ADL_N_IFWI_IEC_PMC,,ADL_N_IFWI_IEC_ISH,RPL-SBGA_5SC,RPL-SBGA_3SC,LNLM5SGC,LNLM3SDC2,LNLM4SDC1,LNLM3SDC3,LNLM3SDC4,LNLM3SDC5,LNLM2SDC6</t>
  </si>
  <si>
    <t>Verify GPS/GNSS enumeration check pre and post Sx cycle</t>
  </si>
  <si>
    <t>fw.ifwi.pchc,fw.ifwi.pmc</t>
  </si>
  <si>
    <t>CSS-IVE-132439</t>
  </si>
  <si>
    <t>AML_5W_Y22_ROW_PV,AMLR_Y42_PV_RS6,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Y42_RS6_PV,KBL_U21_PV,KBLR_Y_PV,KBLR_Y22_PV,TGL_U42_RS4_PV,TGL_Y42_RS4_PV,TGL_Z0_(TGPLP-A0)_RS4_PPOExit,WHL_U42_Corp_PV,WHL_U42_PV,WHL_U43e_Corp_PV,TGL_U42_RS6_Alpha,TGL_U42_RS6_Beta,TGL_U42_RS6_PV,TGL_Y42_RS6_Alpha,TGL_Y42_RS6_Beta,TGL_Y42_RS6_PV,AML_Y42_Win10X_PV</t>
  </si>
  <si>
    <t>GNSS,S-states</t>
  </si>
  <si>
    <t>GPS/GNSS module should be enumerated pre and post Sx cycle</t>
  </si>
  <si>
    <t>ifwi.alderlake,ifwi.lunarlake,ifwi.meteorlake,ifwi.raptorlake,ifwi.raptorlake_refresh</t>
  </si>
  <si>
    <t>This test is to verify GPS/GNSS enumeration check post Sx cycle</t>
  </si>
  <si>
    <t>InProdATMS1.0_03March2018,PSE 1.0,OBC-CNL-PTF-PCIE-Connectivity-GNSS,OBC-CFL-PTF-PCIE-Connectivity-GNSS,OBC-ICL-PTF-PCIE-Connectivity-GNSS,OBC-TGL-PTF-PCIE-Connectivity-GNSS,AMLY22_delta_from_Y42,TGL_NEW_BAT,IFWI_TEST_SUITE,ADL/RKL/JSL,MTL_Test_Suite,IFWI_SYNC,ADL_N_IFWIIFWI_COVERAGE_DELTA,RPL_P_MASTER,1,RPL-Px_4SDC1,RPL-P_5SGC1,MTL_IFWI_CBV_PMC,ADL_N_IFWI_2SDC2,ADL_N_IFWI_IEC_PMC,RPL-Px_2SDC1,RPL-P_2SDC4, RPL-SBGA_5SC, RPL_Hx-R-GC</t>
  </si>
  <si>
    <t>Verify WWAN enumeration pre and post Sx cycle</t>
  </si>
  <si>
    <t>CSS-IVE-132446</t>
  </si>
  <si>
    <t>AML_5W_Y22_ROW_PV,AMLR_Y42_PV_RS6,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KBL_U21_PV,KBL_Y22_PV,KBLR_Y_PV,KBLR_Y22_PV,TGL_U42_RS4_PV,TGL_Y42_RS4_PV,TGL_Z0_(TGPLP-A0)_RS4_PPOExit,WHL_U42_Corp_PV,WHL_U42_PV,WHL_U43e_Corp_PV,TGL_U42_RS6_Alpha,TGL_U42_RS6_Beta,TGL_U42_RS6_PV,TGL_Y42_RS6_Alpha,TGL_Y42_RS6_Beta,TGL_Y42_RS6_PV,AML_Y42_Win10X_PV</t>
  </si>
  <si>
    <t>S-states,WWAN</t>
  </si>
  <si>
    <t>BC-RQTBC-9996
TGL Requirement coverage: BC-RQTBCTL-487, BC-RQTBCTL-1244, 
JSL PRD Coverage: BC-RQTBC-16469
RKL:2203203097,2203202914</t>
  </si>
  <si>
    <t>WWAN should get enumerated pre and post Sx cycle</t>
  </si>
  <si>
    <t>Verify WWAN enumeration test in device manager pre and post Sx cycle</t>
  </si>
  <si>
    <t>InProdATMS1.0_03March2018,PSE 1.0,TGL_ERB_PO,OBC-CNL-PTF-PCIE-Connectivity-WWAN,OBC-CFL-PTF-PCIE-Connectivity-WWAN,OBC-ICL-PTF-PCIE-Connectivity-WWAN,OBC-TGL-PTF-PCIE-Connectivity-WWAN,CML_Delta_From_WHL,AMLY22_delta_from_Y42,TGL_NEW_BAT,IFWI_TEST_SUITE,ADL/RKL/JSL,MTL_Test_Suite,IFWI_SYNC,IFWI_FOC_BAT,ADL_N_IFWIIFWI_COVERAGE_DELTA,RPL_P_MASTER,1,RPL-Px_4SDC1,ADL-M_2SDC1,RPL-P_5SGC1,MTL_IFWI_CBV_PMC,ADL_N_IFWI_2SDC2,ADL_N_IFWI_IEC_PMC,RPL-Px_2SDC1,RPL-P_2SDC4, RPL-SBGA_5SC, RPL_Hx-R-GC</t>
  </si>
  <si>
    <t>Verify enumeration of TouchPad in device manager pre and post Sx cycle</t>
  </si>
  <si>
    <t>CSS-IVE-132459</t>
  </si>
  <si>
    <t>AML_5W_Y22_ROW_PV,AMLR_Y42_PV_RS6,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U42_RS6_PV,ICL_Y42_RS6_PV,JSLP_POR_20H1_Alpha,JSLP_POR_20H1_PreAlpha,JSLP_POR_20H2_Beta,JSLP_POR_20H2_PV,KBL_U21_PV,KBL_Y22_PV,KBLR_Y_PV,RKL_S81_CMPH_Xcomp_DDR4_RS6_Alpha,RKL_S81_CMPH_Xcomp_DDR4_RS7_Beta,RKL_S81_TGPH_Native_DDR4_RS6_Alpha,RKL_S81_TGPH_Native_DDR4_RS7_Beta,RKL_S81_TGPH_Native_DDR4_RS7_PV,RKL_Simics_VP_PSS1.0,RKL_Simics_VP_PSS1.1,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TGL_U42_RS6_PV,TGL_Y42_RS6_Alpha,TGL_Y42_RS6_Beta,TGL_Y42_RS6_PV,AML_Y42_Win10X_PV,CML_U42_DG1_DDR4_PV,CML_U62_DG1_DDR4_PV,RKL_S_CMPH_Simics_VP_PSS1.0,RKL_S_CMPH_Simics_VP_PSS1.1,RKL_CML_S_102_TGPH_Xcomp_DDR4_Beta,RKL_CML_S_102_TGPH_Xcomp_DDR4_Alpha,RKL_CML_S_102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</si>
  <si>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BC-RQTBC-10441
IceLake-UCIS-1988
TGL Requirement coverage: 220195270, 220194396,</t>
  </si>
  <si>
    <t>Touch pad Device should get enumerated under device manager pre and post Sx cycle.</t>
  </si>
  <si>
    <t>Test is to check enumeration of touch pad in device manager pre and post Sx cycle</t>
  </si>
  <si>
    <t>UDL2.0_ATMS2.0,OBC-ICL-PCH-I2C-Touch-Touchpad,OBC-TGL-PCH-I2C-Touch-Touchpad,TGL_NEW_BAT,IFWI_TEST_SUITE,MTL_Test_Suite,IFWI_SYNC,ADL_N_IFWIIFWI_COVERAGE_DELTA,ADLMLP4x,ADL-P_5SGC1,ADL-M_5SGC1,ADL-P_3SDC3,ADL-P_3SDC4,RPL-Px_5SGC1,RPL-P_5SGC1,ADL_SBGA_5GC,MTL_IFWI_QAC,RPL_SBGA_IFWI_PO_Phase2,MTL_IFWI_CBV_PMC,ADL_N_IFWI_5SGC1,ADL_N_IFWI_4SDC1,ADL_N_IFWI_2SDC1,ADL_N_IFWI_IEC_PMC,RPL-SBGA_5SC,RPL-SBGA_4SC,LNLM5SGC,LNLM3SDC2,LNLM4SDC1</t>
  </si>
  <si>
    <t>Verify Intel Display Audio enumeration pre and post CMS cycle</t>
  </si>
  <si>
    <t>CSS-IVE-132493</t>
  </si>
  <si>
    <t>ADL-S_ADP-S_SODIMM_DDR5_1DPC_Alpha,AML_5W_Y22_ROW_PV,ADL-S_ADP-S_UDIMM_DDR5_1DPC_PreAlpha,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KBL_H42_PV,KBL_U21_PV,KBL_U22_PV,KBL_U23e_PV,KBL_Y22_PV,KBLR_Y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</si>
  <si>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codecs,MoS (Modern Standby)</t>
  </si>
  <si>
    <t>BC-RQTBC-9768 
LKF: BC-RQTBCLF-314,BC-RQTBCLF-99
TGL HSD ID:220194370</t>
  </si>
  <si>
    <t>This test is to verify Intel HD Audio enumeration post Modern standby cycle</t>
  </si>
  <si>
    <t>InProdATMS1.0_03March2018,PSE 1.0,OBC-CNL-GPU-DDI-Display-HDMI_Audio,OBC-CFL-GPU-DDI-Display-HDMI_Audio,OBC-LKF-GPU-DDI-Display-HDMI_Audio,OBC-ICL-GPU-DDI-Display-HDMI_Audio,OBC-TGL-GPU-DDI-Display-HDMI_Audio,KBLR_ATMS1.0_Automated_TCs,CML_DG1_Delta,IFWI_TEST_SUITE,ADL/RKL/JSL,MTL_Test_Suite,IFWI_SYNC,IFWI_FOC_BAT,ADL_N_IFWIIFWI_COVERAGE_DELTA,ADLMLP4x,ADL-P_5SGC1,ADL-P_5SGC2,ADL-M_5SGC1,RPL-Px_5SGC1,RPL-Px_4SDC1,RPL-P_4SDC1,RPL-P_3SDC2,RPL-P_2SDC4,RPL-S_ 5SGC1,RPL-S_4SDC1,RPL-S_3SDC1,RPL-S_4SDC2,RPL-S_2SDC1,RPL-S_2SDC2,RPL-S_2SDC3,ADL_SBGA_5GC,ADL-M_3SDC1,ADL-M_3SDC2,ADL-M_2SDC1,ADL-M_2SDC2,RPL-P_3SDC3,RPL-P_PNP_GC,,ADL_SBGA_3DC1,ADL_SBGA_3DC2,ADL_SBGA_3DC3,ADL_SBGA_3DC4,ADL_SBGA_3SDC1,MTL-M_5SGC1,MTL-M_3SDC3,MTL_IFWI_IAC_ACE ROM EXT,MTL_IFWI_CBV_ACE FW,MTL_IFWI_CBV_PMC,ADL_N_IFWI_5SGC1,ADL_N_IFWI_4SDC1,ADL_N_IFWI_3SDC1,ADL_N_IFWI_2SDC1,ADL_N_IFWI_2SDC2,ADL_N_IFWI_2SDC3,ADL_N_IFWI_IEC_PMC,RPL-SBGA_5SC,RPL-SBGA_4SC,RPL-SBGA_2SC1,RPL-SBGA_2SC2,RPL-Px_4SP2,RPL-Px_2SDC1,RPL_Hx-R-GC,RPL_Hx-R-DC1</t>
  </si>
  <si>
    <t>CSS-IVE-132522</t>
  </si>
  <si>
    <t>CNL_H82_PV,CNL_U22_PV,CNL_Y22_PV,LKF_A0_RS4_Alpha,LKF_A0_RS4_POE,LKF_B0_RS4_Beta,LKF_B0_RS4_PO,LKF_Bx_ROW_19H1_Alpha,LKF_Bx_ROW_19H2_Beta,LKF_Bx_ROW_19H2_PV,LKF_Bx_ROW_20H1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TGL_H81_20H1_RS7_ALPHA,TGL_H81_20H1_RS7_BETA,TGL_H81_20H1_RS7_PV</t>
  </si>
  <si>
    <t>BC-RQTBC-10589 
LKF_RVP_BOM_POR_key_components_20170312_rev1p41</t>
  </si>
  <si>
    <t>Intention of the testcase is to verify Volume buttons functionality</t>
  </si>
  <si>
    <t>EC-FV,EC-SX,EC-GPIO,UDL2.0_ATMS2.0,OBC-ICL-PCH-GPIO-HwBtns/LEDs/Switchs,OBC-TGL-PCH-GPIO-HwBtns/LEDs/Switchs,IFWI_TEST_SUITE,ADL/RKL/JSL,MTL_Test_Suite,IFWI_SYNC,ADL_N_IFWIIFWI_COVERAGE_DELTA,IFWI_FOC_BAT,RPL_S_NA,RPL_S_MASTER,ADL-M_5SGC1,RPL-Px_5SGC1,RPL-Px_4SDC1,RPL-P_5SGC1,RPL-P_4SDC1,RPL-P_3SDC2,RPL-P_2SDC4,ADL_SBGA_5GC,ADL_SBGA_3DC1,ADL_SBGA_3DC2,ADL_SBGA_3DC3,ADL_SBGA_3DC4,ADL-M_3SDC1,ADL-M_3SDC2,ADL-M_2SDC1,ADL-M_2SDC2,RPL-P_3SDC3,RPL-P_PNP_GC,RPL-S_2SDC7,MTL-M_5SGC1,MTL-M_4SDC1,MTL-M_4SDC2,MTL-M_3SDC3,MTL-M_2SDC4,MTL-M_2SDC5,MTL-M_2SDC6,MTL_IFWI_CBV_PMC,MTL_IFWI_CBV_EC,ADL_N_IFWI_5SGC1,ADL_N_IFWI_4SDC1,ADL_N_IFWI_3SDC1,ADL_N_IFWI_2SDC2,ADL_N_IFWI_2SDC3,ADL_N_IFWI_IEC_PMC,ADL_N_IFWI_IEC_EC,RPL-SBGA_5SC,RPL-SBGA_4SC,RPL-SBGA_2SC1,RPL-SBGA_2SC2,RPL-P_2SDC3,RPL-P_2SDC5,RPL-P_2SDC6,RPL-Px_4SP2,RPL-Px_2SDC1,MTLSGC1,MTLSDC1,MTLSDC2,MTLSDC4,MTLSDC5,RPL_Hx-R-GC,RPL_Hx-R-DC1</t>
  </si>
  <si>
    <t>Verify CNVi WLAN Functionality in OS</t>
  </si>
  <si>
    <t>CSS-IVE-132553</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</si>
  <si>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owerOn,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</si>
  <si>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CNVi,WiFi</t>
  </si>
  <si>
    <t>TGL: 1209949499
BC-RQTBCTL-651
BC-RQTBC-13414
BC-RQTBC-13854
BC-RQTBC-12331
BC-RQTBCTL-476
BC-RQTBC-13856
BC-RQTBC-12333
BC-RQTBCTL-478
TGL Requirement coverage: BC-RQTBCTL-651, 2201160277, 2201160358
JSL : BC-RQTBC-16460, BC-RQTBC-16464
RKL: 2203201716,2203202994,220948396,220948390,1209950654
JSLP: 2202557901,2202557905,2202557922,2202557909,2203202994,2203203063</t>
  </si>
  <si>
    <t>WLAN/WiFi should be detected and functional using CNVi</t>
  </si>
  <si>
    <t>This Test case is to Validate WLAN/Wi-Fi Functionality using CNVi</t>
  </si>
  <si>
    <t>GLK-FW-PO,ICL-ArchReview-PostSi,TGL_PSS0.8P,BIOS_EXT_BAT,InProdATMS1.0_03March2018,PSE 1.0,OBC-CNL-PCH-CNVi-Connectivity-WiFi,OBC-CFL-PCH-CNVi-Connectivity-WiFi,OBC-ICL-PCH-CNVi-Connectivity-WiFi,OBC-TGL-PCH-CNVi-Connectivity-WiFi,GLK_ATMS1.0_Automated_TCs,RKL_S_PO_Phase3_IFWI,RKL_POE,RKL_U_PO_Phase3_IFWI,IFWI_TEST_SUITE,RKL_Native_PO,RKL_Xcomp_PO,ADL/RKL/JSL,CML_H_ADP_S_PO,COMMON_QRC_BAT,Delta_IFWI_BIOS,Phase_3,MTL_Test_Suite,MTL_PSS_0.8IFWI_SYNC,ADL_N_IFWIIFWI_COVERAGE_DELTA,RPLSGC1,RPLSGC2,ADLMLP4x,ADL-P_5SGC1,ADL-P_5SGC2,ADL-M_5SGC1,ADL-M_3SDC1,ADL-M_3SDC3,ADL-M_2SDC1,ADL-P_3SDC1,RPL-S_ 5SGC1, RPL-S_4SDC1, RPL-S_4SDC2, ,,  RPL-S_2SDC2, RPL-S_2SDC3, RPL-S_2SDC4,RPL_S_IFWI_PO_Phase3,NA_4_FHF,MTL_IFWI_BAT,ADL_SBGA_5GC,RPL-SBGA_5SC,ERB,RPL-Px_5SGC1,RPL-Px_4SDC1,ADL-M_5SGC1,ADL-M_3SDC2,ADL-M_2SDC2,RPL-S_3SDC2, ,, RPL-S_2SDC2, RPL-S_2SDC3,  RPL-S_3SDC1, RPL-S_4SDC2, RPL-S_4SDC1, RPL-S_5SGC1, RPL-P_5SGC1, RPL-P_5SGC2,  RPL-P_2SDC3, RPL-S_2SDC7, RPL-S_ 5SGC1, RPL-S_4SDC1, RPL-S_3SDC1, ,, RPL-S_2SDC2, RPL-S_2SDC3, RPL-S_2SDC7,LNL_M_IFWI_PSS,RPL_Px_PO_P3,RPL_SBGA_IFWI_PO_Phase3,MTL IFWI_Payload_Platform-Val, ADL_N_IFWI_5SGC1, ADL_N_IFWI_4SDC1, ADL_N_IFWI_2SDC1, ADL_N_IFWI_2SDC2,ADL_N_IFWI_IEC_BIOS,RPL_P_PO_P3,RPL-S_2SDC8,RPL-Px_4SP2,RPL-Px_2SDC1,RPL-P_4SDC1,RPL-P_3SDC2,RPL-P_2SDC5,RPL-P_2SDC6,MTL-P_IFWI_PO,ARL_S_IFWI_0.8PSS, MTLSGC1, MTLSDC1, MTLSDC3, MTLSDC4, MTLSDC5, RPL-SBGA_5SC, RPL-SBGA_4SC, RPL-P_5SGC1, RPL-P_4SDC1, RPL-P_3SDC2, RPL-P_2SDC4, RPL-P_2SDC5, RPL-P_2SDC6, RPL-S_3SDC1, RPL-S_4SDC2, RPL-S_4SDC1, RPL-S_ 5SGC1, RPL-S_2SDC2, RPL-S_2SDC3, RPL-S_2SDC7, RPL-S_2SDC8, ,</t>
  </si>
  <si>
    <t>Verify CNVi WLAN Functionality in OS before/after Sx cycle</t>
  </si>
  <si>
    <t>CSS-IVE-132554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</si>
  <si>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</si>
  <si>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CNVi,S-states</t>
  </si>
  <si>
    <t>BC-RQTBCTL-651
BC-RQTBC-13414
TGL: 2201160277, 2201160358
JSL PRD Coverage: BC-RQTBC-16463
RKL:2203201716</t>
  </si>
  <si>
    <t>WLAN/WiFi should be detected and functional using CNVi Pre and Post Sx Cycle</t>
  </si>
  <si>
    <t>This test case is to validate WLAN/Wi-Fi Functionality using CNVi Pre and Post Sx Cycle</t>
  </si>
  <si>
    <t>GLK-CI,GLK-CI-2,ICL-ArchReview-PostSi,GLK_Win10S,ICL_BAT_NEW,TGL_PSS1.0C,BIOS_EXT_BAT,InProdATMS1.0_03March2018,PSE 1.0,TGL_ERB_PO,OBC-CNL-PCH-CNVi-Connectivity-WiFi,OBC-CFL-PCH-CNVi-Connectivity-WiFi,OBC-ICL-PCH-CNVi-Connectivity-WiFi,OBC-TGL-PCH-CNVi-Connectivity-WiFi,GLK_ATMS1.0_Automated_TCs,IFWI_TEST_SUITE,ADL/RKL/JSL,MTL_Test_Suite,MTL_PSS_0.8IFWI_SYNC,ADL_N_IFWIIFWI_COVERAGE_DELTA,RPLSGC1,RPLSGC2,ADLMLP4x,ADL-P_5SGC1,ADL-P_5SGC2,ADL-M_5SGC1,ADL-M_3SDC1,ADL-M_3SDC3,ADL-M_2SDC1,ADL-P_3SDC1,RPL-S_ 5SGC1, RPL-S_4SDC1, RPL-S_4SDC2, ,,  RPL-S_2SDC2, RPL-S_2SDC3, RPL-S_2SDC4,ADL_SBGA_5GC,RPL-SBGA_5SC,RPL-Px_5SGC1,RPL-Px_4SDC1,ADL-M_5SGC1,ADL-M_3SDC2,ADL-M_2SDC2,RPL-S_3SDC2, ,, RPL-S_2SDC2, RPL-S_2SDC3,  RPL-S_3SDC1, RPL-S_4SDC2, RPL-S_4SDC1, RPL-S_5SGC1, RPL-P_5SGC1, RPL-P_5SGC2,  RPL-P_2SDC3, RPL-S_2SDC7, RPL-S_ 5SGC1, RPL-S_4SDC1, RPL-S_3SDC1, ,, RPL-S_2SDC2, RPL-S_2SDC3, RPL-S_2SDC7,LNL_M_IFWI_PSS,MTL_IFWI_CBV_PMC,MTL IFWI_Payload_Platform-Val, ADL_N_IFWI_5SGC1, ADL_N_IFWI_4SDC1, ADL_N_IFWI_2SDC1, ADL_N_IFWI_2SDC2,ADL_N_IFWI_IEC_PMC,RPL-S_2SDC8,RPL-Px_4SP2,RPL-Px_2SDC1,ARL_S_IFWI_0.8PSS, MTLSGC1, MTLSDC1, MTLSDC3, MTLSDC4, MTLSDC5, RPL-SBGA_5SC, RPL-SBGA_4SC, RPL-S_3SDC1, RPL-S_4SDC2, RPL-S_4SDC1, RPL-S_ 5SGC1, RPL-S_2SDC2, RPL-S_2SDC3, RPL-S_2SDC7, RPL-S_2SDC8, ,</t>
  </si>
  <si>
    <t>Verify CNVi WLAN Enumeration in OS before/after Sx cycle</t>
  </si>
  <si>
    <t>CSS-IVE-132565</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</si>
  <si>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</si>
  <si>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BC-RQTBCTL-651
BC-RQTBC-13414
JSL PRD Coverage: BC-RQTBC-16463
ADL: 2202557898</t>
  </si>
  <si>
    <t>CNVi WiFi should be enumerated successfully in OS Pre and Post Sx Cycle</t>
  </si>
  <si>
    <t>This TC should Validate CNVi Wi-Fi Enumeration in OS Pre and Post Sx Cycle</t>
  </si>
  <si>
    <t>ICL-ArchReview-PostSi,InProdATMS1.0_03March2018,PSE 1.0,OBC-CNL-PCH-CNVi-Connectivity-WiFi,OBC-CFL-PCH-CNVi-Connectivity-WiFi,OBC-ICL-PCH-CNVi-Connectivity-WiFi,OBC-TGL-PCH-CNVi-Connectivity-WiFi,GLK_ATMS1.0_Automated_TCs,TGL_NEW_BAT,IFWI_TEST_SUITE,ADL_pss_0.8_NA,ADL/RKL/JSL,MTL_Test_Suite,IFWI_SYNC,ADL_N_IFWIIFWI_COVERAGE_DELTA,RPLSGC1,RPLSGC2,ADLMLP4x,ADL-P_5SGC1,ADL-P_5SGC2,ADL-M_5SGC1,ADL-M_3SDC1,ADL-M_3SDC3,ADL-M_2SDC1,ADL-P_3SDC1,RPL-S_ 5SGC1, RPL-S_4SDC1, RPL-S_4SDC2, ,,  RPL-S_2SDC2, RPL-S_2SDC3, RPL-S_2SDC4,ADL_SBGA_5GC,RPL-SBGA_5SC,RPL-Px_5SGC1,RPL-Px_4SDC1,ADL-M_5SGC1,ADL-M_3SDC2,ADL-M_2SDC2,RPL-S_3SDC2, ,, RPL-S_2SDC2, RPL-S_2SDC3,  RPL-S_3SDC1, RPL-S_4SDC2, RPL-S_4SDC1, RPL-S_5SGC1, RPL-P_5SGC1, RPL-P_5SGC2,  RPL-P_2SDC3, RPL-S_2SDC7, RPL-S_ 5SGC1, RPL-S_4SDC1, RPL-S_3SDC1, ,, RPL-S_2SDC2, RPL-S_2SDC3, RPL-S_2SDC7,ADL-S_Post-Si_In_Production,MTL_IFWI_CBV_PMC,MTL IFWI_Payload_Platform-Val, ADL_N_IFWI_5SGC1, ADL_N_IFWI_4SDC1, ADL_N_IFWI_2SDC1, ADL_N_IFWI_2SDC2,ADL_N_IFWI_IEC_PMC,ADL-N_Post-Si_In_Production,RPL-S_Post-Si_In_Production,RPL-S_2SDC8,RPL-Px_4SP2,RPL-Px_2SDC1, MTLSGC1, MTLSDC1, MTLSDC3, MTLSDC4, MTLSDC5, RPL-SBGA_5SC, RPL-SBGA_4SC, RPL-S_3SDC1, RPL-S_4SDC2, RPL-S_4SDC1, RPL-S_ 5SGC1, RPL-S_2SDC2, RPL-S_2SDC3, RPL-S_2SDC7, RPL-S_2SDC8, ,</t>
  </si>
  <si>
    <t>Verify CNVi Bluetooth Enumeration in OS before/after Sx cycle</t>
  </si>
  <si>
    <t>CSS-IVE-132570</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</si>
  <si>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</si>
  <si>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BC-RQTBCTL-651
BC-RQTBC-13414
JSL PRD Coverage: BC-RQTBC-16463
ADL: 2202557926</t>
  </si>
  <si>
    <t>CNVi Bluetooth should be enumerated successfully in OS Pre and Post Sx</t>
  </si>
  <si>
    <t>ICL-ArchReview-PostSi,TGL_PSS0.8P,InProdATMS1.0_03March2018,PSE 1.0,OBC-CNL-PCH-CNVi-Connectivity-BT,OBC-CFL-PCH-CNVi-Connectivity-BT,OBC-ICL-PCH-CNVi-Connectivity-BT,OBC-TGL-PCH-CNVi-Connectivity-BT,GLK_ATMS1.0_Automated_TCs,TGL_NEW_BAT,IFWI_TEST_SUITE,ADL/RKL/JSL,MTL_Test_Suite,MTL_PSS_0.8IFWI_SYNC,IFWI_FOC_BAT,ADL_N_IFWIIFWI_COVERAGE_DELTA,RPLSGC1,RPLSGC2,ADLMLP4x,ADL-P_5SGC1,ADL-P_5SGC2,ADL-M_5SGC1,ADL-M_3SDC1,ADL-M_3SDC3,ADL-M_2SDC1,ADL-P_3SDC1,RPL-S_ 5SGC1,RPL-S_4SDC1,RPL-S_4SDC2,RPL-S_2SDC2,RPL-S_2SDC3,RPL-S_2SDC4,RPL_S_IFWI_PO_Phase3,ADL_SBGA_5GC,RPL-SBGA_5SC,RPL-Px_5SGC1,RPL-Px_4SDC1,ADL-M_3SDC2,ADL-M_2SDC2,RPL-S_3SDC2,RPL-S_3SDC1,RPL-S_5SGC1,RPL-P_5SGC1,RPL-P_5SGC2,RPL-P_2SDC3,RPL-S_2SDC7,LNL_M_IFWI_PSS,RPL_Px_PO_P3,ADL-S_Post-Si_In_Production,RPL_SBGA_IFWI_PO_Phase3,MTL_IFWI_CBV_PMC,MTL IFWI_Payload_Platform-Val,ADL_N_IFWI_5SGC1,ADL_N_IFWI_4SDC1,ADL_N_IFWI_2SDC1,ADL_N_IFWI_2SDC2,MTL-M/P_Pre-Si_In_Production,ADL_N_IFWI_IEC_PMC,RPL_P_PO_P3,ADL-N_Post-Si_In_Production,RPL-S_Post-Si_In_Production,RPL-S_2SDC8,RPL-Px_4SP2,RPL-Px_2SDC1,RPL-P_4SDC1,RPL-P_3SDC2,RPL-P_2SDC5,RPL-P_2SDC6,ARL_S_IFWI_0.8PSS, MTLSGC1, MTLSDC1, MTLSDC3, MTLSDC4, MTLSDC5, RPL-SBGA_5SC, RPL-SBGA_4SC, RPL-P_5SGC1, RPL-P_4SDC1, RPL-P_3SDC2, RPL-P_2SDC4, RPL-P_2SDC5, RPL-P_2SDC6, RPL-S_3SDC1, RPL-S_4SDC2, RPL-S_4SDC1, RPL-S_ 5SGC1, RPL-S_2SDC2, RPL-S_2SDC3, RPL-S_2SDC7, RPL-S_2SDC8, ,</t>
  </si>
  <si>
    <t>Verify that CSE/TXE/SEC/CSME enumerated in OS</t>
  </si>
  <si>
    <t>CSS-IVE-132591</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</si>
  <si>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</si>
  <si>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BIOS_PSIRT_QSR_Coverage,CSE/TXE</t>
  </si>
  <si>
    <t>BC-RQTBC-9860
Mandatory IFWI scenarios related to CSME</t>
  </si>
  <si>
    <t>CSE/TXE/CSME should get enumerated and its version should be consistent.
CSE/TXE/CSME should not display any yellow bangs.
CSE/TXE/CSME FWSTS register should be enumerated consistently.</t>
  </si>
  <si>
    <t>Thsi test case is to verify that CSE/TXE/SEC/CSME enumerated in OS</t>
  </si>
  <si>
    <t>GLK_eSPI_Sanity_inprod,ICL_PSS_BAT_NEW,BIOS_EXT_BAT,InProdATMS1.0_03March2018,LKF_PO_Phase1,LKF_PO_New_P3,PSE 1.0,TGL_H_PSS_IFWI_BAT,TGL_Focus_Blue_Auto,IFWI_TEST_SUITE,IFWI_PO,ADL/RKL/JSL,RKL-S X2_(CML-S+CMP-H)_S102,RKL-S X2_(CML-S+CMP-H)_S62,MTL_Test_Suite,IFWI_SYNC,RPL_S_PSS_BASEAutomation_Inproduction,IFWI_FOC_BAT,ADL_N_IFWI,MTL_IFWI_PSS_EXTENDEDIFWI_COVERAGE_DELTA,RPLSGC1,RPLSGC2,ADLMLP4x,ADL-P_5SGC1,ADL-P_5SGC2,MTL_IFWI_Sanity,ADL-M_5SGC1,RPL-Px_5SGC1,RPL-Px_4SDC1,RPL-Px_3SDC2,RPL-P_5SGC1,RPL-P_5SGC2,RPL-P_4SDC1,RPL-P_3SDC2,RPL-S_4SDC1,RPL-S_3SDC1,RPL-S_3SDC2,RPL-S_2SDC1,RPL-S_2SDC2,RPL-S_2SDC3,ADL_SBGA_5GC,ADL_SBGA_3DC4,RPL-S_2SDC7,LNL_M_IFWI_PSS,ADL-S_Post-Si_In_Production,MTL_IFWI_CBV_CSME,RPL-P_2SDC3
RPL-S_5SGC1,RPL-SBGA_5SC,RPL-SBGA_4SC,RPL-SBGA_3SC,RPL-SBGA_2SC1,PL-SBGA_2SC2,ADL_N_IFWI_5SGC1,ADL_N_IFWI_4SDC1,ADL_N_IFWI_3SDC1,ADL_N_IFWI_2SDC1,ADL_N_IFWI_2SDC2,ADL_N_IFWI_2SDC3,MTL-M/P_Pre-Si_In_Production,ADL_N_IFWI_IEC_BIOS,ADL_N_IFWI_IEC_CSME,MTL-P_IFWI_PO,MTLSDC1,MTLSDC2,RPL_Hx-R-GC,MTLSDC4,ARL_S_IFWI_0.8PSS,MTLSGC1,MTLSDC1,MTLSDC2,RPL_Hx-R-GC,MTLSDC3,MTLSDC4,MTL_IFWI_MEBx,RPL_Hx-R-GC,RPL_Hx-R-DC1</t>
  </si>
  <si>
    <t>Verify CSE/TXE/SEC/CSME enumeration pre and post Sx cycle</t>
  </si>
  <si>
    <t>CSS-IVE-132592</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</si>
  <si>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</si>
  <si>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CSE/TXE,S-states</t>
  </si>
  <si>
    <t>CSE/TXE/CSME should get enumerated and its version should be consistent pre and post cycling.
CSE/TXE/CSME should not display any yellow bangs pre and post cycling.
CSE/TXE/CSME FWSTS registers should be enumerated consistently pre and post cycling.</t>
  </si>
  <si>
    <t>bios.arrowlake,bios.raptorlake,ifwi.alderlake,ifwi.arrowlake,ifwi.jasperlake,ifwi.lunarlake,ifwi.meteorlake,ifwi.raptorlake,ifwi.rocketlake</t>
  </si>
  <si>
    <t>bios.arrowlake,bios.raptorlake,ifwi.alderlake,ifwi.jasperlake,ifwi.meteorlake,ifwi.raptorlake,ifwi.rocketlake</t>
  </si>
  <si>
    <t>This test case is verify CSE/TXE/SEC/CSME enumeration pre and post Sx cycle</t>
  </si>
  <si>
    <t>ICL_PSS_BAT_NEW,CFL_Automation_Production,BIOS_EXT_BAT,InProdATMS1.0_03March2018,PSE 1.0,OBC-TGL-PCH-CSME-Manageability-MEBx,TGL_H_PSS_BIOS_BAT,IFWI_TEST_SUITE,ADL/RKL/JSL,RKL-S X2_(CML-S+CMP-H)_S102,RKL-S X2_(CML-S+CMP-H)_S62,MTL_Test_Suite,IFWI_SYNC,IFWI_FOC_BAT,ADL_N_IFWI,MTL_IFWI_PSS_EXTENDEDIFWI_COVERAGE_DELTA,RPLSGC1,RPLSGC2,ADLMLP4x,ADL-P_5SGC1,ADL-P_5SGC2,ADL-M_5SGC1,RPL-Px_5SGC1,RPL-Px_4SDC1,RPL-S_5SGC1,RPL-S_4SDC1,RPL-S_4SDC2,RPL-S_3SDC1,RPL-S_2SDC1,RPL-S_2SDC2,RPL-S_2SDC3,MTL_IFWI_BAT,ADL_SBGA_5GC,ADL_SBGA_3DC4,RPL-S_2SDC7,LNL_M_IFWI_PSS,MTL_S_MASTER,MTL_P_MASTER,MTL_M_MASTER,ADL-S_Post-Si_In_Production,MTL-M_5SGC1,MTL-M_4SDC1,MTL-M_4SDC2,MTL-M_3SDC3,MTL-M_2SDC4,MTL-M_2SDC5,MTL-M_2SDC6,MTL_IFWI_IAC_CSE,MTL_IFWI_CBV_PMC,MTL_IFWI_CBV_CSME,RPL-SBGA_5SC,ADL_N_IFWI_5SGC1,ADL_N_IFWI_4SDC1,ADL_N_IFWI_3SDC1,ADL_N_IFWI_2SDC1,ADL_N_IFWI_2SDC2,ADL_N_IFWI_2SDC3,ADL_N_IFWI_IEC_BIOS,ADL_N_IFWI_IEC_CSME,ADL_N_IFWI_IEC_PMC,RPL-SBGA_4SC,RPL-SBGA_3SC,RPL-SBGA_2SC1,RPL-SBGA_2SC2,RPL-S_2SDC8,RPL-Px_4SP2,RPL-Px_2SDC1,,RPL-P_5SGC1,RPL-P_2SDC3,,RPL-P_3SDC2,RPL-P_2SDC4,RPL-P_2SDC5,MTLSDC1,MTLSDC2,RPL_Hx-R-GC,MTLSDC4,ARL_S_IFWI_0.8PSS,MTL_S_IFWI_SOC-IOE-PMC_Payload,RPL-SBGA_3SC,MTLSGC1,MTLSDC1,MTLSDC2,RPL_Hx-R-GC,MTLSDC3,MTLSDC4,MTL_IFWI_MEBx,RPL_Hx-R-GC,RPL_Hx-R-DC1</t>
  </si>
  <si>
    <t>Verify system flashed IFWI image should not have any memory holes on SPINOR</t>
  </si>
  <si>
    <t>fw.ifwi.others</t>
  </si>
  <si>
    <t>CSS-IVE-132596</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</si>
  <si>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WHL_U42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</si>
  <si>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SPI bus,SPI Flash Layout</t>
  </si>
  <si>
    <t>Scenario derived from HSD -&gt; 1604232913</t>
  </si>
  <si>
    <t>Should be able to flash system with both 1x16MB and 1x32MB IFWI images on 32MB SPINOR and there should be no memory holes in SPINOR.</t>
  </si>
  <si>
    <t>Intention of testcase is to check system flashed IFWI image should not have any memory holes on SPINOR</t>
  </si>
  <si>
    <t>ICL-ArchReview-PostSi,UDL2.0_ATMS2.0,TGL_ERB_PO,OBC-CNL-PCH-SystemFlash-IFWI,OBC-CFL-PCH-SystemFlash-IFWI,OBC-ICL-PCH-Flash-System,OBC-TGL-PCH-Flash-System,IFWI_TEST_SUITE,ADL,MTL/RKL/JSL,MTL_Test_Suite,IFWI_SYNC,ADL_N_IFWI_5SGC1,ADL_N_IFWI_4SDC1,ADL_N_IFWI_3SDC1,ADL_N_IFWI_2SDC1,ADL_N_IFWI_2SDC2,ADL_N_IFWI_2SDC3,ADL,MTL_SBGA_5GC,ADL,MTL_N_IFWIIFWI_COVERAGE_DELTA,RPLSGC1,RPLSGC2,ADL,MTLMLP4x,RPL-Px_5SGC1,RPL-Px_3SDC1,RPL-S_ 5SGC1,RPL-S_4SDC1,RPL-S_4SDC2,RPL-S_3SDC1,RPL-S_2SDC1,RPL-S_2SDC2,RPL-S_2SDC3,RPL-S_2SDC4,MTL_IFWI_BAT,RPL-P_5SGC1,RPL-P_5SGC2,RPL-P_4SDC1,RPL-P_3SDC2,RPL-P_2SDC3,ADL,MTL_SBGA_3SDC1,ADL-S_Post-Si_In_Production,ADL_N_IFWI_IEC_CSME,RPL_Px_PO_New_P2,RPL-SBGA_5SC,RPL-SBGA_4SC,RPL-SBGA_3SC,RPL-SBGA_2SC1,RPL-SBGA_2SC2,ADL-N_Post-Si_In_Production,MTLSGC1, MTLSDC4,MTLSDC2,MTLSDC1,MTLSDC5,MTLSDC3</t>
  </si>
  <si>
    <t>Verify the fTPM initialization after flashing Release IFWI</t>
  </si>
  <si>
    <t>CSS-IVE-132597</t>
  </si>
  <si>
    <t>ADL-S_ADP-S_SODIMM_DDR5_1DPC_Alpha,ADL-S_ADP-S_UDIMM_DDR5_1DPC_PreAlpha,JSLP_POR_20H1_Alpha,JSLP_POR_20H1_PreAlpha,JSLP_POR_20H2_Beta,JSLP_POR_20H2_PV,JSLP_PSS_0.5_19H1_REV1,JSLP_PSS_0.8_19H1_REV2,JSLP_PSS_1.0_19H1_REV2,JSLP_PSS_1.1_19H1_REV2,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H81_RS4_PV,TGL_H81_19H2_RS6_POE,TGL_H81_19H2_RS6_PreAlpha,TGL_Simics_VP_RS2_PSS0.3,TGL_Simics_VP_RS2_PSS0.5,TGL_Simics_VP_RS2_PSS0.8,TGL_Simics_VP_RS2_PSS1.0,TGL_Simics_VP_RS2_PSS1.1,TGL_Simics_VP_RS4_PSS0.8,TGL_Simics_VP_RS4_PSS1.0 ,TGL_Simics_VP_RS4_PSS1.1,TGL_Simics_VP_RS5_PSS1.1,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</si>
  <si>
    <t>PTT (fTPM)</t>
  </si>
  <si>
    <t>BC-RQTBCTL-860</t>
  </si>
  <si>
    <t>fTPM initialization should happen after flashing IFWI</t>
  </si>
  <si>
    <t>bios.lunarlake,ifwi.alderlake,ifwi.arrowlake,ifwi.jasperlake,ifwi.lunarlake,ifwi.meteorlake,ifwi.raptorlake,ifwi.rocketlake</t>
  </si>
  <si>
    <t>This test is to verify the fTPM functional and initialize check</t>
  </si>
  <si>
    <t>TGL_BIOS_PO_P2,TGL_IFWI_PO_P2,TGL_H_PSS_IFWI_BAT,RKL_S_PO_Phase3_IFWI,RKL_POE,RKL_U_PO_Phase3_IFWI,IFWI_TEST_SUITE,RKL_Native_PO,RKL_Xcomp_PO,ADL/RKL/JSL,Delta_IFWI_BIOS,Phase_3,MTL_Test_Suite,MTL_PSS_0.8IFWI_SYNC,IFWI_FOC_BAT,ADL_N_IFWIIFWI_COVERAGE_DELTA,RPLSGC1,RPLSGC2,ADLMLP4x,Security_IFWI,ADL-P_5SGC1,ADL-P_5SGC2,MTL_IFWI_Sanity,ADL-M_5SGC1,ADL_N_IFWI,RPL_S_IFWI_PO_Phase3,RPL-S_4SDC1,RPL-S_4SDC2,RPL-S_3SDC1,RPL-S_2SDC4,LNL_M_IFWI_PSS,RPL_Px_PO_P3,ADL-S_Post-Si_In_Production,MTL-M/P_Pre-Si_In_Production,RPL_SBGA_IFWI_PO_Phase3,MTL_IFWI_CBV_CSME,ADL_N_IFWI_4SDC1,ADL_N_IFWI_2SDC1,ADL_N_IFWI_IEC_BIOS,ADL_N_IFWI_IEC_CSME,RPL-SBGA_5GC,RPL-SBGA_5SC,ADL-N_Post-Si_In_Production,MTL-P_IFWI_PO,MTL_IFWI_IAC_ESE,ARL_S_IFWI_0.8PSS</t>
  </si>
  <si>
    <t>Verify the dTPM initialization after flashing Release IFWI</t>
  </si>
  <si>
    <t>CSS-IVE-132598</t>
  </si>
  <si>
    <t>ADL-S_ADP-S_SODIMM_DDR5_1DPC_Alpha,ADL-S_ADP-S_UDIMM_DDR5_1DPC_PreAlpha,JSLP_POR_20H1_Alpha,JSLP_POR_20H1_PreAlpha,JSLP_POR_20H2_Beta,JSLP_POR_20H2_PV,JSLP_PSS_0.5_19H1_REV1,JSLP_PSS_0.8_19H1_REV2,JSLP_PSS_1.0_19H1_REV2,JSLP_PSS_1.1_19H1_REV2,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H81_RS4_PV,TGL_H81_19H2_RS6_POE,TGL_H81_19H2_RS6_PreAlpha,TGL_Simics_VP_RS2_PSS0.3,TGL_Simics_VP_RS2_PSS0.5,TGL_Simics_VP_RS2_PSS0.8,TGL_Simics_VP_RS2_PSS1.0,TGL_Simics_VP_RS2_PSS1.1,TGL_Simics_VP_RS4_PSS0.8,TGL_Simics_VP_RS4_PSS1.0 ,TGL_Simics_VP_RS4_PSS1.1,TGL_Simics_VP_RS5_PSS1.1,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</si>
  <si>
    <t>TPM2.0</t>
  </si>
  <si>
    <t>dTPM initialization should happen after flashing IFWI</t>
  </si>
  <si>
    <t>This test is to Verify the dTPM initialization after flashing IFWI</t>
  </si>
  <si>
    <t>TGL_BIOS_PO_P2,TGL_IFWI_PO_P2,TGL_H_PSS_IFWI_BAT,RKL_S_PO_Phase3_IFWI,RKL_POE,RKL_U_PO_Phase3_IFWI,IFWI_TEST_SUITE,RKL_Native_PO,RKL_Xcomp_PO,ADL/RKL/JSL,Delta_IFWI_BIOS,Phase_3,MTL_Test_Suite,MTL_PSS_0.8IFWI_SYNC,ADL_N_IFWIIFWI_COVERAGE_DELTA,RPLSGC1,RPLSGC2,ADLMLP4x,Security_IFWI,ADL-P_5SGC1,ADL-P_5SGC2,MTL_IFWI_Sanity,ADL-M_5SGC1,ADL_N_IFWI,RPL_S_IFWI_PO_Phase3,RPL-S_ 5SGC1,RPL-S_2SDC1,RPL-S_2SDC2,RPL-S_2SDC3,ADL_SBGA_5GC,LNL_M_IFWI_PSS,RPL_Px_PO_P3,RPL_SBGA_IFWI_PO_Phase3,MTL_IFWI_CBV_CSME,ADL_N_IFWI_4SDC1,ADL_N_IFWI_2SDC1,ADL_N_IFWI_IEC_BIOS,ADL_N_IFWI_IEC_CSME,RPL-SBGA_5GC,RPL-SBGA_5SC
,MTL-P_IFWI_PO,MTL_IFWI_IAC_ESE,ARL_S_IFWI_0.8PSS</t>
  </si>
  <si>
    <t>Verify the basic boot flow with BIOS GUARD enabled</t>
  </si>
  <si>
    <t>CSS-IVE-132654</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</si>
  <si>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HFPGA_PSS0.5,MTL_P_HFPGA_PSS0.8,MTL_P_HFPGA_PSS1.0,MTL_P_LP4_POE,MTL_P_LP4_Alpha,MTL_P_LP4_Beta,MTL_P_LP4_PV,MTL_P_LP5/x_POE,MTL_P_LP5/x_Alpha,MTL_P_LP5/x_Beta,MTL_P_LP5/x_PV,MTL_P_Simics_PSS0.5,MTL_P_Simics_PSS0.8,MTL_P_Simics_PSS1.0,ADL-P_ADP-LP_LP5_PreAlpha,ADL-P_ADP-LP_L4X_PreAlpha,ADL-P_ADP-LP_DDR4_PreAlpha,ADL-P_ADP-LP_DDR5_PreAlpha</t>
  </si>
  <si>
    <t>BIOS Guard,S-states</t>
  </si>
  <si>
    <t>RKL_FR: 1209951608</t>
  </si>
  <si>
    <t>BIOS Guard should be Enabled by default</t>
  </si>
  <si>
    <t>This test case is to verify basic boot flow with BIOS gaurd enabled</t>
  </si>
  <si>
    <t>IFWI_TEST_SUITE,RKL_Xcomp_PO,RKL_Native_PO,ADL/RKL/JSL,Delta_IFWI_BIOS,IFWI_NEW,Phase_3,MTL_Test_Suite,IFWI_SYNC,ADL_N_IFWI,ADL_N_IFWIIFWI_COVERAGE_DELTA,RPLSGC1,RPLSGC2,ADLMLP4x,Security_IFWI,ADL-P_5SGC1,ADL-P_5SGC2,ADL-M_5SGC1,RPL_S_IFWI_PO_Phase3,RPL-S_5SGC1,RPL-S_3SDC1,RPL-S_4SDC1,RPL-S_4SDC2,RPL-S_2SDC1,RPL-S_2SDC2,RPL-S_2SDC3,RPL-S_2SDC4,ADL_SBGA_5GC,RPL_Px_PO_P3,ADL-S_Post-Si_In_Production,RPL_SBGA_IFWI_PO_Phase3,ADL_N_IFWI_4SDC1,ADL_N_IFWI_2SDC1,RPL-SBGA_5GC,RPL-SBGA_5SC,MTL_P_Sanity</t>
  </si>
  <si>
    <t>Validate concurrent support of Windbg and DbC debug trace over same Type-A port</t>
  </si>
  <si>
    <t>CSS-IVE-132724</t>
  </si>
  <si>
    <t>ADL-S_ADP-S_SODIMM_DDR5_1DPC_Alpha,ADL-S_ADP-S_UDIMM_DDR5_1DPC_PreAlpha,CFL_H62_uSFF_KC_RS4_PV,CFL_KBPH_S62_RS3_PV,CFL_KBPH_S82_RS6_PV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U20_GT0_PV,CNL_U22_PV,CNL_Y22_PV,ICL_U42_RS6_PV,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</si>
  <si>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interfaces,USB-TypeC</t>
  </si>
  <si>
    <t>IceLake-UCIS-987
LKF-UCIS-4_335-UCIS-2923,4_335-UCIS-2082
LKF FR: LKF: 4_335-FR-17265,MLKF FR:4_335-FR-17272
4_335-FR-1642
4_335-FR-17263
4_335-FR-17221
4_335-FR-17331
RKL:209948914
ADL:1305899505
1305899518</t>
  </si>
  <si>
    <t>Windbg debugging and DbC connect should work concurrently without any issue </t>
  </si>
  <si>
    <t>This test is to validate concurrent support of Windbg and DbC debug trace over same Type-A port</t>
  </si>
  <si>
    <t>IFWI_TEST_SUITE,RPL-P_5SGC1,RPL-P_5SGC2,RPL-P_4SDC1,RPL-P_3SDC2,RPL-P_2SDC3,ADL/RKL/JSL,Delta_IFWI_BIOS,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ADL-M_4SDC1,ADL-M_3SDC1,ADL-M_3SDC2,ADL-M_3SDC3,RPL-Px_5SGC1,RPL-Px_3SDC1,RPL_S_IFWI_PO_Phase2,RPL-S_ 5SGC1,RPL-S_4SDC1,RPL-S_3SDC2,RPL-S_4SDC2,RPL-S_3SDC1,RPL-S_2SDC1,RPL-S_2SDC2,RPL-S_2SDC7,RPL-S_2SDC3,RPL-S_2SDC4,ADL_SBGA_3SDC1,RPL_Px_PO_P2,RPL_SBGA_IFWI_PO_Phase2,MTL_IFWI_CBV_PCHC,MTL IFWI_Payload_Platform-Val,RPL_P_PO_P2,RPL-SBGA_5SC,RPL-SBGA_4SC,RPL-SBGA_3SC,MTLSGC1, MTLSDC4,MTLSDC2,MTLSDC1,MTLSDC5,MTLSDC3</t>
  </si>
  <si>
    <t>ISH Sensor Functionality - Hall effect Sensor</t>
  </si>
  <si>
    <t>CSS-IVE-132807</t>
  </si>
  <si>
    <t>RKL FR:1209949825
MTL FR::1408878546</t>
  </si>
  <si>
    <t>Hall effect Sensor should be functional</t>
  </si>
  <si>
    <t>Intention of the testcase is to verify Gsensor functionality</t>
  </si>
  <si>
    <t>rkl_cml_s62,RKL_U_PO_Phase3_IFWI,COMMON_QRC_BAT,MTL_Test_Suite,IFWI_SYNC,IFWI_FOC_BAT,ADL_N_IFWI,IFWI_TEST_SUITE,IFWI_COVERAGE_DELTA,MTL_HFPGA_IFWI,ADLMLP4x,RPL-P_5SGC1,RPL-P_5SGC2,RPL_S_MASTER,RPL-S_3SDC2,MTL_IFWI_BAT,ADL_M_TS,ADL_SBGA_5GC,ERB,ADL-M_2SDC1,ADL_SBGA_3SDC1,MTL-M_4SDC2,MTL_IFWI_CBV_ISH,ADL_N_IFWI_5SGC1,ADL_N_IFWI_4SDC1,ADL_N_IFWI_3SDC1,ADL_N_IFWI_2SDC1,ADL_N_IFWI_IEC_ISH,RPL-SBGA_5SC,RPL-SBGA_3SC</t>
  </si>
  <si>
    <t>Verify Windows Update  successfully</t>
  </si>
  <si>
    <t>CSS-IVE-132877</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</si>
  <si>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</si>
  <si>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FW-Update,PnP</t>
  </si>
  <si>
    <t>Based on ATMS2.0 implementation 
ADL PRD Coverage : 1406912110</t>
  </si>
  <si>
    <t>Windows should update to the latest update</t>
  </si>
  <si>
    <t>Windows Update  should update successfully</t>
  </si>
  <si>
    <t>ADL/RKL/JSL,IFWI_TEST_SUITE,RPL-P_5SGC1,RPL-P_5SGC2,RPL-P_4SDC1,RPL-P_3SDC2,RPL-P_2SDC3,ADL_Arch_Phase 2,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S_ 5SGC1,RPL-S_4SDC1,RPL-S_3SDC2,RPL-S_4SDC2,RPL-S_3SDC1,RPL-S_2SDC1,RPL-S_2SDC2,RPL-S_2SDC7,RPL-S_2SDC3,RPL-S_2SDC4,MTL_IFWI_FV,ADL_SBGA_3SDC1,MTL IFWI_Payload_Platform-Val,RPL-SBGA_5SC,RPL-SBGA_4SC,RPL-SBGA_3SC,RPL-SBGA_2SC1,RPL-SBGA_2SC2,MTLSGC1, MTLSDC4,MTLSDC2,MTLSDC1,MTLSDC5,MTLSDC3</t>
  </si>
  <si>
    <t>Verify SUT getting charged with dead batteries connected whenACadapter plug-in</t>
  </si>
  <si>
    <t>CSS-IVE-132884</t>
  </si>
  <si>
    <t>AML_5W_Y22_ROW_PV,AML_7W_Y22_KC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OE,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U42_PV,KBLR_Y_PV,KBLR_Y22_PV,TGL_ H81_RS4_Alpha,TGL_ H81_RS4_Beta,TGL_ H81_RS4_PV,TGL_Simics_VP_RS2_PSS1.1,TGL_Simics_VP_RS4_PSS1.1,TGL_U42_RS4_PV,TGL_Y42_RS4_PV,TGL_Z0_(TGPLP-A0)_RS4_PPOExit,WHL_U42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</si>
  <si>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Charging modes,Real Battery Management</t>
  </si>
  <si>
    <t>BC-RQTBC-2820,BC-RQTBC-13985
Use case: IceLake-UCIS-719
1209949952
BC-RQTBC-16768
2201759420
RKL: 1209848288</t>
  </si>
  <si>
    <t>Dead Battery get charged with AC supply plugged in</t>
  </si>
  <si>
    <t>Intention of the test case to check the dead battery getting charged successfully with AC adapter</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</si>
  <si>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RPL_P_Master,ADL_SBGA_5GC,ADL-M_5SGC1,RPL-P_5SGC1,RPL-P_5SGC2,RPL-P_4SDC1,RPL-P_3SDC2,RPL-P_2SDC3,MTL_IFWI_FV,RPL-P_3SDC3,RPL-P_2SDC4,RPL-P_PNP_GC,RPL-Px_4SDC1,RPL-Px_3SDC2,ADL_N_IFWI_5SGC1,ADL_N_IFWI_4SDC1,ADL_N_IFWI_3SDC1,ADL_N_IFWI_2SDC1,ADL_N_IFWI_2SDC2,ADL_N_IFWI_2SDC3,ADL_N_IFWI_IEC_EC,RPL-SBGA_5SC,RPL-SBGA_4SC,RPL-P_2SDC6,RPL-SBGA_2SC1,RPL-SBGA_2SC2,RPL-SBGA_3SC-2,RPL-SBGA_3SC,RPL_Hx-R-GC,RPL_Hx-R-DC1,RPL_Hx-R-GC,RPL_Hx-R-DC1,RPL_Hx-R-GC,RPL_Hx-R-DC1</t>
  </si>
  <si>
    <t>Verify TPM status on performing S3, S4 and S5 cycles with VSM enabled</t>
  </si>
  <si>
    <t>CSS-IVE-133540</t>
  </si>
  <si>
    <t>ADL-S_ADP-S_SODIMM_DDR5_1DPC_Alpha,ADL-S_ADP-S_UDIMM_DDR5_1DPC_PreAlpha,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ADL-S_ADP-S_UDIMM_DDR5_1DPC_PV,ADL-S_ADP-S_UDIMM_DDR5_2DPC_Alpha,ADL-S_ADP-S_UDIMM_DDR5_2DPC_Beta,ADL-S_ADP-S_UDIMM_DDR5_2DPC_POE,ADL-S_ADP-S_UDIMM_DDR5_2DPC_PreAlpha,ADL-S_ADP-S_UDIMM_DDR5_2DPC_PV,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</si>
  <si>
    <t>S-states,VSM</t>
  </si>
  <si>
    <t>220194434
RKL : 1209951624</t>
  </si>
  <si>
    <t>TPM status should be ready on performing SX cycles with VSM configured and enabled on the system</t>
  </si>
  <si>
    <t>This test case is to verify TPM status on performing S3 , S4 and S5 cycles with VSM enabled</t>
  </si>
  <si>
    <t>IFWI_TEST_SUITE,RKL_Xcomp_PO,RKL_Native_PO,ADL/RKL/JSL,Delta_IFWI_BIOS,IFWI_NEW,Phase_3,MTL_Test_Suite,MTL_PSS_0.8IFWI_SYNC,IFWI_FOC_BAT,ADL_N_IFWIIFWI_COVERAGE_DELTA,RPLSGC1,RPLSGC2,ADLMLP4x,Security_IFWI,ADL-P_5SGC1,ADL-P_5SGC2,ADL_N_IFWI,RPL_S_IFWI_PO_Phase3,MTL_IFWI_BAT,RPL-S_ 5SGC1,RPL-S_4SDC1,RPL-S_3SDC1,RPL-S_2SDC1,RPL-S_2SDC2,RPL-S_2SDC3,ADL_SBGA_5GC,LNL_M_IFWI_PSS,RPL_Px_PO_P3,RPL_SBGA_IFWI_PO_Phase3,MTL_IFWI_CBV_PMC,MTL_IFWI_CBV_CSME,ADL_N_IFWI_4SDC1,ADL_N_IFWI_2SDC1,ADL_N_IFWI_IEC_BIOS,ADL_N_IFWI_IEC_CSME,RPL-SBGA_5GC,RPL-SBGA_5SC
,ARL_S_IFWI_1.1PSS</t>
  </si>
  <si>
    <t>Verify the signature of EFI application with Secure boot enabled</t>
  </si>
  <si>
    <t>CSS-IVE-133541</t>
  </si>
  <si>
    <t>ADL-S_ADP-S_SODIMM_DDR5_1DPC_Alpha,ADL-S_ADP-S_UDIMM_DDR5_1DPC_PreAlpha,JSLP_POR_20H1_Alpha,JSLP_POR_20H1_PreAlpha,JSLP_POR_20H2_Beta,JSLP_POR_20H2_PV,JSLP_PSS_0.5_19H1_REV1,JSLP_PSS_0.8_19H1_REV2,JSLP_PSS_1.0_19H1_REV2,JSLP_PSS_1.1_19H1_REV2,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OE,ADL-S_ADP-S_UDIMM_DDR5_2DPC_PreAlpha,ADL-S_ADP-S_UDIMM_DDR5_2DPC_PV,ADL-S_Simics_PSS0.8,ADL-S_Simics_PSS1.0,ADL-S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0.5,ADL-P_Simics_VP_PSS0.8,ADL-P_Simics_VP_PSS1.0,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HFPGA_PSS0.5,MTL_P_HFPGA_PSS0.8,MTL_P_HFPGA_PSS1.0,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</si>
  <si>
    <t>UEFI Security</t>
  </si>
  <si>
    <t>RKL: 2203202023
JSLP: 2203202023</t>
  </si>
  <si>
    <t>SecurityInfo.efi can't pass certification with Secure boot enabled</t>
  </si>
  <si>
    <t>SecurityInfo.efi</t>
  </si>
  <si>
    <t>EFI application signature check under Security Boot enabled</t>
  </si>
  <si>
    <t>IFWI_TEST_SUITE,IFWI_PO,IFWI_Review_Done,ADL/RKL/JSL,MTL_Test_Suite,MTL_PSS_0.8IFWI_SYNC,RPL_S_PSS_BASE,ADL_N_IFWI,IFWI_COVERAGE_DELTA,ADLMLP4x,Security_IFWI,ADL-P_5SGC1,ADL-P_5SGC2,ADL-M_5SGC1,MTL_IFWI_BAT,RPL-S_ 5SGC1,RPL-S_4SDC1,RPL-S_3SDC1,RPL-S_2SDC1,RPL-S_2SDC2,RPL-S_2SDC3,ADL_SBGA_5GC,LNL_M_IFWI_PSS,ADL-S_Post-Si_In_Production,ADL_N_IFWI_4SDC1,ADL_N_IFWI_2SDC1,ADL_N_IFWI_IEC_General,RPL-SBGA_5GC,RPL-SBGA_5SC
,ARL_S_IFWI_1.1PSS</t>
  </si>
  <si>
    <t>Verify Gen4 DG (Discrete Graphics) basic functionality on x16 PEG slot</t>
  </si>
  <si>
    <t>CSS-IVE-133869</t>
  </si>
  <si>
    <t>ADL-S_ADP-S_SODIMM_DDR5_1DPC_Alpha,ADL-S_ADP-S_UDIMM_DDR5_1DPC_PreAlph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ADL-S_ADP-S_UDIMM_DDR5_1DPC_PV,ADL-S_ADP-S_UDIMM_DDR5_2DPC_Alpha,ADL-S_ADP-S_UDIMM_DDR5_2DPC_Beta,ADL-S_ADP-S_UDIMM_DDR5_2DPC_PreAlpha,ADL-S_ADP-S_UDIMM_DDR5_2DPC_PV,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H81_20H1_RS7_ALPHA,TGL_H81_20H1_RS7_BETA,TGL_H81_20H1_RS7_PV</t>
  </si>
  <si>
    <t>Hybrid Gfx,PCIe-Gen4</t>
  </si>
  <si>
    <t>BC-RQTBCTL-2617
RKL: 2205167457
ADL doc: ADL-S RVP HAS Rev0p5.pdf</t>
  </si>
  <si>
    <t> 
DG configuration should work without issues. Able to play Full HD video file on Movies_TV player and the benchmark without issues
 </t>
  </si>
  <si>
    <t>Verify the DG card basic functionality with Video playback</t>
  </si>
  <si>
    <t>RKL_Native_PO,IFWI_TEST_SUITE,ADL/RKL/JSL,COMMON_QRC_BAT,Delta_IFWI_BIOS,Phase_3,MTL_Test_Suite,IFWI_SYNC,RPL_S_MASTERIFWI_COVERAGE_DELTA,ADL_M_NA,MTL_S_MASTER,RPL-S_3SDC1,RPL_S_IFWI_PO_Phase3,MTL_IFWI_BAT,ERB,ADL_SBGA_3DC3,ADL_SBGA_3DC4,RPL-Px_4SDC1,RPL_SBGA_IFWI_PO_Phase3,MTL_IFWI_CBV_SPHY,RPL-SBGA_5SC,RPL-SBGA_2SC2,MTLSDC1</t>
  </si>
  <si>
    <t>Verify Gen4 DG (Discrete Graphics) basic functionality on x4 PCIE Gen4 Slot</t>
  </si>
  <si>
    <t>CSS-IVE-133874</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</si>
  <si>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ADL-P_ADP-LP_DDR4_PreAlpha,ADL-P_ADP-LP_DDR5_PreAlpha</t>
  </si>
  <si>
    <t>RKL_Native_PO,IFWI_TEST_SUITE,ADL/RKL/JSL,COMMON_QRC_BAT,Delta_IFWI_BIOS,Phase_3,MTL_Test_Suite,IFWI_SYNC,IFWI_FOC_BATIFWI_COVERAGE_DELTA,ADL_M_NA,RPL-Px_4SDC1,RPL-P_2SDC4,RPL-S_3SDC1,RPL_S_IFWI_PO_Phase3,MTL_IFWI_BAT,ERB,ADL_SBGA_3DC3,ADL_SBGA_3DC4,RPL_Px_PO_P3,MTL_IFWI_IAC_SPHY,RPL_SBGA_IFWI_PO_Phase3,MTL_IFWI_CBV_SPHY,RPL_P_PO_P3,RPL-SBGA_5SC,RPL-SBGA_4SC,RPL-SBGA_2SC1,RPL-SBGA_2SC2,MTLSGC1, MTLSDC1,MTLSDC3,MTLSDC4, MTLSDC5</t>
  </si>
  <si>
    <t>Verify SLP_S0 assertion before and after S5 cycle with fast startup enabled</t>
  </si>
  <si>
    <t>CSS-IVE-144382</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</si>
  <si>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</si>
  <si>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SLP_S0,S-states</t>
  </si>
  <si>
    <t>SLP-S0 should be reach 90% before and after S4</t>
  </si>
  <si>
    <t>Intention of the testcase is to verify SLP_S0 assertion before and after S5 cycle with fast startup enabled</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</si>
  <si>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5SGC1,MTL_IFWI_BAT,ADL_SBGA_5GC,ADL_SBGA_3SDC1,RPL-S_5SGC1,RPL-S_4SDC1,RPL-S_4SDC2,RPL-S_3SDC1,RPL-S_2SDC1,RPL-S_2SDC2,RPL-S_2SDC3,RPL-P_5SGC1,RPL-P_4SDC1,RPL-P_3SDC2,RPL-P_2SDC3,RPL-S_ 5SGC1,RPL-S_4SDC1,RPL-S_4SDC2,RPL-S_3SDC1,RPL-S_2SDC2,RPL-S_2SDC3,RPL-S_2SDC7,RPL-S_2SDC8,ADL_N_IFWI_2SDC3,ADL_N_IFWI_2SDC1,ADL_N_IFWI_3SDC1,ADL_N_IFWI_4SDC1,ADL_N_IFWI_5SGC1,MTLSGC1
,MTL-M_5SGC1,MTL-M_4SDC1,MTL-M_4SDC2,MTL-M_3SDC3,MTL-M_2SDC4,MTL-M_2SDC5,MTL-M_2SDC6,MTL_IFWI_IAC_PMC_SOC_IOE,MTL_IFWI_CBV_DMU,MTL_IFWI_CBV_PMC,MTL_IFWI_CBV_PUNIT,ADL_N_IFWI_IEC_PMC,ADL_N_IFWI_IEC_Chipset_init,MTL-P_5SGC1,MTL-P_4SDC1,MTL-P_4SDC2,MTL-P_3SDC4,RPL-SBGA_5SC,RPL-SBGA_4SC,RPL-SBGA_3SC,RPL-SBGA_2SC1,RPL-SBGA_2SC2,RPL-P_5SGC1,RPL-P_4SDC1,RPL-P_3SDC2,RPL-P_2SDC3,RPL-P_2SDC4,RPL-P_2SDC5,RPL-P_2SDC6,LNLM5SGC,LNLM4SDC1,LNLM3SDC2,LNLM3SDC3,LNLM3SDC4,LNLM3SDC5,LNLM2SDC6</t>
  </si>
  <si>
    <t>Verify 4K Display Monitor functionality over USB type-C port and connector reversibility</t>
  </si>
  <si>
    <t>bios.platform,bios.sa,fw.ifwi.dekelPhy,fw.ifwi.iom,fw.ifwi.nphy,fw.ifwi.pmc,fw.ifwi.sam,fw.ifwi.sphy,fw.ifwi.tbt</t>
  </si>
  <si>
    <t>CSS-IVE-145735</t>
  </si>
  <si>
    <t>ADL-S_ADP-S_UDIMM_DDR5_1DPC_PreAlpha,CFL_H62_RS2_PV,CFL_H62_RS3_PV,CFL_H62_RS4_PV,CFL_H62_RS5_PV,CFL_H62_uSFF_KC_RS4_PV,CFL_H82_RS5_PV,CFL_H82_RS6_PV,CFL_U43e_LP3_KC_PV,CFL_U43e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</si>
  <si>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Display Panels,G3-State,S-states,TBT_PD_EC_NA,TCSS,USB-TypeC</t>
  </si>
  <si>
    <t>BC-RQTBC-13080
BC-RQTBC-13305
CNL-UCIS-7728
BC-RQTBC-13961
BC-RQTBC-12460
BC-RQTBC-13336 LKF PSS UCIS Coverage: IceLake-UCIS-4280,4_335-UCIS-3008
LKF PRD Coverage : BC-RQTBCLF-273
ICL PRD Coverage: BC-RQTBC-14628 BC-RQTBC-13819 
TGL PRD Coverage: BC-RQTBCTL-445
TGL Coverage:  220194402 , 1409858728
1504409626
JSLP Coverage ID: 2203202802,2203201730,1607196304
RKL Coverage ID :2203201383,2203202518,2203203016,2203202802,2203202480</t>
  </si>
  <si>
    <t>Display should come on Type-C monitor connected to Type-C connector and 4K resolution should be achieved without any issue. 
Hot plug and unplug should work without change in resolution and should achieve 4K resolution on all repeat cases without any issue </t>
  </si>
  <si>
    <t>bios.arrowlake,bios.meteorlake,bios.raptorlake_refresh,ifwi.alderlake,ifwi.arrowlake,ifwi.jasperlake,ifwi.lunarlake,ifwi.meteorlake,ifwi.raptorlake,ifwi.raptorlake_refresh,ifwi.rocketlake</t>
  </si>
  <si>
    <t>bios.arrowlake,bios.meteorlake,ifwi.alderlake,ifwi.jasperlake,ifwi.meteorlake,ifwi.raptorlake,ifwi.rocketlake</t>
  </si>
  <si>
    <t>This test case is to verify 4K Display Monitor functionality over USB type-C port</t>
  </si>
  <si>
    <t>MTL_Test_Suite,MTL_PSS_0.8,MTL_PSS_1.0IFWI_SYNC,ADLMLP4x,IFWI_FOC_BAT,ADL_N_IFWI,IFWI_TEST_SUITEIFWI_COVERAGE_DELTA,RPLSGC1,RPLSGC2,ADL-P_5SGC1,ADL-P_5SGC2,ADL-M_5SGC1,ADL-M_4SDC1,ADL-M_3SDC1,ADL-M_3SDC2,ADL-M_3SDC3,ADL-M_2SDC1,ADL-P_3SDC1,ADL-P_3SDC2,ADL-P_3SDC3,ADL-P_3SDC4,ADL-P_2SDC1,ADL-P_2SDC2,ADL-P_2SDC3,RPL-Px_5SGC1,RPL-Px_3SDC1,MTL_N_MASTER,MTL_S_MASTER,MTL_M_MASTER,MTL_P_MASTER,RPL-P_5SGC1,RPL-P_5SGC2,RPL-P_4SDC1,RPL-P_3SDC2,RPL-P_2SDC3,RPL-S_ 5SGC1,RPL_S_MASTER,RPL_S_PO_P3,MTL_IFWI_BAT,ADL_SBGA_5GC,ADL-S_ 5SGC_1DPC,ADL-S_2SDC7,ADL-S_4SDC1,ERB,MTL_PSS_1.0_BLOCK,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MTL_PSS_1.0,UTR_SYNC,ADL_M_PO_Phase2,RPL_S_BackwardComp,ADL-S_4SDC2,ADL-S_4SDC4,ADL_N_MASTER,ADL_N_5SGC1,ADL_N_4SDC1,ADL_N_3SDC1,ADL_N_2SDC1,ADL_N_2SDC2,ADL_N_2SDC3,MTL_VS_0.8,IFWI_TEST_SUITE,IFWI_COMMON_UNIFIED,MTL_IFWI_PSS_EXTENDED,CQN_DASHBOARD,ADL-M_2SDC2,ADL-P_4SDC2,ADL_N_PO_Phase2,ADL_N_REV0,ADL-N_REV1,MTL_HFPGA_TCSS,RPL-SBGA_5SC,RPL-S_5SGC1,MTL_IFWI_PSS_BLOCK,RPL-S_2SDC4,MTL_IFWI_IAC_IOM,MTL_IFWI_CBV_TBT,MTL_IFWI_CBV_EC,MTL_IFWI_CBV_IOM,MTL IFWI_Payload_Platform-Val,ADL_N_IFWI_5SGC1,ADL_N_IFWI_4SDC1,ADL_N_IFWI_3SDC1,ADL_N_IFWI_2SDC1,ADL_N_IFWI_2SDC2,ADL_N_IFWI_2SDC3,ADL_N_IFWI_IEC_IOM,MTL-P_5SGC1,MTL-P_4SDC1,MTL-P_4SDC2,MTL-P_3SDC3,MTL-P_3SDC4,MTL-P_2SDC5,MTL-P_2SDC6,RPL-SBGA_4SC,RPL-P_2SDC5,RPL-P_2SDC6,RPL-Px_4SP2,RPL-Px_2SDC1,MTL_M_P_PV_POR,RPL-SBGA_2SC1,RPL-SBGA_2SC2-2,ARL_S_PSS0.8,ARL_S_PSS1.0,MTLSGC1,MTLSGC1,MTLSDC1,MTLSDC2,MTLSDC3,MTLSDC4,MTLSDC2,MTLSDC3,MTLSDC4,MTLSDC1,RPL_Hx-R-DC1,RPL_Hx-R-GC,RPL_Hx-R-GC,RPL_Hx-R-DC1</t>
  </si>
  <si>
    <t>Verify configuration of Pyrite drive"s user password</t>
  </si>
  <si>
    <t>CSS-IVE-145737</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</si>
  <si>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V,ADL-S_ADP-S_SODIMM_DDR5_1DPC_Bet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MTL_P_DDR5_POE,MTL_P_DDR5_Alpha,MTL_P_DDR5_Beta,MTL_P_DDR5_PV,MTL_P_LP4_POE,MTL_P_LP4_Alpha,MTL_P_LP4_Beta,MTL_P_LP4_PV,MTL_P_LP5/x_POE,MTL_P_LP5/x_Alpha,MTL_P_LP5/x_Beta,MTL_P_LP5/x_PV,MTL_P_Simics_PSS0.5,MTL_P_Simics_PSS0.8,MTL_P_Simics_PSS1.0,ADL-P_ADP-LP_LP5_PreAlpha,ADL-P_ADP-LP_L4X_PreAlpha,ADL-P_ADP-LP_DDR4_PreAlpha,ADL-P_ADP-LP_DDR5_PreAlpha</t>
  </si>
  <si>
    <t>Opal,Pyrite_1.0,Pyrite_2.0</t>
  </si>
  <si>
    <t>RKL:BC-RQTBCTL-2816 &amp; 2205197311</t>
  </si>
  <si>
    <t>User should be able to successfully set drive password.
Authentication via user password or Admin password should be successful
System should successfully boot to OS and should not have any hangs or BSODs</t>
  </si>
  <si>
    <t>Intention of the testcase is to verify configuring of Pyrite drive's user password .
User should be able to successfully set User password on an existing Pyrite-enabled drive that already has an Admin password
Password authentication of the drive should be successful.
No hangs or BSODs should be observed after successfully booting to OS</t>
  </si>
  <si>
    <t>ICL-ArchReview-PostSi,UDL2.0_ATMS2.0,OBC-CNL-PCH-SPI-Sensors-FPS,OBC-CFL-PCH-SPI-Sensors-FPS,OBC-LKF-PCH-SPI-Sensors-FPS,OBC-ICL-PCH-SPI-Sensors-FPS,OBC-TGL-PCH-SPI-Sensors-FPS,CML_Delta_From_WHL,IFWI_TEST_SUITE,RKL_Native_PO,RKL_Xcomp_PO,ADL/RKL/JSL,Phase_3,MTL_Test_Suite,IFWI_SYNC,ADL_N_IFWIIFWI_COVERAGE_DELTA,ADLMLP4x,Security_IFWI,ADL-P_5SGC1,ADL-M_5SGC1,ADL-P_3SDC4,ADL_N_IFWI,RPL_S_IFWI_PO_Phase3,RPL-S_3SDC1,ADL_SBGA_5GC,RPL_Px_PO_P3,RPL_SBGA_IFWI_PO_Phase3,MTL_IFWI_CBV_PMC,ADL_N_IFWI_4SDC1,ADL_N_IFWI_2SDC1,RPL-SBGA_5GC,RPL-SBGA_5SC</t>
  </si>
  <si>
    <t>Validate basic boot check with PTT disabled different Bootguard (0/3/4/5) IFWI profiles</t>
  </si>
  <si>
    <t>This test case is to verify basic boot check with PTT disabled IFWI across all the IFWI profiles</t>
  </si>
  <si>
    <t>TGL_BIOS_PO_P2,RKL_U_PO_Phase3_IFWI,IFWI_TEST_SUITE,IFWI_PO,RKL_Native_PO,RKL_Xcomp_PO,ADL/RKL/JSL,Phase_3,MTL_Test_Suite,MTL_PSS_0.8IFWI_SYNC,Automation_Inproduction,IFWI_FOC_BAT,ADL_N_IFWIIFWI_COVERAGE_DELTA,RPLSGC1,RPLSGC2,ADLMLP4x,Security_IFWI,ADL-P_5SGC1,ADL-P_5SGC2,MTL_IFWI_Sanity,ADL-M_5SGC1,ADL_N_IFWI,RPL_S_IFWI_PO_Phase3,RPL-S_ 5SGC1,RPL-S_4SDC1,RPL-S_4SDC2,RPL-S_3SDC1,RPL-S_2SDC1,RPL-S_2SDC2,RPL-S_2SDC3,RPL-S_2SDC4,ADL_M_RVP2a,ADL_SBGA_5GC,ERB,RPL_Px_PO_P3,RPL_SBGA_IFWI_PO_Phase3,MTL_IFWI_CBV_CSME,ADL_N_IFWI_4SDC1,ADL_N_IFWI_2SDC1,ADL_N_IFWI_IEC_BIOS,ADL_N_IFWI_IEC_CSME,RPL-SBGA_5GC,RPL-SBGA_5SC,ARL_S_IFWI_1.1PSS</t>
  </si>
  <si>
    <t>Verify ISH shall not enumerate with ISH disabled IFWI</t>
  </si>
  <si>
    <t>CSS-IVE-101753</t>
  </si>
  <si>
    <t>GLK_B0_RS3_PV</t>
  </si>
  <si>
    <t>Integrated Sensor Hub should not get enumerated in Action Manager/Sensor Viewer Application</t>
  </si>
  <si>
    <t>ifwi.meteorlake,ifwi.raptorlake</t>
  </si>
  <si>
    <t>Integrated Sensor Hub shall not be enumerating and functioning  with ISH disabled IFWI</t>
  </si>
  <si>
    <t>Automation_Inproduction,IFWI_FOC_BAT,IFWI_FOC_BAT_EXT,IFWI_TEST_SUITE,IFWI_Coverage_Delta,RPL_S_MASTER,RPL-S_3SDC2,MTL_S_MASTER,MTL_P_MASTER,MTL_M_MASTER,ADL-P_5SGC1,ADL-P_5SGC2,RPL-Px_5SGC1, RPL-Px_4SDC1,RPL-P_5SGC1,RPL-P_5SGC2,MTL_IFWI_BAT,ADL-M_5SGC1,ADL-M_2SDC1,RPL-P_4SDC1,ARL_PX_MASTER,LNL_S_MASTER,LNL_P_MASTER,MTL-M_4SDC1,MTL-M_4SDC2,MTL_IFWI_IAC_ISH,MTL_IFWI_IAC_ISH,MTL_IFWI_CBV_ISH,MTL_IFWI_CBV_BIOS,RPL-SBGA_5SC, RPL-SBGA_4SC,ARL_Px_IFWI_CI,RPL-SBGA_3SC,MTLSDC2</t>
  </si>
  <si>
    <t>Verify if ISH firmware loads successfully</t>
  </si>
  <si>
    <t>CSS-IVE-77487</t>
  </si>
  <si>
    <t>CNL_U22_PV,CNL_Y22_PV,GLK_B0_RS3_PV,KBL_U21_PV,KBL_Y22_PV,KBLR_Y_PV</t>
  </si>
  <si>
    <t>BC-RQTBC-12770
BC-RQTBCTL-656</t>
  </si>
  <si>
    <t>ISH firmware version should be read from ME Info log</t>
  </si>
  <si>
    <t>ifwi.arrowlake,ifwi.lunarlake,ifwi.meteorlake,ifwi.raptorlake</t>
  </si>
  <si>
    <t>Verify that ISH firmware version can be read
 </t>
  </si>
  <si>
    <t>IFWI_TEST_SUITE,IFWI_Coverage_Delta,IFWI_NEW,RPL_S_MASTER,RPL-S_3SDC2,MTL_S_MASTER,MTL_P_MASTER,MTL_IFWI_BAT,RPL_S_MASTER,RPL-S_3SDC2,MTL_IFWI_BAT,RPL-P_5SGC1,RPL-P_5SGC2,RPL-P_2SDC3,RPL-Px_4SDC1,RPL-Px_5SGC1,MTL_IFWI_CBV_ISH,RPL-SBGA_5SC,ARL_Px_IFWI_CI,RPL-SBGA_3SC,MTLSDC2</t>
  </si>
  <si>
    <t>Verify whether SUT can power off from EDK shell using PWR_BTN</t>
  </si>
  <si>
    <t>CSS-IVE-119238</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</si>
  <si>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2_Beta,JSLP_POR_20H2_PV,KBL_U21_PV,KBL_U22_PV,KBL_U23e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ADL-M_ADP-M_LP4x_Win10x_PreAlpha,ADL-P_ADP-LP_DDR4_PreAlpha,ADL-P_ADP-LP_DDR5_PreAlpha</t>
  </si>
  <si>
    <t>SUT should boot to setup and should power off when power button is pressed in EDK Shell screen.</t>
  </si>
  <si>
    <t>bios.alderlake,bios.amberlake,bios.arrowlake,bios.coffeelake,bios.cometlake,bios.icelake-client,bios.jasperlake,bios.kabylake,bios.lakefield,bios.lunarlake,bios.meteorlake,bios.raptorlake,bios.raptorlake_refresh,bios.rocketlake,bios.skylake,bios.tigerlake,bios.tigerlake_refresh,bios.whiskeylake,ifwi.amberlake,ifwi.arrowlake,ifwi.coffeelake,ifwi.cometlake,ifwi.icelake,ifwi.lakefield,ifwi.lunarlake,ifwi.meteorlake,ifwi.raptorlake,ifwi.tigerlake</t>
  </si>
  <si>
    <t>bios.alderlake,bios.amberlake,bios.coffeelake,bios.cometlake,bios.icelake-client,bios.jasperlake,bios.kabylake,bios.lakefield,bios.lunarlake,bios.meteorlake,bios.raptorlake,bios.rocketlake,bios.tigerlake,bios.whiskeylake,ifwi.amberlake,ifwi.coffeelake,ifwi.cometlake,ifwi.icelake,ifwi.kabylake,ifwi.lakefield,ifwi.meteorlake,ifwi.raptorlake,ifwi.tigerlake,ifwi.whiskeylake</t>
  </si>
  <si>
    <t>SUT boots to setup and should power off when power button is pressed in EDK Shell screen.</t>
  </si>
  <si>
    <t>TGL_IFWI_FOC_BLUE,CML-H_ADP-S_PO_Phase2,TGL_BIOS_IPU_QRC_BAT,COMMON_QRC_BAT,ADL_S_QRCBAT,IFWI_Payload_BIOS,IFWI_Payload_PMC,IFWI_Payload_EC,ADL-S_Delta1,ADL-S_Delta2,ADL-S_Delta3,RKL-S X2_(CML-S+CMP-H)_S102,RKL-S X2_(CML-S+CMP-H)_S62,ADL-P_QRC_BAT,UTR_SYNC,LNL_M_PSS0.8,LNLM5SGC,LNLM4SDC1,LNLM3SDC2,LNLM3SDC3,LNLM3SDC4,LNLM3SDC5,LNLM2SDC6,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RPL_Hx-R-GC,RPL_Hx-R-DC1,RPL-SBGA_4SC,RPL-SBGA_3SC,RPL-SBGA_3SC-2,RPL-SBGA_2SC1,RPL-SBGA_2SC21,RPL-P_5SGC1,RPL-P_2SDC5,RPL-P_2SDC3,RPL-P_2SDC4,RPL-P_2SDC6,RPL-P_PNP_GC,,RPL-P_4SDC1,RPL-P_3SDC2,,RPL-Px_5SGC1,,Automation_Inproduction,RPL-S_ 5SGC1,RPL-S_2SDC7,RPL-S_3SDC1,RPL-S_4SDC1,RPL-S_3SDC1,RPL-S_4SDC2,RPL-S_4SDC2,RPL-S_2SDC1,RPL-S_2SDC2,RPL-S_2SDC3,RPL_S_MASTER,RPL_P_MASTER,RPL_S_BackwardCompc,ADL-S_ 5SGC_1DPC,ADL-S_4SDC1,ADL-S_4SDC2,ADL-S_4SDC3,ADL-S_3SDC4,ADL_N_MASTER,ADL_N_5SGC1,ADL_N_4SDC1,ADL_N_3SDC1,ADL_N_2SDC1,ADL_N_2SDC2,ADL_N_2SDC3,MTL_Test_Suite,IFWI_TEST_SUITE,IFWI_COMMON_UNIFIED,TGL_H_MASTER,ADL_N_PSS_1.0,ADL-P_5SGC1,ADL-P_5SGC2,RKL_S_X1_2*1SDC,ADL_M_QRC_BAT,ADL-M_5SGC1,ADL-M_3SDC2,ADL-M_2SDC1,ADL-M_2SDC2,ADL-N_QRC_BAT,RPL_S_QRCBAT,MTL_IFWI_BAT,ADL_SBGA_5GC,ADL_SBGA_3DC1,ADL_SBGA_3DC2,ADL_SBGA_3DC3,ADL_SBGA_3DC4,ADL_SBGA_3DC,RPL_Px_QRC,ADL-S_Post-Si_In_Production,MTL_IFWI_CBV_EC,MTL_IFWI_CBV_BIOS,RPL_Px_PO_New_P2,RPL-S_Post-Si_In_Production,RPL-sbga_QRC_BAT,ARL_Px_IFWI_CI,ARL_Px_IFWI_CI,RPL_readiness_kit,RPL_P_QRC</t>
  </si>
  <si>
    <t>Enumerating under intel usb 3.10 in device manager</t>
  </si>
  <si>
    <t>WIP</t>
  </si>
  <si>
    <t>16016329281: [RPL-HX][PO][D&amp;T] CATERR observed while Reset Press button and while giving "itp.resettarget" with the debug probes.</t>
  </si>
  <si>
    <t>16016460340: [RPL-S HX][B0 Silicon- PO][Human input] Sporadically observed abnormal behavior in the Scan Matrix keyboard.</t>
  </si>
  <si>
    <t>16016454765: [ADL_N][RPL-Hx][IFWI] [ES0] [LP5]: System flashed IFWI image getting memory error on SPINOR</t>
  </si>
  <si>
    <t>TCD_ID</t>
  </si>
  <si>
    <t>TCD_Title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</si>
</sst>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Intel Clear"/>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18" fillId="0" borderId="0" xfId="0" applyFont="1" applyAlignment="1">
      <alignment horizontal="left" vertical="center"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usernames" Target="revisions/userNam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revisionHeaders" Target="revisions/revisionHeaders.xml"/><Relationship Id="rId5" Type="http://schemas.openxmlformats.org/officeDocument/2006/relationships/calcChain" Target="calcChain.xml"/><Relationship Id="rId4"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51" Type="http://schemas.openxmlformats.org/officeDocument/2006/relationships/revisionLog" Target="revisionLog51.xml"/><Relationship Id="rId39" Type="http://schemas.openxmlformats.org/officeDocument/2006/relationships/revisionLog" Target="revisionLog39.xml"/><Relationship Id="rId68" Type="http://schemas.openxmlformats.org/officeDocument/2006/relationships/revisionLog" Target="revisionLog68.xml"/><Relationship Id="rId34" Type="http://schemas.openxmlformats.org/officeDocument/2006/relationships/revisionLog" Target="revisionLog34.xml"/><Relationship Id="rId42" Type="http://schemas.openxmlformats.org/officeDocument/2006/relationships/revisionLog" Target="revisionLog42.xml"/><Relationship Id="rId47" Type="http://schemas.openxmlformats.org/officeDocument/2006/relationships/revisionLog" Target="revisionLog47.xml"/><Relationship Id="rId50" Type="http://schemas.openxmlformats.org/officeDocument/2006/relationships/revisionLog" Target="revisionLog50.xml"/><Relationship Id="rId55" Type="http://schemas.openxmlformats.org/officeDocument/2006/relationships/revisionLog" Target="revisionLog55.xml"/><Relationship Id="rId63" Type="http://schemas.openxmlformats.org/officeDocument/2006/relationships/revisionLog" Target="revisionLog63.xml"/><Relationship Id="rId67" Type="http://schemas.openxmlformats.org/officeDocument/2006/relationships/revisionLog" Target="revisionLog67.xml"/><Relationship Id="rId59" Type="http://schemas.openxmlformats.org/officeDocument/2006/relationships/revisionLog" Target="revisionLog59.xml"/><Relationship Id="rId46" Type="http://schemas.openxmlformats.org/officeDocument/2006/relationships/revisionLog" Target="revisionLog46.xml"/><Relationship Id="rId33" Type="http://schemas.openxmlformats.org/officeDocument/2006/relationships/revisionLog" Target="revisionLog33.xml"/><Relationship Id="rId38" Type="http://schemas.openxmlformats.org/officeDocument/2006/relationships/revisionLog" Target="revisionLog38.xml"/><Relationship Id="rId41" Type="http://schemas.openxmlformats.org/officeDocument/2006/relationships/revisionLog" Target="revisionLog41.xml"/><Relationship Id="rId62" Type="http://schemas.openxmlformats.org/officeDocument/2006/relationships/revisionLog" Target="revisionLog62.xml"/><Relationship Id="rId54" Type="http://schemas.openxmlformats.org/officeDocument/2006/relationships/revisionLog" Target="revisionLog54.xml"/><Relationship Id="rId66" Type="http://schemas.openxmlformats.org/officeDocument/2006/relationships/revisionLog" Target="revisionLog66.xml"/><Relationship Id="rId58" Type="http://schemas.openxmlformats.org/officeDocument/2006/relationships/revisionLog" Target="revisionLog58.xml"/><Relationship Id="rId32" Type="http://schemas.openxmlformats.org/officeDocument/2006/relationships/revisionLog" Target="revisionLog32.xml"/><Relationship Id="rId37" Type="http://schemas.openxmlformats.org/officeDocument/2006/relationships/revisionLog" Target="revisionLog37.xml"/><Relationship Id="rId40" Type="http://schemas.openxmlformats.org/officeDocument/2006/relationships/revisionLog" Target="revisionLog40.xml"/><Relationship Id="rId45" Type="http://schemas.openxmlformats.org/officeDocument/2006/relationships/revisionLog" Target="revisionLog45.xml"/><Relationship Id="rId53" Type="http://schemas.openxmlformats.org/officeDocument/2006/relationships/revisionLog" Target="revisionLog53.xml"/><Relationship Id="rId57" Type="http://schemas.openxmlformats.org/officeDocument/2006/relationships/revisionLog" Target="revisionLog57.xml"/><Relationship Id="rId61" Type="http://schemas.openxmlformats.org/officeDocument/2006/relationships/revisionLog" Target="revisionLog61.xml"/><Relationship Id="rId49" Type="http://schemas.openxmlformats.org/officeDocument/2006/relationships/revisionLog" Target="revisionLog49.xml"/><Relationship Id="rId36" Type="http://schemas.openxmlformats.org/officeDocument/2006/relationships/revisionLog" Target="revisionLog36.xml"/><Relationship Id="rId60" Type="http://schemas.openxmlformats.org/officeDocument/2006/relationships/revisionLog" Target="revisionLog60.xml"/><Relationship Id="rId65" Type="http://schemas.openxmlformats.org/officeDocument/2006/relationships/revisionLog" Target="revisionLog65.xml"/><Relationship Id="rId52" Type="http://schemas.openxmlformats.org/officeDocument/2006/relationships/revisionLog" Target="revisionLog52.xml"/><Relationship Id="rId44" Type="http://schemas.openxmlformats.org/officeDocument/2006/relationships/revisionLog" Target="revisionLog44.xml"/><Relationship Id="rId69" Type="http://schemas.openxmlformats.org/officeDocument/2006/relationships/revisionLog" Target="revisionLog69.xml"/><Relationship Id="rId64" Type="http://schemas.openxmlformats.org/officeDocument/2006/relationships/revisionLog" Target="revisionLog64.xml"/><Relationship Id="rId56" Type="http://schemas.openxmlformats.org/officeDocument/2006/relationships/revisionLog" Target="revisionLog56.xml"/><Relationship Id="rId48" Type="http://schemas.openxmlformats.org/officeDocument/2006/relationships/revisionLog" Target="revisionLog48.xml"/><Relationship Id="rId35" Type="http://schemas.openxmlformats.org/officeDocument/2006/relationships/revisionLog" Target="revisionLog35.xml"/><Relationship Id="rId43" Type="http://schemas.openxmlformats.org/officeDocument/2006/relationships/revisionLog" Target="revisionLog43.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D5D407A5-CDAE-4743-93CF-7C9328AE8736}" diskRevisions="1" revisionId="231" version="69">
  <header guid="{7927214E-E976-4D8B-B2D4-20ABDA46A827}" dateTime="2022-08-25T18:35:03" maxSheetId="2" userName="Gs, SherinX" r:id="rId32" minRId="74">
    <sheetIdMap count="1">
      <sheetId val="1"/>
    </sheetIdMap>
  </header>
  <header guid="{0735ADD7-2D5A-4A80-8B03-2106B95009F4}" dateTime="2022-08-26T10:09:39" maxSheetId="2" userName="Kumar, ChethanX" r:id="rId33" minRId="75" maxRId="76">
    <sheetIdMap count="1">
      <sheetId val="1"/>
    </sheetIdMap>
  </header>
  <header guid="{EE12CF96-1C90-448A-8F3D-88CF29830672}" dateTime="2022-08-26T10:15:30" maxSheetId="2" userName="Jha, VikramX" r:id="rId34">
    <sheetIdMap count="1">
      <sheetId val="1"/>
    </sheetIdMap>
  </header>
  <header guid="{3F16CD44-125D-49D2-907B-7D3BFEBF3EEF}" dateTime="2022-08-26T11:11:19" maxSheetId="2" userName="T C, JinshaX" r:id="rId35" minRId="78" maxRId="84">
    <sheetIdMap count="1">
      <sheetId val="1"/>
    </sheetIdMap>
  </header>
  <header guid="{E9AC6F09-2943-41CD-B3EE-A30234E25978}" dateTime="2022-08-26T11:16:44" maxSheetId="2" userName="Jha, VikramX" r:id="rId36" minRId="85" maxRId="93">
    <sheetIdMap count="1">
      <sheetId val="1"/>
    </sheetIdMap>
  </header>
  <header guid="{1B2FB358-44FF-4950-9A48-31A0966591D3}" dateTime="2022-08-26T11:21:38" maxSheetId="2" userName="T C, JinshaX" r:id="rId37" minRId="94">
    <sheetIdMap count="1">
      <sheetId val="1"/>
    </sheetIdMap>
  </header>
  <header guid="{093770F3-36D9-4BA6-A020-3A33AEA8E4D3}" dateTime="2022-08-26T11:53:36" maxSheetId="2" userName="Jha, VikramX" r:id="rId38" minRId="95" maxRId="119">
    <sheetIdMap count="1">
      <sheetId val="1"/>
    </sheetIdMap>
  </header>
  <header guid="{0396271B-0B3E-4E94-BC40-EFF86ECBE1B2}" dateTime="2022-08-26T12:33:26" maxSheetId="2" userName="T C, JinshaX" r:id="rId39" minRId="120">
    <sheetIdMap count="1">
      <sheetId val="1"/>
    </sheetIdMap>
  </header>
  <header guid="{AD6C3103-057F-44FA-A57E-112B655ABC88}" dateTime="2022-08-26T12:40:54" maxSheetId="2" userName="T C, JinshaX" r:id="rId40" minRId="121">
    <sheetIdMap count="1">
      <sheetId val="1"/>
    </sheetIdMap>
  </header>
  <header guid="{AC515FFE-F317-4699-8293-08F4BD6012A0}" dateTime="2022-08-26T12:41:26" maxSheetId="2" userName="T C, JinshaX" r:id="rId41" minRId="122">
    <sheetIdMap count="1">
      <sheetId val="1"/>
    </sheetIdMap>
  </header>
  <header guid="{7603F65E-683F-458C-9657-13091FEF48F4}" dateTime="2022-08-26T12:58:04" maxSheetId="2" userName="T C, JinshaX" r:id="rId42" minRId="123">
    <sheetIdMap count="1">
      <sheetId val="1"/>
    </sheetIdMap>
  </header>
  <header guid="{0F762EB1-C433-48CD-989F-0F76A4A577C4}" dateTime="2022-08-26T13:15:24" maxSheetId="2" userName="Jha, VikramX" r:id="rId43" minRId="124" maxRId="131">
    <sheetIdMap count="1">
      <sheetId val="1"/>
    </sheetIdMap>
  </header>
  <header guid="{0A3FB15D-E268-464A-9F63-D9D39C603977}" dateTime="2022-08-26T13:18:33" maxSheetId="2" userName="T C, JinshaX" r:id="rId44" minRId="132" maxRId="133">
    <sheetIdMap count="1">
      <sheetId val="1"/>
    </sheetIdMap>
  </header>
  <header guid="{F3AD74F1-48EC-4A56-B3FF-61C000A03A9A}" dateTime="2022-08-26T13:33:43" maxSheetId="2" userName="T C, JinshaX" r:id="rId45" minRId="134" maxRId="135">
    <sheetIdMap count="1">
      <sheetId val="1"/>
    </sheetIdMap>
  </header>
  <header guid="{23932365-B3FA-444B-955D-7C8C5E581F29}" dateTime="2022-08-26T13:36:10" maxSheetId="2" userName="T C, JinshaX" r:id="rId46" minRId="136">
    <sheetIdMap count="1">
      <sheetId val="1"/>
    </sheetIdMap>
  </header>
  <header guid="{DCD61ED0-3483-467F-A904-2EC51F2DFCDA}" dateTime="2022-08-26T13:37:55" maxSheetId="2" userName="T C, JinshaX" r:id="rId47" minRId="137">
    <sheetIdMap count="1">
      <sheetId val="1"/>
    </sheetIdMap>
  </header>
  <header guid="{0727DEC6-13A7-4669-8367-4537C05990C2}" dateTime="2022-08-26T13:38:36" maxSheetId="2" userName="T C, JinshaX" r:id="rId48" minRId="138" maxRId="139">
    <sheetIdMap count="1">
      <sheetId val="1"/>
    </sheetIdMap>
  </header>
  <header guid="{BC157CB0-8F3E-4EC9-B5F2-28629C66F899}" dateTime="2022-08-26T13:39:49" maxSheetId="2" userName="T C, JinshaX" r:id="rId49" minRId="140">
    <sheetIdMap count="1">
      <sheetId val="1"/>
    </sheetIdMap>
  </header>
  <header guid="{4CB869A4-E52D-4072-B145-CDCB94821C73}" dateTime="2022-08-26T13:40:38" maxSheetId="2" userName="T C, JinshaX" r:id="rId50" minRId="141">
    <sheetIdMap count="1">
      <sheetId val="1"/>
    </sheetIdMap>
  </header>
  <header guid="{2B26AA52-731B-487C-948D-2507B6A04D64}" dateTime="2022-08-26T14:31:04" maxSheetId="2" userName="T C, JinshaX" r:id="rId51" minRId="142">
    <sheetIdMap count="1">
      <sheetId val="1"/>
    </sheetIdMap>
  </header>
  <header guid="{09822119-6DC8-437B-8E68-B423B535A727}" dateTime="2022-08-26T14:32:11" maxSheetId="2" userName="T C, JinshaX" r:id="rId52" minRId="143" maxRId="144">
    <sheetIdMap count="1">
      <sheetId val="1"/>
    </sheetIdMap>
  </header>
  <header guid="{E7213A36-03DC-4106-8A8E-B356D26710E2}" dateTime="2022-08-26T14:32:50" maxSheetId="2" userName="T C, JinshaX" r:id="rId53" minRId="145">
    <sheetIdMap count="1">
      <sheetId val="1"/>
    </sheetIdMap>
  </header>
  <header guid="{D5C67186-A360-4CC3-9413-6A9B24D6032C}" dateTime="2022-08-26T14:33:55" maxSheetId="2" userName="T C, JinshaX" r:id="rId54" minRId="146">
    <sheetIdMap count="1">
      <sheetId val="1"/>
    </sheetIdMap>
  </header>
  <header guid="{A8501276-C1B7-489B-B27C-8EFE8F9588E7}" dateTime="2022-08-26T14:39:41" maxSheetId="2" userName="T C, JinshaX" r:id="rId55" minRId="147">
    <sheetIdMap count="1">
      <sheetId val="1"/>
    </sheetIdMap>
  </header>
  <header guid="{2F32A861-2C50-4233-9855-9F7A8422F697}" dateTime="2022-08-26T14:53:42" maxSheetId="2" userName="Jha, VikramX" r:id="rId56" minRId="148" maxRId="163">
    <sheetIdMap count="1">
      <sheetId val="1"/>
    </sheetIdMap>
  </header>
  <header guid="{63A25E95-1D31-4300-87F9-58072C4DEEE4}" dateTime="2022-08-26T15:34:40" maxSheetId="2" userName="T C, JinshaX" r:id="rId57" minRId="164" maxRId="165">
    <sheetIdMap count="1">
      <sheetId val="1"/>
    </sheetIdMap>
  </header>
  <header guid="{7BC5ED2F-7530-4386-B1C1-EAF2D13AADBF}" dateTime="2022-08-26T15:42:19" maxSheetId="2" userName="Poyil Veetil, AbhijithX" r:id="rId58" minRId="166" maxRId="168">
    <sheetIdMap count="1">
      <sheetId val="1"/>
    </sheetIdMap>
  </header>
  <header guid="{AC36DBA7-03E5-4049-BA80-E94FB8A69759}" dateTime="2022-08-26T16:16:41" maxSheetId="2" userName="T C, JinshaX" r:id="rId59" minRId="170">
    <sheetIdMap count="1">
      <sheetId val="1"/>
    </sheetIdMap>
  </header>
  <header guid="{8FC4D4EB-3273-4869-AEF1-61F9F9DD4295}" dateTime="2022-08-26T16:17:51" maxSheetId="2" userName="T C, JinshaX" r:id="rId60" minRId="171">
    <sheetIdMap count="1">
      <sheetId val="1"/>
    </sheetIdMap>
  </header>
  <header guid="{8A9D7FAC-21D2-4950-97E5-AEC7089E8DD4}" dateTime="2022-08-26T17:40:08" maxSheetId="2" userName="T C, JinshaX" r:id="rId61" minRId="172">
    <sheetIdMap count="1">
      <sheetId val="1"/>
    </sheetIdMap>
  </header>
  <header guid="{D9E76A00-CB21-43DA-9494-A56401473051}" dateTime="2022-08-26T17:47:24" maxSheetId="2" userName="T C, JinshaX" r:id="rId62" minRId="173">
    <sheetIdMap count="1">
      <sheetId val="1"/>
    </sheetIdMap>
  </header>
  <header guid="{F541E595-26E6-4267-BBFB-852FA56F2873}" dateTime="2022-08-26T17:51:53" maxSheetId="2" userName="Jha, VikramX" r:id="rId63" minRId="174" maxRId="182">
    <sheetIdMap count="1">
      <sheetId val="1"/>
    </sheetIdMap>
  </header>
  <header guid="{99B241F1-5B55-4EC3-AED3-669F37EC0290}" dateTime="2022-08-26T18:26:03" maxSheetId="2" userName="T C, JinshaX" r:id="rId64" minRId="183">
    <sheetIdMap count="1">
      <sheetId val="1"/>
    </sheetIdMap>
  </header>
  <header guid="{170D2DE8-FC8B-4B0A-BE9F-9B1E2D848448}" dateTime="2022-08-26T18:33:40" maxSheetId="2" userName="Jha, VikramX" r:id="rId65" minRId="184" maxRId="200">
    <sheetIdMap count="1">
      <sheetId val="1"/>
    </sheetIdMap>
  </header>
  <header guid="{E3732689-3388-4E65-8D61-D6D87A2221A6}" dateTime="2022-08-26T18:33:53" maxSheetId="2" userName="T C, JinshaX" r:id="rId66">
    <sheetIdMap count="1">
      <sheetId val="1"/>
    </sheetIdMap>
  </header>
  <header guid="{D95CD6E8-0958-4B80-BBE5-3D993839EBB7}" dateTime="2022-08-26T18:56:30" maxSheetId="2" userName="Jha, VikramX" r:id="rId67" minRId="202" maxRId="204">
    <sheetIdMap count="1">
      <sheetId val="1"/>
    </sheetIdMap>
  </header>
  <header guid="{2150680C-A884-4CDC-9ED7-279197159B84}" dateTime="2022-08-26T22:05:45" maxSheetId="2" userName="Adagoor Revanna, BharathrajX" r:id="rId68" minRId="205" maxRId="227">
    <sheetIdMap count="1">
      <sheetId val="1"/>
    </sheetIdMap>
  </header>
  <header guid="{D5D407A5-CDAE-4743-93CF-7C9328AE8736}" dateTime="2022-12-05T09:30:31" maxSheetId="2" userName="Agarwal, Naman" r:id="rId69" minRId="229" maxRId="230">
    <sheetIdMap count="1">
      <sheetId val="1"/>
    </sheetIdMap>
  </header>
</header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4" sId="1">
    <nc r="C259" t="inlineStr">
      <is>
        <t>Passed</t>
      </is>
    </nc>
  </rcc>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5" sId="1">
    <nc r="C254" t="inlineStr">
      <is>
        <t>Passed</t>
      </is>
    </nc>
  </rcc>
  <rcc rId="76" sId="1">
    <nc r="C255" t="inlineStr">
      <is>
        <t>Passed</t>
      </is>
    </nc>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1" customView="1" name="Z_DA3B03CB_65D9_4AE5_82C5_92D8E1447AC6_.wvu.FilterData" hidden="1" oldHidden="1">
    <formula>'RPL_SBGA_IFWI_Test suite_Ext_BA'!$A$1:$AL$273</formula>
  </rdn>
  <rcv guid="{DA3B03CB-65D9-4AE5-82C5-92D8E1447AC6}" action="add"/>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8" sId="1">
    <nc r="C89" t="inlineStr">
      <is>
        <t>j</t>
      </is>
    </nc>
  </rcc>
  <rcc rId="79" sId="1">
    <nc r="C99" t="inlineStr">
      <is>
        <t>j</t>
      </is>
    </nc>
  </rcc>
  <rcc rId="80" sId="1">
    <nc r="C209" t="inlineStr">
      <is>
        <t>j</t>
      </is>
    </nc>
  </rcc>
  <rcc rId="81" sId="1">
    <nc r="C219" t="inlineStr">
      <is>
        <t>j</t>
      </is>
    </nc>
  </rcc>
  <rcc rId="82" sId="1">
    <nc r="C207" t="inlineStr">
      <is>
        <t>j</t>
      </is>
    </nc>
  </rcc>
  <rcc rId="83" sId="1">
    <nc r="C102" t="inlineStr">
      <is>
        <t>j</t>
      </is>
    </nc>
  </rcc>
  <rcc rId="84" sId="1">
    <nc r="C80" t="inlineStr">
      <is>
        <t>Passed</t>
      </is>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5" sId="1">
    <nc r="C37" t="inlineStr">
      <is>
        <t>Passed</t>
      </is>
    </nc>
  </rcc>
  <rcc rId="86" sId="1">
    <nc r="C57" t="inlineStr">
      <is>
        <t>Passed</t>
      </is>
    </nc>
  </rcc>
  <rcc rId="87" sId="1">
    <nc r="C64" t="inlineStr">
      <is>
        <t>Passed</t>
      </is>
    </nc>
  </rcc>
  <rcc rId="88" sId="1">
    <nc r="C78" t="inlineStr">
      <is>
        <t>Passed</t>
      </is>
    </nc>
  </rcc>
  <rcc rId="89" sId="1">
    <nc r="C106" t="inlineStr">
      <is>
        <t>Passed</t>
      </is>
    </nc>
  </rcc>
  <rcc rId="90" sId="1">
    <nc r="C13" t="inlineStr">
      <is>
        <t>Passed</t>
      </is>
    </nc>
  </rcc>
  <rcc rId="91" sId="1">
    <nc r="C9" t="inlineStr">
      <is>
        <t>Passed</t>
      </is>
    </nc>
  </rcc>
  <rcc rId="92" sId="1">
    <nc r="C163" t="inlineStr">
      <is>
        <t>WIP</t>
      </is>
    </nc>
  </rcc>
  <rcc rId="93" sId="1">
    <nc r="C172" t="inlineStr">
      <is>
        <t>Blocked</t>
      </is>
    </nc>
  </rcc>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 sId="1">
    <oc r="C219" t="inlineStr">
      <is>
        <t>j</t>
      </is>
    </oc>
    <nc r="C219" t="inlineStr">
      <is>
        <t>Passed</t>
      </is>
    </nc>
  </rcc>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 sId="1">
    <nc r="C18" t="inlineStr">
      <is>
        <t>Passed</t>
      </is>
    </nc>
  </rcc>
  <rcc rId="96" sId="1">
    <nc r="C124" t="inlineStr">
      <is>
        <t>Passed</t>
      </is>
    </nc>
  </rcc>
  <rcc rId="97" sId="1">
    <nc r="C125" t="inlineStr">
      <is>
        <t>Passed</t>
      </is>
    </nc>
  </rcc>
  <rcc rId="98" sId="1">
    <nc r="C49" t="inlineStr">
      <is>
        <t>Passed</t>
      </is>
    </nc>
  </rcc>
  <rcc rId="99" sId="1">
    <nc r="C50" t="inlineStr">
      <is>
        <t>Passed</t>
      </is>
    </nc>
  </rcc>
  <rcc rId="100" sId="1">
    <nc r="C94" t="inlineStr">
      <is>
        <t>Passed</t>
      </is>
    </nc>
  </rcc>
  <rcc rId="101" sId="1">
    <nc r="C97" t="inlineStr">
      <is>
        <t>Passed</t>
      </is>
    </nc>
  </rcc>
  <rcc rId="102" sId="1">
    <nc r="C79" t="inlineStr">
      <is>
        <t>Passed</t>
      </is>
    </nc>
  </rcc>
  <rcc rId="103" sId="1">
    <nc r="C176" t="inlineStr">
      <is>
        <t>Passed</t>
      </is>
    </nc>
  </rcc>
  <rcc rId="104" sId="1">
    <nc r="C173" t="inlineStr">
      <is>
        <t>Passed</t>
      </is>
    </nc>
  </rcc>
  <rcc rId="105" sId="1">
    <nc r="C211" t="inlineStr">
      <is>
        <t>Passed</t>
      </is>
    </nc>
  </rcc>
  <rcc rId="106" sId="1">
    <nc r="C36" t="inlineStr">
      <is>
        <t>J</t>
      </is>
    </nc>
  </rcc>
  <rcc rId="107" sId="1">
    <nc r="C101" t="inlineStr">
      <is>
        <t>J</t>
      </is>
    </nc>
  </rcc>
  <rcc rId="108" sId="1">
    <nc r="C111" t="inlineStr">
      <is>
        <t>Passed</t>
      </is>
    </nc>
  </rcc>
  <rcc rId="109" sId="1">
    <nc r="C208" t="inlineStr">
      <is>
        <t>Passed</t>
      </is>
    </nc>
  </rcc>
  <rcc rId="110" sId="1">
    <nc r="C221" t="inlineStr">
      <is>
        <t>J</t>
      </is>
    </nc>
  </rcc>
  <rcc rId="111" sId="1">
    <nc r="C100" t="inlineStr">
      <is>
        <t>J</t>
      </is>
    </nc>
  </rcc>
  <rcc rId="112" sId="1">
    <nc r="C86" t="inlineStr">
      <is>
        <t>J</t>
      </is>
    </nc>
  </rcc>
  <rcc rId="113" sId="1">
    <nc r="C234" t="inlineStr">
      <is>
        <t>J</t>
      </is>
    </nc>
  </rcc>
  <rcc rId="114" sId="1">
    <nc r="C235" t="inlineStr">
      <is>
        <t>J</t>
      </is>
    </nc>
  </rcc>
  <rcc rId="115" sId="1">
    <nc r="C242" t="inlineStr">
      <is>
        <t>Passed</t>
      </is>
    </nc>
  </rcc>
  <rcc rId="116" sId="1">
    <nc r="C243" t="inlineStr">
      <is>
        <t>Passed</t>
      </is>
    </nc>
  </rcc>
  <rcc rId="117" sId="1">
    <nc r="C245" t="inlineStr">
      <is>
        <t>J</t>
      </is>
    </nc>
  </rcc>
  <rcc rId="118" sId="1">
    <nc r="C256" t="inlineStr">
      <is>
        <t>J</t>
      </is>
    </nc>
  </rcc>
  <rcc rId="119" sId="1">
    <nc r="C262" t="inlineStr">
      <is>
        <t>J</t>
      </is>
    </nc>
  </rcc>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0" sId="1">
    <oc r="C262" t="inlineStr">
      <is>
        <t>J</t>
      </is>
    </oc>
    <nc r="C262" t="inlineStr">
      <is>
        <t>Passed</t>
      </is>
    </nc>
  </rcc>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1" sId="1">
    <oc r="C89" t="inlineStr">
      <is>
        <t>j</t>
      </is>
    </oc>
    <nc r="C89" t="inlineStr">
      <is>
        <t>Passed</t>
      </is>
    </nc>
  </rcc>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2" sId="1">
    <oc r="C99" t="inlineStr">
      <is>
        <t>j</t>
      </is>
    </oc>
    <nc r="C99" t="inlineStr">
      <is>
        <t>Passed</t>
      </is>
    </nc>
  </rcc>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3" sId="1">
    <oc r="C102" t="inlineStr">
      <is>
        <t>j</t>
      </is>
    </oc>
    <nc r="C102" t="inlineStr">
      <is>
        <t>work in prgs</t>
      </is>
    </nc>
  </rcc>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 sId="1">
    <nc r="C95" t="inlineStr">
      <is>
        <t>Passed</t>
      </is>
    </nc>
  </rcc>
  <rcc rId="125" sId="1">
    <nc r="C14" t="inlineStr">
      <is>
        <t>Passed</t>
      </is>
    </nc>
  </rcc>
  <rcc rId="126" sId="1">
    <nc r="C15" t="inlineStr">
      <is>
        <t>Passed</t>
      </is>
    </nc>
  </rcc>
  <rcc rId="127" sId="1">
    <nc r="C131" t="inlineStr">
      <is>
        <t>J</t>
      </is>
    </nc>
  </rcc>
  <rcc rId="128" sId="1">
    <nc r="C152" t="inlineStr">
      <is>
        <t>Passed</t>
      </is>
    </nc>
  </rcc>
  <rcc rId="129" sId="1">
    <nc r="C153" t="inlineStr">
      <is>
        <t>Passed</t>
      </is>
    </nc>
  </rcc>
  <rcc rId="130" sId="1">
    <nc r="C181" t="inlineStr">
      <is>
        <t>Passed</t>
      </is>
    </nc>
  </rcc>
  <rcc rId="131" sId="1">
    <nc r="C140" t="inlineStr">
      <is>
        <t>Passed</t>
      </is>
    </nc>
  </rcc>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2" sId="1">
    <oc r="C102" t="inlineStr">
      <is>
        <t>work in prgs</t>
      </is>
    </oc>
    <nc r="C102" t="inlineStr">
      <is>
        <t>Passed</t>
      </is>
    </nc>
  </rcc>
  <rcc rId="133" sId="1">
    <oc r="C209" t="inlineStr">
      <is>
        <t>j</t>
      </is>
    </oc>
    <nc r="C209" t="inlineStr">
      <is>
        <t>Passed</t>
      </is>
    </nc>
  </rcc>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4" sId="1">
    <oc r="C101" t="inlineStr">
      <is>
        <t>J</t>
      </is>
    </oc>
    <nc r="C101" t="inlineStr">
      <is>
        <t>Passed</t>
      </is>
    </nc>
  </rcc>
  <rcc rId="135" sId="1">
    <oc r="C100" t="inlineStr">
      <is>
        <t>J</t>
      </is>
    </oc>
    <nc r="C100" t="inlineStr">
      <is>
        <t>Passed</t>
      </is>
    </nc>
  </rcc>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6" sId="1">
    <oc r="C235" t="inlineStr">
      <is>
        <t>J</t>
      </is>
    </oc>
    <nc r="C235" t="inlineStr">
      <is>
        <t>Passed</t>
      </is>
    </nc>
  </rcc>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 sId="1">
    <oc r="C86" t="inlineStr">
      <is>
        <t>J</t>
      </is>
    </oc>
    <nc r="C86" t="inlineStr">
      <is>
        <t>Passed</t>
      </is>
    </nc>
  </rcc>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 sId="1">
    <oc r="C234" t="inlineStr">
      <is>
        <t>J</t>
      </is>
    </oc>
    <nc r="C234" t="inlineStr">
      <is>
        <t>Passed</t>
      </is>
    </nc>
  </rcc>
  <rcc rId="139" sId="1">
    <oc r="C131" t="inlineStr">
      <is>
        <t>J</t>
      </is>
    </oc>
    <nc r="C131" t="inlineStr">
      <is>
        <t>Passed</t>
      </is>
    </nc>
  </rcc>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 sId="1">
    <oc r="C245" t="inlineStr">
      <is>
        <t>J</t>
      </is>
    </oc>
    <nc r="C245" t="inlineStr">
      <is>
        <t>Passed</t>
      </is>
    </nc>
  </rcc>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1" sId="1">
    <oc r="C221" t="inlineStr">
      <is>
        <t>J</t>
      </is>
    </oc>
    <nc r="C221" t="inlineStr">
      <is>
        <t>Passed</t>
      </is>
    </nc>
  </rcc>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2" sId="1">
    <nc r="C155" t="inlineStr">
      <is>
        <t>j</t>
      </is>
    </nc>
  </rcc>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3" sId="1">
    <oc r="C53" t="inlineStr">
      <is>
        <t>Blocked</t>
      </is>
    </oc>
    <nc r="C53"/>
  </rcc>
  <rcc rId="144" sId="1">
    <oc r="C188" t="inlineStr">
      <is>
        <t>Blocked</t>
      </is>
    </oc>
    <nc r="C188"/>
  </rcc>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5" sId="1">
    <oc r="C239" t="inlineStr">
      <is>
        <t>Blocked</t>
      </is>
    </oc>
    <nc r="C239"/>
  </rcc>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6" sId="1">
    <oc r="C155" t="inlineStr">
      <is>
        <t>j</t>
      </is>
    </oc>
    <nc r="C155" t="inlineStr">
      <is>
        <t>Passed</t>
      </is>
    </nc>
  </rcc>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7" sId="1">
    <oc r="C36" t="inlineStr">
      <is>
        <t>J</t>
      </is>
    </oc>
    <nc r="C36" t="inlineStr">
      <is>
        <t>Passed</t>
      </is>
    </nc>
  </rcc>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8" sId="1">
    <nc r="C261" t="inlineStr">
      <is>
        <t>Blocked</t>
      </is>
    </nc>
  </rcc>
  <rcc rId="149" sId="1">
    <nc r="C200" t="inlineStr">
      <is>
        <t>Passed</t>
      </is>
    </nc>
  </rcc>
  <rcc rId="150" sId="1">
    <nc r="C149" t="inlineStr">
      <is>
        <t>Passed</t>
      </is>
    </nc>
  </rcc>
  <rcc rId="151" sId="1">
    <nc r="C46" t="inlineStr">
      <is>
        <t>Passed</t>
      </is>
    </nc>
  </rcc>
  <rcc rId="152" sId="1">
    <nc r="C34" t="inlineStr">
      <is>
        <t>J</t>
      </is>
    </nc>
  </rcc>
  <rcc rId="153" sId="1">
    <nc r="C35" t="inlineStr">
      <is>
        <t>J</t>
      </is>
    </nc>
  </rcc>
  <rcc rId="154" sId="1">
    <nc r="C45" t="inlineStr">
      <is>
        <t>A</t>
      </is>
    </nc>
  </rcc>
  <rcc rId="155" sId="1">
    <nc r="C58" t="inlineStr">
      <is>
        <t>J</t>
      </is>
    </nc>
  </rcc>
  <rcc rId="156" sId="1">
    <nc r="C27" t="inlineStr">
      <is>
        <t>A</t>
      </is>
    </nc>
  </rcc>
  <rcc rId="157" sId="1">
    <nc r="C28" t="inlineStr">
      <is>
        <t>A</t>
      </is>
    </nc>
  </rcc>
  <rcc rId="158" sId="1">
    <nc r="C90" t="inlineStr">
      <is>
        <t>A</t>
      </is>
    </nc>
  </rcc>
  <rcc rId="159" sId="1">
    <nc r="C91" t="inlineStr">
      <is>
        <t>A</t>
      </is>
    </nc>
  </rcc>
  <rcc rId="160" sId="1">
    <nc r="C109" t="inlineStr">
      <is>
        <t>A</t>
      </is>
    </nc>
  </rcc>
  <rcc rId="161" sId="1">
    <nc r="C217" t="inlineStr">
      <is>
        <t>Passed</t>
      </is>
    </nc>
  </rcc>
  <rcc rId="162" sId="1">
    <nc r="C19" t="inlineStr">
      <is>
        <t>WIP</t>
      </is>
    </nc>
  </rcc>
  <rcc rId="163" sId="1">
    <nc r="C264" t="inlineStr">
      <is>
        <t>Passed</t>
      </is>
    </nc>
  </rcc>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4" sId="1">
    <oc r="C34" t="inlineStr">
      <is>
        <t>J</t>
      </is>
    </oc>
    <nc r="C34" t="inlineStr">
      <is>
        <t>Passed</t>
      </is>
    </nc>
  </rcc>
  <rcc rId="165" sId="1">
    <oc r="C35" t="inlineStr">
      <is>
        <t>J</t>
      </is>
    </oc>
    <nc r="C35" t="inlineStr">
      <is>
        <t>Passed</t>
      </is>
    </nc>
  </rcc>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6" sId="1">
    <oc r="C109" t="inlineStr">
      <is>
        <t>A</t>
      </is>
    </oc>
    <nc r="C109" t="inlineStr">
      <is>
        <t>Passed</t>
      </is>
    </nc>
  </rcc>
  <rcc rId="167" sId="1">
    <oc r="C45" t="inlineStr">
      <is>
        <t>A</t>
      </is>
    </oc>
    <nc r="C45" t="inlineStr">
      <is>
        <t>Passed</t>
      </is>
    </nc>
  </rcc>
  <rcc rId="168" sId="1">
    <oc r="C28" t="inlineStr">
      <is>
        <t>A</t>
      </is>
    </oc>
    <nc r="C28" t="inlineStr">
      <is>
        <t>Passed</t>
      </is>
    </nc>
  </rcc>
  <rdn rId="0" localSheetId="1" customView="1" name="Z_4ACC9ACD_4662_4CB5_9D6B_BDB7BFF429C9_.wvu.FilterData" hidden="1" oldHidden="1">
    <formula>'RPL_SBGA_IFWI_Test suite_Ext_BA'!$A$1:$AL$273</formula>
  </rdn>
  <rcv guid="{4ACC9ACD-4662-4CB5-9D6B-BDB7BFF429C9}" action="add"/>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0" sId="1">
    <oc r="C256" t="inlineStr">
      <is>
        <t>J</t>
      </is>
    </oc>
    <nc r="C256" t="inlineStr">
      <is>
        <t>Passed</t>
      </is>
    </nc>
  </rcc>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1" sId="1">
    <oc r="C58" t="inlineStr">
      <is>
        <t>J</t>
      </is>
    </oc>
    <nc r="C58" t="inlineStr">
      <is>
        <t>WIP</t>
      </is>
    </nc>
  </rcc>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2" sId="1">
    <oc r="C207" t="inlineStr">
      <is>
        <t>j</t>
      </is>
    </oc>
    <nc r="C207" t="inlineStr">
      <is>
        <t>Passed</t>
      </is>
    </nc>
  </rcc>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3" sId="1">
    <oc r="C58" t="inlineStr">
      <is>
        <t>WIP</t>
      </is>
    </oc>
    <nc r="C58" t="inlineStr">
      <is>
        <t>Passed</t>
      </is>
    </nc>
  </rcc>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4" sId="1">
    <nc r="C246" t="inlineStr">
      <is>
        <t>Passed</t>
      </is>
    </nc>
  </rcc>
  <rcc rId="175" sId="1">
    <nc r="C244" t="inlineStr">
      <is>
        <t>Passed</t>
      </is>
    </nc>
  </rcc>
  <rcc rId="176" sId="1">
    <nc r="C107" t="inlineStr">
      <is>
        <t>Passed</t>
      </is>
    </nc>
  </rcc>
  <rcc rId="177" sId="1">
    <nc r="C260" t="inlineStr">
      <is>
        <t>Passed</t>
      </is>
    </nc>
  </rcc>
  <rcc rId="178" sId="1">
    <nc r="C16" t="inlineStr">
      <is>
        <t>Passed</t>
      </is>
    </nc>
  </rcc>
  <rcc rId="179" sId="1">
    <nc r="C154" t="inlineStr">
      <is>
        <t>Passed</t>
      </is>
    </nc>
  </rcc>
  <rcc rId="180" sId="1">
    <nc r="C257" t="inlineStr">
      <is>
        <t>Passed</t>
      </is>
    </nc>
  </rcc>
  <rcc rId="181" sId="1">
    <nc r="C108" t="inlineStr">
      <is>
        <t>Passed</t>
      </is>
    </nc>
  </rcc>
  <rcc rId="182" sId="1">
    <nc r="C218" t="inlineStr">
      <is>
        <t>Passed</t>
      </is>
    </nc>
  </rcc>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3" sId="1">
    <nc r="C268" t="inlineStr">
      <is>
        <t>Passed</t>
      </is>
    </nc>
  </rcc>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4" sId="1">
    <oc r="C27" t="inlineStr">
      <is>
        <t>A</t>
      </is>
    </oc>
    <nc r="C27" t="inlineStr">
      <is>
        <t>Passed</t>
      </is>
    </nc>
  </rcc>
  <rcc rId="185" sId="1">
    <nc r="C237" t="inlineStr">
      <is>
        <t>Passed</t>
      </is>
    </nc>
  </rcc>
  <rcc rId="186" sId="1">
    <nc r="C253" t="inlineStr">
      <is>
        <t>Failed</t>
      </is>
    </nc>
  </rcc>
  <rcc rId="187" sId="1">
    <nc r="C114" t="inlineStr">
      <is>
        <t>Passed</t>
      </is>
    </nc>
  </rcc>
  <rcc rId="188" sId="1">
    <nc r="C115" t="inlineStr">
      <is>
        <t>Passed</t>
      </is>
    </nc>
  </rcc>
  <rcc rId="189" sId="1">
    <nc r="C258" t="inlineStr">
      <is>
        <t>Passed</t>
      </is>
    </nc>
  </rcc>
  <rcc rId="190" sId="1">
    <nc r="C20" t="inlineStr">
      <is>
        <t>Passed</t>
      </is>
    </nc>
  </rcc>
  <rcc rId="191" sId="1">
    <nc r="C31" t="inlineStr">
      <is>
        <t>Passed</t>
      </is>
    </nc>
  </rcc>
  <rcc rId="192" sId="1">
    <nc r="C53" t="inlineStr">
      <is>
        <t>Passed</t>
      </is>
    </nc>
  </rcc>
  <rcc rId="193" sId="1">
    <nc r="C83" t="inlineStr">
      <is>
        <t>Passed</t>
      </is>
    </nc>
  </rcc>
  <rcc rId="194" sId="1">
    <nc r="C129" t="inlineStr">
      <is>
        <t>Passed</t>
      </is>
    </nc>
  </rcc>
  <rcc rId="195" sId="1">
    <nc r="C135" t="inlineStr">
      <is>
        <t>Passed</t>
      </is>
    </nc>
  </rcc>
  <rcc rId="196" sId="1">
    <nc r="C150" t="inlineStr">
      <is>
        <t>Passed</t>
      </is>
    </nc>
  </rcc>
  <rcc rId="197" sId="1">
    <nc r="C239" t="inlineStr">
      <is>
        <t>Passed</t>
      </is>
    </nc>
  </rcc>
  <rcc rId="198" sId="1">
    <nc r="C189" t="inlineStr">
      <is>
        <t>Passed</t>
      </is>
    </nc>
  </rcc>
  <rcc rId="199" sId="1">
    <nc r="C188" t="inlineStr">
      <is>
        <t>Passed</t>
      </is>
    </nc>
  </rcc>
  <rcc rId="200" sId="1">
    <nc r="C269" t="inlineStr">
      <is>
        <t>Blocked</t>
      </is>
    </nc>
  </rcc>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711D061C-CAD4-4C3C-B1C2-EA0A45529654}" action="delete"/>
  <rdn rId="0" localSheetId="1" customView="1" name="Z_711D061C_CAD4_4C3C_B1C2_EA0A45529654_.wvu.FilterData" hidden="1" oldHidden="1">
    <formula>'RPL_SBGA_IFWI_Test suite_Ext_BA'!$A$1:$AL$273</formula>
    <oldFormula>'RPL_SBGA_IFWI_Test suite_Ext_BA'!$A$1:$AL$273</oldFormula>
  </rdn>
  <rcv guid="{711D061C-CAD4-4C3C-B1C2-EA0A45529654}" action="add"/>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2" sId="1">
    <oc r="C91" t="inlineStr">
      <is>
        <t>A</t>
      </is>
    </oc>
    <nc r="C91" t="inlineStr">
      <is>
        <t>Passed</t>
      </is>
    </nc>
  </rcc>
  <rcc rId="203" sId="1">
    <oc r="C90" t="inlineStr">
      <is>
        <t>A</t>
      </is>
    </oc>
    <nc r="C90" t="inlineStr">
      <is>
        <t>Passed</t>
      </is>
    </nc>
  </rcc>
  <rcc rId="204" sId="1">
    <nc r="C265" t="inlineStr">
      <is>
        <t>Passed</t>
      </is>
    </nc>
  </rcc>
</revision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5" sId="1" odxf="1" dxf="1">
    <oc r="A173">
      <f>HYPERLINK("https://hsdes.intel.com/resource/14013185899","14013185899")</f>
    </oc>
    <nc r="A173">
      <f>HYPERLINK("https://hsdes.intel.com/resource/14013185899","14013185899")</f>
    </nc>
    <odxf>
      <fill>
        <patternFill patternType="solid">
          <bgColor rgb="FFFFFF00"/>
        </patternFill>
      </fill>
    </odxf>
    <ndxf>
      <fill>
        <patternFill patternType="none">
          <bgColor indexed="65"/>
        </patternFill>
      </fill>
    </ndxf>
  </rcc>
  <rfmt sheetId="1" sqref="B173" start="0" length="0">
    <dxf>
      <fill>
        <patternFill patternType="none">
          <bgColor indexed="65"/>
        </patternFill>
      </fill>
    </dxf>
  </rfmt>
  <rfmt sheetId="1" sqref="C173" start="0" length="0">
    <dxf>
      <fill>
        <patternFill patternType="none">
          <bgColor indexed="65"/>
        </patternFill>
      </fill>
    </dxf>
  </rfmt>
  <rfmt sheetId="1" sqref="D173" start="0" length="0">
    <dxf>
      <fill>
        <patternFill patternType="none">
          <bgColor indexed="65"/>
        </patternFill>
      </fill>
    </dxf>
  </rfmt>
  <rfmt sheetId="1" sqref="E173" start="0" length="0">
    <dxf>
      <fill>
        <patternFill patternType="none">
          <bgColor indexed="65"/>
        </patternFill>
      </fill>
    </dxf>
  </rfmt>
  <rfmt sheetId="1" sqref="F173" start="0" length="0">
    <dxf>
      <fill>
        <patternFill patternType="none">
          <bgColor indexed="65"/>
        </patternFill>
      </fill>
    </dxf>
  </rfmt>
  <rfmt sheetId="1" sqref="G173" start="0" length="0">
    <dxf>
      <fill>
        <patternFill patternType="none">
          <bgColor indexed="65"/>
        </patternFill>
      </fill>
    </dxf>
  </rfmt>
  <rfmt sheetId="1" sqref="H173" start="0" length="0">
    <dxf>
      <fill>
        <patternFill patternType="none">
          <bgColor indexed="65"/>
        </patternFill>
      </fill>
    </dxf>
  </rfmt>
  <rfmt sheetId="1" sqref="I173" start="0" length="0">
    <dxf>
      <fill>
        <patternFill patternType="none">
          <bgColor indexed="65"/>
        </patternFill>
      </fill>
    </dxf>
  </rfmt>
  <rfmt sheetId="1" sqref="J173" start="0" length="0">
    <dxf>
      <fill>
        <patternFill patternType="none">
          <bgColor indexed="65"/>
        </patternFill>
      </fill>
    </dxf>
  </rfmt>
  <rfmt sheetId="1" sqref="K173" start="0" length="0">
    <dxf>
      <fill>
        <patternFill patternType="none">
          <bgColor indexed="65"/>
        </patternFill>
      </fill>
    </dxf>
  </rfmt>
  <rfmt sheetId="1" sqref="L173" start="0" length="0">
    <dxf>
      <fill>
        <patternFill patternType="none">
          <bgColor indexed="65"/>
        </patternFill>
      </fill>
    </dxf>
  </rfmt>
  <rfmt sheetId="1" sqref="M173" start="0" length="0">
    <dxf>
      <fill>
        <patternFill patternType="none">
          <bgColor indexed="65"/>
        </patternFill>
      </fill>
    </dxf>
  </rfmt>
  <rfmt sheetId="1" sqref="N173" start="0" length="0">
    <dxf>
      <fill>
        <patternFill patternType="none">
          <bgColor indexed="65"/>
        </patternFill>
      </fill>
    </dxf>
  </rfmt>
  <rfmt sheetId="1" sqref="O173" start="0" length="0">
    <dxf>
      <fill>
        <patternFill patternType="none">
          <bgColor indexed="65"/>
        </patternFill>
      </fill>
    </dxf>
  </rfmt>
  <rfmt sheetId="1" sqref="P173" start="0" length="0">
    <dxf>
      <fill>
        <patternFill patternType="none">
          <bgColor indexed="65"/>
        </patternFill>
      </fill>
    </dxf>
  </rfmt>
  <rfmt sheetId="1" sqref="Q173" start="0" length="0">
    <dxf>
      <fill>
        <patternFill patternType="none">
          <bgColor indexed="65"/>
        </patternFill>
      </fill>
    </dxf>
  </rfmt>
  <rfmt sheetId="1" sqref="R173" start="0" length="0">
    <dxf>
      <fill>
        <patternFill patternType="none">
          <bgColor indexed="65"/>
        </patternFill>
      </fill>
    </dxf>
  </rfmt>
  <rfmt sheetId="1" sqref="S173" start="0" length="0">
    <dxf>
      <fill>
        <patternFill patternType="none">
          <bgColor indexed="65"/>
        </patternFill>
      </fill>
    </dxf>
  </rfmt>
  <rfmt sheetId="1" sqref="T173" start="0" length="0">
    <dxf>
      <fill>
        <patternFill patternType="none">
          <bgColor indexed="65"/>
        </patternFill>
      </fill>
    </dxf>
  </rfmt>
  <rfmt sheetId="1" sqref="U173" start="0" length="0">
    <dxf>
      <fill>
        <patternFill patternType="none">
          <bgColor indexed="65"/>
        </patternFill>
      </fill>
    </dxf>
  </rfmt>
  <rfmt sheetId="1" sqref="V173" start="0" length="0">
    <dxf>
      <fill>
        <patternFill patternType="none">
          <bgColor indexed="65"/>
        </patternFill>
      </fill>
    </dxf>
  </rfmt>
  <rfmt sheetId="1" sqref="W173" start="0" length="0">
    <dxf>
      <fill>
        <patternFill patternType="none">
          <bgColor indexed="65"/>
        </patternFill>
      </fill>
    </dxf>
  </rfmt>
  <rfmt sheetId="1" sqref="X173" start="0" length="0">
    <dxf>
      <fill>
        <patternFill patternType="none">
          <bgColor indexed="65"/>
        </patternFill>
      </fill>
    </dxf>
  </rfmt>
  <rfmt sheetId="1" sqref="Y173" start="0" length="0">
    <dxf>
      <fill>
        <patternFill patternType="none">
          <bgColor indexed="65"/>
        </patternFill>
      </fill>
    </dxf>
  </rfmt>
  <rfmt sheetId="1" sqref="Z173" start="0" length="0">
    <dxf>
      <fill>
        <patternFill patternType="none">
          <bgColor indexed="65"/>
        </patternFill>
      </fill>
    </dxf>
  </rfmt>
  <rfmt sheetId="1" sqref="AA173" start="0" length="0">
    <dxf>
      <fill>
        <patternFill patternType="none">
          <bgColor indexed="65"/>
        </patternFill>
      </fill>
    </dxf>
  </rfmt>
  <rfmt sheetId="1" sqref="AB173" start="0" length="0">
    <dxf>
      <fill>
        <patternFill patternType="none">
          <bgColor indexed="65"/>
        </patternFill>
      </fill>
    </dxf>
  </rfmt>
  <rfmt sheetId="1" sqref="AC173" start="0" length="0">
    <dxf>
      <fill>
        <patternFill patternType="none">
          <bgColor indexed="65"/>
        </patternFill>
      </fill>
    </dxf>
  </rfmt>
  <rfmt sheetId="1" sqref="AD173" start="0" length="0">
    <dxf>
      <fill>
        <patternFill patternType="none">
          <bgColor indexed="65"/>
        </patternFill>
      </fill>
    </dxf>
  </rfmt>
  <rfmt sheetId="1" sqref="AE173" start="0" length="0">
    <dxf>
      <fill>
        <patternFill patternType="none">
          <bgColor indexed="65"/>
        </patternFill>
      </fill>
    </dxf>
  </rfmt>
  <rfmt sheetId="1" sqref="AF173" start="0" length="0">
    <dxf>
      <fill>
        <patternFill patternType="none">
          <bgColor indexed="65"/>
        </patternFill>
      </fill>
    </dxf>
  </rfmt>
  <rfmt sheetId="1" sqref="AG173" start="0" length="0">
    <dxf>
      <fill>
        <patternFill patternType="none">
          <bgColor indexed="65"/>
        </patternFill>
      </fill>
    </dxf>
  </rfmt>
  <rfmt sheetId="1" sqref="AH173" start="0" length="0">
    <dxf>
      <fill>
        <patternFill patternType="none">
          <bgColor indexed="65"/>
        </patternFill>
      </fill>
    </dxf>
  </rfmt>
  <rfmt sheetId="1" sqref="AI173" start="0" length="0">
    <dxf>
      <fill>
        <patternFill patternType="none">
          <bgColor indexed="65"/>
        </patternFill>
      </fill>
    </dxf>
  </rfmt>
  <rfmt sheetId="1" sqref="AJ173" start="0" length="0">
    <dxf>
      <fill>
        <patternFill patternType="none">
          <bgColor indexed="65"/>
        </patternFill>
      </fill>
    </dxf>
  </rfmt>
  <rfmt sheetId="1" sqref="AK173" start="0" length="0">
    <dxf>
      <fill>
        <patternFill patternType="none">
          <bgColor indexed="65"/>
        </patternFill>
      </fill>
    </dxf>
  </rfmt>
  <rfmt sheetId="1" sqref="AL173" start="0" length="0">
    <dxf>
      <fill>
        <patternFill patternType="none">
          <bgColor indexed="65"/>
        </patternFill>
      </fill>
    </dxf>
  </rfmt>
  <rfmt sheetId="1" sqref="A173:XFD173" start="0" length="0">
    <dxf>
      <fill>
        <patternFill patternType="none">
          <bgColor indexed="65"/>
        </patternFill>
      </fill>
    </dxf>
  </rfmt>
  <rcc rId="206" sId="1">
    <nc r="D19" t="inlineStr">
      <is>
        <t>Enumerating under intel usb 3.10 in device manager</t>
      </is>
    </nc>
  </rcc>
  <rrc rId="207" sId="1" ref="A269:XFD269" action="deleteRow">
    <rfmt sheetId="1" xfDxf="1" sqref="A269:XFD269" start="0" length="0"/>
    <rcc rId="0" sId="1">
      <nc r="A269">
        <f>HYPERLINK("https://hsdes.intel.com/resource/16012378931","16012378931")</f>
      </nc>
    </rcc>
    <rcc rId="0" sId="1">
      <nc r="B269" t="inlineStr">
        <is>
          <t>Verify system wakes from CMS/S0i3 via Skype call</t>
        </is>
      </nc>
    </rcc>
    <rcc rId="0" sId="1">
      <nc r="C269" t="inlineStr">
        <is>
          <t>Blocked</t>
        </is>
      </nc>
    </rcc>
    <rcc rId="0" sId="1">
      <nc r="E269" t="inlineStr">
        <is>
          <t>rohith2x</t>
        </is>
      </nc>
    </rcc>
    <rcc rId="0" sId="1">
      <nc r="F269" t="inlineStr">
        <is>
          <t>common</t>
        </is>
      </nc>
    </rcc>
    <rcc rId="0" sId="1">
      <nc r="G269" t="inlineStr">
        <is>
          <t>Ingredient</t>
        </is>
      </nc>
    </rcc>
    <rcc rId="0" sId="1">
      <nc r="H269" t="inlineStr">
        <is>
          <t>Automatable</t>
        </is>
      </nc>
    </rcc>
    <rcc rId="0" sId="1">
      <nc r="I269" t="inlineStr">
        <is>
          <t>Intel Confidential</t>
        </is>
      </nc>
    </rcc>
    <rcc rId="0" sId="1">
      <nc r="J269" t="inlineStr">
        <is>
          <t>fw.ifwi.pmc</t>
        </is>
      </nc>
    </rcc>
    <rcc rId="0" sId="1">
      <nc r="K269">
        <v>15</v>
      </nc>
    </rcc>
    <rcc rId="0" sId="1">
      <nc r="L269">
        <v>5</v>
      </nc>
    </rcc>
    <rcc rId="0" sId="1">
      <nc r="M269" t="inlineStr">
        <is>
          <t>CSS-IVE-130917</t>
        </is>
      </nc>
    </rcc>
    <rcc rId="0" sId="1">
      <nc r="N269" t="inlineStr">
        <is>
          <t>Power Management</t>
        </is>
      </nc>
    </rcc>
    <rcc rId="0" sId="1">
      <nc r="O269" t="inlineStr">
        <is>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,LKF_Bx_ROW_19H1_Alpha,LKF_Bx_ROW_19H2_Beta,LKF_Bx_ROW_19H2_PV,LKF_Bx_ROW_20H1_PV,TGL_ H81_RS4_Alpha,TGL_ H81_RS4_Beta,TGL_ H81_RS4_PV,TGL_H81_19H2_RS6_POE,TGL_H81_19H2_RS6_PreAlpha,TGL_Simics_VP_RS2_PSS1.1,TGL_Simics_VP_RS4_PSS1.1,TGL_Simics_VP_RS5_PSS1.1,TGL_U42_RS4_PV,TGL_UY42_PO,TGL_Y42_RS4_PV,WHL_U42_Corp_PV,WHL_U42_PV,WHL_U43e_Corp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P269" t="inlineStr">
        <is>
          <t>MoS (Modern Standby),Real Battery Management</t>
        </is>
      </nc>
    </rcc>
    <rcc rId="0" sId="1">
      <nc r="Q269" t="inlineStr">
        <is>
          <t>https://hsdes.intel.com/appstore/article/#/2207365228</t>
        </is>
      </nc>
    </rcc>
    <rcc rId="0" sId="1">
      <nc r="S269" t="inlineStr">
        <is>
          <t>Consumer,Corporate_vPro</t>
        </is>
      </nc>
    </rcc>
    <rcc rId="0" sId="1">
      <nc r="T269" t="inlineStr">
        <is>
          <t>windows.20h2_vibranium.x64</t>
        </is>
      </nc>
    </rcc>
    <rcc rId="0" sId="1">
      <nc r="U269" t="inlineStr">
        <is>
          <t>reddyv5x</t>
        </is>
      </nc>
    </rcc>
    <rcc rId="0" sId="1">
      <nc r="V269" t="inlineStr">
        <is>
          <t>System should wake successfully from Connected MOS/S0i3 via Skype call</t>
        </is>
      </nc>
    </rcc>
    <rcc rId="0" sId="1">
      <nc r="W269" t="inlineStr">
        <is>
          <t>Client-IFWI</t>
        </is>
      </nc>
    </rcc>
    <rcc rId="0" sId="1">
      <nc r="X269" t="inlineStr">
        <is>
          <t>2-high</t>
        </is>
      </nc>
    </rcc>
    <rcc rId="0" sId="1">
      <nc r="Y269" t="inlineStr">
        <is>
          <t>ifwi.alderlake,ifwi.arrowlake,ifwi.lunarlake,ifwi.meteorlake,ifwi.raptorlake</t>
        </is>
      </nc>
    </rcc>
    <rcc rId="0" sId="1">
      <nc r="Z269" t="inlineStr">
        <is>
          <t>ifwi.alderlake,ifwi.jasperlake,ifwi.meteorlake,ifwi.raptorlake</t>
        </is>
      </nc>
    </rcc>
    <rcc rId="0" sId="1">
      <nc r="AB269" t="inlineStr">
        <is>
          <t>product</t>
        </is>
      </nc>
    </rcc>
    <rcc rId="0" sId="1">
      <nc r="AC269" t="inlineStr">
        <is>
          <t>open.test_update_phase</t>
        </is>
      </nc>
    </rcc>
    <rcc rId="0" sId="1">
      <nc r="AE269" t="inlineStr">
        <is>
          <t>Low</t>
        </is>
      </nc>
    </rcc>
    <rcc rId="0" sId="1">
      <nc r="AF269" t="inlineStr">
        <is>
          <t>L2 Mandatory-BAT</t>
        </is>
      </nc>
    </rcc>
    <rcc rId="0" sId="1">
      <nc r="AI269" t="inlineStr">
        <is>
          <t>Functional</t>
        </is>
      </nc>
    </rcc>
    <rcc rId="0" sId="1">
      <nc r="AJ269" t="inlineStr">
        <is>
          <t>na</t>
        </is>
      </nc>
    </rcc>
    <rcc rId="0" sId="1">
      <nc r="AK269" t="inlineStr">
        <is>
          <t>Intention of the testcase is to verify system wakes from Connected MOS/S0i3 via Skype call</t>
        </is>
      </nc>
    </rcc>
    <rcc rId="0" sId="1">
      <nc r="AL269" t="inlineStr">
        <is>
          <t>IFWI_SYNC,IFWI_FOC_BAT,ADL_N_IFWI,IFWI_TEST_SUITEIFWI_COVERAGE_DELTA,MTL_P_MASTER,ADL_M_NA,RPL_P_MASTER,RPL-P_5SGC1,RPL-P_4SDC1,RPL-P_3SDC2,RPL-P_2SDC3,MTL_IFWI_BAT,ADL_SBGA_5GC,ADL_SBGA_3SDC1,EC-NA,MTL-M_5SGC1,MTL-M_4SDC1,MTL-M_4SDC2,MTL-M_3SDC3,MTL-M_2SDC4,MTL-M_2SDC5,MTL-M_2SDC6,MTL_IFWI_IAC_ACE ROM EXT,MTL_IFWI_CBV_PMC,ADL_N_IFWI_2SDC3,ADL_N_IFWI_2SDC1,ADL_N_IFWI_3SDC1,ADL_N_IFWI_4SDC1,ADL_N_IFWI_5SGC1,ADL_N_IFWI_IEC_General,ADL_N_IFWI_IEC_PMC,MTL-P_5SGC1,MTL-P_4SDC1,MTL-P_4SDC2,MTL-P_3SDC3,MTL-P_3SDC4,MTL-P_2SDC5,MTL-P_2SDC6,RPL-SBGA_5SC,RPL-SBGA_4SC,RPL-P_2SDC4,RPL-P_2SDC5,RPL-P_2SDC6,LNLM5SGC,LNLM4SDC1,LNLM3SDC2,LNLM3SDC3,LNLM3SDC4,LNLM3SDC5,LNLM2SDC6</t>
        </is>
      </nc>
    </rcc>
  </rrc>
  <rrc rId="208" sId="1" ref="A261:XFD261" action="deleteRow">
    <rfmt sheetId="1" xfDxf="1" sqref="A261:XFD261" start="0" length="0"/>
    <rcc rId="0" sId="1">
      <nc r="A261">
        <f>HYPERLINK("https://hsdes.intel.com/resource/14013187823","14013187823")</f>
      </nc>
    </rcc>
    <rcc rId="0" sId="1">
      <nc r="B261" t="inlineStr">
        <is>
          <t>Verify ISH ALS sensor enumeration and functionality pre and post Disconnected Modern Standby (DMS) cycle</t>
        </is>
      </nc>
    </rcc>
    <rcc rId="0" sId="1">
      <nc r="C261" t="inlineStr">
        <is>
          <t>Blocked</t>
        </is>
      </nc>
    </rcc>
    <rcc rId="0" sId="1">
      <nc r="E261" t="inlineStr">
        <is>
          <t>sumith2x</t>
        </is>
      </nc>
    </rcc>
    <rcc rId="0" sId="1">
      <nc r="F261" t="inlineStr">
        <is>
          <t>common</t>
        </is>
      </nc>
    </rcc>
    <rcc rId="0" sId="1">
      <nc r="G261" t="inlineStr">
        <is>
          <t>Ingredient</t>
        </is>
      </nc>
    </rcc>
    <rcc rId="0" sId="1">
      <nc r="H261" t="inlineStr">
        <is>
          <t>Automatable</t>
        </is>
      </nc>
    </rcc>
    <rcc rId="0" sId="1">
      <nc r="I261" t="inlineStr">
        <is>
          <t>Intel Confidential</t>
        </is>
      </nc>
    </rcc>
    <rcc rId="0" sId="1">
      <nc r="J261" t="inlineStr">
        <is>
          <t>bios.pch,fw.ifwi.ish</t>
        </is>
      </nc>
    </rcc>
    <rcc rId="0" sId="1">
      <nc r="K261">
        <v>7</v>
      </nc>
    </rcc>
    <rcc rId="0" sId="1">
      <nc r="L261">
        <v>5</v>
      </nc>
    </rcc>
    <rcc rId="0" sId="1">
      <nc r="M261" t="inlineStr">
        <is>
          <t>CSS-IVE-132515</t>
        </is>
      </nc>
    </rcc>
    <rcc rId="0" sId="1">
      <nc r="N261" t="inlineStr">
        <is>
          <t>Touch &amp; Sensing</t>
        </is>
      </nc>
    </rcc>
    <rcc rId="0" sId="1">
      <nc r="O261" t="inlineStr">
        <is>
          <t>ADL-S_ADP-S_SODIMM_DDR5_1DPC_Alpha,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JSLP_POR_20H1_Alpha,JSLP_POR_20H1_PreAlpha,JSLP_POR_20H2_Beta,JSLP_POR_20H2_PV,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RS6_Alpha,RKL_S81_TGPH_Native_DDR4_RS7_Beta,RKL_S81_TGPH_Native_DDR4_RS7_PV,TGL_H81_19H2_RS6_PreAlpha,TGL_Simics_VP_RS2_PSS1.1,TGL_U42_RS4_PV,WHL_U42_Corp_PV,WHL_U42_PV,WHL_U43e_Corp_PV,ADL-S_ADP-S_SODIMM_DDR5_1DPC_Beta,ADL-S_ADP-S_SODIMM_DDR5_1DPC_PreAlpha,ADL-S_ADP-S_SODIMM_DDR5_1DPC_PV,TGL_U42_RS6_Alpha,TGL_U42_RS6_Beta,TGL_U42_RS6_PV,CML_U42_DG1_DDR4_PV,CML_U62_DG1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5_PreAlpha</t>
        </is>
      </nc>
    </rcc>
    <rcc rId="0" sId="1">
      <nc r="P261" t="inlineStr">
        <is>
          <t>ISH,MoS (Modern Standby)</t>
        </is>
      </nc>
    </rcc>
    <rcc rId="0" sId="1">
      <nc r="Q261" t="inlineStr">
        <is>
          <t>BC-RQTBC-2906
TGL Requirement coverage: 220195299, 220194421, BC-RQTBCTL-1100,</t>
        </is>
      </nc>
    </rcc>
    <rcc rId="0" sId="1">
      <nc r="R261" t="inlineStr">
        <is>
          <t>CSS-IVE-132515</t>
        </is>
      </nc>
    </rcc>
    <rcc rId="0" sId="1">
      <nc r="S261" t="inlineStr">
        <is>
          <t>Consumer,Corporate_vPro</t>
        </is>
      </nc>
    </rcc>
    <rcc rId="0" sId="1">
      <nc r="T261" t="inlineStr">
        <is>
          <t>windows.cobalt.client</t>
        </is>
      </nc>
    </rcc>
    <rcc rId="0" sId="1">
      <nc r="U261" t="inlineStr">
        <is>
          <t>sumith2x</t>
        </is>
      </nc>
    </rcc>
    <rcc rId="0" sId="1">
      <nc r="V261" t="inlineStr">
        <is>
          <t>ALS sensor enumeration and functionality should be working fine pre and post Disconnected Modern Standby (DMS) cycle</t>
        </is>
      </nc>
    </rcc>
    <rcc rId="0" sId="1">
      <nc r="W261" t="inlineStr">
        <is>
          <t>Client-IFWI</t>
        </is>
      </nc>
    </rcc>
    <rcc rId="0" sId="1">
      <nc r="X261" t="inlineStr">
        <is>
          <t>2-high</t>
        </is>
      </nc>
    </rcc>
    <rcc rId="0" sId="1">
      <nc r="Y261" t="inlineStr">
        <is>
          <t>bios.arrowlake,bios.meteorlake,bios.raptorlake,ifwi.alderlake,ifwi.jasperlake,ifwi.raptorlake,ifwi.rocketlake</t>
        </is>
      </nc>
    </rcc>
    <rcc rId="0" sId="1">
      <nc r="Z261" t="inlineStr">
        <is>
          <t>bios.raptorlake,ifwi.alderlake,ifwi.jasperlake,ifwi.raptorlake,ifwi.rocketlake</t>
        </is>
      </nc>
    </rcc>
    <rcc rId="0" sId="1">
      <nc r="AB261" t="inlineStr">
        <is>
          <t>product</t>
        </is>
      </nc>
    </rcc>
    <rcc rId="0" sId="1">
      <nc r="AC261" t="inlineStr">
        <is>
          <t>open.test_update_phase</t>
        </is>
      </nc>
    </rcc>
    <rcc rId="0" sId="1">
      <nc r="AE261" t="inlineStr">
        <is>
          <t>Low</t>
        </is>
      </nc>
    </rcc>
    <rcc rId="0" sId="1">
      <nc r="AF261" t="inlineStr">
        <is>
          <t>L2 Mandatory-BAT</t>
        </is>
      </nc>
    </rcc>
    <rcc rId="0" sId="1">
      <nc r="AI261" t="inlineStr">
        <is>
          <t>Functional</t>
        </is>
      </nc>
    </rcc>
    <rcc rId="0" sId="1">
      <nc r="AJ261" t="inlineStr">
        <is>
          <t>Sensor Viewer</t>
        </is>
      </nc>
    </rcc>
    <rcc rId="0" sId="1">
      <nc r="AK261" t="inlineStr">
        <is>
          <t>Intention of the testcase is to verify sensor enumeration and functionality pre and post Disconnected Modern Standby (DMS) cycle</t>
        </is>
      </nc>
    </rcc>
    <rcc rId="0" sId="1">
      <nc r="AL261" t="inlineStr">
        <is>
          <t>InProdATMS1.0_03March2018,PSE 1.0,OBC-CNL-PCH-ISH-Sensors-ALS,OBC-ICL-PCH-ISH-Sensors-ALS,OBC-TGL-PCH-ISH-Sensors-ALS,KBLR_ATMS1.0_Automated_TCs,rkl_cml_s62,IFWI_TEST_SUITE,PPMM_Pending,ADL/RKL/JSL,MTL_Test_Suite,IFWI_SYNC,RPL_S_MASTER,ADL_M_NA,ADL_SBGA_3SDC1,IFWI_COVERAGE_DELTA,RPL-SBGA_5SC,RPL-SBGA_4SC</t>
        </is>
      </nc>
    </rcc>
  </rrc>
  <rrc rId="209" sId="1" ref="A240:XFD240" action="deleteRow">
    <rfmt sheetId="1" xfDxf="1" sqref="A240:XFD240" start="0" length="0"/>
    <rcc rId="0" sId="1">
      <nc r="A240">
        <f>HYPERLINK("https://hsdes.intel.com/resource/14013187439","14013187439")</f>
      </nc>
    </rcc>
    <rcc rId="0" sId="1">
      <nc r="B240" t="inlineStr">
        <is>
          <t>ISH sensor functionality pre and post Sx cycle- Barometric Pressure</t>
        </is>
      </nc>
    </rcc>
    <rcc rId="0" sId="1">
      <nc r="C240" t="inlineStr">
        <is>
          <t>Blocked</t>
        </is>
      </nc>
    </rcc>
    <rcc rId="0" sId="1">
      <nc r="E240" t="inlineStr">
        <is>
          <t>sumith2x</t>
        </is>
      </nc>
    </rcc>
    <rcc rId="0" sId="1">
      <nc r="F240" t="inlineStr">
        <is>
          <t>common</t>
        </is>
      </nc>
    </rcc>
    <rcc rId="0" sId="1">
      <nc r="G240" t="inlineStr">
        <is>
          <t>Ingredient</t>
        </is>
      </nc>
    </rcc>
    <rcc rId="0" sId="1">
      <nc r="H240" t="inlineStr">
        <is>
          <t>Automatable</t>
        </is>
      </nc>
    </rcc>
    <rcc rId="0" sId="1">
      <nc r="I240" t="inlineStr">
        <is>
          <t>Intel Confidential</t>
        </is>
      </nc>
    </rcc>
    <rcc rId="0" sId="1">
      <nc r="J240" t="inlineStr">
        <is>
          <t>fw.ifwi.ish</t>
        </is>
      </nc>
    </rcc>
    <rcc rId="0" sId="1">
      <nc r="K240">
        <v>15</v>
      </nc>
    </rcc>
    <rcc rId="0" sId="1">
      <nc r="L240">
        <v>12</v>
      </nc>
    </rcc>
    <rcc rId="0" sId="1">
      <nc r="M240" t="inlineStr">
        <is>
          <t>CSS-IVE-132401</t>
        </is>
      </nc>
    </rcc>
    <rcc rId="0" sId="1">
      <nc r="N240" t="inlineStr">
        <is>
          <t>Touch &amp; Sensing</t>
        </is>
      </nc>
    </rcc>
    <rcc rId="0" sId="1">
      <nc r="O240" t="inlineStr">
        <is>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HFPGA_RS1_PSS_0.8C,ICL_HFPGA_RS1_PSS_0.8P,ICL_HFPGA_RS1_PSS_1.0C,ICL_HFPGA_RS1_PSS_1.0P,ICL_HFPGA_RS2_PSS_1.1,ICL_Simics_VP_RS1_PSS_0.8C,ICL_Simics_VP_RS1_PSS_0.8P,ICL_Simics_VP_RS1_PSS_1.0C,ICL_Simics_VP_RS1_PSS_1.0P,ICL_Simics_VP_RS2_PSS_1.1,ICL_U42_RS6_PV,ICL_Y42_RS6_PV,KBL_U21_PV,KBLR_Y_PV,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P240" t="inlineStr">
        <is>
          <t>ISH,S-states</t>
        </is>
      </nc>
    </rcc>
    <rcc rId="0" sId="1">
      <nc r="Q240" t="inlineStr">
        <is>
          <t>IceLake-UCIS-873, APL POR v1.02  -&gt; APL Integrated Sensor Solution &amp; ISH4.0 Support
KBL &amp; BXT -&gt; KBL_Mobile_Platform_POR_Doc_v1.0 -&gt; Validated Sensor Types in 2015/6
TGL Requirement coverage: 220195304, 220194425, BC-RQTBCTL-1100,RKL:2203201744</t>
        </is>
      </nc>
    </rcc>
    <rcc rId="0" sId="1">
      <nc r="R240" t="inlineStr">
        <is>
          <t>CSS-IVE-132401</t>
        </is>
      </nc>
    </rcc>
    <rcc rId="0" sId="1">
      <nc r="S240" t="inlineStr">
        <is>
          <t>Consumer,Corporate_vPro</t>
        </is>
      </nc>
    </rcc>
    <rcc rId="0" sId="1">
      <nc r="T240" t="inlineStr">
        <is>
          <t>windows.cobalt.client</t>
        </is>
      </nc>
    </rcc>
    <rcc rId="0" sId="1">
      <nc r="U240" t="inlineStr">
        <is>
          <t>sumith2x</t>
        </is>
      </nc>
    </rcc>
    <rcc rId="0" sId="1">
      <nc r="V240" t="inlineStr">
        <is>
          <t>Barometric Pressure Sensor should get be functional pre and post cycle</t>
        </is>
      </nc>
    </rcc>
    <rcc rId="0" sId="1">
      <nc r="W240" t="inlineStr">
        <is>
          <t>Client-IFWI</t>
        </is>
      </nc>
    </rcc>
    <rcc rId="0" sId="1">
      <nc r="X240" t="inlineStr">
        <is>
          <t>2-high</t>
        </is>
      </nc>
    </rcc>
    <rcc rId="0" sId="1">
      <nc r="Y240" t="inlineStr">
        <is>
          <t>ifwi.alderlake,ifwi.arrowlake,ifwi.lunarlake,ifwi.meteorlake,ifwi.raptorlake</t>
        </is>
      </nc>
    </rcc>
    <rcc rId="0" sId="1">
      <nc r="Z240" t="inlineStr">
        <is>
          <t>ifwi.alderlake,ifwi.meteorlake,ifwi.raptorlake</t>
        </is>
      </nc>
    </rcc>
    <rcc rId="0" sId="1">
      <nc r="AB240" t="inlineStr">
        <is>
          <t>product</t>
        </is>
      </nc>
    </rcc>
    <rcc rId="0" sId="1">
      <nc r="AC240" t="inlineStr">
        <is>
          <t>open.test_update_phase</t>
        </is>
      </nc>
    </rcc>
    <rcc rId="0" sId="1">
      <nc r="AE240" t="inlineStr">
        <is>
          <t>Low</t>
        </is>
      </nc>
    </rcc>
    <rcc rId="0" sId="1">
      <nc r="AF240" t="inlineStr">
        <is>
          <t>L2 Mandatory-BAT</t>
        </is>
      </nc>
    </rcc>
    <rcc rId="0" sId="1">
      <nc r="AI240" t="inlineStr">
        <is>
          <t>Functional</t>
        </is>
      </nc>
    </rcc>
    <rcc rId="0" sId="1">
      <nc r="AJ240" t="inlineStr">
        <is>
          <t>Sensor Viewer</t>
        </is>
      </nc>
    </rcc>
    <rcc rId="0" sId="1">
      <nc r="AK240" t="inlineStr">
        <is>
          <t>Intention of the testcase is to verify sensor functionality pre and post Sx cycle</t>
        </is>
      </nc>
    </rcc>
    <rcc rId="0" sId="1">
      <nc r="AL240" t="inlineStr">
        <is>
          <t>BIOS_EXT_BAT,InProdATMS1.0_03March2018,RKL_PSS0.5,TGL_PSS_IN_PRODUCTION,IFWI_TEST_SUITE,ADL/RKL/JSL,MTL_Test_Suite,IFWI_SYNC,MTL_M_MASTER,IFWI_COVERAGE_DELTA,MTL_HFPGA_IFWI,RPL-P_5SGC2,RPL_S_MASTER,RPL-S_3SDC2,ADL_SBGA_5GC,ADL-M_2SDC1,MTL_IFWI_FV,ADL_SBGA_3SDC1,MTL-M_4SDC2,MTL_IFWI_CBV_PMC,MTL_IFWI_CBV_ISH,RPL-SBGA_5SC,RPL-SBGA_3SC</t>
        </is>
      </nc>
    </rcc>
  </rrc>
  <rrc rId="210" sId="1" ref="A238:XFD238" action="deleteRow">
    <rfmt sheetId="1" xfDxf="1" sqref="A238:XFD238" start="0" length="0"/>
    <rcc rId="0" sId="1">
      <nc r="A238">
        <f>HYPERLINK("https://hsdes.intel.com/resource/14013187437","14013187437")</f>
      </nc>
    </rcc>
    <rcc rId="0" sId="1">
      <nc r="B238" t="inlineStr">
        <is>
          <t>Verify Barometric Pressure Sensor enumeration via ISH pre and post Sx Cycle</t>
        </is>
      </nc>
    </rcc>
    <rcc rId="0" sId="1">
      <nc r="C238" t="inlineStr">
        <is>
          <t>Blocked</t>
        </is>
      </nc>
    </rcc>
    <rcc rId="0" sId="1">
      <nc r="E238" t="inlineStr">
        <is>
          <t>sumith2x</t>
        </is>
      </nc>
    </rcc>
    <rcc rId="0" sId="1">
      <nc r="F238" t="inlineStr">
        <is>
          <t>common</t>
        </is>
      </nc>
    </rcc>
    <rcc rId="0" sId="1">
      <nc r="G238" t="inlineStr">
        <is>
          <t>Ingredient</t>
        </is>
      </nc>
    </rcc>
    <rcc rId="0" sId="1">
      <nc r="H238" t="inlineStr">
        <is>
          <t>Automatable</t>
        </is>
      </nc>
    </rcc>
    <rcc rId="0" sId="1">
      <nc r="I238" t="inlineStr">
        <is>
          <t>Intel Confidential</t>
        </is>
      </nc>
    </rcc>
    <rcc rId="0" sId="1">
      <nc r="J238" t="inlineStr">
        <is>
          <t>fw.ifwi.ish</t>
        </is>
      </nc>
    </rcc>
    <rcc rId="0" sId="1">
      <nc r="K238">
        <v>15</v>
      </nc>
    </rcc>
    <rcc rId="0" sId="1">
      <nc r="L238">
        <v>12</v>
      </nc>
    </rcc>
    <rcc rId="0" sId="1">
      <nc r="M238" t="inlineStr">
        <is>
          <t>CSS-IVE-132397</t>
        </is>
      </nc>
    </rcc>
    <rcc rId="0" sId="1">
      <nc r="N238" t="inlineStr">
        <is>
          <t>Touch &amp; Sensing</t>
        </is>
      </nc>
    </rcc>
    <rcc rId="0" sId="1">
      <nc r="O238" t="inlineStr">
        <is>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P238" t="inlineStr">
        <is>
          <t>ISH,S-states</t>
        </is>
      </nc>
    </rcc>
    <rcc rId="0" sId="1">
      <nc r="Q238" t="inlineStr">
        <is>
          <t>IceLake-UCIS-873, APL POR v1.02  -&gt; APL Integrated Sensor Solution &amp; ISH4.0 Support
KBL &amp; BXT -&gt; KBL_Mobile_Platform_POR_Doc_v1.0 -&gt; Validated Sensor Types in 2015/6
TGL Requirement coverage: 220195304, 220194425, BC-RQTBCTL-1100, RKL:2203201744</t>
        </is>
      </nc>
    </rcc>
    <rcc rId="0" sId="1">
      <nc r="R238" t="inlineStr">
        <is>
          <t>CSS-IVE-132397</t>
        </is>
      </nc>
    </rcc>
    <rcc rId="0" sId="1">
      <nc r="S238" t="inlineStr">
        <is>
          <t>Consumer,Corporate_vPro</t>
        </is>
      </nc>
    </rcc>
    <rcc rId="0" sId="1">
      <nc r="T238" t="inlineStr">
        <is>
          <t>windows.cobalt.client</t>
        </is>
      </nc>
    </rcc>
    <rcc rId="0" sId="1">
      <nc r="U238" t="inlineStr">
        <is>
          <t>sumith2x</t>
        </is>
      </nc>
    </rcc>
    <rcc rId="0" sId="1">
      <nc r="V238" t="inlineStr">
        <is>
          <t>Barometric Pressure Sensor should get enumerated in Action manager pre and post Sx cycle</t>
        </is>
      </nc>
    </rcc>
    <rcc rId="0" sId="1">
      <nc r="W238" t="inlineStr">
        <is>
          <t>Client-IFWI</t>
        </is>
      </nc>
    </rcc>
    <rcc rId="0" sId="1">
      <nc r="X238" t="inlineStr">
        <is>
          <t>2-high</t>
        </is>
      </nc>
    </rcc>
    <rcc rId="0" sId="1">
      <nc r="Y238" t="inlineStr">
        <is>
          <t>ifwi.alderlake,ifwi.arrowlake,ifwi.lunarlake,ifwi.meteorlake,ifwi.raptorlake</t>
        </is>
      </nc>
    </rcc>
    <rcc rId="0" sId="1">
      <nc r="Z238" t="inlineStr">
        <is>
          <t>ifwi.alderlake,ifwi.meteorlake,ifwi.raptorlake</t>
        </is>
      </nc>
    </rcc>
    <rcc rId="0" sId="1">
      <nc r="AB238" t="inlineStr">
        <is>
          <t>product</t>
        </is>
      </nc>
    </rcc>
    <rcc rId="0" sId="1">
      <nc r="AC238" t="inlineStr">
        <is>
          <t>open.test_update_phase</t>
        </is>
      </nc>
    </rcc>
    <rcc rId="0" sId="1">
      <nc r="AE238" t="inlineStr">
        <is>
          <t>Low</t>
        </is>
      </nc>
    </rcc>
    <rcc rId="0" sId="1">
      <nc r="AF238" t="inlineStr">
        <is>
          <t>L2 Mandatory-BAT</t>
        </is>
      </nc>
    </rcc>
    <rcc rId="0" sId="1">
      <nc r="AI238" t="inlineStr">
        <is>
          <t>Functional</t>
        </is>
      </nc>
    </rcc>
    <rcc rId="0" sId="1">
      <nc r="AJ238" t="inlineStr">
        <is>
          <t>Sensor Viewer</t>
        </is>
      </nc>
    </rcc>
    <rcc rId="0" sId="1">
      <nc r="AK238" t="inlineStr">
        <is>
          <t>Intention of the testcase is to verify sensor enumeration pre and post Sx Cycle</t>
        </is>
      </nc>
    </rcc>
    <rcc rId="0" sId="1">
      <nc r="AL238" t="inlineStr">
        <is>
          <t>InProdATMS1.0_03March2018,PSE 1.0,RKL_PSS0.5,TGL_PSS_IN_PRODUCTION,KBLR_ATMS1.0_Automated_TCs,IFWI_TEST_SUITE,ADL/RKL/JSL,MTL_Test_Suite,IFWI_SYNC,IFWI_FOC_BAT,MTL_M_MASTER,IFWI_COVERAGE_DELTA,RPL-P_5SGC2,RPL_S_MASTER,RPL-S_3SDC2,ADL_SBGA_5GC,ADL-M_2SDC1,ADL_SBGA_3SDC1,MTL-M_4SDC2,MTL_IFWI_IAC_ISH,MTL_IFWI_CBV_PMC,MTL_IFWI_CBV_ISH,RPL-SBGA_5SC,RPL-SBGA_3SC</t>
        </is>
      </nc>
    </rcc>
  </rrc>
  <rrc rId="211" sId="1" ref="A184:XFD184" action="deleteRow">
    <rfmt sheetId="1" xfDxf="1" sqref="A184:XFD184" start="0" length="0"/>
    <rcc rId="0" sId="1">
      <nc r="A184">
        <f>HYPERLINK("https://hsdes.intel.com/resource/14013186405","14013186405")</f>
      </nc>
    </rcc>
    <rcc rId="0" sId="1">
      <nc r="B184" t="inlineStr">
        <is>
          <t>Verify Altimeter sensor enumeration pre and post Sx cycle</t>
        </is>
      </nc>
    </rcc>
    <rcc rId="0" sId="1">
      <nc r="C184" t="inlineStr">
        <is>
          <t>Blocked</t>
        </is>
      </nc>
    </rcc>
    <rcc rId="0" sId="1">
      <nc r="E184" t="inlineStr">
        <is>
          <t>sumith2x</t>
        </is>
      </nc>
    </rcc>
    <rcc rId="0" sId="1">
      <nc r="F184" t="inlineStr">
        <is>
          <t>common</t>
        </is>
      </nc>
    </rcc>
    <rcc rId="0" sId="1">
      <nc r="G184" t="inlineStr">
        <is>
          <t>Ingredient</t>
        </is>
      </nc>
    </rcc>
    <rcc rId="0" sId="1">
      <nc r="H184" t="inlineStr">
        <is>
          <t>Automatable</t>
        </is>
      </nc>
    </rcc>
    <rcc rId="0" sId="1">
      <nc r="I184" t="inlineStr">
        <is>
          <t>Intel Confidential</t>
        </is>
      </nc>
    </rcc>
    <rcc rId="0" sId="1">
      <nc r="J184" t="inlineStr">
        <is>
          <t>fw.ifwi.ish</t>
        </is>
      </nc>
    </rcc>
    <rcc rId="0" sId="1">
      <nc r="K184">
        <v>10</v>
      </nc>
    </rcc>
    <rcc rId="0" sId="1">
      <nc r="L184">
        <v>8</v>
      </nc>
    </rcc>
    <rcc rId="0" sId="1">
      <nc r="M184" t="inlineStr">
        <is>
          <t>CSS-IVE-131338</t>
        </is>
      </nc>
    </rcc>
    <rcc rId="0" sId="1">
      <nc r="N184" t="inlineStr">
        <is>
          <t>Touch &amp; Sensing</t>
        </is>
      </nc>
    </rcc>
    <rcc rId="0" sId="1">
      <nc r="O184" t="inlineStr">
        <is>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Y42_RS6_PV,TGL_ H81_RS4_Alpha,TGL_ H81_RS4_Beta,TGL_ H81_RS4_PV,TGL_H81_19H2_RS6_PreAlpha,TGL_HFPGA_RS2,TGL_HFPGA_RS3,TGL_HFPGA_RS4,TGL_Simics_VP_RS2_PSS1.0,TGL_Simics_VP_RS2_PSS1.1,TGL_U42_RS4_PV,TGL_Y42_RS4_PV,TGL_Z0_(TGPLP-A0)_RS4_PPOExit,WHL_U42_Corp_PV,WHL_U42_PV,WHL_U43e_Corp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P184" t="inlineStr">
        <is>
          <t>ISH,S-states</t>
        </is>
      </nc>
    </rcc>
    <rcc rId="0" sId="1">
      <nc r="Q184" t="inlineStr">
        <is>
          <t>BC-RQTBC-623, IceLake-UCIS-3262
TGL Requirement coverage: 220195225,RKL:2203201744</t>
        </is>
      </nc>
    </rcc>
    <rcc rId="0" sId="1">
      <nc r="R184" t="inlineStr">
        <is>
          <t>CSS-IVE-131338</t>
        </is>
      </nc>
    </rcc>
    <rcc rId="0" sId="1">
      <nc r="S184" t="inlineStr">
        <is>
          <t>Consumer,Corporate_vPro</t>
        </is>
      </nc>
    </rcc>
    <rcc rId="0" sId="1">
      <nc r="T184" t="inlineStr">
        <is>
          <t>windows.cobalt.client</t>
        </is>
      </nc>
    </rcc>
    <rcc rId="0" sId="1">
      <nc r="U184" t="inlineStr">
        <is>
          <t>sumith2x</t>
        </is>
      </nc>
    </rcc>
    <rcc rId="0" sId="1">
      <nc r="V184" t="inlineStr">
        <is>
          <t>Altimeter Sensor should get enumerated in Sensor Viewer pre and post S3 cycle</t>
        </is>
      </nc>
    </rcc>
    <rcc rId="0" sId="1">
      <nc r="W184" t="inlineStr">
        <is>
          <t>Client-IFWI</t>
        </is>
      </nc>
    </rcc>
    <rcc rId="0" sId="1">
      <nc r="X184" t="inlineStr">
        <is>
          <t>2-high</t>
        </is>
      </nc>
    </rcc>
    <rcc rId="0" sId="1">
      <nc r="Y184" t="inlineStr">
        <is>
          <t>ifwi.alderlake,ifwi.arrowlake,ifwi.lunarlake,ifwi.meteorlake,ifwi.raptorlake</t>
        </is>
      </nc>
    </rcc>
    <rcc rId="0" sId="1">
      <nc r="Z184" t="inlineStr">
        <is>
          <t>ifwi.alderlake,ifwi.meteorlake,ifwi.raptorlake</t>
        </is>
      </nc>
    </rcc>
    <rcc rId="0" sId="1">
      <nc r="AB184" t="inlineStr">
        <is>
          <t>product</t>
        </is>
      </nc>
    </rcc>
    <rcc rId="0" sId="1">
      <nc r="AC184" t="inlineStr">
        <is>
          <t>open.test_update_phase</t>
        </is>
      </nc>
    </rcc>
    <rcc rId="0" sId="1">
      <nc r="AE184" t="inlineStr">
        <is>
          <t>Low</t>
        </is>
      </nc>
    </rcc>
    <rcc rId="0" sId="1">
      <nc r="AF184" t="inlineStr">
        <is>
          <t>L2 Mandatory-BAT</t>
        </is>
      </nc>
    </rcc>
    <rcc rId="0" sId="1">
      <nc r="AI184" t="inlineStr">
        <is>
          <t>Functional</t>
        </is>
      </nc>
    </rcc>
    <rcc rId="0" sId="1">
      <nc r="AJ184" t="inlineStr">
        <is>
          <t>Sensor Viewer</t>
        </is>
      </nc>
    </rcc>
    <rcc rId="0" sId="1">
      <nc r="AK184" t="inlineStr">
        <is>
          <t>Altimeter Sensor should be enumerated in Sensor Viewer App pre and post Sx Cycle.</t>
        </is>
      </nc>
    </rcc>
    <rcc rId="0" sId="1">
      <nc r="AL184" t="inlineStr">
        <is>
          <t>ICL-ArchReview-PostSi,TGL_PSS1.0C,UDL2.0_ATMS2.0,OBC-ICL-PCH-ISH-Sensors-Altimeter,OBC-TGL-PCH-ISH-Sensors-Altimeter,IFWI_TEST_SUITE,ADL/RKL/JSL,MTL_Test_Suite,IFWI_SYNC,MTL_M_MASTER,IFWI_COVERAGE_DELTA,MTL_HFPGA_IFWI,RPL-P_5SGC2,RPL_S_MASTER,RPL-S_3SDC2,ADL_SBGA_5GC,ADL-M_2SDC1,ADL_SBGA_3SDC1,MTL-M_4SDC2,MTL_IFWI_CBV_PMC,MTL_IFWI_CBV_ISH,RPL-SBGA_5SC, RPL-SBGA_3SC,LNLM3SDC2</t>
        </is>
      </nc>
    </rcc>
  </rrc>
  <rrc rId="212" sId="1" ref="A184:XFD184" action="deleteRow">
    <rfmt sheetId="1" xfDxf="1" sqref="A184:XFD184" start="0" length="0"/>
    <rcc rId="0" sId="1">
      <nc r="A184">
        <f>HYPERLINK("https://hsdes.intel.com/resource/14013186406","14013186406")</f>
      </nc>
    </rcc>
    <rcc rId="0" sId="1">
      <nc r="B184" t="inlineStr">
        <is>
          <t>ISH Sensor Functionality - Altimeter</t>
        </is>
      </nc>
    </rcc>
    <rcc rId="0" sId="1">
      <nc r="C184" t="inlineStr">
        <is>
          <t>Blocked</t>
        </is>
      </nc>
    </rcc>
    <rcc rId="0" sId="1">
      <nc r="E184" t="inlineStr">
        <is>
          <t>sumith2x</t>
        </is>
      </nc>
    </rcc>
    <rcc rId="0" sId="1">
      <nc r="F184" t="inlineStr">
        <is>
          <t>common</t>
        </is>
      </nc>
    </rcc>
    <rcc rId="0" sId="1">
      <nc r="G184" t="inlineStr">
        <is>
          <t>Ingredient</t>
        </is>
      </nc>
    </rcc>
    <rcc rId="0" sId="1">
      <nc r="H184" t="inlineStr">
        <is>
          <t>Automatable</t>
        </is>
      </nc>
    </rcc>
    <rcc rId="0" sId="1">
      <nc r="I184" t="inlineStr">
        <is>
          <t>Intel Confidential</t>
        </is>
      </nc>
    </rcc>
    <rcc rId="0" sId="1">
      <nc r="J184" t="inlineStr">
        <is>
          <t>fw.ifwi.ish</t>
        </is>
      </nc>
    </rcc>
    <rcc rId="0" sId="1">
      <nc r="K184">
        <v>6</v>
      </nc>
    </rcc>
    <rcc rId="0" sId="1">
      <nc r="L184">
        <v>4</v>
      </nc>
    </rcc>
    <rcc rId="0" sId="1">
      <nc r="M184" t="inlineStr">
        <is>
          <t>CSS-IVE-131341</t>
        </is>
      </nc>
    </rcc>
    <rcc rId="0" sId="1">
      <nc r="N184" t="inlineStr">
        <is>
          <t>Touch &amp; Sensing</t>
        </is>
      </nc>
    </rcc>
    <rcc rId="0" sId="1">
      <nc r="O184" t="inlineStr">
        <is>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Y42_RS6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HFPGA_RS2,TGL_HFPGA_RS3,TGL_HFPGA_RS4,TGL_Simics_VP_RS2_PSS1.0,TGL_Simics_VP_RS2_PSS1.1,TGL_U42_RS4_PV,TGL_Y42_RS4_PV,TGL_Z0_(TGPLP-A0)_RS4_PPOExit,WHL_U42_Corp_PV,WHL_U42_PV,WHL_U43e_Corp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P184" t="inlineStr">
        <is>
          <t>ISH</t>
        </is>
      </nc>
    </rcc>
    <rcc rId="0" sId="1">
      <nc r="Q184" t="inlineStr">
        <is>
          <t>BC-RQTBC-623, IceLake-UCIS-3262
TGL Requirement coverage: 220195225
4_335-UCIS-1909,RKL:2203201744</t>
        </is>
      </nc>
    </rcc>
    <rcc rId="0" sId="1">
      <nc r="R184" t="inlineStr">
        <is>
          <t>CSS-IVE-131341</t>
        </is>
      </nc>
    </rcc>
    <rcc rId="0" sId="1">
      <nc r="S184" t="inlineStr">
        <is>
          <t>Consumer,Corporate_vPro</t>
        </is>
      </nc>
    </rcc>
    <rcc rId="0" sId="1">
      <nc r="T184" t="inlineStr">
        <is>
          <t>windows.cobalt.client</t>
        </is>
      </nc>
    </rcc>
    <rcc rId="0" sId="1">
      <nc r="U184" t="inlineStr">
        <is>
          <t>sumith2x</t>
        </is>
      </nc>
    </rcc>
    <rcc rId="0" sId="1">
      <nc r="V184" t="inlineStr">
        <is>
          <t>Altimeter Sensor should be functional by displaying readings/values in sensor Viewer tool</t>
        </is>
      </nc>
    </rcc>
    <rcc rId="0" sId="1">
      <nc r="W184" t="inlineStr">
        <is>
          <t>Client-IFWI</t>
        </is>
      </nc>
    </rcc>
    <rcc rId="0" sId="1">
      <nc r="X184" t="inlineStr">
        <is>
          <t>2-high</t>
        </is>
      </nc>
    </rcc>
    <rcc rId="0" sId="1">
      <nc r="Y184" t="inlineStr">
        <is>
          <t>ifwi.alderlake,ifwi.arrowlake,ifwi.lunarlake,ifwi.meteorlake,ifwi.raptorlake</t>
        </is>
      </nc>
    </rcc>
    <rcc rId="0" sId="1">
      <nc r="Z184" t="inlineStr">
        <is>
          <t>ifwi.alderlake,ifwi.meteorlake,ifwi.raptorlake</t>
        </is>
      </nc>
    </rcc>
    <rcc rId="0" sId="1">
      <nc r="AB184" t="inlineStr">
        <is>
          <t>product</t>
        </is>
      </nc>
    </rcc>
    <rcc rId="0" sId="1">
      <nc r="AC184" t="inlineStr">
        <is>
          <t>open.test_update_phase</t>
        </is>
      </nc>
    </rcc>
    <rcc rId="0" sId="1">
      <nc r="AE184" t="inlineStr">
        <is>
          <t>Low</t>
        </is>
      </nc>
    </rcc>
    <rcc rId="0" sId="1">
      <nc r="AF184" t="inlineStr">
        <is>
          <t>L2 Mandatory-BAT</t>
        </is>
      </nc>
    </rcc>
    <rcc rId="0" sId="1">
      <nc r="AI184" t="inlineStr">
        <is>
          <t>Functional</t>
        </is>
      </nc>
    </rcc>
    <rcc rId="0" sId="1">
      <nc r="AJ184" t="inlineStr">
        <is>
          <t>Sensor Viewer</t>
        </is>
      </nc>
    </rcc>
    <rcc rId="0" sId="1">
      <nc r="AK184" t="inlineStr">
        <is>
          <t>Altimeter Sensor should be enumerated and Functional in Sensor Viewer App.</t>
        </is>
      </nc>
    </rcc>
    <rcc rId="0" sId="1">
      <nc r="AL184" t="inlineStr">
        <is>
          <t>ICL-ArchReview-PostSi,TGL_PSS1.0C,BIOS_EXT_BAT,LKF_PO_Phase1,LKF_PO_Phase2,UDL2.0_ATMS2.0,LKF_PO_New_P3,OBC-LKF-PCH-ISH-Sensors-Altimeter,OBC-ICL-PCH-ISH-Sensors-Altimeter,OBC-TGL-PCH-ISH-Sensors-Altimeter,IFWI_TEST_SUITE,ADL/RKL/JSL,COMMON_QRC_BAT,Delta_IFWI_BIOS,MTL_Test_Suite,IFWI_SYNC,IFWI_FOC_BAT,MTL_M_MASTER,IFWI_COVERAGE_DELTA,MTL_HFPGA_IFWI,RPL-P_5SGC2,RPL_S_MASTER,RPL-S_3SDC2,RPL_S_IFWI_PO_Phase3,MTL_IFWI_BAT,ADL_SBGA_5GC,ERB,ADL-M_2SDC1,ADL_SBGA_3SDC1,RPL_Px_PO_P3,MTL-M_4SDC2,RPL_SBGA_IFWI_PO_Phase3,MTL_IFWI_CBV_ISH,RPL_P_PO_P3,RPL-SBGA_5SC,ARL_Px_IFWI_CI,RPL-SBGA_3SC,MTLSDC2,LNLM3SDC2</t>
        </is>
      </nc>
    </rcc>
  </rrc>
  <rrc rId="213" sId="1" ref="A172:XFD172" action="deleteRow">
    <rfmt sheetId="1" xfDxf="1" sqref="A172:XFD172" start="0" length="0"/>
    <rcc rId="0" sId="1">
      <nc r="A172">
        <f>HYPERLINK("https://hsdes.intel.com/resource/14013185888","14013185888")</f>
      </nc>
    </rcc>
    <rcc rId="0" sId="1">
      <nc r="B172" t="inlineStr">
        <is>
          <t>Verify the basic functionality of Tablet mode using onboard switch</t>
        </is>
      </nc>
    </rcc>
    <rcc rId="0" sId="1">
      <nc r="C172" t="inlineStr">
        <is>
          <t>Blocked</t>
        </is>
      </nc>
    </rcc>
    <rcc rId="0" sId="1">
      <nc r="E172" t="inlineStr">
        <is>
          <t>msalaudx</t>
        </is>
      </nc>
    </rcc>
    <rcc rId="0" sId="1">
      <nc r="F172" t="inlineStr">
        <is>
          <t>common</t>
        </is>
      </nc>
    </rcc>
    <rcc rId="0" sId="1">
      <nc r="G172" t="inlineStr">
        <is>
          <t>Ingredient</t>
        </is>
      </nc>
    </rcc>
    <rcc rId="0" sId="1">
      <nc r="H172" t="inlineStr">
        <is>
          <t>Automatable</t>
        </is>
      </nc>
    </rcc>
    <rcc rId="0" sId="1">
      <nc r="I172" t="inlineStr">
        <is>
          <t>Intel Confidential</t>
        </is>
      </nc>
    </rcc>
    <rcc rId="0" sId="1">
      <nc r="J172" t="inlineStr">
        <is>
          <t>fw.ifwi.bios,fw.ifwi.ec</t>
        </is>
      </nc>
    </rcc>
    <rcc rId="0" sId="1">
      <nc r="K172">
        <v>10</v>
      </nc>
    </rcc>
    <rcc rId="0" sId="1">
      <nc r="L172">
        <v>5</v>
      </nc>
    </rcc>
    <rcc rId="0" sId="1">
      <nc r="M172" t="inlineStr">
        <is>
          <t>CSS-IVE-130078</t>
        </is>
      </nc>
    </rcc>
    <rcc rId="0" sId="1">
      <nc r="N172" t="inlineStr">
        <is>
          <t>Embedded controller and Power sources</t>
        </is>
      </nc>
    </rcc>
    <rcc rId="0" sId="1">
      <nc r="O172" t="inlineStr">
        <is>
          <t>ICL_U42_RS6_PV,ICL_Y42_RS6_PV,TGL_ H81_RS4_Alpha,TGL_ H81_RS4_Beta,TGL_ H81_RS4_PV,TGL_H81_19H2_RS6_POE,TGL_H81_19H2_RS6_PreAlpha,TGL_HFPGA_RS2,TGL_HFPGA_RS3,TGL_HFPGA_RS4,TGL_U42_RS4_PV,TGL_UY42_PO,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is>
      </nc>
    </rcc>
    <rcc rId="0" sId="1">
      <nc r="P172" t="inlineStr">
        <is>
          <t>Virtual Battery Management</t>
        </is>
      </nc>
    </rcc>
    <rcc rId="0" sId="1">
      <nc r="Q172" t="inlineStr">
        <is>
          <t>Derived from Tops documents.
HSD id: 1604735630</t>
        </is>
      </nc>
    </rcc>
    <rcc rId="0" sId="1">
      <nc r="R172" t="inlineStr">
        <is>
          <t>CSS-IVE-130078</t>
        </is>
      </nc>
    </rcc>
    <rcc rId="0" sId="1">
      <nc r="S172" t="inlineStr">
        <is>
          <t>Consumer,Corporate_vPro,Slim</t>
        </is>
      </nc>
    </rcc>
    <rcc rId="0" sId="1">
      <nc r="U172" t="inlineStr">
        <is>
          <t>raghav3x</t>
        </is>
      </nc>
    </rcc>
    <rcc rId="0" sId="1">
      <nc r="V172" t="inlineStr">
        <is>
          <t>Onboard tablet mode switch functionality should be successfully validated</t>
        </is>
      </nc>
    </rcc>
    <rcc rId="0" sId="1">
      <nc r="W172" t="inlineStr">
        <is>
          <t>Client-IFWI</t>
        </is>
      </nc>
    </rcc>
    <rcc rId="0" sId="1">
      <nc r="X172" t="inlineStr">
        <is>
          <t>1-showstopper</t>
        </is>
      </nc>
    </rcc>
    <rcc rId="0" sId="1">
      <nc r="Y172" t="inlineStr">
        <is>
          <t>ifwi.alderlake,ifwi.arrowlake,ifwi.lunarlake,ifwi.meteorlake,ifwi.raptorlake,ifwi.raptorlake_refresh</t>
        </is>
      </nc>
    </rcc>
    <rcc rId="0" sId="1">
      <nc r="Z172" t="inlineStr">
        <is>
          <t>ifwi.alderlake,ifwi.meteorlake,ifwi.raptorlake</t>
        </is>
      </nc>
    </rcc>
    <rcc rId="0" sId="1">
      <nc r="AB172" t="inlineStr">
        <is>
          <t>product</t>
        </is>
      </nc>
    </rcc>
    <rcc rId="0" sId="1">
      <nc r="AC172" t="inlineStr">
        <is>
          <t>open.test_update_phase</t>
        </is>
      </nc>
    </rcc>
    <rcc rId="0" sId="1">
      <nc r="AE172" t="inlineStr">
        <is>
          <t>Low</t>
        </is>
      </nc>
    </rcc>
    <rcc rId="0" sId="1">
      <nc r="AF172" t="inlineStr">
        <is>
          <t>L2 Mandatory-BAT</t>
        </is>
      </nc>
    </rcc>
    <rcc rId="0" sId="1">
      <nc r="AI172" t="inlineStr">
        <is>
          <t>Functional</t>
        </is>
      </nc>
    </rcc>
    <rcc rId="0" sId="1">
      <nc r="AJ172" t="inlineStr">
        <is>
          <t>na</t>
        </is>
      </nc>
    </rcc>
    <rcc rId="0" sId="1">
      <nc r="AK172" t="inlineStr">
        <is>
          <t>Intention of the test case is to verify below requirement.
Verify the tablet switch is closed or opened, EC FW shall notify the change to host.</t>
        </is>
      </nc>
    </rcc>
    <rcc rId="0" sId="1">
      <nc r="AL172" t="inlineStr">
        <is>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MLP4x,ADL-M_5SGC1,RPL_P_Master,MTL_IFWI_BAT,MTL_PSS_1.0_BLOCK,GLK-IFWI-SI,ICL-ArchReview-PostSi,OBC-CNL-EC-SMC-EM-ManageCharger,OBC-CFL-EC-SMC-EM-ManageCharger,OBC-ICL-EC-SMC-EM-ManageCharger,OBC-TGL-EC-SMC-EM-ManageCharger,OBC-LKF-PTF-DekelPhy-EM-PMC_EClite_ManageCharger,GLK_ATMS1.0_Automated_TCs,CML_BIOS_SPL,CML_EC_FV,IFWI_Payload_Platform,UTR_SYNC,IFWI_COMMON_UNIFIED,TGL_H_MASTER,ADL-P_5SGC2,RPL-Px_5SGC1,RPL-Px_3SDC1,ADL-N_REV1,ADL_SBGA_5GC,RPL-P_5SGC2,RPL-P_3SDC2,RPL-P_2SDC3,MTL_IFWI_PSS_BLOCK,RPL-P_3SDC3,RPL-P_2SDC4,RPL-P_PNP_GC,RPL-Px_4SDC1,RPL-Px_3SDC2,MTL_IFWI_IAC_EC,RPL-SBGA_5SC,RPL-SBGA_4SC,RPL-P_2SDC5,RPL-P_2SDC6,RPL-SBGA_2SC1,RPL-SBGA_2SC2,RPL-SBGA_3SC-2,RPL-SBGA_3SC,RPL_Hx-R-GC,RPL_Hx-R-DC1,RPL_Hx-R-GC,RPL_Hx-R-DC1,RPL_Hx-R-GC,RPL_Hx-R-DC1</t>
        </is>
      </nc>
    </rcc>
  </rrc>
  <rrc rId="214" sId="1" ref="A166:XFD166" action="deleteRow">
    <rfmt sheetId="1" xfDxf="1" sqref="A166:XFD166" start="0" length="0"/>
    <rcc rId="0" sId="1">
      <nc r="A166">
        <f>HYPERLINK("https://hsdes.intel.com/resource/14013185838","14013185838")</f>
      </nc>
    </rcc>
    <rcc rId="0" sId="1">
      <nc r="B166" t="inlineStr">
        <is>
          <t>Verify Barometric Pressure Sensor Enumeration Through ISH pre and post S4 , S5 , warm and cold reboot cycles</t>
        </is>
      </nc>
    </rcc>
    <rcc rId="0" sId="1">
      <nc r="C166" t="inlineStr">
        <is>
          <t>Blocked</t>
        </is>
      </nc>
    </rcc>
    <rcc rId="0" sId="1">
      <nc r="E166" t="inlineStr">
        <is>
          <t>sumith2x</t>
        </is>
      </nc>
    </rcc>
    <rcc rId="0" sId="1">
      <nc r="F166" t="inlineStr">
        <is>
          <t>common</t>
        </is>
      </nc>
    </rcc>
    <rcc rId="0" sId="1">
      <nc r="G166" t="inlineStr">
        <is>
          <t>Ingredient</t>
        </is>
      </nc>
    </rcc>
    <rcc rId="0" sId="1">
      <nc r="H166" t="inlineStr">
        <is>
          <t>Automatable</t>
        </is>
      </nc>
    </rcc>
    <rcc rId="0" sId="1">
      <nc r="I166" t="inlineStr">
        <is>
          <t>Intel Confidential</t>
        </is>
      </nc>
    </rcc>
    <rcc rId="0" sId="1">
      <nc r="J166" t="inlineStr">
        <is>
          <t>bios.me,fw.ifwi.ish</t>
        </is>
      </nc>
    </rcc>
    <rcc rId="0" sId="1">
      <nc r="K166">
        <v>8</v>
      </nc>
    </rcc>
    <rcc rId="0" sId="1">
      <nc r="L166">
        <v>5</v>
      </nc>
    </rcc>
    <rcc rId="0" sId="1">
      <nc r="M166" t="inlineStr">
        <is>
          <t>CSS-IVE-145202</t>
        </is>
      </nc>
    </rcc>
    <rcc rId="0" sId="1">
      <nc r="N166" t="inlineStr">
        <is>
          <t>Touch &amp; Sensing</t>
        </is>
      </nc>
    </rcc>
    <rcc rId="0" sId="1">
      <nc r="O166" t="inlineStr">
        <is>
          <t>ADL-P_ADP-LP_DDR5_ALPHA,ADL-P_ADP-LP_DDR5_BETA,ADL-P_ADP-LP_DDR5_PV,ADL-M_ADP-M_LP4x_Win10x_Alpha,ADL-M_ADP-M_LP4x_Win10x_Beta,ADL-M_ADP-M_LP4x_Win10x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DDR5_PreAlpha</t>
        </is>
      </nc>
    </rcc>
    <rcc rId="0" sId="1">
      <nc r="P166" t="inlineStr">
        <is>
          <t>G3-State,ISH,S-states</t>
        </is>
      </nc>
    </rcc>
    <rcc rId="0" sId="1">
      <nc r="Q166" t="inlineStr">
        <is>
          <t>ADL:2203201744</t>
        </is>
      </nc>
    </rcc>
    <rcc rId="0" sId="1">
      <nc r="R166" t="inlineStr">
        <is>
          <t>CSS-IVE-145202</t>
        </is>
      </nc>
    </rcc>
    <rcc rId="0" sId="1">
      <nc r="S166" t="inlineStr">
        <is>
          <t>Consumer,Corporate_vPro</t>
        </is>
      </nc>
    </rcc>
    <rcc rId="0" sId="1">
      <nc r="U166" t="inlineStr">
        <is>
          <t>sumith2x</t>
        </is>
      </nc>
    </rcc>
    <rcc rId="0" sId="1">
      <nc r="V166" t="inlineStr">
        <is>
          <t>Barometric Pressure Sensor should get enumerated in Sensor Viewer Tool pre and post S4 , S5 , warm and cold reboot cycles</t>
        </is>
      </nc>
    </rcc>
    <rcc rId="0" sId="1">
      <nc r="W166" t="inlineStr">
        <is>
          <t>Client-BIOS</t>
        </is>
      </nc>
    </rcc>
    <rcc rId="0" sId="1">
      <nc r="X166" t="inlineStr">
        <is>
          <t>2-high</t>
        </is>
      </nc>
    </rcc>
    <rcc rId="0" sId="1">
      <nc r="Y166" t="inlineStr">
        <is>
          <t>bios.alderlake,bios.arrowlake,bios.meteorlake,bios.raptorlake,ifwi.arrowlake,ifwi.lunarlake,ifwi.meteorlake,ifwi.raptorlake</t>
        </is>
      </nc>
    </rcc>
    <rcc rId="0" sId="1">
      <nc r="Z166" t="inlineStr">
        <is>
          <t>bios.alderlake,bios.arrowlake,bios.meteorlake,bios.raptorlake,ifwi.meteorlake,ifwi.raptorlake</t>
        </is>
      </nc>
    </rcc>
    <rcc rId="0" sId="1">
      <nc r="AB166" t="inlineStr">
        <is>
          <t>product</t>
        </is>
      </nc>
    </rcc>
    <rcc rId="0" sId="1">
      <nc r="AC166" t="inlineStr">
        <is>
          <t>complete.ready_for_production</t>
        </is>
      </nc>
    </rcc>
    <rcc rId="0" sId="1">
      <nc r="AE166" t="inlineStr">
        <is>
          <t>Low</t>
        </is>
      </nc>
    </rcc>
    <rcc rId="0" sId="1">
      <nc r="AF166" t="inlineStr">
        <is>
          <t>L2 Mandatory-BAT</t>
        </is>
      </nc>
    </rcc>
    <rcc rId="0" sId="1">
      <nc r="AI166" t="inlineStr">
        <is>
          <t>Functional</t>
        </is>
      </nc>
    </rcc>
    <rcc rId="0" sId="1">
      <nc r="AJ166" t="inlineStr">
        <is>
          <t>Sensor Viewer</t>
        </is>
      </nc>
    </rcc>
    <rcc rId="0" sId="1">
      <nc r="AK166" t="inlineStr">
        <is>
          <t>Barometric Pressure Sensor should be enumerated in Sensor viewer Tool pre and post S4 , S5 , warm and cold reboot cycles</t>
        </is>
      </nc>
    </rcc>
    <rcc rId="0" sId="1">
      <nc r="AL166" t="inlineStr">
        <is>
          <t>BIOS_Optimization,COMMON_QRC_BAT,UTR_SYNC,MTL_HFPGA_ISH,MTL_PSS_0.8_Block,IFWI_TEST_SUITE,IFWI_COMMON_UNIFIED,MTL_Test_Suite,MTL_M_MASTER,MTL_TEMP,RPL-P_5SGC2,RPL-S_3SDC1,ADL_SBGA_5GC,MTL_PSS_1.0_BLOCK,RPL-SBGA_5SC,RPL-SBGA_3SC1,ADL-M_2SDC1,ADL_SBGA_3DC4,MTL_IFWI_QAC,MTL-M_4SDC2,MTL_IFWI_CBV_PMC,MTL_IFWI_CBV_ISH,MTL_IFWI_CBV_CSME,MTL_PSS_1.0,MTL-P_5SGC1,MTL-P_4SDC1,MTL-P_2SDC5,RPL-Px_2SDC1,RPL-P_4SDC1,MTLSDC2</t>
        </is>
      </nc>
    </rcc>
  </rrc>
  <rrc rId="215" sId="1" ref="A151:XFD151" action="deleteRow">
    <rfmt sheetId="1" xfDxf="1" sqref="A151:XFD151" start="0" length="0"/>
    <rcc rId="0" sId="1">
      <nc r="A151">
        <f>HYPERLINK("https://hsdes.intel.com/resource/14013185392","14013185392")</f>
      </nc>
    </rcc>
    <rcc rId="0" sId="1">
      <nc r="B151" t="inlineStr">
        <is>
          <t>Validate USB devices hot plug check pre and post S0i3(Disconnected Modern Standby) cycle with devices connected on Type-C port</t>
        </is>
      </nc>
    </rcc>
    <rcc rId="0" sId="1">
      <nc r="C151" t="inlineStr">
        <is>
          <t>Blocked</t>
        </is>
      </nc>
    </rcc>
    <rcc rId="0" sId="1">
      <nc r="D151" t="inlineStr">
        <is>
          <t xml:space="preserve">NA:DMS not applicable for RPL-Hx </t>
        </is>
      </nc>
    </rcc>
    <rcc rId="0" sId="1">
      <nc r="E151" t="inlineStr">
        <is>
          <t>athirarx</t>
        </is>
      </nc>
    </rcc>
    <rcc rId="0" sId="1">
      <nc r="F151" t="inlineStr">
        <is>
          <t>common,emulation.ip,silicon,simulation.ip</t>
        </is>
      </nc>
    </rcc>
    <rcc rId="0" sId="1">
      <nc r="G151" t="inlineStr">
        <is>
          <t>Ingredient</t>
        </is>
      </nc>
    </rcc>
    <rcc rId="0" sId="1">
      <nc r="H151" t="inlineStr">
        <is>
          <t>Automatable</t>
        </is>
      </nc>
    </rcc>
    <rcc rId="0" sId="1">
      <nc r="I151" t="inlineStr">
        <is>
          <t>Intel Confidential</t>
        </is>
      </nc>
    </rcc>
    <rcc rId="0" sId="1">
      <nc r="J151" t="inlineStr">
        <is>
          <t>bios.platform,bios.sa,fw.ifwi.MGPhy,fw.ifwi.dekelPhy,fw.ifwi.iom,fw.ifwi.nphy,fw.ifwi.pmc,fw.ifwi.sphy,fw.ifwi.tbt</t>
        </is>
      </nc>
    </rcc>
    <rcc rId="0" sId="1">
      <nc r="K151">
        <v>40</v>
      </nc>
    </rcc>
    <rcc rId="0" sId="1">
      <nc r="L151">
        <v>15</v>
      </nc>
    </rcc>
    <rcc rId="0" sId="1">
      <nc r="M151" t="inlineStr">
        <is>
          <t>CSS-IVE-90955</t>
        </is>
      </nc>
    </rcc>
    <rcc rId="0" sId="1">
      <nc r="N151" t="inlineStr">
        <is>
          <t>TCSS</t>
        </is>
      </nc>
    </rcc>
    <rcc rId="0" sId="1">
      <nc r="O151" t="inlineStr">
        <is>
          <t>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TGL_Simics_VP_RS2_PSS1.1,TGL_U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P151" t="inlineStr">
        <is>
          <t>MoS (Modern Standby),S0ix-states,TBT_PD_EC_NA,TCSS,USB-TypeC</t>
        </is>
      </nc>
    </rcc>
    <rcc rId="0" sId="1">
      <nc r="Q151" t="inlineStr">
        <is>
          <t>BC-RQTBC-13080 
LKF PRD Coverage: BC-RQTBCLF-468
TGL FR Coverage : 1405574486,1405574489,220195081,220195274
JSLP Coverage ID: 2203202802,2203201730,1607196304
RKL Coverage ID :2203201383,2203202518,2203203016,2203202802,2203202480
ADL: 2205445428</t>
        </is>
      </nc>
    </rcc>
    <rcc rId="0" sId="1">
      <nc r="R151" t="inlineStr">
        <is>
          <t>CSS-IVE-90955</t>
        </is>
      </nc>
    </rcc>
    <rcc rId="0" sId="1">
      <nc r="S151" t="inlineStr">
        <is>
          <t>Consumer,Corporate_vPro,Slim</t>
        </is>
      </nc>
    </rcc>
    <rcc rId="0" sId="1">
      <nc r="U151" t="inlineStr">
        <is>
          <t>raghav3x</t>
        </is>
      </nc>
    </rcc>
    <rcc rId="0" sId="1">
      <nc r="V151" t="inlineStr">
        <is>
          <t>USB device hot plugged via USB-C port should be enumerated in device manager pre and post cycle without any issue</t>
        </is>
      </nc>
    </rcc>
    <rcc rId="0" sId="1">
      <nc r="W151" t="inlineStr">
        <is>
          <t>Client-BIOS</t>
        </is>
      </nc>
    </rcc>
    <rcc rId="0" sId="1">
      <nc r="X151" t="inlineStr">
        <is>
          <t>1-showstopper</t>
        </is>
      </nc>
    </rcc>
    <rcc rId="0" sId="1">
      <nc r="Y151" t="inlineStr">
        <is>
          <t>bios.alderlake,bios.amberlake,bios.apollolake,bios.arrowlake,bios.broxton,bios.cannonlake,bios.coffeelake,bios.cometlake,bios.geminilake,bios.icelake-client,bios.jasperlake,bios.kabylake,bios.kabylake_r,bios.lakefield,bios.lunarlake,bios.meteorlake,bios.raptorlake,bios.raptorlake_refresh,bios.tigerlake,bios.whiskeylake,ifwi.amberlake,ifwi.apollolake,ifwi.arrowlake,ifwi.broxton,ifwi.cannonlake,ifwi.coffeelake,ifwi.cometlake,ifwi.geminilake,ifwi.icelake,ifwi.kabylake,ifwi.kabylake_r,ifwi.lakefield,ifwi.meteorlake,ifwi.raptorlake,ifwi.raptorlake_refresh,ifwi.tigerlake,ifwi.whiskeylake</t>
        </is>
      </nc>
    </rcc>
    <rcc rId="0" sId="1">
      <nc r="Z151" t="inlineStr">
        <is>
          <t>bios.alderlake,bios.amberlake,bios.apollolake,bios.cannonlake,bios.coffeelake,bios.cometlake,bios.geminilake,bios.icelake-client,bios.jasperlake,bios.kabylake,bios.kabylake_r,bios.lakefield,bios.lunarlake,bios.meteorlake,bios.raptorlake,bios.tigerlake,bios.whiskeylake,ifwi.amberlake,ifwi.apollolake,ifwi.cannonlake,ifwi.coffeelake,ifwi.cometlake,ifwi.geminilake,ifwi.icelake,ifwi.kabylake,ifwi.kabylake_r,ifwi.lakefield,ifwi.meteorlake,ifwi.raptorlake,ifwi.tigerlake,ifwi.whiskeylake</t>
        </is>
      </nc>
    </rcc>
    <rcc rId="0" sId="1">
      <nc r="AB151" t="inlineStr">
        <is>
          <t>product</t>
        </is>
      </nc>
    </rcc>
    <rcc rId="0" sId="1">
      <nc r="AC151" t="inlineStr">
        <is>
          <t>complete.ready_for_production</t>
        </is>
      </nc>
    </rcc>
    <rcc rId="0" sId="1">
      <nc r="AE151" t="inlineStr">
        <is>
          <t>Medium</t>
        </is>
      </nc>
    </rcc>
    <rcc rId="0" sId="1">
      <nc r="AF151" t="inlineStr">
        <is>
          <t>L2 Mandatory-BAT</t>
        </is>
      </nc>
    </rcc>
    <rcc rId="0" sId="1">
      <nc r="AI151" t="inlineStr">
        <is>
          <t>Functional</t>
        </is>
      </nc>
    </rcc>
    <rcc rId="0" sId="1">
      <nc r="AJ151" t="inlineStr">
        <is>
          <t>Socwatch</t>
        </is>
      </nc>
    </rcc>
    <rcc rId="0" sId="1">
      <nc r="AK151" t="inlineStr">
        <is>
          <t>This test is to verify USB devices hot plug functionality check pre and post S0i3(Modern Standby) cycle with devices connected on Type C port Android OS related steps: 1. Boot to AOS2. Connect USB device to Type C port on DUT and check whether device is getting detected in device3. Disconnect USB device and Perform S0i3 cycle4. Repeat step 2 Expected results: USB device connected via Type C port should be detected in DUT pre and post cycle</t>
        </is>
      </nc>
    </rcc>
    <rcc rId="0" sId="1">
      <nc r="AL151" t="inlineStr">
        <is>
          <t>KBL_NON_ULT,GLK-IFWI-SI,EC-FV,EC-SX,EC-TYPEC,ICL_BAT_NEW,BIOS_EXT_BAT,UDL2.0_ATMS2.0,EC-PD-NA,OBC-CNL-PCH-XDCI-USBC-USB2_Storage,OBC-ICL-CPU-iTCSS-TCSS-USB2_Storage,OBC-TGL-CPU-iTCSS-TCSS-USB2_Storage,OBC-LKF-CPU-TCSS-USBC-USB2_Storage,OBC-CFL-PCH-XDCI-USBC-USB2_Storage,CML_BIOS_SPL,TGL_IFWI_FOC_BLUE,IFWI_Payload_IOM,IFWI_Payload_TBT,IFWI_Payload_EC,UTR_SYNC,RPL_S_MASTER,RPL_S_BackwardComp,ADL-S_ 5SGC_1DPC,ADL_N_MASTER,ADL_N_5SGC1,ADL_N_4SDC1,ADL_N_3SDC1,ADL_N_2SDC1,ADL_N_2SDC2,ADL_N_2SDC3,IFWI_TEST_SUITE,IFWI_COMMON_UNIFIED,MTL_Test_Suite,ADL-P_5SGC1,ADL-P_5SGC2,MTL_P_MASTER,MTL_S_MASTER,,ADL_SBGA_5GC,RPL-SBGA_5SC,ADL-M_5SGC1,ADL-M_2SDC2,ADL-M_3SDC1,ADL-M_2SDC1,ADL-M_3SDC2,EC-NA,EC-REVIEW,TCSS-TBT-P1,ICL-ArchReview-PostSi,GLK-RS3-10_IFWI,LKF_ERB_PO,LKF_PO_Phase3,LKF_PO_New_P3,TGL_ERB_PO,OBC-CNL-PCH-XDCI-USBC_Audio,OBC-CFL-PCH-XDCI-USBC_Audio,OBC-LKF-CPU-IOM-TCSS-USBC_Audio,OBC-ICL-CPU-IOM-TCSS-USBC_Audio,OBC-TGL-CPU-IOM-TCSS-USBC_Audio,TGL_BIOS_PO_P2,TGL_IFWI_PO_P2,TGL_NEW_BAT,ADL-S_TGP-H_PO_Phase2,LKF_WCOS_BIOS_BAT_NEW,MTL_PSS_1.1,ARL_S_PSS1.1,ADL_M_PO_Phase2,ADL-S_4SDC1,ADL-S_4SDC2,ADL-S_4SDC4,MTL_VS_0.8,IFWI_FOC_BAT,MTL_IFWI_PSS_EXTENDED,RPL-S_ 5SGC1,CQN_DASHBOARD,MTL_M_MASTER,ADL-P_4SDC2,ADL_N_PO_Phase2,RPL-Px_5SGC1,RPL-Px_3SDC1,RPL-P_5SGC1,RPL-P_5SGC2,RPL-P_4SDC1,RPL-P_3SDC2,RPL-P_2SDC3,ADL_N_REV0,ADL-N_REV1,MTL_IFWI_BAT,MTL_HFPGA_TCSS,RPL-S_5SGC1,RPL-S_2SDC4,MTL-M_5SGC1,MTL-M_4SDC1,MTL-M_4SDC2,MTL-M_3SDC3,MTL-M_2SDC4,MTL-M_2SDC5,MTL-M_2SDC6,MTL_IFWI_CBV_TBT,MTL_IFWI_CBV_EC,MTL_IFWI_CBV_IOM,MTL-P_5SGC1,MTL-P_4SDC1,MTL-P_4SDC2,MTL-P_3SDC3,MTL-P_3SDC4,MTL-P_2SDC5,MTL-P_2SDC6,RPL-SBGA_4SC,RPL-SBGA_2SC1,RPL-SBGA_2SC2-2,MTLSDC1,MTLSGC1,MTLSDC1,MTLSDC4,MTLSGC1,MTLSDC1,MTLSDC3,MTLSGC1,MTLSDC1,MTLSDC2,MTLSDC3,MTLSDC4,LNLM5SGC,LNLM3SDC3,LNLM3SDC4,LNLM3SDC5,LNLM5SGC,LNLM3SDC3,LNLM3SDC4,LNLM3SDC5,LNLM5SGC,LNLM3SDC3,LNLM3SDC4,LNLM3SDC5,LNLM3SDC1,LNLM2SDC6,RPL_Hx-R-DC1,RPL_Hx-R-GC,RPL_Hx-R-GC,RPL_Hx-R-DC1</t>
        </is>
      </nc>
    </rcc>
  </rrc>
  <rrc rId="216" sId="1" ref="A146:XFD146" action="deleteRow">
    <rfmt sheetId="1" xfDxf="1" sqref="A146:XFD146" start="0" length="0"/>
    <rcc rId="0" sId="1">
      <nc r="A146">
        <f>HYPERLINK("https://hsdes.intel.com/resource/14013185153","14013185153")</f>
      </nc>
    </rcc>
    <rcc rId="0" sId="1">
      <nc r="B146" t="inlineStr">
        <is>
          <t>Verify GPS/GNSS enumeration check pre and post Disconnected Modern Standby cycle</t>
        </is>
      </nc>
    </rcc>
    <rcc rId="0" sId="1">
      <nc r="C146" t="inlineStr">
        <is>
          <t>Blocked</t>
        </is>
      </nc>
    </rcc>
    <rcc rId="0" sId="1">
      <nc r="D146" t="inlineStr">
        <is>
          <t xml:space="preserve">NA:DMS not applicable for RPL-Hx </t>
        </is>
      </nc>
    </rcc>
    <rcc rId="0" sId="1">
      <nc r="E146" t="inlineStr">
        <is>
          <t>chassanx</t>
        </is>
      </nc>
    </rcc>
    <rcc rId="0" sId="1">
      <nc r="F146" t="inlineStr">
        <is>
          <t>common</t>
        </is>
      </nc>
    </rcc>
    <rcc rId="0" sId="1">
      <nc r="G146" t="inlineStr">
        <is>
          <t>Ingredient</t>
        </is>
      </nc>
    </rcc>
    <rcc rId="0" sId="1">
      <nc r="H146" t="inlineStr">
        <is>
          <t>Automatable</t>
        </is>
      </nc>
    </rcc>
    <rcc rId="0" sId="1">
      <nc r="I146" t="inlineStr">
        <is>
          <t>Intel Confidential</t>
        </is>
      </nc>
    </rcc>
    <rcc rId="0" sId="1">
      <nc r="J146" t="inlineStr">
        <is>
          <t>bios.pch,fw.ifwi.pchc</t>
        </is>
      </nc>
    </rcc>
    <rcc rId="0" sId="1">
      <nc r="K146">
        <v>20</v>
      </nc>
    </rcc>
    <rcc rId="0" sId="1">
      <nc r="L146">
        <v>18</v>
      </nc>
    </rcc>
    <rcc rId="0" sId="1">
      <nc r="M146" t="inlineStr">
        <is>
          <t>CSS-IVE-89489</t>
        </is>
      </nc>
    </rcc>
    <rcc rId="0" sId="1">
      <nc r="N146" t="inlineStr">
        <is>
          <t>Networking and Connectivity</t>
        </is>
      </nc>
    </rcc>
    <rcc rId="0" sId="1">
      <nc r="O146" t="inlineStr">
        <is>
          <t>CFL_U43e_LP3_KC_PV,CFL_U43e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KBL_U21_PV,KBLR_Y_PV,KBLR_Y22_PV,TGL_U42_RS4_PV,TGL_Z0_(TGPLP-A0)_RS4_PPOExit,WHL_U42_Corp_PV,WHL_U42_PV,WHL_U43e_Corp_PV,TGL_U42_RS6_Alpha,TGL_U42_RS6_Beta,TGL_U42_RS6_PV</t>
        </is>
      </nc>
    </rcc>
    <rcc rId="0" sId="1">
      <nc r="P146" t="inlineStr">
        <is>
          <t>GNSS,MoS (Modern Standby)</t>
        </is>
      </nc>
    </rcc>
    <rcc rId="0" sId="1">
      <nc r="Q146" t="inlineStr">
        <is>
          <t>BC-RQTBC-10306
TGL Requirement coverage: BC-RQTBCTL-488
JSL PRD Coverage: BC-RQTBC-16470 BC-RQTBC-16467</t>
        </is>
      </nc>
    </rcc>
    <rcc rId="0" sId="1">
      <nc r="R146" t="inlineStr">
        <is>
          <t>CSS-IVE-89489</t>
        </is>
      </nc>
    </rcc>
    <rcc rId="0" sId="1">
      <nc r="S146" t="inlineStr">
        <is>
          <t>Consumer,Corporate_vPro,Slim</t>
        </is>
      </nc>
    </rcc>
    <rcc rId="0" sId="1">
      <nc r="U146" t="inlineStr">
        <is>
          <t>vhebbarx</t>
        </is>
      </nc>
    </rcc>
    <rcc rId="0" sId="1">
      <nc r="V146" t="inlineStr">
        <is>
          <t>GPS/GNSS module should be enumerated pre and post cycle</t>
        </is>
      </nc>
    </rcc>
    <rcc rId="0" sId="1">
      <nc r="W146" t="inlineStr">
        <is>
          <t>Client-BIOS</t>
        </is>
      </nc>
    </rcc>
    <rcc rId="0" sId="1">
      <nc r="X146" t="inlineStr">
        <is>
          <t>2-high</t>
        </is>
      </nc>
    </rcc>
    <rcc rId="0" sId="1">
      <nc r="Y146" t="inlineStr">
        <is>
          <t>bios.apollolake,bios.arrowlake,bios.broxton,bios.cannonlake,bios.coffeelake,bios.cometlake,bios.geminilake,bios.icelake-client,bios.kabylake,bios.kabylake_r,bios.meteorlake,bios.raptorlake,bios.raptorlake_refresh,bios.tigerlake,bios.whiskeylake,ifwi.apollolake,ifwi.broxton,ifwi.cannonlake,ifwi.coffeelake,ifwi.cometlake,ifwi.geminilake,ifwi.icelake,ifwi.kabylake,ifwi.kabylake_r,ifwi.meteorlake,ifwi.raptorlake,ifwi.raptorlake_refresh,ifwi.tigerlake,ifwi.whiskeylake</t>
        </is>
      </nc>
    </rcc>
    <rcc rId="0" sId="1">
      <nc r="Z146" t="inlineStr">
        <is>
          <t>bios.apollolake,bios.cannonlake,bios.coffeelake,bios.cometlake,bios.icelake-client,bios.kabylake,bios.kabylake_r,bios.tigerlake,bios.whiskeylake,ifwi.apollolake,ifwi.cannonlake,ifwi.coffeelake,ifwi.cometlake,ifwi.icelake,ifwi.kabylake,ifwi.kabylake_r,ifwi.meteorlake,ifwi.raptorlake,ifwi.tigerlake,ifwi.whiskeylake</t>
        </is>
      </nc>
    </rcc>
    <rcc rId="0" sId="1">
      <nc r="AB146" t="inlineStr">
        <is>
          <t>product</t>
        </is>
      </nc>
    </rcc>
    <rcc rId="0" sId="1">
      <nc r="AC146" t="inlineStr">
        <is>
          <t>open.test_update_phase</t>
        </is>
      </nc>
    </rcc>
    <rcc rId="0" sId="1">
      <nc r="AE146" t="inlineStr">
        <is>
          <t>Medium</t>
        </is>
      </nc>
    </rcc>
    <rcc rId="0" sId="1">
      <nc r="AF146" t="inlineStr">
        <is>
          <t>L2 Mandatory-BAT</t>
        </is>
      </nc>
    </rcc>
    <rcc rId="0" sId="1">
      <nc r="AI146" t="inlineStr">
        <is>
          <t>Functional</t>
        </is>
      </nc>
    </rcc>
    <rcc rId="0" sId="1">
      <nc r="AJ146" t="inlineStr">
        <is>
          <t>na</t>
        </is>
      </nc>
    </rcc>
    <rcc rId="0" sId="1">
      <nc r="AK146" t="inlineStr">
        <is>
          <t>This test is to verify GPS/GNSS enumeration check post S0i3 (Modern Standby) cycle
Android OS related steps:
GPS receiver gets fix without network aiding
Steps:
Step 1 - Open the recommended GPS application
Step 2 - Wait few minutes, GPS receiver should fix.
Step 3 - Perform S0i3 cycle and repeat step 1 to 2
Expected results:
GPS receiver should get fix without network aiding pre and post cycle</t>
        </is>
      </nc>
    </rcc>
    <rcc rId="0" sId="1">
      <nc r="AL146" t="inlineStr">
        <is>
          <t>InProdATMS1.0_03March2018,PSE 1.0,ICL_RVPC_NA,OBC-CNL-PTF-PCIE-Connectivity-GNSS,OBC-CFL-PTF-PCIE-Connectivity-GNSS,OBC-ICL-PTF-PCIE-Connectivity-GNSS,OBC-TGL-PTF-PCIE-Connectivity-GNSS,IFWI_Payload_Platform,UTR_SYNC,IFWI_TEST_SUITE,IFWI_COMMON_UNIFIED,MTL_Test_Suite,RPL_P_MASTER,RPL-Px_4SDC1,RPL-P_5SGC1,MTL-M_4SDC1,MTL-M_4SDC2,MTL IFWI_Payload_Platform-Val,MTL-P_4SDC1,MTL-P_4SDC2,MTL-P_3SDC3,RPL-Px_2SDC1,RPL-P_2SDC4, RPL-SBGA_5SC, RPL_Hx-R-GC</t>
        </is>
      </nc>
    </rcc>
  </rrc>
  <rrc rId="217" sId="1" ref="A146:XFD146" action="deleteRow">
    <rfmt sheetId="1" xfDxf="1" sqref="A146:XFD146" start="0" length="0"/>
    <rcc rId="0" sId="1">
      <nc r="A146">
        <f>HYPERLINK("https://hsdes.intel.com/resource/14013185185","14013185185")</f>
      </nc>
    </rcc>
    <rcc rId="0" sId="1">
      <nc r="B146" t="inlineStr">
        <is>
          <t>Verify WWAN enumeration pre and post Disconnected Modern Standby (DMS) cycle</t>
        </is>
      </nc>
    </rcc>
    <rcc rId="0" sId="1">
      <nc r="C146" t="inlineStr">
        <is>
          <t>Blocked</t>
        </is>
      </nc>
    </rcc>
    <rcc rId="0" sId="1">
      <nc r="D146" t="inlineStr">
        <is>
          <t xml:space="preserve">NA:DMS not applicable for RPL-Hx </t>
        </is>
      </nc>
    </rcc>
    <rcc rId="0" sId="1">
      <nc r="E146" t="inlineStr">
        <is>
          <t>chassanx</t>
        </is>
      </nc>
    </rcc>
    <rcc rId="0" sId="1">
      <nc r="F146" t="inlineStr">
        <is>
          <t>common</t>
        </is>
      </nc>
    </rcc>
    <rcc rId="0" sId="1">
      <nc r="G146" t="inlineStr">
        <is>
          <t>Ingredient</t>
        </is>
      </nc>
    </rcc>
    <rcc rId="0" sId="1">
      <nc r="H146" t="inlineStr">
        <is>
          <t>Automatable</t>
        </is>
      </nc>
    </rcc>
    <rcc rId="0" sId="1">
      <nc r="I146" t="inlineStr">
        <is>
          <t>Intel Confidential</t>
        </is>
      </nc>
    </rcc>
    <rcc rId="0" sId="1">
      <nc r="J146" t="inlineStr">
        <is>
          <t>bios.pch</t>
        </is>
      </nc>
    </rcc>
    <rcc rId="0" sId="1">
      <nc r="K146">
        <v>20</v>
      </nc>
    </rcc>
    <rcc rId="0" sId="1">
      <nc r="L146">
        <v>18</v>
      </nc>
    </rcc>
    <rcc rId="0" sId="1">
      <nc r="M146" t="inlineStr">
        <is>
          <t>CSS-IVE-89491</t>
        </is>
      </nc>
    </rcc>
    <rcc rId="0" sId="1">
      <nc r="N146" t="inlineStr">
        <is>
          <t>Networking and Connectivity</t>
        </is>
      </nc>
    </rcc>
    <rcc rId="0" sId="1">
      <nc r="O146" t="inlineStr">
        <is>
          <t>AMLR_Y42_PV_RS6,CFL_U43e_LP3_KC_PV,CFL_U43e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GLK_B0_RS3_PV,ICL_U42_RS6_PV,KBL_U21_PV,KBL_Y22_PV,KBLR_Y_PV,KBLR_Y22_PV,TGL_U42_RS4_PV,TGL_Z0_(TGPLP-A0)_RS4_PPOExit,WHL_U42_Corp_PV,WHL_U42_PV,WHL_U43e_Corp_PV,TGL_U42_RS6_Alpha,TGL_U42_RS6_Beta,TGL_U42_RS6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t>
        </is>
      </nc>
    </rcc>
    <rcc rId="0" sId="1">
      <nc r="P146" t="inlineStr">
        <is>
          <t>MoS (Modern Standby),WWAN</t>
        </is>
      </nc>
    </rcc>
    <rcc rId="0" sId="1">
      <nc r="Q146" t="inlineStr">
        <is>
          <t>BC-RQTBC-9996
TGL Requirement coverage: BC-RQTBCTL-487, BC-RQTBCTL-1244, 
JSL PRD Coverage: BC-RQTBC-16469
RKL:2203203097,2203202914
ADL:2203202914</t>
        </is>
      </nc>
    </rcc>
    <rcc rId="0" sId="1">
      <nc r="R146" t="inlineStr">
        <is>
          <t>CSS-IVE-89491</t>
        </is>
      </nc>
    </rcc>
    <rcc rId="0" sId="1">
      <nc r="S146" t="inlineStr">
        <is>
          <t>Consumer,Corporate_vPro,Slim</t>
        </is>
      </nc>
    </rcc>
    <rcc rId="0" sId="1">
      <nc r="U146" t="inlineStr">
        <is>
          <t>vhebbarx</t>
        </is>
      </nc>
    </rcc>
    <rcc rId="0" sId="1">
      <nc r="V146" t="inlineStr">
        <is>
          <t>WWAN should get enumerated pre and post Disconnected Modern Standby (DMS) cycle</t>
        </is>
      </nc>
    </rcc>
    <rcc rId="0" sId="1">
      <nc r="W146" t="inlineStr">
        <is>
          <t>Client-BIOS</t>
        </is>
      </nc>
    </rcc>
    <rcc rId="0" sId="1">
      <nc r="X146" t="inlineStr">
        <is>
          <t>1-showstopper</t>
        </is>
      </nc>
    </rcc>
    <rcc rId="0" sId="1">
      <nc r="Y146" t="inlineStr">
        <is>
          <t>bios.alderlake,bios.apollolake,bios.arrowlake,bios.cannonlake,bios.coffeelake,bios.cometlake,bios.geminilake,bios.icelake-client,bios.kabylake,bios.kabylake_r,bios.meteorlake,bios.raptorlake,bios.raptorlake_refresh,bios.tigerlake,bios.whiskeylake,ifwi.apollolake,ifwi.arrowlake,ifwi.cannonlake,ifwi.coffeelake,ifwi.cometlake,ifwi.geminilake,ifwi.icelake,ifwi.kabylake,ifwi.kabylake_r,ifwi.raptorlake,ifwi.raptorlake_refresh,ifwi.tigerlake,ifwi.whiskeylake</t>
        </is>
      </nc>
    </rcc>
    <rcc rId="0" sId="1">
      <nc r="Z146" t="inlineStr">
        <is>
          <t>bios.alderlake,bios.apollolake,bios.cannonlake,bios.coffeelake,bios.cometlake,bios.icelake-client,bios.kabylake,bios.kabylake_r,bios.raptorlake,bios.tigerlake,bios.whiskeylake,ifwi.apollolake,ifwi.cannonlake,ifwi.coffeelake,ifwi.cometlake,ifwi.icelake,ifwi.kabylake,ifwi.kabylake_r,ifwi.raptorlake,ifwi.tigerlake,ifwi.whiskeylake</t>
        </is>
      </nc>
    </rcc>
    <rcc rId="0" sId="1">
      <nc r="AB146" t="inlineStr">
        <is>
          <t>product</t>
        </is>
      </nc>
    </rcc>
    <rcc rId="0" sId="1">
      <nc r="AC146" t="inlineStr">
        <is>
          <t>open.test_update_phase</t>
        </is>
      </nc>
    </rcc>
    <rcc rId="0" sId="1">
      <nc r="AE146" t="inlineStr">
        <is>
          <t>Medium</t>
        </is>
      </nc>
    </rcc>
    <rcc rId="0" sId="1">
      <nc r="AF146" t="inlineStr">
        <is>
          <t>L2 Mandatory-BAT</t>
        </is>
      </nc>
    </rcc>
    <rcc rId="0" sId="1">
      <nc r="AI146" t="inlineStr">
        <is>
          <t>Functional</t>
        </is>
      </nc>
    </rcc>
    <rcc rId="0" sId="1">
      <nc r="AJ146" t="inlineStr">
        <is>
          <t>na</t>
        </is>
      </nc>
    </rcc>
    <rcc rId="0" sId="1">
      <nc r="AK146" t="inlineStr">
        <is>
          <t>Verify WWAN enumeration test in device manager pre and post Disconnected Modern Standby (DMOS) cycle</t>
        </is>
      </nc>
    </rcc>
    <rcc rId="0" sId="1">
      <nc r="AL146" t="inlineStr">
        <is>
          <t>InProdATMS1.0_03March2018,PSE 1.0,ICL_RVPC_NA,OBC-CNL-PTF-PCIE-Connectivity-WWAN,OBC-CFL-PTF-PCIE-Connectivity-WWAN,OBC-ICL-PTF-PCIE-Connectivity-WWAN,OBC-TGL-PTF-PCIE-Connectivity-WWAN,CML_Delta_From_WHL,IFWI_Payload_Platform,UTR_SYNC,MTL_M_MASTER,MTL_P_MASTER,IFWI_TEST_SUITE,IFWI_COMMON_UNIFIED,MTL_Test_Suite,ADL_N_REV0,RPL-Px_5SGC1,RPL_P_MASTER,RPL-Px_4SDC1,ADL-M_2SDC1,RPL-P_5SGC1,ADL_SBGA_3DC1,RPL-P_2SDC4,RPL-P_PNP_GC,MTL-M_4SDC1,MTL-M_4SDC2,MTL-P_4SDC1,MTL-P_4SDC2,MTL-P_3SDC3,RPL-Px_2SDC1, RPL-SBGA_5SC, RPL_Hx-R-GC</t>
        </is>
      </nc>
    </rcc>
  </rrc>
  <rrc rId="218" sId="1" ref="A55:XFD55" action="deleteRow">
    <rfmt sheetId="1" xfDxf="1" sqref="A55:XFD55" start="0" length="0"/>
    <rcc rId="0" sId="1">
      <nc r="A55">
        <f>HYPERLINK("https://hsdes.intel.com/resource/14013161920","14013161920")</f>
      </nc>
    </rcc>
    <rcc rId="0" sId="1">
      <nc r="B55" t="inlineStr">
        <is>
          <t>Verify Dual Touch Enumeration in Device manager</t>
        </is>
      </nc>
    </rcc>
    <rcc rId="0" sId="1">
      <nc r="C55" t="inlineStr">
        <is>
          <t>Blocked</t>
        </is>
      </nc>
    </rcc>
    <rcc rId="0" sId="1">
      <nc r="D55" t="inlineStr">
        <is>
          <t>NA:Dual Touch is not applicable</t>
        </is>
      </nc>
    </rcc>
    <rcc rId="0" sId="1">
      <nc r="E55" t="inlineStr">
        <is>
          <t>sumith2x</t>
        </is>
      </nc>
    </rcc>
    <rcc rId="0" sId="1">
      <nc r="F55" t="inlineStr">
        <is>
          <t>emulation.ip,silicon,simulation.subsystem</t>
        </is>
      </nc>
    </rcc>
    <rcc rId="0" sId="1">
      <nc r="G55" t="inlineStr">
        <is>
          <t>Ingredient</t>
        </is>
      </nc>
    </rcc>
    <rcc rId="0" sId="1">
      <nc r="H55" t="inlineStr">
        <is>
          <t>Automatable</t>
        </is>
      </nc>
    </rcc>
    <rcc rId="0" sId="1">
      <nc r="I55" t="inlineStr">
        <is>
          <t>Intel Confidential</t>
        </is>
      </nc>
    </rcc>
    <rcc rId="0" sId="1">
      <nc r="J55" t="inlineStr">
        <is>
          <t>bios.pch,bios.platform,fw.ifwi.ish</t>
        </is>
      </nc>
    </rcc>
    <rcc rId="0" sId="1">
      <nc r="K55">
        <v>8</v>
      </nc>
    </rcc>
    <rcc rId="0" sId="1">
      <nc r="L55">
        <v>6</v>
      </nc>
    </rcc>
    <rcc rId="0" sId="1">
      <nc r="M55" t="inlineStr">
        <is>
          <t>CSS-IVE-117947</t>
        </is>
      </nc>
    </rcc>
    <rcc rId="0" sId="1">
      <nc r="N55" t="inlineStr">
        <is>
          <t>Touch &amp; Sensing</t>
        </is>
      </nc>
    </rcc>
    <rcc rId="0" sId="1">
      <nc r="O55" t="inlineStr">
        <is>
          <t>ADL-S_ADP-S_SODIMM_DDR5_1DPC_Alpha,LKF_Bx_Win10X_PV,LKF_Bx_Win10X_Beta,TGL_ H81_RS4_Alpha,TGL_ H81_RS4_Beta,TGL_ H81_RS4_PV,TGL_U42_RS4_PV,TGL_UY42_PO,TGL_Y42_RS4_PV,ADL-S_ADP-S_SODIMM_DDR5_1DPC_Beta,ADL-S_ADP-S_SODIMM_DDR5_1DPC_PreAlpha,ADL-S_ADP-S_SODIMM_DDR5_1DPC_PV,TGL_U42_RS6_Alpha,TGL_U42_RS6_Beta,TGL_U42_RS6_PV,TGL_Y42_RS6_Alpha,TGL_Y42_RS6_Beta,TGL_Y42_RS6_PV,AML_Y42_Win10X_PV,ADL-P_ADP-LP_DDR4_ALPHA,ADL-P_ADP-LP_DDR4_BETA,ADL-P_ADP-LP_DDR4_PV,ADL-P_ADP-LP_LP4x_ALPHA,ADL-P_ADP-LP_LP4x_BETA,ADL-P_ADP-LP_LP4x_PV,ADL-P_ADP-LP_LP5_ALPHA,ADL-P_ADP-LP_LP5_BETA,ADL-P_ADP-LP_LP5_PV,ADL-M_ADP-M_LP4x_Win10x_Alpha,ADL-M_ADP-M_LP4x_Win10x_Beta,ADL-M_ADP-M_LP4x_Win10x_PV,TGL_H81_20H1_RS7_ALPHA,TGL_H81_20H1_RS7_BETA,TGL_H81_20H1_RS7_PV,ADL-P_ADP-LP_LP5_PreAlpha,ADL-P_ADP-LP_L4X_PreAlpha</t>
        </is>
      </nc>
    </rcc>
    <rcc rId="0" sId="1">
      <nc r="P55" t="inlineStr">
        <is>
          <t>iTouch,SPI bus</t>
        </is>
      </nc>
    </rcc>
    <rcc rId="0" sId="1">
      <nc r="Q55" t="inlineStr">
        <is>
          <t>LKF: BC-RQTBCLF-326,BC-RQTBCLF-756,BC-RQTBCLF-314
ADL:2203202911</t>
        </is>
      </nc>
    </rcc>
    <rcc rId="0" sId="1">
      <nc r="R55" t="inlineStr">
        <is>
          <t>CSS-IVE-117947</t>
        </is>
      </nc>
    </rcc>
    <rcc rId="0" sId="1">
      <nc r="S55" t="inlineStr">
        <is>
          <t>Consumer,Corporate_vPro</t>
        </is>
      </nc>
    </rcc>
    <rcc rId="0" sId="1">
      <nc r="U55" t="inlineStr">
        <is>
          <t>sumith2x</t>
        </is>
      </nc>
    </rcc>
    <rcc rId="0" sId="1">
      <nc r="V55" t="inlineStr">
        <is>
          <t>Dual Touch device should enumerate Correctly in Device manager</t>
        </is>
      </nc>
    </rcc>
    <rcc rId="0" sId="1">
      <nc r="W55" t="inlineStr">
        <is>
          <t>Client-BIOS</t>
        </is>
      </nc>
    </rcc>
    <rcc rId="0" sId="1">
      <nc r="X55" t="inlineStr">
        <is>
          <t>1-showstopper</t>
        </is>
      </nc>
    </rcc>
    <rcc rId="0" sId="1">
      <nc r="Y55" t="inlineStr">
        <is>
          <t>bios.alderlake,bios.amberlake,bios.arrowlake,bios.cannonlake,bios.coffeelake,bios.icelake-client,bios.kabylake,bios.kabylake_r,bios.lakefield,bios.lunarlake,bios.meteorlake,bios.raptorlake,bios.tigerlake,ifwi.arrowlake,ifwi.lakefield,ifwi.lunarlake,ifwi.meteorlake,ifwi.raptorlake,ifwi.tigerlake</t>
        </is>
      </nc>
    </rcc>
    <rcc rId="0" sId="1">
      <nc r="Z55" t="inlineStr">
        <is>
          <t>bios.alderlake,bios.arrowlake,bios.lakefield,bios.lunarlake,bios.meteorlake,bios.raptorlake,bios.tigerlake,ifwi.lakefield,ifwi.meteorlake,ifwi.raptorlake,ifwi.tigerlake</t>
        </is>
      </nc>
    </rcc>
    <rcc rId="0" sId="1">
      <nc r="AB55" t="inlineStr">
        <is>
          <t>product</t>
        </is>
      </nc>
    </rcc>
    <rcc rId="0" sId="1">
      <nc r="AC55" t="inlineStr">
        <is>
          <t>complete.ready_for_production</t>
        </is>
      </nc>
    </rcc>
    <rcc rId="0" sId="1">
      <nc r="AE55" t="inlineStr">
        <is>
          <t>Low</t>
        </is>
      </nc>
    </rcc>
    <rcc rId="0" sId="1">
      <nc r="AF55" t="inlineStr">
        <is>
          <t>L1 DailyCI-Basic-Sanity</t>
        </is>
      </nc>
    </rcc>
    <rcc rId="0" sId="1">
      <nc r="AI55" t="inlineStr">
        <is>
          <t>Functional</t>
        </is>
      </nc>
    </rcc>
    <rcc rId="0" sId="1">
      <nc r="AJ55" t="inlineStr">
        <is>
          <t>na</t>
        </is>
      </nc>
    </rcc>
    <rcc rId="0" sId="1">
      <nc r="AK55" t="inlineStr">
        <is>
          <t>This Test Case is to Validate Enumeration of Dual Touch Device in device manager</t>
        </is>
      </nc>
    </rcc>
    <rcc rId="0" sId="1">
      <nc r="AL55" t="inlineStr">
        <is>
          <t>ICL-ArchReview-PostSi,UDL2.0_ATMS2.0,TGL_BIOS_PO_P3,TGL_IFWI_PO_P2,RKL_POE,RKL_CML_S_TGPH_PO_P3,RKL_Sanity,RKL_S_CMPH_POE,RKL_S_TGPH_POE,IFWI_Payload_PCHC,RKL-S X2_(CML-S+CMP-H)_S102,RKL-S X2_(CML-S+CMP-H)_S62,UTR_SYNC,RPL_S_BackwardComp,ADL-S_ 5SGC_1DPC,ADL-S_4SDC2,RPL_P_MASTER,MTL_P_MASTER,MTL_M_MASTER,MTL_Test_Suite,IFWI_TEST_SUITE,IFWI_COMMON_UNIFIED,TGL_H_MASTER,ADL_P_MASTER,TGL_U_NA,ADL-M_3SDC2,ADL_SBGA_5GC,RPL-SBGA_5SC,TGL_H_Delta,MTL_S_MASTER,ARL_S_MASTER,ARL_PX_MASTER,LNL_M_PSS0.8,LNL_M_PSS1.0,LNL_M_PSS1.1,MTL IFWI_Payload_Platform-Val,RPL-Px_4SP2,RPL-Px_2SDC1,RPL-P_3SDC2,RPL-P_2SDC4,ARL_S_PSS0.8,LNLM3SDC2,LNLM3SDC3</t>
        </is>
      </nc>
    </rcc>
  </rrc>
  <rrc rId="219" sId="1" ref="A55:XFD55" action="deleteRow">
    <rfmt sheetId="1" xfDxf="1" sqref="A55:XFD55" start="0" length="0"/>
    <rcc rId="0" sId="1">
      <nc r="A55">
        <f>HYPERLINK("https://hsdes.intel.com/resource/14013162062","14013162062")</f>
      </nc>
    </rcc>
    <rcc rId="0" sId="1">
      <nc r="B55" t="inlineStr">
        <is>
          <t>Verify Dual Touch Enumeration in Device manager Pre and Post CMS</t>
        </is>
      </nc>
    </rcc>
    <rcc rId="0" sId="1">
      <nc r="C55" t="inlineStr">
        <is>
          <t>Blocked</t>
        </is>
      </nc>
    </rcc>
    <rcc rId="0" sId="1">
      <nc r="D55" t="inlineStr">
        <is>
          <t>NA:Dual Touch is not applicable</t>
        </is>
      </nc>
    </rcc>
    <rcc rId="0" sId="1">
      <nc r="E55" t="inlineStr">
        <is>
          <t>sumith2x</t>
        </is>
      </nc>
    </rcc>
    <rcc rId="0" sId="1">
      <nc r="F55" t="inlineStr">
        <is>
          <t>emulation.ip,silicon,simulation.subsystem</t>
        </is>
      </nc>
    </rcc>
    <rcc rId="0" sId="1">
      <nc r="G55" t="inlineStr">
        <is>
          <t>Ingredient</t>
        </is>
      </nc>
    </rcc>
    <rcc rId="0" sId="1">
      <nc r="H55" t="inlineStr">
        <is>
          <t>Automatable</t>
        </is>
      </nc>
    </rcc>
    <rcc rId="0" sId="1">
      <nc r="I55" t="inlineStr">
        <is>
          <t>Intel Confidential</t>
        </is>
      </nc>
    </rcc>
    <rcc rId="0" sId="1">
      <nc r="J55" t="inlineStr">
        <is>
          <t>bios.pch,fw.ifwi.ish</t>
        </is>
      </nc>
    </rcc>
    <rcc rId="0" sId="1">
      <nc r="K55">
        <v>10</v>
      </nc>
    </rcc>
    <rcc rId="0" sId="1">
      <nc r="L55">
        <v>7</v>
      </nc>
    </rcc>
    <rcc rId="0" sId="1">
      <nc r="M55" t="inlineStr">
        <is>
          <t>CSS-IVE-117950</t>
        </is>
      </nc>
    </rcc>
    <rcc rId="0" sId="1">
      <nc r="N55" t="inlineStr">
        <is>
          <t>Touch &amp; Sensing</t>
        </is>
      </nc>
    </rcc>
    <rcc rId="0" sId="1">
      <nc r="O55" t="inlineStr">
        <is>
          <t>ADL-S_ADP-S_SODIMM_DDR5_1DPC_Alpha,LKF_A0_RS4_POE,LKF_Bx_Win10X_PV,LKF_Bx_Win10X_Beta,TGL_ H81_RS4_Alpha,TGL_ H81_RS4_Beta,TGL_ H81_RS4_PV,TGL_U42_RS4_PV,TGL_Y42_RS4_PV,ADL-S_ADP-S_SODIMM_DDR5_1DPC_Beta,ADL-S_ADP-S_SODIMM_DDR5_1DPC_PreAlpha,ADL-S_ADP-S_SODIMM_DDR5_1DPC_PV,TGL_U42_RS6_Alpha,TGL_U42_RS6_Beta,TGL_U42_RS6_PV,TGL_Y42_RS6_Alpha,TGL_Y42_RS6_Beta,TGL_Y42_RS6_PV,AML_Y42_Win10X_PV,ADL-P_ADP-LP_DDR4_ALPHA,ADL-P_ADP-LP_DDR4_BETA,ADL-P_ADP-LP_DDR4_PV,ADL-P_ADP-LP_LP4x_ALPHA,ADL-P_ADP-LP_LP4x_BETA,ADL-P_ADP-LP_LP4x_PV,ADL-P_ADP-LP_LP5_ALPHA,ADL-P_ADP-LP_LP5_BETA,ADL-P_ADP-LP_LP5_PV,ADL-M_ADP-M_LP4x_Win10x_Alpha,ADL-M_ADP-M_LP4x_Win10x_Beta,ADL-M_ADP-M_LP4x_Win10x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t>
        </is>
      </nc>
    </rcc>
    <rcc rId="0" sId="1">
      <nc r="P55" t="inlineStr">
        <is>
          <t>iTouch,MoS (Modern Standby),SPI bus</t>
        </is>
      </nc>
    </rcc>
    <rcc rId="0" sId="1">
      <nc r="Q55" t="inlineStr">
        <is>
          <t>LKF: BC-RQTBCLF-326,BC-RQTBCLF-756,BC-RQTBCLF-314
ADL:2203202911
MTL_PSS FR:16011187982
                     16011327091</t>
        </is>
      </nc>
    </rcc>
    <rcc rId="0" sId="1">
      <nc r="R55" t="inlineStr">
        <is>
          <t>CSS-IVE-117950</t>
        </is>
      </nc>
    </rcc>
    <rcc rId="0" sId="1">
      <nc r="S55" t="inlineStr">
        <is>
          <t>Consumer,Corporate_vPro</t>
        </is>
      </nc>
    </rcc>
    <rcc rId="0" sId="1">
      <nc r="U55" t="inlineStr">
        <is>
          <t>sumith2x</t>
        </is>
      </nc>
    </rcc>
    <rcc rId="0" sId="1">
      <nc r="V55" t="inlineStr">
        <is>
          <t>Dual Touch should enumerate Correctly Pre and post Connected Modern Standby cycle</t>
        </is>
      </nc>
    </rcc>
    <rcc rId="0" sId="1">
      <nc r="W55" t="inlineStr">
        <is>
          <t>Client-BIOS</t>
        </is>
      </nc>
    </rcc>
    <rcc rId="0" sId="1">
      <nc r="X55" t="inlineStr">
        <is>
          <t>1-showstopper</t>
        </is>
      </nc>
    </rcc>
    <rcc rId="0" sId="1">
      <nc r="Y55" t="inlineStr">
        <is>
          <t>bios.alderlake,bios.amberlake,bios.arrowlake,bios.cannonlake,bios.coffeelake,bios.icelake-client,bios.kabylake,bios.kabylake_r,bios.lakefield,bios.lunarlake,bios.meteorlake,bios.raptorlake,bios.tigerlake,ifwi.arrowlake,ifwi.lakefield,ifwi.lunarlake,ifwi.meteorlake,ifwi.raptorlake,ifwi.tigerlake</t>
        </is>
      </nc>
    </rcc>
    <rcc rId="0" sId="1">
      <nc r="Z55" t="inlineStr">
        <is>
          <t>bios.alderlake,bios.arrowlake,bios.lakefield,bios.lunarlake,bios.meteorlake,bios.raptorlake,bios.tigerlake,ifwi.lakefield,ifwi.meteorlake,ifwi.raptorlake,ifwi.tigerlake</t>
        </is>
      </nc>
    </rcc>
    <rcc rId="0" sId="1">
      <nc r="AB55" t="inlineStr">
        <is>
          <t>product</t>
        </is>
      </nc>
    </rcc>
    <rcc rId="0" sId="1">
      <nc r="AC55" t="inlineStr">
        <is>
          <t>complete.ready_for_production</t>
        </is>
      </nc>
    </rcc>
    <rcc rId="0" sId="1">
      <nc r="AE55" t="inlineStr">
        <is>
          <t>Low</t>
        </is>
      </nc>
    </rcc>
    <rcc rId="0" sId="1">
      <nc r="AF55" t="inlineStr">
        <is>
          <t>L1 DailyCI-Basic-Sanity</t>
        </is>
      </nc>
    </rcc>
    <rcc rId="0" sId="1">
      <nc r="AI55" t="inlineStr">
        <is>
          <t>Functional</t>
        </is>
      </nc>
    </rcc>
    <rcc rId="0" sId="1">
      <nc r="AJ55" t="inlineStr">
        <is>
          <t>Socwatch</t>
        </is>
      </nc>
    </rcc>
    <rcc rId="0" sId="1">
      <nc r="AK55" t="inlineStr">
        <is>
          <t>This Test Case should Validate Dual Touch Enumeration Pre and Post Modern Standby cycle</t>
        </is>
      </nc>
    </rcc>
    <rcc rId="0" sId="1">
      <nc r="AL55" t="inlineStr">
        <is>
          <t>TGL_NEW,UDL2.0_ATMS2.0,TGL_BIOS_PO_P2,LKF_B0_Power_ON,TGL_H_QRC_NA,UTR_SYNC,COMMON_QRC_BAT,MTL_PSS_0.8_Block,MTL_HFPGA_SOC_S,ADL-S_4SDC2,RPL_P_master,MTL_Test_Suite,IFWI_TEST_SUITE,IFWI_COMMON_UNIFIED,MTL_P_MASTER,TGL_H_MASTER,ADL-M_3SDC2,ADL_SBGA_5GC,RPL-SBGA_5SC,MTL_PSS_CMS,ICL-ArchReview-PostSi,TGL_H_Delta,MTL_S_MASTER,ADL_P_MASTER,ARL_S_MASTER,ARL_PX_MASTER,MTL_HFPGA_BLOCK,LNL_M_PSS1.0,MTL_IFWI_CBV_PMC,MTL IFWI_Payload_Platform-Val,RPL-Px_4SP2,RPL-Px_2SDC1,RPL-P_3SDC2,RPL-P_2SDC4,MTL_PSS_1.1,MTL_PSS_1.0_Block,LNLM3SDC2,LNLM3SDC3</t>
        </is>
      </nc>
    </rcc>
  </rrc>
  <rcc rId="220" sId="1" xfDxf="1" dxf="1">
    <nc r="D152" t="inlineStr">
      <is>
        <t>16016329281: [RPL-HX][PO][D&amp;T] CATERR observed while Reset Press button and while giving "itp.resettarget" with the debug probes.</t>
      </is>
    </nc>
    <ndxf>
      <font>
        <sz val="10"/>
        <name val="Intel Clear"/>
        <scheme val="none"/>
      </font>
      <alignment horizontal="left" vertical="center" indent="1"/>
    </ndxf>
  </rcc>
  <rcc rId="221" sId="1" xfDxf="1" dxf="1">
    <nc r="D86" t="inlineStr">
      <is>
        <t>16016460340: [RPL-S HX][B0 Silicon- PO][Human input] Sporadically observed abnormal behavior in the Scan Matrix keyboard.</t>
      </is>
    </nc>
    <ndxf>
      <font>
        <sz val="10"/>
        <name val="Intel Clear"/>
        <scheme val="none"/>
      </font>
      <alignment horizontal="left" vertical="center" indent="1"/>
    </ndxf>
  </rcc>
  <rcc rId="222" sId="1" xfDxf="1" dxf="1">
    <nc r="D242" t="inlineStr">
      <is>
        <t>16016454765: [ADL_N][RPL-Hx][IFWI] [ES0] [LP5]: System flashed IFWI image getting memory error on SPINOR</t>
      </is>
    </nc>
    <ndxf>
      <font>
        <sz val="10"/>
        <name val="Intel Clear"/>
        <scheme val="none"/>
      </font>
      <alignment horizontal="left" vertical="center" indent="1"/>
    </ndxf>
  </rcc>
  <rcc rId="223" sId="1">
    <oc r="D45" t="inlineStr">
      <is>
        <t>Automatable</t>
      </is>
    </oc>
    <nc r="D45"/>
  </rcc>
  <rcc rId="224" sId="1">
    <oc r="D67" t="inlineStr">
      <is>
        <t>Cannot be automated since connector needs to be reversed during second iteration</t>
      </is>
    </oc>
    <nc r="D67"/>
  </rcc>
  <rcc rId="225" sId="1">
    <oc r="D70" t="inlineStr">
      <is>
        <t>Automatable</t>
      </is>
    </oc>
    <nc r="D70"/>
  </rcc>
  <rcc rId="226" sId="1">
    <oc r="D132" t="inlineStr">
      <is>
        <t>Challenge in comparing the time/date values from bios  and OS due to different format</t>
      </is>
    </oc>
    <nc r="D132"/>
  </rcc>
  <rcc rId="227" sId="1">
    <oc r="D166" t="inlineStr">
      <is>
        <t>Cannot be automated since connector needs to be reversed during second iteration</t>
      </is>
    </oc>
    <nc r="D166"/>
  </rcc>
  <rdn rId="0" localSheetId="1" customView="1" name="Z_FA239C6A_49A8_4C92_9103_73F2C659536E_.wvu.FilterData" hidden="1" oldHidden="1">
    <formula>'RPL_SBGA_IFWI_Test suite_Ext_BA'!$A$1:$AL$260</formula>
  </rdn>
  <rcv guid="{FA239C6A-49A8-4C92-9103-73F2C659536E}" action="add"/>
</revisions>
</file>

<file path=xl/revisions/revisionLog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9" sId="1">
    <oc r="A1" t="inlineStr">
      <is>
        <t>id</t>
      </is>
    </oc>
    <nc r="A1" t="inlineStr">
      <is>
        <t>TCD_ID</t>
      </is>
    </nc>
  </rcc>
  <rcc rId="230" sId="1">
    <oc r="B1" t="inlineStr">
      <is>
        <t>title</t>
      </is>
    </oc>
    <nc r="B1" t="inlineStr">
      <is>
        <t>TCD_Title</t>
      </is>
    </nc>
  </rcc>
  <rdn rId="0" localSheetId="1" customView="1" name="Z_AF5FAC69_6035_4967_9F6F_C1B33607CDAA_.wvu.FilterData" hidden="1" oldHidden="1">
    <formula>'RPL_SBGA_IFWI_Test suite_Ext_BA'!$A$1:$AL$260</formula>
  </rdn>
  <rcv guid="{AF5FAC69-6035-4967-9F6F-C1B33607CDAA}"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7927214E-E976-4D8B-B2D4-20ABDA46A827}" name="Kumar, ChethanX" id="-666801246" dateTime="2022-08-25T15:47:51"/>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 Id="rId9"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260"/>
  <sheetViews>
    <sheetView tabSelected="1" workbookViewId="0">
      <selection activeCell="B1" sqref="B1"/>
    </sheetView>
  </sheetViews>
  <sheetFormatPr defaultColWidth="8.6640625" defaultRowHeight="14.4" x14ac:dyDescent="0.3"/>
  <cols>
    <col min="1" max="1" width="11.88671875" bestFit="1" customWidth="1"/>
    <col min="2" max="2" width="133.44140625" bestFit="1" customWidth="1"/>
    <col min="3" max="3" width="8.5546875" bestFit="1" customWidth="1"/>
    <col min="4" max="4" width="74.21875" bestFit="1" customWidth="1"/>
  </cols>
  <sheetData>
    <row r="1" spans="1:38" x14ac:dyDescent="0.3">
      <c r="A1" t="s">
        <v>2336</v>
      </c>
      <c r="B1" t="s">
        <v>2337</v>
      </c>
      <c r="C1" t="s">
        <v>0</v>
      </c>
      <c r="D1" t="s">
        <v>1</v>
      </c>
      <c r="E1" t="s">
        <v>2</v>
      </c>
      <c r="F1" t="s">
        <v>3</v>
      </c>
      <c r="G1" t="s">
        <v>4</v>
      </c>
      <c r="H1" t="s">
        <v>5</v>
      </c>
      <c r="I1" t="s">
        <v>6</v>
      </c>
      <c r="J1" t="s">
        <v>7</v>
      </c>
      <c r="K1" t="s">
        <v>8</v>
      </c>
      <c r="L1" t="s">
        <v>9</v>
      </c>
      <c r="M1" t="s">
        <v>10</v>
      </c>
      <c r="N1" t="s">
        <v>11</v>
      </c>
      <c r="O1" t="s">
        <v>12</v>
      </c>
      <c r="P1" t="s">
        <v>13</v>
      </c>
      <c r="Q1" t="s">
        <v>14</v>
      </c>
      <c r="R1" t="s">
        <v>15</v>
      </c>
      <c r="S1" t="s">
        <v>16</v>
      </c>
      <c r="T1" t="s">
        <v>17</v>
      </c>
      <c r="U1" t="s">
        <v>18</v>
      </c>
      <c r="V1" t="s">
        <v>19</v>
      </c>
      <c r="W1" t="s">
        <v>20</v>
      </c>
      <c r="X1" t="s">
        <v>21</v>
      </c>
      <c r="Y1" t="s">
        <v>22</v>
      </c>
      <c r="Z1" t="s">
        <v>23</v>
      </c>
      <c r="AA1" t="s">
        <v>24</v>
      </c>
      <c r="AB1" t="s">
        <v>25</v>
      </c>
      <c r="AC1" t="s">
        <v>26</v>
      </c>
      <c r="AD1" t="s">
        <v>27</v>
      </c>
      <c r="AE1" t="s">
        <v>28</v>
      </c>
      <c r="AF1" t="s">
        <v>29</v>
      </c>
      <c r="AG1" t="s">
        <v>30</v>
      </c>
      <c r="AH1" t="s">
        <v>31</v>
      </c>
      <c r="AI1" t="s">
        <v>32</v>
      </c>
      <c r="AJ1" t="s">
        <v>33</v>
      </c>
      <c r="AK1" t="s">
        <v>34</v>
      </c>
      <c r="AL1" t="s">
        <v>35</v>
      </c>
    </row>
    <row r="2" spans="1:38" x14ac:dyDescent="0.3">
      <c r="A2" t="str">
        <f>HYPERLINK("https://hsdes.intel.com/resource/14013115489","14013115489")</f>
        <v>14013115489</v>
      </c>
      <c r="B2" t="s">
        <v>36</v>
      </c>
      <c r="C2" t="s">
        <v>37</v>
      </c>
      <c r="E2" t="s">
        <v>38</v>
      </c>
      <c r="F2" t="s">
        <v>39</v>
      </c>
      <c r="G2" t="s">
        <v>40</v>
      </c>
      <c r="H2" t="s">
        <v>41</v>
      </c>
      <c r="I2" t="s">
        <v>42</v>
      </c>
      <c r="J2" t="s">
        <v>43</v>
      </c>
      <c r="K2">
        <v>14</v>
      </c>
      <c r="L2">
        <v>6</v>
      </c>
      <c r="M2" t="s">
        <v>44</v>
      </c>
      <c r="N2" t="s">
        <v>45</v>
      </c>
      <c r="O2" t="s">
        <v>46</v>
      </c>
      <c r="P2" t="s">
        <v>47</v>
      </c>
      <c r="Q2" t="s">
        <v>48</v>
      </c>
      <c r="R2" t="s">
        <v>44</v>
      </c>
      <c r="S2" t="s">
        <v>49</v>
      </c>
      <c r="U2" t="s">
        <v>50</v>
      </c>
      <c r="V2" t="s">
        <v>51</v>
      </c>
      <c r="W2" t="s">
        <v>52</v>
      </c>
      <c r="X2" t="s">
        <v>53</v>
      </c>
      <c r="Y2" t="s">
        <v>54</v>
      </c>
      <c r="Z2" t="s">
        <v>55</v>
      </c>
      <c r="AB2" t="s">
        <v>56</v>
      </c>
      <c r="AC2" t="s">
        <v>57</v>
      </c>
      <c r="AE2" t="s">
        <v>58</v>
      </c>
      <c r="AF2" t="s">
        <v>59</v>
      </c>
      <c r="AI2" t="s">
        <v>60</v>
      </c>
      <c r="AJ2" t="s">
        <v>61</v>
      </c>
      <c r="AK2" t="s">
        <v>62</v>
      </c>
      <c r="AL2" t="s">
        <v>63</v>
      </c>
    </row>
    <row r="3" spans="1:38" x14ac:dyDescent="0.3">
      <c r="A3" t="str">
        <f>HYPERLINK("https://hsdes.intel.com/resource/14013118756","14013118756")</f>
        <v>14013118756</v>
      </c>
      <c r="B3" t="s">
        <v>64</v>
      </c>
      <c r="C3" t="s">
        <v>37</v>
      </c>
      <c r="E3" t="s">
        <v>50</v>
      </c>
      <c r="F3" t="s">
        <v>65</v>
      </c>
      <c r="G3" t="s">
        <v>40</v>
      </c>
      <c r="H3" t="s">
        <v>41</v>
      </c>
      <c r="I3" t="s">
        <v>42</v>
      </c>
      <c r="J3" t="s">
        <v>66</v>
      </c>
      <c r="K3">
        <v>12</v>
      </c>
      <c r="L3">
        <v>10</v>
      </c>
      <c r="M3" t="s">
        <v>67</v>
      </c>
      <c r="N3" t="s">
        <v>68</v>
      </c>
      <c r="O3" t="s">
        <v>69</v>
      </c>
      <c r="P3" t="s">
        <v>70</v>
      </c>
      <c r="Q3" t="s">
        <v>71</v>
      </c>
      <c r="R3" t="s">
        <v>67</v>
      </c>
      <c r="S3" t="s">
        <v>72</v>
      </c>
      <c r="U3" t="s">
        <v>73</v>
      </c>
      <c r="V3" t="s">
        <v>74</v>
      </c>
      <c r="W3" t="s">
        <v>52</v>
      </c>
      <c r="X3" t="s">
        <v>53</v>
      </c>
      <c r="Y3" t="s">
        <v>75</v>
      </c>
      <c r="Z3" t="s">
        <v>76</v>
      </c>
      <c r="AB3" t="s">
        <v>56</v>
      </c>
      <c r="AC3" t="s">
        <v>57</v>
      </c>
      <c r="AE3" t="s">
        <v>58</v>
      </c>
      <c r="AF3" t="s">
        <v>77</v>
      </c>
      <c r="AI3" t="s">
        <v>60</v>
      </c>
      <c r="AJ3" t="s">
        <v>78</v>
      </c>
      <c r="AK3" t="s">
        <v>79</v>
      </c>
      <c r="AL3" t="s">
        <v>80</v>
      </c>
    </row>
    <row r="4" spans="1:38" x14ac:dyDescent="0.3">
      <c r="A4" t="str">
        <f>HYPERLINK("https://hsdes.intel.com/resource/14013120952","14013120952")</f>
        <v>14013120952</v>
      </c>
      <c r="B4" t="s">
        <v>81</v>
      </c>
      <c r="C4" t="s">
        <v>37</v>
      </c>
      <c r="E4" t="s">
        <v>82</v>
      </c>
      <c r="F4" t="s">
        <v>83</v>
      </c>
      <c r="G4" t="s">
        <v>40</v>
      </c>
      <c r="H4" t="s">
        <v>41</v>
      </c>
      <c r="I4" t="s">
        <v>42</v>
      </c>
      <c r="J4" t="s">
        <v>84</v>
      </c>
      <c r="K4">
        <v>10</v>
      </c>
      <c r="L4">
        <v>5</v>
      </c>
      <c r="M4" t="s">
        <v>85</v>
      </c>
      <c r="N4" t="s">
        <v>86</v>
      </c>
      <c r="O4" t="s">
        <v>87</v>
      </c>
      <c r="P4" t="s">
        <v>88</v>
      </c>
      <c r="Q4" t="s">
        <v>89</v>
      </c>
      <c r="R4" t="s">
        <v>85</v>
      </c>
      <c r="S4" t="s">
        <v>49</v>
      </c>
      <c r="T4" t="s">
        <v>90</v>
      </c>
      <c r="U4" t="s">
        <v>91</v>
      </c>
      <c r="V4" t="s">
        <v>92</v>
      </c>
      <c r="W4" t="s">
        <v>52</v>
      </c>
      <c r="X4" t="s">
        <v>53</v>
      </c>
      <c r="Y4" t="s">
        <v>93</v>
      </c>
      <c r="Z4" t="s">
        <v>55</v>
      </c>
      <c r="AB4" t="s">
        <v>56</v>
      </c>
      <c r="AC4" t="s">
        <v>57</v>
      </c>
      <c r="AE4" t="s">
        <v>58</v>
      </c>
      <c r="AF4" t="s">
        <v>77</v>
      </c>
      <c r="AI4" t="s">
        <v>60</v>
      </c>
      <c r="AJ4" t="s">
        <v>78</v>
      </c>
      <c r="AK4" t="s">
        <v>94</v>
      </c>
      <c r="AL4" t="s">
        <v>95</v>
      </c>
    </row>
    <row r="5" spans="1:38" x14ac:dyDescent="0.3">
      <c r="A5" t="str">
        <f>HYPERLINK("https://hsdes.intel.com/resource/14013120979","14013120979")</f>
        <v>14013120979</v>
      </c>
      <c r="B5" t="s">
        <v>96</v>
      </c>
      <c r="C5" t="s">
        <v>37</v>
      </c>
      <c r="E5" t="s">
        <v>82</v>
      </c>
      <c r="F5" t="s">
        <v>83</v>
      </c>
      <c r="G5" t="s">
        <v>40</v>
      </c>
      <c r="H5" t="s">
        <v>41</v>
      </c>
      <c r="I5" t="s">
        <v>42</v>
      </c>
      <c r="J5" t="s">
        <v>84</v>
      </c>
      <c r="K5">
        <v>30</v>
      </c>
      <c r="L5">
        <v>10</v>
      </c>
      <c r="M5" t="s">
        <v>97</v>
      </c>
      <c r="N5" t="s">
        <v>86</v>
      </c>
      <c r="O5" t="s">
        <v>98</v>
      </c>
      <c r="P5" t="s">
        <v>88</v>
      </c>
      <c r="Q5" t="s">
        <v>99</v>
      </c>
      <c r="R5" t="s">
        <v>97</v>
      </c>
      <c r="S5" t="s">
        <v>49</v>
      </c>
      <c r="T5" t="s">
        <v>90</v>
      </c>
      <c r="U5" t="s">
        <v>91</v>
      </c>
      <c r="V5" t="s">
        <v>100</v>
      </c>
      <c r="W5" t="s">
        <v>52</v>
      </c>
      <c r="X5" t="s">
        <v>53</v>
      </c>
      <c r="Y5" t="s">
        <v>101</v>
      </c>
      <c r="Z5" t="s">
        <v>102</v>
      </c>
      <c r="AB5" t="s">
        <v>56</v>
      </c>
      <c r="AC5" t="s">
        <v>57</v>
      </c>
      <c r="AE5" t="s">
        <v>58</v>
      </c>
      <c r="AF5" t="s">
        <v>77</v>
      </c>
      <c r="AI5" t="s">
        <v>60</v>
      </c>
      <c r="AJ5" t="s">
        <v>78</v>
      </c>
      <c r="AK5" t="s">
        <v>103</v>
      </c>
      <c r="AL5" t="s">
        <v>104</v>
      </c>
    </row>
    <row r="6" spans="1:38" x14ac:dyDescent="0.3">
      <c r="A6" t="str">
        <f>HYPERLINK("https://hsdes.intel.com/resource/14013121133","14013121133")</f>
        <v>14013121133</v>
      </c>
      <c r="B6" t="s">
        <v>105</v>
      </c>
      <c r="C6" t="s">
        <v>37</v>
      </c>
      <c r="E6" t="s">
        <v>82</v>
      </c>
      <c r="F6" t="s">
        <v>83</v>
      </c>
      <c r="G6" t="s">
        <v>40</v>
      </c>
      <c r="H6" t="s">
        <v>41</v>
      </c>
      <c r="I6" t="s">
        <v>42</v>
      </c>
      <c r="J6" t="s">
        <v>84</v>
      </c>
      <c r="K6">
        <v>15</v>
      </c>
      <c r="L6">
        <v>5</v>
      </c>
      <c r="M6" t="s">
        <v>106</v>
      </c>
      <c r="N6" t="s">
        <v>86</v>
      </c>
      <c r="O6" t="s">
        <v>107</v>
      </c>
      <c r="P6" t="s">
        <v>88</v>
      </c>
      <c r="Q6" t="s">
        <v>108</v>
      </c>
      <c r="R6" t="s">
        <v>106</v>
      </c>
      <c r="S6" t="s">
        <v>49</v>
      </c>
      <c r="T6" t="s">
        <v>90</v>
      </c>
      <c r="U6" t="s">
        <v>91</v>
      </c>
      <c r="V6" t="s">
        <v>109</v>
      </c>
      <c r="W6" t="s">
        <v>52</v>
      </c>
      <c r="X6" t="s">
        <v>53</v>
      </c>
      <c r="Y6" t="s">
        <v>110</v>
      </c>
      <c r="Z6" t="s">
        <v>111</v>
      </c>
      <c r="AB6" t="s">
        <v>56</v>
      </c>
      <c r="AC6" t="s">
        <v>57</v>
      </c>
      <c r="AE6" t="s">
        <v>58</v>
      </c>
      <c r="AF6" t="s">
        <v>112</v>
      </c>
      <c r="AI6" t="s">
        <v>60</v>
      </c>
      <c r="AJ6" t="s">
        <v>78</v>
      </c>
      <c r="AK6" t="s">
        <v>113</v>
      </c>
      <c r="AL6" t="s">
        <v>114</v>
      </c>
    </row>
    <row r="7" spans="1:38" x14ac:dyDescent="0.3">
      <c r="A7" t="str">
        <f>HYPERLINK("https://hsdes.intel.com/resource/14013121149","14013121149")</f>
        <v>14013121149</v>
      </c>
      <c r="B7" t="s">
        <v>115</v>
      </c>
      <c r="C7" t="s">
        <v>37</v>
      </c>
      <c r="E7" t="s">
        <v>82</v>
      </c>
      <c r="F7" t="s">
        <v>83</v>
      </c>
      <c r="G7" t="s">
        <v>40</v>
      </c>
      <c r="H7" t="s">
        <v>41</v>
      </c>
      <c r="I7" t="s">
        <v>42</v>
      </c>
      <c r="J7" t="s">
        <v>84</v>
      </c>
      <c r="K7">
        <v>10</v>
      </c>
      <c r="L7">
        <v>5</v>
      </c>
      <c r="M7" t="s">
        <v>116</v>
      </c>
      <c r="N7" t="s">
        <v>86</v>
      </c>
      <c r="O7" t="s">
        <v>117</v>
      </c>
      <c r="P7" t="s">
        <v>88</v>
      </c>
      <c r="Q7" t="s">
        <v>118</v>
      </c>
      <c r="R7" t="s">
        <v>116</v>
      </c>
      <c r="S7" t="s">
        <v>49</v>
      </c>
      <c r="T7" t="s">
        <v>90</v>
      </c>
      <c r="U7" t="s">
        <v>91</v>
      </c>
      <c r="V7" t="s">
        <v>119</v>
      </c>
      <c r="W7" t="s">
        <v>52</v>
      </c>
      <c r="X7" t="s">
        <v>53</v>
      </c>
      <c r="Y7" t="s">
        <v>120</v>
      </c>
      <c r="Z7" t="s">
        <v>121</v>
      </c>
      <c r="AB7" t="s">
        <v>56</v>
      </c>
      <c r="AC7" t="s">
        <v>57</v>
      </c>
      <c r="AE7" t="s">
        <v>58</v>
      </c>
      <c r="AF7" t="s">
        <v>59</v>
      </c>
      <c r="AI7" t="s">
        <v>60</v>
      </c>
      <c r="AJ7" t="s">
        <v>78</v>
      </c>
      <c r="AK7" t="s">
        <v>122</v>
      </c>
      <c r="AL7" t="s">
        <v>123</v>
      </c>
    </row>
    <row r="8" spans="1:38" x14ac:dyDescent="0.3">
      <c r="A8" t="str">
        <f>HYPERLINK("https://hsdes.intel.com/resource/14013121166","14013121166")</f>
        <v>14013121166</v>
      </c>
      <c r="B8" t="s">
        <v>124</v>
      </c>
      <c r="C8" t="s">
        <v>37</v>
      </c>
      <c r="E8" t="s">
        <v>82</v>
      </c>
      <c r="F8" t="s">
        <v>125</v>
      </c>
      <c r="G8" t="s">
        <v>40</v>
      </c>
      <c r="H8" t="s">
        <v>41</v>
      </c>
      <c r="I8" t="s">
        <v>42</v>
      </c>
      <c r="J8" t="s">
        <v>84</v>
      </c>
      <c r="K8">
        <v>10</v>
      </c>
      <c r="L8">
        <v>5</v>
      </c>
      <c r="M8" t="s">
        <v>126</v>
      </c>
      <c r="N8" t="s">
        <v>86</v>
      </c>
      <c r="O8" t="s">
        <v>127</v>
      </c>
      <c r="P8" t="s">
        <v>88</v>
      </c>
      <c r="Q8" t="s">
        <v>128</v>
      </c>
      <c r="R8" t="s">
        <v>126</v>
      </c>
      <c r="S8" t="s">
        <v>49</v>
      </c>
      <c r="T8" t="s">
        <v>90</v>
      </c>
      <c r="U8" t="s">
        <v>91</v>
      </c>
      <c r="V8" t="s">
        <v>129</v>
      </c>
      <c r="W8" t="s">
        <v>52</v>
      </c>
      <c r="X8" t="s">
        <v>53</v>
      </c>
      <c r="Y8" t="s">
        <v>130</v>
      </c>
      <c r="Z8" t="s">
        <v>131</v>
      </c>
      <c r="AB8" t="s">
        <v>56</v>
      </c>
      <c r="AC8" t="s">
        <v>57</v>
      </c>
      <c r="AE8" t="s">
        <v>58</v>
      </c>
      <c r="AF8" t="s">
        <v>59</v>
      </c>
      <c r="AI8" t="s">
        <v>60</v>
      </c>
      <c r="AJ8" t="s">
        <v>78</v>
      </c>
      <c r="AK8" t="s">
        <v>132</v>
      </c>
      <c r="AL8" t="s">
        <v>133</v>
      </c>
    </row>
    <row r="9" spans="1:38" x14ac:dyDescent="0.3">
      <c r="A9" t="str">
        <f>HYPERLINK("https://hsdes.intel.com/resource/14013121252","14013121252")</f>
        <v>14013121252</v>
      </c>
      <c r="B9" t="s">
        <v>134</v>
      </c>
      <c r="C9" t="s">
        <v>37</v>
      </c>
      <c r="E9" t="s">
        <v>135</v>
      </c>
      <c r="F9" t="s">
        <v>65</v>
      </c>
      <c r="G9" t="s">
        <v>40</v>
      </c>
      <c r="H9" t="s">
        <v>41</v>
      </c>
      <c r="I9" t="s">
        <v>42</v>
      </c>
      <c r="J9" t="s">
        <v>136</v>
      </c>
      <c r="K9">
        <v>20</v>
      </c>
      <c r="L9">
        <v>15</v>
      </c>
      <c r="M9" t="s">
        <v>137</v>
      </c>
      <c r="N9" t="s">
        <v>138</v>
      </c>
      <c r="O9" t="s">
        <v>139</v>
      </c>
      <c r="P9" t="s">
        <v>140</v>
      </c>
      <c r="Q9" t="s">
        <v>141</v>
      </c>
      <c r="R9" t="s">
        <v>137</v>
      </c>
      <c r="S9" t="s">
        <v>49</v>
      </c>
      <c r="U9" t="s">
        <v>142</v>
      </c>
      <c r="V9" t="s">
        <v>143</v>
      </c>
      <c r="W9" t="s">
        <v>52</v>
      </c>
      <c r="X9" t="s">
        <v>53</v>
      </c>
      <c r="Y9" t="s">
        <v>144</v>
      </c>
      <c r="Z9" t="s">
        <v>145</v>
      </c>
      <c r="AB9" t="s">
        <v>56</v>
      </c>
      <c r="AC9" t="s">
        <v>57</v>
      </c>
      <c r="AE9" t="s">
        <v>146</v>
      </c>
      <c r="AF9" t="s">
        <v>77</v>
      </c>
      <c r="AI9" t="s">
        <v>60</v>
      </c>
      <c r="AJ9" t="s">
        <v>78</v>
      </c>
      <c r="AK9" t="s">
        <v>147</v>
      </c>
      <c r="AL9" t="s">
        <v>148</v>
      </c>
    </row>
    <row r="10" spans="1:38" x14ac:dyDescent="0.3">
      <c r="A10" t="str">
        <f>HYPERLINK("https://hsdes.intel.com/resource/14013121573","14013121573")</f>
        <v>14013121573</v>
      </c>
      <c r="B10" t="s">
        <v>149</v>
      </c>
      <c r="C10" t="s">
        <v>37</v>
      </c>
      <c r="E10" t="s">
        <v>150</v>
      </c>
      <c r="F10" t="s">
        <v>65</v>
      </c>
      <c r="G10" t="s">
        <v>40</v>
      </c>
      <c r="H10" t="s">
        <v>41</v>
      </c>
      <c r="I10" t="s">
        <v>42</v>
      </c>
      <c r="J10" t="s">
        <v>151</v>
      </c>
      <c r="K10">
        <v>10</v>
      </c>
      <c r="L10">
        <v>5</v>
      </c>
      <c r="M10" t="s">
        <v>152</v>
      </c>
      <c r="N10" t="s">
        <v>153</v>
      </c>
      <c r="O10" t="s">
        <v>154</v>
      </c>
      <c r="P10" t="s">
        <v>155</v>
      </c>
      <c r="Q10" t="s">
        <v>156</v>
      </c>
      <c r="R10" t="s">
        <v>152</v>
      </c>
      <c r="S10" t="s">
        <v>49</v>
      </c>
      <c r="U10" t="s">
        <v>142</v>
      </c>
      <c r="V10" t="s">
        <v>157</v>
      </c>
      <c r="W10" t="s">
        <v>52</v>
      </c>
      <c r="X10" t="s">
        <v>53</v>
      </c>
      <c r="Y10" t="s">
        <v>158</v>
      </c>
      <c r="Z10" t="s">
        <v>159</v>
      </c>
      <c r="AB10" t="s">
        <v>56</v>
      </c>
      <c r="AC10" t="s">
        <v>160</v>
      </c>
      <c r="AE10" t="s">
        <v>58</v>
      </c>
      <c r="AF10" t="s">
        <v>59</v>
      </c>
      <c r="AI10" t="s">
        <v>60</v>
      </c>
      <c r="AJ10" t="s">
        <v>78</v>
      </c>
      <c r="AK10" t="s">
        <v>161</v>
      </c>
      <c r="AL10" t="s">
        <v>162</v>
      </c>
    </row>
    <row r="11" spans="1:38" x14ac:dyDescent="0.3">
      <c r="A11" t="str">
        <f>HYPERLINK("https://hsdes.intel.com/resource/14013156881","14013156881")</f>
        <v>14013156881</v>
      </c>
      <c r="B11" t="s">
        <v>163</v>
      </c>
      <c r="C11" t="s">
        <v>37</v>
      </c>
      <c r="E11" t="s">
        <v>82</v>
      </c>
      <c r="F11" t="s">
        <v>39</v>
      </c>
      <c r="G11" t="s">
        <v>40</v>
      </c>
      <c r="H11" t="s">
        <v>41</v>
      </c>
      <c r="I11" t="s">
        <v>42</v>
      </c>
      <c r="J11" t="s">
        <v>164</v>
      </c>
      <c r="K11">
        <v>10</v>
      </c>
      <c r="L11">
        <v>6</v>
      </c>
      <c r="M11" t="s">
        <v>165</v>
      </c>
      <c r="N11" t="s">
        <v>86</v>
      </c>
      <c r="O11" t="s">
        <v>166</v>
      </c>
      <c r="P11" t="s">
        <v>167</v>
      </c>
      <c r="Q11" t="s">
        <v>168</v>
      </c>
      <c r="R11" t="s">
        <v>165</v>
      </c>
      <c r="S11" t="s">
        <v>49</v>
      </c>
      <c r="T11" t="s">
        <v>90</v>
      </c>
      <c r="U11" t="s">
        <v>91</v>
      </c>
      <c r="V11" t="s">
        <v>169</v>
      </c>
      <c r="W11" t="s">
        <v>52</v>
      </c>
      <c r="X11" t="s">
        <v>53</v>
      </c>
      <c r="Y11" t="s">
        <v>170</v>
      </c>
      <c r="Z11" t="s">
        <v>171</v>
      </c>
      <c r="AB11" t="s">
        <v>56</v>
      </c>
      <c r="AC11" t="s">
        <v>57</v>
      </c>
      <c r="AE11" t="s">
        <v>58</v>
      </c>
      <c r="AF11" t="s">
        <v>59</v>
      </c>
      <c r="AI11" t="s">
        <v>60</v>
      </c>
      <c r="AJ11" t="s">
        <v>172</v>
      </c>
      <c r="AK11" t="s">
        <v>173</v>
      </c>
      <c r="AL11" t="s">
        <v>174</v>
      </c>
    </row>
    <row r="12" spans="1:38" x14ac:dyDescent="0.3">
      <c r="A12" t="str">
        <f>HYPERLINK("https://hsdes.intel.com/resource/14013157206","14013157206")</f>
        <v>14013157206</v>
      </c>
      <c r="B12" t="s">
        <v>175</v>
      </c>
      <c r="C12" t="s">
        <v>37</v>
      </c>
      <c r="E12" t="s">
        <v>38</v>
      </c>
      <c r="F12" t="s">
        <v>39</v>
      </c>
      <c r="G12" t="s">
        <v>176</v>
      </c>
      <c r="H12" t="s">
        <v>41</v>
      </c>
      <c r="I12" t="s">
        <v>42</v>
      </c>
      <c r="J12" t="s">
        <v>177</v>
      </c>
      <c r="K12">
        <v>20</v>
      </c>
      <c r="L12">
        <v>16</v>
      </c>
      <c r="M12" t="s">
        <v>178</v>
      </c>
      <c r="N12" t="s">
        <v>45</v>
      </c>
      <c r="O12" t="s">
        <v>179</v>
      </c>
      <c r="P12" t="s">
        <v>180</v>
      </c>
      <c r="Q12" t="s">
        <v>181</v>
      </c>
      <c r="R12" t="s">
        <v>178</v>
      </c>
      <c r="S12" t="s">
        <v>49</v>
      </c>
      <c r="U12" t="s">
        <v>50</v>
      </c>
      <c r="V12" t="s">
        <v>182</v>
      </c>
      <c r="W12" t="s">
        <v>52</v>
      </c>
      <c r="X12" t="s">
        <v>183</v>
      </c>
      <c r="Y12" t="s">
        <v>184</v>
      </c>
      <c r="Z12" t="s">
        <v>185</v>
      </c>
      <c r="AB12" t="s">
        <v>56</v>
      </c>
      <c r="AC12" t="s">
        <v>57</v>
      </c>
      <c r="AE12" t="s">
        <v>146</v>
      </c>
      <c r="AF12" t="s">
        <v>77</v>
      </c>
      <c r="AI12" t="s">
        <v>60</v>
      </c>
      <c r="AJ12" t="s">
        <v>78</v>
      </c>
      <c r="AK12" t="s">
        <v>186</v>
      </c>
      <c r="AL12" t="s">
        <v>187</v>
      </c>
    </row>
    <row r="13" spans="1:38" x14ac:dyDescent="0.3">
      <c r="A13" t="str">
        <f>HYPERLINK("https://hsdes.intel.com/resource/14013158254","14013158254")</f>
        <v>14013158254</v>
      </c>
      <c r="B13" t="s">
        <v>188</v>
      </c>
      <c r="C13" t="s">
        <v>37</v>
      </c>
      <c r="E13" t="s">
        <v>135</v>
      </c>
      <c r="F13" t="s">
        <v>65</v>
      </c>
      <c r="G13" t="s">
        <v>40</v>
      </c>
      <c r="H13" t="s">
        <v>189</v>
      </c>
      <c r="I13" t="s">
        <v>42</v>
      </c>
      <c r="J13" t="s">
        <v>136</v>
      </c>
      <c r="K13">
        <v>30</v>
      </c>
      <c r="L13">
        <v>20</v>
      </c>
      <c r="M13" t="s">
        <v>190</v>
      </c>
      <c r="N13" t="s">
        <v>138</v>
      </c>
      <c r="O13" t="s">
        <v>191</v>
      </c>
      <c r="P13" t="s">
        <v>192</v>
      </c>
      <c r="Q13" t="s">
        <v>193</v>
      </c>
      <c r="R13" t="s">
        <v>190</v>
      </c>
      <c r="S13" t="s">
        <v>49</v>
      </c>
      <c r="U13" t="s">
        <v>142</v>
      </c>
      <c r="V13" t="s">
        <v>194</v>
      </c>
      <c r="W13" t="s">
        <v>52</v>
      </c>
      <c r="X13" t="s">
        <v>53</v>
      </c>
      <c r="Y13" t="s">
        <v>195</v>
      </c>
      <c r="Z13" t="s">
        <v>196</v>
      </c>
      <c r="AB13" t="s">
        <v>56</v>
      </c>
      <c r="AC13" t="s">
        <v>57</v>
      </c>
      <c r="AE13" t="s">
        <v>146</v>
      </c>
      <c r="AF13" t="s">
        <v>77</v>
      </c>
      <c r="AI13" t="s">
        <v>60</v>
      </c>
      <c r="AJ13" t="s">
        <v>78</v>
      </c>
      <c r="AK13" t="s">
        <v>197</v>
      </c>
      <c r="AL13" t="s">
        <v>198</v>
      </c>
    </row>
    <row r="14" spans="1:38" x14ac:dyDescent="0.3">
      <c r="A14" t="str">
        <f>HYPERLINK("https://hsdes.intel.com/resource/14013158282","14013158282")</f>
        <v>14013158282</v>
      </c>
      <c r="B14" t="s">
        <v>199</v>
      </c>
      <c r="C14" t="s">
        <v>37</v>
      </c>
      <c r="E14" t="s">
        <v>200</v>
      </c>
      <c r="F14" t="s">
        <v>65</v>
      </c>
      <c r="G14" t="s">
        <v>40</v>
      </c>
      <c r="H14" t="s">
        <v>41</v>
      </c>
      <c r="I14" t="s">
        <v>42</v>
      </c>
      <c r="J14" t="s">
        <v>201</v>
      </c>
      <c r="K14">
        <v>5</v>
      </c>
      <c r="L14">
        <v>3</v>
      </c>
      <c r="M14" t="s">
        <v>202</v>
      </c>
      <c r="N14" t="s">
        <v>203</v>
      </c>
      <c r="O14" t="s">
        <v>204</v>
      </c>
      <c r="P14" t="s">
        <v>205</v>
      </c>
      <c r="Q14" t="s">
        <v>206</v>
      </c>
      <c r="R14" t="s">
        <v>202</v>
      </c>
      <c r="S14" t="s">
        <v>72</v>
      </c>
      <c r="U14" t="s">
        <v>200</v>
      </c>
      <c r="V14" t="s">
        <v>207</v>
      </c>
      <c r="W14" t="s">
        <v>52</v>
      </c>
      <c r="X14" t="s">
        <v>183</v>
      </c>
      <c r="Y14" t="s">
        <v>208</v>
      </c>
      <c r="Z14" t="s">
        <v>209</v>
      </c>
      <c r="AB14" t="s">
        <v>56</v>
      </c>
      <c r="AC14" t="s">
        <v>57</v>
      </c>
      <c r="AE14" t="s">
        <v>58</v>
      </c>
      <c r="AF14" t="s">
        <v>77</v>
      </c>
      <c r="AI14" t="s">
        <v>60</v>
      </c>
      <c r="AJ14" t="s">
        <v>78</v>
      </c>
      <c r="AK14" t="s">
        <v>210</v>
      </c>
      <c r="AL14" t="s">
        <v>211</v>
      </c>
    </row>
    <row r="15" spans="1:38" x14ac:dyDescent="0.3">
      <c r="A15" t="str">
        <f>HYPERLINK("https://hsdes.intel.com/resource/14013158285","14013158285")</f>
        <v>14013158285</v>
      </c>
      <c r="B15" t="s">
        <v>212</v>
      </c>
      <c r="C15" t="s">
        <v>37</v>
      </c>
      <c r="E15" t="s">
        <v>200</v>
      </c>
      <c r="F15" t="s">
        <v>65</v>
      </c>
      <c r="G15" t="s">
        <v>40</v>
      </c>
      <c r="H15" t="s">
        <v>41</v>
      </c>
      <c r="I15" t="s">
        <v>42</v>
      </c>
      <c r="J15" t="s">
        <v>213</v>
      </c>
      <c r="K15">
        <v>11</v>
      </c>
      <c r="L15">
        <v>8</v>
      </c>
      <c r="M15" t="s">
        <v>214</v>
      </c>
      <c r="N15" t="s">
        <v>203</v>
      </c>
      <c r="O15" t="s">
        <v>215</v>
      </c>
      <c r="P15" t="s">
        <v>216</v>
      </c>
      <c r="Q15" t="s">
        <v>217</v>
      </c>
      <c r="R15" t="s">
        <v>214</v>
      </c>
      <c r="S15" t="s">
        <v>72</v>
      </c>
      <c r="U15" t="s">
        <v>200</v>
      </c>
      <c r="V15" t="s">
        <v>218</v>
      </c>
      <c r="W15" t="s">
        <v>52</v>
      </c>
      <c r="X15" t="s">
        <v>53</v>
      </c>
      <c r="Y15" t="s">
        <v>219</v>
      </c>
      <c r="Z15" t="s">
        <v>220</v>
      </c>
      <c r="AB15" t="s">
        <v>56</v>
      </c>
      <c r="AC15" t="s">
        <v>160</v>
      </c>
      <c r="AE15" t="s">
        <v>58</v>
      </c>
      <c r="AF15" t="s">
        <v>77</v>
      </c>
      <c r="AI15" t="s">
        <v>221</v>
      </c>
      <c r="AJ15" t="s">
        <v>78</v>
      </c>
      <c r="AK15" t="s">
        <v>222</v>
      </c>
      <c r="AL15" t="s">
        <v>223</v>
      </c>
    </row>
    <row r="16" spans="1:38" x14ac:dyDescent="0.3">
      <c r="A16" t="str">
        <f>HYPERLINK("https://hsdes.intel.com/resource/14013158404","14013158404")</f>
        <v>14013158404</v>
      </c>
      <c r="B16" t="s">
        <v>224</v>
      </c>
      <c r="C16" t="s">
        <v>37</v>
      </c>
      <c r="E16" t="s">
        <v>225</v>
      </c>
      <c r="F16" t="s">
        <v>65</v>
      </c>
      <c r="G16" t="s">
        <v>40</v>
      </c>
      <c r="H16" t="s">
        <v>41</v>
      </c>
      <c r="I16" t="s">
        <v>42</v>
      </c>
      <c r="J16" t="s">
        <v>66</v>
      </c>
      <c r="K16">
        <v>10</v>
      </c>
      <c r="L16">
        <v>5</v>
      </c>
      <c r="M16" t="s">
        <v>226</v>
      </c>
      <c r="N16" t="s">
        <v>227</v>
      </c>
      <c r="O16" t="s">
        <v>228</v>
      </c>
      <c r="P16" t="s">
        <v>229</v>
      </c>
      <c r="Q16" t="s">
        <v>230</v>
      </c>
      <c r="R16" t="s">
        <v>226</v>
      </c>
      <c r="S16" t="s">
        <v>72</v>
      </c>
      <c r="T16" t="s">
        <v>231</v>
      </c>
      <c r="U16" t="s">
        <v>232</v>
      </c>
      <c r="V16" t="s">
        <v>233</v>
      </c>
      <c r="W16" t="s">
        <v>52</v>
      </c>
      <c r="X16" t="s">
        <v>53</v>
      </c>
      <c r="Y16" t="s">
        <v>234</v>
      </c>
      <c r="Z16" t="s">
        <v>196</v>
      </c>
      <c r="AB16" t="s">
        <v>56</v>
      </c>
      <c r="AC16" t="s">
        <v>57</v>
      </c>
      <c r="AE16" t="s">
        <v>58</v>
      </c>
      <c r="AF16" t="s">
        <v>77</v>
      </c>
      <c r="AI16" t="s">
        <v>60</v>
      </c>
      <c r="AJ16" t="s">
        <v>78</v>
      </c>
      <c r="AK16" t="s">
        <v>235</v>
      </c>
      <c r="AL16" t="s">
        <v>236</v>
      </c>
    </row>
    <row r="17" spans="1:38" x14ac:dyDescent="0.3">
      <c r="A17" t="str">
        <f>HYPERLINK("https://hsdes.intel.com/resource/14013158479","14013158479")</f>
        <v>14013158479</v>
      </c>
      <c r="B17" t="s">
        <v>237</v>
      </c>
      <c r="C17" t="s">
        <v>37</v>
      </c>
      <c r="E17" t="s">
        <v>38</v>
      </c>
      <c r="F17" t="s">
        <v>65</v>
      </c>
      <c r="G17" t="s">
        <v>40</v>
      </c>
      <c r="H17" t="s">
        <v>41</v>
      </c>
      <c r="I17" t="s">
        <v>42</v>
      </c>
      <c r="J17" t="s">
        <v>238</v>
      </c>
      <c r="K17">
        <v>3</v>
      </c>
      <c r="L17">
        <v>2</v>
      </c>
      <c r="M17" t="s">
        <v>239</v>
      </c>
      <c r="N17" t="s">
        <v>240</v>
      </c>
      <c r="O17" t="s">
        <v>241</v>
      </c>
      <c r="P17" t="s">
        <v>242</v>
      </c>
      <c r="Q17" t="s">
        <v>243</v>
      </c>
      <c r="R17" t="s">
        <v>239</v>
      </c>
      <c r="S17" t="s">
        <v>49</v>
      </c>
      <c r="U17" t="s">
        <v>50</v>
      </c>
      <c r="V17" t="s">
        <v>244</v>
      </c>
      <c r="W17" t="s">
        <v>52</v>
      </c>
      <c r="X17" t="s">
        <v>53</v>
      </c>
      <c r="Y17" t="s">
        <v>245</v>
      </c>
      <c r="Z17" t="s">
        <v>246</v>
      </c>
      <c r="AB17" t="s">
        <v>56</v>
      </c>
      <c r="AC17" t="s">
        <v>57</v>
      </c>
      <c r="AE17" t="s">
        <v>58</v>
      </c>
      <c r="AF17" t="s">
        <v>77</v>
      </c>
      <c r="AI17" t="s">
        <v>60</v>
      </c>
      <c r="AJ17" t="s">
        <v>78</v>
      </c>
      <c r="AK17" t="s">
        <v>247</v>
      </c>
      <c r="AL17" t="s">
        <v>248</v>
      </c>
    </row>
    <row r="18" spans="1:38" x14ac:dyDescent="0.3">
      <c r="A18" t="str">
        <f>HYPERLINK("https://hsdes.intel.com/resource/14013158799","14013158799")</f>
        <v>14013158799</v>
      </c>
      <c r="B18" t="s">
        <v>249</v>
      </c>
      <c r="C18" t="s">
        <v>37</v>
      </c>
      <c r="E18" t="s">
        <v>135</v>
      </c>
      <c r="F18" t="s">
        <v>83</v>
      </c>
      <c r="G18" t="s">
        <v>40</v>
      </c>
      <c r="H18" t="s">
        <v>41</v>
      </c>
      <c r="I18" t="s">
        <v>42</v>
      </c>
      <c r="J18" t="s">
        <v>136</v>
      </c>
      <c r="K18">
        <v>20</v>
      </c>
      <c r="L18">
        <v>13</v>
      </c>
      <c r="M18" t="s">
        <v>250</v>
      </c>
      <c r="N18" t="s">
        <v>138</v>
      </c>
      <c r="O18" t="s">
        <v>251</v>
      </c>
      <c r="P18" t="s">
        <v>252</v>
      </c>
      <c r="Q18" t="s">
        <v>253</v>
      </c>
      <c r="R18" t="s">
        <v>250</v>
      </c>
      <c r="S18" t="s">
        <v>49</v>
      </c>
      <c r="U18" t="s">
        <v>142</v>
      </c>
      <c r="V18" t="s">
        <v>254</v>
      </c>
      <c r="W18" t="s">
        <v>52</v>
      </c>
      <c r="X18" t="s">
        <v>53</v>
      </c>
      <c r="Y18" t="s">
        <v>255</v>
      </c>
      <c r="Z18" t="s">
        <v>256</v>
      </c>
      <c r="AB18" t="s">
        <v>56</v>
      </c>
      <c r="AC18" t="s">
        <v>57</v>
      </c>
      <c r="AE18" t="s">
        <v>58</v>
      </c>
      <c r="AF18" t="s">
        <v>77</v>
      </c>
      <c r="AI18" t="s">
        <v>60</v>
      </c>
      <c r="AJ18" t="s">
        <v>257</v>
      </c>
      <c r="AK18" t="s">
        <v>258</v>
      </c>
      <c r="AL18" t="s">
        <v>259</v>
      </c>
    </row>
    <row r="19" spans="1:38" x14ac:dyDescent="0.3">
      <c r="A19" t="str">
        <f>HYPERLINK("https://hsdes.intel.com/resource/14013158803","14013158803")</f>
        <v>14013158803</v>
      </c>
      <c r="B19" t="s">
        <v>260</v>
      </c>
      <c r="C19" t="s">
        <v>2332</v>
      </c>
      <c r="D19" t="s">
        <v>2331</v>
      </c>
      <c r="E19" t="s">
        <v>135</v>
      </c>
      <c r="F19" t="s">
        <v>83</v>
      </c>
      <c r="G19" t="s">
        <v>40</v>
      </c>
      <c r="H19" t="s">
        <v>41</v>
      </c>
      <c r="I19" t="s">
        <v>42</v>
      </c>
      <c r="J19" t="s">
        <v>136</v>
      </c>
      <c r="K19">
        <v>25</v>
      </c>
      <c r="L19">
        <v>18</v>
      </c>
      <c r="M19" t="s">
        <v>261</v>
      </c>
      <c r="N19" t="s">
        <v>138</v>
      </c>
      <c r="O19" t="s">
        <v>262</v>
      </c>
      <c r="P19" t="s">
        <v>263</v>
      </c>
      <c r="Q19" t="s">
        <v>264</v>
      </c>
      <c r="R19" t="s">
        <v>261</v>
      </c>
      <c r="S19" t="s">
        <v>49</v>
      </c>
      <c r="U19" t="s">
        <v>142</v>
      </c>
      <c r="V19" t="s">
        <v>265</v>
      </c>
      <c r="W19" t="s">
        <v>52</v>
      </c>
      <c r="X19" t="s">
        <v>53</v>
      </c>
      <c r="Y19" t="s">
        <v>266</v>
      </c>
      <c r="Z19" t="s">
        <v>267</v>
      </c>
      <c r="AB19" t="s">
        <v>56</v>
      </c>
      <c r="AC19" t="s">
        <v>57</v>
      </c>
      <c r="AE19" t="s">
        <v>146</v>
      </c>
      <c r="AF19" t="s">
        <v>77</v>
      </c>
      <c r="AI19" t="s">
        <v>60</v>
      </c>
      <c r="AJ19" t="s">
        <v>268</v>
      </c>
      <c r="AK19" t="s">
        <v>269</v>
      </c>
      <c r="AL19" t="s">
        <v>270</v>
      </c>
    </row>
    <row r="20" spans="1:38" x14ac:dyDescent="0.3">
      <c r="A20" t="str">
        <f>HYPERLINK("https://hsdes.intel.com/resource/14013159015","14013159015")</f>
        <v>14013159015</v>
      </c>
      <c r="B20" t="s">
        <v>271</v>
      </c>
      <c r="C20" t="s">
        <v>37</v>
      </c>
      <c r="E20" t="s">
        <v>82</v>
      </c>
      <c r="F20" t="s">
        <v>65</v>
      </c>
      <c r="G20" t="s">
        <v>40</v>
      </c>
      <c r="H20" t="s">
        <v>41</v>
      </c>
      <c r="I20" t="s">
        <v>42</v>
      </c>
      <c r="J20" t="s">
        <v>272</v>
      </c>
      <c r="K20">
        <v>14</v>
      </c>
      <c r="L20">
        <v>5</v>
      </c>
      <c r="M20" t="s">
        <v>273</v>
      </c>
      <c r="N20" t="s">
        <v>86</v>
      </c>
      <c r="O20" t="s">
        <v>274</v>
      </c>
      <c r="P20" t="s">
        <v>275</v>
      </c>
      <c r="Q20" t="s">
        <v>276</v>
      </c>
      <c r="R20" t="s">
        <v>273</v>
      </c>
      <c r="S20" t="s">
        <v>49</v>
      </c>
      <c r="T20" t="s">
        <v>90</v>
      </c>
      <c r="U20" t="s">
        <v>91</v>
      </c>
      <c r="V20" t="s">
        <v>277</v>
      </c>
      <c r="W20" t="s">
        <v>52</v>
      </c>
      <c r="X20" t="s">
        <v>183</v>
      </c>
      <c r="Y20" t="s">
        <v>278</v>
      </c>
      <c r="Z20" t="s">
        <v>279</v>
      </c>
      <c r="AB20" t="s">
        <v>56</v>
      </c>
      <c r="AC20" t="s">
        <v>57</v>
      </c>
      <c r="AE20" t="s">
        <v>58</v>
      </c>
      <c r="AF20" t="s">
        <v>77</v>
      </c>
      <c r="AI20" t="s">
        <v>60</v>
      </c>
      <c r="AJ20" t="s">
        <v>78</v>
      </c>
      <c r="AK20" t="s">
        <v>280</v>
      </c>
      <c r="AL20" t="s">
        <v>281</v>
      </c>
    </row>
    <row r="21" spans="1:38" x14ac:dyDescent="0.3">
      <c r="A21" t="str">
        <f>HYPERLINK("https://hsdes.intel.com/resource/14013159042","14013159042")</f>
        <v>14013159042</v>
      </c>
      <c r="B21" t="s">
        <v>282</v>
      </c>
      <c r="C21" t="s">
        <v>37</v>
      </c>
      <c r="E21" t="s">
        <v>50</v>
      </c>
      <c r="F21" t="s">
        <v>65</v>
      </c>
      <c r="G21" t="s">
        <v>40</v>
      </c>
      <c r="H21" t="s">
        <v>41</v>
      </c>
      <c r="I21" t="s">
        <v>42</v>
      </c>
      <c r="J21" t="s">
        <v>66</v>
      </c>
      <c r="K21">
        <v>10</v>
      </c>
      <c r="L21">
        <v>8</v>
      </c>
      <c r="M21" t="s">
        <v>283</v>
      </c>
      <c r="N21" t="s">
        <v>68</v>
      </c>
      <c r="O21" t="s">
        <v>284</v>
      </c>
      <c r="P21" t="s">
        <v>285</v>
      </c>
      <c r="Q21" t="s">
        <v>286</v>
      </c>
      <c r="R21" t="s">
        <v>283</v>
      </c>
      <c r="S21" t="s">
        <v>49</v>
      </c>
      <c r="U21" t="s">
        <v>73</v>
      </c>
      <c r="V21" t="s">
        <v>287</v>
      </c>
      <c r="W21" t="s">
        <v>52</v>
      </c>
      <c r="X21" t="s">
        <v>53</v>
      </c>
      <c r="Y21" t="s">
        <v>288</v>
      </c>
      <c r="Z21" t="s">
        <v>289</v>
      </c>
      <c r="AB21" t="s">
        <v>56</v>
      </c>
      <c r="AC21" t="s">
        <v>160</v>
      </c>
      <c r="AE21" t="s">
        <v>58</v>
      </c>
      <c r="AF21" t="s">
        <v>77</v>
      </c>
      <c r="AI21" t="s">
        <v>290</v>
      </c>
      <c r="AJ21" t="s">
        <v>78</v>
      </c>
      <c r="AK21" t="s">
        <v>291</v>
      </c>
      <c r="AL21" t="s">
        <v>292</v>
      </c>
    </row>
    <row r="22" spans="1:38" x14ac:dyDescent="0.3">
      <c r="A22" t="str">
        <f>HYPERLINK("https://hsdes.intel.com/resource/14013159046","14013159046")</f>
        <v>14013159046</v>
      </c>
      <c r="B22" t="s">
        <v>293</v>
      </c>
      <c r="C22" t="s">
        <v>37</v>
      </c>
      <c r="E22" t="s">
        <v>50</v>
      </c>
      <c r="F22" t="s">
        <v>65</v>
      </c>
      <c r="G22" t="s">
        <v>40</v>
      </c>
      <c r="H22" t="s">
        <v>41</v>
      </c>
      <c r="I22" t="s">
        <v>42</v>
      </c>
      <c r="J22" t="s">
        <v>66</v>
      </c>
      <c r="K22">
        <v>10</v>
      </c>
      <c r="L22">
        <v>8</v>
      </c>
      <c r="M22" t="s">
        <v>294</v>
      </c>
      <c r="N22" t="s">
        <v>68</v>
      </c>
      <c r="O22" t="s">
        <v>295</v>
      </c>
      <c r="P22" t="s">
        <v>285</v>
      </c>
      <c r="Q22" t="s">
        <v>296</v>
      </c>
      <c r="R22" t="s">
        <v>294</v>
      </c>
      <c r="S22" t="s">
        <v>49</v>
      </c>
      <c r="U22" t="s">
        <v>73</v>
      </c>
      <c r="V22" t="s">
        <v>297</v>
      </c>
      <c r="W22" t="s">
        <v>52</v>
      </c>
      <c r="X22" t="s">
        <v>53</v>
      </c>
      <c r="Y22" t="s">
        <v>288</v>
      </c>
      <c r="Z22" t="s">
        <v>289</v>
      </c>
      <c r="AB22" t="s">
        <v>56</v>
      </c>
      <c r="AC22" t="s">
        <v>160</v>
      </c>
      <c r="AE22" t="s">
        <v>58</v>
      </c>
      <c r="AF22" t="s">
        <v>77</v>
      </c>
      <c r="AI22" t="s">
        <v>290</v>
      </c>
      <c r="AJ22" t="s">
        <v>78</v>
      </c>
      <c r="AK22" t="s">
        <v>298</v>
      </c>
      <c r="AL22" t="s">
        <v>299</v>
      </c>
    </row>
    <row r="23" spans="1:38" x14ac:dyDescent="0.3">
      <c r="A23" t="str">
        <f>HYPERLINK("https://hsdes.intel.com/resource/14013159061","14013159061")</f>
        <v>14013159061</v>
      </c>
      <c r="B23" t="s">
        <v>300</v>
      </c>
      <c r="C23" t="s">
        <v>37</v>
      </c>
      <c r="E23" t="s">
        <v>82</v>
      </c>
      <c r="F23" t="s">
        <v>125</v>
      </c>
      <c r="G23" t="s">
        <v>40</v>
      </c>
      <c r="H23" t="s">
        <v>41</v>
      </c>
      <c r="I23" t="s">
        <v>42</v>
      </c>
      <c r="J23" t="s">
        <v>301</v>
      </c>
      <c r="K23">
        <v>5</v>
      </c>
      <c r="L23">
        <v>3</v>
      </c>
      <c r="M23" t="s">
        <v>302</v>
      </c>
      <c r="N23" t="s">
        <v>86</v>
      </c>
      <c r="O23" t="s">
        <v>303</v>
      </c>
      <c r="P23" t="s">
        <v>88</v>
      </c>
      <c r="Q23" t="s">
        <v>304</v>
      </c>
      <c r="R23" t="s">
        <v>302</v>
      </c>
      <c r="S23" t="s">
        <v>49</v>
      </c>
      <c r="T23" t="s">
        <v>90</v>
      </c>
      <c r="U23" t="s">
        <v>91</v>
      </c>
      <c r="V23" t="s">
        <v>305</v>
      </c>
      <c r="W23" t="s">
        <v>52</v>
      </c>
      <c r="X23" t="s">
        <v>53</v>
      </c>
      <c r="Y23" t="s">
        <v>306</v>
      </c>
      <c r="Z23" t="s">
        <v>307</v>
      </c>
      <c r="AB23" t="s">
        <v>56</v>
      </c>
      <c r="AC23" t="s">
        <v>57</v>
      </c>
      <c r="AE23" t="s">
        <v>58</v>
      </c>
      <c r="AF23" t="s">
        <v>77</v>
      </c>
      <c r="AI23" t="s">
        <v>60</v>
      </c>
      <c r="AJ23" t="s">
        <v>78</v>
      </c>
      <c r="AK23" t="s">
        <v>308</v>
      </c>
      <c r="AL23" t="s">
        <v>309</v>
      </c>
    </row>
    <row r="24" spans="1:38" x14ac:dyDescent="0.3">
      <c r="A24" t="str">
        <f>HYPERLINK("https://hsdes.intel.com/resource/14013159073","14013159073")</f>
        <v>14013159073</v>
      </c>
      <c r="B24" t="s">
        <v>310</v>
      </c>
      <c r="C24" t="s">
        <v>37</v>
      </c>
      <c r="E24" t="s">
        <v>82</v>
      </c>
      <c r="F24" t="s">
        <v>39</v>
      </c>
      <c r="G24" t="s">
        <v>40</v>
      </c>
      <c r="H24" t="s">
        <v>41</v>
      </c>
      <c r="I24" t="s">
        <v>42</v>
      </c>
      <c r="J24" t="s">
        <v>84</v>
      </c>
      <c r="K24">
        <v>5</v>
      </c>
      <c r="L24">
        <v>3</v>
      </c>
      <c r="M24" t="s">
        <v>311</v>
      </c>
      <c r="N24" t="s">
        <v>86</v>
      </c>
      <c r="O24" t="s">
        <v>312</v>
      </c>
      <c r="P24" t="s">
        <v>47</v>
      </c>
      <c r="Q24" t="s">
        <v>313</v>
      </c>
      <c r="R24" t="s">
        <v>311</v>
      </c>
      <c r="S24" t="s">
        <v>49</v>
      </c>
      <c r="T24" t="s">
        <v>90</v>
      </c>
      <c r="U24" t="s">
        <v>91</v>
      </c>
      <c r="V24" t="s">
        <v>314</v>
      </c>
      <c r="W24" t="s">
        <v>52</v>
      </c>
      <c r="X24" t="s">
        <v>53</v>
      </c>
      <c r="Y24" t="s">
        <v>315</v>
      </c>
      <c r="Z24" t="s">
        <v>316</v>
      </c>
      <c r="AB24" t="s">
        <v>56</v>
      </c>
      <c r="AC24" t="s">
        <v>57</v>
      </c>
      <c r="AE24" t="s">
        <v>58</v>
      </c>
      <c r="AF24" t="s">
        <v>59</v>
      </c>
      <c r="AI24" t="s">
        <v>60</v>
      </c>
      <c r="AJ24" t="s">
        <v>78</v>
      </c>
      <c r="AK24" t="s">
        <v>317</v>
      </c>
      <c r="AL24" t="s">
        <v>318</v>
      </c>
    </row>
    <row r="25" spans="1:38" x14ac:dyDescent="0.3">
      <c r="A25" t="str">
        <f>HYPERLINK("https://hsdes.intel.com/resource/14013159208","14013159208")</f>
        <v>14013159208</v>
      </c>
      <c r="B25" t="s">
        <v>319</v>
      </c>
      <c r="C25" t="s">
        <v>37</v>
      </c>
      <c r="E25" t="s">
        <v>135</v>
      </c>
      <c r="F25" t="s">
        <v>83</v>
      </c>
      <c r="G25" t="s">
        <v>40</v>
      </c>
      <c r="H25" t="s">
        <v>41</v>
      </c>
      <c r="I25" t="s">
        <v>42</v>
      </c>
      <c r="J25" t="s">
        <v>136</v>
      </c>
      <c r="K25">
        <v>45</v>
      </c>
      <c r="L25">
        <v>35</v>
      </c>
      <c r="M25" t="s">
        <v>320</v>
      </c>
      <c r="N25" t="s">
        <v>138</v>
      </c>
      <c r="O25" t="s">
        <v>321</v>
      </c>
      <c r="P25" t="s">
        <v>322</v>
      </c>
      <c r="Q25" t="s">
        <v>323</v>
      </c>
      <c r="R25" t="s">
        <v>320</v>
      </c>
      <c r="S25" t="s">
        <v>49</v>
      </c>
      <c r="U25" t="s">
        <v>142</v>
      </c>
      <c r="V25" t="s">
        <v>324</v>
      </c>
      <c r="W25" t="s">
        <v>52</v>
      </c>
      <c r="X25" t="s">
        <v>183</v>
      </c>
      <c r="Y25" t="s">
        <v>195</v>
      </c>
      <c r="Z25" t="s">
        <v>196</v>
      </c>
      <c r="AB25" t="s">
        <v>56</v>
      </c>
      <c r="AC25" t="s">
        <v>57</v>
      </c>
      <c r="AE25" t="s">
        <v>325</v>
      </c>
      <c r="AF25" t="s">
        <v>77</v>
      </c>
      <c r="AI25" t="s">
        <v>60</v>
      </c>
      <c r="AJ25" t="s">
        <v>78</v>
      </c>
      <c r="AK25" t="s">
        <v>326</v>
      </c>
      <c r="AL25" t="s">
        <v>327</v>
      </c>
    </row>
    <row r="26" spans="1:38" x14ac:dyDescent="0.3">
      <c r="A26" t="str">
        <f>HYPERLINK("https://hsdes.intel.com/resource/14013159823","14013159823")</f>
        <v>14013159823</v>
      </c>
      <c r="B26" t="s">
        <v>328</v>
      </c>
      <c r="C26" t="s">
        <v>37</v>
      </c>
      <c r="E26" t="s">
        <v>82</v>
      </c>
      <c r="F26" t="s">
        <v>125</v>
      </c>
      <c r="G26" t="s">
        <v>40</v>
      </c>
      <c r="H26" t="s">
        <v>41</v>
      </c>
      <c r="I26" t="s">
        <v>42</v>
      </c>
      <c r="J26" t="s">
        <v>84</v>
      </c>
      <c r="K26">
        <v>5</v>
      </c>
      <c r="L26">
        <v>3</v>
      </c>
      <c r="M26" t="s">
        <v>329</v>
      </c>
      <c r="N26" t="s">
        <v>86</v>
      </c>
      <c r="O26" t="s">
        <v>330</v>
      </c>
      <c r="P26" t="s">
        <v>331</v>
      </c>
      <c r="Q26" t="s">
        <v>332</v>
      </c>
      <c r="R26" t="s">
        <v>329</v>
      </c>
      <c r="S26" t="s">
        <v>49</v>
      </c>
      <c r="T26" t="s">
        <v>90</v>
      </c>
      <c r="U26" t="s">
        <v>91</v>
      </c>
      <c r="V26" t="s">
        <v>333</v>
      </c>
      <c r="W26" t="s">
        <v>52</v>
      </c>
      <c r="X26" t="s">
        <v>53</v>
      </c>
      <c r="Y26" t="s">
        <v>334</v>
      </c>
      <c r="Z26" t="s">
        <v>335</v>
      </c>
      <c r="AB26" t="s">
        <v>56</v>
      </c>
      <c r="AC26" t="s">
        <v>57</v>
      </c>
      <c r="AE26" t="s">
        <v>58</v>
      </c>
      <c r="AF26" t="s">
        <v>77</v>
      </c>
      <c r="AI26" t="s">
        <v>60</v>
      </c>
      <c r="AJ26" t="s">
        <v>78</v>
      </c>
      <c r="AK26" t="s">
        <v>336</v>
      </c>
      <c r="AL26" t="s">
        <v>337</v>
      </c>
    </row>
    <row r="27" spans="1:38" x14ac:dyDescent="0.3">
      <c r="A27" t="str">
        <f>HYPERLINK("https://hsdes.intel.com/resource/14013159990","14013159990")</f>
        <v>14013159990</v>
      </c>
      <c r="B27" t="s">
        <v>338</v>
      </c>
      <c r="C27" t="s">
        <v>37</v>
      </c>
      <c r="E27" t="s">
        <v>50</v>
      </c>
      <c r="F27" t="s">
        <v>83</v>
      </c>
      <c r="G27" t="s">
        <v>40</v>
      </c>
      <c r="H27" t="s">
        <v>41</v>
      </c>
      <c r="I27" t="s">
        <v>42</v>
      </c>
      <c r="J27" t="s">
        <v>177</v>
      </c>
      <c r="K27">
        <v>50</v>
      </c>
      <c r="L27">
        <v>40</v>
      </c>
      <c r="M27" t="s">
        <v>339</v>
      </c>
      <c r="N27" t="s">
        <v>340</v>
      </c>
      <c r="O27" t="s">
        <v>341</v>
      </c>
      <c r="P27" t="s">
        <v>342</v>
      </c>
      <c r="Q27" t="s">
        <v>343</v>
      </c>
      <c r="R27" t="s">
        <v>339</v>
      </c>
      <c r="S27" t="s">
        <v>49</v>
      </c>
      <c r="U27" t="s">
        <v>50</v>
      </c>
      <c r="V27" t="s">
        <v>344</v>
      </c>
      <c r="W27" t="s">
        <v>52</v>
      </c>
      <c r="X27" t="s">
        <v>53</v>
      </c>
      <c r="Y27" t="s">
        <v>345</v>
      </c>
      <c r="Z27" t="s">
        <v>346</v>
      </c>
      <c r="AB27" t="s">
        <v>56</v>
      </c>
      <c r="AC27" t="s">
        <v>57</v>
      </c>
      <c r="AE27" t="s">
        <v>325</v>
      </c>
      <c r="AF27" t="s">
        <v>77</v>
      </c>
      <c r="AI27" t="s">
        <v>60</v>
      </c>
      <c r="AJ27" t="s">
        <v>78</v>
      </c>
      <c r="AK27" t="s">
        <v>347</v>
      </c>
      <c r="AL27" t="s">
        <v>348</v>
      </c>
    </row>
    <row r="28" spans="1:38" x14ac:dyDescent="0.3">
      <c r="A28" t="str">
        <f>HYPERLINK("https://hsdes.intel.com/resource/14013159992","14013159992")</f>
        <v>14013159992</v>
      </c>
      <c r="B28" t="s">
        <v>349</v>
      </c>
      <c r="C28" t="s">
        <v>37</v>
      </c>
      <c r="E28" t="s">
        <v>50</v>
      </c>
      <c r="F28" t="s">
        <v>83</v>
      </c>
      <c r="G28" t="s">
        <v>40</v>
      </c>
      <c r="H28" t="s">
        <v>41</v>
      </c>
      <c r="I28" t="s">
        <v>42</v>
      </c>
      <c r="J28" t="s">
        <v>350</v>
      </c>
      <c r="K28">
        <v>40</v>
      </c>
      <c r="L28">
        <v>40</v>
      </c>
      <c r="M28" t="s">
        <v>351</v>
      </c>
      <c r="N28" t="s">
        <v>340</v>
      </c>
      <c r="O28" t="s">
        <v>352</v>
      </c>
      <c r="P28" t="s">
        <v>353</v>
      </c>
      <c r="Q28" t="s">
        <v>354</v>
      </c>
      <c r="R28" t="s">
        <v>351</v>
      </c>
      <c r="S28" t="s">
        <v>49</v>
      </c>
      <c r="U28" t="s">
        <v>50</v>
      </c>
      <c r="V28" t="s">
        <v>355</v>
      </c>
      <c r="W28" t="s">
        <v>52</v>
      </c>
      <c r="X28" t="s">
        <v>53</v>
      </c>
      <c r="Y28" t="s">
        <v>356</v>
      </c>
      <c r="Z28" t="s">
        <v>357</v>
      </c>
      <c r="AB28" t="s">
        <v>56</v>
      </c>
      <c r="AC28" t="s">
        <v>57</v>
      </c>
      <c r="AE28" t="s">
        <v>325</v>
      </c>
      <c r="AF28" t="s">
        <v>77</v>
      </c>
      <c r="AI28" t="s">
        <v>60</v>
      </c>
      <c r="AJ28" t="s">
        <v>78</v>
      </c>
      <c r="AK28" t="s">
        <v>358</v>
      </c>
      <c r="AL28" t="s">
        <v>359</v>
      </c>
    </row>
    <row r="29" spans="1:38" x14ac:dyDescent="0.3">
      <c r="A29" t="str">
        <f>HYPERLINK("https://hsdes.intel.com/resource/14013160106","14013160106")</f>
        <v>14013160106</v>
      </c>
      <c r="B29" t="s">
        <v>360</v>
      </c>
      <c r="C29" t="s">
        <v>37</v>
      </c>
      <c r="E29" t="s">
        <v>200</v>
      </c>
      <c r="F29" t="s">
        <v>83</v>
      </c>
      <c r="G29" t="s">
        <v>40</v>
      </c>
      <c r="H29" t="s">
        <v>41</v>
      </c>
      <c r="I29" t="s">
        <v>42</v>
      </c>
      <c r="J29" t="s">
        <v>361</v>
      </c>
      <c r="K29">
        <v>10</v>
      </c>
      <c r="L29">
        <v>5</v>
      </c>
      <c r="M29" t="s">
        <v>362</v>
      </c>
      <c r="N29" t="s">
        <v>203</v>
      </c>
      <c r="O29" t="s">
        <v>363</v>
      </c>
      <c r="P29" t="s">
        <v>364</v>
      </c>
      <c r="Q29" t="s">
        <v>365</v>
      </c>
      <c r="R29" t="s">
        <v>362</v>
      </c>
      <c r="S29" t="s">
        <v>72</v>
      </c>
      <c r="U29" t="s">
        <v>200</v>
      </c>
      <c r="V29" t="s">
        <v>366</v>
      </c>
      <c r="W29" t="s">
        <v>52</v>
      </c>
      <c r="X29" t="s">
        <v>183</v>
      </c>
      <c r="Y29" t="s">
        <v>367</v>
      </c>
      <c r="Z29" t="s">
        <v>368</v>
      </c>
      <c r="AB29" t="s">
        <v>56</v>
      </c>
      <c r="AC29" t="s">
        <v>57</v>
      </c>
      <c r="AE29" t="s">
        <v>58</v>
      </c>
      <c r="AF29" t="s">
        <v>59</v>
      </c>
      <c r="AI29" t="s">
        <v>60</v>
      </c>
      <c r="AJ29" t="s">
        <v>78</v>
      </c>
      <c r="AK29" t="s">
        <v>369</v>
      </c>
      <c r="AL29" t="s">
        <v>370</v>
      </c>
    </row>
    <row r="30" spans="1:38" x14ac:dyDescent="0.3">
      <c r="A30" t="str">
        <f>HYPERLINK("https://hsdes.intel.com/resource/14013160109","14013160109")</f>
        <v>14013160109</v>
      </c>
      <c r="B30" t="s">
        <v>371</v>
      </c>
      <c r="C30" t="s">
        <v>37</v>
      </c>
      <c r="E30" t="s">
        <v>200</v>
      </c>
      <c r="F30" t="s">
        <v>372</v>
      </c>
      <c r="G30" t="s">
        <v>40</v>
      </c>
      <c r="H30" t="s">
        <v>41</v>
      </c>
      <c r="I30" t="s">
        <v>42</v>
      </c>
      <c r="J30" t="s">
        <v>373</v>
      </c>
      <c r="K30">
        <v>8</v>
      </c>
      <c r="L30">
        <v>7</v>
      </c>
      <c r="M30" t="s">
        <v>374</v>
      </c>
      <c r="N30" t="s">
        <v>375</v>
      </c>
      <c r="O30" t="s">
        <v>376</v>
      </c>
      <c r="P30" t="s">
        <v>377</v>
      </c>
      <c r="Q30" t="s">
        <v>378</v>
      </c>
      <c r="R30" t="s">
        <v>374</v>
      </c>
      <c r="S30" t="s">
        <v>72</v>
      </c>
      <c r="U30" t="s">
        <v>200</v>
      </c>
      <c r="V30" t="s">
        <v>379</v>
      </c>
      <c r="W30" t="s">
        <v>52</v>
      </c>
      <c r="X30" t="s">
        <v>53</v>
      </c>
      <c r="Y30" t="s">
        <v>380</v>
      </c>
      <c r="Z30" t="s">
        <v>381</v>
      </c>
      <c r="AB30" t="s">
        <v>56</v>
      </c>
      <c r="AC30" t="s">
        <v>57</v>
      </c>
      <c r="AE30" t="s">
        <v>58</v>
      </c>
      <c r="AF30" t="s">
        <v>112</v>
      </c>
      <c r="AI30" t="s">
        <v>60</v>
      </c>
      <c r="AJ30" t="s">
        <v>382</v>
      </c>
      <c r="AK30" t="s">
        <v>383</v>
      </c>
      <c r="AL30" t="s">
        <v>384</v>
      </c>
    </row>
    <row r="31" spans="1:38" x14ac:dyDescent="0.3">
      <c r="A31" t="str">
        <f>HYPERLINK("https://hsdes.intel.com/resource/14013160449","14013160449")</f>
        <v>14013160449</v>
      </c>
      <c r="B31" t="s">
        <v>385</v>
      </c>
      <c r="C31" t="s">
        <v>37</v>
      </c>
      <c r="E31" t="s">
        <v>82</v>
      </c>
      <c r="F31" t="s">
        <v>65</v>
      </c>
      <c r="G31" t="s">
        <v>40</v>
      </c>
      <c r="H31" t="s">
        <v>41</v>
      </c>
      <c r="I31" t="s">
        <v>42</v>
      </c>
      <c r="J31" t="s">
        <v>301</v>
      </c>
      <c r="K31">
        <v>10</v>
      </c>
      <c r="L31">
        <v>5</v>
      </c>
      <c r="M31" t="s">
        <v>386</v>
      </c>
      <c r="N31" t="s">
        <v>86</v>
      </c>
      <c r="O31" t="s">
        <v>387</v>
      </c>
      <c r="P31" t="s">
        <v>388</v>
      </c>
      <c r="Q31" t="s">
        <v>389</v>
      </c>
      <c r="R31" t="s">
        <v>386</v>
      </c>
      <c r="S31" t="s">
        <v>49</v>
      </c>
      <c r="T31" t="s">
        <v>90</v>
      </c>
      <c r="U31" t="s">
        <v>91</v>
      </c>
      <c r="V31" t="s">
        <v>390</v>
      </c>
      <c r="W31" t="s">
        <v>52</v>
      </c>
      <c r="X31" t="s">
        <v>53</v>
      </c>
      <c r="Y31" t="s">
        <v>391</v>
      </c>
      <c r="Z31" t="s">
        <v>392</v>
      </c>
      <c r="AB31" t="s">
        <v>56</v>
      </c>
      <c r="AC31" t="s">
        <v>57</v>
      </c>
      <c r="AE31" t="s">
        <v>58</v>
      </c>
      <c r="AF31" t="s">
        <v>77</v>
      </c>
      <c r="AI31" t="s">
        <v>60</v>
      </c>
      <c r="AJ31" t="s">
        <v>78</v>
      </c>
      <c r="AK31" t="s">
        <v>393</v>
      </c>
      <c r="AL31" t="s">
        <v>394</v>
      </c>
    </row>
    <row r="32" spans="1:38" x14ac:dyDescent="0.3">
      <c r="A32" t="str">
        <f>HYPERLINK("https://hsdes.intel.com/resource/14013160451","14013160451")</f>
        <v>14013160451</v>
      </c>
      <c r="B32" t="s">
        <v>395</v>
      </c>
      <c r="C32" t="s">
        <v>37</v>
      </c>
      <c r="E32" t="s">
        <v>82</v>
      </c>
      <c r="F32" t="s">
        <v>125</v>
      </c>
      <c r="G32" t="s">
        <v>40</v>
      </c>
      <c r="H32" t="s">
        <v>41</v>
      </c>
      <c r="I32" t="s">
        <v>42</v>
      </c>
      <c r="J32" t="s">
        <v>301</v>
      </c>
      <c r="K32">
        <v>10</v>
      </c>
      <c r="L32">
        <v>5</v>
      </c>
      <c r="M32" t="s">
        <v>396</v>
      </c>
      <c r="N32" t="s">
        <v>86</v>
      </c>
      <c r="O32" t="s">
        <v>397</v>
      </c>
      <c r="P32" t="s">
        <v>88</v>
      </c>
      <c r="Q32" t="s">
        <v>398</v>
      </c>
      <c r="R32" t="s">
        <v>396</v>
      </c>
      <c r="S32" t="s">
        <v>49</v>
      </c>
      <c r="T32" t="s">
        <v>90</v>
      </c>
      <c r="U32" t="s">
        <v>91</v>
      </c>
      <c r="V32" t="s">
        <v>399</v>
      </c>
      <c r="W32" t="s">
        <v>52</v>
      </c>
      <c r="X32" t="s">
        <v>53</v>
      </c>
      <c r="Y32" t="s">
        <v>400</v>
      </c>
      <c r="Z32" t="s">
        <v>76</v>
      </c>
      <c r="AB32" t="s">
        <v>56</v>
      </c>
      <c r="AC32" t="s">
        <v>57</v>
      </c>
      <c r="AE32" t="s">
        <v>58</v>
      </c>
      <c r="AF32" t="s">
        <v>77</v>
      </c>
      <c r="AI32" t="s">
        <v>60</v>
      </c>
      <c r="AJ32" t="s">
        <v>78</v>
      </c>
      <c r="AK32" t="s">
        <v>401</v>
      </c>
      <c r="AL32" t="s">
        <v>402</v>
      </c>
    </row>
    <row r="33" spans="1:38" x14ac:dyDescent="0.3">
      <c r="A33" t="str">
        <f>HYPERLINK("https://hsdes.intel.com/resource/14013160473","14013160473")</f>
        <v>14013160473</v>
      </c>
      <c r="B33" t="s">
        <v>403</v>
      </c>
      <c r="C33" t="s">
        <v>37</v>
      </c>
      <c r="E33" t="s">
        <v>82</v>
      </c>
      <c r="F33" t="s">
        <v>125</v>
      </c>
      <c r="G33" t="s">
        <v>40</v>
      </c>
      <c r="H33" t="s">
        <v>41</v>
      </c>
      <c r="I33" t="s">
        <v>42</v>
      </c>
      <c r="J33" t="s">
        <v>301</v>
      </c>
      <c r="K33">
        <v>30</v>
      </c>
      <c r="L33">
        <v>10</v>
      </c>
      <c r="M33" t="s">
        <v>404</v>
      </c>
      <c r="N33" t="s">
        <v>86</v>
      </c>
      <c r="O33" t="s">
        <v>405</v>
      </c>
      <c r="P33" t="s">
        <v>88</v>
      </c>
      <c r="Q33" t="s">
        <v>406</v>
      </c>
      <c r="R33" t="s">
        <v>404</v>
      </c>
      <c r="S33" t="s">
        <v>49</v>
      </c>
      <c r="T33" t="s">
        <v>90</v>
      </c>
      <c r="U33" t="s">
        <v>91</v>
      </c>
      <c r="V33" t="s">
        <v>407</v>
      </c>
      <c r="W33" t="s">
        <v>52</v>
      </c>
      <c r="X33" t="s">
        <v>183</v>
      </c>
      <c r="Y33" t="s">
        <v>408</v>
      </c>
      <c r="Z33" t="s">
        <v>409</v>
      </c>
      <c r="AB33" t="s">
        <v>56</v>
      </c>
      <c r="AC33" t="s">
        <v>57</v>
      </c>
      <c r="AE33" t="s">
        <v>58</v>
      </c>
      <c r="AF33" t="s">
        <v>77</v>
      </c>
      <c r="AI33" t="s">
        <v>60</v>
      </c>
      <c r="AJ33" t="s">
        <v>78</v>
      </c>
      <c r="AK33" t="s">
        <v>410</v>
      </c>
      <c r="AL33" t="s">
        <v>411</v>
      </c>
    </row>
    <row r="34" spans="1:38" x14ac:dyDescent="0.3">
      <c r="A34" t="str">
        <f>HYPERLINK("https://hsdes.intel.com/resource/14013160568","14013160568")</f>
        <v>14013160568</v>
      </c>
      <c r="B34" t="s">
        <v>412</v>
      </c>
      <c r="C34" t="s">
        <v>37</v>
      </c>
      <c r="E34" t="s">
        <v>135</v>
      </c>
      <c r="F34" t="s">
        <v>65</v>
      </c>
      <c r="G34" t="s">
        <v>40</v>
      </c>
      <c r="H34" t="s">
        <v>41</v>
      </c>
      <c r="I34" t="s">
        <v>42</v>
      </c>
      <c r="J34" t="s">
        <v>136</v>
      </c>
      <c r="K34">
        <v>15</v>
      </c>
      <c r="L34">
        <v>12</v>
      </c>
      <c r="M34" t="s">
        <v>413</v>
      </c>
      <c r="N34" t="s">
        <v>138</v>
      </c>
      <c r="O34" t="s">
        <v>414</v>
      </c>
      <c r="P34" t="s">
        <v>415</v>
      </c>
      <c r="Q34" t="s">
        <v>416</v>
      </c>
      <c r="R34" t="s">
        <v>413</v>
      </c>
      <c r="S34" t="s">
        <v>49</v>
      </c>
      <c r="U34" t="s">
        <v>142</v>
      </c>
      <c r="V34" t="s">
        <v>417</v>
      </c>
      <c r="W34" t="s">
        <v>52</v>
      </c>
      <c r="X34" t="s">
        <v>53</v>
      </c>
      <c r="Y34" t="s">
        <v>418</v>
      </c>
      <c r="Z34" t="s">
        <v>419</v>
      </c>
      <c r="AB34" t="s">
        <v>56</v>
      </c>
      <c r="AC34" t="s">
        <v>57</v>
      </c>
      <c r="AE34" t="s">
        <v>58</v>
      </c>
      <c r="AF34" t="s">
        <v>77</v>
      </c>
      <c r="AI34" t="s">
        <v>60</v>
      </c>
      <c r="AJ34" t="s">
        <v>420</v>
      </c>
      <c r="AK34" t="s">
        <v>421</v>
      </c>
      <c r="AL34" t="s">
        <v>422</v>
      </c>
    </row>
    <row r="35" spans="1:38" x14ac:dyDescent="0.3">
      <c r="A35" t="str">
        <f>HYPERLINK("https://hsdes.intel.com/resource/14013160571","14013160571")</f>
        <v>14013160571</v>
      </c>
      <c r="B35" t="s">
        <v>423</v>
      </c>
      <c r="C35" t="s">
        <v>37</v>
      </c>
      <c r="E35" t="s">
        <v>135</v>
      </c>
      <c r="F35" t="s">
        <v>65</v>
      </c>
      <c r="G35" t="s">
        <v>40</v>
      </c>
      <c r="H35" t="s">
        <v>41</v>
      </c>
      <c r="I35" t="s">
        <v>42</v>
      </c>
      <c r="J35" t="s">
        <v>136</v>
      </c>
      <c r="K35">
        <v>25</v>
      </c>
      <c r="L35">
        <v>20</v>
      </c>
      <c r="M35" t="s">
        <v>424</v>
      </c>
      <c r="N35" t="s">
        <v>138</v>
      </c>
      <c r="O35" t="s">
        <v>425</v>
      </c>
      <c r="P35" t="s">
        <v>426</v>
      </c>
      <c r="Q35" t="s">
        <v>427</v>
      </c>
      <c r="R35" t="s">
        <v>424</v>
      </c>
      <c r="S35" t="s">
        <v>72</v>
      </c>
      <c r="U35" t="s">
        <v>142</v>
      </c>
      <c r="V35" t="s">
        <v>417</v>
      </c>
      <c r="W35" t="s">
        <v>52</v>
      </c>
      <c r="X35" t="s">
        <v>183</v>
      </c>
      <c r="Y35" t="s">
        <v>428</v>
      </c>
      <c r="Z35" t="s">
        <v>429</v>
      </c>
      <c r="AB35" t="s">
        <v>56</v>
      </c>
      <c r="AC35" t="s">
        <v>57</v>
      </c>
      <c r="AE35" t="s">
        <v>146</v>
      </c>
      <c r="AF35" t="s">
        <v>77</v>
      </c>
      <c r="AI35" t="s">
        <v>60</v>
      </c>
      <c r="AJ35" t="s">
        <v>420</v>
      </c>
      <c r="AK35" t="s">
        <v>430</v>
      </c>
      <c r="AL35" t="s">
        <v>431</v>
      </c>
    </row>
    <row r="36" spans="1:38" x14ac:dyDescent="0.3">
      <c r="A36" t="str">
        <f>HYPERLINK("https://hsdes.intel.com/resource/14013160672","14013160672")</f>
        <v>14013160672</v>
      </c>
      <c r="B36" t="s">
        <v>432</v>
      </c>
      <c r="C36" t="s">
        <v>37</v>
      </c>
      <c r="E36" t="s">
        <v>200</v>
      </c>
      <c r="F36" t="s">
        <v>125</v>
      </c>
      <c r="G36" t="s">
        <v>40</v>
      </c>
      <c r="H36" t="s">
        <v>41</v>
      </c>
      <c r="I36" t="s">
        <v>42</v>
      </c>
      <c r="J36" t="s">
        <v>361</v>
      </c>
      <c r="K36">
        <v>12</v>
      </c>
      <c r="L36">
        <v>7</v>
      </c>
      <c r="M36" t="s">
        <v>433</v>
      </c>
      <c r="N36" t="s">
        <v>203</v>
      </c>
      <c r="O36" t="s">
        <v>434</v>
      </c>
      <c r="P36" t="s">
        <v>435</v>
      </c>
      <c r="Q36" t="s">
        <v>436</v>
      </c>
      <c r="R36" t="s">
        <v>433</v>
      </c>
      <c r="S36" t="s">
        <v>72</v>
      </c>
      <c r="U36" t="s">
        <v>200</v>
      </c>
      <c r="V36" t="s">
        <v>437</v>
      </c>
      <c r="W36" t="s">
        <v>52</v>
      </c>
      <c r="X36" t="s">
        <v>183</v>
      </c>
      <c r="Y36" t="s">
        <v>438</v>
      </c>
      <c r="Z36" t="s">
        <v>439</v>
      </c>
      <c r="AB36" t="s">
        <v>56</v>
      </c>
      <c r="AC36" t="s">
        <v>57</v>
      </c>
      <c r="AE36" t="s">
        <v>58</v>
      </c>
      <c r="AF36" t="s">
        <v>77</v>
      </c>
      <c r="AI36" t="s">
        <v>60</v>
      </c>
      <c r="AJ36" t="s">
        <v>440</v>
      </c>
      <c r="AK36" t="s">
        <v>441</v>
      </c>
      <c r="AL36" t="s">
        <v>442</v>
      </c>
    </row>
    <row r="37" spans="1:38" x14ac:dyDescent="0.3">
      <c r="A37" t="str">
        <f>HYPERLINK("https://hsdes.intel.com/resource/14013160692","14013160692")</f>
        <v>14013160692</v>
      </c>
      <c r="B37" t="s">
        <v>443</v>
      </c>
      <c r="C37" t="s">
        <v>37</v>
      </c>
      <c r="E37" t="s">
        <v>200</v>
      </c>
      <c r="F37" t="s">
        <v>444</v>
      </c>
      <c r="G37" t="s">
        <v>40</v>
      </c>
      <c r="H37" t="s">
        <v>41</v>
      </c>
      <c r="I37" t="s">
        <v>42</v>
      </c>
      <c r="J37" t="s">
        <v>445</v>
      </c>
      <c r="K37">
        <v>8</v>
      </c>
      <c r="L37">
        <v>6</v>
      </c>
      <c r="M37" t="s">
        <v>446</v>
      </c>
      <c r="N37" t="s">
        <v>203</v>
      </c>
      <c r="O37" t="s">
        <v>447</v>
      </c>
      <c r="P37" t="s">
        <v>448</v>
      </c>
      <c r="Q37" t="s">
        <v>449</v>
      </c>
      <c r="R37" t="s">
        <v>446</v>
      </c>
      <c r="S37" t="s">
        <v>72</v>
      </c>
      <c r="U37" t="s">
        <v>200</v>
      </c>
      <c r="V37" t="s">
        <v>450</v>
      </c>
      <c r="W37" t="s">
        <v>52</v>
      </c>
      <c r="X37" t="s">
        <v>53</v>
      </c>
      <c r="Y37" t="s">
        <v>451</v>
      </c>
      <c r="Z37" t="s">
        <v>452</v>
      </c>
      <c r="AB37" t="s">
        <v>56</v>
      </c>
      <c r="AC37" t="s">
        <v>57</v>
      </c>
      <c r="AE37" t="s">
        <v>58</v>
      </c>
      <c r="AF37" t="s">
        <v>77</v>
      </c>
      <c r="AI37" t="s">
        <v>60</v>
      </c>
      <c r="AJ37" t="s">
        <v>440</v>
      </c>
      <c r="AK37" t="s">
        <v>453</v>
      </c>
      <c r="AL37" t="s">
        <v>454</v>
      </c>
    </row>
    <row r="38" spans="1:38" x14ac:dyDescent="0.3">
      <c r="A38" t="str">
        <f>HYPERLINK("https://hsdes.intel.com/resource/14013160693","14013160693")</f>
        <v>14013160693</v>
      </c>
      <c r="B38" t="s">
        <v>455</v>
      </c>
      <c r="C38" t="s">
        <v>37</v>
      </c>
      <c r="E38" t="s">
        <v>50</v>
      </c>
      <c r="F38" t="s">
        <v>65</v>
      </c>
      <c r="G38" t="s">
        <v>40</v>
      </c>
      <c r="H38" t="s">
        <v>41</v>
      </c>
      <c r="I38" t="s">
        <v>42</v>
      </c>
      <c r="J38" t="s">
        <v>66</v>
      </c>
      <c r="K38">
        <v>20</v>
      </c>
      <c r="L38">
        <v>15</v>
      </c>
      <c r="M38" t="s">
        <v>456</v>
      </c>
      <c r="N38" t="s">
        <v>68</v>
      </c>
      <c r="O38" t="s">
        <v>457</v>
      </c>
      <c r="P38" t="s">
        <v>458</v>
      </c>
      <c r="Q38" t="s">
        <v>459</v>
      </c>
      <c r="R38" t="s">
        <v>456</v>
      </c>
      <c r="S38" t="s">
        <v>49</v>
      </c>
      <c r="U38" t="s">
        <v>73</v>
      </c>
      <c r="V38" t="s">
        <v>460</v>
      </c>
      <c r="W38" t="s">
        <v>52</v>
      </c>
      <c r="X38" t="s">
        <v>183</v>
      </c>
      <c r="Y38" t="s">
        <v>461</v>
      </c>
      <c r="Z38" t="s">
        <v>462</v>
      </c>
      <c r="AB38" t="s">
        <v>56</v>
      </c>
      <c r="AC38" t="s">
        <v>57</v>
      </c>
      <c r="AE38" t="s">
        <v>146</v>
      </c>
      <c r="AF38" t="s">
        <v>77</v>
      </c>
      <c r="AI38" t="s">
        <v>60</v>
      </c>
      <c r="AJ38" t="s">
        <v>78</v>
      </c>
      <c r="AK38" t="s">
        <v>463</v>
      </c>
      <c r="AL38" t="s">
        <v>464</v>
      </c>
    </row>
    <row r="39" spans="1:38" x14ac:dyDescent="0.3">
      <c r="A39" t="str">
        <f>HYPERLINK("https://hsdes.intel.com/resource/14013160698","14013160698")</f>
        <v>14013160698</v>
      </c>
      <c r="B39" t="s">
        <v>465</v>
      </c>
      <c r="C39" t="s">
        <v>37</v>
      </c>
      <c r="E39" t="s">
        <v>200</v>
      </c>
      <c r="F39" t="s">
        <v>125</v>
      </c>
      <c r="G39" t="s">
        <v>40</v>
      </c>
      <c r="H39" t="s">
        <v>41</v>
      </c>
      <c r="I39" t="s">
        <v>42</v>
      </c>
      <c r="J39" t="s">
        <v>466</v>
      </c>
      <c r="K39">
        <v>9</v>
      </c>
      <c r="L39">
        <v>7</v>
      </c>
      <c r="M39" t="s">
        <v>467</v>
      </c>
      <c r="N39" t="s">
        <v>203</v>
      </c>
      <c r="O39" t="s">
        <v>468</v>
      </c>
      <c r="P39" t="s">
        <v>435</v>
      </c>
      <c r="Q39" t="s">
        <v>469</v>
      </c>
      <c r="R39" t="s">
        <v>467</v>
      </c>
      <c r="S39" t="s">
        <v>72</v>
      </c>
      <c r="U39" t="s">
        <v>200</v>
      </c>
      <c r="V39" t="s">
        <v>470</v>
      </c>
      <c r="W39" t="s">
        <v>52</v>
      </c>
      <c r="X39" t="s">
        <v>183</v>
      </c>
      <c r="Y39" t="s">
        <v>471</v>
      </c>
      <c r="Z39" t="s">
        <v>472</v>
      </c>
      <c r="AB39" t="s">
        <v>56</v>
      </c>
      <c r="AC39" t="s">
        <v>57</v>
      </c>
      <c r="AE39" t="s">
        <v>58</v>
      </c>
      <c r="AF39" t="s">
        <v>77</v>
      </c>
      <c r="AI39" t="s">
        <v>60</v>
      </c>
      <c r="AJ39" t="s">
        <v>440</v>
      </c>
      <c r="AK39" t="s">
        <v>473</v>
      </c>
      <c r="AL39" t="s">
        <v>474</v>
      </c>
    </row>
    <row r="40" spans="1:38" x14ac:dyDescent="0.3">
      <c r="A40" t="str">
        <f>HYPERLINK("https://hsdes.intel.com/resource/14013160707","14013160707")</f>
        <v>14013160707</v>
      </c>
      <c r="B40" t="s">
        <v>475</v>
      </c>
      <c r="C40" t="s">
        <v>37</v>
      </c>
      <c r="E40" t="s">
        <v>50</v>
      </c>
      <c r="F40" t="s">
        <v>65</v>
      </c>
      <c r="G40" t="s">
        <v>40</v>
      </c>
      <c r="H40" t="s">
        <v>41</v>
      </c>
      <c r="I40" t="s">
        <v>42</v>
      </c>
      <c r="J40" t="s">
        <v>66</v>
      </c>
      <c r="K40">
        <v>8</v>
      </c>
      <c r="L40">
        <v>5</v>
      </c>
      <c r="M40" t="s">
        <v>476</v>
      </c>
      <c r="N40" t="s">
        <v>68</v>
      </c>
      <c r="O40" t="s">
        <v>477</v>
      </c>
      <c r="P40" t="s">
        <v>478</v>
      </c>
      <c r="Q40" t="s">
        <v>479</v>
      </c>
      <c r="R40" t="s">
        <v>476</v>
      </c>
      <c r="S40" t="s">
        <v>49</v>
      </c>
      <c r="U40" t="s">
        <v>73</v>
      </c>
      <c r="V40" t="s">
        <v>480</v>
      </c>
      <c r="W40" t="s">
        <v>52</v>
      </c>
      <c r="X40" t="s">
        <v>183</v>
      </c>
      <c r="Y40" t="s">
        <v>481</v>
      </c>
      <c r="Z40" t="s">
        <v>482</v>
      </c>
      <c r="AB40" t="s">
        <v>56</v>
      </c>
      <c r="AC40" t="s">
        <v>160</v>
      </c>
      <c r="AE40" t="s">
        <v>58</v>
      </c>
      <c r="AF40" t="s">
        <v>77</v>
      </c>
      <c r="AI40" t="s">
        <v>60</v>
      </c>
      <c r="AJ40" t="s">
        <v>78</v>
      </c>
      <c r="AK40" t="s">
        <v>483</v>
      </c>
      <c r="AL40" t="s">
        <v>484</v>
      </c>
    </row>
    <row r="41" spans="1:38" x14ac:dyDescent="0.3">
      <c r="A41" t="str">
        <f>HYPERLINK("https://hsdes.intel.com/resource/14013160712","14013160712")</f>
        <v>14013160712</v>
      </c>
      <c r="B41" t="s">
        <v>485</v>
      </c>
      <c r="C41" t="s">
        <v>37</v>
      </c>
      <c r="E41" t="s">
        <v>200</v>
      </c>
      <c r="F41" t="s">
        <v>444</v>
      </c>
      <c r="G41" t="s">
        <v>40</v>
      </c>
      <c r="H41" t="s">
        <v>41</v>
      </c>
      <c r="I41" t="s">
        <v>42</v>
      </c>
      <c r="J41" t="s">
        <v>361</v>
      </c>
      <c r="K41">
        <v>9</v>
      </c>
      <c r="L41">
        <v>7</v>
      </c>
      <c r="M41" t="s">
        <v>486</v>
      </c>
      <c r="N41" t="s">
        <v>203</v>
      </c>
      <c r="O41" t="s">
        <v>487</v>
      </c>
      <c r="P41" t="s">
        <v>488</v>
      </c>
      <c r="Q41" t="s">
        <v>489</v>
      </c>
      <c r="R41" t="s">
        <v>486</v>
      </c>
      <c r="S41" t="s">
        <v>72</v>
      </c>
      <c r="U41" t="s">
        <v>200</v>
      </c>
      <c r="V41" t="s">
        <v>490</v>
      </c>
      <c r="W41" t="s">
        <v>52</v>
      </c>
      <c r="X41" t="s">
        <v>53</v>
      </c>
      <c r="Y41" t="s">
        <v>491</v>
      </c>
      <c r="Z41" t="s">
        <v>492</v>
      </c>
      <c r="AB41" t="s">
        <v>56</v>
      </c>
      <c r="AC41" t="s">
        <v>57</v>
      </c>
      <c r="AE41" t="s">
        <v>58</v>
      </c>
      <c r="AF41" t="s">
        <v>77</v>
      </c>
      <c r="AI41" t="s">
        <v>60</v>
      </c>
      <c r="AJ41" t="s">
        <v>440</v>
      </c>
      <c r="AK41" t="s">
        <v>493</v>
      </c>
      <c r="AL41" t="s">
        <v>494</v>
      </c>
    </row>
    <row r="42" spans="1:38" x14ac:dyDescent="0.3">
      <c r="A42" t="str">
        <f>HYPERLINK("https://hsdes.intel.com/resource/14013160713","14013160713")</f>
        <v>14013160713</v>
      </c>
      <c r="B42" t="s">
        <v>495</v>
      </c>
      <c r="C42" t="s">
        <v>37</v>
      </c>
      <c r="E42" t="s">
        <v>200</v>
      </c>
      <c r="F42" t="s">
        <v>125</v>
      </c>
      <c r="G42" t="s">
        <v>40</v>
      </c>
      <c r="H42" t="s">
        <v>41</v>
      </c>
      <c r="I42" t="s">
        <v>42</v>
      </c>
      <c r="J42" t="s">
        <v>466</v>
      </c>
      <c r="K42">
        <v>9</v>
      </c>
      <c r="L42">
        <v>7</v>
      </c>
      <c r="M42" t="s">
        <v>496</v>
      </c>
      <c r="N42" t="s">
        <v>203</v>
      </c>
      <c r="O42" t="s">
        <v>497</v>
      </c>
      <c r="P42" t="s">
        <v>435</v>
      </c>
      <c r="Q42" t="s">
        <v>498</v>
      </c>
      <c r="R42" t="s">
        <v>496</v>
      </c>
      <c r="S42" t="s">
        <v>72</v>
      </c>
      <c r="U42" t="s">
        <v>200</v>
      </c>
      <c r="V42" t="s">
        <v>499</v>
      </c>
      <c r="W42" t="s">
        <v>52</v>
      </c>
      <c r="X42" t="s">
        <v>183</v>
      </c>
      <c r="Y42" t="s">
        <v>500</v>
      </c>
      <c r="Z42" t="s">
        <v>501</v>
      </c>
      <c r="AB42" t="s">
        <v>56</v>
      </c>
      <c r="AC42" t="s">
        <v>57</v>
      </c>
      <c r="AE42" t="s">
        <v>58</v>
      </c>
      <c r="AF42" t="s">
        <v>77</v>
      </c>
      <c r="AI42" t="s">
        <v>60</v>
      </c>
      <c r="AJ42" t="s">
        <v>502</v>
      </c>
      <c r="AK42" t="s">
        <v>503</v>
      </c>
      <c r="AL42" t="s">
        <v>504</v>
      </c>
    </row>
    <row r="43" spans="1:38" x14ac:dyDescent="0.3">
      <c r="A43" t="str">
        <f>HYPERLINK("https://hsdes.intel.com/resource/14013160756","14013160756")</f>
        <v>14013160756</v>
      </c>
      <c r="B43" t="s">
        <v>505</v>
      </c>
      <c r="C43" t="s">
        <v>37</v>
      </c>
      <c r="E43" t="s">
        <v>135</v>
      </c>
      <c r="F43" t="s">
        <v>83</v>
      </c>
      <c r="G43" t="s">
        <v>40</v>
      </c>
      <c r="H43" t="s">
        <v>41</v>
      </c>
      <c r="I43" t="s">
        <v>42</v>
      </c>
      <c r="J43" t="s">
        <v>136</v>
      </c>
      <c r="K43">
        <v>15</v>
      </c>
      <c r="L43">
        <v>8</v>
      </c>
      <c r="M43" t="s">
        <v>506</v>
      </c>
      <c r="N43" t="s">
        <v>138</v>
      </c>
      <c r="O43" t="s">
        <v>507</v>
      </c>
      <c r="P43" t="s">
        <v>508</v>
      </c>
      <c r="Q43" t="s">
        <v>509</v>
      </c>
      <c r="R43" t="s">
        <v>506</v>
      </c>
      <c r="S43" t="s">
        <v>49</v>
      </c>
      <c r="U43" t="s">
        <v>142</v>
      </c>
      <c r="V43" t="s">
        <v>510</v>
      </c>
      <c r="W43" t="s">
        <v>52</v>
      </c>
      <c r="X43" t="s">
        <v>53</v>
      </c>
      <c r="Y43" t="s">
        <v>511</v>
      </c>
      <c r="Z43" t="s">
        <v>357</v>
      </c>
      <c r="AB43" t="s">
        <v>56</v>
      </c>
      <c r="AC43" t="s">
        <v>57</v>
      </c>
      <c r="AE43" t="s">
        <v>58</v>
      </c>
      <c r="AF43" t="s">
        <v>77</v>
      </c>
      <c r="AI43" t="s">
        <v>60</v>
      </c>
      <c r="AJ43" t="s">
        <v>268</v>
      </c>
      <c r="AK43" t="s">
        <v>512</v>
      </c>
      <c r="AL43" t="s">
        <v>513</v>
      </c>
    </row>
    <row r="44" spans="1:38" x14ac:dyDescent="0.3">
      <c r="A44" t="str">
        <f>HYPERLINK("https://hsdes.intel.com/resource/14013160780","14013160780")</f>
        <v>14013160780</v>
      </c>
      <c r="B44" t="s">
        <v>514</v>
      </c>
      <c r="C44" t="s">
        <v>37</v>
      </c>
      <c r="E44" t="s">
        <v>150</v>
      </c>
      <c r="F44" t="s">
        <v>65</v>
      </c>
      <c r="G44" t="s">
        <v>40</v>
      </c>
      <c r="H44" t="s">
        <v>41</v>
      </c>
      <c r="I44" t="s">
        <v>42</v>
      </c>
      <c r="J44" t="s">
        <v>515</v>
      </c>
      <c r="K44">
        <v>8</v>
      </c>
      <c r="L44">
        <v>5</v>
      </c>
      <c r="M44" t="s">
        <v>516</v>
      </c>
      <c r="N44" t="s">
        <v>153</v>
      </c>
      <c r="O44" t="s">
        <v>517</v>
      </c>
      <c r="P44" t="s">
        <v>518</v>
      </c>
      <c r="Q44" t="s">
        <v>519</v>
      </c>
      <c r="R44" t="s">
        <v>516</v>
      </c>
      <c r="S44" t="s">
        <v>72</v>
      </c>
      <c r="U44" t="s">
        <v>142</v>
      </c>
      <c r="V44" t="s">
        <v>520</v>
      </c>
      <c r="W44" t="s">
        <v>52</v>
      </c>
      <c r="X44" t="s">
        <v>53</v>
      </c>
      <c r="Y44" t="s">
        <v>158</v>
      </c>
      <c r="Z44" t="s">
        <v>521</v>
      </c>
      <c r="AB44" t="s">
        <v>56</v>
      </c>
      <c r="AC44" t="s">
        <v>160</v>
      </c>
      <c r="AE44" t="s">
        <v>58</v>
      </c>
      <c r="AF44" t="s">
        <v>77</v>
      </c>
      <c r="AI44" t="s">
        <v>60</v>
      </c>
      <c r="AJ44" t="s">
        <v>78</v>
      </c>
      <c r="AK44" t="s">
        <v>522</v>
      </c>
      <c r="AL44" t="s">
        <v>523</v>
      </c>
    </row>
    <row r="45" spans="1:38" x14ac:dyDescent="0.3">
      <c r="A45" t="str">
        <f>HYPERLINK("https://hsdes.intel.com/resource/14013160880","14013160880")</f>
        <v>14013160880</v>
      </c>
      <c r="B45" t="s">
        <v>524</v>
      </c>
      <c r="C45" t="s">
        <v>37</v>
      </c>
      <c r="E45" t="s">
        <v>50</v>
      </c>
      <c r="F45" t="s">
        <v>65</v>
      </c>
      <c r="G45" t="s">
        <v>40</v>
      </c>
      <c r="H45" t="s">
        <v>41</v>
      </c>
      <c r="I45" t="s">
        <v>42</v>
      </c>
      <c r="J45" t="s">
        <v>66</v>
      </c>
      <c r="K45">
        <v>12</v>
      </c>
      <c r="L45">
        <v>10</v>
      </c>
      <c r="M45" t="s">
        <v>525</v>
      </c>
      <c r="N45" t="s">
        <v>68</v>
      </c>
      <c r="O45" t="s">
        <v>526</v>
      </c>
      <c r="P45" t="s">
        <v>527</v>
      </c>
      <c r="Q45" t="s">
        <v>528</v>
      </c>
      <c r="R45" t="s">
        <v>525</v>
      </c>
      <c r="S45" t="s">
        <v>49</v>
      </c>
      <c r="U45" t="s">
        <v>73</v>
      </c>
      <c r="V45" t="s">
        <v>529</v>
      </c>
      <c r="W45" t="s">
        <v>52</v>
      </c>
      <c r="X45" t="s">
        <v>183</v>
      </c>
      <c r="Y45" t="s">
        <v>110</v>
      </c>
      <c r="Z45" t="s">
        <v>530</v>
      </c>
      <c r="AB45" t="s">
        <v>56</v>
      </c>
      <c r="AC45" t="s">
        <v>57</v>
      </c>
      <c r="AE45" t="s">
        <v>58</v>
      </c>
      <c r="AF45" t="s">
        <v>59</v>
      </c>
      <c r="AI45" t="s">
        <v>60</v>
      </c>
      <c r="AJ45" t="s">
        <v>78</v>
      </c>
      <c r="AK45" t="s">
        <v>531</v>
      </c>
      <c r="AL45" t="s">
        <v>532</v>
      </c>
    </row>
    <row r="46" spans="1:38" x14ac:dyDescent="0.3">
      <c r="A46" t="str">
        <f>HYPERLINK("https://hsdes.intel.com/resource/14013160886","14013160886")</f>
        <v>14013160886</v>
      </c>
      <c r="B46" t="s">
        <v>533</v>
      </c>
      <c r="C46" t="s">
        <v>37</v>
      </c>
      <c r="E46" t="s">
        <v>534</v>
      </c>
      <c r="F46" t="s">
        <v>535</v>
      </c>
      <c r="G46" t="s">
        <v>40</v>
      </c>
      <c r="H46" t="s">
        <v>41</v>
      </c>
      <c r="I46" t="s">
        <v>42</v>
      </c>
      <c r="J46" t="s">
        <v>536</v>
      </c>
      <c r="K46">
        <v>25</v>
      </c>
      <c r="L46">
        <v>10</v>
      </c>
      <c r="M46" t="s">
        <v>537</v>
      </c>
      <c r="N46" t="s">
        <v>538</v>
      </c>
      <c r="O46" t="s">
        <v>539</v>
      </c>
      <c r="P46" t="s">
        <v>540</v>
      </c>
      <c r="Q46" t="s">
        <v>541</v>
      </c>
      <c r="R46" t="s">
        <v>537</v>
      </c>
      <c r="S46" t="s">
        <v>49</v>
      </c>
      <c r="T46" t="s">
        <v>90</v>
      </c>
      <c r="U46" t="s">
        <v>91</v>
      </c>
      <c r="V46" t="s">
        <v>542</v>
      </c>
      <c r="W46" t="s">
        <v>52</v>
      </c>
      <c r="X46" t="s">
        <v>183</v>
      </c>
      <c r="Y46" t="s">
        <v>543</v>
      </c>
      <c r="Z46" t="s">
        <v>544</v>
      </c>
      <c r="AB46" t="s">
        <v>56</v>
      </c>
      <c r="AC46" t="s">
        <v>57</v>
      </c>
      <c r="AE46" t="s">
        <v>58</v>
      </c>
      <c r="AF46" t="s">
        <v>77</v>
      </c>
      <c r="AI46" t="s">
        <v>60</v>
      </c>
      <c r="AJ46" t="s">
        <v>78</v>
      </c>
      <c r="AK46" t="s">
        <v>545</v>
      </c>
      <c r="AL46" t="s">
        <v>546</v>
      </c>
    </row>
    <row r="47" spans="1:38" x14ac:dyDescent="0.3">
      <c r="A47" t="str">
        <f>HYPERLINK("https://hsdes.intel.com/resource/14013160932","14013160932")</f>
        <v>14013160932</v>
      </c>
      <c r="B47" t="s">
        <v>547</v>
      </c>
      <c r="C47" t="s">
        <v>37</v>
      </c>
      <c r="E47" t="s">
        <v>50</v>
      </c>
      <c r="F47" t="s">
        <v>548</v>
      </c>
      <c r="G47" t="s">
        <v>40</v>
      </c>
      <c r="H47" t="s">
        <v>41</v>
      </c>
      <c r="I47" t="s">
        <v>42</v>
      </c>
      <c r="J47" t="s">
        <v>350</v>
      </c>
      <c r="K47">
        <v>50</v>
      </c>
      <c r="L47">
        <v>15</v>
      </c>
      <c r="M47" t="s">
        <v>549</v>
      </c>
      <c r="N47" t="s">
        <v>340</v>
      </c>
      <c r="O47" t="s">
        <v>550</v>
      </c>
      <c r="P47" t="s">
        <v>551</v>
      </c>
      <c r="Q47" t="s">
        <v>552</v>
      </c>
      <c r="R47" t="s">
        <v>549</v>
      </c>
      <c r="S47" t="s">
        <v>49</v>
      </c>
      <c r="U47" t="s">
        <v>50</v>
      </c>
      <c r="V47" t="s">
        <v>553</v>
      </c>
      <c r="W47" t="s">
        <v>52</v>
      </c>
      <c r="X47" t="s">
        <v>183</v>
      </c>
      <c r="Y47" t="s">
        <v>554</v>
      </c>
      <c r="Z47" t="s">
        <v>555</v>
      </c>
      <c r="AB47" t="s">
        <v>56</v>
      </c>
      <c r="AC47" t="s">
        <v>57</v>
      </c>
      <c r="AE47" t="s">
        <v>146</v>
      </c>
      <c r="AF47" t="s">
        <v>59</v>
      </c>
      <c r="AI47" t="s">
        <v>60</v>
      </c>
      <c r="AJ47" t="s">
        <v>78</v>
      </c>
      <c r="AK47" t="s">
        <v>556</v>
      </c>
      <c r="AL47" t="s">
        <v>557</v>
      </c>
    </row>
    <row r="48" spans="1:38" x14ac:dyDescent="0.3">
      <c r="A48" t="str">
        <f>HYPERLINK("https://hsdes.intel.com/resource/14013161178","14013161178")</f>
        <v>14013161178</v>
      </c>
      <c r="B48" t="s">
        <v>558</v>
      </c>
      <c r="C48" t="s">
        <v>37</v>
      </c>
      <c r="E48" t="s">
        <v>82</v>
      </c>
      <c r="F48" t="s">
        <v>39</v>
      </c>
      <c r="G48" t="s">
        <v>40</v>
      </c>
      <c r="H48" t="s">
        <v>41</v>
      </c>
      <c r="I48" t="s">
        <v>42</v>
      </c>
      <c r="J48" t="s">
        <v>84</v>
      </c>
      <c r="K48">
        <v>10</v>
      </c>
      <c r="L48">
        <v>5</v>
      </c>
      <c r="M48" t="s">
        <v>559</v>
      </c>
      <c r="N48" t="s">
        <v>86</v>
      </c>
      <c r="O48" t="s">
        <v>560</v>
      </c>
      <c r="P48" t="s">
        <v>561</v>
      </c>
      <c r="Q48" t="s">
        <v>562</v>
      </c>
      <c r="R48" t="s">
        <v>559</v>
      </c>
      <c r="S48" t="s">
        <v>49</v>
      </c>
      <c r="T48" t="s">
        <v>90</v>
      </c>
      <c r="U48" t="s">
        <v>91</v>
      </c>
      <c r="V48" t="s">
        <v>563</v>
      </c>
      <c r="W48" t="s">
        <v>52</v>
      </c>
      <c r="X48" t="s">
        <v>53</v>
      </c>
      <c r="Y48" t="s">
        <v>564</v>
      </c>
      <c r="Z48" t="s">
        <v>565</v>
      </c>
      <c r="AB48" t="s">
        <v>56</v>
      </c>
      <c r="AC48" t="s">
        <v>160</v>
      </c>
      <c r="AE48" t="s">
        <v>58</v>
      </c>
      <c r="AF48" t="s">
        <v>77</v>
      </c>
      <c r="AI48" t="s">
        <v>60</v>
      </c>
      <c r="AJ48" t="s">
        <v>78</v>
      </c>
      <c r="AK48" t="s">
        <v>566</v>
      </c>
      <c r="AL48" t="s">
        <v>567</v>
      </c>
    </row>
    <row r="49" spans="1:38" x14ac:dyDescent="0.3">
      <c r="A49" t="str">
        <f>HYPERLINK("https://hsdes.intel.com/resource/14013161197","14013161197")</f>
        <v>14013161197</v>
      </c>
      <c r="B49" t="s">
        <v>568</v>
      </c>
      <c r="C49" t="s">
        <v>37</v>
      </c>
      <c r="E49" t="s">
        <v>50</v>
      </c>
      <c r="F49" t="s">
        <v>65</v>
      </c>
      <c r="G49" t="s">
        <v>40</v>
      </c>
      <c r="H49" t="s">
        <v>41</v>
      </c>
      <c r="I49" t="s">
        <v>42</v>
      </c>
      <c r="J49" t="s">
        <v>569</v>
      </c>
      <c r="K49">
        <v>20</v>
      </c>
      <c r="L49">
        <v>15</v>
      </c>
      <c r="M49" t="s">
        <v>570</v>
      </c>
      <c r="N49" t="s">
        <v>68</v>
      </c>
      <c r="O49" t="s">
        <v>571</v>
      </c>
      <c r="P49" t="s">
        <v>70</v>
      </c>
      <c r="Q49" t="s">
        <v>572</v>
      </c>
      <c r="R49" t="s">
        <v>570</v>
      </c>
      <c r="S49" t="s">
        <v>72</v>
      </c>
      <c r="U49" t="s">
        <v>73</v>
      </c>
      <c r="V49" t="s">
        <v>573</v>
      </c>
      <c r="W49" t="s">
        <v>52</v>
      </c>
      <c r="X49" t="s">
        <v>183</v>
      </c>
      <c r="Y49" t="s">
        <v>574</v>
      </c>
      <c r="Z49" t="s">
        <v>575</v>
      </c>
      <c r="AB49" t="s">
        <v>56</v>
      </c>
      <c r="AC49" t="s">
        <v>160</v>
      </c>
      <c r="AE49" t="s">
        <v>146</v>
      </c>
      <c r="AF49" t="s">
        <v>77</v>
      </c>
      <c r="AI49" t="s">
        <v>60</v>
      </c>
      <c r="AJ49" t="s">
        <v>78</v>
      </c>
      <c r="AK49" t="s">
        <v>576</v>
      </c>
      <c r="AL49" t="s">
        <v>577</v>
      </c>
    </row>
    <row r="50" spans="1:38" x14ac:dyDescent="0.3">
      <c r="A50" t="str">
        <f>HYPERLINK("https://hsdes.intel.com/resource/14013161203","14013161203")</f>
        <v>14013161203</v>
      </c>
      <c r="B50" t="s">
        <v>578</v>
      </c>
      <c r="C50" t="s">
        <v>37</v>
      </c>
      <c r="E50" t="s">
        <v>50</v>
      </c>
      <c r="F50" t="s">
        <v>65</v>
      </c>
      <c r="G50" t="s">
        <v>40</v>
      </c>
      <c r="H50" t="s">
        <v>41</v>
      </c>
      <c r="I50" t="s">
        <v>42</v>
      </c>
      <c r="J50" t="s">
        <v>569</v>
      </c>
      <c r="K50">
        <v>20</v>
      </c>
      <c r="L50">
        <v>15</v>
      </c>
      <c r="M50" t="s">
        <v>579</v>
      </c>
      <c r="N50" t="s">
        <v>68</v>
      </c>
      <c r="O50" t="s">
        <v>580</v>
      </c>
      <c r="P50" t="s">
        <v>70</v>
      </c>
      <c r="Q50" t="s">
        <v>581</v>
      </c>
      <c r="R50" t="s">
        <v>579</v>
      </c>
      <c r="S50" t="s">
        <v>72</v>
      </c>
      <c r="U50" t="s">
        <v>73</v>
      </c>
      <c r="V50" t="s">
        <v>582</v>
      </c>
      <c r="W50" t="s">
        <v>52</v>
      </c>
      <c r="X50" t="s">
        <v>183</v>
      </c>
      <c r="Y50" t="s">
        <v>574</v>
      </c>
      <c r="Z50" t="s">
        <v>583</v>
      </c>
      <c r="AB50" t="s">
        <v>56</v>
      </c>
      <c r="AC50" t="s">
        <v>57</v>
      </c>
      <c r="AE50" t="s">
        <v>146</v>
      </c>
      <c r="AF50" t="s">
        <v>77</v>
      </c>
      <c r="AI50" t="s">
        <v>60</v>
      </c>
      <c r="AJ50" t="s">
        <v>78</v>
      </c>
      <c r="AK50" t="s">
        <v>584</v>
      </c>
      <c r="AL50" t="s">
        <v>585</v>
      </c>
    </row>
    <row r="51" spans="1:38" x14ac:dyDescent="0.3">
      <c r="A51" t="str">
        <f>HYPERLINK("https://hsdes.intel.com/resource/14013161312","14013161312")</f>
        <v>14013161312</v>
      </c>
      <c r="B51" t="s">
        <v>586</v>
      </c>
      <c r="C51" t="s">
        <v>37</v>
      </c>
      <c r="E51" t="s">
        <v>82</v>
      </c>
      <c r="F51" t="s">
        <v>65</v>
      </c>
      <c r="G51" t="s">
        <v>40</v>
      </c>
      <c r="H51" t="s">
        <v>41</v>
      </c>
      <c r="I51" t="s">
        <v>42</v>
      </c>
      <c r="J51" t="s">
        <v>272</v>
      </c>
      <c r="K51">
        <v>5</v>
      </c>
      <c r="L51">
        <v>3</v>
      </c>
      <c r="M51" t="s">
        <v>587</v>
      </c>
      <c r="N51" t="s">
        <v>86</v>
      </c>
      <c r="O51" t="s">
        <v>588</v>
      </c>
      <c r="P51" t="s">
        <v>589</v>
      </c>
      <c r="Q51" t="s">
        <v>590</v>
      </c>
      <c r="R51" t="s">
        <v>587</v>
      </c>
      <c r="S51" t="s">
        <v>49</v>
      </c>
      <c r="T51" t="s">
        <v>90</v>
      </c>
      <c r="U51" t="s">
        <v>91</v>
      </c>
      <c r="V51" t="s">
        <v>591</v>
      </c>
      <c r="W51" t="s">
        <v>52</v>
      </c>
      <c r="X51" t="s">
        <v>53</v>
      </c>
      <c r="Y51" t="s">
        <v>391</v>
      </c>
      <c r="Z51" t="s">
        <v>392</v>
      </c>
      <c r="AB51" t="s">
        <v>56</v>
      </c>
      <c r="AC51" t="s">
        <v>57</v>
      </c>
      <c r="AE51" t="s">
        <v>58</v>
      </c>
      <c r="AF51" t="s">
        <v>59</v>
      </c>
      <c r="AI51" t="s">
        <v>60</v>
      </c>
      <c r="AJ51" t="s">
        <v>78</v>
      </c>
      <c r="AK51" t="s">
        <v>592</v>
      </c>
      <c r="AL51" t="s">
        <v>593</v>
      </c>
    </row>
    <row r="52" spans="1:38" x14ac:dyDescent="0.3">
      <c r="A52" t="str">
        <f>HYPERLINK("https://hsdes.intel.com/resource/14013161567","14013161567")</f>
        <v>14013161567</v>
      </c>
      <c r="B52" t="s">
        <v>594</v>
      </c>
      <c r="C52" t="s">
        <v>37</v>
      </c>
      <c r="E52" t="s">
        <v>82</v>
      </c>
      <c r="F52" t="s">
        <v>39</v>
      </c>
      <c r="G52" t="s">
        <v>40</v>
      </c>
      <c r="H52" t="s">
        <v>41</v>
      </c>
      <c r="I52" t="s">
        <v>42</v>
      </c>
      <c r="J52" t="s">
        <v>84</v>
      </c>
      <c r="K52">
        <v>5</v>
      </c>
      <c r="L52">
        <v>3</v>
      </c>
      <c r="M52" t="s">
        <v>595</v>
      </c>
      <c r="N52" t="s">
        <v>86</v>
      </c>
      <c r="O52" t="s">
        <v>596</v>
      </c>
      <c r="P52" t="s">
        <v>597</v>
      </c>
      <c r="Q52" t="s">
        <v>598</v>
      </c>
      <c r="R52" t="s">
        <v>595</v>
      </c>
      <c r="S52" t="s">
        <v>49</v>
      </c>
      <c r="T52" t="s">
        <v>90</v>
      </c>
      <c r="U52" t="s">
        <v>91</v>
      </c>
      <c r="V52" t="s">
        <v>599</v>
      </c>
      <c r="W52" t="s">
        <v>52</v>
      </c>
      <c r="X52" t="s">
        <v>53</v>
      </c>
      <c r="Y52" t="s">
        <v>600</v>
      </c>
      <c r="Z52" t="s">
        <v>601</v>
      </c>
      <c r="AB52" t="s">
        <v>56</v>
      </c>
      <c r="AC52" t="s">
        <v>160</v>
      </c>
      <c r="AE52" t="s">
        <v>58</v>
      </c>
      <c r="AF52" t="s">
        <v>77</v>
      </c>
      <c r="AI52" t="s">
        <v>60</v>
      </c>
      <c r="AJ52" t="s">
        <v>78</v>
      </c>
      <c r="AK52" t="s">
        <v>602</v>
      </c>
      <c r="AL52" t="s">
        <v>603</v>
      </c>
    </row>
    <row r="53" spans="1:38" x14ac:dyDescent="0.3">
      <c r="A53" t="str">
        <f>HYPERLINK("https://hsdes.intel.com/resource/14013161576","14013161576")</f>
        <v>14013161576</v>
      </c>
      <c r="B53" t="s">
        <v>604</v>
      </c>
      <c r="C53" t="s">
        <v>37</v>
      </c>
      <c r="E53" t="s">
        <v>200</v>
      </c>
      <c r="F53" t="s">
        <v>125</v>
      </c>
      <c r="G53" t="s">
        <v>40</v>
      </c>
      <c r="H53" t="s">
        <v>41</v>
      </c>
      <c r="I53" t="s">
        <v>42</v>
      </c>
      <c r="J53" t="s">
        <v>466</v>
      </c>
      <c r="K53">
        <v>5</v>
      </c>
      <c r="L53">
        <v>3</v>
      </c>
      <c r="M53" t="s">
        <v>605</v>
      </c>
      <c r="N53" t="s">
        <v>203</v>
      </c>
      <c r="O53" t="s">
        <v>606</v>
      </c>
      <c r="P53" t="s">
        <v>435</v>
      </c>
      <c r="Q53" t="s">
        <v>607</v>
      </c>
      <c r="R53" t="s">
        <v>605</v>
      </c>
      <c r="S53" t="s">
        <v>72</v>
      </c>
      <c r="U53" t="s">
        <v>200</v>
      </c>
      <c r="V53" t="s">
        <v>608</v>
      </c>
      <c r="W53" t="s">
        <v>52</v>
      </c>
      <c r="X53" t="s">
        <v>183</v>
      </c>
      <c r="Y53" t="s">
        <v>609</v>
      </c>
      <c r="Z53" t="s">
        <v>610</v>
      </c>
      <c r="AB53" t="s">
        <v>56</v>
      </c>
      <c r="AC53" t="s">
        <v>57</v>
      </c>
      <c r="AE53" t="s">
        <v>58</v>
      </c>
      <c r="AF53" t="s">
        <v>77</v>
      </c>
      <c r="AI53" t="s">
        <v>60</v>
      </c>
      <c r="AJ53" t="s">
        <v>440</v>
      </c>
      <c r="AK53" t="s">
        <v>611</v>
      </c>
      <c r="AL53" t="s">
        <v>612</v>
      </c>
    </row>
    <row r="54" spans="1:38" x14ac:dyDescent="0.3">
      <c r="A54" t="str">
        <f>HYPERLINK("https://hsdes.intel.com/resource/14013161675","14013161675")</f>
        <v>14013161675</v>
      </c>
      <c r="B54" t="s">
        <v>613</v>
      </c>
      <c r="C54" t="s">
        <v>37</v>
      </c>
      <c r="E54" t="s">
        <v>50</v>
      </c>
      <c r="F54" t="s">
        <v>65</v>
      </c>
      <c r="G54" t="s">
        <v>40</v>
      </c>
      <c r="H54" t="s">
        <v>41</v>
      </c>
      <c r="I54" t="s">
        <v>42</v>
      </c>
      <c r="J54" t="s">
        <v>66</v>
      </c>
      <c r="K54">
        <v>10</v>
      </c>
      <c r="L54">
        <v>8</v>
      </c>
      <c r="M54" t="s">
        <v>614</v>
      </c>
      <c r="N54" t="s">
        <v>68</v>
      </c>
      <c r="O54" t="s">
        <v>615</v>
      </c>
      <c r="P54" t="s">
        <v>616</v>
      </c>
      <c r="Q54" t="s">
        <v>617</v>
      </c>
      <c r="R54" t="s">
        <v>614</v>
      </c>
      <c r="S54" t="s">
        <v>49</v>
      </c>
      <c r="U54" t="s">
        <v>73</v>
      </c>
      <c r="V54" t="s">
        <v>618</v>
      </c>
      <c r="W54" t="s">
        <v>52</v>
      </c>
      <c r="X54" t="s">
        <v>53</v>
      </c>
      <c r="Y54" t="s">
        <v>619</v>
      </c>
      <c r="Z54" t="s">
        <v>462</v>
      </c>
      <c r="AB54" t="s">
        <v>56</v>
      </c>
      <c r="AC54" t="s">
        <v>160</v>
      </c>
      <c r="AE54" t="s">
        <v>58</v>
      </c>
      <c r="AF54" t="s">
        <v>77</v>
      </c>
      <c r="AI54" t="s">
        <v>290</v>
      </c>
      <c r="AJ54" t="s">
        <v>78</v>
      </c>
      <c r="AK54" t="s">
        <v>620</v>
      </c>
      <c r="AL54" t="s">
        <v>621</v>
      </c>
    </row>
    <row r="55" spans="1:38" x14ac:dyDescent="0.3">
      <c r="A55" t="str">
        <f>HYPERLINK("https://hsdes.intel.com/resource/14013163180","14013163180")</f>
        <v>14013163180</v>
      </c>
      <c r="B55" t="s">
        <v>623</v>
      </c>
      <c r="C55" t="s">
        <v>37</v>
      </c>
      <c r="E55" t="s">
        <v>38</v>
      </c>
      <c r="F55" t="s">
        <v>624</v>
      </c>
      <c r="G55" t="s">
        <v>40</v>
      </c>
      <c r="H55" t="s">
        <v>41</v>
      </c>
      <c r="I55" t="s">
        <v>42</v>
      </c>
      <c r="J55" t="s">
        <v>625</v>
      </c>
      <c r="K55">
        <v>130</v>
      </c>
      <c r="L55">
        <v>120</v>
      </c>
      <c r="M55" t="s">
        <v>626</v>
      </c>
      <c r="N55" t="s">
        <v>45</v>
      </c>
      <c r="O55" t="s">
        <v>627</v>
      </c>
      <c r="P55" t="s">
        <v>628</v>
      </c>
      <c r="Q55" t="s">
        <v>629</v>
      </c>
      <c r="R55" t="s">
        <v>626</v>
      </c>
      <c r="S55" t="s">
        <v>49</v>
      </c>
      <c r="U55" t="s">
        <v>50</v>
      </c>
      <c r="V55" t="s">
        <v>630</v>
      </c>
      <c r="W55" t="s">
        <v>52</v>
      </c>
      <c r="X55" t="s">
        <v>53</v>
      </c>
      <c r="Y55" t="s">
        <v>631</v>
      </c>
      <c r="Z55" t="s">
        <v>632</v>
      </c>
      <c r="AB55" t="s">
        <v>56</v>
      </c>
      <c r="AC55" t="s">
        <v>633</v>
      </c>
      <c r="AE55" t="s">
        <v>325</v>
      </c>
      <c r="AF55" t="s">
        <v>77</v>
      </c>
      <c r="AI55" t="s">
        <v>60</v>
      </c>
      <c r="AJ55" t="s">
        <v>78</v>
      </c>
      <c r="AK55" t="s">
        <v>634</v>
      </c>
      <c r="AL55" t="s">
        <v>635</v>
      </c>
    </row>
    <row r="56" spans="1:38" x14ac:dyDescent="0.3">
      <c r="A56" t="str">
        <f>HYPERLINK("https://hsdes.intel.com/resource/14013163289","14013163289")</f>
        <v>14013163289</v>
      </c>
      <c r="B56" t="s">
        <v>636</v>
      </c>
      <c r="C56" t="s">
        <v>37</v>
      </c>
      <c r="E56" t="s">
        <v>135</v>
      </c>
      <c r="F56" t="s">
        <v>83</v>
      </c>
      <c r="G56" t="s">
        <v>40</v>
      </c>
      <c r="H56" t="s">
        <v>41</v>
      </c>
      <c r="I56" t="s">
        <v>42</v>
      </c>
      <c r="J56" t="s">
        <v>637</v>
      </c>
      <c r="K56">
        <v>20</v>
      </c>
      <c r="L56">
        <v>15</v>
      </c>
      <c r="M56" t="s">
        <v>638</v>
      </c>
      <c r="N56" t="s">
        <v>138</v>
      </c>
      <c r="O56" t="s">
        <v>639</v>
      </c>
      <c r="P56" t="s">
        <v>640</v>
      </c>
      <c r="Q56" t="s">
        <v>641</v>
      </c>
      <c r="R56" t="s">
        <v>638</v>
      </c>
      <c r="S56" t="s">
        <v>72</v>
      </c>
      <c r="U56" t="s">
        <v>142</v>
      </c>
      <c r="V56" t="s">
        <v>642</v>
      </c>
      <c r="W56" t="s">
        <v>52</v>
      </c>
      <c r="X56" t="s">
        <v>643</v>
      </c>
      <c r="Y56" t="s">
        <v>644</v>
      </c>
      <c r="Z56" t="s">
        <v>645</v>
      </c>
      <c r="AB56" t="s">
        <v>56</v>
      </c>
      <c r="AC56" t="s">
        <v>57</v>
      </c>
      <c r="AE56" t="s">
        <v>146</v>
      </c>
      <c r="AF56" t="s">
        <v>77</v>
      </c>
      <c r="AI56" t="s">
        <v>60</v>
      </c>
      <c r="AJ56" t="s">
        <v>646</v>
      </c>
      <c r="AK56" t="s">
        <v>647</v>
      </c>
      <c r="AL56" t="s">
        <v>648</v>
      </c>
    </row>
    <row r="57" spans="1:38" x14ac:dyDescent="0.3">
      <c r="A57" t="str">
        <f>HYPERLINK("https://hsdes.intel.com/resource/14013163310","14013163310")</f>
        <v>14013163310</v>
      </c>
      <c r="B57" t="s">
        <v>649</v>
      </c>
      <c r="C57" t="s">
        <v>37</v>
      </c>
      <c r="E57" t="s">
        <v>82</v>
      </c>
      <c r="F57" t="s">
        <v>65</v>
      </c>
      <c r="G57" t="s">
        <v>40</v>
      </c>
      <c r="H57" t="s">
        <v>41</v>
      </c>
      <c r="I57" t="s">
        <v>42</v>
      </c>
      <c r="J57" t="s">
        <v>272</v>
      </c>
      <c r="K57">
        <v>15</v>
      </c>
      <c r="L57">
        <v>10</v>
      </c>
      <c r="M57" t="s">
        <v>650</v>
      </c>
      <c r="N57" t="s">
        <v>86</v>
      </c>
      <c r="O57" t="s">
        <v>651</v>
      </c>
      <c r="P57" t="s">
        <v>88</v>
      </c>
      <c r="Q57" t="s">
        <v>652</v>
      </c>
      <c r="R57" t="s">
        <v>650</v>
      </c>
      <c r="S57" t="s">
        <v>72</v>
      </c>
      <c r="T57" t="s">
        <v>90</v>
      </c>
      <c r="U57" t="s">
        <v>91</v>
      </c>
      <c r="V57" t="s">
        <v>653</v>
      </c>
      <c r="W57" t="s">
        <v>52</v>
      </c>
      <c r="X57" t="s">
        <v>643</v>
      </c>
      <c r="Y57" t="s">
        <v>654</v>
      </c>
      <c r="Z57" t="s">
        <v>655</v>
      </c>
      <c r="AB57" t="s">
        <v>56</v>
      </c>
      <c r="AC57" t="s">
        <v>57</v>
      </c>
      <c r="AE57" t="s">
        <v>58</v>
      </c>
      <c r="AF57" t="s">
        <v>59</v>
      </c>
      <c r="AI57" t="s">
        <v>60</v>
      </c>
      <c r="AJ57" t="s">
        <v>78</v>
      </c>
      <c r="AK57" t="s">
        <v>656</v>
      </c>
      <c r="AL57" t="s">
        <v>657</v>
      </c>
    </row>
    <row r="58" spans="1:38" x14ac:dyDescent="0.3">
      <c r="A58" t="str">
        <f>HYPERLINK("https://hsdes.intel.com/resource/14013165299","14013165299")</f>
        <v>14013165299</v>
      </c>
      <c r="B58" t="s">
        <v>658</v>
      </c>
      <c r="C58" t="s">
        <v>37</v>
      </c>
      <c r="E58" t="s">
        <v>82</v>
      </c>
      <c r="F58" t="s">
        <v>65</v>
      </c>
      <c r="G58" t="s">
        <v>40</v>
      </c>
      <c r="H58" t="s">
        <v>41</v>
      </c>
      <c r="I58" t="s">
        <v>42</v>
      </c>
      <c r="J58" t="s">
        <v>301</v>
      </c>
      <c r="K58">
        <v>45</v>
      </c>
      <c r="L58">
        <v>10</v>
      </c>
      <c r="M58" t="s">
        <v>659</v>
      </c>
      <c r="N58" t="s">
        <v>86</v>
      </c>
      <c r="O58" t="s">
        <v>660</v>
      </c>
      <c r="P58" t="s">
        <v>661</v>
      </c>
      <c r="Q58">
        <v>14011238041</v>
      </c>
      <c r="R58" t="s">
        <v>659</v>
      </c>
      <c r="S58" t="s">
        <v>49</v>
      </c>
      <c r="T58" t="s">
        <v>90</v>
      </c>
      <c r="U58" t="s">
        <v>91</v>
      </c>
      <c r="V58" t="s">
        <v>662</v>
      </c>
      <c r="W58" t="s">
        <v>52</v>
      </c>
      <c r="X58" t="s">
        <v>183</v>
      </c>
      <c r="Y58" t="s">
        <v>663</v>
      </c>
      <c r="Z58" t="s">
        <v>664</v>
      </c>
      <c r="AB58" t="s">
        <v>56</v>
      </c>
      <c r="AC58" t="s">
        <v>57</v>
      </c>
      <c r="AE58" t="s">
        <v>58</v>
      </c>
      <c r="AF58" t="s">
        <v>59</v>
      </c>
      <c r="AI58" t="s">
        <v>60</v>
      </c>
      <c r="AJ58" t="s">
        <v>78</v>
      </c>
      <c r="AK58" t="s">
        <v>658</v>
      </c>
      <c r="AL58" t="s">
        <v>665</v>
      </c>
    </row>
    <row r="59" spans="1:38" x14ac:dyDescent="0.3">
      <c r="A59" t="str">
        <f>HYPERLINK("https://hsdes.intel.com/resource/14013168579","14013168579")</f>
        <v>14013168579</v>
      </c>
      <c r="B59" t="s">
        <v>666</v>
      </c>
      <c r="C59" t="s">
        <v>37</v>
      </c>
      <c r="E59" t="s">
        <v>667</v>
      </c>
      <c r="F59" t="s">
        <v>65</v>
      </c>
      <c r="G59" t="s">
        <v>40</v>
      </c>
      <c r="H59" t="s">
        <v>41</v>
      </c>
      <c r="I59" t="s">
        <v>42</v>
      </c>
      <c r="J59" t="s">
        <v>668</v>
      </c>
      <c r="K59">
        <v>10</v>
      </c>
      <c r="L59">
        <v>5</v>
      </c>
      <c r="M59" t="s">
        <v>669</v>
      </c>
      <c r="N59" t="s">
        <v>670</v>
      </c>
      <c r="O59" t="s">
        <v>671</v>
      </c>
      <c r="P59" t="s">
        <v>672</v>
      </c>
      <c r="Q59" t="s">
        <v>673</v>
      </c>
      <c r="R59" t="s">
        <v>669</v>
      </c>
      <c r="S59" t="s">
        <v>49</v>
      </c>
      <c r="U59" t="s">
        <v>667</v>
      </c>
      <c r="V59" t="s">
        <v>674</v>
      </c>
      <c r="W59" t="s">
        <v>52</v>
      </c>
      <c r="X59" t="s">
        <v>183</v>
      </c>
      <c r="Y59" t="s">
        <v>675</v>
      </c>
      <c r="Z59" t="s">
        <v>676</v>
      </c>
      <c r="AB59" t="s">
        <v>56</v>
      </c>
      <c r="AC59" t="s">
        <v>57</v>
      </c>
      <c r="AE59" t="s">
        <v>58</v>
      </c>
      <c r="AF59" t="s">
        <v>77</v>
      </c>
      <c r="AI59" t="s">
        <v>60</v>
      </c>
      <c r="AJ59" t="s">
        <v>78</v>
      </c>
      <c r="AK59" t="s">
        <v>677</v>
      </c>
      <c r="AL59" t="s">
        <v>678</v>
      </c>
    </row>
    <row r="60" spans="1:38" x14ac:dyDescent="0.3">
      <c r="A60" t="str">
        <f>HYPERLINK("https://hsdes.intel.com/resource/14013169052","14013169052")</f>
        <v>14013169052</v>
      </c>
      <c r="B60" t="s">
        <v>679</v>
      </c>
      <c r="C60" t="s">
        <v>37</v>
      </c>
      <c r="E60" t="s">
        <v>667</v>
      </c>
      <c r="F60" t="s">
        <v>39</v>
      </c>
      <c r="G60" t="s">
        <v>40</v>
      </c>
      <c r="H60" t="s">
        <v>41</v>
      </c>
      <c r="I60" t="s">
        <v>42</v>
      </c>
      <c r="J60" t="s">
        <v>668</v>
      </c>
      <c r="K60">
        <v>30</v>
      </c>
      <c r="L60">
        <v>18</v>
      </c>
      <c r="M60" t="s">
        <v>680</v>
      </c>
      <c r="N60" t="s">
        <v>670</v>
      </c>
      <c r="O60" t="s">
        <v>681</v>
      </c>
      <c r="P60" t="s">
        <v>672</v>
      </c>
      <c r="Q60" t="s">
        <v>673</v>
      </c>
      <c r="R60" t="s">
        <v>680</v>
      </c>
      <c r="S60" t="s">
        <v>49</v>
      </c>
      <c r="U60" t="s">
        <v>667</v>
      </c>
      <c r="V60" t="s">
        <v>674</v>
      </c>
      <c r="W60" t="s">
        <v>52</v>
      </c>
      <c r="X60" t="s">
        <v>53</v>
      </c>
      <c r="Y60" t="s">
        <v>675</v>
      </c>
      <c r="Z60" t="s">
        <v>682</v>
      </c>
      <c r="AB60" t="s">
        <v>56</v>
      </c>
      <c r="AC60" t="s">
        <v>57</v>
      </c>
      <c r="AE60" t="s">
        <v>146</v>
      </c>
      <c r="AF60" t="s">
        <v>77</v>
      </c>
      <c r="AI60" t="s">
        <v>60</v>
      </c>
      <c r="AJ60" t="s">
        <v>78</v>
      </c>
      <c r="AK60" t="s">
        <v>677</v>
      </c>
      <c r="AL60" t="s">
        <v>683</v>
      </c>
    </row>
    <row r="61" spans="1:38" x14ac:dyDescent="0.3">
      <c r="A61" t="str">
        <f>HYPERLINK("https://hsdes.intel.com/resource/14013172859","14013172859")</f>
        <v>14013172859</v>
      </c>
      <c r="B61" t="s">
        <v>684</v>
      </c>
      <c r="C61" t="s">
        <v>37</v>
      </c>
      <c r="E61" t="s">
        <v>150</v>
      </c>
      <c r="F61" t="s">
        <v>65</v>
      </c>
      <c r="G61" t="s">
        <v>40</v>
      </c>
      <c r="H61" t="s">
        <v>41</v>
      </c>
      <c r="I61" t="s">
        <v>42</v>
      </c>
      <c r="J61" t="s">
        <v>151</v>
      </c>
      <c r="K61">
        <v>15</v>
      </c>
      <c r="L61">
        <v>12</v>
      </c>
      <c r="M61" t="s">
        <v>685</v>
      </c>
      <c r="N61" t="s">
        <v>153</v>
      </c>
      <c r="O61" t="s">
        <v>686</v>
      </c>
      <c r="P61" t="s">
        <v>687</v>
      </c>
      <c r="Q61" t="s">
        <v>688</v>
      </c>
      <c r="R61" t="s">
        <v>685</v>
      </c>
      <c r="S61" t="s">
        <v>49</v>
      </c>
      <c r="U61" t="s">
        <v>142</v>
      </c>
      <c r="V61" t="s">
        <v>689</v>
      </c>
      <c r="W61" t="s">
        <v>52</v>
      </c>
      <c r="X61" t="s">
        <v>183</v>
      </c>
      <c r="Y61" t="s">
        <v>690</v>
      </c>
      <c r="Z61" t="s">
        <v>691</v>
      </c>
      <c r="AB61" t="s">
        <v>56</v>
      </c>
      <c r="AC61" t="s">
        <v>57</v>
      </c>
      <c r="AE61" t="s">
        <v>58</v>
      </c>
      <c r="AF61" t="s">
        <v>59</v>
      </c>
      <c r="AI61" t="s">
        <v>60</v>
      </c>
      <c r="AJ61" t="s">
        <v>78</v>
      </c>
      <c r="AK61" t="s">
        <v>692</v>
      </c>
      <c r="AL61" t="s">
        <v>693</v>
      </c>
    </row>
    <row r="62" spans="1:38" x14ac:dyDescent="0.3">
      <c r="A62" t="str">
        <f>HYPERLINK("https://hsdes.intel.com/resource/14013172864","14013172864")</f>
        <v>14013172864</v>
      </c>
      <c r="B62" t="s">
        <v>694</v>
      </c>
      <c r="C62" t="s">
        <v>37</v>
      </c>
      <c r="E62" t="s">
        <v>150</v>
      </c>
      <c r="F62" t="s">
        <v>39</v>
      </c>
      <c r="G62" t="s">
        <v>40</v>
      </c>
      <c r="H62" t="s">
        <v>41</v>
      </c>
      <c r="I62" t="s">
        <v>42</v>
      </c>
      <c r="J62" t="s">
        <v>151</v>
      </c>
      <c r="K62">
        <v>15</v>
      </c>
      <c r="L62">
        <v>10</v>
      </c>
      <c r="M62" t="s">
        <v>695</v>
      </c>
      <c r="N62" t="s">
        <v>153</v>
      </c>
      <c r="O62" t="s">
        <v>696</v>
      </c>
      <c r="P62" t="s">
        <v>687</v>
      </c>
      <c r="Q62" t="s">
        <v>697</v>
      </c>
      <c r="R62" t="s">
        <v>695</v>
      </c>
      <c r="S62" t="s">
        <v>49</v>
      </c>
      <c r="U62" t="s">
        <v>142</v>
      </c>
      <c r="V62" t="s">
        <v>698</v>
      </c>
      <c r="W62" t="s">
        <v>52</v>
      </c>
      <c r="X62" t="s">
        <v>53</v>
      </c>
      <c r="Y62" t="s">
        <v>699</v>
      </c>
      <c r="Z62" t="s">
        <v>700</v>
      </c>
      <c r="AB62" t="s">
        <v>56</v>
      </c>
      <c r="AC62" t="s">
        <v>160</v>
      </c>
      <c r="AE62" t="s">
        <v>58</v>
      </c>
      <c r="AF62" t="s">
        <v>77</v>
      </c>
      <c r="AI62" t="s">
        <v>60</v>
      </c>
      <c r="AJ62" t="s">
        <v>78</v>
      </c>
      <c r="AK62" t="s">
        <v>701</v>
      </c>
      <c r="AL62" t="s">
        <v>702</v>
      </c>
    </row>
    <row r="63" spans="1:38" x14ac:dyDescent="0.3">
      <c r="A63" t="str">
        <f>HYPERLINK("https://hsdes.intel.com/resource/14013172868","14013172868")</f>
        <v>14013172868</v>
      </c>
      <c r="B63" t="s">
        <v>703</v>
      </c>
      <c r="C63" t="s">
        <v>37</v>
      </c>
      <c r="E63" t="s">
        <v>150</v>
      </c>
      <c r="F63" t="s">
        <v>65</v>
      </c>
      <c r="G63" t="s">
        <v>40</v>
      </c>
      <c r="H63" t="s">
        <v>41</v>
      </c>
      <c r="I63" t="s">
        <v>42</v>
      </c>
      <c r="J63" t="s">
        <v>151</v>
      </c>
      <c r="K63">
        <v>12</v>
      </c>
      <c r="L63">
        <v>10</v>
      </c>
      <c r="M63" t="s">
        <v>704</v>
      </c>
      <c r="N63" t="s">
        <v>153</v>
      </c>
      <c r="O63" t="s">
        <v>705</v>
      </c>
      <c r="P63" t="s">
        <v>706</v>
      </c>
      <c r="Q63" t="s">
        <v>707</v>
      </c>
      <c r="R63" t="s">
        <v>704</v>
      </c>
      <c r="S63" t="s">
        <v>49</v>
      </c>
      <c r="U63" t="s">
        <v>142</v>
      </c>
      <c r="V63" t="s">
        <v>708</v>
      </c>
      <c r="W63" t="s">
        <v>52</v>
      </c>
      <c r="X63" t="s">
        <v>53</v>
      </c>
      <c r="Y63" t="s">
        <v>709</v>
      </c>
      <c r="Z63" t="s">
        <v>530</v>
      </c>
      <c r="AB63" t="s">
        <v>56</v>
      </c>
      <c r="AC63" t="s">
        <v>633</v>
      </c>
      <c r="AE63" t="s">
        <v>58</v>
      </c>
      <c r="AF63" t="s">
        <v>77</v>
      </c>
      <c r="AI63" t="s">
        <v>60</v>
      </c>
      <c r="AJ63" t="s">
        <v>78</v>
      </c>
      <c r="AK63" t="s">
        <v>710</v>
      </c>
      <c r="AL63" t="s">
        <v>711</v>
      </c>
    </row>
    <row r="64" spans="1:38" x14ac:dyDescent="0.3">
      <c r="A64" t="str">
        <f>HYPERLINK("https://hsdes.intel.com/resource/14013172875","14013172875")</f>
        <v>14013172875</v>
      </c>
      <c r="B64" t="s">
        <v>712</v>
      </c>
      <c r="C64" t="s">
        <v>37</v>
      </c>
      <c r="E64" t="s">
        <v>150</v>
      </c>
      <c r="F64" t="s">
        <v>65</v>
      </c>
      <c r="G64" t="s">
        <v>40</v>
      </c>
      <c r="H64" t="s">
        <v>41</v>
      </c>
      <c r="I64" t="s">
        <v>42</v>
      </c>
      <c r="J64" t="s">
        <v>151</v>
      </c>
      <c r="K64">
        <v>10</v>
      </c>
      <c r="L64">
        <v>5</v>
      </c>
      <c r="M64" t="s">
        <v>713</v>
      </c>
      <c r="N64" t="s">
        <v>153</v>
      </c>
      <c r="O64" t="s">
        <v>714</v>
      </c>
      <c r="P64" t="s">
        <v>706</v>
      </c>
      <c r="Q64" t="s">
        <v>715</v>
      </c>
      <c r="R64" t="s">
        <v>713</v>
      </c>
      <c r="S64" t="s">
        <v>49</v>
      </c>
      <c r="U64" t="s">
        <v>142</v>
      </c>
      <c r="V64" t="s">
        <v>716</v>
      </c>
      <c r="W64" t="s">
        <v>52</v>
      </c>
      <c r="X64" t="s">
        <v>53</v>
      </c>
      <c r="Y64" t="s">
        <v>158</v>
      </c>
      <c r="Z64" t="s">
        <v>717</v>
      </c>
      <c r="AB64" t="s">
        <v>56</v>
      </c>
      <c r="AC64" t="s">
        <v>633</v>
      </c>
      <c r="AE64" t="s">
        <v>58</v>
      </c>
      <c r="AF64" t="s">
        <v>77</v>
      </c>
      <c r="AI64" t="s">
        <v>60</v>
      </c>
      <c r="AJ64" t="s">
        <v>78</v>
      </c>
      <c r="AK64" t="s">
        <v>718</v>
      </c>
      <c r="AL64" t="s">
        <v>719</v>
      </c>
    </row>
    <row r="65" spans="1:38" x14ac:dyDescent="0.3">
      <c r="A65" t="str">
        <f>HYPERLINK("https://hsdes.intel.com/resource/14013172888","14013172888")</f>
        <v>14013172888</v>
      </c>
      <c r="B65" t="s">
        <v>720</v>
      </c>
      <c r="C65" t="s">
        <v>37</v>
      </c>
      <c r="E65" t="s">
        <v>150</v>
      </c>
      <c r="F65" t="s">
        <v>65</v>
      </c>
      <c r="G65" t="s">
        <v>40</v>
      </c>
      <c r="H65" t="s">
        <v>41</v>
      </c>
      <c r="I65" t="s">
        <v>42</v>
      </c>
      <c r="J65" t="s">
        <v>151</v>
      </c>
      <c r="K65">
        <v>12</v>
      </c>
      <c r="L65">
        <v>8</v>
      </c>
      <c r="M65" t="s">
        <v>721</v>
      </c>
      <c r="N65" t="s">
        <v>153</v>
      </c>
      <c r="O65" t="s">
        <v>722</v>
      </c>
      <c r="P65" t="s">
        <v>706</v>
      </c>
      <c r="Q65" t="s">
        <v>723</v>
      </c>
      <c r="R65" t="s">
        <v>721</v>
      </c>
      <c r="S65" t="s">
        <v>72</v>
      </c>
      <c r="U65" t="s">
        <v>142</v>
      </c>
      <c r="V65" t="s">
        <v>724</v>
      </c>
      <c r="W65" t="s">
        <v>52</v>
      </c>
      <c r="X65" t="s">
        <v>53</v>
      </c>
      <c r="Y65" t="s">
        <v>725</v>
      </c>
      <c r="Z65" t="s">
        <v>726</v>
      </c>
      <c r="AB65" t="s">
        <v>56</v>
      </c>
      <c r="AC65" t="s">
        <v>160</v>
      </c>
      <c r="AE65" t="s">
        <v>58</v>
      </c>
      <c r="AF65" t="s">
        <v>77</v>
      </c>
      <c r="AI65" t="s">
        <v>60</v>
      </c>
      <c r="AJ65" t="s">
        <v>78</v>
      </c>
      <c r="AK65" t="s">
        <v>727</v>
      </c>
      <c r="AL65" t="s">
        <v>728</v>
      </c>
    </row>
    <row r="66" spans="1:38" x14ac:dyDescent="0.3">
      <c r="A66" t="str">
        <f>HYPERLINK("https://hsdes.intel.com/resource/14013172908","14013172908")</f>
        <v>14013172908</v>
      </c>
      <c r="B66" t="s">
        <v>729</v>
      </c>
      <c r="C66" t="s">
        <v>37</v>
      </c>
      <c r="E66" t="s">
        <v>82</v>
      </c>
      <c r="F66" t="s">
        <v>65</v>
      </c>
      <c r="G66" t="s">
        <v>40</v>
      </c>
      <c r="H66" t="s">
        <v>41</v>
      </c>
      <c r="I66" t="s">
        <v>42</v>
      </c>
      <c r="J66" t="s">
        <v>301</v>
      </c>
      <c r="K66">
        <v>10</v>
      </c>
      <c r="L66">
        <v>7</v>
      </c>
      <c r="M66" t="s">
        <v>730</v>
      </c>
      <c r="N66" t="s">
        <v>86</v>
      </c>
      <c r="O66" t="s">
        <v>731</v>
      </c>
      <c r="P66" t="s">
        <v>732</v>
      </c>
      <c r="Q66" t="s">
        <v>733</v>
      </c>
      <c r="R66" t="s">
        <v>730</v>
      </c>
      <c r="S66" t="s">
        <v>49</v>
      </c>
      <c r="T66" t="s">
        <v>90</v>
      </c>
      <c r="U66" t="s">
        <v>91</v>
      </c>
      <c r="V66" t="s">
        <v>734</v>
      </c>
      <c r="W66" t="s">
        <v>52</v>
      </c>
      <c r="X66" t="s">
        <v>53</v>
      </c>
      <c r="Y66" t="s">
        <v>735</v>
      </c>
      <c r="Z66" t="s">
        <v>736</v>
      </c>
      <c r="AB66" t="s">
        <v>56</v>
      </c>
      <c r="AC66" t="s">
        <v>57</v>
      </c>
      <c r="AE66" t="s">
        <v>58</v>
      </c>
      <c r="AF66" t="s">
        <v>77</v>
      </c>
      <c r="AI66" t="s">
        <v>60</v>
      </c>
      <c r="AJ66" t="s">
        <v>78</v>
      </c>
      <c r="AK66" t="s">
        <v>737</v>
      </c>
      <c r="AL66" t="s">
        <v>738</v>
      </c>
    </row>
    <row r="67" spans="1:38" x14ac:dyDescent="0.3">
      <c r="A67" t="str">
        <f>HYPERLINK("https://hsdes.intel.com/resource/14013172912","14013172912")</f>
        <v>14013172912</v>
      </c>
      <c r="B67" t="s">
        <v>739</v>
      </c>
      <c r="C67" t="s">
        <v>37</v>
      </c>
      <c r="E67" t="s">
        <v>135</v>
      </c>
      <c r="F67" t="s">
        <v>83</v>
      </c>
      <c r="G67" t="s">
        <v>40</v>
      </c>
      <c r="H67" t="s">
        <v>740</v>
      </c>
      <c r="I67" t="s">
        <v>42</v>
      </c>
      <c r="J67" t="s">
        <v>136</v>
      </c>
      <c r="K67">
        <v>25</v>
      </c>
      <c r="L67">
        <v>20</v>
      </c>
      <c r="M67" t="s">
        <v>741</v>
      </c>
      <c r="N67" t="s">
        <v>138</v>
      </c>
      <c r="O67" t="s">
        <v>742</v>
      </c>
      <c r="P67" t="s">
        <v>743</v>
      </c>
      <c r="Q67" t="s">
        <v>744</v>
      </c>
      <c r="R67" t="s">
        <v>741</v>
      </c>
      <c r="S67" t="s">
        <v>49</v>
      </c>
      <c r="U67" t="s">
        <v>142</v>
      </c>
      <c r="V67" t="s">
        <v>745</v>
      </c>
      <c r="W67" t="s">
        <v>52</v>
      </c>
      <c r="X67" t="s">
        <v>183</v>
      </c>
      <c r="Y67" t="s">
        <v>746</v>
      </c>
      <c r="Z67" t="s">
        <v>316</v>
      </c>
      <c r="AB67" t="s">
        <v>56</v>
      </c>
      <c r="AC67" t="s">
        <v>57</v>
      </c>
      <c r="AE67" t="s">
        <v>146</v>
      </c>
      <c r="AF67" t="s">
        <v>77</v>
      </c>
      <c r="AI67" t="s">
        <v>60</v>
      </c>
      <c r="AJ67" t="s">
        <v>78</v>
      </c>
      <c r="AK67" t="s">
        <v>747</v>
      </c>
      <c r="AL67" t="s">
        <v>748</v>
      </c>
    </row>
    <row r="68" spans="1:38" x14ac:dyDescent="0.3">
      <c r="A68" t="str">
        <f>HYPERLINK("https://hsdes.intel.com/resource/14013172917","14013172917")</f>
        <v>14013172917</v>
      </c>
      <c r="B68" t="s">
        <v>749</v>
      </c>
      <c r="C68" t="s">
        <v>37</v>
      </c>
      <c r="E68" t="s">
        <v>135</v>
      </c>
      <c r="F68" t="s">
        <v>83</v>
      </c>
      <c r="G68" t="s">
        <v>40</v>
      </c>
      <c r="H68" t="s">
        <v>41</v>
      </c>
      <c r="I68" t="s">
        <v>42</v>
      </c>
      <c r="J68" t="s">
        <v>136</v>
      </c>
      <c r="K68">
        <v>25</v>
      </c>
      <c r="L68">
        <v>18</v>
      </c>
      <c r="M68" t="s">
        <v>750</v>
      </c>
      <c r="N68" t="s">
        <v>138</v>
      </c>
      <c r="O68" t="s">
        <v>751</v>
      </c>
      <c r="P68" t="s">
        <v>752</v>
      </c>
      <c r="Q68" t="s">
        <v>753</v>
      </c>
      <c r="R68" t="s">
        <v>750</v>
      </c>
      <c r="S68" t="s">
        <v>49</v>
      </c>
      <c r="U68" t="s">
        <v>142</v>
      </c>
      <c r="V68" t="s">
        <v>754</v>
      </c>
      <c r="W68" t="s">
        <v>52</v>
      </c>
      <c r="X68" t="s">
        <v>53</v>
      </c>
      <c r="Y68" t="s">
        <v>755</v>
      </c>
      <c r="Z68" t="s">
        <v>145</v>
      </c>
      <c r="AB68" t="s">
        <v>56</v>
      </c>
      <c r="AC68" t="s">
        <v>57</v>
      </c>
      <c r="AE68" t="s">
        <v>146</v>
      </c>
      <c r="AF68" t="s">
        <v>77</v>
      </c>
      <c r="AI68" t="s">
        <v>60</v>
      </c>
      <c r="AJ68" t="s">
        <v>61</v>
      </c>
      <c r="AK68" t="s">
        <v>756</v>
      </c>
      <c r="AL68" t="s">
        <v>757</v>
      </c>
    </row>
    <row r="69" spans="1:38" x14ac:dyDescent="0.3">
      <c r="A69" t="str">
        <f>HYPERLINK("https://hsdes.intel.com/resource/14013172940","14013172940")</f>
        <v>14013172940</v>
      </c>
      <c r="B69" t="s">
        <v>758</v>
      </c>
      <c r="C69" t="s">
        <v>37</v>
      </c>
      <c r="E69" t="s">
        <v>135</v>
      </c>
      <c r="F69" t="s">
        <v>65</v>
      </c>
      <c r="G69" t="s">
        <v>40</v>
      </c>
      <c r="H69" t="s">
        <v>41</v>
      </c>
      <c r="I69" t="s">
        <v>42</v>
      </c>
      <c r="J69" t="s">
        <v>136</v>
      </c>
      <c r="K69">
        <v>25</v>
      </c>
      <c r="L69">
        <v>20</v>
      </c>
      <c r="M69" t="s">
        <v>759</v>
      </c>
      <c r="N69" t="s">
        <v>138</v>
      </c>
      <c r="O69" t="s">
        <v>760</v>
      </c>
      <c r="P69" t="s">
        <v>761</v>
      </c>
      <c r="Q69" t="s">
        <v>762</v>
      </c>
      <c r="R69" t="s">
        <v>759</v>
      </c>
      <c r="S69" t="s">
        <v>49</v>
      </c>
      <c r="U69" t="s">
        <v>142</v>
      </c>
      <c r="V69" t="s">
        <v>763</v>
      </c>
      <c r="W69" t="s">
        <v>52</v>
      </c>
      <c r="X69" t="s">
        <v>183</v>
      </c>
      <c r="Y69" t="s">
        <v>764</v>
      </c>
      <c r="Z69" t="s">
        <v>736</v>
      </c>
      <c r="AB69" t="s">
        <v>56</v>
      </c>
      <c r="AC69" t="s">
        <v>57</v>
      </c>
      <c r="AE69" t="s">
        <v>146</v>
      </c>
      <c r="AF69" t="s">
        <v>59</v>
      </c>
      <c r="AI69" t="s">
        <v>60</v>
      </c>
      <c r="AJ69" t="s">
        <v>78</v>
      </c>
      <c r="AK69" t="s">
        <v>765</v>
      </c>
      <c r="AL69" t="s">
        <v>766</v>
      </c>
    </row>
    <row r="70" spans="1:38" x14ac:dyDescent="0.3">
      <c r="A70" t="str">
        <f>HYPERLINK("https://hsdes.intel.com/resource/14013172956","14013172956")</f>
        <v>14013172956</v>
      </c>
      <c r="B70" t="s">
        <v>767</v>
      </c>
      <c r="C70" t="s">
        <v>37</v>
      </c>
      <c r="E70" t="s">
        <v>667</v>
      </c>
      <c r="F70" t="s">
        <v>768</v>
      </c>
      <c r="G70" t="s">
        <v>40</v>
      </c>
      <c r="H70" t="s">
        <v>41</v>
      </c>
      <c r="I70" t="s">
        <v>42</v>
      </c>
      <c r="J70" t="s">
        <v>769</v>
      </c>
      <c r="K70">
        <v>60</v>
      </c>
      <c r="L70">
        <v>25</v>
      </c>
      <c r="M70" t="s">
        <v>770</v>
      </c>
      <c r="N70" t="s">
        <v>771</v>
      </c>
      <c r="O70" t="s">
        <v>772</v>
      </c>
      <c r="P70" t="s">
        <v>773</v>
      </c>
      <c r="Q70" t="s">
        <v>774</v>
      </c>
      <c r="R70" t="s">
        <v>770</v>
      </c>
      <c r="S70" t="s">
        <v>49</v>
      </c>
      <c r="U70" t="s">
        <v>667</v>
      </c>
      <c r="V70" t="s">
        <v>775</v>
      </c>
      <c r="W70" t="s">
        <v>52</v>
      </c>
      <c r="X70" t="s">
        <v>183</v>
      </c>
      <c r="Y70" t="s">
        <v>776</v>
      </c>
      <c r="Z70" t="s">
        <v>777</v>
      </c>
      <c r="AB70" t="s">
        <v>56</v>
      </c>
      <c r="AC70" t="s">
        <v>57</v>
      </c>
      <c r="AE70" t="s">
        <v>325</v>
      </c>
      <c r="AF70" t="s">
        <v>77</v>
      </c>
      <c r="AI70" t="s">
        <v>60</v>
      </c>
      <c r="AJ70" t="s">
        <v>78</v>
      </c>
      <c r="AK70" t="s">
        <v>778</v>
      </c>
      <c r="AL70" t="s">
        <v>779</v>
      </c>
    </row>
    <row r="71" spans="1:38" x14ac:dyDescent="0.3">
      <c r="A71" t="str">
        <f>HYPERLINK("https://hsdes.intel.com/resource/14013173023","14013173023")</f>
        <v>14013173023</v>
      </c>
      <c r="B71" t="s">
        <v>780</v>
      </c>
      <c r="C71" t="s">
        <v>37</v>
      </c>
      <c r="E71" t="s">
        <v>150</v>
      </c>
      <c r="F71" t="s">
        <v>125</v>
      </c>
      <c r="G71" t="s">
        <v>40</v>
      </c>
      <c r="H71" t="s">
        <v>41</v>
      </c>
      <c r="I71" t="s">
        <v>42</v>
      </c>
      <c r="J71" t="s">
        <v>151</v>
      </c>
      <c r="K71">
        <v>10</v>
      </c>
      <c r="L71">
        <v>6</v>
      </c>
      <c r="M71" t="s">
        <v>781</v>
      </c>
      <c r="N71" t="s">
        <v>153</v>
      </c>
      <c r="O71" t="s">
        <v>782</v>
      </c>
      <c r="P71" t="s">
        <v>783</v>
      </c>
      <c r="Q71" t="s">
        <v>784</v>
      </c>
      <c r="R71" t="s">
        <v>781</v>
      </c>
      <c r="S71" t="s">
        <v>49</v>
      </c>
      <c r="U71" t="s">
        <v>142</v>
      </c>
      <c r="V71" t="s">
        <v>785</v>
      </c>
      <c r="W71" t="s">
        <v>52</v>
      </c>
      <c r="X71" t="s">
        <v>53</v>
      </c>
      <c r="Y71" t="s">
        <v>699</v>
      </c>
      <c r="Z71" t="s">
        <v>786</v>
      </c>
      <c r="AB71" t="s">
        <v>56</v>
      </c>
      <c r="AC71" t="s">
        <v>160</v>
      </c>
      <c r="AE71" t="s">
        <v>58</v>
      </c>
      <c r="AF71" t="s">
        <v>77</v>
      </c>
      <c r="AI71" t="s">
        <v>60</v>
      </c>
      <c r="AJ71" t="s">
        <v>78</v>
      </c>
      <c r="AK71" t="s">
        <v>787</v>
      </c>
      <c r="AL71" t="s">
        <v>788</v>
      </c>
    </row>
    <row r="72" spans="1:38" x14ac:dyDescent="0.3">
      <c r="A72" t="str">
        <f>HYPERLINK("https://hsdes.intel.com/resource/14013173026","14013173026")</f>
        <v>14013173026</v>
      </c>
      <c r="B72" t="s">
        <v>789</v>
      </c>
      <c r="C72" t="s">
        <v>37</v>
      </c>
      <c r="E72" t="s">
        <v>150</v>
      </c>
      <c r="F72" t="s">
        <v>65</v>
      </c>
      <c r="G72" t="s">
        <v>40</v>
      </c>
      <c r="H72" t="s">
        <v>41</v>
      </c>
      <c r="I72" t="s">
        <v>42</v>
      </c>
      <c r="J72" t="s">
        <v>151</v>
      </c>
      <c r="K72">
        <v>35</v>
      </c>
      <c r="L72">
        <v>20</v>
      </c>
      <c r="M72" t="s">
        <v>790</v>
      </c>
      <c r="N72" t="s">
        <v>153</v>
      </c>
      <c r="O72" t="s">
        <v>791</v>
      </c>
      <c r="P72" t="s">
        <v>792</v>
      </c>
      <c r="Q72" t="s">
        <v>793</v>
      </c>
      <c r="R72" t="s">
        <v>790</v>
      </c>
      <c r="S72" t="s">
        <v>49</v>
      </c>
      <c r="U72" t="s">
        <v>142</v>
      </c>
      <c r="V72" t="s">
        <v>794</v>
      </c>
      <c r="W72" t="s">
        <v>52</v>
      </c>
      <c r="X72" t="s">
        <v>53</v>
      </c>
      <c r="Y72" t="s">
        <v>699</v>
      </c>
      <c r="Z72" t="s">
        <v>795</v>
      </c>
      <c r="AB72" t="s">
        <v>56</v>
      </c>
      <c r="AC72" t="s">
        <v>160</v>
      </c>
      <c r="AE72" t="s">
        <v>146</v>
      </c>
      <c r="AF72" t="s">
        <v>77</v>
      </c>
      <c r="AI72" t="s">
        <v>60</v>
      </c>
      <c r="AJ72" t="s">
        <v>78</v>
      </c>
      <c r="AK72" t="s">
        <v>796</v>
      </c>
      <c r="AL72" t="s">
        <v>797</v>
      </c>
    </row>
    <row r="73" spans="1:38" x14ac:dyDescent="0.3">
      <c r="A73" t="str">
        <f>HYPERLINK("https://hsdes.intel.com/resource/14013173040","14013173040")</f>
        <v>14013173040</v>
      </c>
      <c r="B73" t="s">
        <v>798</v>
      </c>
      <c r="C73" t="s">
        <v>37</v>
      </c>
      <c r="E73" t="s">
        <v>150</v>
      </c>
      <c r="F73" t="s">
        <v>125</v>
      </c>
      <c r="G73" t="s">
        <v>40</v>
      </c>
      <c r="H73" t="s">
        <v>41</v>
      </c>
      <c r="I73" t="s">
        <v>42</v>
      </c>
      <c r="J73" t="s">
        <v>151</v>
      </c>
      <c r="K73">
        <v>20</v>
      </c>
      <c r="L73">
        <v>16</v>
      </c>
      <c r="M73" t="s">
        <v>799</v>
      </c>
      <c r="N73" t="s">
        <v>153</v>
      </c>
      <c r="O73" t="s">
        <v>800</v>
      </c>
      <c r="P73" t="s">
        <v>801</v>
      </c>
      <c r="Q73" t="s">
        <v>802</v>
      </c>
      <c r="R73" t="s">
        <v>799</v>
      </c>
      <c r="S73" t="s">
        <v>49</v>
      </c>
      <c r="U73" t="s">
        <v>142</v>
      </c>
      <c r="V73" t="s">
        <v>803</v>
      </c>
      <c r="W73" t="s">
        <v>52</v>
      </c>
      <c r="X73" t="s">
        <v>53</v>
      </c>
      <c r="Y73" t="s">
        <v>699</v>
      </c>
      <c r="Z73" t="s">
        <v>804</v>
      </c>
      <c r="AB73" t="s">
        <v>56</v>
      </c>
      <c r="AC73" t="s">
        <v>160</v>
      </c>
      <c r="AE73" t="s">
        <v>146</v>
      </c>
      <c r="AF73" t="s">
        <v>77</v>
      </c>
      <c r="AI73" t="s">
        <v>60</v>
      </c>
      <c r="AJ73" t="s">
        <v>78</v>
      </c>
      <c r="AK73" t="s">
        <v>805</v>
      </c>
      <c r="AL73" t="s">
        <v>806</v>
      </c>
    </row>
    <row r="74" spans="1:38" x14ac:dyDescent="0.3">
      <c r="A74" t="str">
        <f>HYPERLINK("https://hsdes.intel.com/resource/14013173043","14013173043")</f>
        <v>14013173043</v>
      </c>
      <c r="B74" t="s">
        <v>807</v>
      </c>
      <c r="C74" t="s">
        <v>37</v>
      </c>
      <c r="E74" t="s">
        <v>150</v>
      </c>
      <c r="F74" t="s">
        <v>39</v>
      </c>
      <c r="G74" t="s">
        <v>40</v>
      </c>
      <c r="H74" t="s">
        <v>41</v>
      </c>
      <c r="I74" t="s">
        <v>42</v>
      </c>
      <c r="J74" t="s">
        <v>151</v>
      </c>
      <c r="K74">
        <v>15</v>
      </c>
      <c r="L74">
        <v>10</v>
      </c>
      <c r="M74" t="s">
        <v>808</v>
      </c>
      <c r="N74" t="s">
        <v>153</v>
      </c>
      <c r="O74" t="s">
        <v>809</v>
      </c>
      <c r="P74" t="s">
        <v>810</v>
      </c>
      <c r="Q74" t="s">
        <v>811</v>
      </c>
      <c r="R74" t="s">
        <v>808</v>
      </c>
      <c r="S74" t="s">
        <v>49</v>
      </c>
      <c r="U74" t="s">
        <v>142</v>
      </c>
      <c r="V74" t="s">
        <v>812</v>
      </c>
      <c r="W74" t="s">
        <v>52</v>
      </c>
      <c r="X74" t="s">
        <v>53</v>
      </c>
      <c r="Y74" t="s">
        <v>699</v>
      </c>
      <c r="Z74" t="s">
        <v>813</v>
      </c>
      <c r="AB74" t="s">
        <v>56</v>
      </c>
      <c r="AC74" t="s">
        <v>160</v>
      </c>
      <c r="AE74" t="s">
        <v>58</v>
      </c>
      <c r="AF74" t="s">
        <v>77</v>
      </c>
      <c r="AI74" t="s">
        <v>60</v>
      </c>
      <c r="AJ74" t="s">
        <v>78</v>
      </c>
      <c r="AK74" t="s">
        <v>814</v>
      </c>
      <c r="AL74" t="s">
        <v>815</v>
      </c>
    </row>
    <row r="75" spans="1:38" x14ac:dyDescent="0.3">
      <c r="A75" t="str">
        <f>HYPERLINK("https://hsdes.intel.com/resource/14013173057","14013173057")</f>
        <v>14013173057</v>
      </c>
      <c r="B75" t="s">
        <v>816</v>
      </c>
      <c r="C75" t="s">
        <v>37</v>
      </c>
      <c r="E75" t="s">
        <v>150</v>
      </c>
      <c r="F75" t="s">
        <v>125</v>
      </c>
      <c r="G75" t="s">
        <v>40</v>
      </c>
      <c r="H75" t="s">
        <v>41</v>
      </c>
      <c r="I75" t="s">
        <v>42</v>
      </c>
      <c r="J75" t="s">
        <v>151</v>
      </c>
      <c r="K75">
        <v>20</v>
      </c>
      <c r="L75">
        <v>16</v>
      </c>
      <c r="M75" t="s">
        <v>817</v>
      </c>
      <c r="N75" t="s">
        <v>153</v>
      </c>
      <c r="O75" t="s">
        <v>818</v>
      </c>
      <c r="P75" t="s">
        <v>801</v>
      </c>
      <c r="Q75" t="s">
        <v>819</v>
      </c>
      <c r="R75" t="s">
        <v>817</v>
      </c>
      <c r="S75" t="s">
        <v>49</v>
      </c>
      <c r="U75" t="s">
        <v>142</v>
      </c>
      <c r="V75" t="s">
        <v>820</v>
      </c>
      <c r="W75" t="s">
        <v>52</v>
      </c>
      <c r="X75" t="s">
        <v>53</v>
      </c>
      <c r="Y75" t="s">
        <v>699</v>
      </c>
      <c r="Z75" t="s">
        <v>821</v>
      </c>
      <c r="AB75" t="s">
        <v>56</v>
      </c>
      <c r="AC75" t="s">
        <v>160</v>
      </c>
      <c r="AE75" t="s">
        <v>146</v>
      </c>
      <c r="AF75" t="s">
        <v>77</v>
      </c>
      <c r="AI75" t="s">
        <v>60</v>
      </c>
      <c r="AJ75" t="s">
        <v>78</v>
      </c>
      <c r="AK75" t="s">
        <v>822</v>
      </c>
      <c r="AL75" t="s">
        <v>823</v>
      </c>
    </row>
    <row r="76" spans="1:38" x14ac:dyDescent="0.3">
      <c r="A76" t="str">
        <f>HYPERLINK("https://hsdes.intel.com/resource/14013173090","14013173090")</f>
        <v>14013173090</v>
      </c>
      <c r="B76" t="s">
        <v>824</v>
      </c>
      <c r="C76" t="s">
        <v>37</v>
      </c>
      <c r="E76" t="s">
        <v>150</v>
      </c>
      <c r="F76" t="s">
        <v>39</v>
      </c>
      <c r="G76" t="s">
        <v>40</v>
      </c>
      <c r="H76" t="s">
        <v>41</v>
      </c>
      <c r="I76" t="s">
        <v>42</v>
      </c>
      <c r="J76" t="s">
        <v>151</v>
      </c>
      <c r="K76">
        <v>15</v>
      </c>
      <c r="L76">
        <v>8</v>
      </c>
      <c r="M76" t="s">
        <v>825</v>
      </c>
      <c r="N76" t="s">
        <v>153</v>
      </c>
      <c r="O76" t="s">
        <v>826</v>
      </c>
      <c r="P76" t="s">
        <v>827</v>
      </c>
      <c r="Q76">
        <v>2203202832</v>
      </c>
      <c r="R76" t="s">
        <v>825</v>
      </c>
      <c r="S76" t="s">
        <v>49</v>
      </c>
      <c r="U76" t="s">
        <v>142</v>
      </c>
      <c r="V76" t="s">
        <v>828</v>
      </c>
      <c r="W76" t="s">
        <v>52</v>
      </c>
      <c r="X76" t="s">
        <v>53</v>
      </c>
      <c r="Y76" t="s">
        <v>158</v>
      </c>
      <c r="Z76" t="s">
        <v>829</v>
      </c>
      <c r="AB76" t="s">
        <v>56</v>
      </c>
      <c r="AC76" t="s">
        <v>160</v>
      </c>
      <c r="AE76" t="s">
        <v>58</v>
      </c>
      <c r="AF76" t="s">
        <v>77</v>
      </c>
      <c r="AI76" t="s">
        <v>60</v>
      </c>
      <c r="AJ76" t="s">
        <v>78</v>
      </c>
      <c r="AK76" t="s">
        <v>830</v>
      </c>
      <c r="AL76" t="s">
        <v>831</v>
      </c>
    </row>
    <row r="77" spans="1:38" x14ac:dyDescent="0.3">
      <c r="A77" t="str">
        <f>HYPERLINK("https://hsdes.intel.com/resource/14013173173","14013173173")</f>
        <v>14013173173</v>
      </c>
      <c r="B77" t="s">
        <v>832</v>
      </c>
      <c r="C77" t="s">
        <v>37</v>
      </c>
      <c r="E77" t="s">
        <v>82</v>
      </c>
      <c r="F77" t="s">
        <v>65</v>
      </c>
      <c r="G77" t="s">
        <v>40</v>
      </c>
      <c r="H77" t="s">
        <v>41</v>
      </c>
      <c r="I77" t="s">
        <v>42</v>
      </c>
      <c r="J77" t="s">
        <v>272</v>
      </c>
      <c r="K77">
        <v>20</v>
      </c>
      <c r="L77">
        <v>15</v>
      </c>
      <c r="M77" t="s">
        <v>833</v>
      </c>
      <c r="N77" t="s">
        <v>86</v>
      </c>
      <c r="O77" t="s">
        <v>834</v>
      </c>
      <c r="P77" t="s">
        <v>835</v>
      </c>
      <c r="Q77" t="s">
        <v>836</v>
      </c>
      <c r="R77" t="s">
        <v>833</v>
      </c>
      <c r="S77" t="s">
        <v>49</v>
      </c>
      <c r="T77" t="s">
        <v>90</v>
      </c>
      <c r="U77" t="s">
        <v>91</v>
      </c>
      <c r="V77" t="s">
        <v>837</v>
      </c>
      <c r="W77" t="s">
        <v>52</v>
      </c>
      <c r="X77" t="s">
        <v>53</v>
      </c>
      <c r="Y77" t="s">
        <v>838</v>
      </c>
      <c r="Z77" t="s">
        <v>839</v>
      </c>
      <c r="AB77" t="s">
        <v>56</v>
      </c>
      <c r="AC77" t="s">
        <v>57</v>
      </c>
      <c r="AE77" t="s">
        <v>146</v>
      </c>
      <c r="AF77" t="s">
        <v>77</v>
      </c>
      <c r="AI77" t="s">
        <v>60</v>
      </c>
      <c r="AJ77" t="s">
        <v>78</v>
      </c>
      <c r="AK77" t="s">
        <v>840</v>
      </c>
      <c r="AL77" t="s">
        <v>841</v>
      </c>
    </row>
    <row r="78" spans="1:38" x14ac:dyDescent="0.3">
      <c r="A78" t="str">
        <f>HYPERLINK("https://hsdes.intel.com/resource/14013173200","14013173200")</f>
        <v>14013173200</v>
      </c>
      <c r="B78" t="s">
        <v>842</v>
      </c>
      <c r="C78" t="s">
        <v>37</v>
      </c>
      <c r="E78" t="s">
        <v>82</v>
      </c>
      <c r="F78" t="s">
        <v>125</v>
      </c>
      <c r="G78" t="s">
        <v>40</v>
      </c>
      <c r="H78" t="s">
        <v>41</v>
      </c>
      <c r="I78" t="s">
        <v>42</v>
      </c>
      <c r="J78" t="s">
        <v>272</v>
      </c>
      <c r="K78">
        <v>18</v>
      </c>
      <c r="L78">
        <v>8</v>
      </c>
      <c r="M78" t="s">
        <v>843</v>
      </c>
      <c r="N78" t="s">
        <v>86</v>
      </c>
      <c r="O78" t="s">
        <v>844</v>
      </c>
      <c r="P78" t="s">
        <v>845</v>
      </c>
      <c r="Q78" t="s">
        <v>846</v>
      </c>
      <c r="R78" t="s">
        <v>843</v>
      </c>
      <c r="S78" t="s">
        <v>49</v>
      </c>
      <c r="T78" t="s">
        <v>90</v>
      </c>
      <c r="U78" t="s">
        <v>91</v>
      </c>
      <c r="V78" t="s">
        <v>847</v>
      </c>
      <c r="W78" t="s">
        <v>52</v>
      </c>
      <c r="X78" t="s">
        <v>53</v>
      </c>
      <c r="Y78" t="s">
        <v>663</v>
      </c>
      <c r="Z78" t="s">
        <v>664</v>
      </c>
      <c r="AB78" t="s">
        <v>56</v>
      </c>
      <c r="AC78" t="s">
        <v>57</v>
      </c>
      <c r="AE78" t="s">
        <v>58</v>
      </c>
      <c r="AF78" t="s">
        <v>77</v>
      </c>
      <c r="AI78" t="s">
        <v>60</v>
      </c>
      <c r="AJ78" t="s">
        <v>78</v>
      </c>
      <c r="AK78" t="s">
        <v>848</v>
      </c>
      <c r="AL78" t="s">
        <v>849</v>
      </c>
    </row>
    <row r="79" spans="1:38" x14ac:dyDescent="0.3">
      <c r="A79" t="str">
        <f>HYPERLINK("https://hsdes.intel.com/resource/14013173287","14013173287")</f>
        <v>14013173287</v>
      </c>
      <c r="B79" t="s">
        <v>850</v>
      </c>
      <c r="C79" t="s">
        <v>37</v>
      </c>
      <c r="E79" t="s">
        <v>534</v>
      </c>
      <c r="F79" t="s">
        <v>39</v>
      </c>
      <c r="G79" t="s">
        <v>40</v>
      </c>
      <c r="H79" t="s">
        <v>41</v>
      </c>
      <c r="I79" t="s">
        <v>42</v>
      </c>
      <c r="J79" t="s">
        <v>851</v>
      </c>
      <c r="K79">
        <v>8</v>
      </c>
      <c r="L79">
        <v>4</v>
      </c>
      <c r="M79" t="s">
        <v>852</v>
      </c>
      <c r="N79" t="s">
        <v>853</v>
      </c>
      <c r="O79" t="s">
        <v>854</v>
      </c>
      <c r="P79" t="s">
        <v>855</v>
      </c>
      <c r="Q79" t="s">
        <v>856</v>
      </c>
      <c r="R79" t="s">
        <v>852</v>
      </c>
      <c r="S79" t="s">
        <v>49</v>
      </c>
      <c r="U79" t="s">
        <v>73</v>
      </c>
      <c r="V79" t="s">
        <v>857</v>
      </c>
      <c r="W79" t="s">
        <v>52</v>
      </c>
      <c r="X79" t="s">
        <v>858</v>
      </c>
      <c r="Y79" t="s">
        <v>859</v>
      </c>
      <c r="Z79" t="s">
        <v>860</v>
      </c>
      <c r="AB79" t="s">
        <v>56</v>
      </c>
      <c r="AC79" t="s">
        <v>57</v>
      </c>
      <c r="AE79" t="s">
        <v>58</v>
      </c>
      <c r="AF79" t="s">
        <v>59</v>
      </c>
      <c r="AI79" t="s">
        <v>60</v>
      </c>
      <c r="AJ79" t="s">
        <v>78</v>
      </c>
      <c r="AK79" t="s">
        <v>861</v>
      </c>
      <c r="AL79" t="s">
        <v>862</v>
      </c>
    </row>
    <row r="80" spans="1:38" x14ac:dyDescent="0.3">
      <c r="A80" t="str">
        <f>HYPERLINK("https://hsdes.intel.com/resource/14013174283","14013174283")</f>
        <v>14013174283</v>
      </c>
      <c r="B80" t="s">
        <v>863</v>
      </c>
      <c r="C80" t="s">
        <v>37</v>
      </c>
      <c r="E80" t="s">
        <v>225</v>
      </c>
      <c r="F80" t="s">
        <v>125</v>
      </c>
      <c r="G80" t="s">
        <v>40</v>
      </c>
      <c r="H80" t="s">
        <v>41</v>
      </c>
      <c r="I80" t="s">
        <v>42</v>
      </c>
      <c r="J80" t="s">
        <v>177</v>
      </c>
      <c r="K80">
        <v>15</v>
      </c>
      <c r="L80">
        <v>12</v>
      </c>
      <c r="M80" t="s">
        <v>864</v>
      </c>
      <c r="N80" t="s">
        <v>227</v>
      </c>
      <c r="O80" t="s">
        <v>865</v>
      </c>
      <c r="P80" t="s">
        <v>866</v>
      </c>
      <c r="Q80" t="s">
        <v>867</v>
      </c>
      <c r="R80" t="s">
        <v>864</v>
      </c>
      <c r="S80" t="s">
        <v>72</v>
      </c>
      <c r="T80" t="s">
        <v>231</v>
      </c>
      <c r="U80" t="s">
        <v>232</v>
      </c>
      <c r="V80" t="s">
        <v>868</v>
      </c>
      <c r="W80" t="s">
        <v>52</v>
      </c>
      <c r="X80" t="s">
        <v>183</v>
      </c>
      <c r="Y80" t="s">
        <v>869</v>
      </c>
      <c r="Z80" t="s">
        <v>870</v>
      </c>
      <c r="AB80" t="s">
        <v>56</v>
      </c>
      <c r="AC80" t="s">
        <v>57</v>
      </c>
      <c r="AE80" t="s">
        <v>58</v>
      </c>
      <c r="AF80" t="s">
        <v>77</v>
      </c>
      <c r="AI80" t="s">
        <v>60</v>
      </c>
      <c r="AJ80" t="s">
        <v>78</v>
      </c>
      <c r="AK80" t="s">
        <v>871</v>
      </c>
      <c r="AL80" t="s">
        <v>872</v>
      </c>
    </row>
    <row r="81" spans="1:38" x14ac:dyDescent="0.3">
      <c r="A81" t="str">
        <f>HYPERLINK("https://hsdes.intel.com/resource/14013174630","14013174630")</f>
        <v>14013174630</v>
      </c>
      <c r="B81" t="s">
        <v>873</v>
      </c>
      <c r="C81" t="s">
        <v>37</v>
      </c>
      <c r="E81" t="s">
        <v>225</v>
      </c>
      <c r="F81" t="s">
        <v>65</v>
      </c>
      <c r="G81" t="s">
        <v>40</v>
      </c>
      <c r="H81" t="s">
        <v>41</v>
      </c>
      <c r="I81" t="s">
        <v>42</v>
      </c>
      <c r="J81" t="s">
        <v>177</v>
      </c>
      <c r="K81">
        <v>5</v>
      </c>
      <c r="L81">
        <v>5</v>
      </c>
      <c r="M81" t="s">
        <v>874</v>
      </c>
      <c r="N81" t="s">
        <v>227</v>
      </c>
      <c r="O81" t="s">
        <v>875</v>
      </c>
      <c r="P81" t="s">
        <v>876</v>
      </c>
      <c r="Q81" t="s">
        <v>877</v>
      </c>
      <c r="R81" t="s">
        <v>874</v>
      </c>
      <c r="S81" t="s">
        <v>72</v>
      </c>
      <c r="T81" t="s">
        <v>231</v>
      </c>
      <c r="U81" t="s">
        <v>232</v>
      </c>
      <c r="V81" t="s">
        <v>878</v>
      </c>
      <c r="W81" t="s">
        <v>52</v>
      </c>
      <c r="X81" t="s">
        <v>53</v>
      </c>
      <c r="Y81" t="s">
        <v>879</v>
      </c>
      <c r="Z81" t="s">
        <v>880</v>
      </c>
      <c r="AB81" t="s">
        <v>56</v>
      </c>
      <c r="AC81" t="s">
        <v>57</v>
      </c>
      <c r="AE81" t="s">
        <v>58</v>
      </c>
      <c r="AF81" t="s">
        <v>77</v>
      </c>
      <c r="AI81" t="s">
        <v>60</v>
      </c>
      <c r="AJ81" t="s">
        <v>78</v>
      </c>
      <c r="AK81" t="s">
        <v>881</v>
      </c>
      <c r="AL81" t="s">
        <v>882</v>
      </c>
    </row>
    <row r="82" spans="1:38" x14ac:dyDescent="0.3">
      <c r="A82" t="str">
        <f>HYPERLINK("https://hsdes.intel.com/resource/14013174768","14013174768")</f>
        <v>14013174768</v>
      </c>
      <c r="B82" t="s">
        <v>883</v>
      </c>
      <c r="C82" t="s">
        <v>37</v>
      </c>
      <c r="E82" t="s">
        <v>225</v>
      </c>
      <c r="F82" t="s">
        <v>65</v>
      </c>
      <c r="G82" t="s">
        <v>40</v>
      </c>
      <c r="H82" t="s">
        <v>41</v>
      </c>
      <c r="I82" t="s">
        <v>42</v>
      </c>
      <c r="J82" t="s">
        <v>884</v>
      </c>
      <c r="K82">
        <v>10</v>
      </c>
      <c r="L82">
        <v>5</v>
      </c>
      <c r="M82" t="s">
        <v>885</v>
      </c>
      <c r="N82" t="s">
        <v>227</v>
      </c>
      <c r="O82" t="s">
        <v>886</v>
      </c>
      <c r="P82" t="s">
        <v>887</v>
      </c>
      <c r="Q82" t="s">
        <v>888</v>
      </c>
      <c r="R82" t="s">
        <v>885</v>
      </c>
      <c r="S82" t="s">
        <v>72</v>
      </c>
      <c r="U82" t="s">
        <v>232</v>
      </c>
      <c r="V82" t="s">
        <v>889</v>
      </c>
      <c r="W82" t="s">
        <v>52</v>
      </c>
      <c r="X82" t="s">
        <v>183</v>
      </c>
      <c r="Y82" t="s">
        <v>890</v>
      </c>
      <c r="Z82" t="s">
        <v>891</v>
      </c>
      <c r="AB82" t="s">
        <v>56</v>
      </c>
      <c r="AC82" t="s">
        <v>57</v>
      </c>
      <c r="AE82" t="s">
        <v>58</v>
      </c>
      <c r="AF82" t="s">
        <v>77</v>
      </c>
      <c r="AI82" t="s">
        <v>60</v>
      </c>
      <c r="AJ82" t="s">
        <v>78</v>
      </c>
      <c r="AK82" t="s">
        <v>892</v>
      </c>
      <c r="AL82" t="s">
        <v>893</v>
      </c>
    </row>
    <row r="83" spans="1:38" x14ac:dyDescent="0.3">
      <c r="A83" t="str">
        <f>HYPERLINK("https://hsdes.intel.com/resource/14013175465","14013175465")</f>
        <v>14013175465</v>
      </c>
      <c r="B83" t="s">
        <v>894</v>
      </c>
      <c r="C83" t="s">
        <v>37</v>
      </c>
      <c r="E83" t="s">
        <v>225</v>
      </c>
      <c r="F83" t="s">
        <v>39</v>
      </c>
      <c r="G83" t="s">
        <v>40</v>
      </c>
      <c r="H83" t="s">
        <v>41</v>
      </c>
      <c r="I83" t="s">
        <v>42</v>
      </c>
      <c r="J83" t="s">
        <v>177</v>
      </c>
      <c r="K83">
        <v>10</v>
      </c>
      <c r="L83">
        <v>6</v>
      </c>
      <c r="M83" t="s">
        <v>895</v>
      </c>
      <c r="N83" t="s">
        <v>227</v>
      </c>
      <c r="O83" t="s">
        <v>896</v>
      </c>
      <c r="P83" t="s">
        <v>897</v>
      </c>
      <c r="Q83" t="s">
        <v>898</v>
      </c>
      <c r="R83" t="s">
        <v>895</v>
      </c>
      <c r="S83" t="s">
        <v>72</v>
      </c>
      <c r="T83" t="s">
        <v>231</v>
      </c>
      <c r="U83" t="s">
        <v>232</v>
      </c>
      <c r="V83" t="s">
        <v>899</v>
      </c>
      <c r="W83" t="s">
        <v>52</v>
      </c>
      <c r="X83" t="s">
        <v>53</v>
      </c>
      <c r="Y83" t="s">
        <v>900</v>
      </c>
      <c r="Z83" t="s">
        <v>664</v>
      </c>
      <c r="AB83" t="s">
        <v>56</v>
      </c>
      <c r="AC83" t="s">
        <v>57</v>
      </c>
      <c r="AE83" t="s">
        <v>58</v>
      </c>
      <c r="AF83" t="s">
        <v>59</v>
      </c>
      <c r="AI83" t="s">
        <v>60</v>
      </c>
      <c r="AJ83" t="s">
        <v>78</v>
      </c>
      <c r="AK83" t="s">
        <v>901</v>
      </c>
      <c r="AL83" t="s">
        <v>902</v>
      </c>
    </row>
    <row r="84" spans="1:38" x14ac:dyDescent="0.3">
      <c r="A84" t="str">
        <f>HYPERLINK("https://hsdes.intel.com/resource/14013175486","14013175486")</f>
        <v>14013175486</v>
      </c>
      <c r="B84" t="s">
        <v>903</v>
      </c>
      <c r="C84" t="s">
        <v>37</v>
      </c>
      <c r="E84" t="s">
        <v>225</v>
      </c>
      <c r="F84" t="s">
        <v>65</v>
      </c>
      <c r="G84" t="s">
        <v>40</v>
      </c>
      <c r="H84" t="s">
        <v>41</v>
      </c>
      <c r="I84" t="s">
        <v>42</v>
      </c>
      <c r="J84" t="s">
        <v>904</v>
      </c>
      <c r="K84">
        <v>12</v>
      </c>
      <c r="L84">
        <v>10</v>
      </c>
      <c r="M84" t="s">
        <v>905</v>
      </c>
      <c r="N84" t="s">
        <v>227</v>
      </c>
      <c r="O84" t="s">
        <v>906</v>
      </c>
      <c r="P84" t="s">
        <v>907</v>
      </c>
      <c r="Q84" t="s">
        <v>898</v>
      </c>
      <c r="R84" t="s">
        <v>905</v>
      </c>
      <c r="S84" t="s">
        <v>72</v>
      </c>
      <c r="T84" t="s">
        <v>231</v>
      </c>
      <c r="U84" t="s">
        <v>232</v>
      </c>
      <c r="V84" t="s">
        <v>908</v>
      </c>
      <c r="W84" t="s">
        <v>52</v>
      </c>
      <c r="X84" t="s">
        <v>53</v>
      </c>
      <c r="Y84" t="s">
        <v>900</v>
      </c>
      <c r="Z84" t="s">
        <v>909</v>
      </c>
      <c r="AB84" t="s">
        <v>56</v>
      </c>
      <c r="AC84" t="s">
        <v>57</v>
      </c>
      <c r="AE84" t="s">
        <v>58</v>
      </c>
      <c r="AF84" t="s">
        <v>77</v>
      </c>
      <c r="AI84" t="s">
        <v>60</v>
      </c>
      <c r="AJ84" t="s">
        <v>78</v>
      </c>
      <c r="AK84" t="s">
        <v>910</v>
      </c>
      <c r="AL84" t="s">
        <v>911</v>
      </c>
    </row>
    <row r="85" spans="1:38" x14ac:dyDescent="0.3">
      <c r="A85" t="str">
        <f>HYPERLINK("https://hsdes.intel.com/resource/14013175857","14013175857")</f>
        <v>14013175857</v>
      </c>
      <c r="B85" t="s">
        <v>912</v>
      </c>
      <c r="C85" t="s">
        <v>37</v>
      </c>
      <c r="E85" t="s">
        <v>200</v>
      </c>
      <c r="F85" t="s">
        <v>83</v>
      </c>
      <c r="G85" t="s">
        <v>40</v>
      </c>
      <c r="H85" t="s">
        <v>41</v>
      </c>
      <c r="I85" t="s">
        <v>42</v>
      </c>
      <c r="J85" t="s">
        <v>361</v>
      </c>
      <c r="K85">
        <v>4</v>
      </c>
      <c r="L85">
        <v>2</v>
      </c>
      <c r="M85" t="s">
        <v>913</v>
      </c>
      <c r="N85" t="s">
        <v>203</v>
      </c>
      <c r="O85" t="s">
        <v>914</v>
      </c>
      <c r="P85" t="s">
        <v>364</v>
      </c>
      <c r="Q85" t="s">
        <v>915</v>
      </c>
      <c r="R85" t="s">
        <v>913</v>
      </c>
      <c r="S85" t="s">
        <v>72</v>
      </c>
      <c r="U85" t="s">
        <v>200</v>
      </c>
      <c r="V85" t="s">
        <v>916</v>
      </c>
      <c r="W85" t="s">
        <v>52</v>
      </c>
      <c r="X85" t="s">
        <v>643</v>
      </c>
      <c r="Y85" t="s">
        <v>917</v>
      </c>
      <c r="Z85" t="s">
        <v>918</v>
      </c>
      <c r="AB85" t="s">
        <v>56</v>
      </c>
      <c r="AC85" t="s">
        <v>57</v>
      </c>
      <c r="AE85" t="s">
        <v>58</v>
      </c>
      <c r="AF85" t="s">
        <v>77</v>
      </c>
      <c r="AI85" t="s">
        <v>60</v>
      </c>
      <c r="AJ85" t="s">
        <v>919</v>
      </c>
      <c r="AK85" t="s">
        <v>920</v>
      </c>
      <c r="AL85" t="s">
        <v>921</v>
      </c>
    </row>
    <row r="86" spans="1:38" ht="16.2" x14ac:dyDescent="0.3">
      <c r="A86" t="str">
        <f>HYPERLINK("https://hsdes.intel.com/resource/14013176457","14013176457")</f>
        <v>14013176457</v>
      </c>
      <c r="B86" t="s">
        <v>922</v>
      </c>
      <c r="C86" t="s">
        <v>923</v>
      </c>
      <c r="D86" s="1" t="s">
        <v>2334</v>
      </c>
      <c r="E86" t="s">
        <v>150</v>
      </c>
      <c r="F86" t="s">
        <v>65</v>
      </c>
      <c r="G86" t="s">
        <v>40</v>
      </c>
      <c r="H86" t="s">
        <v>41</v>
      </c>
      <c r="I86" t="s">
        <v>42</v>
      </c>
      <c r="J86" t="s">
        <v>151</v>
      </c>
      <c r="K86">
        <v>10</v>
      </c>
      <c r="L86">
        <v>5</v>
      </c>
      <c r="M86" t="s">
        <v>924</v>
      </c>
      <c r="N86" t="s">
        <v>538</v>
      </c>
      <c r="O86" t="s">
        <v>925</v>
      </c>
      <c r="P86" t="s">
        <v>926</v>
      </c>
      <c r="Q86" t="s">
        <v>927</v>
      </c>
      <c r="R86" t="s">
        <v>924</v>
      </c>
      <c r="S86" t="s">
        <v>72</v>
      </c>
      <c r="U86" t="s">
        <v>142</v>
      </c>
      <c r="V86" t="s">
        <v>928</v>
      </c>
      <c r="W86" t="s">
        <v>52</v>
      </c>
      <c r="X86" t="s">
        <v>53</v>
      </c>
      <c r="Y86" t="s">
        <v>158</v>
      </c>
      <c r="Z86" t="s">
        <v>929</v>
      </c>
      <c r="AB86" t="s">
        <v>56</v>
      </c>
      <c r="AC86" t="s">
        <v>57</v>
      </c>
      <c r="AE86" t="s">
        <v>58</v>
      </c>
      <c r="AF86" t="s">
        <v>77</v>
      </c>
      <c r="AI86" t="s">
        <v>60</v>
      </c>
      <c r="AJ86" t="s">
        <v>78</v>
      </c>
      <c r="AK86" t="s">
        <v>930</v>
      </c>
      <c r="AL86" t="s">
        <v>931</v>
      </c>
    </row>
    <row r="87" spans="1:38" x14ac:dyDescent="0.3">
      <c r="A87" t="str">
        <f>HYPERLINK("https://hsdes.intel.com/resource/14013176475","14013176475")</f>
        <v>14013176475</v>
      </c>
      <c r="B87" t="s">
        <v>932</v>
      </c>
      <c r="C87" t="s">
        <v>37</v>
      </c>
      <c r="E87" t="s">
        <v>667</v>
      </c>
      <c r="F87" t="s">
        <v>65</v>
      </c>
      <c r="G87" t="s">
        <v>40</v>
      </c>
      <c r="H87" t="s">
        <v>41</v>
      </c>
      <c r="I87" t="s">
        <v>42</v>
      </c>
      <c r="J87" t="s">
        <v>66</v>
      </c>
      <c r="K87">
        <v>20</v>
      </c>
      <c r="L87">
        <v>10</v>
      </c>
      <c r="M87" t="s">
        <v>933</v>
      </c>
      <c r="N87" t="s">
        <v>771</v>
      </c>
      <c r="O87" t="s">
        <v>934</v>
      </c>
      <c r="P87" t="s">
        <v>935</v>
      </c>
      <c r="Q87" t="s">
        <v>936</v>
      </c>
      <c r="R87" t="s">
        <v>933</v>
      </c>
      <c r="S87" t="s">
        <v>72</v>
      </c>
      <c r="U87" t="s">
        <v>667</v>
      </c>
      <c r="V87" t="s">
        <v>937</v>
      </c>
      <c r="W87" t="s">
        <v>52</v>
      </c>
      <c r="X87" t="s">
        <v>53</v>
      </c>
      <c r="Y87" t="s">
        <v>938</v>
      </c>
      <c r="Z87" t="s">
        <v>939</v>
      </c>
      <c r="AB87" t="s">
        <v>56</v>
      </c>
      <c r="AC87" t="s">
        <v>160</v>
      </c>
      <c r="AE87" t="s">
        <v>58</v>
      </c>
      <c r="AF87" t="s">
        <v>77</v>
      </c>
      <c r="AI87" t="s">
        <v>60</v>
      </c>
      <c r="AJ87" t="s">
        <v>78</v>
      </c>
      <c r="AK87" t="s">
        <v>940</v>
      </c>
      <c r="AL87" t="s">
        <v>941</v>
      </c>
    </row>
    <row r="88" spans="1:38" x14ac:dyDescent="0.3">
      <c r="A88" t="str">
        <f>HYPERLINK("https://hsdes.intel.com/resource/14013176664","14013176664")</f>
        <v>14013176664</v>
      </c>
      <c r="B88" t="s">
        <v>942</v>
      </c>
      <c r="C88" t="s">
        <v>37</v>
      </c>
      <c r="E88" t="s">
        <v>50</v>
      </c>
      <c r="F88" t="s">
        <v>83</v>
      </c>
      <c r="G88" t="s">
        <v>40</v>
      </c>
      <c r="H88" t="s">
        <v>41</v>
      </c>
      <c r="I88" t="s">
        <v>42</v>
      </c>
      <c r="J88" t="s">
        <v>943</v>
      </c>
      <c r="K88">
        <v>40</v>
      </c>
      <c r="L88">
        <v>35</v>
      </c>
      <c r="M88" t="s">
        <v>944</v>
      </c>
      <c r="N88" t="s">
        <v>340</v>
      </c>
      <c r="O88" t="s">
        <v>945</v>
      </c>
      <c r="P88" t="s">
        <v>946</v>
      </c>
      <c r="Q88" t="s">
        <v>947</v>
      </c>
      <c r="R88" t="s">
        <v>944</v>
      </c>
      <c r="S88" t="s">
        <v>49</v>
      </c>
      <c r="U88" t="s">
        <v>50</v>
      </c>
      <c r="V88" t="s">
        <v>948</v>
      </c>
      <c r="W88" t="s">
        <v>52</v>
      </c>
      <c r="X88" t="s">
        <v>183</v>
      </c>
      <c r="Y88" t="s">
        <v>949</v>
      </c>
      <c r="Z88" t="s">
        <v>357</v>
      </c>
      <c r="AB88" t="s">
        <v>56</v>
      </c>
      <c r="AC88" t="s">
        <v>57</v>
      </c>
      <c r="AE88" t="s">
        <v>325</v>
      </c>
      <c r="AF88" t="s">
        <v>77</v>
      </c>
      <c r="AI88" t="s">
        <v>60</v>
      </c>
      <c r="AJ88" t="s">
        <v>78</v>
      </c>
      <c r="AK88" t="s">
        <v>950</v>
      </c>
      <c r="AL88" t="s">
        <v>951</v>
      </c>
    </row>
    <row r="89" spans="1:38" x14ac:dyDescent="0.3">
      <c r="A89" t="str">
        <f>HYPERLINK("https://hsdes.intel.com/resource/14013176673","14013176673")</f>
        <v>14013176673</v>
      </c>
      <c r="B89" t="s">
        <v>952</v>
      </c>
      <c r="C89" t="s">
        <v>37</v>
      </c>
      <c r="E89" t="s">
        <v>50</v>
      </c>
      <c r="F89" t="s">
        <v>83</v>
      </c>
      <c r="G89" t="s">
        <v>40</v>
      </c>
      <c r="H89" t="s">
        <v>41</v>
      </c>
      <c r="I89" t="s">
        <v>42</v>
      </c>
      <c r="J89" t="s">
        <v>943</v>
      </c>
      <c r="K89">
        <v>50</v>
      </c>
      <c r="L89">
        <v>35</v>
      </c>
      <c r="M89" t="s">
        <v>953</v>
      </c>
      <c r="N89" t="s">
        <v>340</v>
      </c>
      <c r="O89" t="s">
        <v>954</v>
      </c>
      <c r="P89" t="s">
        <v>955</v>
      </c>
      <c r="Q89" t="s">
        <v>956</v>
      </c>
      <c r="R89" t="s">
        <v>953</v>
      </c>
      <c r="S89" t="s">
        <v>49</v>
      </c>
      <c r="U89" t="s">
        <v>50</v>
      </c>
      <c r="V89" t="s">
        <v>957</v>
      </c>
      <c r="W89" t="s">
        <v>52</v>
      </c>
      <c r="X89" t="s">
        <v>183</v>
      </c>
      <c r="Y89" t="s">
        <v>958</v>
      </c>
      <c r="Z89" t="s">
        <v>959</v>
      </c>
      <c r="AB89" t="s">
        <v>56</v>
      </c>
      <c r="AC89" t="s">
        <v>57</v>
      </c>
      <c r="AE89" t="s">
        <v>325</v>
      </c>
      <c r="AF89" t="s">
        <v>77</v>
      </c>
      <c r="AI89" t="s">
        <v>60</v>
      </c>
      <c r="AJ89" t="s">
        <v>78</v>
      </c>
      <c r="AK89" t="s">
        <v>960</v>
      </c>
      <c r="AL89" t="s">
        <v>961</v>
      </c>
    </row>
    <row r="90" spans="1:38" x14ac:dyDescent="0.3">
      <c r="A90" t="str">
        <f>HYPERLINK("https://hsdes.intel.com/resource/14013176711","14013176711")</f>
        <v>14013176711</v>
      </c>
      <c r="B90" t="s">
        <v>962</v>
      </c>
      <c r="C90" t="s">
        <v>37</v>
      </c>
      <c r="E90" t="s">
        <v>38</v>
      </c>
      <c r="F90" t="s">
        <v>548</v>
      </c>
      <c r="G90" t="s">
        <v>40</v>
      </c>
      <c r="H90" t="s">
        <v>41</v>
      </c>
      <c r="I90" t="s">
        <v>42</v>
      </c>
      <c r="J90" t="s">
        <v>177</v>
      </c>
      <c r="K90">
        <v>8</v>
      </c>
      <c r="L90">
        <v>5</v>
      </c>
      <c r="M90" t="s">
        <v>963</v>
      </c>
      <c r="N90" t="s">
        <v>240</v>
      </c>
      <c r="O90" t="s">
        <v>964</v>
      </c>
      <c r="P90" t="s">
        <v>47</v>
      </c>
      <c r="Q90" t="s">
        <v>965</v>
      </c>
      <c r="R90" t="s">
        <v>963</v>
      </c>
      <c r="S90" t="s">
        <v>49</v>
      </c>
      <c r="U90" t="s">
        <v>50</v>
      </c>
      <c r="V90" t="s">
        <v>966</v>
      </c>
      <c r="W90" t="s">
        <v>52</v>
      </c>
      <c r="X90" t="s">
        <v>53</v>
      </c>
      <c r="Y90" t="s">
        <v>967</v>
      </c>
      <c r="Z90" t="s">
        <v>959</v>
      </c>
      <c r="AB90" t="s">
        <v>56</v>
      </c>
      <c r="AC90" t="s">
        <v>57</v>
      </c>
      <c r="AE90" t="s">
        <v>58</v>
      </c>
      <c r="AF90" t="s">
        <v>59</v>
      </c>
      <c r="AI90" t="s">
        <v>60</v>
      </c>
      <c r="AJ90" t="s">
        <v>78</v>
      </c>
      <c r="AK90" t="s">
        <v>968</v>
      </c>
      <c r="AL90" t="s">
        <v>969</v>
      </c>
    </row>
    <row r="91" spans="1:38" x14ac:dyDescent="0.3">
      <c r="A91" t="str">
        <f>HYPERLINK("https://hsdes.intel.com/resource/14013177940","14013177940")</f>
        <v>14013177940</v>
      </c>
      <c r="B91" t="s">
        <v>970</v>
      </c>
      <c r="C91" t="s">
        <v>37</v>
      </c>
      <c r="E91" t="s">
        <v>225</v>
      </c>
      <c r="F91" t="s">
        <v>83</v>
      </c>
      <c r="G91" t="s">
        <v>40</v>
      </c>
      <c r="H91" t="s">
        <v>41</v>
      </c>
      <c r="I91" t="s">
        <v>42</v>
      </c>
      <c r="J91" t="s">
        <v>971</v>
      </c>
      <c r="K91">
        <v>5</v>
      </c>
      <c r="L91">
        <v>4</v>
      </c>
      <c r="M91" t="s">
        <v>972</v>
      </c>
      <c r="N91" t="s">
        <v>227</v>
      </c>
      <c r="O91" t="s">
        <v>973</v>
      </c>
      <c r="P91" t="s">
        <v>974</v>
      </c>
      <c r="Q91" t="s">
        <v>975</v>
      </c>
      <c r="R91" t="s">
        <v>972</v>
      </c>
      <c r="S91" t="s">
        <v>72</v>
      </c>
      <c r="T91" t="s">
        <v>231</v>
      </c>
      <c r="U91" t="s">
        <v>232</v>
      </c>
      <c r="V91" t="s">
        <v>976</v>
      </c>
      <c r="W91" t="s">
        <v>52</v>
      </c>
      <c r="X91" t="s">
        <v>183</v>
      </c>
      <c r="Y91" t="s">
        <v>977</v>
      </c>
      <c r="Z91" t="s">
        <v>978</v>
      </c>
      <c r="AB91" t="s">
        <v>56</v>
      </c>
      <c r="AC91" t="s">
        <v>57</v>
      </c>
      <c r="AE91" t="s">
        <v>58</v>
      </c>
      <c r="AF91" t="s">
        <v>59</v>
      </c>
      <c r="AI91" t="s">
        <v>60</v>
      </c>
      <c r="AJ91" t="s">
        <v>78</v>
      </c>
      <c r="AK91" t="s">
        <v>979</v>
      </c>
      <c r="AL91" t="s">
        <v>980</v>
      </c>
    </row>
    <row r="92" spans="1:38" x14ac:dyDescent="0.3">
      <c r="A92" t="str">
        <f>HYPERLINK("https://hsdes.intel.com/resource/14013177989","14013177989")</f>
        <v>14013177989</v>
      </c>
      <c r="B92" t="s">
        <v>981</v>
      </c>
      <c r="C92" t="s">
        <v>37</v>
      </c>
      <c r="E92" t="s">
        <v>667</v>
      </c>
      <c r="F92" t="s">
        <v>444</v>
      </c>
      <c r="G92" t="s">
        <v>40</v>
      </c>
      <c r="H92" t="s">
        <v>41</v>
      </c>
      <c r="I92" t="s">
        <v>42</v>
      </c>
      <c r="J92" t="s">
        <v>66</v>
      </c>
      <c r="K92">
        <v>15</v>
      </c>
      <c r="L92">
        <v>15</v>
      </c>
      <c r="M92" t="s">
        <v>982</v>
      </c>
      <c r="N92" t="s">
        <v>771</v>
      </c>
      <c r="O92" t="s">
        <v>983</v>
      </c>
      <c r="P92" t="s">
        <v>984</v>
      </c>
      <c r="Q92" t="s">
        <v>985</v>
      </c>
      <c r="R92" t="s">
        <v>982</v>
      </c>
      <c r="S92" t="s">
        <v>49</v>
      </c>
      <c r="U92" t="s">
        <v>667</v>
      </c>
      <c r="V92" t="s">
        <v>986</v>
      </c>
      <c r="W92" t="s">
        <v>52</v>
      </c>
      <c r="X92" t="s">
        <v>53</v>
      </c>
      <c r="Y92" t="s">
        <v>987</v>
      </c>
      <c r="Z92" t="s">
        <v>645</v>
      </c>
      <c r="AB92" t="s">
        <v>56</v>
      </c>
      <c r="AC92" t="s">
        <v>160</v>
      </c>
      <c r="AE92" t="s">
        <v>146</v>
      </c>
      <c r="AF92" t="s">
        <v>77</v>
      </c>
      <c r="AI92" t="s">
        <v>60</v>
      </c>
      <c r="AJ92" t="s">
        <v>78</v>
      </c>
      <c r="AK92" t="s">
        <v>988</v>
      </c>
      <c r="AL92" t="s">
        <v>989</v>
      </c>
    </row>
    <row r="93" spans="1:38" x14ac:dyDescent="0.3">
      <c r="A93" t="str">
        <f>HYPERLINK("https://hsdes.intel.com/resource/14013177993","14013177993")</f>
        <v>14013177993</v>
      </c>
      <c r="B93" t="s">
        <v>990</v>
      </c>
      <c r="C93" t="s">
        <v>37</v>
      </c>
      <c r="E93" t="s">
        <v>667</v>
      </c>
      <c r="F93" t="s">
        <v>444</v>
      </c>
      <c r="G93" t="s">
        <v>40</v>
      </c>
      <c r="H93" t="s">
        <v>41</v>
      </c>
      <c r="I93" t="s">
        <v>42</v>
      </c>
      <c r="J93" t="s">
        <v>884</v>
      </c>
      <c r="K93">
        <v>40</v>
      </c>
      <c r="L93">
        <v>35</v>
      </c>
      <c r="M93" t="s">
        <v>991</v>
      </c>
      <c r="N93" t="s">
        <v>771</v>
      </c>
      <c r="O93" t="s">
        <v>992</v>
      </c>
      <c r="P93" t="s">
        <v>993</v>
      </c>
      <c r="Q93" t="s">
        <v>994</v>
      </c>
      <c r="R93" t="s">
        <v>991</v>
      </c>
      <c r="S93" t="s">
        <v>49</v>
      </c>
      <c r="U93" t="s">
        <v>667</v>
      </c>
      <c r="V93" t="s">
        <v>995</v>
      </c>
      <c r="W93" t="s">
        <v>52</v>
      </c>
      <c r="X93" t="s">
        <v>53</v>
      </c>
      <c r="Y93" t="s">
        <v>987</v>
      </c>
      <c r="Z93" t="s">
        <v>996</v>
      </c>
      <c r="AB93" t="s">
        <v>56</v>
      </c>
      <c r="AC93" t="s">
        <v>57</v>
      </c>
      <c r="AE93" t="s">
        <v>325</v>
      </c>
      <c r="AF93" t="s">
        <v>77</v>
      </c>
      <c r="AI93" t="s">
        <v>60</v>
      </c>
      <c r="AJ93" t="s">
        <v>78</v>
      </c>
      <c r="AK93" t="s">
        <v>997</v>
      </c>
      <c r="AL93" t="s">
        <v>998</v>
      </c>
    </row>
    <row r="94" spans="1:38" x14ac:dyDescent="0.3">
      <c r="A94" t="str">
        <f>HYPERLINK("https://hsdes.intel.com/resource/14013179092","14013179092")</f>
        <v>14013179092</v>
      </c>
      <c r="B94" t="s">
        <v>999</v>
      </c>
      <c r="C94" t="s">
        <v>37</v>
      </c>
      <c r="E94" t="s">
        <v>50</v>
      </c>
      <c r="F94" t="s">
        <v>65</v>
      </c>
      <c r="G94" t="s">
        <v>40</v>
      </c>
      <c r="H94" t="s">
        <v>41</v>
      </c>
      <c r="I94" t="s">
        <v>42</v>
      </c>
      <c r="J94" t="s">
        <v>884</v>
      </c>
      <c r="K94">
        <v>30</v>
      </c>
      <c r="L94">
        <v>25</v>
      </c>
      <c r="M94" t="s">
        <v>1000</v>
      </c>
      <c r="N94" t="s">
        <v>68</v>
      </c>
      <c r="O94" t="s">
        <v>1001</v>
      </c>
      <c r="P94" t="s">
        <v>1002</v>
      </c>
      <c r="Q94" t="s">
        <v>1003</v>
      </c>
      <c r="R94" t="s">
        <v>1000</v>
      </c>
      <c r="S94" t="s">
        <v>49</v>
      </c>
      <c r="U94" t="s">
        <v>73</v>
      </c>
      <c r="V94" t="s">
        <v>1004</v>
      </c>
      <c r="W94" t="s">
        <v>52</v>
      </c>
      <c r="X94" t="s">
        <v>53</v>
      </c>
      <c r="Y94" t="s">
        <v>1005</v>
      </c>
      <c r="Z94" t="s">
        <v>1006</v>
      </c>
      <c r="AB94" t="s">
        <v>56</v>
      </c>
      <c r="AC94" t="s">
        <v>160</v>
      </c>
      <c r="AE94" t="s">
        <v>325</v>
      </c>
      <c r="AF94" t="s">
        <v>59</v>
      </c>
      <c r="AI94" t="s">
        <v>60</v>
      </c>
      <c r="AJ94" t="s">
        <v>78</v>
      </c>
      <c r="AK94" t="s">
        <v>1007</v>
      </c>
      <c r="AL94" t="s">
        <v>1008</v>
      </c>
    </row>
    <row r="95" spans="1:38" x14ac:dyDescent="0.3">
      <c r="A95" t="str">
        <f>HYPERLINK("https://hsdes.intel.com/resource/14013179100","14013179100")</f>
        <v>14013179100</v>
      </c>
      <c r="B95" t="s">
        <v>1009</v>
      </c>
      <c r="C95" t="s">
        <v>37</v>
      </c>
      <c r="E95" t="s">
        <v>50</v>
      </c>
      <c r="F95" t="s">
        <v>65</v>
      </c>
      <c r="G95" t="s">
        <v>40</v>
      </c>
      <c r="H95" t="s">
        <v>41</v>
      </c>
      <c r="I95" t="s">
        <v>42</v>
      </c>
      <c r="J95" t="s">
        <v>884</v>
      </c>
      <c r="K95">
        <v>30</v>
      </c>
      <c r="L95">
        <v>25</v>
      </c>
      <c r="M95" t="s">
        <v>1010</v>
      </c>
      <c r="N95" t="s">
        <v>68</v>
      </c>
      <c r="O95" t="s">
        <v>1011</v>
      </c>
      <c r="P95" t="s">
        <v>1002</v>
      </c>
      <c r="Q95" t="s">
        <v>1012</v>
      </c>
      <c r="R95" t="s">
        <v>1010</v>
      </c>
      <c r="S95" t="s">
        <v>49</v>
      </c>
      <c r="U95" t="s">
        <v>73</v>
      </c>
      <c r="V95" t="s">
        <v>1013</v>
      </c>
      <c r="W95" t="s">
        <v>52</v>
      </c>
      <c r="X95" t="s">
        <v>53</v>
      </c>
      <c r="Y95" t="s">
        <v>1014</v>
      </c>
      <c r="Z95" t="s">
        <v>1015</v>
      </c>
      <c r="AB95" t="s">
        <v>56</v>
      </c>
      <c r="AC95" t="s">
        <v>160</v>
      </c>
      <c r="AE95" t="s">
        <v>325</v>
      </c>
      <c r="AF95" t="s">
        <v>77</v>
      </c>
      <c r="AI95" t="s">
        <v>60</v>
      </c>
      <c r="AJ95" t="s">
        <v>78</v>
      </c>
      <c r="AK95" t="s">
        <v>1016</v>
      </c>
      <c r="AL95" t="s">
        <v>1017</v>
      </c>
    </row>
    <row r="96" spans="1:38" x14ac:dyDescent="0.3">
      <c r="A96" t="str">
        <f>HYPERLINK("https://hsdes.intel.com/resource/14013179118","14013179118")</f>
        <v>14013179118</v>
      </c>
      <c r="B96" t="s">
        <v>1018</v>
      </c>
      <c r="C96" t="s">
        <v>37</v>
      </c>
      <c r="E96" t="s">
        <v>50</v>
      </c>
      <c r="F96" t="s">
        <v>65</v>
      </c>
      <c r="G96" t="s">
        <v>40</v>
      </c>
      <c r="H96" t="s">
        <v>41</v>
      </c>
      <c r="I96" t="s">
        <v>42</v>
      </c>
      <c r="J96" t="s">
        <v>884</v>
      </c>
      <c r="K96">
        <v>25</v>
      </c>
      <c r="L96">
        <v>20</v>
      </c>
      <c r="M96" t="s">
        <v>1019</v>
      </c>
      <c r="N96" t="s">
        <v>68</v>
      </c>
      <c r="O96" t="s">
        <v>1020</v>
      </c>
      <c r="P96" t="s">
        <v>1021</v>
      </c>
      <c r="Q96" t="s">
        <v>1022</v>
      </c>
      <c r="R96" t="s">
        <v>1019</v>
      </c>
      <c r="S96" t="s">
        <v>49</v>
      </c>
      <c r="U96" t="s">
        <v>73</v>
      </c>
      <c r="V96" t="s">
        <v>1023</v>
      </c>
      <c r="W96" t="s">
        <v>52</v>
      </c>
      <c r="X96" t="s">
        <v>183</v>
      </c>
      <c r="Y96" t="s">
        <v>900</v>
      </c>
      <c r="Z96" t="s">
        <v>664</v>
      </c>
      <c r="AB96" t="s">
        <v>56</v>
      </c>
      <c r="AC96" t="s">
        <v>57</v>
      </c>
      <c r="AE96" t="s">
        <v>146</v>
      </c>
      <c r="AF96" t="s">
        <v>59</v>
      </c>
      <c r="AI96" t="s">
        <v>60</v>
      </c>
      <c r="AJ96" t="s">
        <v>78</v>
      </c>
      <c r="AK96" t="s">
        <v>1024</v>
      </c>
      <c r="AL96" t="s">
        <v>1025</v>
      </c>
    </row>
    <row r="97" spans="1:38" x14ac:dyDescent="0.3">
      <c r="A97" t="str">
        <f>HYPERLINK("https://hsdes.intel.com/resource/14013179142","14013179142")</f>
        <v>14013179142</v>
      </c>
      <c r="B97" t="s">
        <v>1026</v>
      </c>
      <c r="C97" t="s">
        <v>37</v>
      </c>
      <c r="E97" t="s">
        <v>225</v>
      </c>
      <c r="F97" t="s">
        <v>83</v>
      </c>
      <c r="G97" t="s">
        <v>40</v>
      </c>
      <c r="H97" t="s">
        <v>41</v>
      </c>
      <c r="I97" t="s">
        <v>42</v>
      </c>
      <c r="J97" t="s">
        <v>1027</v>
      </c>
      <c r="K97">
        <v>15</v>
      </c>
      <c r="L97">
        <v>5</v>
      </c>
      <c r="M97" t="s">
        <v>1028</v>
      </c>
      <c r="N97" t="s">
        <v>227</v>
      </c>
      <c r="O97" t="s">
        <v>1029</v>
      </c>
      <c r="P97" t="s">
        <v>887</v>
      </c>
      <c r="Q97" t="s">
        <v>1030</v>
      </c>
      <c r="R97" t="s">
        <v>1028</v>
      </c>
      <c r="S97" t="s">
        <v>72</v>
      </c>
      <c r="T97" t="s">
        <v>231</v>
      </c>
      <c r="U97" t="s">
        <v>232</v>
      </c>
      <c r="V97" t="s">
        <v>1031</v>
      </c>
      <c r="W97" t="s">
        <v>52</v>
      </c>
      <c r="X97" t="s">
        <v>183</v>
      </c>
      <c r="Y97" t="s">
        <v>1032</v>
      </c>
      <c r="Z97" t="s">
        <v>1033</v>
      </c>
      <c r="AB97" t="s">
        <v>56</v>
      </c>
      <c r="AC97" t="s">
        <v>57</v>
      </c>
      <c r="AE97" t="s">
        <v>58</v>
      </c>
      <c r="AF97" t="s">
        <v>77</v>
      </c>
      <c r="AI97" t="s">
        <v>60</v>
      </c>
      <c r="AJ97" t="s">
        <v>78</v>
      </c>
      <c r="AK97" t="s">
        <v>1034</v>
      </c>
      <c r="AL97" t="s">
        <v>1035</v>
      </c>
    </row>
    <row r="98" spans="1:38" x14ac:dyDescent="0.3">
      <c r="A98" t="str">
        <f>HYPERLINK("https://hsdes.intel.com/resource/14013179168","14013179168")</f>
        <v>14013179168</v>
      </c>
      <c r="B98" t="s">
        <v>1036</v>
      </c>
      <c r="C98" t="s">
        <v>37</v>
      </c>
      <c r="E98" t="s">
        <v>225</v>
      </c>
      <c r="F98" t="s">
        <v>65</v>
      </c>
      <c r="G98" t="s">
        <v>40</v>
      </c>
      <c r="H98" t="s">
        <v>41</v>
      </c>
      <c r="I98" t="s">
        <v>42</v>
      </c>
      <c r="J98" t="s">
        <v>1027</v>
      </c>
      <c r="K98">
        <v>15</v>
      </c>
      <c r="L98">
        <v>12</v>
      </c>
      <c r="M98" t="s">
        <v>1037</v>
      </c>
      <c r="N98" t="s">
        <v>227</v>
      </c>
      <c r="O98" t="s">
        <v>1038</v>
      </c>
      <c r="P98" t="s">
        <v>907</v>
      </c>
      <c r="Q98" t="s">
        <v>1039</v>
      </c>
      <c r="R98" t="s">
        <v>1037</v>
      </c>
      <c r="S98" t="s">
        <v>72</v>
      </c>
      <c r="T98" t="s">
        <v>231</v>
      </c>
      <c r="U98" t="s">
        <v>232</v>
      </c>
      <c r="V98" t="s">
        <v>1040</v>
      </c>
      <c r="W98" t="s">
        <v>52</v>
      </c>
      <c r="X98" t="s">
        <v>183</v>
      </c>
      <c r="Y98" t="s">
        <v>900</v>
      </c>
      <c r="Z98" t="s">
        <v>1041</v>
      </c>
      <c r="AB98" t="s">
        <v>56</v>
      </c>
      <c r="AC98" t="s">
        <v>57</v>
      </c>
      <c r="AE98" t="s">
        <v>146</v>
      </c>
      <c r="AF98" t="s">
        <v>77</v>
      </c>
      <c r="AI98" t="s">
        <v>60</v>
      </c>
      <c r="AJ98" t="s">
        <v>78</v>
      </c>
      <c r="AK98" t="s">
        <v>1042</v>
      </c>
      <c r="AL98" t="s">
        <v>1043</v>
      </c>
    </row>
    <row r="99" spans="1:38" x14ac:dyDescent="0.3">
      <c r="A99" t="str">
        <f>HYPERLINK("https://hsdes.intel.com/resource/14013179171","14013179171")</f>
        <v>14013179171</v>
      </c>
      <c r="B99" t="s">
        <v>1044</v>
      </c>
      <c r="C99" t="s">
        <v>37</v>
      </c>
      <c r="E99" t="s">
        <v>225</v>
      </c>
      <c r="F99" t="s">
        <v>65</v>
      </c>
      <c r="G99" t="s">
        <v>40</v>
      </c>
      <c r="H99" t="s">
        <v>41</v>
      </c>
      <c r="I99" t="s">
        <v>42</v>
      </c>
      <c r="J99" t="s">
        <v>1045</v>
      </c>
      <c r="K99">
        <v>20</v>
      </c>
      <c r="L99">
        <v>15</v>
      </c>
      <c r="M99" t="s">
        <v>1046</v>
      </c>
      <c r="N99" t="s">
        <v>153</v>
      </c>
      <c r="O99" t="s">
        <v>1047</v>
      </c>
      <c r="P99" t="s">
        <v>1048</v>
      </c>
      <c r="Q99" t="s">
        <v>1049</v>
      </c>
      <c r="R99" t="s">
        <v>1046</v>
      </c>
      <c r="S99" t="s">
        <v>72</v>
      </c>
      <c r="T99" t="s">
        <v>231</v>
      </c>
      <c r="U99" t="s">
        <v>50</v>
      </c>
      <c r="V99" t="s">
        <v>1050</v>
      </c>
      <c r="W99" t="s">
        <v>52</v>
      </c>
      <c r="X99" t="s">
        <v>183</v>
      </c>
      <c r="Y99" t="s">
        <v>1051</v>
      </c>
      <c r="Z99" t="s">
        <v>909</v>
      </c>
      <c r="AB99" t="s">
        <v>56</v>
      </c>
      <c r="AC99" t="s">
        <v>160</v>
      </c>
      <c r="AE99" t="s">
        <v>146</v>
      </c>
      <c r="AF99" t="s">
        <v>77</v>
      </c>
      <c r="AI99" t="s">
        <v>60</v>
      </c>
      <c r="AJ99" t="s">
        <v>78</v>
      </c>
      <c r="AK99" t="s">
        <v>1052</v>
      </c>
      <c r="AL99" t="s">
        <v>1053</v>
      </c>
    </row>
    <row r="100" spans="1:38" x14ac:dyDescent="0.3">
      <c r="A100" t="str">
        <f>HYPERLINK("https://hsdes.intel.com/resource/14013179174","14013179174")</f>
        <v>14013179174</v>
      </c>
      <c r="B100" t="s">
        <v>1054</v>
      </c>
      <c r="C100" t="s">
        <v>37</v>
      </c>
      <c r="E100" t="s">
        <v>225</v>
      </c>
      <c r="F100" t="s">
        <v>65</v>
      </c>
      <c r="G100" t="s">
        <v>40</v>
      </c>
      <c r="H100" t="s">
        <v>41</v>
      </c>
      <c r="I100" t="s">
        <v>42</v>
      </c>
      <c r="J100" t="s">
        <v>1055</v>
      </c>
      <c r="K100">
        <v>15</v>
      </c>
      <c r="L100">
        <v>10</v>
      </c>
      <c r="M100" t="s">
        <v>1056</v>
      </c>
      <c r="N100" t="s">
        <v>227</v>
      </c>
      <c r="O100" t="s">
        <v>1057</v>
      </c>
      <c r="P100" t="s">
        <v>1058</v>
      </c>
      <c r="Q100" t="s">
        <v>1059</v>
      </c>
      <c r="R100" t="s">
        <v>1056</v>
      </c>
      <c r="S100" t="s">
        <v>72</v>
      </c>
      <c r="T100" t="s">
        <v>231</v>
      </c>
      <c r="U100" t="s">
        <v>232</v>
      </c>
      <c r="V100" t="s">
        <v>1060</v>
      </c>
      <c r="W100" t="s">
        <v>52</v>
      </c>
      <c r="X100" t="s">
        <v>183</v>
      </c>
      <c r="Y100" t="s">
        <v>900</v>
      </c>
      <c r="Z100" t="s">
        <v>909</v>
      </c>
      <c r="AB100" t="s">
        <v>56</v>
      </c>
      <c r="AC100" t="s">
        <v>57</v>
      </c>
      <c r="AE100" t="s">
        <v>58</v>
      </c>
      <c r="AF100" t="s">
        <v>77</v>
      </c>
      <c r="AI100" t="s">
        <v>60</v>
      </c>
      <c r="AJ100" t="s">
        <v>78</v>
      </c>
      <c r="AK100" t="s">
        <v>1061</v>
      </c>
      <c r="AL100" t="s">
        <v>1062</v>
      </c>
    </row>
    <row r="101" spans="1:38" x14ac:dyDescent="0.3">
      <c r="A101" t="str">
        <f>HYPERLINK("https://hsdes.intel.com/resource/14013179183","14013179183")</f>
        <v>14013179183</v>
      </c>
      <c r="B101" t="s">
        <v>1063</v>
      </c>
      <c r="C101" t="s">
        <v>37</v>
      </c>
      <c r="E101" t="s">
        <v>225</v>
      </c>
      <c r="F101" t="s">
        <v>83</v>
      </c>
      <c r="G101" t="s">
        <v>40</v>
      </c>
      <c r="H101" t="s">
        <v>41</v>
      </c>
      <c r="I101" t="s">
        <v>42</v>
      </c>
      <c r="J101" t="s">
        <v>1027</v>
      </c>
      <c r="K101">
        <v>20</v>
      </c>
      <c r="L101">
        <v>10</v>
      </c>
      <c r="M101" t="s">
        <v>1064</v>
      </c>
      <c r="N101" t="s">
        <v>227</v>
      </c>
      <c r="O101" t="s">
        <v>1065</v>
      </c>
      <c r="P101" t="s">
        <v>1066</v>
      </c>
      <c r="Q101" t="s">
        <v>1067</v>
      </c>
      <c r="R101" t="s">
        <v>1064</v>
      </c>
      <c r="S101" t="s">
        <v>72</v>
      </c>
      <c r="T101" t="s">
        <v>231</v>
      </c>
      <c r="U101" t="s">
        <v>232</v>
      </c>
      <c r="V101" t="s">
        <v>1068</v>
      </c>
      <c r="W101" t="s">
        <v>52</v>
      </c>
      <c r="X101" t="s">
        <v>53</v>
      </c>
      <c r="Y101" t="s">
        <v>900</v>
      </c>
      <c r="Z101" t="s">
        <v>664</v>
      </c>
      <c r="AB101" t="s">
        <v>56</v>
      </c>
      <c r="AC101" t="s">
        <v>57</v>
      </c>
      <c r="AE101" t="s">
        <v>58</v>
      </c>
      <c r="AF101" t="s">
        <v>77</v>
      </c>
      <c r="AI101" t="s">
        <v>60</v>
      </c>
      <c r="AJ101" t="s">
        <v>78</v>
      </c>
      <c r="AK101" t="s">
        <v>1069</v>
      </c>
      <c r="AL101" t="s">
        <v>1070</v>
      </c>
    </row>
    <row r="102" spans="1:38" x14ac:dyDescent="0.3">
      <c r="A102" t="str">
        <f>HYPERLINK("https://hsdes.intel.com/resource/14013179223","14013179223")</f>
        <v>14013179223</v>
      </c>
      <c r="B102" t="s">
        <v>1071</v>
      </c>
      <c r="C102" t="s">
        <v>37</v>
      </c>
      <c r="E102" t="s">
        <v>38</v>
      </c>
      <c r="F102" t="s">
        <v>548</v>
      </c>
      <c r="G102" t="s">
        <v>40</v>
      </c>
      <c r="H102" t="s">
        <v>41</v>
      </c>
      <c r="I102" t="s">
        <v>42</v>
      </c>
      <c r="J102" t="s">
        <v>177</v>
      </c>
      <c r="K102">
        <v>8</v>
      </c>
      <c r="L102">
        <v>5</v>
      </c>
      <c r="M102" t="s">
        <v>1072</v>
      </c>
      <c r="N102" t="s">
        <v>240</v>
      </c>
      <c r="O102" t="s">
        <v>1073</v>
      </c>
      <c r="P102" t="s">
        <v>47</v>
      </c>
      <c r="Q102" t="s">
        <v>1074</v>
      </c>
      <c r="R102" t="s">
        <v>1072</v>
      </c>
      <c r="S102" t="s">
        <v>49</v>
      </c>
      <c r="U102" t="s">
        <v>50</v>
      </c>
      <c r="V102" t="s">
        <v>1075</v>
      </c>
      <c r="W102" t="s">
        <v>52</v>
      </c>
      <c r="X102" t="s">
        <v>53</v>
      </c>
      <c r="Y102" t="s">
        <v>1076</v>
      </c>
      <c r="Z102" t="s">
        <v>55</v>
      </c>
      <c r="AB102" t="s">
        <v>56</v>
      </c>
      <c r="AC102" t="s">
        <v>57</v>
      </c>
      <c r="AE102" t="s">
        <v>58</v>
      </c>
      <c r="AF102" t="s">
        <v>59</v>
      </c>
      <c r="AI102" t="s">
        <v>60</v>
      </c>
      <c r="AJ102" t="s">
        <v>78</v>
      </c>
      <c r="AK102" t="s">
        <v>1077</v>
      </c>
      <c r="AL102" t="s">
        <v>1078</v>
      </c>
    </row>
    <row r="103" spans="1:38" x14ac:dyDescent="0.3">
      <c r="A103" t="str">
        <f>HYPERLINK("https://hsdes.intel.com/resource/14013179274","14013179274")</f>
        <v>14013179274</v>
      </c>
      <c r="B103" t="s">
        <v>1079</v>
      </c>
      <c r="C103" t="s">
        <v>37</v>
      </c>
      <c r="E103" t="s">
        <v>135</v>
      </c>
      <c r="F103" t="s">
        <v>83</v>
      </c>
      <c r="G103" t="s">
        <v>40</v>
      </c>
      <c r="H103" t="s">
        <v>41</v>
      </c>
      <c r="I103" t="s">
        <v>42</v>
      </c>
      <c r="J103" t="s">
        <v>136</v>
      </c>
      <c r="K103">
        <v>20</v>
      </c>
      <c r="L103">
        <v>20</v>
      </c>
      <c r="M103" t="s">
        <v>1080</v>
      </c>
      <c r="N103" t="s">
        <v>138</v>
      </c>
      <c r="O103" t="s">
        <v>1081</v>
      </c>
      <c r="P103" t="s">
        <v>1082</v>
      </c>
      <c r="Q103" t="s">
        <v>1083</v>
      </c>
      <c r="R103" t="s">
        <v>1080</v>
      </c>
      <c r="S103" t="s">
        <v>49</v>
      </c>
      <c r="U103" t="s">
        <v>142</v>
      </c>
      <c r="V103" t="s">
        <v>1084</v>
      </c>
      <c r="W103" t="s">
        <v>52</v>
      </c>
      <c r="X103" t="s">
        <v>53</v>
      </c>
      <c r="Y103" t="s">
        <v>1085</v>
      </c>
      <c r="Z103" t="s">
        <v>1086</v>
      </c>
      <c r="AB103" t="s">
        <v>56</v>
      </c>
      <c r="AC103" t="s">
        <v>57</v>
      </c>
      <c r="AE103" t="s">
        <v>146</v>
      </c>
      <c r="AF103" t="s">
        <v>77</v>
      </c>
      <c r="AI103" t="s">
        <v>60</v>
      </c>
      <c r="AJ103" t="s">
        <v>61</v>
      </c>
      <c r="AK103" t="s">
        <v>1087</v>
      </c>
      <c r="AL103" t="s">
        <v>1088</v>
      </c>
    </row>
    <row r="104" spans="1:38" x14ac:dyDescent="0.3">
      <c r="A104" t="str">
        <f>HYPERLINK("https://hsdes.intel.com/resource/14013179310","14013179310")</f>
        <v>14013179310</v>
      </c>
      <c r="B104" t="s">
        <v>1089</v>
      </c>
      <c r="C104" t="s">
        <v>37</v>
      </c>
      <c r="E104" t="s">
        <v>50</v>
      </c>
      <c r="F104" t="s">
        <v>83</v>
      </c>
      <c r="G104" t="s">
        <v>40</v>
      </c>
      <c r="H104" t="s">
        <v>41</v>
      </c>
      <c r="I104" t="s">
        <v>42</v>
      </c>
      <c r="J104" t="s">
        <v>177</v>
      </c>
      <c r="K104">
        <v>15</v>
      </c>
      <c r="L104">
        <v>10</v>
      </c>
      <c r="M104" t="s">
        <v>1090</v>
      </c>
      <c r="N104" t="s">
        <v>340</v>
      </c>
      <c r="O104" t="s">
        <v>1091</v>
      </c>
      <c r="P104" t="s">
        <v>1092</v>
      </c>
      <c r="Q104" t="s">
        <v>1093</v>
      </c>
      <c r="R104" t="s">
        <v>1090</v>
      </c>
      <c r="S104" t="s">
        <v>49</v>
      </c>
      <c r="U104" t="s">
        <v>50</v>
      </c>
      <c r="V104" t="s">
        <v>1094</v>
      </c>
      <c r="W104" t="s">
        <v>52</v>
      </c>
      <c r="X104" t="s">
        <v>643</v>
      </c>
      <c r="Y104" t="s">
        <v>1095</v>
      </c>
      <c r="Z104" t="s">
        <v>55</v>
      </c>
      <c r="AB104" t="s">
        <v>56</v>
      </c>
      <c r="AC104" t="s">
        <v>57</v>
      </c>
      <c r="AE104" t="s">
        <v>58</v>
      </c>
      <c r="AF104" t="s">
        <v>77</v>
      </c>
      <c r="AI104" t="s">
        <v>60</v>
      </c>
      <c r="AJ104" t="s">
        <v>78</v>
      </c>
      <c r="AK104" t="s">
        <v>1096</v>
      </c>
      <c r="AL104" t="s">
        <v>1097</v>
      </c>
    </row>
    <row r="105" spans="1:38" x14ac:dyDescent="0.3">
      <c r="A105" t="str">
        <f>HYPERLINK("https://hsdes.intel.com/resource/14013179329","14013179329")</f>
        <v>14013179329</v>
      </c>
      <c r="B105" t="s">
        <v>1098</v>
      </c>
      <c r="C105" t="s">
        <v>37</v>
      </c>
      <c r="E105" t="s">
        <v>50</v>
      </c>
      <c r="F105" t="s">
        <v>83</v>
      </c>
      <c r="G105" t="s">
        <v>40</v>
      </c>
      <c r="H105" t="s">
        <v>41</v>
      </c>
      <c r="I105" t="s">
        <v>42</v>
      </c>
      <c r="J105" t="s">
        <v>350</v>
      </c>
      <c r="K105">
        <v>30</v>
      </c>
      <c r="L105">
        <v>15</v>
      </c>
      <c r="M105" t="s">
        <v>1099</v>
      </c>
      <c r="N105" t="s">
        <v>340</v>
      </c>
      <c r="O105" t="s">
        <v>1100</v>
      </c>
      <c r="P105" t="s">
        <v>1101</v>
      </c>
      <c r="Q105" t="s">
        <v>1102</v>
      </c>
      <c r="R105" t="s">
        <v>1099</v>
      </c>
      <c r="S105" t="s">
        <v>49</v>
      </c>
      <c r="U105" t="s">
        <v>50</v>
      </c>
      <c r="V105" t="s">
        <v>1103</v>
      </c>
      <c r="W105" t="s">
        <v>52</v>
      </c>
      <c r="X105" t="s">
        <v>643</v>
      </c>
      <c r="Y105" t="s">
        <v>1104</v>
      </c>
      <c r="Z105" t="s">
        <v>1105</v>
      </c>
      <c r="AB105" t="s">
        <v>56</v>
      </c>
      <c r="AC105" t="s">
        <v>57</v>
      </c>
      <c r="AE105" t="s">
        <v>146</v>
      </c>
      <c r="AF105" t="s">
        <v>77</v>
      </c>
      <c r="AI105" t="s">
        <v>60</v>
      </c>
      <c r="AJ105" t="s">
        <v>78</v>
      </c>
      <c r="AK105" t="s">
        <v>1106</v>
      </c>
      <c r="AL105" t="s">
        <v>1107</v>
      </c>
    </row>
    <row r="106" spans="1:38" x14ac:dyDescent="0.3">
      <c r="A106" t="str">
        <f>HYPERLINK("https://hsdes.intel.com/resource/14013179332","14013179332")</f>
        <v>14013179332</v>
      </c>
      <c r="B106" t="s">
        <v>1108</v>
      </c>
      <c r="C106" t="s">
        <v>37</v>
      </c>
      <c r="E106" t="s">
        <v>50</v>
      </c>
      <c r="F106" t="s">
        <v>83</v>
      </c>
      <c r="G106" t="s">
        <v>40</v>
      </c>
      <c r="H106" t="s">
        <v>189</v>
      </c>
      <c r="I106" t="s">
        <v>42</v>
      </c>
      <c r="J106" t="s">
        <v>350</v>
      </c>
      <c r="K106">
        <v>25</v>
      </c>
      <c r="L106">
        <v>15</v>
      </c>
      <c r="M106" t="s">
        <v>1109</v>
      </c>
      <c r="N106" t="s">
        <v>340</v>
      </c>
      <c r="O106" t="s">
        <v>1110</v>
      </c>
      <c r="P106" t="s">
        <v>1092</v>
      </c>
      <c r="Q106" t="s">
        <v>1111</v>
      </c>
      <c r="R106" t="s">
        <v>1109</v>
      </c>
      <c r="S106" t="s">
        <v>49</v>
      </c>
      <c r="U106" t="s">
        <v>50</v>
      </c>
      <c r="V106" t="s">
        <v>1112</v>
      </c>
      <c r="W106" t="s">
        <v>52</v>
      </c>
      <c r="X106" t="s">
        <v>643</v>
      </c>
      <c r="Y106" t="s">
        <v>1113</v>
      </c>
      <c r="Z106" t="s">
        <v>1114</v>
      </c>
      <c r="AB106" t="s">
        <v>56</v>
      </c>
      <c r="AC106" t="s">
        <v>57</v>
      </c>
      <c r="AE106" t="s">
        <v>146</v>
      </c>
      <c r="AF106" t="s">
        <v>77</v>
      </c>
      <c r="AI106" t="s">
        <v>60</v>
      </c>
      <c r="AJ106" t="s">
        <v>78</v>
      </c>
      <c r="AK106" t="s">
        <v>1115</v>
      </c>
      <c r="AL106" t="s">
        <v>1116</v>
      </c>
    </row>
    <row r="107" spans="1:38" x14ac:dyDescent="0.3">
      <c r="A107" t="str">
        <f>HYPERLINK("https://hsdes.intel.com/resource/14013179421","14013179421")</f>
        <v>14013179421</v>
      </c>
      <c r="B107" t="s">
        <v>1117</v>
      </c>
      <c r="C107" t="s">
        <v>37</v>
      </c>
      <c r="E107" t="s">
        <v>50</v>
      </c>
      <c r="F107" t="s">
        <v>65</v>
      </c>
      <c r="G107" t="s">
        <v>40</v>
      </c>
      <c r="H107" t="s">
        <v>41</v>
      </c>
      <c r="I107" t="s">
        <v>42</v>
      </c>
      <c r="J107" t="s">
        <v>66</v>
      </c>
      <c r="K107">
        <v>10</v>
      </c>
      <c r="L107">
        <v>8</v>
      </c>
      <c r="M107" t="s">
        <v>1118</v>
      </c>
      <c r="N107" t="s">
        <v>68</v>
      </c>
      <c r="O107" t="s">
        <v>1119</v>
      </c>
      <c r="P107" t="s">
        <v>1120</v>
      </c>
      <c r="Q107" t="s">
        <v>1121</v>
      </c>
      <c r="R107" t="s">
        <v>1118</v>
      </c>
      <c r="S107" t="s">
        <v>49</v>
      </c>
      <c r="U107" t="s">
        <v>73</v>
      </c>
      <c r="V107" t="s">
        <v>1122</v>
      </c>
      <c r="W107" t="s">
        <v>52</v>
      </c>
      <c r="X107" t="s">
        <v>643</v>
      </c>
      <c r="Y107" t="s">
        <v>75</v>
      </c>
      <c r="Z107" t="s">
        <v>1123</v>
      </c>
      <c r="AB107" t="s">
        <v>56</v>
      </c>
      <c r="AC107" t="s">
        <v>633</v>
      </c>
      <c r="AE107" t="s">
        <v>58</v>
      </c>
      <c r="AF107" t="s">
        <v>77</v>
      </c>
      <c r="AI107" t="s">
        <v>60</v>
      </c>
      <c r="AJ107" t="s">
        <v>78</v>
      </c>
      <c r="AK107" t="s">
        <v>1124</v>
      </c>
      <c r="AL107" t="s">
        <v>1125</v>
      </c>
    </row>
    <row r="108" spans="1:38" x14ac:dyDescent="0.3">
      <c r="A108" t="str">
        <f>HYPERLINK("https://hsdes.intel.com/resource/14013179683","14013179683")</f>
        <v>14013179683</v>
      </c>
      <c r="B108" t="s">
        <v>1126</v>
      </c>
      <c r="C108" t="s">
        <v>37</v>
      </c>
      <c r="E108" t="s">
        <v>150</v>
      </c>
      <c r="F108" t="s">
        <v>1127</v>
      </c>
      <c r="G108" t="s">
        <v>40</v>
      </c>
      <c r="H108" t="s">
        <v>41</v>
      </c>
      <c r="I108" t="s">
        <v>42</v>
      </c>
      <c r="J108" t="s">
        <v>151</v>
      </c>
      <c r="K108">
        <v>30</v>
      </c>
      <c r="L108">
        <v>10</v>
      </c>
      <c r="M108" t="s">
        <v>1128</v>
      </c>
      <c r="N108" t="s">
        <v>153</v>
      </c>
      <c r="O108" t="s">
        <v>1129</v>
      </c>
      <c r="P108" t="s">
        <v>810</v>
      </c>
      <c r="Q108" t="s">
        <v>1130</v>
      </c>
      <c r="R108" t="s">
        <v>1128</v>
      </c>
      <c r="S108" t="s">
        <v>49</v>
      </c>
      <c r="U108" t="s">
        <v>142</v>
      </c>
      <c r="V108" t="s">
        <v>1131</v>
      </c>
      <c r="W108" t="s">
        <v>52</v>
      </c>
      <c r="X108" t="s">
        <v>53</v>
      </c>
      <c r="Y108" t="s">
        <v>699</v>
      </c>
      <c r="Z108" t="s">
        <v>1132</v>
      </c>
      <c r="AB108" t="s">
        <v>56</v>
      </c>
      <c r="AC108" t="s">
        <v>633</v>
      </c>
      <c r="AE108" t="s">
        <v>58</v>
      </c>
      <c r="AF108" t="s">
        <v>59</v>
      </c>
      <c r="AI108" t="s">
        <v>60</v>
      </c>
      <c r="AJ108" t="s">
        <v>78</v>
      </c>
      <c r="AK108" t="s">
        <v>1133</v>
      </c>
      <c r="AL108" t="s">
        <v>1134</v>
      </c>
    </row>
    <row r="109" spans="1:38" x14ac:dyDescent="0.3">
      <c r="A109" t="str">
        <f>HYPERLINK("https://hsdes.intel.com/resource/14013179888","14013179888")</f>
        <v>14013179888</v>
      </c>
      <c r="B109" t="s">
        <v>1135</v>
      </c>
      <c r="C109" t="s">
        <v>37</v>
      </c>
      <c r="E109" t="s">
        <v>82</v>
      </c>
      <c r="F109" t="s">
        <v>125</v>
      </c>
      <c r="G109" t="s">
        <v>40</v>
      </c>
      <c r="H109" t="s">
        <v>41</v>
      </c>
      <c r="I109" t="s">
        <v>42</v>
      </c>
      <c r="J109" t="s">
        <v>301</v>
      </c>
      <c r="K109">
        <v>6</v>
      </c>
      <c r="L109">
        <v>4</v>
      </c>
      <c r="M109" t="s">
        <v>1136</v>
      </c>
      <c r="N109" t="s">
        <v>86</v>
      </c>
      <c r="O109" t="s">
        <v>1137</v>
      </c>
      <c r="P109" t="s">
        <v>1138</v>
      </c>
      <c r="Q109" t="s">
        <v>1139</v>
      </c>
      <c r="R109" t="s">
        <v>1136</v>
      </c>
      <c r="S109" t="s">
        <v>1140</v>
      </c>
      <c r="T109" t="s">
        <v>90</v>
      </c>
      <c r="U109" t="s">
        <v>91</v>
      </c>
      <c r="V109" t="s">
        <v>1141</v>
      </c>
      <c r="W109" t="s">
        <v>52</v>
      </c>
      <c r="X109" t="s">
        <v>53</v>
      </c>
      <c r="Y109" t="s">
        <v>1142</v>
      </c>
      <c r="Z109" t="s">
        <v>1143</v>
      </c>
      <c r="AB109" t="s">
        <v>56</v>
      </c>
      <c r="AC109" t="s">
        <v>160</v>
      </c>
      <c r="AE109" t="s">
        <v>58</v>
      </c>
      <c r="AF109" t="s">
        <v>77</v>
      </c>
      <c r="AI109" t="s">
        <v>60</v>
      </c>
      <c r="AJ109" t="s">
        <v>78</v>
      </c>
      <c r="AK109" t="s">
        <v>1144</v>
      </c>
      <c r="AL109" t="s">
        <v>1145</v>
      </c>
    </row>
    <row r="110" spans="1:38" x14ac:dyDescent="0.3">
      <c r="A110" t="str">
        <f>HYPERLINK("https://hsdes.intel.com/resource/14013180508","14013180508")</f>
        <v>14013180508</v>
      </c>
      <c r="B110" t="s">
        <v>1146</v>
      </c>
      <c r="C110" t="s">
        <v>37</v>
      </c>
      <c r="E110" t="s">
        <v>534</v>
      </c>
      <c r="F110" t="s">
        <v>65</v>
      </c>
      <c r="G110" t="s">
        <v>40</v>
      </c>
      <c r="H110" t="s">
        <v>41</v>
      </c>
      <c r="I110" t="s">
        <v>42</v>
      </c>
      <c r="J110" t="s">
        <v>177</v>
      </c>
      <c r="K110">
        <v>10</v>
      </c>
      <c r="L110">
        <v>5</v>
      </c>
      <c r="M110" t="s">
        <v>1147</v>
      </c>
      <c r="N110" t="s">
        <v>853</v>
      </c>
      <c r="O110" t="s">
        <v>1148</v>
      </c>
      <c r="P110" t="s">
        <v>1149</v>
      </c>
      <c r="Q110" t="s">
        <v>1150</v>
      </c>
      <c r="R110" t="s">
        <v>1147</v>
      </c>
      <c r="S110" t="s">
        <v>49</v>
      </c>
      <c r="U110" t="s">
        <v>73</v>
      </c>
      <c r="V110" t="s">
        <v>1151</v>
      </c>
      <c r="W110" t="s">
        <v>52</v>
      </c>
      <c r="X110" t="s">
        <v>53</v>
      </c>
      <c r="Y110" t="s">
        <v>1152</v>
      </c>
      <c r="Z110" t="s">
        <v>392</v>
      </c>
      <c r="AB110" t="s">
        <v>56</v>
      </c>
      <c r="AC110" t="s">
        <v>57</v>
      </c>
      <c r="AE110" t="s">
        <v>58</v>
      </c>
      <c r="AF110" t="s">
        <v>59</v>
      </c>
      <c r="AI110" t="s">
        <v>60</v>
      </c>
      <c r="AJ110" t="s">
        <v>78</v>
      </c>
      <c r="AK110" t="s">
        <v>1146</v>
      </c>
      <c r="AL110" t="s">
        <v>1153</v>
      </c>
    </row>
    <row r="111" spans="1:38" x14ac:dyDescent="0.3">
      <c r="A111" t="str">
        <f>HYPERLINK("https://hsdes.intel.com/resource/14013182336","14013182336")</f>
        <v>14013182336</v>
      </c>
      <c r="B111" t="s">
        <v>1154</v>
      </c>
      <c r="C111" t="s">
        <v>37</v>
      </c>
      <c r="E111" t="s">
        <v>38</v>
      </c>
      <c r="F111" t="s">
        <v>548</v>
      </c>
      <c r="G111" t="s">
        <v>40</v>
      </c>
      <c r="H111" t="s">
        <v>41</v>
      </c>
      <c r="I111" t="s">
        <v>42</v>
      </c>
      <c r="J111" t="s">
        <v>177</v>
      </c>
      <c r="K111">
        <v>5</v>
      </c>
      <c r="L111">
        <v>5</v>
      </c>
      <c r="M111" t="s">
        <v>1155</v>
      </c>
      <c r="N111" t="s">
        <v>240</v>
      </c>
      <c r="O111" t="s">
        <v>1156</v>
      </c>
      <c r="P111" t="s">
        <v>47</v>
      </c>
      <c r="Q111" t="s">
        <v>1157</v>
      </c>
      <c r="R111" t="s">
        <v>1155</v>
      </c>
      <c r="S111" t="s">
        <v>49</v>
      </c>
      <c r="U111" t="s">
        <v>50</v>
      </c>
      <c r="V111" t="s">
        <v>1158</v>
      </c>
      <c r="W111" t="s">
        <v>52</v>
      </c>
      <c r="X111" t="s">
        <v>53</v>
      </c>
      <c r="Y111" t="s">
        <v>1076</v>
      </c>
      <c r="Z111" t="s">
        <v>55</v>
      </c>
      <c r="AB111" t="s">
        <v>56</v>
      </c>
      <c r="AC111" t="s">
        <v>57</v>
      </c>
      <c r="AE111" t="s">
        <v>58</v>
      </c>
      <c r="AF111" t="s">
        <v>112</v>
      </c>
      <c r="AI111" t="s">
        <v>60</v>
      </c>
      <c r="AJ111" t="s">
        <v>78</v>
      </c>
      <c r="AK111" t="s">
        <v>1159</v>
      </c>
      <c r="AL111" t="s">
        <v>1160</v>
      </c>
    </row>
    <row r="112" spans="1:38" x14ac:dyDescent="0.3">
      <c r="A112" t="str">
        <f>HYPERLINK("https://hsdes.intel.com/resource/14013182348","14013182348")</f>
        <v>14013182348</v>
      </c>
      <c r="B112" t="s">
        <v>1161</v>
      </c>
      <c r="C112" t="s">
        <v>37</v>
      </c>
      <c r="E112" t="s">
        <v>135</v>
      </c>
      <c r="F112" t="s">
        <v>83</v>
      </c>
      <c r="G112" t="s">
        <v>40</v>
      </c>
      <c r="H112" t="s">
        <v>41</v>
      </c>
      <c r="I112" t="s">
        <v>42</v>
      </c>
      <c r="J112" t="s">
        <v>136</v>
      </c>
      <c r="K112">
        <v>30</v>
      </c>
      <c r="L112">
        <v>25</v>
      </c>
      <c r="M112" t="s">
        <v>1162</v>
      </c>
      <c r="N112" t="s">
        <v>138</v>
      </c>
      <c r="O112" t="s">
        <v>1163</v>
      </c>
      <c r="P112" t="s">
        <v>1164</v>
      </c>
      <c r="Q112" t="s">
        <v>1165</v>
      </c>
      <c r="R112" t="s">
        <v>1162</v>
      </c>
      <c r="S112" t="s">
        <v>49</v>
      </c>
      <c r="U112" t="s">
        <v>142</v>
      </c>
      <c r="V112" t="s">
        <v>1166</v>
      </c>
      <c r="W112" t="s">
        <v>52</v>
      </c>
      <c r="X112" t="s">
        <v>53</v>
      </c>
      <c r="Y112" t="s">
        <v>1167</v>
      </c>
      <c r="Z112" t="s">
        <v>55</v>
      </c>
      <c r="AB112" t="s">
        <v>56</v>
      </c>
      <c r="AC112" t="s">
        <v>57</v>
      </c>
      <c r="AE112" t="s">
        <v>325</v>
      </c>
      <c r="AF112" t="s">
        <v>77</v>
      </c>
      <c r="AI112" t="s">
        <v>60</v>
      </c>
      <c r="AJ112" t="s">
        <v>78</v>
      </c>
      <c r="AK112" t="s">
        <v>1168</v>
      </c>
      <c r="AL112" t="s">
        <v>1169</v>
      </c>
    </row>
    <row r="113" spans="1:38" x14ac:dyDescent="0.3">
      <c r="A113" t="str">
        <f>HYPERLINK("https://hsdes.intel.com/resource/14013182355","14013182355")</f>
        <v>14013182355</v>
      </c>
      <c r="B113" t="s">
        <v>1170</v>
      </c>
      <c r="C113" t="s">
        <v>37</v>
      </c>
      <c r="E113" t="s">
        <v>135</v>
      </c>
      <c r="F113" t="s">
        <v>65</v>
      </c>
      <c r="G113" t="s">
        <v>40</v>
      </c>
      <c r="H113" t="s">
        <v>41</v>
      </c>
      <c r="I113" t="s">
        <v>42</v>
      </c>
      <c r="J113" t="s">
        <v>136</v>
      </c>
      <c r="K113">
        <v>30</v>
      </c>
      <c r="L113">
        <v>25</v>
      </c>
      <c r="M113" t="s">
        <v>1171</v>
      </c>
      <c r="N113" t="s">
        <v>138</v>
      </c>
      <c r="O113" t="s">
        <v>1172</v>
      </c>
      <c r="P113" t="s">
        <v>1173</v>
      </c>
      <c r="Q113" t="s">
        <v>1174</v>
      </c>
      <c r="R113" t="s">
        <v>1171</v>
      </c>
      <c r="S113" t="s">
        <v>49</v>
      </c>
      <c r="U113" t="s">
        <v>142</v>
      </c>
      <c r="V113" t="s">
        <v>1175</v>
      </c>
      <c r="W113" t="s">
        <v>52</v>
      </c>
      <c r="X113" t="s">
        <v>53</v>
      </c>
      <c r="Y113" t="s">
        <v>1167</v>
      </c>
      <c r="Z113" t="s">
        <v>55</v>
      </c>
      <c r="AB113" t="s">
        <v>56</v>
      </c>
      <c r="AC113" t="s">
        <v>57</v>
      </c>
      <c r="AE113" t="s">
        <v>325</v>
      </c>
      <c r="AF113" t="s">
        <v>77</v>
      </c>
      <c r="AI113" t="s">
        <v>60</v>
      </c>
      <c r="AJ113" t="s">
        <v>78</v>
      </c>
      <c r="AK113" t="s">
        <v>1176</v>
      </c>
      <c r="AL113" t="s">
        <v>1177</v>
      </c>
    </row>
    <row r="114" spans="1:38" x14ac:dyDescent="0.3">
      <c r="A114" t="str">
        <f>HYPERLINK("https://hsdes.intel.com/resource/14013182365","14013182365")</f>
        <v>14013182365</v>
      </c>
      <c r="B114" t="s">
        <v>1178</v>
      </c>
      <c r="C114" t="s">
        <v>37</v>
      </c>
      <c r="E114" t="s">
        <v>38</v>
      </c>
      <c r="F114" t="s">
        <v>65</v>
      </c>
      <c r="G114" t="s">
        <v>40</v>
      </c>
      <c r="H114" t="s">
        <v>41</v>
      </c>
      <c r="I114" t="s">
        <v>42</v>
      </c>
      <c r="J114" t="s">
        <v>177</v>
      </c>
      <c r="K114">
        <v>3</v>
      </c>
      <c r="L114">
        <v>2</v>
      </c>
      <c r="M114" t="s">
        <v>1179</v>
      </c>
      <c r="N114" t="s">
        <v>240</v>
      </c>
      <c r="O114" t="s">
        <v>1180</v>
      </c>
      <c r="P114" t="s">
        <v>47</v>
      </c>
      <c r="Q114" t="s">
        <v>1181</v>
      </c>
      <c r="R114" t="s">
        <v>1179</v>
      </c>
      <c r="S114" t="s">
        <v>49</v>
      </c>
      <c r="U114" t="s">
        <v>50</v>
      </c>
      <c r="V114" t="s">
        <v>1182</v>
      </c>
      <c r="W114" t="s">
        <v>52</v>
      </c>
      <c r="X114" t="s">
        <v>53</v>
      </c>
      <c r="Y114" t="s">
        <v>1076</v>
      </c>
      <c r="Z114" t="s">
        <v>55</v>
      </c>
      <c r="AB114" t="s">
        <v>56</v>
      </c>
      <c r="AC114" t="s">
        <v>57</v>
      </c>
      <c r="AE114" t="s">
        <v>58</v>
      </c>
      <c r="AF114" t="s">
        <v>112</v>
      </c>
      <c r="AI114" t="s">
        <v>60</v>
      </c>
      <c r="AJ114" t="s">
        <v>78</v>
      </c>
      <c r="AK114" t="s">
        <v>1183</v>
      </c>
      <c r="AL114" t="s">
        <v>1184</v>
      </c>
    </row>
    <row r="115" spans="1:38" x14ac:dyDescent="0.3">
      <c r="A115" t="str">
        <f>HYPERLINK("https://hsdes.intel.com/resource/14013182423","14013182423")</f>
        <v>14013182423</v>
      </c>
      <c r="B115" t="s">
        <v>1185</v>
      </c>
      <c r="C115" t="s">
        <v>37</v>
      </c>
      <c r="E115" t="s">
        <v>82</v>
      </c>
      <c r="F115" t="s">
        <v>548</v>
      </c>
      <c r="G115" t="s">
        <v>40</v>
      </c>
      <c r="H115" t="s">
        <v>41</v>
      </c>
      <c r="I115" t="s">
        <v>42</v>
      </c>
      <c r="J115" t="s">
        <v>301</v>
      </c>
      <c r="K115">
        <v>10</v>
      </c>
      <c r="L115">
        <v>5</v>
      </c>
      <c r="M115" t="s">
        <v>1186</v>
      </c>
      <c r="N115" t="s">
        <v>86</v>
      </c>
      <c r="O115" t="s">
        <v>1187</v>
      </c>
      <c r="P115" t="s">
        <v>88</v>
      </c>
      <c r="Q115" t="s">
        <v>1188</v>
      </c>
      <c r="R115" t="s">
        <v>1186</v>
      </c>
      <c r="S115" t="s">
        <v>49</v>
      </c>
      <c r="T115" t="s">
        <v>90</v>
      </c>
      <c r="U115" t="s">
        <v>91</v>
      </c>
      <c r="V115" t="s">
        <v>1189</v>
      </c>
      <c r="W115" t="s">
        <v>52</v>
      </c>
      <c r="X115" t="s">
        <v>53</v>
      </c>
      <c r="Y115" t="s">
        <v>1190</v>
      </c>
      <c r="Z115" t="s">
        <v>111</v>
      </c>
      <c r="AB115" t="s">
        <v>56</v>
      </c>
      <c r="AC115" t="s">
        <v>57</v>
      </c>
      <c r="AE115" t="s">
        <v>58</v>
      </c>
      <c r="AF115" t="s">
        <v>112</v>
      </c>
      <c r="AI115" t="s">
        <v>60</v>
      </c>
      <c r="AJ115" t="s">
        <v>78</v>
      </c>
      <c r="AK115" t="s">
        <v>1191</v>
      </c>
      <c r="AL115" t="s">
        <v>1192</v>
      </c>
    </row>
    <row r="116" spans="1:38" x14ac:dyDescent="0.3">
      <c r="A116" t="str">
        <f>HYPERLINK("https://hsdes.intel.com/resource/14013182458","14013182458")</f>
        <v>14013182458</v>
      </c>
      <c r="B116" t="s">
        <v>1193</v>
      </c>
      <c r="C116" t="s">
        <v>37</v>
      </c>
      <c r="E116" t="s">
        <v>150</v>
      </c>
      <c r="F116" t="s">
        <v>65</v>
      </c>
      <c r="G116" t="s">
        <v>40</v>
      </c>
      <c r="H116" t="s">
        <v>41</v>
      </c>
      <c r="I116" t="s">
        <v>42</v>
      </c>
      <c r="J116" t="s">
        <v>151</v>
      </c>
      <c r="K116">
        <v>10</v>
      </c>
      <c r="L116">
        <v>5</v>
      </c>
      <c r="M116" t="s">
        <v>1194</v>
      </c>
      <c r="N116" t="s">
        <v>153</v>
      </c>
      <c r="O116" t="s">
        <v>1195</v>
      </c>
      <c r="P116" t="s">
        <v>1196</v>
      </c>
      <c r="Q116" t="s">
        <v>1197</v>
      </c>
      <c r="R116" t="s">
        <v>1194</v>
      </c>
      <c r="S116" t="s">
        <v>49</v>
      </c>
      <c r="U116" t="s">
        <v>142</v>
      </c>
      <c r="V116" t="s">
        <v>1198</v>
      </c>
      <c r="W116" t="s">
        <v>52</v>
      </c>
      <c r="X116" t="s">
        <v>53</v>
      </c>
      <c r="Y116" t="s">
        <v>699</v>
      </c>
      <c r="Z116" t="s">
        <v>1199</v>
      </c>
      <c r="AB116" t="s">
        <v>56</v>
      </c>
      <c r="AC116" t="s">
        <v>633</v>
      </c>
      <c r="AE116" t="s">
        <v>58</v>
      </c>
      <c r="AF116" t="s">
        <v>77</v>
      </c>
      <c r="AI116" t="s">
        <v>60</v>
      </c>
      <c r="AJ116" t="s">
        <v>78</v>
      </c>
      <c r="AK116" t="s">
        <v>1193</v>
      </c>
      <c r="AL116" t="s">
        <v>1200</v>
      </c>
    </row>
    <row r="117" spans="1:38" x14ac:dyDescent="0.3">
      <c r="A117" t="str">
        <f>HYPERLINK("https://hsdes.intel.com/resource/14013182569","14013182569")</f>
        <v>14013182569</v>
      </c>
      <c r="B117" t="s">
        <v>1201</v>
      </c>
      <c r="C117" t="s">
        <v>37</v>
      </c>
      <c r="E117" t="s">
        <v>38</v>
      </c>
      <c r="F117" t="s">
        <v>65</v>
      </c>
      <c r="G117" t="s">
        <v>40</v>
      </c>
      <c r="H117" t="s">
        <v>41</v>
      </c>
      <c r="I117" t="s">
        <v>42</v>
      </c>
      <c r="J117" t="s">
        <v>238</v>
      </c>
      <c r="K117">
        <v>25</v>
      </c>
      <c r="L117">
        <v>20</v>
      </c>
      <c r="M117" t="s">
        <v>1202</v>
      </c>
      <c r="N117" t="s">
        <v>240</v>
      </c>
      <c r="O117" t="s">
        <v>1203</v>
      </c>
      <c r="P117" t="s">
        <v>47</v>
      </c>
      <c r="Q117" t="s">
        <v>1204</v>
      </c>
      <c r="R117" t="s">
        <v>1202</v>
      </c>
      <c r="S117" t="s">
        <v>49</v>
      </c>
      <c r="U117" t="s">
        <v>50</v>
      </c>
      <c r="V117" t="s">
        <v>1205</v>
      </c>
      <c r="W117" t="s">
        <v>52</v>
      </c>
      <c r="X117" t="s">
        <v>53</v>
      </c>
      <c r="Y117" t="s">
        <v>1206</v>
      </c>
      <c r="Z117" t="s">
        <v>1207</v>
      </c>
      <c r="AB117" t="s">
        <v>56</v>
      </c>
      <c r="AC117" t="s">
        <v>57</v>
      </c>
      <c r="AE117" t="s">
        <v>146</v>
      </c>
      <c r="AF117" t="s">
        <v>112</v>
      </c>
      <c r="AI117" t="s">
        <v>60</v>
      </c>
      <c r="AJ117" t="s">
        <v>78</v>
      </c>
      <c r="AK117" t="s">
        <v>1208</v>
      </c>
      <c r="AL117" t="s">
        <v>1209</v>
      </c>
    </row>
    <row r="118" spans="1:38" x14ac:dyDescent="0.3">
      <c r="A118" t="str">
        <f>HYPERLINK("https://hsdes.intel.com/resource/14013182576","14013182576")</f>
        <v>14013182576</v>
      </c>
      <c r="B118" t="s">
        <v>1210</v>
      </c>
      <c r="C118" t="s">
        <v>37</v>
      </c>
      <c r="E118" t="s">
        <v>38</v>
      </c>
      <c r="F118" t="s">
        <v>65</v>
      </c>
      <c r="G118" t="s">
        <v>40</v>
      </c>
      <c r="H118" t="s">
        <v>41</v>
      </c>
      <c r="I118" t="s">
        <v>42</v>
      </c>
      <c r="J118" t="s">
        <v>177</v>
      </c>
      <c r="K118">
        <v>25</v>
      </c>
      <c r="L118">
        <v>5</v>
      </c>
      <c r="M118" t="s">
        <v>1211</v>
      </c>
      <c r="N118" t="s">
        <v>240</v>
      </c>
      <c r="O118" t="s">
        <v>1212</v>
      </c>
      <c r="P118" t="s">
        <v>47</v>
      </c>
      <c r="Q118" t="s">
        <v>1213</v>
      </c>
      <c r="R118" t="s">
        <v>1211</v>
      </c>
      <c r="S118" t="s">
        <v>49</v>
      </c>
      <c r="U118" t="s">
        <v>50</v>
      </c>
      <c r="V118" t="s">
        <v>1214</v>
      </c>
      <c r="W118" t="s">
        <v>52</v>
      </c>
      <c r="X118" t="s">
        <v>53</v>
      </c>
      <c r="Y118" t="s">
        <v>1215</v>
      </c>
      <c r="Z118" t="s">
        <v>55</v>
      </c>
      <c r="AB118" t="s">
        <v>56</v>
      </c>
      <c r="AC118" t="s">
        <v>57</v>
      </c>
      <c r="AE118" t="s">
        <v>58</v>
      </c>
      <c r="AF118" t="s">
        <v>112</v>
      </c>
      <c r="AI118" t="s">
        <v>60</v>
      </c>
      <c r="AJ118" t="s">
        <v>78</v>
      </c>
      <c r="AK118" t="s">
        <v>1216</v>
      </c>
      <c r="AL118" t="s">
        <v>1217</v>
      </c>
    </row>
    <row r="119" spans="1:38" x14ac:dyDescent="0.3">
      <c r="A119" t="str">
        <f>HYPERLINK("https://hsdes.intel.com/resource/14013182578","14013182578")</f>
        <v>14013182578</v>
      </c>
      <c r="B119" t="s">
        <v>1218</v>
      </c>
      <c r="C119" t="s">
        <v>37</v>
      </c>
      <c r="E119" t="s">
        <v>667</v>
      </c>
      <c r="F119" t="s">
        <v>125</v>
      </c>
      <c r="G119" t="s">
        <v>40</v>
      </c>
      <c r="H119" t="s">
        <v>41</v>
      </c>
      <c r="I119" t="s">
        <v>42</v>
      </c>
      <c r="J119" t="s">
        <v>177</v>
      </c>
      <c r="K119">
        <v>15</v>
      </c>
      <c r="L119">
        <v>5</v>
      </c>
      <c r="M119" t="s">
        <v>1219</v>
      </c>
      <c r="N119" t="s">
        <v>771</v>
      </c>
      <c r="O119" t="s">
        <v>1220</v>
      </c>
      <c r="P119" t="s">
        <v>1221</v>
      </c>
      <c r="Q119" t="s">
        <v>1222</v>
      </c>
      <c r="R119" t="s">
        <v>1219</v>
      </c>
      <c r="S119" t="s">
        <v>49</v>
      </c>
      <c r="U119" t="s">
        <v>667</v>
      </c>
      <c r="V119" t="s">
        <v>1223</v>
      </c>
      <c r="W119" t="s">
        <v>52</v>
      </c>
      <c r="X119" t="s">
        <v>53</v>
      </c>
      <c r="Y119" t="s">
        <v>1224</v>
      </c>
      <c r="Z119" t="s">
        <v>1225</v>
      </c>
      <c r="AB119" t="s">
        <v>56</v>
      </c>
      <c r="AC119" t="s">
        <v>160</v>
      </c>
      <c r="AE119" t="s">
        <v>58</v>
      </c>
      <c r="AF119" t="s">
        <v>112</v>
      </c>
      <c r="AI119" t="s">
        <v>60</v>
      </c>
      <c r="AJ119" t="s">
        <v>78</v>
      </c>
      <c r="AK119" t="s">
        <v>1226</v>
      </c>
      <c r="AL119" t="s">
        <v>1227</v>
      </c>
    </row>
    <row r="120" spans="1:38" x14ac:dyDescent="0.3">
      <c r="A120" t="str">
        <f>HYPERLINK("https://hsdes.intel.com/resource/14013182597","14013182597")</f>
        <v>14013182597</v>
      </c>
      <c r="B120" t="s">
        <v>1228</v>
      </c>
      <c r="C120" t="s">
        <v>37</v>
      </c>
      <c r="E120" t="s">
        <v>82</v>
      </c>
      <c r="F120" t="s">
        <v>65</v>
      </c>
      <c r="G120" t="s">
        <v>40</v>
      </c>
      <c r="H120" t="s">
        <v>41</v>
      </c>
      <c r="I120" t="s">
        <v>42</v>
      </c>
      <c r="J120" t="s">
        <v>177</v>
      </c>
      <c r="K120">
        <v>30</v>
      </c>
      <c r="L120">
        <v>10</v>
      </c>
      <c r="M120" t="s">
        <v>1229</v>
      </c>
      <c r="N120" t="s">
        <v>86</v>
      </c>
      <c r="O120" t="s">
        <v>1230</v>
      </c>
      <c r="P120" t="s">
        <v>88</v>
      </c>
      <c r="Q120" t="s">
        <v>1231</v>
      </c>
      <c r="R120" t="s">
        <v>1229</v>
      </c>
      <c r="S120" t="s">
        <v>49</v>
      </c>
      <c r="T120" t="s">
        <v>90</v>
      </c>
      <c r="U120" t="s">
        <v>91</v>
      </c>
      <c r="V120" t="s">
        <v>1232</v>
      </c>
      <c r="W120" t="s">
        <v>52</v>
      </c>
      <c r="X120" t="s">
        <v>183</v>
      </c>
      <c r="Y120" t="s">
        <v>1233</v>
      </c>
      <c r="Z120" t="s">
        <v>1234</v>
      </c>
      <c r="AB120" t="s">
        <v>56</v>
      </c>
      <c r="AC120" t="s">
        <v>57</v>
      </c>
      <c r="AE120" t="s">
        <v>58</v>
      </c>
      <c r="AF120" t="s">
        <v>77</v>
      </c>
      <c r="AI120" t="s">
        <v>60</v>
      </c>
      <c r="AJ120" t="s">
        <v>78</v>
      </c>
      <c r="AK120" t="s">
        <v>1235</v>
      </c>
      <c r="AL120" t="s">
        <v>1236</v>
      </c>
    </row>
    <row r="121" spans="1:38" x14ac:dyDescent="0.3">
      <c r="A121" t="str">
        <f>HYPERLINK("https://hsdes.intel.com/resource/14013182891","14013182891")</f>
        <v>14013182891</v>
      </c>
      <c r="B121" t="s">
        <v>1237</v>
      </c>
      <c r="C121" t="s">
        <v>37</v>
      </c>
      <c r="E121" t="s">
        <v>200</v>
      </c>
      <c r="F121" t="s">
        <v>65</v>
      </c>
      <c r="G121" t="s">
        <v>40</v>
      </c>
      <c r="H121" t="s">
        <v>41</v>
      </c>
      <c r="I121" t="s">
        <v>42</v>
      </c>
      <c r="J121" t="s">
        <v>445</v>
      </c>
      <c r="K121">
        <v>5</v>
      </c>
      <c r="L121">
        <v>3</v>
      </c>
      <c r="M121" t="s">
        <v>1238</v>
      </c>
      <c r="N121" t="s">
        <v>203</v>
      </c>
      <c r="O121" t="s">
        <v>1239</v>
      </c>
      <c r="P121" t="s">
        <v>1240</v>
      </c>
      <c r="Q121" t="s">
        <v>1241</v>
      </c>
      <c r="R121" t="s">
        <v>1238</v>
      </c>
      <c r="S121" t="s">
        <v>72</v>
      </c>
      <c r="U121" t="s">
        <v>200</v>
      </c>
      <c r="V121" t="s">
        <v>1242</v>
      </c>
      <c r="W121" t="s">
        <v>52</v>
      </c>
      <c r="X121" t="s">
        <v>53</v>
      </c>
      <c r="Y121" t="s">
        <v>1243</v>
      </c>
      <c r="Z121" t="s">
        <v>1244</v>
      </c>
      <c r="AB121" t="s">
        <v>56</v>
      </c>
      <c r="AC121" t="s">
        <v>57</v>
      </c>
      <c r="AE121" t="s">
        <v>58</v>
      </c>
      <c r="AF121" t="s">
        <v>77</v>
      </c>
      <c r="AI121" t="s">
        <v>60</v>
      </c>
      <c r="AJ121" t="s">
        <v>78</v>
      </c>
      <c r="AK121" t="s">
        <v>1245</v>
      </c>
      <c r="AL121" t="s">
        <v>1246</v>
      </c>
    </row>
    <row r="122" spans="1:38" x14ac:dyDescent="0.3">
      <c r="A122" t="str">
        <f>HYPERLINK("https://hsdes.intel.com/resource/14013184072","14013184072")</f>
        <v>14013184072</v>
      </c>
      <c r="B122" t="s">
        <v>1247</v>
      </c>
      <c r="C122" t="s">
        <v>37</v>
      </c>
      <c r="E122" t="s">
        <v>135</v>
      </c>
      <c r="F122" t="s">
        <v>65</v>
      </c>
      <c r="G122" t="s">
        <v>40</v>
      </c>
      <c r="H122" t="s">
        <v>41</v>
      </c>
      <c r="I122" t="s">
        <v>42</v>
      </c>
      <c r="J122" t="s">
        <v>136</v>
      </c>
      <c r="K122">
        <v>15</v>
      </c>
      <c r="L122">
        <v>10</v>
      </c>
      <c r="M122" t="s">
        <v>1248</v>
      </c>
      <c r="N122" t="s">
        <v>138</v>
      </c>
      <c r="O122" t="s">
        <v>1249</v>
      </c>
      <c r="P122" t="s">
        <v>1250</v>
      </c>
      <c r="Q122" t="s">
        <v>1251</v>
      </c>
      <c r="R122" t="s">
        <v>1248</v>
      </c>
      <c r="S122" t="s">
        <v>49</v>
      </c>
      <c r="U122" t="s">
        <v>142</v>
      </c>
      <c r="V122" t="s">
        <v>1252</v>
      </c>
      <c r="W122" t="s">
        <v>52</v>
      </c>
      <c r="X122" t="s">
        <v>53</v>
      </c>
      <c r="Y122" t="s">
        <v>1253</v>
      </c>
      <c r="Z122" t="s">
        <v>55</v>
      </c>
      <c r="AB122" t="s">
        <v>56</v>
      </c>
      <c r="AC122" t="s">
        <v>57</v>
      </c>
      <c r="AE122" t="s">
        <v>58</v>
      </c>
      <c r="AF122" t="s">
        <v>77</v>
      </c>
      <c r="AI122" t="s">
        <v>60</v>
      </c>
      <c r="AJ122" t="s">
        <v>1254</v>
      </c>
      <c r="AK122" t="s">
        <v>1255</v>
      </c>
      <c r="AL122" t="s">
        <v>1256</v>
      </c>
    </row>
    <row r="123" spans="1:38" x14ac:dyDescent="0.3">
      <c r="A123" t="str">
        <f>HYPERLINK("https://hsdes.intel.com/resource/14013184108","14013184108")</f>
        <v>14013184108</v>
      </c>
      <c r="B123" t="s">
        <v>1257</v>
      </c>
      <c r="C123" t="s">
        <v>37</v>
      </c>
      <c r="E123" t="s">
        <v>150</v>
      </c>
      <c r="F123" t="s">
        <v>65</v>
      </c>
      <c r="G123" t="s">
        <v>40</v>
      </c>
      <c r="H123" t="s">
        <v>41</v>
      </c>
      <c r="I123" t="s">
        <v>42</v>
      </c>
      <c r="J123" t="s">
        <v>151</v>
      </c>
      <c r="K123">
        <v>20</v>
      </c>
      <c r="L123">
        <v>15</v>
      </c>
      <c r="M123" t="s">
        <v>1258</v>
      </c>
      <c r="N123" t="s">
        <v>153</v>
      </c>
      <c r="O123" t="s">
        <v>1259</v>
      </c>
      <c r="P123" t="s">
        <v>827</v>
      </c>
      <c r="Q123" t="s">
        <v>1260</v>
      </c>
      <c r="R123" t="s">
        <v>1258</v>
      </c>
      <c r="S123" t="s">
        <v>49</v>
      </c>
      <c r="U123" t="s">
        <v>142</v>
      </c>
      <c r="V123" t="s">
        <v>1261</v>
      </c>
      <c r="W123" t="s">
        <v>52</v>
      </c>
      <c r="X123" t="s">
        <v>53</v>
      </c>
      <c r="Y123" t="s">
        <v>699</v>
      </c>
      <c r="Z123" t="s">
        <v>1262</v>
      </c>
      <c r="AB123" t="s">
        <v>56</v>
      </c>
      <c r="AC123" t="s">
        <v>57</v>
      </c>
      <c r="AE123" t="s">
        <v>146</v>
      </c>
      <c r="AF123" t="s">
        <v>77</v>
      </c>
      <c r="AI123" t="s">
        <v>60</v>
      </c>
      <c r="AJ123" t="s">
        <v>78</v>
      </c>
      <c r="AK123" t="s">
        <v>1263</v>
      </c>
      <c r="AL123" t="s">
        <v>1264</v>
      </c>
    </row>
    <row r="124" spans="1:38" x14ac:dyDescent="0.3">
      <c r="A124" t="str">
        <f>HYPERLINK("https://hsdes.intel.com/resource/14013184164","14013184164")</f>
        <v>14013184164</v>
      </c>
      <c r="B124" t="s">
        <v>1265</v>
      </c>
      <c r="C124" t="s">
        <v>37</v>
      </c>
      <c r="E124" t="s">
        <v>82</v>
      </c>
      <c r="F124" t="s">
        <v>125</v>
      </c>
      <c r="G124" t="s">
        <v>40</v>
      </c>
      <c r="H124" t="s">
        <v>41</v>
      </c>
      <c r="I124" t="s">
        <v>42</v>
      </c>
      <c r="J124" t="s">
        <v>84</v>
      </c>
      <c r="K124">
        <v>5</v>
      </c>
      <c r="L124">
        <v>3</v>
      </c>
      <c r="M124" t="s">
        <v>1266</v>
      </c>
      <c r="N124" t="s">
        <v>86</v>
      </c>
      <c r="O124" t="s">
        <v>1267</v>
      </c>
      <c r="P124" t="s">
        <v>88</v>
      </c>
      <c r="Q124" t="s">
        <v>1268</v>
      </c>
      <c r="R124" t="s">
        <v>1266</v>
      </c>
      <c r="S124" t="s">
        <v>49</v>
      </c>
      <c r="T124" t="s">
        <v>90</v>
      </c>
      <c r="U124" t="s">
        <v>91</v>
      </c>
      <c r="V124" t="s">
        <v>1269</v>
      </c>
      <c r="W124" t="s">
        <v>52</v>
      </c>
      <c r="X124" t="s">
        <v>53</v>
      </c>
      <c r="Y124" t="s">
        <v>1270</v>
      </c>
      <c r="Z124" t="s">
        <v>102</v>
      </c>
      <c r="AB124" t="s">
        <v>56</v>
      </c>
      <c r="AC124" t="s">
        <v>57</v>
      </c>
      <c r="AE124" t="s">
        <v>58</v>
      </c>
      <c r="AF124" t="s">
        <v>77</v>
      </c>
      <c r="AI124" t="s">
        <v>60</v>
      </c>
      <c r="AJ124" t="s">
        <v>78</v>
      </c>
      <c r="AK124" t="s">
        <v>1271</v>
      </c>
      <c r="AL124" t="s">
        <v>1272</v>
      </c>
    </row>
    <row r="125" spans="1:38" x14ac:dyDescent="0.3">
      <c r="A125" t="str">
        <f>HYPERLINK("https://hsdes.intel.com/resource/14013184167","14013184167")</f>
        <v>14013184167</v>
      </c>
      <c r="B125" t="s">
        <v>1273</v>
      </c>
      <c r="C125" t="s">
        <v>37</v>
      </c>
      <c r="E125" t="s">
        <v>82</v>
      </c>
      <c r="F125" t="s">
        <v>125</v>
      </c>
      <c r="G125" t="s">
        <v>40</v>
      </c>
      <c r="H125" t="s">
        <v>41</v>
      </c>
      <c r="I125" t="s">
        <v>42</v>
      </c>
      <c r="J125" t="s">
        <v>84</v>
      </c>
      <c r="K125">
        <v>5</v>
      </c>
      <c r="L125">
        <v>4</v>
      </c>
      <c r="M125" t="s">
        <v>1274</v>
      </c>
      <c r="N125" t="s">
        <v>86</v>
      </c>
      <c r="O125" t="s">
        <v>1275</v>
      </c>
      <c r="P125" t="s">
        <v>88</v>
      </c>
      <c r="Q125" t="s">
        <v>1276</v>
      </c>
      <c r="R125" t="s">
        <v>1274</v>
      </c>
      <c r="S125" t="s">
        <v>49</v>
      </c>
      <c r="T125" t="s">
        <v>90</v>
      </c>
      <c r="U125" t="s">
        <v>91</v>
      </c>
      <c r="V125" t="s">
        <v>1277</v>
      </c>
      <c r="W125" t="s">
        <v>52</v>
      </c>
      <c r="X125" t="s">
        <v>53</v>
      </c>
      <c r="Y125" t="s">
        <v>1278</v>
      </c>
      <c r="Z125" t="s">
        <v>1279</v>
      </c>
      <c r="AB125" t="s">
        <v>56</v>
      </c>
      <c r="AC125" t="s">
        <v>160</v>
      </c>
      <c r="AE125" t="s">
        <v>58</v>
      </c>
      <c r="AF125" t="s">
        <v>77</v>
      </c>
      <c r="AI125" t="s">
        <v>60</v>
      </c>
      <c r="AJ125" t="s">
        <v>78</v>
      </c>
      <c r="AK125" t="s">
        <v>1280</v>
      </c>
      <c r="AL125" t="s">
        <v>1281</v>
      </c>
    </row>
    <row r="126" spans="1:38" x14ac:dyDescent="0.3">
      <c r="A126" t="str">
        <f>HYPERLINK("https://hsdes.intel.com/resource/14013184170","14013184170")</f>
        <v>14013184170</v>
      </c>
      <c r="B126" t="s">
        <v>1282</v>
      </c>
      <c r="C126" t="s">
        <v>37</v>
      </c>
      <c r="E126" t="s">
        <v>82</v>
      </c>
      <c r="F126" t="s">
        <v>125</v>
      </c>
      <c r="G126" t="s">
        <v>40</v>
      </c>
      <c r="H126" t="s">
        <v>41</v>
      </c>
      <c r="I126" t="s">
        <v>42</v>
      </c>
      <c r="J126" t="s">
        <v>301</v>
      </c>
      <c r="K126">
        <v>5</v>
      </c>
      <c r="L126">
        <v>3</v>
      </c>
      <c r="M126" t="s">
        <v>1283</v>
      </c>
      <c r="N126" t="s">
        <v>86</v>
      </c>
      <c r="O126" t="s">
        <v>1284</v>
      </c>
      <c r="P126" t="s">
        <v>687</v>
      </c>
      <c r="Q126" t="s">
        <v>1285</v>
      </c>
      <c r="R126" t="s">
        <v>1283</v>
      </c>
      <c r="S126" t="s">
        <v>49</v>
      </c>
      <c r="T126" t="s">
        <v>90</v>
      </c>
      <c r="U126" t="s">
        <v>91</v>
      </c>
      <c r="V126" t="s">
        <v>1286</v>
      </c>
      <c r="W126" t="s">
        <v>52</v>
      </c>
      <c r="X126" t="s">
        <v>53</v>
      </c>
      <c r="Y126" t="s">
        <v>1287</v>
      </c>
      <c r="Z126" t="s">
        <v>1288</v>
      </c>
      <c r="AB126" t="s">
        <v>56</v>
      </c>
      <c r="AC126" t="s">
        <v>57</v>
      </c>
      <c r="AE126" t="s">
        <v>58</v>
      </c>
      <c r="AF126" t="s">
        <v>77</v>
      </c>
      <c r="AI126" t="s">
        <v>60</v>
      </c>
      <c r="AJ126" t="s">
        <v>78</v>
      </c>
      <c r="AK126" t="s">
        <v>1289</v>
      </c>
      <c r="AL126" t="s">
        <v>1290</v>
      </c>
    </row>
    <row r="127" spans="1:38" x14ac:dyDescent="0.3">
      <c r="A127" t="str">
        <f>HYPERLINK("https://hsdes.intel.com/resource/14013184177","14013184177")</f>
        <v>14013184177</v>
      </c>
      <c r="B127" t="s">
        <v>1291</v>
      </c>
      <c r="C127" t="s">
        <v>37</v>
      </c>
      <c r="E127" t="s">
        <v>82</v>
      </c>
      <c r="F127" t="s">
        <v>125</v>
      </c>
      <c r="G127" t="s">
        <v>40</v>
      </c>
      <c r="H127" t="s">
        <v>41</v>
      </c>
      <c r="I127" t="s">
        <v>42</v>
      </c>
      <c r="J127" t="s">
        <v>350</v>
      </c>
      <c r="K127">
        <v>5</v>
      </c>
      <c r="L127">
        <v>3</v>
      </c>
      <c r="M127" t="s">
        <v>1292</v>
      </c>
      <c r="N127" t="s">
        <v>86</v>
      </c>
      <c r="O127" t="s">
        <v>1293</v>
      </c>
      <c r="P127" t="s">
        <v>1294</v>
      </c>
      <c r="Q127" t="s">
        <v>1295</v>
      </c>
      <c r="R127" t="s">
        <v>1292</v>
      </c>
      <c r="S127" t="s">
        <v>49</v>
      </c>
      <c r="T127" t="s">
        <v>90</v>
      </c>
      <c r="U127" t="s">
        <v>91</v>
      </c>
      <c r="V127" t="s">
        <v>1296</v>
      </c>
      <c r="W127" t="s">
        <v>52</v>
      </c>
      <c r="X127" t="s">
        <v>53</v>
      </c>
      <c r="Y127" t="s">
        <v>1297</v>
      </c>
      <c r="Z127" t="s">
        <v>1298</v>
      </c>
      <c r="AB127" t="s">
        <v>56</v>
      </c>
      <c r="AC127" t="s">
        <v>160</v>
      </c>
      <c r="AE127" t="s">
        <v>58</v>
      </c>
      <c r="AF127" t="s">
        <v>77</v>
      </c>
      <c r="AI127" t="s">
        <v>60</v>
      </c>
      <c r="AJ127" t="s">
        <v>78</v>
      </c>
      <c r="AK127" t="s">
        <v>1299</v>
      </c>
      <c r="AL127" t="s">
        <v>1300</v>
      </c>
    </row>
    <row r="128" spans="1:38" x14ac:dyDescent="0.3">
      <c r="A128" t="str">
        <f>HYPERLINK("https://hsdes.intel.com/resource/14013184326","14013184326")</f>
        <v>14013184326</v>
      </c>
      <c r="B128" t="s">
        <v>1301</v>
      </c>
      <c r="C128" t="s">
        <v>37</v>
      </c>
      <c r="E128" t="s">
        <v>200</v>
      </c>
      <c r="F128" t="s">
        <v>125</v>
      </c>
      <c r="G128" t="s">
        <v>40</v>
      </c>
      <c r="H128" t="s">
        <v>41</v>
      </c>
      <c r="I128" t="s">
        <v>42</v>
      </c>
      <c r="J128" t="s">
        <v>466</v>
      </c>
      <c r="K128">
        <v>6</v>
      </c>
      <c r="L128">
        <v>3</v>
      </c>
      <c r="M128" t="s">
        <v>1302</v>
      </c>
      <c r="N128" t="s">
        <v>203</v>
      </c>
      <c r="O128" t="s">
        <v>1303</v>
      </c>
      <c r="P128" t="s">
        <v>1304</v>
      </c>
      <c r="Q128" t="s">
        <v>1305</v>
      </c>
      <c r="R128" t="s">
        <v>1302</v>
      </c>
      <c r="S128" t="s">
        <v>72</v>
      </c>
      <c r="U128" t="s">
        <v>200</v>
      </c>
      <c r="V128" t="s">
        <v>1306</v>
      </c>
      <c r="W128" t="s">
        <v>52</v>
      </c>
      <c r="X128" t="s">
        <v>53</v>
      </c>
      <c r="Y128" t="s">
        <v>1307</v>
      </c>
      <c r="Z128" t="s">
        <v>1308</v>
      </c>
      <c r="AB128" t="s">
        <v>56</v>
      </c>
      <c r="AC128" t="s">
        <v>57</v>
      </c>
      <c r="AE128" t="s">
        <v>58</v>
      </c>
      <c r="AF128" t="s">
        <v>77</v>
      </c>
      <c r="AI128" t="s">
        <v>60</v>
      </c>
      <c r="AJ128" t="s">
        <v>502</v>
      </c>
      <c r="AK128" t="s">
        <v>1309</v>
      </c>
      <c r="AL128" t="s">
        <v>1310</v>
      </c>
    </row>
    <row r="129" spans="1:38" x14ac:dyDescent="0.3">
      <c r="A129" t="str">
        <f>HYPERLINK("https://hsdes.intel.com/resource/14013184473","14013184473")</f>
        <v>14013184473</v>
      </c>
      <c r="B129" t="s">
        <v>1311</v>
      </c>
      <c r="C129" t="s">
        <v>37</v>
      </c>
      <c r="E129" t="s">
        <v>225</v>
      </c>
      <c r="F129" t="s">
        <v>125</v>
      </c>
      <c r="G129" t="s">
        <v>40</v>
      </c>
      <c r="H129" t="s">
        <v>41</v>
      </c>
      <c r="I129" t="s">
        <v>42</v>
      </c>
      <c r="J129" t="s">
        <v>971</v>
      </c>
      <c r="K129">
        <v>8</v>
      </c>
      <c r="L129">
        <v>6</v>
      </c>
      <c r="M129" t="s">
        <v>1312</v>
      </c>
      <c r="N129" t="s">
        <v>227</v>
      </c>
      <c r="O129" t="s">
        <v>1313</v>
      </c>
      <c r="P129" t="s">
        <v>1314</v>
      </c>
      <c r="Q129" t="s">
        <v>1315</v>
      </c>
      <c r="R129" t="s">
        <v>1312</v>
      </c>
      <c r="S129" t="s">
        <v>72</v>
      </c>
      <c r="T129" t="s">
        <v>231</v>
      </c>
      <c r="U129" t="s">
        <v>232</v>
      </c>
      <c r="V129" t="s">
        <v>1316</v>
      </c>
      <c r="W129" t="s">
        <v>52</v>
      </c>
      <c r="X129" t="s">
        <v>183</v>
      </c>
      <c r="Y129" t="s">
        <v>1317</v>
      </c>
      <c r="Z129" t="s">
        <v>1318</v>
      </c>
      <c r="AB129" t="s">
        <v>56</v>
      </c>
      <c r="AC129" t="s">
        <v>57</v>
      </c>
      <c r="AE129" t="s">
        <v>58</v>
      </c>
      <c r="AF129" t="s">
        <v>77</v>
      </c>
      <c r="AI129" t="s">
        <v>60</v>
      </c>
      <c r="AJ129" t="s">
        <v>78</v>
      </c>
      <c r="AK129" t="s">
        <v>1319</v>
      </c>
      <c r="AL129" t="s">
        <v>1320</v>
      </c>
    </row>
    <row r="130" spans="1:38" x14ac:dyDescent="0.3">
      <c r="A130" t="str">
        <f>HYPERLINK("https://hsdes.intel.com/resource/14013184477","14013184477")</f>
        <v>14013184477</v>
      </c>
      <c r="B130" t="s">
        <v>1321</v>
      </c>
      <c r="C130" t="s">
        <v>37</v>
      </c>
      <c r="E130" t="s">
        <v>135</v>
      </c>
      <c r="F130" t="s">
        <v>1322</v>
      </c>
      <c r="G130" t="s">
        <v>40</v>
      </c>
      <c r="H130" t="s">
        <v>189</v>
      </c>
      <c r="I130" t="s">
        <v>42</v>
      </c>
      <c r="J130" t="s">
        <v>136</v>
      </c>
      <c r="K130">
        <v>20</v>
      </c>
      <c r="L130">
        <v>15</v>
      </c>
      <c r="M130" t="s">
        <v>1323</v>
      </c>
      <c r="N130" t="s">
        <v>138</v>
      </c>
      <c r="O130" t="s">
        <v>1324</v>
      </c>
      <c r="P130" t="s">
        <v>1325</v>
      </c>
      <c r="Q130" t="s">
        <v>1326</v>
      </c>
      <c r="R130" t="s">
        <v>1323</v>
      </c>
      <c r="S130" t="s">
        <v>49</v>
      </c>
      <c r="U130" t="s">
        <v>142</v>
      </c>
      <c r="V130" t="s">
        <v>1327</v>
      </c>
      <c r="W130" t="s">
        <v>52</v>
      </c>
      <c r="X130" t="s">
        <v>183</v>
      </c>
      <c r="Y130" t="s">
        <v>195</v>
      </c>
      <c r="Z130" t="s">
        <v>196</v>
      </c>
      <c r="AB130" t="s">
        <v>56</v>
      </c>
      <c r="AC130" t="s">
        <v>57</v>
      </c>
      <c r="AE130" t="s">
        <v>146</v>
      </c>
      <c r="AF130" t="s">
        <v>59</v>
      </c>
      <c r="AI130" t="s">
        <v>60</v>
      </c>
      <c r="AJ130" t="s">
        <v>78</v>
      </c>
      <c r="AK130" t="s">
        <v>1328</v>
      </c>
      <c r="AL130" t="s">
        <v>1329</v>
      </c>
    </row>
    <row r="131" spans="1:38" x14ac:dyDescent="0.3">
      <c r="A131" t="str">
        <f>HYPERLINK("https://hsdes.intel.com/resource/14013184512","14013184512")</f>
        <v>14013184512</v>
      </c>
      <c r="B131" t="s">
        <v>1330</v>
      </c>
      <c r="C131" t="s">
        <v>37</v>
      </c>
      <c r="E131" t="s">
        <v>135</v>
      </c>
      <c r="F131" t="s">
        <v>1322</v>
      </c>
      <c r="G131" t="s">
        <v>40</v>
      </c>
      <c r="H131" t="s">
        <v>189</v>
      </c>
      <c r="I131" t="s">
        <v>42</v>
      </c>
      <c r="J131" t="s">
        <v>136</v>
      </c>
      <c r="K131">
        <v>20</v>
      </c>
      <c r="L131">
        <v>15</v>
      </c>
      <c r="M131" t="s">
        <v>1331</v>
      </c>
      <c r="N131" t="s">
        <v>138</v>
      </c>
      <c r="O131" t="s">
        <v>1332</v>
      </c>
      <c r="P131" t="s">
        <v>1333</v>
      </c>
      <c r="Q131" t="s">
        <v>1334</v>
      </c>
      <c r="R131" t="s">
        <v>1331</v>
      </c>
      <c r="S131" t="s">
        <v>49</v>
      </c>
      <c r="U131" t="s">
        <v>142</v>
      </c>
      <c r="V131" t="s">
        <v>1335</v>
      </c>
      <c r="W131" t="s">
        <v>52</v>
      </c>
      <c r="X131" t="s">
        <v>53</v>
      </c>
      <c r="Y131" t="s">
        <v>1336</v>
      </c>
      <c r="Z131" t="s">
        <v>196</v>
      </c>
      <c r="AB131" t="s">
        <v>56</v>
      </c>
      <c r="AC131" t="s">
        <v>57</v>
      </c>
      <c r="AE131" t="s">
        <v>146</v>
      </c>
      <c r="AF131" t="s">
        <v>77</v>
      </c>
      <c r="AI131" t="s">
        <v>60</v>
      </c>
      <c r="AJ131" t="s">
        <v>78</v>
      </c>
      <c r="AK131" t="s">
        <v>1337</v>
      </c>
      <c r="AL131" t="s">
        <v>1338</v>
      </c>
    </row>
    <row r="132" spans="1:38" x14ac:dyDescent="0.3">
      <c r="A132" t="str">
        <f>HYPERLINK("https://hsdes.intel.com/resource/14013184525","14013184525")</f>
        <v>14013184525</v>
      </c>
      <c r="B132" t="s">
        <v>1339</v>
      </c>
      <c r="C132" t="s">
        <v>37</v>
      </c>
      <c r="E132" t="s">
        <v>38</v>
      </c>
      <c r="F132" t="s">
        <v>65</v>
      </c>
      <c r="G132" t="s">
        <v>40</v>
      </c>
      <c r="H132" t="s">
        <v>740</v>
      </c>
      <c r="I132" t="s">
        <v>42</v>
      </c>
      <c r="J132" t="s">
        <v>177</v>
      </c>
      <c r="K132">
        <v>10</v>
      </c>
      <c r="L132">
        <v>8</v>
      </c>
      <c r="M132" t="s">
        <v>1340</v>
      </c>
      <c r="N132" t="s">
        <v>45</v>
      </c>
      <c r="O132" t="s">
        <v>1341</v>
      </c>
      <c r="P132" t="s">
        <v>1342</v>
      </c>
      <c r="Q132" t="s">
        <v>1343</v>
      </c>
      <c r="R132" t="s">
        <v>1340</v>
      </c>
      <c r="S132" t="s">
        <v>49</v>
      </c>
      <c r="U132" t="s">
        <v>50</v>
      </c>
      <c r="V132" t="s">
        <v>1344</v>
      </c>
      <c r="W132" t="s">
        <v>52</v>
      </c>
      <c r="X132" t="s">
        <v>53</v>
      </c>
      <c r="Y132" t="s">
        <v>1345</v>
      </c>
      <c r="Z132" t="s">
        <v>316</v>
      </c>
      <c r="AB132" t="s">
        <v>56</v>
      </c>
      <c r="AC132" t="s">
        <v>57</v>
      </c>
      <c r="AE132" t="s">
        <v>58</v>
      </c>
      <c r="AF132" t="s">
        <v>77</v>
      </c>
      <c r="AI132" t="s">
        <v>60</v>
      </c>
      <c r="AJ132" t="s">
        <v>61</v>
      </c>
      <c r="AK132" t="s">
        <v>1346</v>
      </c>
      <c r="AL132" t="s">
        <v>1347</v>
      </c>
    </row>
    <row r="133" spans="1:38" x14ac:dyDescent="0.3">
      <c r="A133" t="str">
        <f>HYPERLINK("https://hsdes.intel.com/resource/14013184540","14013184540")</f>
        <v>14013184540</v>
      </c>
      <c r="B133" t="s">
        <v>1348</v>
      </c>
      <c r="C133" t="s">
        <v>37</v>
      </c>
      <c r="E133" t="s">
        <v>225</v>
      </c>
      <c r="F133" t="s">
        <v>65</v>
      </c>
      <c r="G133" t="s">
        <v>40</v>
      </c>
      <c r="H133" t="s">
        <v>41</v>
      </c>
      <c r="I133" t="s">
        <v>42</v>
      </c>
      <c r="J133" t="s">
        <v>1349</v>
      </c>
      <c r="K133">
        <v>15</v>
      </c>
      <c r="L133">
        <v>5</v>
      </c>
      <c r="M133" t="s">
        <v>1350</v>
      </c>
      <c r="N133" t="s">
        <v>227</v>
      </c>
      <c r="O133" t="s">
        <v>1351</v>
      </c>
      <c r="P133" t="s">
        <v>1352</v>
      </c>
      <c r="Q133" t="s">
        <v>1353</v>
      </c>
      <c r="R133" t="s">
        <v>1350</v>
      </c>
      <c r="S133" t="s">
        <v>72</v>
      </c>
      <c r="U133" t="s">
        <v>232</v>
      </c>
      <c r="V133" t="s">
        <v>1354</v>
      </c>
      <c r="W133" t="s">
        <v>52</v>
      </c>
      <c r="X133" t="s">
        <v>53</v>
      </c>
      <c r="Y133" t="s">
        <v>1355</v>
      </c>
      <c r="Z133" t="s">
        <v>1356</v>
      </c>
      <c r="AB133" t="s">
        <v>56</v>
      </c>
      <c r="AC133" t="s">
        <v>57</v>
      </c>
      <c r="AE133" t="s">
        <v>58</v>
      </c>
      <c r="AF133" t="s">
        <v>77</v>
      </c>
      <c r="AI133" t="s">
        <v>60</v>
      </c>
      <c r="AJ133" t="s">
        <v>78</v>
      </c>
      <c r="AK133" t="s">
        <v>1357</v>
      </c>
      <c r="AL133" t="s">
        <v>1358</v>
      </c>
    </row>
    <row r="134" spans="1:38" x14ac:dyDescent="0.3">
      <c r="A134" t="str">
        <f>HYPERLINK("https://hsdes.intel.com/resource/14013184599","14013184599")</f>
        <v>14013184599</v>
      </c>
      <c r="B134" t="s">
        <v>1359</v>
      </c>
      <c r="C134" t="s">
        <v>37</v>
      </c>
      <c r="E134" t="s">
        <v>38</v>
      </c>
      <c r="F134" t="s">
        <v>65</v>
      </c>
      <c r="G134" t="s">
        <v>40</v>
      </c>
      <c r="H134" t="s">
        <v>41</v>
      </c>
      <c r="I134" t="s">
        <v>42</v>
      </c>
      <c r="J134" t="s">
        <v>177</v>
      </c>
      <c r="K134">
        <v>15</v>
      </c>
      <c r="L134">
        <v>10</v>
      </c>
      <c r="M134" t="s">
        <v>1360</v>
      </c>
      <c r="N134" t="s">
        <v>45</v>
      </c>
      <c r="O134" t="s">
        <v>1361</v>
      </c>
      <c r="P134" t="s">
        <v>47</v>
      </c>
      <c r="Q134" t="s">
        <v>1362</v>
      </c>
      <c r="R134" t="s">
        <v>1360</v>
      </c>
      <c r="S134" t="s">
        <v>49</v>
      </c>
      <c r="U134" t="s">
        <v>50</v>
      </c>
      <c r="V134" t="s">
        <v>1363</v>
      </c>
      <c r="W134" t="s">
        <v>52</v>
      </c>
      <c r="X134" t="s">
        <v>53</v>
      </c>
      <c r="Y134" t="s">
        <v>1345</v>
      </c>
      <c r="Z134" t="s">
        <v>55</v>
      </c>
      <c r="AB134" t="s">
        <v>56</v>
      </c>
      <c r="AC134" t="s">
        <v>57</v>
      </c>
      <c r="AE134" t="s">
        <v>58</v>
      </c>
      <c r="AF134" t="s">
        <v>112</v>
      </c>
      <c r="AI134" t="s">
        <v>60</v>
      </c>
      <c r="AJ134" t="s">
        <v>78</v>
      </c>
      <c r="AK134" t="s">
        <v>1364</v>
      </c>
      <c r="AL134" t="s">
        <v>1365</v>
      </c>
    </row>
    <row r="135" spans="1:38" x14ac:dyDescent="0.3">
      <c r="A135" t="str">
        <f>HYPERLINK("https://hsdes.intel.com/resource/14013184603","14013184603")</f>
        <v>14013184603</v>
      </c>
      <c r="B135" t="s">
        <v>1366</v>
      </c>
      <c r="C135" t="s">
        <v>37</v>
      </c>
      <c r="E135" t="s">
        <v>38</v>
      </c>
      <c r="F135" t="s">
        <v>39</v>
      </c>
      <c r="G135" t="s">
        <v>40</v>
      </c>
      <c r="H135" t="s">
        <v>41</v>
      </c>
      <c r="I135" t="s">
        <v>42</v>
      </c>
      <c r="J135" t="s">
        <v>177</v>
      </c>
      <c r="K135">
        <v>5</v>
      </c>
      <c r="L135">
        <v>3</v>
      </c>
      <c r="M135" t="s">
        <v>1367</v>
      </c>
      <c r="N135" t="s">
        <v>240</v>
      </c>
      <c r="O135" t="s">
        <v>1368</v>
      </c>
      <c r="P135" t="s">
        <v>47</v>
      </c>
      <c r="Q135" t="s">
        <v>1369</v>
      </c>
      <c r="R135" t="s">
        <v>1367</v>
      </c>
      <c r="S135" t="s">
        <v>49</v>
      </c>
      <c r="U135" t="s">
        <v>50</v>
      </c>
      <c r="V135" t="s">
        <v>1370</v>
      </c>
      <c r="W135" t="s">
        <v>52</v>
      </c>
      <c r="X135" t="s">
        <v>53</v>
      </c>
      <c r="Y135" t="s">
        <v>1076</v>
      </c>
      <c r="Z135" t="s">
        <v>55</v>
      </c>
      <c r="AB135" t="s">
        <v>56</v>
      </c>
      <c r="AC135" t="s">
        <v>57</v>
      </c>
      <c r="AE135" t="s">
        <v>58</v>
      </c>
      <c r="AF135" t="s">
        <v>77</v>
      </c>
      <c r="AI135" t="s">
        <v>60</v>
      </c>
      <c r="AJ135" t="s">
        <v>78</v>
      </c>
      <c r="AK135" t="s">
        <v>1371</v>
      </c>
      <c r="AL135" t="s">
        <v>1372</v>
      </c>
    </row>
    <row r="136" spans="1:38" x14ac:dyDescent="0.3">
      <c r="A136" t="str">
        <f>HYPERLINK("https://hsdes.intel.com/resource/14013184642","14013184642")</f>
        <v>14013184642</v>
      </c>
      <c r="B136" t="s">
        <v>1373</v>
      </c>
      <c r="C136" t="s">
        <v>37</v>
      </c>
      <c r="E136" t="s">
        <v>38</v>
      </c>
      <c r="F136" t="s">
        <v>83</v>
      </c>
      <c r="G136" t="s">
        <v>40</v>
      </c>
      <c r="H136" t="s">
        <v>41</v>
      </c>
      <c r="I136" t="s">
        <v>42</v>
      </c>
      <c r="J136" t="s">
        <v>177</v>
      </c>
      <c r="K136">
        <v>10</v>
      </c>
      <c r="L136">
        <v>3</v>
      </c>
      <c r="M136" t="s">
        <v>1374</v>
      </c>
      <c r="N136" t="s">
        <v>240</v>
      </c>
      <c r="O136" t="s">
        <v>1375</v>
      </c>
      <c r="P136" t="s">
        <v>1376</v>
      </c>
      <c r="Q136" t="s">
        <v>1377</v>
      </c>
      <c r="R136" t="s">
        <v>1374</v>
      </c>
      <c r="S136" t="s">
        <v>49</v>
      </c>
      <c r="U136" t="s">
        <v>50</v>
      </c>
      <c r="V136" t="s">
        <v>1378</v>
      </c>
      <c r="W136" t="s">
        <v>52</v>
      </c>
      <c r="X136" t="s">
        <v>53</v>
      </c>
      <c r="Y136" t="s">
        <v>93</v>
      </c>
      <c r="Z136" t="s">
        <v>55</v>
      </c>
      <c r="AB136" t="s">
        <v>56</v>
      </c>
      <c r="AC136" t="s">
        <v>57</v>
      </c>
      <c r="AE136" t="s">
        <v>58</v>
      </c>
      <c r="AF136" t="s">
        <v>112</v>
      </c>
      <c r="AI136" t="s">
        <v>60</v>
      </c>
      <c r="AJ136" t="s">
        <v>78</v>
      </c>
      <c r="AK136" t="s">
        <v>1379</v>
      </c>
      <c r="AL136" t="s">
        <v>1380</v>
      </c>
    </row>
    <row r="137" spans="1:38" x14ac:dyDescent="0.3">
      <c r="A137" t="str">
        <f>HYPERLINK("https://hsdes.intel.com/resource/14013184723","14013184723")</f>
        <v>14013184723</v>
      </c>
      <c r="B137" t="s">
        <v>1381</v>
      </c>
      <c r="C137" t="s">
        <v>37</v>
      </c>
      <c r="E137" t="s">
        <v>50</v>
      </c>
      <c r="F137" t="s">
        <v>65</v>
      </c>
      <c r="G137" t="s">
        <v>40</v>
      </c>
      <c r="H137" t="s">
        <v>41</v>
      </c>
      <c r="I137" t="s">
        <v>42</v>
      </c>
      <c r="J137" t="s">
        <v>1382</v>
      </c>
      <c r="K137">
        <v>7</v>
      </c>
      <c r="L137">
        <v>5</v>
      </c>
      <c r="M137" t="s">
        <v>1383</v>
      </c>
      <c r="N137" t="s">
        <v>68</v>
      </c>
      <c r="O137" t="s">
        <v>1384</v>
      </c>
      <c r="P137" t="s">
        <v>1385</v>
      </c>
      <c r="Q137" t="s">
        <v>1386</v>
      </c>
      <c r="R137" t="s">
        <v>1383</v>
      </c>
      <c r="S137" t="s">
        <v>49</v>
      </c>
      <c r="U137" t="s">
        <v>73</v>
      </c>
      <c r="V137" t="s">
        <v>1387</v>
      </c>
      <c r="W137" t="s">
        <v>52</v>
      </c>
      <c r="X137" t="s">
        <v>53</v>
      </c>
      <c r="Y137" t="s">
        <v>1388</v>
      </c>
      <c r="Z137" t="s">
        <v>1389</v>
      </c>
      <c r="AB137" t="s">
        <v>56</v>
      </c>
      <c r="AC137" t="s">
        <v>57</v>
      </c>
      <c r="AE137" t="s">
        <v>58</v>
      </c>
      <c r="AF137" t="s">
        <v>112</v>
      </c>
      <c r="AI137" t="s">
        <v>60</v>
      </c>
      <c r="AJ137" t="s">
        <v>78</v>
      </c>
      <c r="AK137" t="s">
        <v>1390</v>
      </c>
      <c r="AL137" t="s">
        <v>1391</v>
      </c>
    </row>
    <row r="138" spans="1:38" x14ac:dyDescent="0.3">
      <c r="A138" t="str">
        <f>HYPERLINK("https://hsdes.intel.com/resource/14013184731","14013184731")</f>
        <v>14013184731</v>
      </c>
      <c r="B138" t="s">
        <v>1392</v>
      </c>
      <c r="C138" t="s">
        <v>37</v>
      </c>
      <c r="E138" t="s">
        <v>200</v>
      </c>
      <c r="F138" t="s">
        <v>65</v>
      </c>
      <c r="G138" t="s">
        <v>40</v>
      </c>
      <c r="H138" t="s">
        <v>41</v>
      </c>
      <c r="I138" t="s">
        <v>42</v>
      </c>
      <c r="J138" t="s">
        <v>213</v>
      </c>
      <c r="K138">
        <v>8</v>
      </c>
      <c r="L138">
        <v>5</v>
      </c>
      <c r="M138" t="s">
        <v>1393</v>
      </c>
      <c r="N138" t="s">
        <v>203</v>
      </c>
      <c r="O138" t="s">
        <v>1394</v>
      </c>
      <c r="P138" t="s">
        <v>216</v>
      </c>
      <c r="Q138" t="s">
        <v>1395</v>
      </c>
      <c r="R138" t="s">
        <v>1393</v>
      </c>
      <c r="S138" t="s">
        <v>72</v>
      </c>
      <c r="U138" t="s">
        <v>200</v>
      </c>
      <c r="V138" t="s">
        <v>1396</v>
      </c>
      <c r="W138" t="s">
        <v>52</v>
      </c>
      <c r="X138" t="s">
        <v>53</v>
      </c>
      <c r="Y138" t="s">
        <v>1397</v>
      </c>
      <c r="Z138" t="s">
        <v>1398</v>
      </c>
      <c r="AB138" t="s">
        <v>56</v>
      </c>
      <c r="AC138" t="s">
        <v>160</v>
      </c>
      <c r="AE138" t="s">
        <v>58</v>
      </c>
      <c r="AF138" t="s">
        <v>77</v>
      </c>
      <c r="AI138" t="s">
        <v>60</v>
      </c>
      <c r="AJ138" t="s">
        <v>78</v>
      </c>
      <c r="AK138" t="s">
        <v>1399</v>
      </c>
      <c r="AL138" t="s">
        <v>1400</v>
      </c>
    </row>
    <row r="139" spans="1:38" x14ac:dyDescent="0.3">
      <c r="A139" t="str">
        <f>HYPERLINK("https://hsdes.intel.com/resource/14013184823","14013184823")</f>
        <v>14013184823</v>
      </c>
      <c r="B139" t="s">
        <v>1401</v>
      </c>
      <c r="C139" t="s">
        <v>37</v>
      </c>
      <c r="E139" t="s">
        <v>38</v>
      </c>
      <c r="F139" t="s">
        <v>65</v>
      </c>
      <c r="G139" t="s">
        <v>40</v>
      </c>
      <c r="H139" t="s">
        <v>41</v>
      </c>
      <c r="I139" t="s">
        <v>42</v>
      </c>
      <c r="J139" t="s">
        <v>177</v>
      </c>
      <c r="K139">
        <v>5</v>
      </c>
      <c r="L139">
        <v>3</v>
      </c>
      <c r="M139" t="s">
        <v>1402</v>
      </c>
      <c r="N139" t="s">
        <v>240</v>
      </c>
      <c r="O139" t="s">
        <v>1403</v>
      </c>
      <c r="P139" t="s">
        <v>47</v>
      </c>
      <c r="Q139" t="s">
        <v>1404</v>
      </c>
      <c r="R139" t="s">
        <v>1402</v>
      </c>
      <c r="S139" t="s">
        <v>49</v>
      </c>
      <c r="U139" t="s">
        <v>50</v>
      </c>
      <c r="V139" t="s">
        <v>1405</v>
      </c>
      <c r="W139" t="s">
        <v>52</v>
      </c>
      <c r="X139" t="s">
        <v>53</v>
      </c>
      <c r="Y139" t="s">
        <v>1406</v>
      </c>
      <c r="Z139" t="s">
        <v>1086</v>
      </c>
      <c r="AB139" t="s">
        <v>56</v>
      </c>
      <c r="AC139" t="s">
        <v>160</v>
      </c>
      <c r="AE139" t="s">
        <v>58</v>
      </c>
      <c r="AF139" t="s">
        <v>77</v>
      </c>
      <c r="AI139" t="s">
        <v>60</v>
      </c>
      <c r="AJ139" t="s">
        <v>78</v>
      </c>
      <c r="AK139" t="s">
        <v>1407</v>
      </c>
      <c r="AL139" t="s">
        <v>1408</v>
      </c>
    </row>
    <row r="140" spans="1:38" x14ac:dyDescent="0.3">
      <c r="A140" t="str">
        <f>HYPERLINK("https://hsdes.intel.com/resource/14013184829","14013184829")</f>
        <v>14013184829</v>
      </c>
      <c r="B140" t="s">
        <v>1409</v>
      </c>
      <c r="C140" t="s">
        <v>37</v>
      </c>
      <c r="E140" t="s">
        <v>38</v>
      </c>
      <c r="F140" t="s">
        <v>1410</v>
      </c>
      <c r="G140" t="s">
        <v>40</v>
      </c>
      <c r="H140" t="s">
        <v>41</v>
      </c>
      <c r="I140" t="s">
        <v>42</v>
      </c>
      <c r="J140" t="s">
        <v>43</v>
      </c>
      <c r="K140">
        <v>6</v>
      </c>
      <c r="L140">
        <v>4</v>
      </c>
      <c r="M140" t="s">
        <v>1411</v>
      </c>
      <c r="N140" t="s">
        <v>240</v>
      </c>
      <c r="O140" t="s">
        <v>1412</v>
      </c>
      <c r="P140" t="s">
        <v>1413</v>
      </c>
      <c r="Q140" t="s">
        <v>1414</v>
      </c>
      <c r="R140" t="s">
        <v>1411</v>
      </c>
      <c r="S140" t="s">
        <v>49</v>
      </c>
      <c r="U140" t="s">
        <v>50</v>
      </c>
      <c r="V140" t="s">
        <v>1415</v>
      </c>
      <c r="W140" t="s">
        <v>52</v>
      </c>
      <c r="X140" t="s">
        <v>53</v>
      </c>
      <c r="Y140" t="s">
        <v>1215</v>
      </c>
      <c r="Z140" t="s">
        <v>55</v>
      </c>
      <c r="AB140" t="s">
        <v>56</v>
      </c>
      <c r="AC140" t="s">
        <v>57</v>
      </c>
      <c r="AE140" t="s">
        <v>58</v>
      </c>
      <c r="AF140" t="s">
        <v>59</v>
      </c>
      <c r="AI140" t="s">
        <v>60</v>
      </c>
      <c r="AJ140" t="s">
        <v>78</v>
      </c>
      <c r="AK140" t="s">
        <v>1416</v>
      </c>
      <c r="AL140" t="s">
        <v>1417</v>
      </c>
    </row>
    <row r="141" spans="1:38" x14ac:dyDescent="0.3">
      <c r="A141" t="str">
        <f>HYPERLINK("https://hsdes.intel.com/resource/14013184835","14013184835")</f>
        <v>14013184835</v>
      </c>
      <c r="B141" t="s">
        <v>1418</v>
      </c>
      <c r="C141" t="s">
        <v>37</v>
      </c>
      <c r="E141" t="s">
        <v>38</v>
      </c>
      <c r="F141" t="s">
        <v>125</v>
      </c>
      <c r="G141" t="s">
        <v>40</v>
      </c>
      <c r="H141" t="s">
        <v>41</v>
      </c>
      <c r="I141" t="s">
        <v>42</v>
      </c>
      <c r="J141" t="s">
        <v>43</v>
      </c>
      <c r="K141">
        <v>6</v>
      </c>
      <c r="L141">
        <v>4</v>
      </c>
      <c r="M141" t="s">
        <v>1419</v>
      </c>
      <c r="N141" t="s">
        <v>240</v>
      </c>
      <c r="O141" t="s">
        <v>1420</v>
      </c>
      <c r="P141" t="s">
        <v>1421</v>
      </c>
      <c r="Q141" t="s">
        <v>1422</v>
      </c>
      <c r="R141" t="s">
        <v>1419</v>
      </c>
      <c r="S141" t="s">
        <v>49</v>
      </c>
      <c r="U141" t="s">
        <v>50</v>
      </c>
      <c r="V141" t="s">
        <v>1423</v>
      </c>
      <c r="W141" t="s">
        <v>52</v>
      </c>
      <c r="X141" t="s">
        <v>53</v>
      </c>
      <c r="Y141" t="s">
        <v>1424</v>
      </c>
      <c r="Z141" t="s">
        <v>1425</v>
      </c>
      <c r="AB141" t="s">
        <v>56</v>
      </c>
      <c r="AC141" t="s">
        <v>57</v>
      </c>
      <c r="AE141" t="s">
        <v>58</v>
      </c>
      <c r="AF141" t="s">
        <v>77</v>
      </c>
      <c r="AI141" t="s">
        <v>60</v>
      </c>
      <c r="AJ141" t="s">
        <v>1426</v>
      </c>
      <c r="AK141" t="s">
        <v>1427</v>
      </c>
      <c r="AL141" t="s">
        <v>1428</v>
      </c>
    </row>
    <row r="142" spans="1:38" x14ac:dyDescent="0.3">
      <c r="A142" t="str">
        <f>HYPERLINK("https://hsdes.intel.com/resource/14013185011","14013185011")</f>
        <v>14013185011</v>
      </c>
      <c r="B142" t="s">
        <v>1429</v>
      </c>
      <c r="C142" t="s">
        <v>37</v>
      </c>
      <c r="E142" t="s">
        <v>200</v>
      </c>
      <c r="F142" t="s">
        <v>125</v>
      </c>
      <c r="G142" t="s">
        <v>40</v>
      </c>
      <c r="H142" t="s">
        <v>41</v>
      </c>
      <c r="I142" t="s">
        <v>42</v>
      </c>
      <c r="J142" t="s">
        <v>445</v>
      </c>
      <c r="K142">
        <v>3</v>
      </c>
      <c r="L142">
        <v>2</v>
      </c>
      <c r="M142" t="s">
        <v>1430</v>
      </c>
      <c r="N142" t="s">
        <v>203</v>
      </c>
      <c r="O142" t="s">
        <v>1431</v>
      </c>
      <c r="P142" t="s">
        <v>364</v>
      </c>
      <c r="Q142" t="s">
        <v>1432</v>
      </c>
      <c r="R142" t="s">
        <v>1430</v>
      </c>
      <c r="S142" t="s">
        <v>72</v>
      </c>
      <c r="U142" t="s">
        <v>200</v>
      </c>
      <c r="V142" t="s">
        <v>1433</v>
      </c>
      <c r="W142" t="s">
        <v>52</v>
      </c>
      <c r="X142" t="s">
        <v>183</v>
      </c>
      <c r="Y142" t="s">
        <v>1434</v>
      </c>
      <c r="Z142" t="s">
        <v>1435</v>
      </c>
      <c r="AB142" t="s">
        <v>56</v>
      </c>
      <c r="AC142" t="s">
        <v>57</v>
      </c>
      <c r="AE142" t="s">
        <v>58</v>
      </c>
      <c r="AF142" t="s">
        <v>77</v>
      </c>
      <c r="AI142" t="s">
        <v>60</v>
      </c>
      <c r="AJ142" t="s">
        <v>502</v>
      </c>
      <c r="AK142" t="s">
        <v>1436</v>
      </c>
      <c r="AL142" t="s">
        <v>1437</v>
      </c>
    </row>
    <row r="143" spans="1:38" x14ac:dyDescent="0.3">
      <c r="A143" t="str">
        <f>HYPERLINK("https://hsdes.intel.com/resource/14013185111","14013185111")</f>
        <v>14013185111</v>
      </c>
      <c r="B143" t="s">
        <v>1438</v>
      </c>
      <c r="C143" t="s">
        <v>37</v>
      </c>
      <c r="E143" t="s">
        <v>50</v>
      </c>
      <c r="F143" t="s">
        <v>65</v>
      </c>
      <c r="G143" t="s">
        <v>40</v>
      </c>
      <c r="H143" t="s">
        <v>41</v>
      </c>
      <c r="I143" t="s">
        <v>42</v>
      </c>
      <c r="J143" t="s">
        <v>66</v>
      </c>
      <c r="K143">
        <v>10</v>
      </c>
      <c r="L143">
        <v>8</v>
      </c>
      <c r="M143" t="s">
        <v>1439</v>
      </c>
      <c r="N143" t="s">
        <v>68</v>
      </c>
      <c r="O143" t="s">
        <v>1440</v>
      </c>
      <c r="P143" t="s">
        <v>1385</v>
      </c>
      <c r="Q143" t="s">
        <v>459</v>
      </c>
      <c r="R143" t="s">
        <v>1439</v>
      </c>
      <c r="S143" t="s">
        <v>49</v>
      </c>
      <c r="U143" t="s">
        <v>73</v>
      </c>
      <c r="V143" t="s">
        <v>1441</v>
      </c>
      <c r="W143" t="s">
        <v>52</v>
      </c>
      <c r="X143" t="s">
        <v>53</v>
      </c>
      <c r="Y143" t="s">
        <v>1388</v>
      </c>
      <c r="Z143" t="s">
        <v>1442</v>
      </c>
      <c r="AB143" t="s">
        <v>56</v>
      </c>
      <c r="AC143" t="s">
        <v>57</v>
      </c>
      <c r="AE143" t="s">
        <v>58</v>
      </c>
      <c r="AF143" t="s">
        <v>77</v>
      </c>
      <c r="AI143" t="s">
        <v>60</v>
      </c>
      <c r="AJ143" t="s">
        <v>78</v>
      </c>
      <c r="AK143" t="s">
        <v>1443</v>
      </c>
      <c r="AL143" t="s">
        <v>1444</v>
      </c>
    </row>
    <row r="144" spans="1:38" x14ac:dyDescent="0.3">
      <c r="A144" t="str">
        <f>HYPERLINK("https://hsdes.intel.com/resource/14013185226","14013185226")</f>
        <v>14013185226</v>
      </c>
      <c r="B144" t="s">
        <v>1445</v>
      </c>
      <c r="C144" t="s">
        <v>37</v>
      </c>
      <c r="E144" t="s">
        <v>38</v>
      </c>
      <c r="F144" t="s">
        <v>65</v>
      </c>
      <c r="G144" t="s">
        <v>40</v>
      </c>
      <c r="H144" t="s">
        <v>41</v>
      </c>
      <c r="I144" t="s">
        <v>42</v>
      </c>
      <c r="J144" t="s">
        <v>238</v>
      </c>
      <c r="K144">
        <v>8</v>
      </c>
      <c r="L144">
        <v>6</v>
      </c>
      <c r="M144" t="s">
        <v>1446</v>
      </c>
      <c r="N144" t="s">
        <v>45</v>
      </c>
      <c r="O144" t="s">
        <v>1447</v>
      </c>
      <c r="P144" t="s">
        <v>732</v>
      </c>
      <c r="Q144" t="s">
        <v>1448</v>
      </c>
      <c r="R144" t="s">
        <v>1446</v>
      </c>
      <c r="S144" t="s">
        <v>49</v>
      </c>
      <c r="U144" t="s">
        <v>50</v>
      </c>
      <c r="V144" t="s">
        <v>1449</v>
      </c>
      <c r="W144" t="s">
        <v>52</v>
      </c>
      <c r="X144" t="s">
        <v>53</v>
      </c>
      <c r="Y144" t="s">
        <v>1076</v>
      </c>
      <c r="Z144" t="s">
        <v>1450</v>
      </c>
      <c r="AB144" t="s">
        <v>56</v>
      </c>
      <c r="AC144" t="s">
        <v>57</v>
      </c>
      <c r="AE144" t="s">
        <v>58</v>
      </c>
      <c r="AF144" t="s">
        <v>77</v>
      </c>
      <c r="AI144" t="s">
        <v>60</v>
      </c>
      <c r="AJ144" t="s">
        <v>78</v>
      </c>
      <c r="AK144" t="s">
        <v>1451</v>
      </c>
      <c r="AL144" t="s">
        <v>1452</v>
      </c>
    </row>
    <row r="145" spans="1:38" x14ac:dyDescent="0.3">
      <c r="A145" t="str">
        <f>HYPERLINK("https://hsdes.intel.com/resource/14013185278","14013185278")</f>
        <v>14013185278</v>
      </c>
      <c r="B145" t="s">
        <v>1453</v>
      </c>
      <c r="C145" t="s">
        <v>37</v>
      </c>
      <c r="E145" t="s">
        <v>82</v>
      </c>
      <c r="F145" t="s">
        <v>65</v>
      </c>
      <c r="G145" t="s">
        <v>40</v>
      </c>
      <c r="H145" t="s">
        <v>41</v>
      </c>
      <c r="I145" t="s">
        <v>42</v>
      </c>
      <c r="J145" t="s">
        <v>272</v>
      </c>
      <c r="K145">
        <v>25</v>
      </c>
      <c r="L145">
        <v>5</v>
      </c>
      <c r="M145" t="s">
        <v>1454</v>
      </c>
      <c r="N145" t="s">
        <v>86</v>
      </c>
      <c r="O145" t="s">
        <v>1455</v>
      </c>
      <c r="P145" t="s">
        <v>732</v>
      </c>
      <c r="Q145" t="s">
        <v>1456</v>
      </c>
      <c r="R145" t="s">
        <v>1454</v>
      </c>
      <c r="S145" t="s">
        <v>49</v>
      </c>
      <c r="T145" t="s">
        <v>90</v>
      </c>
      <c r="U145" t="s">
        <v>91</v>
      </c>
      <c r="V145" t="s">
        <v>1457</v>
      </c>
      <c r="W145" t="s">
        <v>52</v>
      </c>
      <c r="X145" t="s">
        <v>53</v>
      </c>
      <c r="Y145" t="s">
        <v>1458</v>
      </c>
      <c r="Z145" t="s">
        <v>1459</v>
      </c>
      <c r="AB145" t="s">
        <v>56</v>
      </c>
      <c r="AC145" t="s">
        <v>57</v>
      </c>
      <c r="AE145" t="s">
        <v>58</v>
      </c>
      <c r="AF145" t="s">
        <v>77</v>
      </c>
      <c r="AI145" t="s">
        <v>60</v>
      </c>
      <c r="AJ145" t="s">
        <v>78</v>
      </c>
      <c r="AK145" t="s">
        <v>1460</v>
      </c>
      <c r="AL145" t="s">
        <v>1461</v>
      </c>
    </row>
    <row r="146" spans="1:38" x14ac:dyDescent="0.3">
      <c r="A146" t="str">
        <f>HYPERLINK("https://hsdes.intel.com/resource/14013185356","14013185356")</f>
        <v>14013185356</v>
      </c>
      <c r="B146" t="s">
        <v>1462</v>
      </c>
      <c r="C146" t="s">
        <v>37</v>
      </c>
      <c r="E146" t="s">
        <v>225</v>
      </c>
      <c r="F146" t="s">
        <v>83</v>
      </c>
      <c r="G146" t="s">
        <v>40</v>
      </c>
      <c r="H146" t="s">
        <v>41</v>
      </c>
      <c r="I146" t="s">
        <v>42</v>
      </c>
      <c r="J146" t="s">
        <v>1027</v>
      </c>
      <c r="K146">
        <v>7</v>
      </c>
      <c r="L146">
        <v>5</v>
      </c>
      <c r="M146" t="s">
        <v>1463</v>
      </c>
      <c r="N146" t="s">
        <v>227</v>
      </c>
      <c r="O146" t="s">
        <v>1464</v>
      </c>
      <c r="P146" t="s">
        <v>1465</v>
      </c>
      <c r="Q146" t="s">
        <v>1466</v>
      </c>
      <c r="R146" t="s">
        <v>1463</v>
      </c>
      <c r="S146" t="s">
        <v>72</v>
      </c>
      <c r="T146" t="s">
        <v>231</v>
      </c>
      <c r="U146" t="s">
        <v>232</v>
      </c>
      <c r="V146" t="s">
        <v>889</v>
      </c>
      <c r="W146" t="s">
        <v>52</v>
      </c>
      <c r="X146" t="s">
        <v>53</v>
      </c>
      <c r="Y146" t="s">
        <v>1167</v>
      </c>
      <c r="Z146" t="s">
        <v>316</v>
      </c>
      <c r="AB146" t="s">
        <v>56</v>
      </c>
      <c r="AC146" t="s">
        <v>57</v>
      </c>
      <c r="AE146" t="s">
        <v>58</v>
      </c>
      <c r="AF146" t="s">
        <v>77</v>
      </c>
      <c r="AI146" t="s">
        <v>60</v>
      </c>
      <c r="AJ146" t="s">
        <v>622</v>
      </c>
      <c r="AK146" t="s">
        <v>1467</v>
      </c>
      <c r="AL146" t="s">
        <v>1468</v>
      </c>
    </row>
    <row r="147" spans="1:38" x14ac:dyDescent="0.3">
      <c r="A147" t="str">
        <f>HYPERLINK("https://hsdes.intel.com/resource/14013185407","14013185407")</f>
        <v>14013185407</v>
      </c>
      <c r="B147" t="s">
        <v>1469</v>
      </c>
      <c r="C147" t="s">
        <v>37</v>
      </c>
      <c r="E147" t="s">
        <v>150</v>
      </c>
      <c r="F147" t="s">
        <v>65</v>
      </c>
      <c r="G147" t="s">
        <v>40</v>
      </c>
      <c r="H147" t="s">
        <v>41</v>
      </c>
      <c r="I147" t="s">
        <v>42</v>
      </c>
      <c r="J147" t="s">
        <v>151</v>
      </c>
      <c r="K147">
        <v>20</v>
      </c>
      <c r="L147">
        <v>15</v>
      </c>
      <c r="M147" t="s">
        <v>1470</v>
      </c>
      <c r="N147" t="s">
        <v>153</v>
      </c>
      <c r="O147" t="s">
        <v>1471</v>
      </c>
      <c r="P147" t="s">
        <v>1472</v>
      </c>
      <c r="Q147" t="s">
        <v>1473</v>
      </c>
      <c r="R147" t="s">
        <v>1470</v>
      </c>
      <c r="S147" t="s">
        <v>49</v>
      </c>
      <c r="U147" t="s">
        <v>142</v>
      </c>
      <c r="V147" t="s">
        <v>1261</v>
      </c>
      <c r="W147" t="s">
        <v>52</v>
      </c>
      <c r="X147" t="s">
        <v>53</v>
      </c>
      <c r="Y147" t="s">
        <v>699</v>
      </c>
      <c r="Z147" t="s">
        <v>1474</v>
      </c>
      <c r="AB147" t="s">
        <v>56</v>
      </c>
      <c r="AC147" t="s">
        <v>160</v>
      </c>
      <c r="AE147" t="s">
        <v>146</v>
      </c>
      <c r="AF147" t="s">
        <v>77</v>
      </c>
      <c r="AI147" t="s">
        <v>60</v>
      </c>
      <c r="AJ147" t="s">
        <v>78</v>
      </c>
      <c r="AK147" t="s">
        <v>1475</v>
      </c>
      <c r="AL147" t="s">
        <v>1476</v>
      </c>
    </row>
    <row r="148" spans="1:38" x14ac:dyDescent="0.3">
      <c r="A148" t="str">
        <f>HYPERLINK("https://hsdes.intel.com/resource/14013185426","14013185426")</f>
        <v>14013185426</v>
      </c>
      <c r="B148" t="s">
        <v>1477</v>
      </c>
      <c r="C148" t="s">
        <v>37</v>
      </c>
      <c r="E148" t="s">
        <v>150</v>
      </c>
      <c r="F148" t="s">
        <v>65</v>
      </c>
      <c r="G148" t="s">
        <v>40</v>
      </c>
      <c r="H148" t="s">
        <v>41</v>
      </c>
      <c r="I148" t="s">
        <v>42</v>
      </c>
      <c r="J148" t="s">
        <v>151</v>
      </c>
      <c r="K148">
        <v>15</v>
      </c>
      <c r="L148">
        <v>10</v>
      </c>
      <c r="M148" t="s">
        <v>1478</v>
      </c>
      <c r="N148" t="s">
        <v>153</v>
      </c>
      <c r="O148" t="s">
        <v>1479</v>
      </c>
      <c r="P148" t="s">
        <v>1472</v>
      </c>
      <c r="Q148" t="s">
        <v>1473</v>
      </c>
      <c r="R148" t="s">
        <v>1478</v>
      </c>
      <c r="S148" t="s">
        <v>49</v>
      </c>
      <c r="U148" t="s">
        <v>142</v>
      </c>
      <c r="V148" t="s">
        <v>1480</v>
      </c>
      <c r="W148" t="s">
        <v>52</v>
      </c>
      <c r="X148" t="s">
        <v>53</v>
      </c>
      <c r="Y148" t="s">
        <v>699</v>
      </c>
      <c r="Z148" t="s">
        <v>1481</v>
      </c>
      <c r="AB148" t="s">
        <v>56</v>
      </c>
      <c r="AC148" t="s">
        <v>160</v>
      </c>
      <c r="AE148" t="s">
        <v>58</v>
      </c>
      <c r="AF148" t="s">
        <v>77</v>
      </c>
      <c r="AI148" t="s">
        <v>60</v>
      </c>
      <c r="AJ148" t="s">
        <v>78</v>
      </c>
      <c r="AK148" t="s">
        <v>1482</v>
      </c>
      <c r="AL148" t="s">
        <v>1483</v>
      </c>
    </row>
    <row r="149" spans="1:38" x14ac:dyDescent="0.3">
      <c r="A149" t="str">
        <f>HYPERLINK("https://hsdes.intel.com/resource/14013185476","14013185476")</f>
        <v>14013185476</v>
      </c>
      <c r="B149" t="s">
        <v>1484</v>
      </c>
      <c r="C149" t="s">
        <v>37</v>
      </c>
      <c r="E149" t="s">
        <v>225</v>
      </c>
      <c r="F149" t="s">
        <v>83</v>
      </c>
      <c r="G149" t="s">
        <v>40</v>
      </c>
      <c r="H149" t="s">
        <v>41</v>
      </c>
      <c r="I149" t="s">
        <v>42</v>
      </c>
      <c r="J149" t="s">
        <v>1027</v>
      </c>
      <c r="K149">
        <v>8</v>
      </c>
      <c r="L149">
        <v>6</v>
      </c>
      <c r="M149" t="s">
        <v>1485</v>
      </c>
      <c r="N149" t="s">
        <v>227</v>
      </c>
      <c r="O149" t="s">
        <v>1486</v>
      </c>
      <c r="P149" t="s">
        <v>1465</v>
      </c>
      <c r="Q149" t="s">
        <v>1487</v>
      </c>
      <c r="R149" t="s">
        <v>1485</v>
      </c>
      <c r="S149" t="s">
        <v>72</v>
      </c>
      <c r="T149" t="s">
        <v>231</v>
      </c>
      <c r="U149" t="s">
        <v>232</v>
      </c>
      <c r="V149" t="s">
        <v>1488</v>
      </c>
      <c r="W149" t="s">
        <v>52</v>
      </c>
      <c r="X149" t="s">
        <v>53</v>
      </c>
      <c r="Y149" t="s">
        <v>1489</v>
      </c>
      <c r="Z149" t="s">
        <v>316</v>
      </c>
      <c r="AB149" t="s">
        <v>56</v>
      </c>
      <c r="AC149" t="s">
        <v>57</v>
      </c>
      <c r="AE149" t="s">
        <v>58</v>
      </c>
      <c r="AF149" t="s">
        <v>77</v>
      </c>
      <c r="AI149" t="s">
        <v>60</v>
      </c>
      <c r="AJ149" t="s">
        <v>622</v>
      </c>
      <c r="AK149" t="s">
        <v>1490</v>
      </c>
      <c r="AL149" t="s">
        <v>1491</v>
      </c>
    </row>
    <row r="150" spans="1:38" x14ac:dyDescent="0.3">
      <c r="A150" t="str">
        <f>HYPERLINK("https://hsdes.intel.com/resource/14013185484","14013185484")</f>
        <v>14013185484</v>
      </c>
      <c r="B150" t="s">
        <v>1492</v>
      </c>
      <c r="C150" t="s">
        <v>37</v>
      </c>
      <c r="E150" t="s">
        <v>225</v>
      </c>
      <c r="F150" t="s">
        <v>65</v>
      </c>
      <c r="G150" t="s">
        <v>40</v>
      </c>
      <c r="H150" t="s">
        <v>41</v>
      </c>
      <c r="I150" t="s">
        <v>42</v>
      </c>
      <c r="J150" t="s">
        <v>904</v>
      </c>
      <c r="K150">
        <v>10</v>
      </c>
      <c r="L150">
        <v>6</v>
      </c>
      <c r="M150" t="s">
        <v>1493</v>
      </c>
      <c r="N150" t="s">
        <v>153</v>
      </c>
      <c r="O150" t="s">
        <v>1494</v>
      </c>
      <c r="P150" t="s">
        <v>732</v>
      </c>
      <c r="Q150" t="s">
        <v>1495</v>
      </c>
      <c r="R150" t="s">
        <v>1493</v>
      </c>
      <c r="S150" t="s">
        <v>72</v>
      </c>
      <c r="U150" t="s">
        <v>232</v>
      </c>
      <c r="V150" t="s">
        <v>1496</v>
      </c>
      <c r="W150" t="s">
        <v>52</v>
      </c>
      <c r="X150" t="s">
        <v>183</v>
      </c>
      <c r="Y150" t="s">
        <v>1497</v>
      </c>
      <c r="Z150" t="s">
        <v>1498</v>
      </c>
      <c r="AB150" t="s">
        <v>56</v>
      </c>
      <c r="AC150" t="s">
        <v>57</v>
      </c>
      <c r="AE150" t="s">
        <v>58</v>
      </c>
      <c r="AF150" t="s">
        <v>77</v>
      </c>
      <c r="AI150" t="s">
        <v>60</v>
      </c>
      <c r="AJ150" t="s">
        <v>622</v>
      </c>
      <c r="AK150" t="s">
        <v>1499</v>
      </c>
      <c r="AL150" t="s">
        <v>1500</v>
      </c>
    </row>
    <row r="151" spans="1:38" x14ac:dyDescent="0.3">
      <c r="A151" t="str">
        <f>HYPERLINK("https://hsdes.intel.com/resource/14013185500","14013185500")</f>
        <v>14013185500</v>
      </c>
      <c r="B151" t="s">
        <v>1501</v>
      </c>
      <c r="C151" t="s">
        <v>37</v>
      </c>
      <c r="E151" t="s">
        <v>38</v>
      </c>
      <c r="F151" t="s">
        <v>1410</v>
      </c>
      <c r="G151" t="s">
        <v>40</v>
      </c>
      <c r="H151" t="s">
        <v>41</v>
      </c>
      <c r="I151" t="s">
        <v>42</v>
      </c>
      <c r="J151" t="s">
        <v>301</v>
      </c>
      <c r="K151">
        <v>10</v>
      </c>
      <c r="L151">
        <v>4</v>
      </c>
      <c r="M151" t="s">
        <v>1502</v>
      </c>
      <c r="N151" t="s">
        <v>240</v>
      </c>
      <c r="O151" t="s">
        <v>1503</v>
      </c>
      <c r="P151" t="s">
        <v>1421</v>
      </c>
      <c r="Q151" t="s">
        <v>1504</v>
      </c>
      <c r="R151" t="s">
        <v>1502</v>
      </c>
      <c r="S151" t="s">
        <v>72</v>
      </c>
      <c r="U151" t="s">
        <v>50</v>
      </c>
      <c r="V151" t="s">
        <v>1505</v>
      </c>
      <c r="W151" t="s">
        <v>52</v>
      </c>
      <c r="X151" t="s">
        <v>53</v>
      </c>
      <c r="Y151" t="s">
        <v>1506</v>
      </c>
      <c r="Z151" t="s">
        <v>1459</v>
      </c>
      <c r="AB151" t="s">
        <v>56</v>
      </c>
      <c r="AC151" t="s">
        <v>57</v>
      </c>
      <c r="AE151" t="s">
        <v>58</v>
      </c>
      <c r="AF151" t="s">
        <v>77</v>
      </c>
      <c r="AI151" t="s">
        <v>60</v>
      </c>
      <c r="AJ151" t="s">
        <v>78</v>
      </c>
      <c r="AK151" t="s">
        <v>1507</v>
      </c>
      <c r="AL151" t="s">
        <v>1508</v>
      </c>
    </row>
    <row r="152" spans="1:38" ht="16.2" x14ac:dyDescent="0.3">
      <c r="A152" t="str">
        <f>HYPERLINK("https://hsdes.intel.com/resource/14013185647","14013185647")</f>
        <v>14013185647</v>
      </c>
      <c r="B152" t="s">
        <v>1509</v>
      </c>
      <c r="C152" t="s">
        <v>923</v>
      </c>
      <c r="D152" s="1" t="s">
        <v>2333</v>
      </c>
      <c r="E152" t="s">
        <v>38</v>
      </c>
      <c r="F152" t="s">
        <v>548</v>
      </c>
      <c r="G152" t="s">
        <v>40</v>
      </c>
      <c r="H152" t="s">
        <v>41</v>
      </c>
      <c r="I152" t="s">
        <v>42</v>
      </c>
      <c r="J152" t="s">
        <v>301</v>
      </c>
      <c r="K152">
        <v>5</v>
      </c>
      <c r="L152">
        <v>3</v>
      </c>
      <c r="M152" t="s">
        <v>1510</v>
      </c>
      <c r="N152" t="s">
        <v>240</v>
      </c>
      <c r="O152" t="s">
        <v>1511</v>
      </c>
      <c r="P152" t="s">
        <v>88</v>
      </c>
      <c r="Q152" t="s">
        <v>1512</v>
      </c>
      <c r="R152" t="s">
        <v>1510</v>
      </c>
      <c r="S152" t="s">
        <v>49</v>
      </c>
      <c r="U152" t="s">
        <v>50</v>
      </c>
      <c r="V152" t="s">
        <v>1513</v>
      </c>
      <c r="W152" t="s">
        <v>52</v>
      </c>
      <c r="X152" t="s">
        <v>53</v>
      </c>
      <c r="Y152" t="s">
        <v>1514</v>
      </c>
      <c r="Z152" t="s">
        <v>1515</v>
      </c>
      <c r="AB152" t="s">
        <v>56</v>
      </c>
      <c r="AC152" t="s">
        <v>57</v>
      </c>
      <c r="AE152" t="s">
        <v>58</v>
      </c>
      <c r="AF152" t="s">
        <v>59</v>
      </c>
      <c r="AI152" t="s">
        <v>60</v>
      </c>
      <c r="AJ152" t="s">
        <v>78</v>
      </c>
      <c r="AK152" t="s">
        <v>1516</v>
      </c>
      <c r="AL152" t="s">
        <v>1517</v>
      </c>
    </row>
    <row r="153" spans="1:38" x14ac:dyDescent="0.3">
      <c r="A153" t="str">
        <f>HYPERLINK("https://hsdes.intel.com/resource/14013185684","14013185684")</f>
        <v>14013185684</v>
      </c>
      <c r="B153" t="s">
        <v>1518</v>
      </c>
      <c r="C153" t="s">
        <v>37</v>
      </c>
      <c r="E153" t="s">
        <v>50</v>
      </c>
      <c r="F153" t="s">
        <v>65</v>
      </c>
      <c r="G153" t="s">
        <v>40</v>
      </c>
      <c r="H153" t="s">
        <v>41</v>
      </c>
      <c r="I153" t="s">
        <v>42</v>
      </c>
      <c r="J153" t="s">
        <v>66</v>
      </c>
      <c r="K153">
        <v>5</v>
      </c>
      <c r="L153">
        <v>4</v>
      </c>
      <c r="M153" t="s">
        <v>1519</v>
      </c>
      <c r="N153" t="s">
        <v>68</v>
      </c>
      <c r="O153" t="s">
        <v>1520</v>
      </c>
      <c r="P153" t="s">
        <v>1521</v>
      </c>
      <c r="Q153" t="s">
        <v>1522</v>
      </c>
      <c r="R153" t="s">
        <v>1519</v>
      </c>
      <c r="S153" t="s">
        <v>72</v>
      </c>
      <c r="U153" t="s">
        <v>73</v>
      </c>
      <c r="V153" t="s">
        <v>1523</v>
      </c>
      <c r="W153" t="s">
        <v>52</v>
      </c>
      <c r="X153" t="s">
        <v>53</v>
      </c>
      <c r="Y153" t="s">
        <v>1524</v>
      </c>
      <c r="Z153" t="s">
        <v>530</v>
      </c>
      <c r="AB153" t="s">
        <v>56</v>
      </c>
      <c r="AC153" t="s">
        <v>57</v>
      </c>
      <c r="AE153" t="s">
        <v>58</v>
      </c>
      <c r="AF153" t="s">
        <v>59</v>
      </c>
      <c r="AI153" t="s">
        <v>60</v>
      </c>
      <c r="AJ153" t="s">
        <v>78</v>
      </c>
      <c r="AK153" t="s">
        <v>1525</v>
      </c>
      <c r="AL153" t="s">
        <v>1526</v>
      </c>
    </row>
    <row r="154" spans="1:38" x14ac:dyDescent="0.3">
      <c r="A154" t="str">
        <f>HYPERLINK("https://hsdes.intel.com/resource/14013185686","14013185686")</f>
        <v>14013185686</v>
      </c>
      <c r="B154" t="s">
        <v>1527</v>
      </c>
      <c r="C154" t="s">
        <v>37</v>
      </c>
      <c r="E154" t="s">
        <v>50</v>
      </c>
      <c r="F154" t="s">
        <v>65</v>
      </c>
      <c r="G154" t="s">
        <v>40</v>
      </c>
      <c r="H154" t="s">
        <v>41</v>
      </c>
      <c r="I154" t="s">
        <v>42</v>
      </c>
      <c r="J154" t="s">
        <v>66</v>
      </c>
      <c r="K154">
        <v>10</v>
      </c>
      <c r="L154">
        <v>8</v>
      </c>
      <c r="M154" t="s">
        <v>1528</v>
      </c>
      <c r="N154" t="s">
        <v>68</v>
      </c>
      <c r="O154" t="s">
        <v>1529</v>
      </c>
      <c r="P154" t="s">
        <v>285</v>
      </c>
      <c r="Q154" t="s">
        <v>1530</v>
      </c>
      <c r="R154" t="s">
        <v>1528</v>
      </c>
      <c r="S154" t="s">
        <v>49</v>
      </c>
      <c r="U154" t="s">
        <v>73</v>
      </c>
      <c r="V154" t="s">
        <v>1531</v>
      </c>
      <c r="W154" t="s">
        <v>52</v>
      </c>
      <c r="X154" t="s">
        <v>183</v>
      </c>
      <c r="Y154" t="s">
        <v>288</v>
      </c>
      <c r="Z154" t="s">
        <v>1532</v>
      </c>
      <c r="AB154" t="s">
        <v>56</v>
      </c>
      <c r="AC154" t="s">
        <v>57</v>
      </c>
      <c r="AE154" t="s">
        <v>58</v>
      </c>
      <c r="AF154" t="s">
        <v>59</v>
      </c>
      <c r="AI154" t="s">
        <v>290</v>
      </c>
      <c r="AJ154" t="s">
        <v>78</v>
      </c>
      <c r="AK154" t="s">
        <v>1533</v>
      </c>
      <c r="AL154" t="s">
        <v>1534</v>
      </c>
    </row>
    <row r="155" spans="1:38" x14ac:dyDescent="0.3">
      <c r="A155" t="str">
        <f>HYPERLINK("https://hsdes.intel.com/resource/14013185689","14013185689")</f>
        <v>14013185689</v>
      </c>
      <c r="B155" t="s">
        <v>1535</v>
      </c>
      <c r="C155" t="s">
        <v>37</v>
      </c>
      <c r="E155" t="s">
        <v>50</v>
      </c>
      <c r="F155" t="s">
        <v>65</v>
      </c>
      <c r="G155" t="s">
        <v>40</v>
      </c>
      <c r="H155" t="s">
        <v>41</v>
      </c>
      <c r="I155" t="s">
        <v>42</v>
      </c>
      <c r="J155" t="s">
        <v>66</v>
      </c>
      <c r="K155">
        <v>15</v>
      </c>
      <c r="L155">
        <v>10</v>
      </c>
      <c r="M155" t="s">
        <v>1536</v>
      </c>
      <c r="N155" t="s">
        <v>68</v>
      </c>
      <c r="O155" t="s">
        <v>1537</v>
      </c>
      <c r="P155" t="s">
        <v>285</v>
      </c>
      <c r="Q155" t="s">
        <v>1538</v>
      </c>
      <c r="R155" t="s">
        <v>1536</v>
      </c>
      <c r="S155" t="s">
        <v>49</v>
      </c>
      <c r="U155" t="s">
        <v>73</v>
      </c>
      <c r="V155" t="s">
        <v>1539</v>
      </c>
      <c r="W155" t="s">
        <v>52</v>
      </c>
      <c r="X155" t="s">
        <v>183</v>
      </c>
      <c r="Y155" t="s">
        <v>288</v>
      </c>
      <c r="Z155" t="s">
        <v>1532</v>
      </c>
      <c r="AB155" t="s">
        <v>56</v>
      </c>
      <c r="AC155" t="s">
        <v>57</v>
      </c>
      <c r="AE155" t="s">
        <v>58</v>
      </c>
      <c r="AF155" t="s">
        <v>59</v>
      </c>
      <c r="AI155" t="s">
        <v>290</v>
      </c>
      <c r="AJ155" t="s">
        <v>78</v>
      </c>
      <c r="AK155" t="s">
        <v>1540</v>
      </c>
      <c r="AL155" t="s">
        <v>1541</v>
      </c>
    </row>
    <row r="156" spans="1:38" x14ac:dyDescent="0.3">
      <c r="A156" t="str">
        <f>HYPERLINK("https://hsdes.intel.com/resource/14013185720","14013185720")</f>
        <v>14013185720</v>
      </c>
      <c r="B156" t="s">
        <v>1542</v>
      </c>
      <c r="C156" t="s">
        <v>37</v>
      </c>
      <c r="E156" t="s">
        <v>38</v>
      </c>
      <c r="F156" t="s">
        <v>65</v>
      </c>
      <c r="G156" t="s">
        <v>40</v>
      </c>
      <c r="H156" t="s">
        <v>41</v>
      </c>
      <c r="I156" t="s">
        <v>42</v>
      </c>
      <c r="J156" t="s">
        <v>301</v>
      </c>
      <c r="K156">
        <v>5</v>
      </c>
      <c r="L156">
        <v>5</v>
      </c>
      <c r="M156" t="s">
        <v>1543</v>
      </c>
      <c r="N156" t="s">
        <v>45</v>
      </c>
      <c r="O156" t="s">
        <v>1544</v>
      </c>
      <c r="P156" t="s">
        <v>47</v>
      </c>
      <c r="Q156" t="s">
        <v>1545</v>
      </c>
      <c r="R156" t="s">
        <v>1543</v>
      </c>
      <c r="S156" t="s">
        <v>49</v>
      </c>
      <c r="U156" t="s">
        <v>50</v>
      </c>
      <c r="V156" t="s">
        <v>1546</v>
      </c>
      <c r="W156" t="s">
        <v>52</v>
      </c>
      <c r="X156" t="s">
        <v>53</v>
      </c>
      <c r="Y156" t="s">
        <v>1547</v>
      </c>
      <c r="Z156" t="s">
        <v>1548</v>
      </c>
      <c r="AB156" t="s">
        <v>56</v>
      </c>
      <c r="AC156" t="s">
        <v>57</v>
      </c>
      <c r="AE156" t="s">
        <v>58</v>
      </c>
      <c r="AF156" t="s">
        <v>59</v>
      </c>
      <c r="AI156" t="s">
        <v>60</v>
      </c>
      <c r="AJ156" t="s">
        <v>78</v>
      </c>
      <c r="AK156" t="s">
        <v>1549</v>
      </c>
      <c r="AL156" t="s">
        <v>1550</v>
      </c>
    </row>
    <row r="157" spans="1:38" x14ac:dyDescent="0.3">
      <c r="A157" t="str">
        <f>HYPERLINK("https://hsdes.intel.com/resource/14013185755","14013185755")</f>
        <v>14013185755</v>
      </c>
      <c r="B157" t="s">
        <v>1551</v>
      </c>
      <c r="C157" t="s">
        <v>37</v>
      </c>
      <c r="E157" t="s">
        <v>135</v>
      </c>
      <c r="F157" t="s">
        <v>768</v>
      </c>
      <c r="G157" t="s">
        <v>40</v>
      </c>
      <c r="H157" t="s">
        <v>41</v>
      </c>
      <c r="I157" t="s">
        <v>42</v>
      </c>
      <c r="J157" t="s">
        <v>136</v>
      </c>
      <c r="K157">
        <v>25</v>
      </c>
      <c r="L157">
        <v>18</v>
      </c>
      <c r="M157" t="s">
        <v>1552</v>
      </c>
      <c r="N157" t="s">
        <v>138</v>
      </c>
      <c r="O157" t="s">
        <v>1553</v>
      </c>
      <c r="P157" t="s">
        <v>1554</v>
      </c>
      <c r="Q157" t="s">
        <v>1555</v>
      </c>
      <c r="R157" t="s">
        <v>1552</v>
      </c>
      <c r="S157" t="s">
        <v>49</v>
      </c>
      <c r="U157" t="s">
        <v>142</v>
      </c>
      <c r="V157" t="s">
        <v>1556</v>
      </c>
      <c r="W157" t="s">
        <v>52</v>
      </c>
      <c r="X157" t="s">
        <v>53</v>
      </c>
      <c r="Y157" t="s">
        <v>1557</v>
      </c>
      <c r="Z157" t="s">
        <v>357</v>
      </c>
      <c r="AB157" t="s">
        <v>56</v>
      </c>
      <c r="AC157" t="s">
        <v>57</v>
      </c>
      <c r="AE157" t="s">
        <v>146</v>
      </c>
      <c r="AF157" t="s">
        <v>77</v>
      </c>
      <c r="AI157" t="s">
        <v>60</v>
      </c>
      <c r="AJ157" t="s">
        <v>268</v>
      </c>
      <c r="AK157" t="s">
        <v>1558</v>
      </c>
      <c r="AL157" t="s">
        <v>1559</v>
      </c>
    </row>
    <row r="158" spans="1:38" x14ac:dyDescent="0.3">
      <c r="A158" t="str">
        <f>HYPERLINK("https://hsdes.intel.com/resource/14013185758","14013185758")</f>
        <v>14013185758</v>
      </c>
      <c r="B158" t="s">
        <v>1560</v>
      </c>
      <c r="C158" t="s">
        <v>2332</v>
      </c>
      <c r="D158" t="s">
        <v>2331</v>
      </c>
      <c r="E158" t="s">
        <v>135</v>
      </c>
      <c r="F158" t="s">
        <v>83</v>
      </c>
      <c r="G158" t="s">
        <v>40</v>
      </c>
      <c r="H158" t="s">
        <v>41</v>
      </c>
      <c r="I158" t="s">
        <v>42</v>
      </c>
      <c r="J158" t="s">
        <v>136</v>
      </c>
      <c r="K158">
        <v>25</v>
      </c>
      <c r="L158">
        <v>18</v>
      </c>
      <c r="M158" t="s">
        <v>1561</v>
      </c>
      <c r="N158" t="s">
        <v>138</v>
      </c>
      <c r="O158" t="s">
        <v>1562</v>
      </c>
      <c r="P158" t="s">
        <v>263</v>
      </c>
      <c r="Q158" t="s">
        <v>1563</v>
      </c>
      <c r="R158" t="s">
        <v>1561</v>
      </c>
      <c r="S158" t="s">
        <v>49</v>
      </c>
      <c r="U158" t="s">
        <v>142</v>
      </c>
      <c r="V158" t="s">
        <v>1564</v>
      </c>
      <c r="W158" t="s">
        <v>52</v>
      </c>
      <c r="X158" t="s">
        <v>53</v>
      </c>
      <c r="Y158" t="s">
        <v>511</v>
      </c>
      <c r="Z158" t="s">
        <v>357</v>
      </c>
      <c r="AB158" t="s">
        <v>56</v>
      </c>
      <c r="AC158" t="s">
        <v>57</v>
      </c>
      <c r="AE158" t="s">
        <v>146</v>
      </c>
      <c r="AF158" t="s">
        <v>77</v>
      </c>
      <c r="AI158" t="s">
        <v>60</v>
      </c>
      <c r="AJ158" t="s">
        <v>1565</v>
      </c>
      <c r="AK158" t="s">
        <v>1566</v>
      </c>
      <c r="AL158" t="s">
        <v>1567</v>
      </c>
    </row>
    <row r="159" spans="1:38" x14ac:dyDescent="0.3">
      <c r="A159" t="str">
        <f>HYPERLINK("https://hsdes.intel.com/resource/14013185831","14013185831")</f>
        <v>14013185831</v>
      </c>
      <c r="B159" t="s">
        <v>1568</v>
      </c>
      <c r="C159" t="s">
        <v>37</v>
      </c>
      <c r="E159" t="s">
        <v>667</v>
      </c>
      <c r="F159" t="s">
        <v>444</v>
      </c>
      <c r="G159" t="s">
        <v>40</v>
      </c>
      <c r="H159" t="s">
        <v>41</v>
      </c>
      <c r="I159" t="s">
        <v>42</v>
      </c>
      <c r="J159" t="s">
        <v>884</v>
      </c>
      <c r="K159">
        <v>30</v>
      </c>
      <c r="L159">
        <v>20</v>
      </c>
      <c r="M159" t="s">
        <v>1569</v>
      </c>
      <c r="N159" t="s">
        <v>771</v>
      </c>
      <c r="O159" t="s">
        <v>1570</v>
      </c>
      <c r="P159" t="s">
        <v>1571</v>
      </c>
      <c r="Q159" t="s">
        <v>1572</v>
      </c>
      <c r="R159" t="s">
        <v>1569</v>
      </c>
      <c r="S159" t="s">
        <v>49</v>
      </c>
      <c r="U159" t="s">
        <v>667</v>
      </c>
      <c r="V159" t="s">
        <v>1573</v>
      </c>
      <c r="W159" t="s">
        <v>52</v>
      </c>
      <c r="X159" t="s">
        <v>53</v>
      </c>
      <c r="Y159" t="s">
        <v>1574</v>
      </c>
      <c r="Z159" t="s">
        <v>1575</v>
      </c>
      <c r="AB159" t="s">
        <v>56</v>
      </c>
      <c r="AC159" t="s">
        <v>57</v>
      </c>
      <c r="AE159" t="s">
        <v>146</v>
      </c>
      <c r="AF159" t="s">
        <v>77</v>
      </c>
      <c r="AI159" t="s">
        <v>60</v>
      </c>
      <c r="AJ159" t="s">
        <v>78</v>
      </c>
      <c r="AK159" t="s">
        <v>1576</v>
      </c>
      <c r="AL159" t="s">
        <v>1577</v>
      </c>
    </row>
    <row r="160" spans="1:38" x14ac:dyDescent="0.3">
      <c r="A160" t="str">
        <f>HYPERLINK("https://hsdes.intel.com/resource/14013185837","14013185837")</f>
        <v>14013185837</v>
      </c>
      <c r="B160" t="s">
        <v>1578</v>
      </c>
      <c r="C160" t="s">
        <v>37</v>
      </c>
      <c r="E160" t="s">
        <v>150</v>
      </c>
      <c r="F160" t="s">
        <v>65</v>
      </c>
      <c r="G160" t="s">
        <v>40</v>
      </c>
      <c r="H160" t="s">
        <v>41</v>
      </c>
      <c r="I160" t="s">
        <v>42</v>
      </c>
      <c r="J160" t="s">
        <v>151</v>
      </c>
      <c r="K160">
        <v>25</v>
      </c>
      <c r="L160">
        <v>22</v>
      </c>
      <c r="M160" t="s">
        <v>1579</v>
      </c>
      <c r="N160" t="s">
        <v>153</v>
      </c>
      <c r="O160" t="s">
        <v>1580</v>
      </c>
      <c r="P160" t="s">
        <v>1581</v>
      </c>
      <c r="Q160" t="s">
        <v>1582</v>
      </c>
      <c r="R160" t="s">
        <v>1579</v>
      </c>
      <c r="S160" t="s">
        <v>49</v>
      </c>
      <c r="U160" t="s">
        <v>142</v>
      </c>
      <c r="V160" t="s">
        <v>1583</v>
      </c>
      <c r="W160" t="s">
        <v>52</v>
      </c>
      <c r="X160" t="s">
        <v>53</v>
      </c>
      <c r="Y160" t="s">
        <v>158</v>
      </c>
      <c r="Z160" t="s">
        <v>1584</v>
      </c>
      <c r="AB160" t="s">
        <v>56</v>
      </c>
      <c r="AC160" t="s">
        <v>57</v>
      </c>
      <c r="AE160" t="s">
        <v>146</v>
      </c>
      <c r="AF160" t="s">
        <v>77</v>
      </c>
      <c r="AI160" t="s">
        <v>60</v>
      </c>
      <c r="AJ160" t="s">
        <v>78</v>
      </c>
      <c r="AK160" t="s">
        <v>1585</v>
      </c>
      <c r="AL160" t="s">
        <v>1586</v>
      </c>
    </row>
    <row r="161" spans="1:38" x14ac:dyDescent="0.3">
      <c r="A161" t="str">
        <f>HYPERLINK("https://hsdes.intel.com/resource/14013185840","14013185840")</f>
        <v>14013185840</v>
      </c>
      <c r="B161" t="s">
        <v>1588</v>
      </c>
      <c r="C161" t="s">
        <v>37</v>
      </c>
      <c r="E161" t="s">
        <v>38</v>
      </c>
      <c r="F161" t="s">
        <v>65</v>
      </c>
      <c r="G161" t="s">
        <v>40</v>
      </c>
      <c r="H161" t="s">
        <v>41</v>
      </c>
      <c r="I161" t="s">
        <v>42</v>
      </c>
      <c r="J161" t="s">
        <v>177</v>
      </c>
      <c r="K161">
        <v>8</v>
      </c>
      <c r="L161">
        <v>6</v>
      </c>
      <c r="M161" t="s">
        <v>1589</v>
      </c>
      <c r="N161" t="s">
        <v>45</v>
      </c>
      <c r="O161" t="s">
        <v>1590</v>
      </c>
      <c r="P161" t="s">
        <v>1591</v>
      </c>
      <c r="Q161" t="s">
        <v>1592</v>
      </c>
      <c r="R161" t="s">
        <v>1589</v>
      </c>
      <c r="S161" t="s">
        <v>49</v>
      </c>
      <c r="U161" t="s">
        <v>50</v>
      </c>
      <c r="V161" t="s">
        <v>1593</v>
      </c>
      <c r="W161" t="s">
        <v>52</v>
      </c>
      <c r="X161" t="s">
        <v>183</v>
      </c>
      <c r="Y161" t="s">
        <v>663</v>
      </c>
      <c r="Z161" t="s">
        <v>664</v>
      </c>
      <c r="AB161" t="s">
        <v>56</v>
      </c>
      <c r="AC161" t="s">
        <v>57</v>
      </c>
      <c r="AE161" t="s">
        <v>58</v>
      </c>
      <c r="AF161" t="s">
        <v>77</v>
      </c>
      <c r="AI161" t="s">
        <v>60</v>
      </c>
      <c r="AJ161" t="s">
        <v>78</v>
      </c>
      <c r="AK161" t="s">
        <v>1451</v>
      </c>
      <c r="AL161" t="s">
        <v>1594</v>
      </c>
    </row>
    <row r="162" spans="1:38" x14ac:dyDescent="0.3">
      <c r="A162">
        <v>14013185842</v>
      </c>
      <c r="B162" t="s">
        <v>1595</v>
      </c>
      <c r="C162" t="s">
        <v>37</v>
      </c>
      <c r="E162" t="s">
        <v>38</v>
      </c>
      <c r="F162" t="s">
        <v>65</v>
      </c>
      <c r="G162" t="s">
        <v>40</v>
      </c>
      <c r="H162" t="s">
        <v>41</v>
      </c>
      <c r="I162" t="s">
        <v>42</v>
      </c>
      <c r="J162" t="s">
        <v>301</v>
      </c>
      <c r="K162">
        <v>15</v>
      </c>
      <c r="L162">
        <v>15</v>
      </c>
      <c r="M162" t="s">
        <v>1596</v>
      </c>
      <c r="N162" t="s">
        <v>240</v>
      </c>
      <c r="O162" t="s">
        <v>1597</v>
      </c>
      <c r="P162" t="s">
        <v>47</v>
      </c>
      <c r="Q162" t="s">
        <v>1598</v>
      </c>
      <c r="R162" t="s">
        <v>1596</v>
      </c>
      <c r="S162" t="s">
        <v>49</v>
      </c>
      <c r="U162" t="s">
        <v>50</v>
      </c>
      <c r="V162" t="s">
        <v>1599</v>
      </c>
      <c r="W162" t="s">
        <v>52</v>
      </c>
      <c r="X162" t="s">
        <v>53</v>
      </c>
      <c r="Y162" t="s">
        <v>1051</v>
      </c>
      <c r="Z162" t="s">
        <v>664</v>
      </c>
      <c r="AB162" t="s">
        <v>56</v>
      </c>
      <c r="AC162" t="s">
        <v>57</v>
      </c>
      <c r="AE162" t="s">
        <v>146</v>
      </c>
      <c r="AF162" t="s">
        <v>77</v>
      </c>
      <c r="AI162" t="s">
        <v>60</v>
      </c>
      <c r="AJ162" t="s">
        <v>78</v>
      </c>
      <c r="AK162" t="s">
        <v>1600</v>
      </c>
      <c r="AL162" t="s">
        <v>1601</v>
      </c>
    </row>
    <row r="163" spans="1:38" x14ac:dyDescent="0.3">
      <c r="A163" t="str">
        <f>HYPERLINK("https://hsdes.intel.com/resource/14013185846","14013185846")</f>
        <v>14013185846</v>
      </c>
      <c r="B163" t="s">
        <v>1602</v>
      </c>
      <c r="C163" t="s">
        <v>37</v>
      </c>
      <c r="E163" t="s">
        <v>200</v>
      </c>
      <c r="F163" t="s">
        <v>125</v>
      </c>
      <c r="G163" t="s">
        <v>40</v>
      </c>
      <c r="H163" t="s">
        <v>41</v>
      </c>
      <c r="I163" t="s">
        <v>42</v>
      </c>
      <c r="J163" t="s">
        <v>1603</v>
      </c>
      <c r="K163">
        <v>8</v>
      </c>
      <c r="L163">
        <v>5</v>
      </c>
      <c r="M163" t="s">
        <v>1604</v>
      </c>
      <c r="N163" t="s">
        <v>203</v>
      </c>
      <c r="O163" t="s">
        <v>1605</v>
      </c>
      <c r="P163" t="s">
        <v>1587</v>
      </c>
      <c r="Q163" t="s">
        <v>1606</v>
      </c>
      <c r="R163" t="s">
        <v>1604</v>
      </c>
      <c r="S163" t="s">
        <v>72</v>
      </c>
      <c r="U163" t="s">
        <v>200</v>
      </c>
      <c r="V163" t="s">
        <v>1607</v>
      </c>
      <c r="W163" t="s">
        <v>52</v>
      </c>
      <c r="X163" t="s">
        <v>53</v>
      </c>
      <c r="Y163" t="s">
        <v>1608</v>
      </c>
      <c r="Z163" t="s">
        <v>1609</v>
      </c>
      <c r="AB163" t="s">
        <v>56</v>
      </c>
      <c r="AC163" t="s">
        <v>57</v>
      </c>
      <c r="AE163" t="s">
        <v>58</v>
      </c>
      <c r="AF163" t="s">
        <v>59</v>
      </c>
      <c r="AI163" t="s">
        <v>60</v>
      </c>
      <c r="AJ163" t="s">
        <v>502</v>
      </c>
      <c r="AK163" t="s">
        <v>1610</v>
      </c>
      <c r="AL163" t="s">
        <v>1611</v>
      </c>
    </row>
    <row r="164" spans="1:38" x14ac:dyDescent="0.3">
      <c r="A164" t="str">
        <f>HYPERLINK("https://hsdes.intel.com/resource/14013185860","14013185860")</f>
        <v>14013185860</v>
      </c>
      <c r="B164" t="s">
        <v>1612</v>
      </c>
      <c r="C164" t="s">
        <v>37</v>
      </c>
      <c r="E164" t="s">
        <v>200</v>
      </c>
      <c r="F164" t="s">
        <v>444</v>
      </c>
      <c r="G164" t="s">
        <v>40</v>
      </c>
      <c r="H164" t="s">
        <v>41</v>
      </c>
      <c r="I164" t="s">
        <v>42</v>
      </c>
      <c r="J164" t="s">
        <v>445</v>
      </c>
      <c r="K164">
        <v>10</v>
      </c>
      <c r="L164">
        <v>7</v>
      </c>
      <c r="M164" t="s">
        <v>1613</v>
      </c>
      <c r="N164" t="s">
        <v>203</v>
      </c>
      <c r="O164" t="s">
        <v>1614</v>
      </c>
      <c r="P164" t="s">
        <v>1615</v>
      </c>
      <c r="Q164" t="s">
        <v>1616</v>
      </c>
      <c r="R164" t="s">
        <v>1613</v>
      </c>
      <c r="S164" t="s">
        <v>72</v>
      </c>
      <c r="U164" t="s">
        <v>200</v>
      </c>
      <c r="V164" t="s">
        <v>1617</v>
      </c>
      <c r="W164" t="s">
        <v>52</v>
      </c>
      <c r="X164" t="s">
        <v>53</v>
      </c>
      <c r="Y164" t="s">
        <v>1618</v>
      </c>
      <c r="Z164" t="s">
        <v>1619</v>
      </c>
      <c r="AB164" t="s">
        <v>56</v>
      </c>
      <c r="AC164" t="s">
        <v>57</v>
      </c>
      <c r="AE164" t="s">
        <v>58</v>
      </c>
      <c r="AF164" t="s">
        <v>59</v>
      </c>
      <c r="AI164" t="s">
        <v>60</v>
      </c>
      <c r="AJ164" t="s">
        <v>78</v>
      </c>
      <c r="AK164" t="s">
        <v>1620</v>
      </c>
      <c r="AL164" t="s">
        <v>1621</v>
      </c>
    </row>
    <row r="165" spans="1:38" x14ac:dyDescent="0.3">
      <c r="A165" t="str">
        <f>HYPERLINK("https://hsdes.intel.com/resource/14013185879","14013185879")</f>
        <v>14013185879</v>
      </c>
      <c r="B165" t="s">
        <v>1622</v>
      </c>
      <c r="C165" t="s">
        <v>37</v>
      </c>
      <c r="E165" t="s">
        <v>150</v>
      </c>
      <c r="F165" t="s">
        <v>125</v>
      </c>
      <c r="G165" t="s">
        <v>40</v>
      </c>
      <c r="H165" t="s">
        <v>41</v>
      </c>
      <c r="I165" t="s">
        <v>42</v>
      </c>
      <c r="J165" t="s">
        <v>1623</v>
      </c>
      <c r="K165">
        <v>10</v>
      </c>
      <c r="L165">
        <v>5</v>
      </c>
      <c r="M165" t="s">
        <v>1624</v>
      </c>
      <c r="N165" t="s">
        <v>153</v>
      </c>
      <c r="O165" t="s">
        <v>1625</v>
      </c>
      <c r="P165" t="s">
        <v>1626</v>
      </c>
      <c r="Q165" t="s">
        <v>1627</v>
      </c>
      <c r="R165" t="s">
        <v>1624</v>
      </c>
      <c r="S165" t="s">
        <v>49</v>
      </c>
      <c r="U165" t="s">
        <v>142</v>
      </c>
      <c r="V165" t="s">
        <v>1628</v>
      </c>
      <c r="W165" t="s">
        <v>1629</v>
      </c>
      <c r="X165" t="s">
        <v>53</v>
      </c>
      <c r="Y165" t="s">
        <v>1630</v>
      </c>
      <c r="Z165" t="s">
        <v>1631</v>
      </c>
      <c r="AB165" t="s">
        <v>56</v>
      </c>
      <c r="AC165" t="s">
        <v>160</v>
      </c>
      <c r="AE165" t="s">
        <v>58</v>
      </c>
      <c r="AF165" t="s">
        <v>77</v>
      </c>
      <c r="AI165" t="s">
        <v>60</v>
      </c>
      <c r="AJ165" t="s">
        <v>78</v>
      </c>
      <c r="AK165" t="s">
        <v>1632</v>
      </c>
      <c r="AL165" t="s">
        <v>1633</v>
      </c>
    </row>
    <row r="166" spans="1:38" x14ac:dyDescent="0.3">
      <c r="A166" t="str">
        <f>HYPERLINK("https://hsdes.intel.com/resource/14013185899","14013185899")</f>
        <v>14013185899</v>
      </c>
      <c r="B166" t="s">
        <v>739</v>
      </c>
      <c r="C166" t="s">
        <v>37</v>
      </c>
      <c r="E166" t="s">
        <v>135</v>
      </c>
      <c r="F166" t="s">
        <v>125</v>
      </c>
      <c r="G166" t="s">
        <v>40</v>
      </c>
      <c r="H166" t="s">
        <v>41</v>
      </c>
      <c r="I166" t="s">
        <v>42</v>
      </c>
      <c r="J166" t="s">
        <v>1635</v>
      </c>
      <c r="K166">
        <v>20</v>
      </c>
      <c r="L166">
        <v>15</v>
      </c>
      <c r="M166" t="s">
        <v>1636</v>
      </c>
      <c r="N166" t="s">
        <v>138</v>
      </c>
      <c r="O166" t="s">
        <v>1637</v>
      </c>
      <c r="P166" t="s">
        <v>743</v>
      </c>
      <c r="Q166" t="s">
        <v>1638</v>
      </c>
      <c r="R166" t="s">
        <v>1636</v>
      </c>
      <c r="S166" t="s">
        <v>49</v>
      </c>
      <c r="U166" t="s">
        <v>142</v>
      </c>
      <c r="V166" t="s">
        <v>745</v>
      </c>
      <c r="W166" t="s">
        <v>1629</v>
      </c>
      <c r="X166" t="s">
        <v>183</v>
      </c>
      <c r="Y166" t="s">
        <v>1639</v>
      </c>
      <c r="Z166" t="s">
        <v>1640</v>
      </c>
      <c r="AB166" t="s">
        <v>56</v>
      </c>
      <c r="AC166" t="s">
        <v>57</v>
      </c>
      <c r="AE166" t="s">
        <v>146</v>
      </c>
      <c r="AF166" t="s">
        <v>77</v>
      </c>
      <c r="AI166" t="s">
        <v>60</v>
      </c>
      <c r="AJ166" t="s">
        <v>78</v>
      </c>
      <c r="AK166" t="s">
        <v>747</v>
      </c>
      <c r="AL166" t="s">
        <v>1641</v>
      </c>
    </row>
    <row r="167" spans="1:38" x14ac:dyDescent="0.3">
      <c r="A167" t="str">
        <f>HYPERLINK("https://hsdes.intel.com/resource/14013185902","14013185902")</f>
        <v>14013185902</v>
      </c>
      <c r="B167" t="s">
        <v>1642</v>
      </c>
      <c r="C167" t="s">
        <v>37</v>
      </c>
      <c r="E167" t="s">
        <v>135</v>
      </c>
      <c r="F167" t="s">
        <v>125</v>
      </c>
      <c r="G167" t="s">
        <v>40</v>
      </c>
      <c r="H167" t="s">
        <v>41</v>
      </c>
      <c r="I167" t="s">
        <v>42</v>
      </c>
      <c r="J167" t="s">
        <v>1635</v>
      </c>
      <c r="K167">
        <v>20</v>
      </c>
      <c r="L167">
        <v>10</v>
      </c>
      <c r="M167" t="s">
        <v>1643</v>
      </c>
      <c r="N167" t="s">
        <v>138</v>
      </c>
      <c r="O167" t="s">
        <v>1644</v>
      </c>
      <c r="P167" t="s">
        <v>1645</v>
      </c>
      <c r="Q167" t="s">
        <v>1646</v>
      </c>
      <c r="R167" t="s">
        <v>1643</v>
      </c>
      <c r="S167" t="s">
        <v>49</v>
      </c>
      <c r="U167" t="s">
        <v>142</v>
      </c>
      <c r="V167" t="s">
        <v>1647</v>
      </c>
      <c r="W167" t="s">
        <v>1629</v>
      </c>
      <c r="X167" t="s">
        <v>53</v>
      </c>
      <c r="Y167" t="s">
        <v>1648</v>
      </c>
      <c r="Z167" t="s">
        <v>1640</v>
      </c>
      <c r="AB167" t="s">
        <v>56</v>
      </c>
      <c r="AC167" t="s">
        <v>160</v>
      </c>
      <c r="AE167" t="s">
        <v>58</v>
      </c>
      <c r="AF167" t="s">
        <v>77</v>
      </c>
      <c r="AI167" t="s">
        <v>60</v>
      </c>
      <c r="AJ167" t="s">
        <v>78</v>
      </c>
      <c r="AK167" t="s">
        <v>1649</v>
      </c>
      <c r="AL167" t="s">
        <v>1650</v>
      </c>
    </row>
    <row r="168" spans="1:38" x14ac:dyDescent="0.3">
      <c r="A168" t="str">
        <f>HYPERLINK("https://hsdes.intel.com/resource/14013185938","14013185938")</f>
        <v>14013185938</v>
      </c>
      <c r="B168" t="s">
        <v>1651</v>
      </c>
      <c r="C168" t="s">
        <v>37</v>
      </c>
      <c r="E168" t="s">
        <v>150</v>
      </c>
      <c r="F168" t="s">
        <v>125</v>
      </c>
      <c r="G168" t="s">
        <v>40</v>
      </c>
      <c r="H168" t="s">
        <v>41</v>
      </c>
      <c r="I168" t="s">
        <v>42</v>
      </c>
      <c r="J168" t="s">
        <v>1623</v>
      </c>
      <c r="K168">
        <v>20</v>
      </c>
      <c r="L168">
        <v>15</v>
      </c>
      <c r="M168" t="s">
        <v>1652</v>
      </c>
      <c r="N168" t="s">
        <v>153</v>
      </c>
      <c r="O168" t="s">
        <v>1653</v>
      </c>
      <c r="P168" t="s">
        <v>1654</v>
      </c>
      <c r="Q168" t="s">
        <v>1655</v>
      </c>
      <c r="R168" t="s">
        <v>1652</v>
      </c>
      <c r="S168" t="s">
        <v>49</v>
      </c>
      <c r="U168" t="s">
        <v>142</v>
      </c>
      <c r="V168" t="s">
        <v>1656</v>
      </c>
      <c r="W168" t="s">
        <v>1629</v>
      </c>
      <c r="X168" t="s">
        <v>53</v>
      </c>
      <c r="Y168" t="s">
        <v>1630</v>
      </c>
      <c r="Z168" t="s">
        <v>1631</v>
      </c>
      <c r="AB168" t="s">
        <v>56</v>
      </c>
      <c r="AC168" t="s">
        <v>160</v>
      </c>
      <c r="AE168" t="s">
        <v>146</v>
      </c>
      <c r="AF168" t="s">
        <v>59</v>
      </c>
      <c r="AI168" t="s">
        <v>60</v>
      </c>
      <c r="AJ168" t="s">
        <v>78</v>
      </c>
      <c r="AK168" t="s">
        <v>1657</v>
      </c>
      <c r="AL168" t="s">
        <v>1658</v>
      </c>
    </row>
    <row r="169" spans="1:38" x14ac:dyDescent="0.3">
      <c r="A169" t="str">
        <f>HYPERLINK("https://hsdes.intel.com/resource/14013185969","14013185969")</f>
        <v>14013185969</v>
      </c>
      <c r="B169" t="s">
        <v>1659</v>
      </c>
      <c r="C169" t="s">
        <v>37</v>
      </c>
      <c r="E169" t="s">
        <v>200</v>
      </c>
      <c r="F169" t="s">
        <v>125</v>
      </c>
      <c r="G169" t="s">
        <v>40</v>
      </c>
      <c r="H169" t="s">
        <v>41</v>
      </c>
      <c r="I169" t="s">
        <v>42</v>
      </c>
      <c r="J169" t="s">
        <v>1660</v>
      </c>
      <c r="K169">
        <v>12</v>
      </c>
      <c r="L169">
        <v>10</v>
      </c>
      <c r="M169" t="s">
        <v>1661</v>
      </c>
      <c r="N169" t="s">
        <v>203</v>
      </c>
      <c r="O169" t="s">
        <v>1662</v>
      </c>
      <c r="P169" t="s">
        <v>364</v>
      </c>
      <c r="Q169" t="s">
        <v>1663</v>
      </c>
      <c r="R169" t="s">
        <v>1661</v>
      </c>
      <c r="S169" t="s">
        <v>72</v>
      </c>
      <c r="T169" t="s">
        <v>231</v>
      </c>
      <c r="U169" t="s">
        <v>200</v>
      </c>
      <c r="V169" t="s">
        <v>1664</v>
      </c>
      <c r="W169" t="s">
        <v>1629</v>
      </c>
      <c r="X169" t="s">
        <v>53</v>
      </c>
      <c r="Y169" t="s">
        <v>1665</v>
      </c>
      <c r="Z169" t="s">
        <v>1666</v>
      </c>
      <c r="AB169" t="s">
        <v>56</v>
      </c>
      <c r="AC169" t="s">
        <v>160</v>
      </c>
      <c r="AE169" t="s">
        <v>58</v>
      </c>
      <c r="AF169" t="s">
        <v>77</v>
      </c>
      <c r="AI169" t="s">
        <v>60</v>
      </c>
      <c r="AJ169" t="s">
        <v>502</v>
      </c>
      <c r="AK169" t="s">
        <v>1667</v>
      </c>
      <c r="AL169" t="s">
        <v>1668</v>
      </c>
    </row>
    <row r="170" spans="1:38" x14ac:dyDescent="0.3">
      <c r="A170" t="str">
        <f>HYPERLINK("https://hsdes.intel.com/resource/14013185986","14013185986")</f>
        <v>14013185986</v>
      </c>
      <c r="B170" t="s">
        <v>1669</v>
      </c>
      <c r="C170" t="s">
        <v>37</v>
      </c>
      <c r="E170" t="s">
        <v>225</v>
      </c>
      <c r="F170" t="s">
        <v>125</v>
      </c>
      <c r="G170" t="s">
        <v>40</v>
      </c>
      <c r="H170" t="s">
        <v>41</v>
      </c>
      <c r="I170" t="s">
        <v>42</v>
      </c>
      <c r="J170" t="s">
        <v>1670</v>
      </c>
      <c r="K170">
        <v>20</v>
      </c>
      <c r="L170">
        <v>17</v>
      </c>
      <c r="M170" t="s">
        <v>1671</v>
      </c>
      <c r="N170" t="s">
        <v>227</v>
      </c>
      <c r="O170" t="s">
        <v>1672</v>
      </c>
      <c r="P170" t="s">
        <v>1673</v>
      </c>
      <c r="Q170" t="s">
        <v>1674</v>
      </c>
      <c r="R170" t="s">
        <v>1671</v>
      </c>
      <c r="S170" t="s">
        <v>72</v>
      </c>
      <c r="T170" t="s">
        <v>231</v>
      </c>
      <c r="U170" t="s">
        <v>232</v>
      </c>
      <c r="V170" t="s">
        <v>1675</v>
      </c>
      <c r="W170" t="s">
        <v>1629</v>
      </c>
      <c r="X170" t="s">
        <v>183</v>
      </c>
      <c r="Y170" t="s">
        <v>1639</v>
      </c>
      <c r="Z170" t="s">
        <v>1640</v>
      </c>
      <c r="AB170" t="s">
        <v>56</v>
      </c>
      <c r="AC170" t="s">
        <v>1676</v>
      </c>
      <c r="AE170" t="s">
        <v>146</v>
      </c>
      <c r="AF170" t="s">
        <v>77</v>
      </c>
      <c r="AI170" t="s">
        <v>60</v>
      </c>
      <c r="AJ170" t="s">
        <v>78</v>
      </c>
      <c r="AK170" t="s">
        <v>1677</v>
      </c>
      <c r="AL170" t="s">
        <v>1678</v>
      </c>
    </row>
    <row r="171" spans="1:38" x14ac:dyDescent="0.3">
      <c r="A171" t="str">
        <f>HYPERLINK("https://hsdes.intel.com/resource/14013186031","14013186031")</f>
        <v>14013186031</v>
      </c>
      <c r="B171" t="s">
        <v>1679</v>
      </c>
      <c r="C171" t="s">
        <v>37</v>
      </c>
      <c r="E171" t="s">
        <v>225</v>
      </c>
      <c r="F171" t="s">
        <v>125</v>
      </c>
      <c r="G171" t="s">
        <v>40</v>
      </c>
      <c r="H171" t="s">
        <v>41</v>
      </c>
      <c r="I171" t="s">
        <v>42</v>
      </c>
      <c r="J171" t="s">
        <v>1680</v>
      </c>
      <c r="K171">
        <v>10</v>
      </c>
      <c r="L171">
        <v>8</v>
      </c>
      <c r="M171" t="s">
        <v>1681</v>
      </c>
      <c r="N171" t="s">
        <v>227</v>
      </c>
      <c r="O171" t="s">
        <v>1682</v>
      </c>
      <c r="P171" t="s">
        <v>1683</v>
      </c>
      <c r="Q171" t="s">
        <v>1684</v>
      </c>
      <c r="R171" t="s">
        <v>1681</v>
      </c>
      <c r="S171" t="s">
        <v>72</v>
      </c>
      <c r="T171" t="s">
        <v>231</v>
      </c>
      <c r="U171" t="s">
        <v>232</v>
      </c>
      <c r="V171" t="s">
        <v>1685</v>
      </c>
      <c r="W171" t="s">
        <v>1629</v>
      </c>
      <c r="X171" t="s">
        <v>183</v>
      </c>
      <c r="Y171" t="s">
        <v>1686</v>
      </c>
      <c r="Z171" t="s">
        <v>1640</v>
      </c>
      <c r="AB171" t="s">
        <v>56</v>
      </c>
      <c r="AC171" t="s">
        <v>160</v>
      </c>
      <c r="AE171" t="s">
        <v>58</v>
      </c>
      <c r="AF171" t="s">
        <v>77</v>
      </c>
      <c r="AI171" t="s">
        <v>290</v>
      </c>
      <c r="AJ171" t="s">
        <v>78</v>
      </c>
      <c r="AK171" t="s">
        <v>1687</v>
      </c>
      <c r="AL171" t="s">
        <v>1688</v>
      </c>
    </row>
    <row r="172" spans="1:38" x14ac:dyDescent="0.3">
      <c r="A172" t="str">
        <f>HYPERLINK("https://hsdes.intel.com/resource/14013186090","14013186090")</f>
        <v>14013186090</v>
      </c>
      <c r="B172" t="s">
        <v>1689</v>
      </c>
      <c r="C172" t="s">
        <v>37</v>
      </c>
      <c r="E172" t="s">
        <v>200</v>
      </c>
      <c r="F172" t="s">
        <v>125</v>
      </c>
      <c r="G172" t="s">
        <v>40</v>
      </c>
      <c r="H172" t="s">
        <v>41</v>
      </c>
      <c r="I172" t="s">
        <v>42</v>
      </c>
      <c r="J172" t="s">
        <v>361</v>
      </c>
      <c r="K172">
        <v>18</v>
      </c>
      <c r="L172">
        <v>18</v>
      </c>
      <c r="M172" t="s">
        <v>1690</v>
      </c>
      <c r="N172" t="s">
        <v>203</v>
      </c>
      <c r="O172" t="s">
        <v>1691</v>
      </c>
      <c r="P172" t="s">
        <v>364</v>
      </c>
      <c r="Q172" t="s">
        <v>1692</v>
      </c>
      <c r="R172" t="s">
        <v>1690</v>
      </c>
      <c r="S172" t="s">
        <v>72</v>
      </c>
      <c r="T172" t="s">
        <v>231</v>
      </c>
      <c r="U172" t="s">
        <v>200</v>
      </c>
      <c r="V172" t="s">
        <v>1693</v>
      </c>
      <c r="W172" t="s">
        <v>1629</v>
      </c>
      <c r="X172" t="s">
        <v>53</v>
      </c>
      <c r="Y172" t="s">
        <v>1694</v>
      </c>
      <c r="Z172" t="s">
        <v>1695</v>
      </c>
      <c r="AB172" t="s">
        <v>56</v>
      </c>
      <c r="AC172" t="s">
        <v>57</v>
      </c>
      <c r="AE172" t="s">
        <v>146</v>
      </c>
      <c r="AF172" t="s">
        <v>59</v>
      </c>
      <c r="AI172" t="s">
        <v>60</v>
      </c>
      <c r="AJ172" t="s">
        <v>502</v>
      </c>
      <c r="AK172" t="s">
        <v>1696</v>
      </c>
      <c r="AL172" t="s">
        <v>1697</v>
      </c>
    </row>
    <row r="173" spans="1:38" x14ac:dyDescent="0.3">
      <c r="A173" t="str">
        <f>HYPERLINK("https://hsdes.intel.com/resource/14013186096","14013186096")</f>
        <v>14013186096</v>
      </c>
      <c r="B173" t="s">
        <v>912</v>
      </c>
      <c r="C173" t="s">
        <v>37</v>
      </c>
      <c r="E173" t="s">
        <v>200</v>
      </c>
      <c r="F173" t="s">
        <v>125</v>
      </c>
      <c r="G173" t="s">
        <v>40</v>
      </c>
      <c r="H173" t="s">
        <v>41</v>
      </c>
      <c r="I173" t="s">
        <v>42</v>
      </c>
      <c r="J173" t="s">
        <v>1660</v>
      </c>
      <c r="K173">
        <v>6</v>
      </c>
      <c r="L173">
        <v>5</v>
      </c>
      <c r="M173" t="s">
        <v>1698</v>
      </c>
      <c r="N173" t="s">
        <v>203</v>
      </c>
      <c r="O173" t="s">
        <v>1699</v>
      </c>
      <c r="P173" t="s">
        <v>364</v>
      </c>
      <c r="Q173" t="s">
        <v>1700</v>
      </c>
      <c r="R173" t="s">
        <v>1698</v>
      </c>
      <c r="S173" t="s">
        <v>72</v>
      </c>
      <c r="T173" t="s">
        <v>231</v>
      </c>
      <c r="U173" t="s">
        <v>200</v>
      </c>
      <c r="V173" t="s">
        <v>916</v>
      </c>
      <c r="W173" t="s">
        <v>1629</v>
      </c>
      <c r="X173" t="s">
        <v>643</v>
      </c>
      <c r="Y173" t="s">
        <v>1701</v>
      </c>
      <c r="Z173" t="s">
        <v>1702</v>
      </c>
      <c r="AB173" t="s">
        <v>56</v>
      </c>
      <c r="AC173" t="s">
        <v>57</v>
      </c>
      <c r="AE173" t="s">
        <v>58</v>
      </c>
      <c r="AF173" t="s">
        <v>77</v>
      </c>
      <c r="AI173" t="s">
        <v>60</v>
      </c>
      <c r="AJ173" t="s">
        <v>78</v>
      </c>
      <c r="AK173" t="s">
        <v>920</v>
      </c>
      <c r="AL173" t="s">
        <v>1703</v>
      </c>
    </row>
    <row r="174" spans="1:38" x14ac:dyDescent="0.3">
      <c r="A174" t="str">
        <f>HYPERLINK("https://hsdes.intel.com/resource/14013186253","14013186253")</f>
        <v>14013186253</v>
      </c>
      <c r="B174" t="s">
        <v>1704</v>
      </c>
      <c r="C174" t="s">
        <v>37</v>
      </c>
      <c r="E174" t="s">
        <v>200</v>
      </c>
      <c r="F174" t="s">
        <v>125</v>
      </c>
      <c r="G174" t="s">
        <v>40</v>
      </c>
      <c r="H174" t="s">
        <v>41</v>
      </c>
      <c r="I174" t="s">
        <v>42</v>
      </c>
      <c r="J174" t="s">
        <v>1660</v>
      </c>
      <c r="K174">
        <v>7</v>
      </c>
      <c r="L174">
        <v>5</v>
      </c>
      <c r="M174" t="s">
        <v>1705</v>
      </c>
      <c r="N174" t="s">
        <v>203</v>
      </c>
      <c r="O174" t="s">
        <v>1706</v>
      </c>
      <c r="P174" t="s">
        <v>216</v>
      </c>
      <c r="Q174" t="s">
        <v>1707</v>
      </c>
      <c r="R174" t="s">
        <v>1705</v>
      </c>
      <c r="S174" t="s">
        <v>72</v>
      </c>
      <c r="T174" t="s">
        <v>231</v>
      </c>
      <c r="U174" t="s">
        <v>200</v>
      </c>
      <c r="V174" t="s">
        <v>1708</v>
      </c>
      <c r="W174" t="s">
        <v>1629</v>
      </c>
      <c r="X174" t="s">
        <v>183</v>
      </c>
      <c r="Y174" t="s">
        <v>1709</v>
      </c>
      <c r="Z174" t="s">
        <v>1640</v>
      </c>
      <c r="AB174" t="s">
        <v>56</v>
      </c>
      <c r="AC174" t="s">
        <v>160</v>
      </c>
      <c r="AE174" t="s">
        <v>58</v>
      </c>
      <c r="AF174" t="s">
        <v>77</v>
      </c>
      <c r="AI174" t="s">
        <v>60</v>
      </c>
      <c r="AJ174" t="s">
        <v>78</v>
      </c>
      <c r="AK174" t="s">
        <v>1710</v>
      </c>
      <c r="AL174" t="s">
        <v>1711</v>
      </c>
    </row>
    <row r="175" spans="1:38" x14ac:dyDescent="0.3">
      <c r="A175" t="str">
        <f>HYPERLINK("https://hsdes.intel.com/resource/14013186383","14013186383")</f>
        <v>14013186383</v>
      </c>
      <c r="B175" t="s">
        <v>1712</v>
      </c>
      <c r="C175" t="s">
        <v>37</v>
      </c>
      <c r="E175" t="s">
        <v>225</v>
      </c>
      <c r="F175" t="s">
        <v>125</v>
      </c>
      <c r="G175" t="s">
        <v>40</v>
      </c>
      <c r="H175" t="s">
        <v>41</v>
      </c>
      <c r="I175" t="s">
        <v>42</v>
      </c>
      <c r="J175" t="s">
        <v>1713</v>
      </c>
      <c r="K175">
        <v>5</v>
      </c>
      <c r="L175">
        <v>4</v>
      </c>
      <c r="M175" t="s">
        <v>1714</v>
      </c>
      <c r="N175" t="s">
        <v>227</v>
      </c>
      <c r="O175" t="s">
        <v>1715</v>
      </c>
      <c r="P175" t="s">
        <v>974</v>
      </c>
      <c r="Q175" t="s">
        <v>1716</v>
      </c>
      <c r="R175" t="s">
        <v>1714</v>
      </c>
      <c r="S175" t="s">
        <v>72</v>
      </c>
      <c r="T175" t="s">
        <v>231</v>
      </c>
      <c r="U175" t="s">
        <v>232</v>
      </c>
      <c r="V175" t="s">
        <v>1717</v>
      </c>
      <c r="W175" t="s">
        <v>1629</v>
      </c>
      <c r="X175" t="s">
        <v>53</v>
      </c>
      <c r="Y175" t="s">
        <v>1639</v>
      </c>
      <c r="Z175" t="s">
        <v>1640</v>
      </c>
      <c r="AB175" t="s">
        <v>56</v>
      </c>
      <c r="AC175" t="s">
        <v>160</v>
      </c>
      <c r="AE175" t="s">
        <v>58</v>
      </c>
      <c r="AF175" t="s">
        <v>59</v>
      </c>
      <c r="AI175" t="s">
        <v>60</v>
      </c>
      <c r="AJ175" t="s">
        <v>78</v>
      </c>
      <c r="AK175" t="s">
        <v>1718</v>
      </c>
      <c r="AL175" t="s">
        <v>1719</v>
      </c>
    </row>
    <row r="176" spans="1:38" x14ac:dyDescent="0.3">
      <c r="A176" t="str">
        <f>HYPERLINK("https://hsdes.intel.com/resource/14013186385","14013186385")</f>
        <v>14013186385</v>
      </c>
      <c r="B176" t="s">
        <v>1720</v>
      </c>
      <c r="C176" t="s">
        <v>37</v>
      </c>
      <c r="E176" t="s">
        <v>200</v>
      </c>
      <c r="F176" t="s">
        <v>125</v>
      </c>
      <c r="G176" t="s">
        <v>40</v>
      </c>
      <c r="H176" t="s">
        <v>41</v>
      </c>
      <c r="I176" t="s">
        <v>42</v>
      </c>
      <c r="J176" t="s">
        <v>1721</v>
      </c>
      <c r="K176">
        <v>15</v>
      </c>
      <c r="L176">
        <v>8</v>
      </c>
      <c r="M176" t="s">
        <v>1722</v>
      </c>
      <c r="N176" t="s">
        <v>853</v>
      </c>
      <c r="O176" t="s">
        <v>1723</v>
      </c>
      <c r="P176" t="s">
        <v>1724</v>
      </c>
      <c r="Q176" t="s">
        <v>378</v>
      </c>
      <c r="R176" t="s">
        <v>1722</v>
      </c>
      <c r="S176" t="s">
        <v>49</v>
      </c>
      <c r="U176" t="s">
        <v>200</v>
      </c>
      <c r="V176" t="s">
        <v>1725</v>
      </c>
      <c r="W176" t="s">
        <v>1629</v>
      </c>
      <c r="X176" t="s">
        <v>183</v>
      </c>
      <c r="Y176" t="s">
        <v>1686</v>
      </c>
      <c r="Z176" t="s">
        <v>1640</v>
      </c>
      <c r="AB176" t="s">
        <v>56</v>
      </c>
      <c r="AC176" t="s">
        <v>160</v>
      </c>
      <c r="AE176" t="s">
        <v>58</v>
      </c>
      <c r="AF176" t="s">
        <v>77</v>
      </c>
      <c r="AI176" t="s">
        <v>60</v>
      </c>
      <c r="AJ176" t="s">
        <v>1726</v>
      </c>
      <c r="AK176" t="s">
        <v>1727</v>
      </c>
      <c r="AL176" t="s">
        <v>1728</v>
      </c>
    </row>
    <row r="177" spans="1:38" x14ac:dyDescent="0.3">
      <c r="A177" t="str">
        <f>HYPERLINK("https://hsdes.intel.com/resource/14013186464","14013186464")</f>
        <v>14013186464</v>
      </c>
      <c r="B177" t="s">
        <v>1731</v>
      </c>
      <c r="C177" t="s">
        <v>37</v>
      </c>
      <c r="E177" t="s">
        <v>200</v>
      </c>
      <c r="F177" t="s">
        <v>125</v>
      </c>
      <c r="G177" t="s">
        <v>40</v>
      </c>
      <c r="H177" t="s">
        <v>41</v>
      </c>
      <c r="I177" t="s">
        <v>42</v>
      </c>
      <c r="J177" t="s">
        <v>1660</v>
      </c>
      <c r="K177">
        <v>8</v>
      </c>
      <c r="L177">
        <v>6</v>
      </c>
      <c r="M177" t="s">
        <v>1732</v>
      </c>
      <c r="N177" t="s">
        <v>203</v>
      </c>
      <c r="O177" t="s">
        <v>1733</v>
      </c>
      <c r="P177" t="s">
        <v>1729</v>
      </c>
      <c r="Q177" t="s">
        <v>1734</v>
      </c>
      <c r="R177" t="s">
        <v>1732</v>
      </c>
      <c r="S177" t="s">
        <v>72</v>
      </c>
      <c r="T177" t="s">
        <v>231</v>
      </c>
      <c r="U177" t="s">
        <v>200</v>
      </c>
      <c r="V177" t="s">
        <v>1735</v>
      </c>
      <c r="W177" t="s">
        <v>1629</v>
      </c>
      <c r="X177" t="s">
        <v>858</v>
      </c>
      <c r="Y177" t="s">
        <v>1730</v>
      </c>
      <c r="Z177" t="s">
        <v>1634</v>
      </c>
      <c r="AB177" t="s">
        <v>56</v>
      </c>
      <c r="AC177" t="s">
        <v>160</v>
      </c>
      <c r="AE177" t="s">
        <v>58</v>
      </c>
      <c r="AF177" t="s">
        <v>77</v>
      </c>
      <c r="AI177" t="s">
        <v>60</v>
      </c>
      <c r="AJ177" t="s">
        <v>502</v>
      </c>
      <c r="AK177" t="s">
        <v>1736</v>
      </c>
      <c r="AL177" t="s">
        <v>1737</v>
      </c>
    </row>
    <row r="178" spans="1:38" x14ac:dyDescent="0.3">
      <c r="A178" t="str">
        <f>HYPERLINK("https://hsdes.intel.com/resource/14013186466","14013186466")</f>
        <v>14013186466</v>
      </c>
      <c r="B178" t="s">
        <v>1738</v>
      </c>
      <c r="C178" t="s">
        <v>37</v>
      </c>
      <c r="E178" t="s">
        <v>200</v>
      </c>
      <c r="F178" t="s">
        <v>125</v>
      </c>
      <c r="G178" t="s">
        <v>40</v>
      </c>
      <c r="H178" t="s">
        <v>41</v>
      </c>
      <c r="I178" t="s">
        <v>42</v>
      </c>
      <c r="J178" t="s">
        <v>1660</v>
      </c>
      <c r="K178">
        <v>8</v>
      </c>
      <c r="L178">
        <v>6</v>
      </c>
      <c r="M178" t="s">
        <v>1739</v>
      </c>
      <c r="N178" t="s">
        <v>203</v>
      </c>
      <c r="O178" t="s">
        <v>1733</v>
      </c>
      <c r="P178" t="s">
        <v>1729</v>
      </c>
      <c r="Q178" t="s">
        <v>1734</v>
      </c>
      <c r="R178" t="s">
        <v>1739</v>
      </c>
      <c r="S178" t="s">
        <v>72</v>
      </c>
      <c r="T178" t="s">
        <v>231</v>
      </c>
      <c r="U178" t="s">
        <v>200</v>
      </c>
      <c r="V178" t="s">
        <v>1740</v>
      </c>
      <c r="W178" t="s">
        <v>1629</v>
      </c>
      <c r="X178" t="s">
        <v>858</v>
      </c>
      <c r="Y178" t="s">
        <v>1730</v>
      </c>
      <c r="Z178" t="s">
        <v>1634</v>
      </c>
      <c r="AB178" t="s">
        <v>56</v>
      </c>
      <c r="AC178" t="s">
        <v>160</v>
      </c>
      <c r="AE178" t="s">
        <v>58</v>
      </c>
      <c r="AF178" t="s">
        <v>77</v>
      </c>
      <c r="AI178" t="s">
        <v>60</v>
      </c>
      <c r="AJ178" t="s">
        <v>502</v>
      </c>
      <c r="AK178" t="s">
        <v>1741</v>
      </c>
      <c r="AL178" t="s">
        <v>1742</v>
      </c>
    </row>
    <row r="179" spans="1:38" x14ac:dyDescent="0.3">
      <c r="A179" t="str">
        <f>HYPERLINK("https://hsdes.intel.com/resource/14013186470","14013186470")</f>
        <v>14013186470</v>
      </c>
      <c r="B179" t="s">
        <v>1743</v>
      </c>
      <c r="C179" t="s">
        <v>37</v>
      </c>
      <c r="E179" t="s">
        <v>200</v>
      </c>
      <c r="F179" t="s">
        <v>125</v>
      </c>
      <c r="G179" t="s">
        <v>40</v>
      </c>
      <c r="H179" t="s">
        <v>41</v>
      </c>
      <c r="I179" t="s">
        <v>42</v>
      </c>
      <c r="J179" t="s">
        <v>1660</v>
      </c>
      <c r="K179">
        <v>5</v>
      </c>
      <c r="L179">
        <v>5</v>
      </c>
      <c r="M179" t="s">
        <v>1744</v>
      </c>
      <c r="N179" t="s">
        <v>203</v>
      </c>
      <c r="O179" t="s">
        <v>1745</v>
      </c>
      <c r="P179" t="s">
        <v>435</v>
      </c>
      <c r="Q179" t="s">
        <v>1746</v>
      </c>
      <c r="R179" t="s">
        <v>1744</v>
      </c>
      <c r="S179" t="s">
        <v>72</v>
      </c>
      <c r="T179" t="s">
        <v>231</v>
      </c>
      <c r="U179" t="s">
        <v>200</v>
      </c>
      <c r="V179" t="s">
        <v>1747</v>
      </c>
      <c r="W179" t="s">
        <v>1629</v>
      </c>
      <c r="X179" t="s">
        <v>53</v>
      </c>
      <c r="Y179" t="s">
        <v>1730</v>
      </c>
      <c r="Z179" t="s">
        <v>1634</v>
      </c>
      <c r="AB179" t="s">
        <v>56</v>
      </c>
      <c r="AC179" t="s">
        <v>160</v>
      </c>
      <c r="AE179" t="s">
        <v>58</v>
      </c>
      <c r="AF179" t="s">
        <v>77</v>
      </c>
      <c r="AI179" t="s">
        <v>60</v>
      </c>
      <c r="AJ179" t="s">
        <v>502</v>
      </c>
      <c r="AK179" t="s">
        <v>1748</v>
      </c>
      <c r="AL179" t="s">
        <v>1749</v>
      </c>
    </row>
    <row r="180" spans="1:38" x14ac:dyDescent="0.3">
      <c r="A180" t="str">
        <f>HYPERLINK("https://hsdes.intel.com/resource/14013186515","14013186515")</f>
        <v>14013186515</v>
      </c>
      <c r="B180" t="s">
        <v>1750</v>
      </c>
      <c r="C180" t="s">
        <v>37</v>
      </c>
      <c r="E180" t="s">
        <v>225</v>
      </c>
      <c r="F180" t="s">
        <v>125</v>
      </c>
      <c r="G180" t="s">
        <v>40</v>
      </c>
      <c r="H180" t="s">
        <v>41</v>
      </c>
      <c r="I180" t="s">
        <v>42</v>
      </c>
      <c r="J180" t="s">
        <v>1751</v>
      </c>
      <c r="K180">
        <v>10</v>
      </c>
      <c r="L180">
        <v>8</v>
      </c>
      <c r="M180" t="s">
        <v>1752</v>
      </c>
      <c r="N180" t="s">
        <v>227</v>
      </c>
      <c r="O180" t="s">
        <v>1753</v>
      </c>
      <c r="P180" t="s">
        <v>1754</v>
      </c>
      <c r="Q180" t="s">
        <v>1755</v>
      </c>
      <c r="R180" t="s">
        <v>1752</v>
      </c>
      <c r="S180" t="s">
        <v>72</v>
      </c>
      <c r="T180" t="s">
        <v>231</v>
      </c>
      <c r="U180" t="s">
        <v>232</v>
      </c>
      <c r="V180" t="s">
        <v>1756</v>
      </c>
      <c r="W180" t="s">
        <v>1629</v>
      </c>
      <c r="X180" t="s">
        <v>53</v>
      </c>
      <c r="Y180" t="s">
        <v>1639</v>
      </c>
      <c r="Z180" t="s">
        <v>1640</v>
      </c>
      <c r="AB180" t="s">
        <v>56</v>
      </c>
      <c r="AC180" t="s">
        <v>160</v>
      </c>
      <c r="AE180" t="s">
        <v>58</v>
      </c>
      <c r="AF180" t="s">
        <v>77</v>
      </c>
      <c r="AI180" t="s">
        <v>60</v>
      </c>
      <c r="AJ180" t="s">
        <v>78</v>
      </c>
      <c r="AK180" t="s">
        <v>1757</v>
      </c>
      <c r="AL180" t="s">
        <v>1758</v>
      </c>
    </row>
    <row r="181" spans="1:38" x14ac:dyDescent="0.3">
      <c r="A181" t="str">
        <f>HYPERLINK("https://hsdes.intel.com/resource/14013186540","14013186540")</f>
        <v>14013186540</v>
      </c>
      <c r="B181" t="s">
        <v>1759</v>
      </c>
      <c r="C181" t="s">
        <v>37</v>
      </c>
      <c r="E181" t="s">
        <v>200</v>
      </c>
      <c r="F181" t="s">
        <v>125</v>
      </c>
      <c r="G181" t="s">
        <v>40</v>
      </c>
      <c r="H181" t="s">
        <v>41</v>
      </c>
      <c r="I181" t="s">
        <v>42</v>
      </c>
      <c r="J181" t="s">
        <v>1660</v>
      </c>
      <c r="K181">
        <v>5</v>
      </c>
      <c r="L181">
        <v>4</v>
      </c>
      <c r="M181" t="s">
        <v>1760</v>
      </c>
      <c r="N181" t="s">
        <v>203</v>
      </c>
      <c r="O181" t="s">
        <v>1761</v>
      </c>
      <c r="P181" t="s">
        <v>364</v>
      </c>
      <c r="Q181" t="s">
        <v>1762</v>
      </c>
      <c r="R181" t="s">
        <v>1760</v>
      </c>
      <c r="S181" t="s">
        <v>72</v>
      </c>
      <c r="T181" t="s">
        <v>231</v>
      </c>
      <c r="U181" t="s">
        <v>200</v>
      </c>
      <c r="V181" t="s">
        <v>1763</v>
      </c>
      <c r="W181" t="s">
        <v>1629</v>
      </c>
      <c r="X181" t="s">
        <v>183</v>
      </c>
      <c r="Y181" t="s">
        <v>1730</v>
      </c>
      <c r="Z181" t="s">
        <v>1634</v>
      </c>
      <c r="AB181" t="s">
        <v>56</v>
      </c>
      <c r="AC181" t="s">
        <v>160</v>
      </c>
      <c r="AE181" t="s">
        <v>58</v>
      </c>
      <c r="AF181" t="s">
        <v>59</v>
      </c>
      <c r="AI181" t="s">
        <v>60</v>
      </c>
      <c r="AJ181" t="s">
        <v>502</v>
      </c>
      <c r="AK181" t="s">
        <v>1764</v>
      </c>
      <c r="AL181" t="s">
        <v>1765</v>
      </c>
    </row>
    <row r="182" spans="1:38" x14ac:dyDescent="0.3">
      <c r="A182" t="str">
        <f>HYPERLINK("https://hsdes.intel.com/resource/14013186541","14013186541")</f>
        <v>14013186541</v>
      </c>
      <c r="B182" t="s">
        <v>1766</v>
      </c>
      <c r="C182" t="s">
        <v>37</v>
      </c>
      <c r="E182" t="s">
        <v>200</v>
      </c>
      <c r="F182" t="s">
        <v>125</v>
      </c>
      <c r="G182" t="s">
        <v>40</v>
      </c>
      <c r="H182" t="s">
        <v>41</v>
      </c>
      <c r="I182" t="s">
        <v>42</v>
      </c>
      <c r="J182" t="s">
        <v>1660</v>
      </c>
      <c r="K182">
        <v>5</v>
      </c>
      <c r="L182">
        <v>4</v>
      </c>
      <c r="M182" t="s">
        <v>1767</v>
      </c>
      <c r="N182" t="s">
        <v>203</v>
      </c>
      <c r="O182" t="s">
        <v>1768</v>
      </c>
      <c r="P182" t="s">
        <v>364</v>
      </c>
      <c r="Q182" t="s">
        <v>1762</v>
      </c>
      <c r="R182" t="s">
        <v>1767</v>
      </c>
      <c r="S182" t="s">
        <v>72</v>
      </c>
      <c r="T182" t="s">
        <v>231</v>
      </c>
      <c r="U182" t="s">
        <v>200</v>
      </c>
      <c r="V182" t="s">
        <v>1769</v>
      </c>
      <c r="W182" t="s">
        <v>1629</v>
      </c>
      <c r="X182" t="s">
        <v>183</v>
      </c>
      <c r="Y182" t="s">
        <v>1730</v>
      </c>
      <c r="Z182" t="s">
        <v>1634</v>
      </c>
      <c r="AB182" t="s">
        <v>56</v>
      </c>
      <c r="AC182" t="s">
        <v>160</v>
      </c>
      <c r="AE182" t="s">
        <v>58</v>
      </c>
      <c r="AF182" t="s">
        <v>77</v>
      </c>
      <c r="AI182" t="s">
        <v>60</v>
      </c>
      <c r="AJ182" t="s">
        <v>502</v>
      </c>
      <c r="AK182" t="s">
        <v>1764</v>
      </c>
      <c r="AL182" t="s">
        <v>1770</v>
      </c>
    </row>
    <row r="183" spans="1:38" x14ac:dyDescent="0.3">
      <c r="A183" t="str">
        <f>HYPERLINK("https://hsdes.intel.com/resource/14013186542","14013186542")</f>
        <v>14013186542</v>
      </c>
      <c r="B183" t="s">
        <v>1771</v>
      </c>
      <c r="C183" t="s">
        <v>37</v>
      </c>
      <c r="E183" t="s">
        <v>200</v>
      </c>
      <c r="F183" t="s">
        <v>125</v>
      </c>
      <c r="G183" t="s">
        <v>40</v>
      </c>
      <c r="H183" t="s">
        <v>41</v>
      </c>
      <c r="I183" t="s">
        <v>42</v>
      </c>
      <c r="J183" t="s">
        <v>1660</v>
      </c>
      <c r="K183">
        <v>5</v>
      </c>
      <c r="L183">
        <v>4</v>
      </c>
      <c r="M183" t="s">
        <v>1772</v>
      </c>
      <c r="N183" t="s">
        <v>203</v>
      </c>
      <c r="O183" t="s">
        <v>1761</v>
      </c>
      <c r="P183" t="s">
        <v>364</v>
      </c>
      <c r="Q183" t="s">
        <v>1773</v>
      </c>
      <c r="R183" t="s">
        <v>1772</v>
      </c>
      <c r="S183" t="s">
        <v>72</v>
      </c>
      <c r="T183" t="s">
        <v>231</v>
      </c>
      <c r="U183" t="s">
        <v>200</v>
      </c>
      <c r="V183" t="s">
        <v>1774</v>
      </c>
      <c r="W183" t="s">
        <v>1629</v>
      </c>
      <c r="X183" t="s">
        <v>183</v>
      </c>
      <c r="Y183" t="s">
        <v>1730</v>
      </c>
      <c r="Z183" t="s">
        <v>1634</v>
      </c>
      <c r="AB183" t="s">
        <v>56</v>
      </c>
      <c r="AC183" t="s">
        <v>160</v>
      </c>
      <c r="AE183" t="s">
        <v>58</v>
      </c>
      <c r="AF183" t="s">
        <v>77</v>
      </c>
      <c r="AI183" t="s">
        <v>60</v>
      </c>
      <c r="AJ183" t="s">
        <v>502</v>
      </c>
      <c r="AK183" t="s">
        <v>1764</v>
      </c>
      <c r="AL183" t="s">
        <v>1775</v>
      </c>
    </row>
    <row r="184" spans="1:38" x14ac:dyDescent="0.3">
      <c r="A184" t="str">
        <f>HYPERLINK("https://hsdes.intel.com/resource/14013186543","14013186543")</f>
        <v>14013186543</v>
      </c>
      <c r="B184" t="s">
        <v>1776</v>
      </c>
      <c r="C184" t="s">
        <v>37</v>
      </c>
      <c r="E184" t="s">
        <v>200</v>
      </c>
      <c r="F184" t="s">
        <v>125</v>
      </c>
      <c r="G184" t="s">
        <v>40</v>
      </c>
      <c r="H184" t="s">
        <v>41</v>
      </c>
      <c r="I184" t="s">
        <v>42</v>
      </c>
      <c r="J184" t="s">
        <v>1660</v>
      </c>
      <c r="K184">
        <v>5</v>
      </c>
      <c r="L184">
        <v>4</v>
      </c>
      <c r="M184" t="s">
        <v>1777</v>
      </c>
      <c r="N184" t="s">
        <v>203</v>
      </c>
      <c r="O184" t="s">
        <v>1768</v>
      </c>
      <c r="P184" t="s">
        <v>364</v>
      </c>
      <c r="Q184" t="s">
        <v>1773</v>
      </c>
      <c r="R184" t="s">
        <v>1777</v>
      </c>
      <c r="S184" t="s">
        <v>72</v>
      </c>
      <c r="T184" t="s">
        <v>231</v>
      </c>
      <c r="U184" t="s">
        <v>200</v>
      </c>
      <c r="V184" t="s">
        <v>1778</v>
      </c>
      <c r="W184" t="s">
        <v>1629</v>
      </c>
      <c r="X184" t="s">
        <v>183</v>
      </c>
      <c r="Y184" t="s">
        <v>1730</v>
      </c>
      <c r="Z184" t="s">
        <v>1634</v>
      </c>
      <c r="AB184" t="s">
        <v>56</v>
      </c>
      <c r="AC184" t="s">
        <v>160</v>
      </c>
      <c r="AE184" t="s">
        <v>58</v>
      </c>
      <c r="AF184" t="s">
        <v>77</v>
      </c>
      <c r="AI184" t="s">
        <v>60</v>
      </c>
      <c r="AJ184" t="s">
        <v>502</v>
      </c>
      <c r="AK184" t="s">
        <v>1764</v>
      </c>
      <c r="AL184" t="s">
        <v>1779</v>
      </c>
    </row>
    <row r="185" spans="1:38" x14ac:dyDescent="0.3">
      <c r="A185" t="str">
        <f>HYPERLINK("https://hsdes.intel.com/resource/14013186544","14013186544")</f>
        <v>14013186544</v>
      </c>
      <c r="B185" t="s">
        <v>1780</v>
      </c>
      <c r="C185" t="s">
        <v>37</v>
      </c>
      <c r="E185" t="s">
        <v>200</v>
      </c>
      <c r="F185" t="s">
        <v>125</v>
      </c>
      <c r="G185" t="s">
        <v>40</v>
      </c>
      <c r="H185" t="s">
        <v>41</v>
      </c>
      <c r="I185" t="s">
        <v>42</v>
      </c>
      <c r="J185" t="s">
        <v>1660</v>
      </c>
      <c r="K185">
        <v>5</v>
      </c>
      <c r="L185">
        <v>4</v>
      </c>
      <c r="M185" t="s">
        <v>1781</v>
      </c>
      <c r="N185" t="s">
        <v>203</v>
      </c>
      <c r="O185" t="s">
        <v>1782</v>
      </c>
      <c r="P185" t="s">
        <v>364</v>
      </c>
      <c r="Q185" t="s">
        <v>1783</v>
      </c>
      <c r="R185" t="s">
        <v>1781</v>
      </c>
      <c r="S185" t="s">
        <v>72</v>
      </c>
      <c r="T185" t="s">
        <v>231</v>
      </c>
      <c r="U185" t="s">
        <v>200</v>
      </c>
      <c r="V185" t="s">
        <v>1784</v>
      </c>
      <c r="W185" t="s">
        <v>1629</v>
      </c>
      <c r="X185" t="s">
        <v>183</v>
      </c>
      <c r="Y185" t="s">
        <v>1730</v>
      </c>
      <c r="Z185" t="s">
        <v>1634</v>
      </c>
      <c r="AB185" t="s">
        <v>56</v>
      </c>
      <c r="AC185" t="s">
        <v>160</v>
      </c>
      <c r="AE185" t="s">
        <v>58</v>
      </c>
      <c r="AF185" t="s">
        <v>59</v>
      </c>
      <c r="AI185" t="s">
        <v>60</v>
      </c>
      <c r="AJ185" t="s">
        <v>502</v>
      </c>
      <c r="AK185" t="s">
        <v>1764</v>
      </c>
      <c r="AL185" t="s">
        <v>1785</v>
      </c>
    </row>
    <row r="186" spans="1:38" x14ac:dyDescent="0.3">
      <c r="A186" t="str">
        <f>HYPERLINK("https://hsdes.intel.com/resource/14013186545","14013186545")</f>
        <v>14013186545</v>
      </c>
      <c r="B186" t="s">
        <v>1786</v>
      </c>
      <c r="C186" t="s">
        <v>37</v>
      </c>
      <c r="E186" t="s">
        <v>200</v>
      </c>
      <c r="F186" t="s">
        <v>125</v>
      </c>
      <c r="G186" t="s">
        <v>40</v>
      </c>
      <c r="H186" t="s">
        <v>41</v>
      </c>
      <c r="I186" t="s">
        <v>42</v>
      </c>
      <c r="J186" t="s">
        <v>1660</v>
      </c>
      <c r="K186">
        <v>5</v>
      </c>
      <c r="L186">
        <v>4</v>
      </c>
      <c r="M186" t="s">
        <v>1787</v>
      </c>
      <c r="N186" t="s">
        <v>203</v>
      </c>
      <c r="O186" t="s">
        <v>1788</v>
      </c>
      <c r="P186" t="s">
        <v>364</v>
      </c>
      <c r="Q186" t="s">
        <v>1789</v>
      </c>
      <c r="R186" t="s">
        <v>1787</v>
      </c>
      <c r="S186" t="s">
        <v>72</v>
      </c>
      <c r="T186" t="s">
        <v>231</v>
      </c>
      <c r="U186" t="s">
        <v>200</v>
      </c>
      <c r="V186" t="s">
        <v>1790</v>
      </c>
      <c r="W186" t="s">
        <v>1629</v>
      </c>
      <c r="X186" t="s">
        <v>183</v>
      </c>
      <c r="Y186" t="s">
        <v>1730</v>
      </c>
      <c r="Z186" t="s">
        <v>1634</v>
      </c>
      <c r="AB186" t="s">
        <v>56</v>
      </c>
      <c r="AC186" t="s">
        <v>160</v>
      </c>
      <c r="AE186" t="s">
        <v>58</v>
      </c>
      <c r="AF186" t="s">
        <v>77</v>
      </c>
      <c r="AI186" t="s">
        <v>60</v>
      </c>
      <c r="AJ186" t="s">
        <v>502</v>
      </c>
      <c r="AK186" t="s">
        <v>1764</v>
      </c>
      <c r="AL186" t="s">
        <v>1791</v>
      </c>
    </row>
    <row r="187" spans="1:38" x14ac:dyDescent="0.3">
      <c r="A187" t="str">
        <f>HYPERLINK("https://hsdes.intel.com/resource/14013186548","14013186548")</f>
        <v>14013186548</v>
      </c>
      <c r="B187" t="s">
        <v>1792</v>
      </c>
      <c r="C187" t="s">
        <v>37</v>
      </c>
      <c r="E187" t="s">
        <v>200</v>
      </c>
      <c r="F187" t="s">
        <v>125</v>
      </c>
      <c r="G187" t="s">
        <v>40</v>
      </c>
      <c r="H187" t="s">
        <v>41</v>
      </c>
      <c r="I187" t="s">
        <v>42</v>
      </c>
      <c r="J187" t="s">
        <v>1660</v>
      </c>
      <c r="K187">
        <v>15</v>
      </c>
      <c r="L187">
        <v>12</v>
      </c>
      <c r="M187" t="s">
        <v>1793</v>
      </c>
      <c r="N187" t="s">
        <v>203</v>
      </c>
      <c r="O187" t="s">
        <v>1782</v>
      </c>
      <c r="P187" t="s">
        <v>1729</v>
      </c>
      <c r="Q187" t="s">
        <v>1789</v>
      </c>
      <c r="R187" t="s">
        <v>1793</v>
      </c>
      <c r="S187" t="s">
        <v>72</v>
      </c>
      <c r="T187" t="s">
        <v>231</v>
      </c>
      <c r="U187" t="s">
        <v>200</v>
      </c>
      <c r="V187" t="s">
        <v>1794</v>
      </c>
      <c r="W187" t="s">
        <v>1629</v>
      </c>
      <c r="X187" t="s">
        <v>183</v>
      </c>
      <c r="Y187" t="s">
        <v>1730</v>
      </c>
      <c r="Z187" t="s">
        <v>1634</v>
      </c>
      <c r="AB187" t="s">
        <v>56</v>
      </c>
      <c r="AC187" t="s">
        <v>160</v>
      </c>
      <c r="AE187" t="s">
        <v>58</v>
      </c>
      <c r="AF187" t="s">
        <v>77</v>
      </c>
      <c r="AI187" t="s">
        <v>60</v>
      </c>
      <c r="AJ187" t="s">
        <v>502</v>
      </c>
      <c r="AK187" t="s">
        <v>1764</v>
      </c>
      <c r="AL187" t="s">
        <v>1795</v>
      </c>
    </row>
    <row r="188" spans="1:38" x14ac:dyDescent="0.3">
      <c r="A188" t="str">
        <f>HYPERLINK("https://hsdes.intel.com/resource/14013186551","14013186551")</f>
        <v>14013186551</v>
      </c>
      <c r="B188" t="s">
        <v>1796</v>
      </c>
      <c r="C188" t="s">
        <v>37</v>
      </c>
      <c r="E188" t="s">
        <v>200</v>
      </c>
      <c r="F188" t="s">
        <v>1797</v>
      </c>
      <c r="G188" t="s">
        <v>40</v>
      </c>
      <c r="H188" t="s">
        <v>41</v>
      </c>
      <c r="I188" t="s">
        <v>42</v>
      </c>
      <c r="J188" t="s">
        <v>361</v>
      </c>
      <c r="K188">
        <v>5</v>
      </c>
      <c r="L188">
        <v>4</v>
      </c>
      <c r="M188" t="s">
        <v>1798</v>
      </c>
      <c r="N188" t="s">
        <v>203</v>
      </c>
      <c r="O188" t="s">
        <v>1782</v>
      </c>
      <c r="P188" t="s">
        <v>364</v>
      </c>
      <c r="Q188" t="s">
        <v>1799</v>
      </c>
      <c r="R188" t="s">
        <v>1798</v>
      </c>
      <c r="S188" t="s">
        <v>72</v>
      </c>
      <c r="T188" t="s">
        <v>231</v>
      </c>
      <c r="U188" t="s">
        <v>200</v>
      </c>
      <c r="V188" t="s">
        <v>1800</v>
      </c>
      <c r="W188" t="s">
        <v>1629</v>
      </c>
      <c r="X188" t="s">
        <v>183</v>
      </c>
      <c r="Y188" t="s">
        <v>1801</v>
      </c>
      <c r="Z188" t="s">
        <v>1802</v>
      </c>
      <c r="AB188" t="s">
        <v>56</v>
      </c>
      <c r="AC188" t="s">
        <v>633</v>
      </c>
      <c r="AE188" t="s">
        <v>58</v>
      </c>
      <c r="AF188" t="s">
        <v>77</v>
      </c>
      <c r="AI188" t="s">
        <v>60</v>
      </c>
      <c r="AJ188" t="s">
        <v>502</v>
      </c>
      <c r="AK188" t="s">
        <v>1764</v>
      </c>
      <c r="AL188" t="s">
        <v>1803</v>
      </c>
    </row>
    <row r="189" spans="1:38" x14ac:dyDescent="0.3">
      <c r="A189" t="str">
        <f>HYPERLINK("https://hsdes.intel.com/resource/14013186553","14013186553")</f>
        <v>14013186553</v>
      </c>
      <c r="B189" t="s">
        <v>1804</v>
      </c>
      <c r="C189" t="s">
        <v>37</v>
      </c>
      <c r="E189" t="s">
        <v>200</v>
      </c>
      <c r="F189" t="s">
        <v>125</v>
      </c>
      <c r="G189" t="s">
        <v>40</v>
      </c>
      <c r="H189" t="s">
        <v>41</v>
      </c>
      <c r="I189" t="s">
        <v>42</v>
      </c>
      <c r="J189" t="s">
        <v>1660</v>
      </c>
      <c r="K189">
        <v>5</v>
      </c>
      <c r="L189">
        <v>4</v>
      </c>
      <c r="M189" t="s">
        <v>1805</v>
      </c>
      <c r="N189" t="s">
        <v>203</v>
      </c>
      <c r="O189" t="s">
        <v>1788</v>
      </c>
      <c r="P189" t="s">
        <v>364</v>
      </c>
      <c r="Q189" t="s">
        <v>1783</v>
      </c>
      <c r="R189" t="s">
        <v>1805</v>
      </c>
      <c r="S189" t="s">
        <v>72</v>
      </c>
      <c r="T189" t="s">
        <v>231</v>
      </c>
      <c r="U189" t="s">
        <v>200</v>
      </c>
      <c r="V189" t="s">
        <v>1806</v>
      </c>
      <c r="W189" t="s">
        <v>1629</v>
      </c>
      <c r="X189" t="s">
        <v>183</v>
      </c>
      <c r="Y189" t="s">
        <v>1730</v>
      </c>
      <c r="Z189" t="s">
        <v>1634</v>
      </c>
      <c r="AB189" t="s">
        <v>56</v>
      </c>
      <c r="AC189" t="s">
        <v>160</v>
      </c>
      <c r="AE189" t="s">
        <v>58</v>
      </c>
      <c r="AF189" t="s">
        <v>77</v>
      </c>
      <c r="AI189" t="s">
        <v>60</v>
      </c>
      <c r="AJ189" t="s">
        <v>502</v>
      </c>
      <c r="AK189" t="s">
        <v>1764</v>
      </c>
      <c r="AL189" t="s">
        <v>1807</v>
      </c>
    </row>
    <row r="190" spans="1:38" x14ac:dyDescent="0.3">
      <c r="A190" t="str">
        <f>HYPERLINK("https://hsdes.intel.com/resource/14013186555","14013186555")</f>
        <v>14013186555</v>
      </c>
      <c r="B190" t="s">
        <v>1808</v>
      </c>
      <c r="C190" t="s">
        <v>37</v>
      </c>
      <c r="E190" t="s">
        <v>200</v>
      </c>
      <c r="F190" t="s">
        <v>125</v>
      </c>
      <c r="G190" t="s">
        <v>40</v>
      </c>
      <c r="H190" t="s">
        <v>41</v>
      </c>
      <c r="I190" t="s">
        <v>42</v>
      </c>
      <c r="J190" t="s">
        <v>1660</v>
      </c>
      <c r="K190">
        <v>15</v>
      </c>
      <c r="L190">
        <v>12</v>
      </c>
      <c r="M190" t="s">
        <v>1809</v>
      </c>
      <c r="N190" t="s">
        <v>203</v>
      </c>
      <c r="O190" t="s">
        <v>1782</v>
      </c>
      <c r="P190" t="s">
        <v>1729</v>
      </c>
      <c r="Q190" t="s">
        <v>1789</v>
      </c>
      <c r="R190" t="s">
        <v>1809</v>
      </c>
      <c r="S190" t="s">
        <v>72</v>
      </c>
      <c r="T190" t="s">
        <v>231</v>
      </c>
      <c r="U190" t="s">
        <v>200</v>
      </c>
      <c r="V190" t="s">
        <v>1810</v>
      </c>
      <c r="W190" t="s">
        <v>1629</v>
      </c>
      <c r="X190" t="s">
        <v>183</v>
      </c>
      <c r="Y190" t="s">
        <v>1730</v>
      </c>
      <c r="Z190" t="s">
        <v>1634</v>
      </c>
      <c r="AB190" t="s">
        <v>56</v>
      </c>
      <c r="AC190" t="s">
        <v>160</v>
      </c>
      <c r="AE190" t="s">
        <v>58</v>
      </c>
      <c r="AF190" t="s">
        <v>77</v>
      </c>
      <c r="AI190" t="s">
        <v>60</v>
      </c>
      <c r="AJ190" t="s">
        <v>502</v>
      </c>
      <c r="AK190" t="s">
        <v>1764</v>
      </c>
      <c r="AL190" t="s">
        <v>1811</v>
      </c>
    </row>
    <row r="191" spans="1:38" x14ac:dyDescent="0.3">
      <c r="A191" t="str">
        <f>HYPERLINK("https://hsdes.intel.com/resource/14013186582","14013186582")</f>
        <v>14013186582</v>
      </c>
      <c r="B191" t="s">
        <v>1812</v>
      </c>
      <c r="C191" t="s">
        <v>37</v>
      </c>
      <c r="E191" t="s">
        <v>50</v>
      </c>
      <c r="F191" t="s">
        <v>125</v>
      </c>
      <c r="G191" t="s">
        <v>40</v>
      </c>
      <c r="H191" t="s">
        <v>41</v>
      </c>
      <c r="I191" t="s">
        <v>42</v>
      </c>
      <c r="J191" t="s">
        <v>1813</v>
      </c>
      <c r="K191">
        <v>10</v>
      </c>
      <c r="L191">
        <v>8</v>
      </c>
      <c r="M191" t="s">
        <v>1814</v>
      </c>
      <c r="N191" t="s">
        <v>68</v>
      </c>
      <c r="O191" t="s">
        <v>1815</v>
      </c>
      <c r="P191" t="s">
        <v>1816</v>
      </c>
      <c r="Q191" t="s">
        <v>1817</v>
      </c>
      <c r="R191" t="s">
        <v>1814</v>
      </c>
      <c r="S191" t="s">
        <v>49</v>
      </c>
      <c r="U191" t="s">
        <v>73</v>
      </c>
      <c r="V191" t="s">
        <v>1818</v>
      </c>
      <c r="W191" t="s">
        <v>1629</v>
      </c>
      <c r="X191" t="s">
        <v>183</v>
      </c>
      <c r="Y191" t="s">
        <v>1639</v>
      </c>
      <c r="Z191" t="s">
        <v>1640</v>
      </c>
      <c r="AB191" t="s">
        <v>56</v>
      </c>
      <c r="AC191" t="s">
        <v>160</v>
      </c>
      <c r="AE191" t="s">
        <v>58</v>
      </c>
      <c r="AF191" t="s">
        <v>77</v>
      </c>
      <c r="AI191" t="s">
        <v>60</v>
      </c>
      <c r="AJ191" t="s">
        <v>78</v>
      </c>
      <c r="AK191" t="s">
        <v>1819</v>
      </c>
      <c r="AL191" t="s">
        <v>1820</v>
      </c>
    </row>
    <row r="192" spans="1:38" x14ac:dyDescent="0.3">
      <c r="A192" t="str">
        <f>HYPERLINK("https://hsdes.intel.com/resource/14013186623","14013186623")</f>
        <v>14013186623</v>
      </c>
      <c r="B192" t="s">
        <v>1821</v>
      </c>
      <c r="C192" t="s">
        <v>37</v>
      </c>
      <c r="E192" t="s">
        <v>200</v>
      </c>
      <c r="F192" t="s">
        <v>125</v>
      </c>
      <c r="G192" t="s">
        <v>40</v>
      </c>
      <c r="H192" t="s">
        <v>41</v>
      </c>
      <c r="I192" t="s">
        <v>42</v>
      </c>
      <c r="J192" t="s">
        <v>1660</v>
      </c>
      <c r="K192">
        <v>10</v>
      </c>
      <c r="L192">
        <v>8</v>
      </c>
      <c r="M192" t="s">
        <v>1822</v>
      </c>
      <c r="N192" t="s">
        <v>203</v>
      </c>
      <c r="O192" t="s">
        <v>1823</v>
      </c>
      <c r="P192" t="s">
        <v>1729</v>
      </c>
      <c r="Q192" t="s">
        <v>1824</v>
      </c>
      <c r="R192" t="s">
        <v>1822</v>
      </c>
      <c r="S192" t="s">
        <v>72</v>
      </c>
      <c r="T192" t="s">
        <v>231</v>
      </c>
      <c r="U192" t="s">
        <v>200</v>
      </c>
      <c r="V192" t="s">
        <v>1825</v>
      </c>
      <c r="W192" t="s">
        <v>1629</v>
      </c>
      <c r="X192" t="s">
        <v>183</v>
      </c>
      <c r="Y192" t="s">
        <v>1730</v>
      </c>
      <c r="Z192" t="s">
        <v>1634</v>
      </c>
      <c r="AB192" t="s">
        <v>56</v>
      </c>
      <c r="AC192" t="s">
        <v>160</v>
      </c>
      <c r="AE192" t="s">
        <v>58</v>
      </c>
      <c r="AF192" t="s">
        <v>77</v>
      </c>
      <c r="AI192" t="s">
        <v>60</v>
      </c>
      <c r="AJ192" t="s">
        <v>502</v>
      </c>
      <c r="AK192" t="s">
        <v>1764</v>
      </c>
      <c r="AL192" t="s">
        <v>1826</v>
      </c>
    </row>
    <row r="193" spans="1:38" x14ac:dyDescent="0.3">
      <c r="A193" t="str">
        <f>HYPERLINK("https://hsdes.intel.com/resource/14013186624","14013186624")</f>
        <v>14013186624</v>
      </c>
      <c r="B193" t="s">
        <v>1827</v>
      </c>
      <c r="C193" t="s">
        <v>37</v>
      </c>
      <c r="E193" t="s">
        <v>200</v>
      </c>
      <c r="F193" t="s">
        <v>125</v>
      </c>
      <c r="G193" t="s">
        <v>40</v>
      </c>
      <c r="H193" t="s">
        <v>41</v>
      </c>
      <c r="I193" t="s">
        <v>42</v>
      </c>
      <c r="J193" t="s">
        <v>1660</v>
      </c>
      <c r="K193">
        <v>10</v>
      </c>
      <c r="L193">
        <v>8</v>
      </c>
      <c r="M193" t="s">
        <v>1828</v>
      </c>
      <c r="N193" t="s">
        <v>203</v>
      </c>
      <c r="O193" t="s">
        <v>1823</v>
      </c>
      <c r="P193" t="s">
        <v>1729</v>
      </c>
      <c r="Q193" t="s">
        <v>1824</v>
      </c>
      <c r="R193" t="s">
        <v>1828</v>
      </c>
      <c r="S193" t="s">
        <v>72</v>
      </c>
      <c r="T193" t="s">
        <v>231</v>
      </c>
      <c r="U193" t="s">
        <v>200</v>
      </c>
      <c r="V193" t="s">
        <v>1829</v>
      </c>
      <c r="W193" t="s">
        <v>1629</v>
      </c>
      <c r="X193" t="s">
        <v>183</v>
      </c>
      <c r="Y193" t="s">
        <v>1730</v>
      </c>
      <c r="Z193" t="s">
        <v>1634</v>
      </c>
      <c r="AB193" t="s">
        <v>56</v>
      </c>
      <c r="AC193" t="s">
        <v>160</v>
      </c>
      <c r="AE193" t="s">
        <v>58</v>
      </c>
      <c r="AF193" t="s">
        <v>77</v>
      </c>
      <c r="AI193" t="s">
        <v>60</v>
      </c>
      <c r="AJ193" t="s">
        <v>502</v>
      </c>
      <c r="AK193" t="s">
        <v>1764</v>
      </c>
      <c r="AL193" t="s">
        <v>1830</v>
      </c>
    </row>
    <row r="194" spans="1:38" x14ac:dyDescent="0.3">
      <c r="A194" t="str">
        <f>HYPERLINK("https://hsdes.intel.com/resource/14013186696","14013186696")</f>
        <v>14013186696</v>
      </c>
      <c r="B194" t="s">
        <v>1831</v>
      </c>
      <c r="C194" t="s">
        <v>37</v>
      </c>
      <c r="E194" t="s">
        <v>1832</v>
      </c>
      <c r="F194" t="s">
        <v>125</v>
      </c>
      <c r="G194" t="s">
        <v>40</v>
      </c>
      <c r="H194" t="s">
        <v>41</v>
      </c>
      <c r="I194" t="s">
        <v>42</v>
      </c>
      <c r="J194" t="s">
        <v>1833</v>
      </c>
      <c r="K194">
        <v>20</v>
      </c>
      <c r="L194">
        <v>18</v>
      </c>
      <c r="M194" t="s">
        <v>1834</v>
      </c>
      <c r="N194" t="s">
        <v>1835</v>
      </c>
      <c r="O194" t="s">
        <v>1836</v>
      </c>
      <c r="P194" t="s">
        <v>1837</v>
      </c>
      <c r="Q194" t="s">
        <v>1838</v>
      </c>
      <c r="R194" t="s">
        <v>1834</v>
      </c>
      <c r="S194" t="s">
        <v>72</v>
      </c>
      <c r="U194" t="s">
        <v>1832</v>
      </c>
      <c r="V194" t="s">
        <v>1839</v>
      </c>
      <c r="W194" t="s">
        <v>1629</v>
      </c>
      <c r="X194" t="s">
        <v>53</v>
      </c>
      <c r="Y194" t="s">
        <v>1686</v>
      </c>
      <c r="Z194" t="s">
        <v>1640</v>
      </c>
      <c r="AB194" t="s">
        <v>56</v>
      </c>
      <c r="AC194" t="s">
        <v>160</v>
      </c>
      <c r="AE194" t="s">
        <v>146</v>
      </c>
      <c r="AF194" t="s">
        <v>59</v>
      </c>
      <c r="AI194" t="s">
        <v>60</v>
      </c>
      <c r="AJ194" t="s">
        <v>78</v>
      </c>
      <c r="AK194" t="s">
        <v>1840</v>
      </c>
      <c r="AL194" t="s">
        <v>1841</v>
      </c>
    </row>
    <row r="195" spans="1:38" x14ac:dyDescent="0.3">
      <c r="A195" t="str">
        <f>HYPERLINK("https://hsdes.intel.com/resource/14013186698","14013186698")</f>
        <v>14013186698</v>
      </c>
      <c r="B195" t="s">
        <v>1842</v>
      </c>
      <c r="C195" t="s">
        <v>37</v>
      </c>
      <c r="E195" t="s">
        <v>38</v>
      </c>
      <c r="F195" t="s">
        <v>125</v>
      </c>
      <c r="G195" t="s">
        <v>40</v>
      </c>
      <c r="H195" t="s">
        <v>41</v>
      </c>
      <c r="I195" t="s">
        <v>42</v>
      </c>
      <c r="J195" t="s">
        <v>1843</v>
      </c>
      <c r="K195">
        <v>25</v>
      </c>
      <c r="L195">
        <v>18</v>
      </c>
      <c r="M195" t="s">
        <v>1844</v>
      </c>
      <c r="N195" t="s">
        <v>240</v>
      </c>
      <c r="O195" t="s">
        <v>1845</v>
      </c>
      <c r="P195" t="s">
        <v>1846</v>
      </c>
      <c r="Q195" t="s">
        <v>1847</v>
      </c>
      <c r="R195" t="s">
        <v>1844</v>
      </c>
      <c r="S195" t="s">
        <v>72</v>
      </c>
      <c r="U195" t="s">
        <v>50</v>
      </c>
      <c r="V195" t="s">
        <v>1839</v>
      </c>
      <c r="W195" t="s">
        <v>1629</v>
      </c>
      <c r="X195" t="s">
        <v>53</v>
      </c>
      <c r="Y195" t="s">
        <v>1848</v>
      </c>
      <c r="Z195" t="s">
        <v>1849</v>
      </c>
      <c r="AB195" t="s">
        <v>56</v>
      </c>
      <c r="AC195" t="s">
        <v>57</v>
      </c>
      <c r="AE195" t="s">
        <v>146</v>
      </c>
      <c r="AF195" t="s">
        <v>59</v>
      </c>
      <c r="AI195" t="s">
        <v>60</v>
      </c>
      <c r="AJ195" t="s">
        <v>78</v>
      </c>
      <c r="AK195" t="s">
        <v>1850</v>
      </c>
      <c r="AL195" t="s">
        <v>1851</v>
      </c>
    </row>
    <row r="196" spans="1:38" x14ac:dyDescent="0.3">
      <c r="A196" t="str">
        <f>HYPERLINK("https://hsdes.intel.com/resource/14013186737","14013186737")</f>
        <v>14013186737</v>
      </c>
      <c r="B196" t="s">
        <v>1852</v>
      </c>
      <c r="C196" t="s">
        <v>37</v>
      </c>
      <c r="E196" t="s">
        <v>225</v>
      </c>
      <c r="F196" t="s">
        <v>125</v>
      </c>
      <c r="G196" t="s">
        <v>40</v>
      </c>
      <c r="H196" t="s">
        <v>41</v>
      </c>
      <c r="I196" t="s">
        <v>42</v>
      </c>
      <c r="J196" t="s">
        <v>1670</v>
      </c>
      <c r="K196">
        <v>8</v>
      </c>
      <c r="L196">
        <v>5</v>
      </c>
      <c r="M196" t="s">
        <v>1853</v>
      </c>
      <c r="N196" t="s">
        <v>227</v>
      </c>
      <c r="O196" t="s">
        <v>1854</v>
      </c>
      <c r="P196" t="s">
        <v>1855</v>
      </c>
      <c r="Q196" t="s">
        <v>1856</v>
      </c>
      <c r="R196" t="s">
        <v>1853</v>
      </c>
      <c r="S196" t="s">
        <v>72</v>
      </c>
      <c r="T196" t="s">
        <v>231</v>
      </c>
      <c r="U196" t="s">
        <v>232</v>
      </c>
      <c r="V196" t="s">
        <v>1857</v>
      </c>
      <c r="W196" t="s">
        <v>1629</v>
      </c>
      <c r="X196" t="s">
        <v>643</v>
      </c>
      <c r="Y196" t="s">
        <v>1858</v>
      </c>
      <c r="Z196" t="s">
        <v>1666</v>
      </c>
      <c r="AB196" t="s">
        <v>56</v>
      </c>
      <c r="AC196" t="s">
        <v>1676</v>
      </c>
      <c r="AE196" t="s">
        <v>58</v>
      </c>
      <c r="AF196" t="s">
        <v>77</v>
      </c>
      <c r="AI196" t="s">
        <v>60</v>
      </c>
      <c r="AJ196" t="s">
        <v>78</v>
      </c>
      <c r="AK196" t="s">
        <v>1859</v>
      </c>
      <c r="AL196" t="s">
        <v>1860</v>
      </c>
    </row>
    <row r="197" spans="1:38" x14ac:dyDescent="0.3">
      <c r="A197" t="str">
        <f>HYPERLINK("https://hsdes.intel.com/resource/14013186740","14013186740")</f>
        <v>14013186740</v>
      </c>
      <c r="B197" t="s">
        <v>1861</v>
      </c>
      <c r="C197" t="s">
        <v>37</v>
      </c>
      <c r="E197" t="s">
        <v>225</v>
      </c>
      <c r="F197" t="s">
        <v>125</v>
      </c>
      <c r="G197" t="s">
        <v>40</v>
      </c>
      <c r="H197" t="s">
        <v>41</v>
      </c>
      <c r="I197" t="s">
        <v>42</v>
      </c>
      <c r="J197" t="s">
        <v>1833</v>
      </c>
      <c r="K197">
        <v>15</v>
      </c>
      <c r="L197">
        <v>10</v>
      </c>
      <c r="M197" t="s">
        <v>1862</v>
      </c>
      <c r="N197" t="s">
        <v>227</v>
      </c>
      <c r="O197" t="s">
        <v>1863</v>
      </c>
      <c r="P197" t="s">
        <v>1855</v>
      </c>
      <c r="Q197" t="s">
        <v>1864</v>
      </c>
      <c r="R197" t="s">
        <v>1862</v>
      </c>
      <c r="S197" t="s">
        <v>72</v>
      </c>
      <c r="T197" t="s">
        <v>231</v>
      </c>
      <c r="U197" t="s">
        <v>232</v>
      </c>
      <c r="V197" t="s">
        <v>1865</v>
      </c>
      <c r="W197" t="s">
        <v>1629</v>
      </c>
      <c r="X197" t="s">
        <v>643</v>
      </c>
      <c r="Y197" t="s">
        <v>1858</v>
      </c>
      <c r="Z197" t="s">
        <v>1666</v>
      </c>
      <c r="AB197" t="s">
        <v>56</v>
      </c>
      <c r="AC197" t="s">
        <v>1676</v>
      </c>
      <c r="AE197" t="s">
        <v>58</v>
      </c>
      <c r="AF197" t="s">
        <v>77</v>
      </c>
      <c r="AI197" t="s">
        <v>60</v>
      </c>
      <c r="AJ197" t="s">
        <v>78</v>
      </c>
      <c r="AK197" t="s">
        <v>1866</v>
      </c>
      <c r="AL197" t="s">
        <v>1867</v>
      </c>
    </row>
    <row r="198" spans="1:38" x14ac:dyDescent="0.3">
      <c r="A198" t="str">
        <f>HYPERLINK("https://hsdes.intel.com/resource/14013186766","14013186766")</f>
        <v>14013186766</v>
      </c>
      <c r="B198" t="s">
        <v>1868</v>
      </c>
      <c r="C198" t="s">
        <v>37</v>
      </c>
      <c r="E198" t="s">
        <v>38</v>
      </c>
      <c r="F198" t="s">
        <v>125</v>
      </c>
      <c r="G198" t="s">
        <v>40</v>
      </c>
      <c r="H198" t="s">
        <v>41</v>
      </c>
      <c r="I198" t="s">
        <v>42</v>
      </c>
      <c r="J198" t="s">
        <v>1670</v>
      </c>
      <c r="K198">
        <v>15</v>
      </c>
      <c r="L198">
        <v>10</v>
      </c>
      <c r="M198" t="s">
        <v>1869</v>
      </c>
      <c r="N198" t="s">
        <v>240</v>
      </c>
      <c r="O198" t="s">
        <v>1870</v>
      </c>
      <c r="P198" t="s">
        <v>1376</v>
      </c>
      <c r="Q198" t="s">
        <v>1871</v>
      </c>
      <c r="R198" t="s">
        <v>1869</v>
      </c>
      <c r="S198" t="s">
        <v>49</v>
      </c>
      <c r="U198" t="s">
        <v>50</v>
      </c>
      <c r="V198" t="s">
        <v>1872</v>
      </c>
      <c r="W198" t="s">
        <v>1629</v>
      </c>
      <c r="X198" t="s">
        <v>643</v>
      </c>
      <c r="Y198" t="s">
        <v>1873</v>
      </c>
      <c r="Z198" t="s">
        <v>1702</v>
      </c>
      <c r="AB198" t="s">
        <v>56</v>
      </c>
      <c r="AC198" t="s">
        <v>160</v>
      </c>
      <c r="AE198" t="s">
        <v>58</v>
      </c>
      <c r="AF198" t="s">
        <v>77</v>
      </c>
      <c r="AI198" t="s">
        <v>60</v>
      </c>
      <c r="AJ198" t="s">
        <v>78</v>
      </c>
      <c r="AK198" t="s">
        <v>1874</v>
      </c>
      <c r="AL198" t="s">
        <v>1875</v>
      </c>
    </row>
    <row r="199" spans="1:38" x14ac:dyDescent="0.3">
      <c r="A199" t="str">
        <f>HYPERLINK("https://hsdes.intel.com/resource/14013186773","14013186773")</f>
        <v>14013186773</v>
      </c>
      <c r="B199" t="s">
        <v>1876</v>
      </c>
      <c r="C199" t="s">
        <v>37</v>
      </c>
      <c r="E199" t="s">
        <v>534</v>
      </c>
      <c r="F199" t="s">
        <v>125</v>
      </c>
      <c r="G199" t="s">
        <v>40</v>
      </c>
      <c r="H199" t="s">
        <v>41</v>
      </c>
      <c r="I199" t="s">
        <v>42</v>
      </c>
      <c r="J199" t="s">
        <v>1623</v>
      </c>
      <c r="K199">
        <v>10</v>
      </c>
      <c r="L199">
        <v>8</v>
      </c>
      <c r="M199" t="s">
        <v>1877</v>
      </c>
      <c r="N199" t="s">
        <v>538</v>
      </c>
      <c r="O199" t="s">
        <v>1878</v>
      </c>
      <c r="P199" t="s">
        <v>1879</v>
      </c>
      <c r="Q199" t="s">
        <v>1880</v>
      </c>
      <c r="R199" t="s">
        <v>1877</v>
      </c>
      <c r="S199" t="s">
        <v>49</v>
      </c>
      <c r="T199" t="s">
        <v>90</v>
      </c>
      <c r="U199" t="s">
        <v>91</v>
      </c>
      <c r="V199" t="s">
        <v>1881</v>
      </c>
      <c r="W199" t="s">
        <v>1629</v>
      </c>
      <c r="X199" t="s">
        <v>183</v>
      </c>
      <c r="Y199" t="s">
        <v>1639</v>
      </c>
      <c r="Z199" t="s">
        <v>1640</v>
      </c>
      <c r="AB199" t="s">
        <v>56</v>
      </c>
      <c r="AC199" t="s">
        <v>633</v>
      </c>
      <c r="AE199" t="s">
        <v>58</v>
      </c>
      <c r="AF199" t="s">
        <v>77</v>
      </c>
      <c r="AI199" t="s">
        <v>60</v>
      </c>
      <c r="AJ199" t="s">
        <v>78</v>
      </c>
      <c r="AK199" t="s">
        <v>1882</v>
      </c>
      <c r="AL199" t="s">
        <v>1883</v>
      </c>
    </row>
    <row r="200" spans="1:38" x14ac:dyDescent="0.3">
      <c r="A200" t="str">
        <f>HYPERLINK("https://hsdes.intel.com/resource/14013186815","14013186815")</f>
        <v>14013186815</v>
      </c>
      <c r="B200" t="s">
        <v>1884</v>
      </c>
      <c r="C200" t="s">
        <v>37</v>
      </c>
      <c r="E200" t="s">
        <v>82</v>
      </c>
      <c r="F200" t="s">
        <v>125</v>
      </c>
      <c r="G200" t="s">
        <v>40</v>
      </c>
      <c r="H200" t="s">
        <v>41</v>
      </c>
      <c r="I200" t="s">
        <v>42</v>
      </c>
      <c r="J200" t="s">
        <v>84</v>
      </c>
      <c r="K200">
        <v>15</v>
      </c>
      <c r="L200">
        <v>5</v>
      </c>
      <c r="M200" t="s">
        <v>1885</v>
      </c>
      <c r="N200" t="s">
        <v>86</v>
      </c>
      <c r="O200" t="s">
        <v>1886</v>
      </c>
      <c r="P200" t="s">
        <v>1887</v>
      </c>
      <c r="Q200" t="s">
        <v>1888</v>
      </c>
      <c r="R200" t="s">
        <v>1885</v>
      </c>
      <c r="S200" t="s">
        <v>49</v>
      </c>
      <c r="T200" t="s">
        <v>90</v>
      </c>
      <c r="U200" t="s">
        <v>91</v>
      </c>
      <c r="V200" t="s">
        <v>1889</v>
      </c>
      <c r="W200" t="s">
        <v>1629</v>
      </c>
      <c r="X200" t="s">
        <v>183</v>
      </c>
      <c r="Y200" t="s">
        <v>1686</v>
      </c>
      <c r="Z200" t="s">
        <v>1640</v>
      </c>
      <c r="AB200" t="s">
        <v>56</v>
      </c>
      <c r="AC200" t="s">
        <v>160</v>
      </c>
      <c r="AE200" t="s">
        <v>58</v>
      </c>
      <c r="AF200" t="s">
        <v>77</v>
      </c>
      <c r="AI200" t="s">
        <v>60</v>
      </c>
      <c r="AJ200" t="s">
        <v>78</v>
      </c>
      <c r="AK200" t="s">
        <v>1890</v>
      </c>
      <c r="AL200" t="s">
        <v>1891</v>
      </c>
    </row>
    <row r="201" spans="1:38" x14ac:dyDescent="0.3">
      <c r="A201" t="str">
        <f>HYPERLINK("https://hsdes.intel.com/resource/14013186924","14013186924")</f>
        <v>14013186924</v>
      </c>
      <c r="B201" t="s">
        <v>1892</v>
      </c>
      <c r="C201" t="s">
        <v>37</v>
      </c>
      <c r="E201" t="s">
        <v>200</v>
      </c>
      <c r="F201" t="s">
        <v>65</v>
      </c>
      <c r="G201" t="s">
        <v>40</v>
      </c>
      <c r="H201" t="s">
        <v>41</v>
      </c>
      <c r="I201" t="s">
        <v>42</v>
      </c>
      <c r="J201" t="s">
        <v>1893</v>
      </c>
      <c r="K201">
        <v>10</v>
      </c>
      <c r="L201">
        <v>8</v>
      </c>
      <c r="M201" t="s">
        <v>1894</v>
      </c>
      <c r="N201" t="s">
        <v>853</v>
      </c>
      <c r="O201" t="s">
        <v>1895</v>
      </c>
      <c r="P201" t="s">
        <v>1896</v>
      </c>
      <c r="Q201" t="s">
        <v>1897</v>
      </c>
      <c r="R201" t="s">
        <v>1894</v>
      </c>
      <c r="S201" t="s">
        <v>72</v>
      </c>
      <c r="U201" t="s">
        <v>200</v>
      </c>
      <c r="V201" t="s">
        <v>1898</v>
      </c>
      <c r="W201" t="s">
        <v>1629</v>
      </c>
      <c r="X201" t="s">
        <v>53</v>
      </c>
      <c r="Y201" t="s">
        <v>1899</v>
      </c>
      <c r="Z201" t="s">
        <v>1900</v>
      </c>
      <c r="AB201" t="s">
        <v>56</v>
      </c>
      <c r="AC201" t="s">
        <v>57</v>
      </c>
      <c r="AE201" t="s">
        <v>58</v>
      </c>
      <c r="AF201" t="s">
        <v>77</v>
      </c>
      <c r="AI201" t="s">
        <v>60</v>
      </c>
      <c r="AJ201" t="s">
        <v>1901</v>
      </c>
      <c r="AK201" t="s">
        <v>1902</v>
      </c>
      <c r="AL201" t="s">
        <v>1903</v>
      </c>
    </row>
    <row r="202" spans="1:38" x14ac:dyDescent="0.3">
      <c r="A202" t="str">
        <f>HYPERLINK("https://hsdes.intel.com/resource/14013186930","14013186930")</f>
        <v>14013186930</v>
      </c>
      <c r="B202" t="s">
        <v>1904</v>
      </c>
      <c r="C202" t="s">
        <v>37</v>
      </c>
      <c r="E202" t="s">
        <v>200</v>
      </c>
      <c r="F202" t="s">
        <v>125</v>
      </c>
      <c r="G202" t="s">
        <v>40</v>
      </c>
      <c r="H202" t="s">
        <v>41</v>
      </c>
      <c r="I202" t="s">
        <v>42</v>
      </c>
      <c r="J202" t="s">
        <v>1721</v>
      </c>
      <c r="K202">
        <v>20</v>
      </c>
      <c r="L202">
        <v>15</v>
      </c>
      <c r="M202" t="s">
        <v>1905</v>
      </c>
      <c r="N202" t="s">
        <v>853</v>
      </c>
      <c r="O202" t="s">
        <v>1906</v>
      </c>
      <c r="P202" t="s">
        <v>1907</v>
      </c>
      <c r="Q202" t="s">
        <v>1908</v>
      </c>
      <c r="R202" t="s">
        <v>1905</v>
      </c>
      <c r="S202" t="s">
        <v>72</v>
      </c>
      <c r="U202" t="s">
        <v>200</v>
      </c>
      <c r="V202" t="s">
        <v>1909</v>
      </c>
      <c r="W202" t="s">
        <v>1629</v>
      </c>
      <c r="X202" t="s">
        <v>183</v>
      </c>
      <c r="Y202" t="s">
        <v>1910</v>
      </c>
      <c r="Z202" t="s">
        <v>1640</v>
      </c>
      <c r="AB202" t="s">
        <v>56</v>
      </c>
      <c r="AC202" t="s">
        <v>160</v>
      </c>
      <c r="AE202" t="s">
        <v>146</v>
      </c>
      <c r="AF202" t="s">
        <v>59</v>
      </c>
      <c r="AI202" t="s">
        <v>60</v>
      </c>
      <c r="AJ202" t="s">
        <v>1911</v>
      </c>
      <c r="AK202" t="s">
        <v>1912</v>
      </c>
      <c r="AL202" t="s">
        <v>1913</v>
      </c>
    </row>
    <row r="203" spans="1:38" x14ac:dyDescent="0.3">
      <c r="A203" t="str">
        <f>HYPERLINK("https://hsdes.intel.com/resource/14013187018","14013187018")</f>
        <v>14013187018</v>
      </c>
      <c r="B203" t="s">
        <v>1914</v>
      </c>
      <c r="C203" t="s">
        <v>37</v>
      </c>
      <c r="E203" t="s">
        <v>200</v>
      </c>
      <c r="F203" t="s">
        <v>65</v>
      </c>
      <c r="G203" t="s">
        <v>40</v>
      </c>
      <c r="H203" t="s">
        <v>41</v>
      </c>
      <c r="I203" t="s">
        <v>42</v>
      </c>
      <c r="J203" t="s">
        <v>373</v>
      </c>
      <c r="K203">
        <v>10</v>
      </c>
      <c r="L203">
        <v>8</v>
      </c>
      <c r="M203" t="s">
        <v>1915</v>
      </c>
      <c r="N203" t="s">
        <v>375</v>
      </c>
      <c r="O203" t="s">
        <v>1916</v>
      </c>
      <c r="P203" t="s">
        <v>1917</v>
      </c>
      <c r="Q203" t="s">
        <v>1918</v>
      </c>
      <c r="R203" t="s">
        <v>1915</v>
      </c>
      <c r="S203" t="s">
        <v>72</v>
      </c>
      <c r="U203" t="s">
        <v>200</v>
      </c>
      <c r="V203" t="s">
        <v>1898</v>
      </c>
      <c r="W203" t="s">
        <v>1629</v>
      </c>
      <c r="X203" t="s">
        <v>53</v>
      </c>
      <c r="Y203" t="s">
        <v>1899</v>
      </c>
      <c r="Z203" t="s">
        <v>1919</v>
      </c>
      <c r="AB203" t="s">
        <v>56</v>
      </c>
      <c r="AC203" t="s">
        <v>160</v>
      </c>
      <c r="AE203" t="s">
        <v>58</v>
      </c>
      <c r="AF203" t="s">
        <v>77</v>
      </c>
      <c r="AI203" t="s">
        <v>60</v>
      </c>
      <c r="AJ203" t="s">
        <v>1726</v>
      </c>
      <c r="AK203" t="s">
        <v>1920</v>
      </c>
      <c r="AL203" t="s">
        <v>1921</v>
      </c>
    </row>
    <row r="204" spans="1:38" x14ac:dyDescent="0.3">
      <c r="A204" t="str">
        <f>HYPERLINK("https://hsdes.intel.com/resource/14013187020","14013187020")</f>
        <v>14013187020</v>
      </c>
      <c r="B204" t="s">
        <v>1922</v>
      </c>
      <c r="C204" t="s">
        <v>37</v>
      </c>
      <c r="E204" t="s">
        <v>200</v>
      </c>
      <c r="F204" t="s">
        <v>65</v>
      </c>
      <c r="G204" t="s">
        <v>40</v>
      </c>
      <c r="H204" t="s">
        <v>41</v>
      </c>
      <c r="I204" t="s">
        <v>42</v>
      </c>
      <c r="J204" t="s">
        <v>373</v>
      </c>
      <c r="K204">
        <v>10</v>
      </c>
      <c r="L204">
        <v>8</v>
      </c>
      <c r="M204" t="s">
        <v>1923</v>
      </c>
      <c r="N204" t="s">
        <v>375</v>
      </c>
      <c r="O204" t="s">
        <v>1924</v>
      </c>
      <c r="P204" t="s">
        <v>1917</v>
      </c>
      <c r="Q204" t="s">
        <v>1925</v>
      </c>
      <c r="R204" t="s">
        <v>1923</v>
      </c>
      <c r="S204" t="s">
        <v>72</v>
      </c>
      <c r="U204" t="s">
        <v>200</v>
      </c>
      <c r="V204" t="s">
        <v>1898</v>
      </c>
      <c r="W204" t="s">
        <v>1629</v>
      </c>
      <c r="X204" t="s">
        <v>53</v>
      </c>
      <c r="Y204" t="s">
        <v>1899</v>
      </c>
      <c r="Z204" t="s">
        <v>1900</v>
      </c>
      <c r="AB204" t="s">
        <v>56</v>
      </c>
      <c r="AC204" t="s">
        <v>57</v>
      </c>
      <c r="AE204" t="s">
        <v>58</v>
      </c>
      <c r="AF204" t="s">
        <v>77</v>
      </c>
      <c r="AI204" t="s">
        <v>60</v>
      </c>
      <c r="AJ204" t="s">
        <v>1726</v>
      </c>
      <c r="AK204" t="s">
        <v>1920</v>
      </c>
      <c r="AL204" t="s">
        <v>1926</v>
      </c>
    </row>
    <row r="205" spans="1:38" x14ac:dyDescent="0.3">
      <c r="A205" t="str">
        <f>HYPERLINK("https://hsdes.intel.com/resource/14013187021","14013187021")</f>
        <v>14013187021</v>
      </c>
      <c r="B205" t="s">
        <v>1927</v>
      </c>
      <c r="C205" t="s">
        <v>37</v>
      </c>
      <c r="E205" t="s">
        <v>200</v>
      </c>
      <c r="F205" t="s">
        <v>65</v>
      </c>
      <c r="G205" t="s">
        <v>40</v>
      </c>
      <c r="H205" t="s">
        <v>41</v>
      </c>
      <c r="I205" t="s">
        <v>42</v>
      </c>
      <c r="J205" t="s">
        <v>373</v>
      </c>
      <c r="K205">
        <v>10</v>
      </c>
      <c r="L205">
        <v>8</v>
      </c>
      <c r="M205" t="s">
        <v>1928</v>
      </c>
      <c r="N205" t="s">
        <v>375</v>
      </c>
      <c r="O205" t="s">
        <v>1929</v>
      </c>
      <c r="P205" t="s">
        <v>1930</v>
      </c>
      <c r="Q205" t="s">
        <v>1931</v>
      </c>
      <c r="R205" t="s">
        <v>1928</v>
      </c>
      <c r="S205" t="s">
        <v>72</v>
      </c>
      <c r="U205" t="s">
        <v>200</v>
      </c>
      <c r="V205" t="s">
        <v>1932</v>
      </c>
      <c r="W205" t="s">
        <v>1629</v>
      </c>
      <c r="X205" t="s">
        <v>53</v>
      </c>
      <c r="Y205" t="s">
        <v>1899</v>
      </c>
      <c r="Z205" t="s">
        <v>1919</v>
      </c>
      <c r="AB205" t="s">
        <v>56</v>
      </c>
      <c r="AC205" t="s">
        <v>160</v>
      </c>
      <c r="AE205" t="s">
        <v>58</v>
      </c>
      <c r="AF205" t="s">
        <v>77</v>
      </c>
      <c r="AI205" t="s">
        <v>60</v>
      </c>
      <c r="AJ205" t="s">
        <v>1726</v>
      </c>
      <c r="AK205" t="s">
        <v>1933</v>
      </c>
      <c r="AL205" t="s">
        <v>1934</v>
      </c>
    </row>
    <row r="206" spans="1:38" x14ac:dyDescent="0.3">
      <c r="A206" t="str">
        <f>HYPERLINK("https://hsdes.intel.com/resource/14013187024","14013187024")</f>
        <v>14013187024</v>
      </c>
      <c r="B206" t="s">
        <v>1935</v>
      </c>
      <c r="C206" t="s">
        <v>37</v>
      </c>
      <c r="E206" t="s">
        <v>200</v>
      </c>
      <c r="F206" t="s">
        <v>65</v>
      </c>
      <c r="G206" t="s">
        <v>40</v>
      </c>
      <c r="H206" t="s">
        <v>41</v>
      </c>
      <c r="I206" t="s">
        <v>42</v>
      </c>
      <c r="J206" t="s">
        <v>373</v>
      </c>
      <c r="K206">
        <v>10</v>
      </c>
      <c r="L206">
        <v>8</v>
      </c>
      <c r="M206" t="s">
        <v>1936</v>
      </c>
      <c r="N206" t="s">
        <v>375</v>
      </c>
      <c r="O206" t="s">
        <v>1937</v>
      </c>
      <c r="P206" t="s">
        <v>1917</v>
      </c>
      <c r="Q206" t="s">
        <v>1938</v>
      </c>
      <c r="R206" t="s">
        <v>1936</v>
      </c>
      <c r="S206" t="s">
        <v>72</v>
      </c>
      <c r="U206" t="s">
        <v>200</v>
      </c>
      <c r="V206" t="s">
        <v>1898</v>
      </c>
      <c r="W206" t="s">
        <v>1629</v>
      </c>
      <c r="X206" t="s">
        <v>53</v>
      </c>
      <c r="Y206" t="s">
        <v>1899</v>
      </c>
      <c r="Z206" t="s">
        <v>1900</v>
      </c>
      <c r="AB206" t="s">
        <v>56</v>
      </c>
      <c r="AC206" t="s">
        <v>57</v>
      </c>
      <c r="AE206" t="s">
        <v>58</v>
      </c>
      <c r="AF206" t="s">
        <v>77</v>
      </c>
      <c r="AI206" t="s">
        <v>60</v>
      </c>
      <c r="AJ206" t="s">
        <v>1726</v>
      </c>
      <c r="AK206" t="s">
        <v>1939</v>
      </c>
      <c r="AL206" t="s">
        <v>1940</v>
      </c>
    </row>
    <row r="207" spans="1:38" x14ac:dyDescent="0.3">
      <c r="A207" t="str">
        <f>HYPERLINK("https://hsdes.intel.com/resource/14013187105","14013187105")</f>
        <v>14013187105</v>
      </c>
      <c r="B207" t="s">
        <v>1941</v>
      </c>
      <c r="C207" t="s">
        <v>37</v>
      </c>
      <c r="E207" t="s">
        <v>38</v>
      </c>
      <c r="F207" t="s">
        <v>125</v>
      </c>
      <c r="G207" t="s">
        <v>40</v>
      </c>
      <c r="H207" t="s">
        <v>41</v>
      </c>
      <c r="I207" t="s">
        <v>42</v>
      </c>
      <c r="J207" t="s">
        <v>1670</v>
      </c>
      <c r="K207">
        <v>15</v>
      </c>
      <c r="L207">
        <v>12</v>
      </c>
      <c r="M207" t="s">
        <v>1942</v>
      </c>
      <c r="N207" t="s">
        <v>45</v>
      </c>
      <c r="O207" t="s">
        <v>1943</v>
      </c>
      <c r="P207" t="s">
        <v>88</v>
      </c>
      <c r="Q207" t="s">
        <v>1592</v>
      </c>
      <c r="R207" t="s">
        <v>1942</v>
      </c>
      <c r="S207" t="s">
        <v>49</v>
      </c>
      <c r="U207" t="s">
        <v>50</v>
      </c>
      <c r="V207" t="s">
        <v>1944</v>
      </c>
      <c r="W207" t="s">
        <v>1629</v>
      </c>
      <c r="X207" t="s">
        <v>183</v>
      </c>
      <c r="Y207" t="s">
        <v>1665</v>
      </c>
      <c r="Z207" t="s">
        <v>1666</v>
      </c>
      <c r="AB207" t="s">
        <v>56</v>
      </c>
      <c r="AC207" t="s">
        <v>160</v>
      </c>
      <c r="AE207" t="s">
        <v>58</v>
      </c>
      <c r="AF207" t="s">
        <v>77</v>
      </c>
      <c r="AI207" t="s">
        <v>60</v>
      </c>
      <c r="AJ207" t="s">
        <v>78</v>
      </c>
      <c r="AK207" t="s">
        <v>1451</v>
      </c>
      <c r="AL207" t="s">
        <v>1945</v>
      </c>
    </row>
    <row r="208" spans="1:38" x14ac:dyDescent="0.3">
      <c r="A208" t="str">
        <f>HYPERLINK("https://hsdes.intel.com/resource/14013187106","14013187106")</f>
        <v>14013187106</v>
      </c>
      <c r="B208" t="s">
        <v>1946</v>
      </c>
      <c r="C208" t="s">
        <v>37</v>
      </c>
      <c r="E208" t="s">
        <v>200</v>
      </c>
      <c r="F208" t="s">
        <v>125</v>
      </c>
      <c r="G208" t="s">
        <v>40</v>
      </c>
      <c r="H208" t="s">
        <v>41</v>
      </c>
      <c r="I208" t="s">
        <v>42</v>
      </c>
      <c r="J208" t="s">
        <v>1660</v>
      </c>
      <c r="K208">
        <v>15</v>
      </c>
      <c r="L208">
        <v>12</v>
      </c>
      <c r="M208" t="s">
        <v>1947</v>
      </c>
      <c r="N208" t="s">
        <v>203</v>
      </c>
      <c r="O208" t="s">
        <v>1948</v>
      </c>
      <c r="P208" t="s">
        <v>1949</v>
      </c>
      <c r="Q208" t="s">
        <v>1241</v>
      </c>
      <c r="R208" t="s">
        <v>1947</v>
      </c>
      <c r="S208" t="s">
        <v>72</v>
      </c>
      <c r="T208" t="s">
        <v>231</v>
      </c>
      <c r="U208" t="s">
        <v>200</v>
      </c>
      <c r="V208" t="s">
        <v>1242</v>
      </c>
      <c r="W208" t="s">
        <v>1629</v>
      </c>
      <c r="X208" t="s">
        <v>53</v>
      </c>
      <c r="Y208" t="s">
        <v>1950</v>
      </c>
      <c r="Z208" t="s">
        <v>1631</v>
      </c>
      <c r="AB208" t="s">
        <v>56</v>
      </c>
      <c r="AC208" t="s">
        <v>160</v>
      </c>
      <c r="AE208" t="s">
        <v>58</v>
      </c>
      <c r="AF208" t="s">
        <v>77</v>
      </c>
      <c r="AI208" t="s">
        <v>60</v>
      </c>
      <c r="AJ208" t="s">
        <v>78</v>
      </c>
      <c r="AK208" t="s">
        <v>1951</v>
      </c>
      <c r="AL208" t="s">
        <v>1952</v>
      </c>
    </row>
    <row r="209" spans="1:38" x14ac:dyDescent="0.3">
      <c r="A209" t="str">
        <f>HYPERLINK("https://hsdes.intel.com/resource/14013187107","14013187107")</f>
        <v>14013187107</v>
      </c>
      <c r="B209" t="s">
        <v>1953</v>
      </c>
      <c r="C209" t="s">
        <v>37</v>
      </c>
      <c r="E209" t="s">
        <v>200</v>
      </c>
      <c r="F209" t="s">
        <v>125</v>
      </c>
      <c r="G209" t="s">
        <v>40</v>
      </c>
      <c r="H209" t="s">
        <v>41</v>
      </c>
      <c r="I209" t="s">
        <v>42</v>
      </c>
      <c r="J209" t="s">
        <v>1660</v>
      </c>
      <c r="K209">
        <v>15</v>
      </c>
      <c r="L209">
        <v>12</v>
      </c>
      <c r="M209" t="s">
        <v>1954</v>
      </c>
      <c r="N209" t="s">
        <v>203</v>
      </c>
      <c r="O209" t="s">
        <v>1955</v>
      </c>
      <c r="P209" t="s">
        <v>1956</v>
      </c>
      <c r="Q209" t="s">
        <v>1957</v>
      </c>
      <c r="R209" t="s">
        <v>1954</v>
      </c>
      <c r="S209" t="s">
        <v>72</v>
      </c>
      <c r="T209" t="s">
        <v>231</v>
      </c>
      <c r="U209" t="s">
        <v>200</v>
      </c>
      <c r="V209" t="s">
        <v>1958</v>
      </c>
      <c r="W209" t="s">
        <v>1629</v>
      </c>
      <c r="X209" t="s">
        <v>53</v>
      </c>
      <c r="Y209" t="s">
        <v>1950</v>
      </c>
      <c r="Z209" t="s">
        <v>1631</v>
      </c>
      <c r="AB209" t="s">
        <v>56</v>
      </c>
      <c r="AC209" t="s">
        <v>160</v>
      </c>
      <c r="AE209" t="s">
        <v>58</v>
      </c>
      <c r="AF209" t="s">
        <v>77</v>
      </c>
      <c r="AI209" t="s">
        <v>60</v>
      </c>
      <c r="AJ209" t="s">
        <v>78</v>
      </c>
      <c r="AK209" t="s">
        <v>1959</v>
      </c>
      <c r="AL209" t="s">
        <v>1960</v>
      </c>
    </row>
    <row r="210" spans="1:38" x14ac:dyDescent="0.3">
      <c r="A210" t="str">
        <f>HYPERLINK("https://hsdes.intel.com/resource/14013187157","14013187157")</f>
        <v>14013187157</v>
      </c>
      <c r="B210" t="s">
        <v>1961</v>
      </c>
      <c r="C210" t="s">
        <v>37</v>
      </c>
      <c r="E210" t="s">
        <v>82</v>
      </c>
      <c r="F210" t="s">
        <v>125</v>
      </c>
      <c r="G210" t="s">
        <v>40</v>
      </c>
      <c r="H210" t="s">
        <v>41</v>
      </c>
      <c r="I210" t="s">
        <v>42</v>
      </c>
      <c r="J210" t="s">
        <v>84</v>
      </c>
      <c r="K210">
        <v>25</v>
      </c>
      <c r="L210">
        <v>15</v>
      </c>
      <c r="M210" t="s">
        <v>1962</v>
      </c>
      <c r="N210" t="s">
        <v>86</v>
      </c>
      <c r="O210" t="s">
        <v>1963</v>
      </c>
      <c r="P210" t="s">
        <v>1964</v>
      </c>
      <c r="Q210" t="s">
        <v>1965</v>
      </c>
      <c r="R210" t="s">
        <v>1962</v>
      </c>
      <c r="S210" t="s">
        <v>49</v>
      </c>
      <c r="T210" t="s">
        <v>90</v>
      </c>
      <c r="U210" t="s">
        <v>91</v>
      </c>
      <c r="V210" t="s">
        <v>1966</v>
      </c>
      <c r="W210" t="s">
        <v>1629</v>
      </c>
      <c r="X210" t="s">
        <v>53</v>
      </c>
      <c r="Y210" t="s">
        <v>1686</v>
      </c>
      <c r="Z210" t="s">
        <v>1640</v>
      </c>
      <c r="AB210" t="s">
        <v>56</v>
      </c>
      <c r="AC210" t="s">
        <v>160</v>
      </c>
      <c r="AE210" t="s">
        <v>146</v>
      </c>
      <c r="AF210" t="s">
        <v>77</v>
      </c>
      <c r="AI210" t="s">
        <v>60</v>
      </c>
      <c r="AJ210" t="s">
        <v>78</v>
      </c>
      <c r="AK210" t="s">
        <v>1967</v>
      </c>
      <c r="AL210" t="s">
        <v>1968</v>
      </c>
    </row>
    <row r="211" spans="1:38" x14ac:dyDescent="0.3">
      <c r="A211" t="str">
        <f>HYPERLINK("https://hsdes.intel.com/resource/14013187188","14013187188")</f>
        <v>14013187188</v>
      </c>
      <c r="B211" t="s">
        <v>1969</v>
      </c>
      <c r="C211" t="s">
        <v>37</v>
      </c>
      <c r="E211" t="s">
        <v>225</v>
      </c>
      <c r="F211" t="s">
        <v>125</v>
      </c>
      <c r="G211" t="s">
        <v>40</v>
      </c>
      <c r="H211" t="s">
        <v>41</v>
      </c>
      <c r="I211" t="s">
        <v>42</v>
      </c>
      <c r="J211" t="s">
        <v>1713</v>
      </c>
      <c r="K211">
        <v>7</v>
      </c>
      <c r="L211">
        <v>6</v>
      </c>
      <c r="M211" t="s">
        <v>1970</v>
      </c>
      <c r="N211" t="s">
        <v>227</v>
      </c>
      <c r="O211" t="s">
        <v>1971</v>
      </c>
      <c r="P211" t="s">
        <v>974</v>
      </c>
      <c r="Q211" t="s">
        <v>1972</v>
      </c>
      <c r="R211" t="s">
        <v>1970</v>
      </c>
      <c r="S211" t="s">
        <v>72</v>
      </c>
      <c r="T211" t="s">
        <v>231</v>
      </c>
      <c r="U211" t="s">
        <v>232</v>
      </c>
      <c r="V211" t="s">
        <v>1973</v>
      </c>
      <c r="W211" t="s">
        <v>1629</v>
      </c>
      <c r="X211" t="s">
        <v>183</v>
      </c>
      <c r="Y211" t="s">
        <v>1639</v>
      </c>
      <c r="Z211" t="s">
        <v>1640</v>
      </c>
      <c r="AB211" t="s">
        <v>56</v>
      </c>
      <c r="AC211" t="s">
        <v>160</v>
      </c>
      <c r="AE211" t="s">
        <v>58</v>
      </c>
      <c r="AF211" t="s">
        <v>59</v>
      </c>
      <c r="AI211" t="s">
        <v>60</v>
      </c>
      <c r="AJ211" t="s">
        <v>78</v>
      </c>
      <c r="AK211" t="s">
        <v>1974</v>
      </c>
      <c r="AL211" t="s">
        <v>1975</v>
      </c>
    </row>
    <row r="212" spans="1:38" x14ac:dyDescent="0.3">
      <c r="A212" t="str">
        <f>HYPERLINK("https://hsdes.intel.com/resource/14013187197","14013187197")</f>
        <v>14013187197</v>
      </c>
      <c r="B212" t="s">
        <v>1976</v>
      </c>
      <c r="C212" t="s">
        <v>37</v>
      </c>
      <c r="E212" t="s">
        <v>225</v>
      </c>
      <c r="F212" t="s">
        <v>125</v>
      </c>
      <c r="G212" t="s">
        <v>40</v>
      </c>
      <c r="H212" t="s">
        <v>41</v>
      </c>
      <c r="I212" t="s">
        <v>42</v>
      </c>
      <c r="J212" t="s">
        <v>1751</v>
      </c>
      <c r="K212">
        <v>15</v>
      </c>
      <c r="L212">
        <v>12</v>
      </c>
      <c r="M212" t="s">
        <v>1977</v>
      </c>
      <c r="N212" t="s">
        <v>227</v>
      </c>
      <c r="O212" t="s">
        <v>1978</v>
      </c>
      <c r="P212" t="s">
        <v>1979</v>
      </c>
      <c r="Q212" t="s">
        <v>1980</v>
      </c>
      <c r="R212" t="s">
        <v>1977</v>
      </c>
      <c r="S212" t="s">
        <v>72</v>
      </c>
      <c r="T212" t="s">
        <v>231</v>
      </c>
      <c r="U212" t="s">
        <v>232</v>
      </c>
      <c r="V212" t="s">
        <v>1981</v>
      </c>
      <c r="W212" t="s">
        <v>1629</v>
      </c>
      <c r="X212" t="s">
        <v>183</v>
      </c>
      <c r="Y212" t="s">
        <v>1639</v>
      </c>
      <c r="Z212" t="s">
        <v>1640</v>
      </c>
      <c r="AB212" t="s">
        <v>56</v>
      </c>
      <c r="AC212" t="s">
        <v>160</v>
      </c>
      <c r="AE212" t="s">
        <v>58</v>
      </c>
      <c r="AF212" t="s">
        <v>77</v>
      </c>
      <c r="AI212" t="s">
        <v>60</v>
      </c>
      <c r="AJ212" t="s">
        <v>78</v>
      </c>
      <c r="AK212" t="s">
        <v>1982</v>
      </c>
      <c r="AL212" t="s">
        <v>1983</v>
      </c>
    </row>
    <row r="213" spans="1:38" x14ac:dyDescent="0.3">
      <c r="A213" t="str">
        <f>HYPERLINK("https://hsdes.intel.com/resource/14013187243","14013187243")</f>
        <v>14013187243</v>
      </c>
      <c r="B213" t="s">
        <v>1984</v>
      </c>
      <c r="C213" t="s">
        <v>37</v>
      </c>
      <c r="E213" t="s">
        <v>200</v>
      </c>
      <c r="F213" t="s">
        <v>125</v>
      </c>
      <c r="G213" t="s">
        <v>40</v>
      </c>
      <c r="H213" t="s">
        <v>41</v>
      </c>
      <c r="I213" t="s">
        <v>42</v>
      </c>
      <c r="J213" t="s">
        <v>1660</v>
      </c>
      <c r="K213">
        <v>15</v>
      </c>
      <c r="L213">
        <v>12</v>
      </c>
      <c r="M213" t="s">
        <v>1985</v>
      </c>
      <c r="N213" t="s">
        <v>203</v>
      </c>
      <c r="O213" t="s">
        <v>1986</v>
      </c>
      <c r="P213" t="s">
        <v>1729</v>
      </c>
      <c r="Q213" t="s">
        <v>1987</v>
      </c>
      <c r="R213" t="s">
        <v>1985</v>
      </c>
      <c r="S213" t="s">
        <v>72</v>
      </c>
      <c r="T213" t="s">
        <v>231</v>
      </c>
      <c r="U213" t="s">
        <v>200</v>
      </c>
      <c r="V213" t="s">
        <v>1988</v>
      </c>
      <c r="W213" t="s">
        <v>1629</v>
      </c>
      <c r="X213" t="s">
        <v>183</v>
      </c>
      <c r="Y213" t="s">
        <v>1730</v>
      </c>
      <c r="Z213" t="s">
        <v>1634</v>
      </c>
      <c r="AB213" t="s">
        <v>56</v>
      </c>
      <c r="AC213" t="s">
        <v>160</v>
      </c>
      <c r="AE213" t="s">
        <v>58</v>
      </c>
      <c r="AF213" t="s">
        <v>77</v>
      </c>
      <c r="AI213" t="s">
        <v>60</v>
      </c>
      <c r="AJ213" t="s">
        <v>502</v>
      </c>
      <c r="AK213" t="s">
        <v>1989</v>
      </c>
      <c r="AL213" t="s">
        <v>1990</v>
      </c>
    </row>
    <row r="214" spans="1:38" x14ac:dyDescent="0.3">
      <c r="A214" t="str">
        <f>HYPERLINK("https://hsdes.intel.com/resource/14013187244","14013187244")</f>
        <v>14013187244</v>
      </c>
      <c r="B214" t="s">
        <v>1991</v>
      </c>
      <c r="C214" t="s">
        <v>37</v>
      </c>
      <c r="E214" t="s">
        <v>200</v>
      </c>
      <c r="F214" t="s">
        <v>125</v>
      </c>
      <c r="G214" t="s">
        <v>40</v>
      </c>
      <c r="H214" t="s">
        <v>41</v>
      </c>
      <c r="I214" t="s">
        <v>42</v>
      </c>
      <c r="J214" t="s">
        <v>1660</v>
      </c>
      <c r="K214">
        <v>5</v>
      </c>
      <c r="L214">
        <v>4</v>
      </c>
      <c r="M214" t="s">
        <v>1992</v>
      </c>
      <c r="N214" t="s">
        <v>203</v>
      </c>
      <c r="O214" t="s">
        <v>1993</v>
      </c>
      <c r="P214" t="s">
        <v>364</v>
      </c>
      <c r="Q214" t="s">
        <v>1994</v>
      </c>
      <c r="R214" t="s">
        <v>1992</v>
      </c>
      <c r="S214" t="s">
        <v>72</v>
      </c>
      <c r="T214" t="s">
        <v>231</v>
      </c>
      <c r="U214" t="s">
        <v>200</v>
      </c>
      <c r="V214" t="s">
        <v>1995</v>
      </c>
      <c r="W214" t="s">
        <v>1629</v>
      </c>
      <c r="X214" t="s">
        <v>183</v>
      </c>
      <c r="Y214" t="s">
        <v>1730</v>
      </c>
      <c r="Z214" t="s">
        <v>1634</v>
      </c>
      <c r="AB214" t="s">
        <v>56</v>
      </c>
      <c r="AC214" t="s">
        <v>160</v>
      </c>
      <c r="AE214" t="s">
        <v>58</v>
      </c>
      <c r="AF214" t="s">
        <v>77</v>
      </c>
      <c r="AI214" t="s">
        <v>60</v>
      </c>
      <c r="AJ214" t="s">
        <v>502</v>
      </c>
      <c r="AK214" t="s">
        <v>1996</v>
      </c>
      <c r="AL214" t="s">
        <v>1997</v>
      </c>
    </row>
    <row r="215" spans="1:38" x14ac:dyDescent="0.3">
      <c r="A215" t="str">
        <f>HYPERLINK("https://hsdes.intel.com/resource/14013187246","14013187246")</f>
        <v>14013187246</v>
      </c>
      <c r="B215" t="s">
        <v>1998</v>
      </c>
      <c r="C215" t="s">
        <v>37</v>
      </c>
      <c r="E215" t="s">
        <v>200</v>
      </c>
      <c r="F215" t="s">
        <v>125</v>
      </c>
      <c r="G215" t="s">
        <v>40</v>
      </c>
      <c r="H215" t="s">
        <v>41</v>
      </c>
      <c r="I215" t="s">
        <v>42</v>
      </c>
      <c r="J215" t="s">
        <v>1660</v>
      </c>
      <c r="K215">
        <v>15</v>
      </c>
      <c r="L215">
        <v>12</v>
      </c>
      <c r="M215" t="s">
        <v>1999</v>
      </c>
      <c r="N215" t="s">
        <v>203</v>
      </c>
      <c r="O215" t="s">
        <v>1986</v>
      </c>
      <c r="P215" t="s">
        <v>1729</v>
      </c>
      <c r="Q215" t="s">
        <v>1987</v>
      </c>
      <c r="R215" t="s">
        <v>1999</v>
      </c>
      <c r="S215" t="s">
        <v>72</v>
      </c>
      <c r="T215" t="s">
        <v>231</v>
      </c>
      <c r="U215" t="s">
        <v>200</v>
      </c>
      <c r="V215" t="s">
        <v>2000</v>
      </c>
      <c r="W215" t="s">
        <v>1629</v>
      </c>
      <c r="X215" t="s">
        <v>183</v>
      </c>
      <c r="Y215" t="s">
        <v>1730</v>
      </c>
      <c r="Z215" t="s">
        <v>1634</v>
      </c>
      <c r="AB215" t="s">
        <v>56</v>
      </c>
      <c r="AC215" t="s">
        <v>160</v>
      </c>
      <c r="AE215" t="s">
        <v>58</v>
      </c>
      <c r="AF215" t="s">
        <v>77</v>
      </c>
      <c r="AI215" t="s">
        <v>60</v>
      </c>
      <c r="AJ215" t="s">
        <v>502</v>
      </c>
      <c r="AK215" t="s">
        <v>1989</v>
      </c>
      <c r="AL215" t="s">
        <v>2001</v>
      </c>
    </row>
    <row r="216" spans="1:38" x14ac:dyDescent="0.3">
      <c r="A216" t="str">
        <f>HYPERLINK("https://hsdes.intel.com/resource/14013187259","14013187259")</f>
        <v>14013187259</v>
      </c>
      <c r="B216" t="s">
        <v>2002</v>
      </c>
      <c r="C216" t="s">
        <v>37</v>
      </c>
      <c r="E216" t="s">
        <v>200</v>
      </c>
      <c r="F216" t="s">
        <v>125</v>
      </c>
      <c r="G216" t="s">
        <v>40</v>
      </c>
      <c r="H216" t="s">
        <v>41</v>
      </c>
      <c r="I216" t="s">
        <v>42</v>
      </c>
      <c r="J216" t="s">
        <v>1660</v>
      </c>
      <c r="K216">
        <v>15</v>
      </c>
      <c r="L216">
        <v>12</v>
      </c>
      <c r="M216" t="s">
        <v>2003</v>
      </c>
      <c r="N216" t="s">
        <v>203</v>
      </c>
      <c r="O216" t="s">
        <v>2004</v>
      </c>
      <c r="P216" t="s">
        <v>1729</v>
      </c>
      <c r="Q216" t="s">
        <v>2005</v>
      </c>
      <c r="R216" t="s">
        <v>2003</v>
      </c>
      <c r="S216" t="s">
        <v>72</v>
      </c>
      <c r="T216" t="s">
        <v>231</v>
      </c>
      <c r="U216" t="s">
        <v>200</v>
      </c>
      <c r="V216" t="s">
        <v>2006</v>
      </c>
      <c r="W216" t="s">
        <v>1629</v>
      </c>
      <c r="X216" t="s">
        <v>183</v>
      </c>
      <c r="Y216" t="s">
        <v>1730</v>
      </c>
      <c r="Z216" t="s">
        <v>1634</v>
      </c>
      <c r="AB216" t="s">
        <v>56</v>
      </c>
      <c r="AC216" t="s">
        <v>160</v>
      </c>
      <c r="AE216" t="s">
        <v>58</v>
      </c>
      <c r="AF216" t="s">
        <v>77</v>
      </c>
      <c r="AI216" t="s">
        <v>60</v>
      </c>
      <c r="AJ216" t="s">
        <v>502</v>
      </c>
      <c r="AK216" t="s">
        <v>2007</v>
      </c>
      <c r="AL216" t="s">
        <v>2008</v>
      </c>
    </row>
    <row r="217" spans="1:38" x14ac:dyDescent="0.3">
      <c r="A217" t="str">
        <f>HYPERLINK("https://hsdes.intel.com/resource/14013187261","14013187261")</f>
        <v>14013187261</v>
      </c>
      <c r="B217" t="s">
        <v>2009</v>
      </c>
      <c r="C217" t="s">
        <v>37</v>
      </c>
      <c r="E217" t="s">
        <v>200</v>
      </c>
      <c r="F217" t="s">
        <v>125</v>
      </c>
      <c r="G217" t="s">
        <v>40</v>
      </c>
      <c r="H217" t="s">
        <v>41</v>
      </c>
      <c r="I217" t="s">
        <v>42</v>
      </c>
      <c r="J217" t="s">
        <v>1660</v>
      </c>
      <c r="K217">
        <v>5</v>
      </c>
      <c r="L217">
        <v>4</v>
      </c>
      <c r="M217" t="s">
        <v>2010</v>
      </c>
      <c r="N217" t="s">
        <v>203</v>
      </c>
      <c r="O217" t="s">
        <v>2011</v>
      </c>
      <c r="P217" t="s">
        <v>364</v>
      </c>
      <c r="Q217" t="s">
        <v>2012</v>
      </c>
      <c r="R217" t="s">
        <v>2010</v>
      </c>
      <c r="S217" t="s">
        <v>72</v>
      </c>
      <c r="T217" t="s">
        <v>231</v>
      </c>
      <c r="U217" t="s">
        <v>200</v>
      </c>
      <c r="V217" t="s">
        <v>2013</v>
      </c>
      <c r="W217" t="s">
        <v>1629</v>
      </c>
      <c r="X217" t="s">
        <v>183</v>
      </c>
      <c r="Y217" t="s">
        <v>1730</v>
      </c>
      <c r="Z217" t="s">
        <v>1634</v>
      </c>
      <c r="AB217" t="s">
        <v>56</v>
      </c>
      <c r="AC217" t="s">
        <v>160</v>
      </c>
      <c r="AE217" t="s">
        <v>58</v>
      </c>
      <c r="AF217" t="s">
        <v>77</v>
      </c>
      <c r="AI217" t="s">
        <v>60</v>
      </c>
      <c r="AJ217" t="s">
        <v>502</v>
      </c>
      <c r="AK217" t="s">
        <v>2014</v>
      </c>
      <c r="AL217" t="s">
        <v>2015</v>
      </c>
    </row>
    <row r="218" spans="1:38" x14ac:dyDescent="0.3">
      <c r="A218" t="str">
        <f>HYPERLINK("https://hsdes.intel.com/resource/14013187262","14013187262")</f>
        <v>14013187262</v>
      </c>
      <c r="B218" t="s">
        <v>2016</v>
      </c>
      <c r="C218" t="s">
        <v>37</v>
      </c>
      <c r="E218" t="s">
        <v>200</v>
      </c>
      <c r="F218" t="s">
        <v>125</v>
      </c>
      <c r="G218" t="s">
        <v>40</v>
      </c>
      <c r="H218" t="s">
        <v>41</v>
      </c>
      <c r="I218" t="s">
        <v>42</v>
      </c>
      <c r="J218" t="s">
        <v>1660</v>
      </c>
      <c r="K218">
        <v>15</v>
      </c>
      <c r="L218">
        <v>12</v>
      </c>
      <c r="M218" t="s">
        <v>2017</v>
      </c>
      <c r="N218" t="s">
        <v>203</v>
      </c>
      <c r="O218" t="s">
        <v>2018</v>
      </c>
      <c r="P218" t="s">
        <v>1729</v>
      </c>
      <c r="Q218" t="s">
        <v>2005</v>
      </c>
      <c r="R218" t="s">
        <v>2017</v>
      </c>
      <c r="S218" t="s">
        <v>72</v>
      </c>
      <c r="T218" t="s">
        <v>231</v>
      </c>
      <c r="U218" t="s">
        <v>200</v>
      </c>
      <c r="V218" t="s">
        <v>2019</v>
      </c>
      <c r="W218" t="s">
        <v>1629</v>
      </c>
      <c r="X218" t="s">
        <v>183</v>
      </c>
      <c r="Y218" t="s">
        <v>1730</v>
      </c>
      <c r="Z218" t="s">
        <v>1634</v>
      </c>
      <c r="AB218" t="s">
        <v>56</v>
      </c>
      <c r="AC218" t="s">
        <v>160</v>
      </c>
      <c r="AE218" t="s">
        <v>58</v>
      </c>
      <c r="AF218" t="s">
        <v>77</v>
      </c>
      <c r="AI218" t="s">
        <v>60</v>
      </c>
      <c r="AJ218" t="s">
        <v>502</v>
      </c>
      <c r="AK218" t="s">
        <v>2020</v>
      </c>
      <c r="AL218" t="s">
        <v>2021</v>
      </c>
    </row>
    <row r="219" spans="1:38" x14ac:dyDescent="0.3">
      <c r="A219" t="str">
        <f>HYPERLINK("https://hsdes.intel.com/resource/14013187268","14013187268")</f>
        <v>14013187268</v>
      </c>
      <c r="B219" t="s">
        <v>2022</v>
      </c>
      <c r="C219" t="s">
        <v>37</v>
      </c>
      <c r="E219" t="s">
        <v>200</v>
      </c>
      <c r="F219" t="s">
        <v>125</v>
      </c>
      <c r="G219" t="s">
        <v>40</v>
      </c>
      <c r="H219" t="s">
        <v>41</v>
      </c>
      <c r="I219" t="s">
        <v>42</v>
      </c>
      <c r="J219" t="s">
        <v>1660</v>
      </c>
      <c r="K219">
        <v>15</v>
      </c>
      <c r="L219">
        <v>12</v>
      </c>
      <c r="M219" t="s">
        <v>2023</v>
      </c>
      <c r="N219" t="s">
        <v>203</v>
      </c>
      <c r="O219" t="s">
        <v>2024</v>
      </c>
      <c r="P219" t="s">
        <v>1729</v>
      </c>
      <c r="Q219" t="s">
        <v>2025</v>
      </c>
      <c r="R219" t="s">
        <v>2023</v>
      </c>
      <c r="S219" t="s">
        <v>72</v>
      </c>
      <c r="T219" t="s">
        <v>231</v>
      </c>
      <c r="U219" t="s">
        <v>200</v>
      </c>
      <c r="V219" t="s">
        <v>2026</v>
      </c>
      <c r="W219" t="s">
        <v>1629</v>
      </c>
      <c r="X219" t="s">
        <v>183</v>
      </c>
      <c r="Y219" t="s">
        <v>1730</v>
      </c>
      <c r="Z219" t="s">
        <v>1634</v>
      </c>
      <c r="AB219" t="s">
        <v>56</v>
      </c>
      <c r="AC219" t="s">
        <v>160</v>
      </c>
      <c r="AE219" t="s">
        <v>58</v>
      </c>
      <c r="AF219" t="s">
        <v>77</v>
      </c>
      <c r="AI219" t="s">
        <v>60</v>
      </c>
      <c r="AJ219" t="s">
        <v>502</v>
      </c>
      <c r="AK219" t="s">
        <v>2007</v>
      </c>
      <c r="AL219" t="s">
        <v>2027</v>
      </c>
    </row>
    <row r="220" spans="1:38" x14ac:dyDescent="0.3">
      <c r="A220" t="str">
        <f>HYPERLINK("https://hsdes.intel.com/resource/14013187272","14013187272")</f>
        <v>14013187272</v>
      </c>
      <c r="B220" t="s">
        <v>2028</v>
      </c>
      <c r="C220" t="s">
        <v>37</v>
      </c>
      <c r="E220" t="s">
        <v>200</v>
      </c>
      <c r="F220" t="s">
        <v>125</v>
      </c>
      <c r="G220" t="s">
        <v>40</v>
      </c>
      <c r="H220" t="s">
        <v>41</v>
      </c>
      <c r="I220" t="s">
        <v>42</v>
      </c>
      <c r="J220" t="s">
        <v>1660</v>
      </c>
      <c r="K220">
        <v>5</v>
      </c>
      <c r="L220">
        <v>4</v>
      </c>
      <c r="M220" t="s">
        <v>2029</v>
      </c>
      <c r="N220" t="s">
        <v>203</v>
      </c>
      <c r="O220" t="s">
        <v>2030</v>
      </c>
      <c r="P220" t="s">
        <v>364</v>
      </c>
      <c r="Q220" t="s">
        <v>2031</v>
      </c>
      <c r="R220" t="s">
        <v>2029</v>
      </c>
      <c r="S220" t="s">
        <v>72</v>
      </c>
      <c r="T220" t="s">
        <v>231</v>
      </c>
      <c r="U220" t="s">
        <v>200</v>
      </c>
      <c r="V220" t="s">
        <v>2032</v>
      </c>
      <c r="W220" t="s">
        <v>1629</v>
      </c>
      <c r="X220" t="s">
        <v>183</v>
      </c>
      <c r="Y220" t="s">
        <v>1730</v>
      </c>
      <c r="Z220" t="s">
        <v>1634</v>
      </c>
      <c r="AB220" t="s">
        <v>56</v>
      </c>
      <c r="AC220" t="s">
        <v>160</v>
      </c>
      <c r="AE220" t="s">
        <v>58</v>
      </c>
      <c r="AF220" t="s">
        <v>77</v>
      </c>
      <c r="AI220" t="s">
        <v>60</v>
      </c>
      <c r="AJ220" t="s">
        <v>502</v>
      </c>
      <c r="AK220" t="s">
        <v>2014</v>
      </c>
      <c r="AL220" t="s">
        <v>2033</v>
      </c>
    </row>
    <row r="221" spans="1:38" x14ac:dyDescent="0.3">
      <c r="A221" t="str">
        <f>HYPERLINK("https://hsdes.intel.com/resource/14013187274","14013187274")</f>
        <v>14013187274</v>
      </c>
      <c r="B221" t="s">
        <v>2034</v>
      </c>
      <c r="C221" t="s">
        <v>37</v>
      </c>
      <c r="E221" t="s">
        <v>200</v>
      </c>
      <c r="F221" t="s">
        <v>125</v>
      </c>
      <c r="G221" t="s">
        <v>40</v>
      </c>
      <c r="H221" t="s">
        <v>41</v>
      </c>
      <c r="I221" t="s">
        <v>42</v>
      </c>
      <c r="J221" t="s">
        <v>1660</v>
      </c>
      <c r="K221">
        <v>15</v>
      </c>
      <c r="L221">
        <v>12</v>
      </c>
      <c r="M221" t="s">
        <v>2035</v>
      </c>
      <c r="N221" t="s">
        <v>203</v>
      </c>
      <c r="O221" t="s">
        <v>2024</v>
      </c>
      <c r="P221" t="s">
        <v>1729</v>
      </c>
      <c r="Q221" t="s">
        <v>2025</v>
      </c>
      <c r="R221" t="s">
        <v>2035</v>
      </c>
      <c r="S221" t="s">
        <v>72</v>
      </c>
      <c r="T221" t="s">
        <v>231</v>
      </c>
      <c r="U221" t="s">
        <v>200</v>
      </c>
      <c r="V221" t="s">
        <v>2036</v>
      </c>
      <c r="W221" t="s">
        <v>1629</v>
      </c>
      <c r="X221" t="s">
        <v>183</v>
      </c>
      <c r="Y221" t="s">
        <v>1730</v>
      </c>
      <c r="Z221" t="s">
        <v>1634</v>
      </c>
      <c r="AB221" t="s">
        <v>56</v>
      </c>
      <c r="AC221" t="s">
        <v>160</v>
      </c>
      <c r="AE221" t="s">
        <v>58</v>
      </c>
      <c r="AF221" t="s">
        <v>77</v>
      </c>
      <c r="AI221" t="s">
        <v>60</v>
      </c>
      <c r="AJ221" t="s">
        <v>502</v>
      </c>
      <c r="AK221" t="s">
        <v>2037</v>
      </c>
      <c r="AL221" t="s">
        <v>2038</v>
      </c>
    </row>
    <row r="222" spans="1:38" x14ac:dyDescent="0.3">
      <c r="A222" t="str">
        <f>HYPERLINK("https://hsdes.intel.com/resource/14013187276","14013187276")</f>
        <v>14013187276</v>
      </c>
      <c r="B222" t="s">
        <v>2039</v>
      </c>
      <c r="C222" t="s">
        <v>37</v>
      </c>
      <c r="E222" t="s">
        <v>200</v>
      </c>
      <c r="F222" t="s">
        <v>125</v>
      </c>
      <c r="G222" t="s">
        <v>40</v>
      </c>
      <c r="H222" t="s">
        <v>41</v>
      </c>
      <c r="I222" t="s">
        <v>42</v>
      </c>
      <c r="J222" t="s">
        <v>361</v>
      </c>
      <c r="K222">
        <v>5</v>
      </c>
      <c r="L222">
        <v>4</v>
      </c>
      <c r="M222" t="s">
        <v>2040</v>
      </c>
      <c r="N222" t="s">
        <v>203</v>
      </c>
      <c r="O222" t="s">
        <v>2041</v>
      </c>
      <c r="P222" t="s">
        <v>364</v>
      </c>
      <c r="Q222" t="s">
        <v>2042</v>
      </c>
      <c r="R222" t="s">
        <v>2040</v>
      </c>
      <c r="S222" t="s">
        <v>72</v>
      </c>
      <c r="T222" t="s">
        <v>231</v>
      </c>
      <c r="U222" t="s">
        <v>200</v>
      </c>
      <c r="V222" t="s">
        <v>2043</v>
      </c>
      <c r="W222" t="s">
        <v>1629</v>
      </c>
      <c r="X222" t="s">
        <v>53</v>
      </c>
      <c r="Y222" t="s">
        <v>2044</v>
      </c>
      <c r="Z222" t="s">
        <v>2045</v>
      </c>
      <c r="AB222" t="s">
        <v>56</v>
      </c>
      <c r="AC222" t="s">
        <v>160</v>
      </c>
      <c r="AE222" t="s">
        <v>58</v>
      </c>
      <c r="AF222" t="s">
        <v>77</v>
      </c>
      <c r="AI222" t="s">
        <v>60</v>
      </c>
      <c r="AJ222" t="s">
        <v>502</v>
      </c>
      <c r="AK222" t="s">
        <v>2046</v>
      </c>
      <c r="AL222" t="s">
        <v>2047</v>
      </c>
    </row>
    <row r="223" spans="1:38" x14ac:dyDescent="0.3">
      <c r="A223" t="str">
        <f>HYPERLINK("https://hsdes.intel.com/resource/14013187284","14013187284")</f>
        <v>14013187284</v>
      </c>
      <c r="B223" t="s">
        <v>2048</v>
      </c>
      <c r="C223" t="s">
        <v>37</v>
      </c>
      <c r="E223" t="s">
        <v>200</v>
      </c>
      <c r="F223" t="s">
        <v>125</v>
      </c>
      <c r="G223" t="s">
        <v>40</v>
      </c>
      <c r="H223" t="s">
        <v>41</v>
      </c>
      <c r="I223" t="s">
        <v>42</v>
      </c>
      <c r="J223" t="s">
        <v>1660</v>
      </c>
      <c r="K223">
        <v>6</v>
      </c>
      <c r="L223">
        <v>4</v>
      </c>
      <c r="M223" t="s">
        <v>2049</v>
      </c>
      <c r="N223" t="s">
        <v>203</v>
      </c>
      <c r="O223" t="s">
        <v>2050</v>
      </c>
      <c r="P223" t="s">
        <v>364</v>
      </c>
      <c r="Q223" t="s">
        <v>2051</v>
      </c>
      <c r="R223" t="s">
        <v>2049</v>
      </c>
      <c r="S223" t="s">
        <v>72</v>
      </c>
      <c r="T223" t="s">
        <v>231</v>
      </c>
      <c r="U223" t="s">
        <v>200</v>
      </c>
      <c r="V223" t="s">
        <v>2052</v>
      </c>
      <c r="W223" t="s">
        <v>1629</v>
      </c>
      <c r="X223" t="s">
        <v>183</v>
      </c>
      <c r="Y223" t="s">
        <v>1686</v>
      </c>
      <c r="Z223" t="s">
        <v>1640</v>
      </c>
      <c r="AB223" t="s">
        <v>56</v>
      </c>
      <c r="AC223" t="s">
        <v>160</v>
      </c>
      <c r="AE223" t="s">
        <v>58</v>
      </c>
      <c r="AF223" t="s">
        <v>77</v>
      </c>
      <c r="AI223" t="s">
        <v>60</v>
      </c>
      <c r="AJ223" t="s">
        <v>502</v>
      </c>
      <c r="AK223" t="s">
        <v>2014</v>
      </c>
      <c r="AL223" t="s">
        <v>2053</v>
      </c>
    </row>
    <row r="224" spans="1:38" x14ac:dyDescent="0.3">
      <c r="A224" t="str">
        <f>HYPERLINK("https://hsdes.intel.com/resource/14013187288","14013187288")</f>
        <v>14013187288</v>
      </c>
      <c r="B224" t="s">
        <v>2054</v>
      </c>
      <c r="C224" t="s">
        <v>37</v>
      </c>
      <c r="E224" t="s">
        <v>200</v>
      </c>
      <c r="F224" t="s">
        <v>125</v>
      </c>
      <c r="G224" t="s">
        <v>40</v>
      </c>
      <c r="H224" t="s">
        <v>41</v>
      </c>
      <c r="I224" t="s">
        <v>42</v>
      </c>
      <c r="J224" t="s">
        <v>1660</v>
      </c>
      <c r="K224">
        <v>6</v>
      </c>
      <c r="L224">
        <v>4</v>
      </c>
      <c r="M224" t="s">
        <v>2055</v>
      </c>
      <c r="N224" t="s">
        <v>203</v>
      </c>
      <c r="O224" t="s">
        <v>2056</v>
      </c>
      <c r="P224" t="s">
        <v>1729</v>
      </c>
      <c r="Q224" t="s">
        <v>2057</v>
      </c>
      <c r="R224" t="s">
        <v>2055</v>
      </c>
      <c r="S224" t="s">
        <v>72</v>
      </c>
      <c r="T224" t="s">
        <v>231</v>
      </c>
      <c r="U224" t="s">
        <v>200</v>
      </c>
      <c r="V224" t="s">
        <v>2058</v>
      </c>
      <c r="W224" t="s">
        <v>1629</v>
      </c>
      <c r="X224" t="s">
        <v>183</v>
      </c>
      <c r="Y224" t="s">
        <v>1686</v>
      </c>
      <c r="Z224" t="s">
        <v>1640</v>
      </c>
      <c r="AB224" t="s">
        <v>56</v>
      </c>
      <c r="AC224" t="s">
        <v>160</v>
      </c>
      <c r="AE224" t="s">
        <v>58</v>
      </c>
      <c r="AF224" t="s">
        <v>77</v>
      </c>
      <c r="AI224" t="s">
        <v>60</v>
      </c>
      <c r="AJ224" t="s">
        <v>502</v>
      </c>
      <c r="AK224" t="s">
        <v>2059</v>
      </c>
      <c r="AL224" t="s">
        <v>2060</v>
      </c>
    </row>
    <row r="225" spans="1:38" x14ac:dyDescent="0.3">
      <c r="A225" t="str">
        <f>HYPERLINK("https://hsdes.intel.com/resource/14013187326","14013187326")</f>
        <v>14013187326</v>
      </c>
      <c r="B225" t="s">
        <v>2061</v>
      </c>
      <c r="C225" t="s">
        <v>37</v>
      </c>
      <c r="E225" t="s">
        <v>225</v>
      </c>
      <c r="F225" t="s">
        <v>125</v>
      </c>
      <c r="G225" t="s">
        <v>40</v>
      </c>
      <c r="H225" t="s">
        <v>41</v>
      </c>
      <c r="I225" t="s">
        <v>42</v>
      </c>
      <c r="J225" t="s">
        <v>1833</v>
      </c>
      <c r="K225">
        <v>40</v>
      </c>
      <c r="L225">
        <v>35</v>
      </c>
      <c r="M225" t="s">
        <v>2062</v>
      </c>
      <c r="N225" t="s">
        <v>227</v>
      </c>
      <c r="O225" t="s">
        <v>2063</v>
      </c>
      <c r="P225" t="s">
        <v>1979</v>
      </c>
      <c r="Q225" t="s">
        <v>2064</v>
      </c>
      <c r="R225" t="s">
        <v>2062</v>
      </c>
      <c r="S225" t="s">
        <v>72</v>
      </c>
      <c r="T225" t="s">
        <v>231</v>
      </c>
      <c r="U225" t="s">
        <v>232</v>
      </c>
      <c r="V225" t="s">
        <v>2065</v>
      </c>
      <c r="W225" t="s">
        <v>1629</v>
      </c>
      <c r="X225" t="s">
        <v>53</v>
      </c>
      <c r="Y225" t="s">
        <v>1639</v>
      </c>
      <c r="Z225" t="s">
        <v>1640</v>
      </c>
      <c r="AB225" t="s">
        <v>56</v>
      </c>
      <c r="AC225" t="s">
        <v>1676</v>
      </c>
      <c r="AE225" t="s">
        <v>325</v>
      </c>
      <c r="AF225" t="s">
        <v>77</v>
      </c>
      <c r="AI225" t="s">
        <v>60</v>
      </c>
      <c r="AJ225" t="s">
        <v>78</v>
      </c>
      <c r="AK225" t="s">
        <v>2066</v>
      </c>
      <c r="AL225" t="s">
        <v>2067</v>
      </c>
    </row>
    <row r="226" spans="1:38" x14ac:dyDescent="0.3">
      <c r="A226" t="str">
        <f>HYPERLINK("https://hsdes.intel.com/resource/14013187331","14013187331")</f>
        <v>14013187331</v>
      </c>
      <c r="B226" t="s">
        <v>2068</v>
      </c>
      <c r="C226" t="s">
        <v>37</v>
      </c>
      <c r="E226" t="s">
        <v>225</v>
      </c>
      <c r="F226" t="s">
        <v>125</v>
      </c>
      <c r="G226" t="s">
        <v>40</v>
      </c>
      <c r="H226" t="s">
        <v>41</v>
      </c>
      <c r="I226" t="s">
        <v>42</v>
      </c>
      <c r="J226" t="s">
        <v>1680</v>
      </c>
      <c r="K226">
        <v>15</v>
      </c>
      <c r="L226">
        <v>12</v>
      </c>
      <c r="M226" t="s">
        <v>2069</v>
      </c>
      <c r="N226" t="s">
        <v>227</v>
      </c>
      <c r="O226" t="s">
        <v>2070</v>
      </c>
      <c r="P226" t="s">
        <v>2071</v>
      </c>
      <c r="Q226" t="s">
        <v>2072</v>
      </c>
      <c r="R226" t="s">
        <v>2069</v>
      </c>
      <c r="S226" t="s">
        <v>72</v>
      </c>
      <c r="T226" t="s">
        <v>231</v>
      </c>
      <c r="U226" t="s">
        <v>232</v>
      </c>
      <c r="V226" t="s">
        <v>2073</v>
      </c>
      <c r="W226" t="s">
        <v>1629</v>
      </c>
      <c r="X226" t="s">
        <v>183</v>
      </c>
      <c r="Y226" t="s">
        <v>1665</v>
      </c>
      <c r="Z226" t="s">
        <v>1666</v>
      </c>
      <c r="AB226" t="s">
        <v>56</v>
      </c>
      <c r="AC226" t="s">
        <v>160</v>
      </c>
      <c r="AE226" t="s">
        <v>58</v>
      </c>
      <c r="AF226" t="s">
        <v>77</v>
      </c>
      <c r="AI226" t="s">
        <v>60</v>
      </c>
      <c r="AJ226" t="s">
        <v>78</v>
      </c>
      <c r="AK226" t="s">
        <v>2074</v>
      </c>
      <c r="AL226" t="s">
        <v>2075</v>
      </c>
    </row>
    <row r="227" spans="1:38" x14ac:dyDescent="0.3">
      <c r="A227" t="str">
        <f>HYPERLINK("https://hsdes.intel.com/resource/14013187355","14013187355")</f>
        <v>14013187355</v>
      </c>
      <c r="B227" t="s">
        <v>2076</v>
      </c>
      <c r="C227" t="s">
        <v>37</v>
      </c>
      <c r="E227" t="s">
        <v>200</v>
      </c>
      <c r="F227" t="s">
        <v>125</v>
      </c>
      <c r="G227" t="s">
        <v>40</v>
      </c>
      <c r="H227" t="s">
        <v>41</v>
      </c>
      <c r="I227" t="s">
        <v>42</v>
      </c>
      <c r="J227" t="s">
        <v>1660</v>
      </c>
      <c r="K227">
        <v>8</v>
      </c>
      <c r="L227">
        <v>6</v>
      </c>
      <c r="M227" t="s">
        <v>2077</v>
      </c>
      <c r="N227" t="s">
        <v>203</v>
      </c>
      <c r="O227" t="s">
        <v>2078</v>
      </c>
      <c r="P227" t="s">
        <v>2079</v>
      </c>
      <c r="Q227" t="s">
        <v>2080</v>
      </c>
      <c r="R227" t="s">
        <v>2077</v>
      </c>
      <c r="S227" t="s">
        <v>72</v>
      </c>
      <c r="T227" t="s">
        <v>231</v>
      </c>
      <c r="U227" t="s">
        <v>200</v>
      </c>
      <c r="V227" t="s">
        <v>2081</v>
      </c>
      <c r="W227" t="s">
        <v>1629</v>
      </c>
      <c r="X227" t="s">
        <v>183</v>
      </c>
      <c r="Y227" t="s">
        <v>2082</v>
      </c>
      <c r="Z227" t="s">
        <v>1631</v>
      </c>
      <c r="AB227" t="s">
        <v>56</v>
      </c>
      <c r="AC227" t="s">
        <v>160</v>
      </c>
      <c r="AE227" t="s">
        <v>58</v>
      </c>
      <c r="AF227" t="s">
        <v>59</v>
      </c>
      <c r="AI227" t="s">
        <v>60</v>
      </c>
      <c r="AJ227" t="s">
        <v>78</v>
      </c>
      <c r="AK227" t="s">
        <v>2083</v>
      </c>
      <c r="AL227" t="s">
        <v>2084</v>
      </c>
    </row>
    <row r="228" spans="1:38" x14ac:dyDescent="0.3">
      <c r="A228" t="str">
        <f>HYPERLINK("https://hsdes.intel.com/resource/14013187403","14013187403")</f>
        <v>14013187403</v>
      </c>
      <c r="B228" t="s">
        <v>2085</v>
      </c>
      <c r="C228" t="s">
        <v>37</v>
      </c>
      <c r="E228" t="s">
        <v>225</v>
      </c>
      <c r="F228" t="s">
        <v>125</v>
      </c>
      <c r="G228" t="s">
        <v>40</v>
      </c>
      <c r="H228" t="s">
        <v>41</v>
      </c>
      <c r="I228" t="s">
        <v>42</v>
      </c>
      <c r="J228" t="s">
        <v>1751</v>
      </c>
      <c r="K228">
        <v>8</v>
      </c>
      <c r="L228">
        <v>6</v>
      </c>
      <c r="M228" t="s">
        <v>2086</v>
      </c>
      <c r="N228" t="s">
        <v>227</v>
      </c>
      <c r="O228" t="s">
        <v>2087</v>
      </c>
      <c r="P228" t="s">
        <v>1979</v>
      </c>
      <c r="Q228" t="s">
        <v>2088</v>
      </c>
      <c r="R228" t="s">
        <v>2086</v>
      </c>
      <c r="S228" t="s">
        <v>72</v>
      </c>
      <c r="T228" t="s">
        <v>231</v>
      </c>
      <c r="U228" t="s">
        <v>232</v>
      </c>
      <c r="V228" t="s">
        <v>2089</v>
      </c>
      <c r="W228" t="s">
        <v>1629</v>
      </c>
      <c r="X228" t="s">
        <v>53</v>
      </c>
      <c r="Y228" t="s">
        <v>1858</v>
      </c>
      <c r="Z228" t="s">
        <v>1666</v>
      </c>
      <c r="AB228" t="s">
        <v>56</v>
      </c>
      <c r="AC228" t="s">
        <v>160</v>
      </c>
      <c r="AE228" t="s">
        <v>58</v>
      </c>
      <c r="AF228" t="s">
        <v>77</v>
      </c>
      <c r="AI228" t="s">
        <v>60</v>
      </c>
      <c r="AJ228" t="s">
        <v>78</v>
      </c>
      <c r="AK228" t="s">
        <v>2090</v>
      </c>
      <c r="AL228" t="s">
        <v>2091</v>
      </c>
    </row>
    <row r="229" spans="1:38" x14ac:dyDescent="0.3">
      <c r="A229" t="str">
        <f>HYPERLINK("https://hsdes.intel.com/resource/14013187438","14013187438")</f>
        <v>14013187438</v>
      </c>
      <c r="B229" t="s">
        <v>2092</v>
      </c>
      <c r="C229" t="s">
        <v>37</v>
      </c>
      <c r="E229" t="s">
        <v>200</v>
      </c>
      <c r="F229" t="s">
        <v>125</v>
      </c>
      <c r="G229" t="s">
        <v>40</v>
      </c>
      <c r="H229" t="s">
        <v>41</v>
      </c>
      <c r="I229" t="s">
        <v>42</v>
      </c>
      <c r="J229" t="s">
        <v>1660</v>
      </c>
      <c r="K229">
        <v>5</v>
      </c>
      <c r="L229">
        <v>4</v>
      </c>
      <c r="M229" t="s">
        <v>2093</v>
      </c>
      <c r="N229" t="s">
        <v>203</v>
      </c>
      <c r="O229" t="s">
        <v>2094</v>
      </c>
      <c r="P229" t="s">
        <v>364</v>
      </c>
      <c r="Q229" t="s">
        <v>2095</v>
      </c>
      <c r="R229" t="s">
        <v>2093</v>
      </c>
      <c r="S229" t="s">
        <v>72</v>
      </c>
      <c r="T229" t="s">
        <v>231</v>
      </c>
      <c r="U229" t="s">
        <v>200</v>
      </c>
      <c r="V229" t="s">
        <v>2096</v>
      </c>
      <c r="W229" t="s">
        <v>1629</v>
      </c>
      <c r="X229" t="s">
        <v>183</v>
      </c>
      <c r="Y229" t="s">
        <v>1730</v>
      </c>
      <c r="Z229" t="s">
        <v>1634</v>
      </c>
      <c r="AB229" t="s">
        <v>56</v>
      </c>
      <c r="AC229" t="s">
        <v>160</v>
      </c>
      <c r="AE229" t="s">
        <v>58</v>
      </c>
      <c r="AF229" t="s">
        <v>77</v>
      </c>
      <c r="AI229" t="s">
        <v>60</v>
      </c>
      <c r="AJ229" t="s">
        <v>502</v>
      </c>
      <c r="AK229" t="s">
        <v>2014</v>
      </c>
      <c r="AL229" t="s">
        <v>2097</v>
      </c>
    </row>
    <row r="230" spans="1:38" x14ac:dyDescent="0.3">
      <c r="A230" t="str">
        <f>HYPERLINK("https://hsdes.intel.com/resource/14013187458","14013187458")</f>
        <v>14013187458</v>
      </c>
      <c r="B230" t="s">
        <v>2098</v>
      </c>
      <c r="C230" t="s">
        <v>37</v>
      </c>
      <c r="E230" t="s">
        <v>200</v>
      </c>
      <c r="F230" t="s">
        <v>125</v>
      </c>
      <c r="G230" t="s">
        <v>40</v>
      </c>
      <c r="H230" t="s">
        <v>41</v>
      </c>
      <c r="I230" t="s">
        <v>42</v>
      </c>
      <c r="J230" t="s">
        <v>1660</v>
      </c>
      <c r="K230">
        <v>15</v>
      </c>
      <c r="L230">
        <v>12</v>
      </c>
      <c r="M230" t="s">
        <v>2099</v>
      </c>
      <c r="N230" t="s">
        <v>203</v>
      </c>
      <c r="O230" t="s">
        <v>2100</v>
      </c>
      <c r="P230" t="s">
        <v>1729</v>
      </c>
      <c r="Q230" t="s">
        <v>2101</v>
      </c>
      <c r="R230" t="s">
        <v>2099</v>
      </c>
      <c r="S230" t="s">
        <v>72</v>
      </c>
      <c r="T230" t="s">
        <v>231</v>
      </c>
      <c r="U230" t="s">
        <v>200</v>
      </c>
      <c r="V230" t="s">
        <v>2102</v>
      </c>
      <c r="W230" t="s">
        <v>1629</v>
      </c>
      <c r="X230" t="s">
        <v>183</v>
      </c>
      <c r="Y230" t="s">
        <v>1730</v>
      </c>
      <c r="Z230" t="s">
        <v>1634</v>
      </c>
      <c r="AB230" t="s">
        <v>56</v>
      </c>
      <c r="AC230" t="s">
        <v>160</v>
      </c>
      <c r="AE230" t="s">
        <v>58</v>
      </c>
      <c r="AF230" t="s">
        <v>77</v>
      </c>
      <c r="AI230" t="s">
        <v>60</v>
      </c>
      <c r="AJ230" t="s">
        <v>502</v>
      </c>
      <c r="AK230" t="s">
        <v>2103</v>
      </c>
      <c r="AL230" t="s">
        <v>2104</v>
      </c>
    </row>
    <row r="231" spans="1:38" x14ac:dyDescent="0.3">
      <c r="A231" t="str">
        <f>HYPERLINK("https://hsdes.intel.com/resource/14013187474","14013187474")</f>
        <v>14013187474</v>
      </c>
      <c r="B231" t="s">
        <v>2105</v>
      </c>
      <c r="C231" t="s">
        <v>37</v>
      </c>
      <c r="E231" t="s">
        <v>50</v>
      </c>
      <c r="F231" t="s">
        <v>125</v>
      </c>
      <c r="G231" t="s">
        <v>40</v>
      </c>
      <c r="H231" t="s">
        <v>41</v>
      </c>
      <c r="I231" t="s">
        <v>42</v>
      </c>
      <c r="J231" t="s">
        <v>2106</v>
      </c>
      <c r="K231">
        <v>20</v>
      </c>
      <c r="L231">
        <v>15</v>
      </c>
      <c r="M231" t="s">
        <v>2107</v>
      </c>
      <c r="N231" t="s">
        <v>68</v>
      </c>
      <c r="O231" t="s">
        <v>2108</v>
      </c>
      <c r="P231" t="s">
        <v>2109</v>
      </c>
      <c r="Q231" t="s">
        <v>459</v>
      </c>
      <c r="R231" t="s">
        <v>2107</v>
      </c>
      <c r="S231" t="s">
        <v>49</v>
      </c>
      <c r="U231" t="s">
        <v>73</v>
      </c>
      <c r="V231" t="s">
        <v>2110</v>
      </c>
      <c r="W231" t="s">
        <v>1629</v>
      </c>
      <c r="X231" t="s">
        <v>183</v>
      </c>
      <c r="Y231" t="s">
        <v>2111</v>
      </c>
      <c r="Z231" t="s">
        <v>1634</v>
      </c>
      <c r="AB231" t="s">
        <v>56</v>
      </c>
      <c r="AC231" t="s">
        <v>57</v>
      </c>
      <c r="AE231" t="s">
        <v>146</v>
      </c>
      <c r="AF231" t="s">
        <v>77</v>
      </c>
      <c r="AI231" t="s">
        <v>60</v>
      </c>
      <c r="AJ231" t="s">
        <v>78</v>
      </c>
      <c r="AK231" t="s">
        <v>2112</v>
      </c>
      <c r="AL231" t="s">
        <v>2113</v>
      </c>
    </row>
    <row r="232" spans="1:38" x14ac:dyDescent="0.3">
      <c r="A232" t="str">
        <f>HYPERLINK("https://hsdes.intel.com/resource/14013187479","14013187479")</f>
        <v>14013187479</v>
      </c>
      <c r="B232" t="s">
        <v>2114</v>
      </c>
      <c r="C232" t="s">
        <v>37</v>
      </c>
      <c r="E232" t="s">
        <v>50</v>
      </c>
      <c r="F232" t="s">
        <v>125</v>
      </c>
      <c r="G232" t="s">
        <v>40</v>
      </c>
      <c r="H232" t="s">
        <v>41</v>
      </c>
      <c r="I232" t="s">
        <v>42</v>
      </c>
      <c r="J232" t="s">
        <v>2106</v>
      </c>
      <c r="K232">
        <v>20</v>
      </c>
      <c r="L232">
        <v>15</v>
      </c>
      <c r="M232" t="s">
        <v>2115</v>
      </c>
      <c r="N232" t="s">
        <v>68</v>
      </c>
      <c r="O232" t="s">
        <v>2116</v>
      </c>
      <c r="P232" t="s">
        <v>2117</v>
      </c>
      <c r="Q232" t="s">
        <v>2118</v>
      </c>
      <c r="R232" t="s">
        <v>2115</v>
      </c>
      <c r="S232" t="s">
        <v>49</v>
      </c>
      <c r="U232" t="s">
        <v>73</v>
      </c>
      <c r="V232" t="s">
        <v>2119</v>
      </c>
      <c r="W232" t="s">
        <v>1629</v>
      </c>
      <c r="X232" t="s">
        <v>53</v>
      </c>
      <c r="Y232" t="s">
        <v>2111</v>
      </c>
      <c r="Z232" t="s">
        <v>1634</v>
      </c>
      <c r="AB232" t="s">
        <v>56</v>
      </c>
      <c r="AC232" t="s">
        <v>57</v>
      </c>
      <c r="AE232" t="s">
        <v>146</v>
      </c>
      <c r="AF232" t="s">
        <v>77</v>
      </c>
      <c r="AI232" t="s">
        <v>60</v>
      </c>
      <c r="AJ232" t="s">
        <v>78</v>
      </c>
      <c r="AK232" t="s">
        <v>2120</v>
      </c>
      <c r="AL232" t="s">
        <v>2121</v>
      </c>
    </row>
    <row r="233" spans="1:38" x14ac:dyDescent="0.3">
      <c r="A233" t="str">
        <f>HYPERLINK("https://hsdes.intel.com/resource/14013187501","14013187501")</f>
        <v>14013187501</v>
      </c>
      <c r="B233" t="s">
        <v>2122</v>
      </c>
      <c r="C233" t="s">
        <v>37</v>
      </c>
      <c r="E233" t="s">
        <v>200</v>
      </c>
      <c r="F233" t="s">
        <v>125</v>
      </c>
      <c r="G233" t="s">
        <v>40</v>
      </c>
      <c r="H233" t="s">
        <v>41</v>
      </c>
      <c r="I233" t="s">
        <v>42</v>
      </c>
      <c r="J233" t="s">
        <v>1660</v>
      </c>
      <c r="K233">
        <v>15</v>
      </c>
      <c r="L233">
        <v>10</v>
      </c>
      <c r="M233" t="s">
        <v>2123</v>
      </c>
      <c r="N233" t="s">
        <v>203</v>
      </c>
      <c r="O233" t="s">
        <v>2124</v>
      </c>
      <c r="P233" t="s">
        <v>1956</v>
      </c>
      <c r="Q233" t="s">
        <v>2125</v>
      </c>
      <c r="R233" t="s">
        <v>2123</v>
      </c>
      <c r="S233" t="s">
        <v>72</v>
      </c>
      <c r="T233" t="s">
        <v>231</v>
      </c>
      <c r="U233" t="s">
        <v>200</v>
      </c>
      <c r="V233" t="s">
        <v>2126</v>
      </c>
      <c r="W233" t="s">
        <v>1629</v>
      </c>
      <c r="X233" t="s">
        <v>183</v>
      </c>
      <c r="Y233" t="s">
        <v>1950</v>
      </c>
      <c r="Z233" t="s">
        <v>1631</v>
      </c>
      <c r="AB233" t="s">
        <v>56</v>
      </c>
      <c r="AC233" t="s">
        <v>160</v>
      </c>
      <c r="AE233" t="s">
        <v>58</v>
      </c>
      <c r="AF233" t="s">
        <v>77</v>
      </c>
      <c r="AI233" t="s">
        <v>60</v>
      </c>
      <c r="AJ233" t="s">
        <v>78</v>
      </c>
      <c r="AK233" t="s">
        <v>2127</v>
      </c>
      <c r="AL233" t="s">
        <v>2128</v>
      </c>
    </row>
    <row r="234" spans="1:38" x14ac:dyDescent="0.3">
      <c r="A234" t="str">
        <f>HYPERLINK("https://hsdes.intel.com/resource/14013187575","14013187575")</f>
        <v>14013187575</v>
      </c>
      <c r="B234" t="s">
        <v>2129</v>
      </c>
      <c r="C234" t="s">
        <v>37</v>
      </c>
      <c r="E234" t="s">
        <v>225</v>
      </c>
      <c r="F234" t="s">
        <v>125</v>
      </c>
      <c r="G234" t="s">
        <v>40</v>
      </c>
      <c r="H234" t="s">
        <v>41</v>
      </c>
      <c r="I234" t="s">
        <v>42</v>
      </c>
      <c r="J234" t="s">
        <v>1680</v>
      </c>
      <c r="K234">
        <v>8</v>
      </c>
      <c r="L234">
        <v>6</v>
      </c>
      <c r="M234" t="s">
        <v>2130</v>
      </c>
      <c r="N234" t="s">
        <v>227</v>
      </c>
      <c r="O234" t="s">
        <v>2131</v>
      </c>
      <c r="P234" t="s">
        <v>2132</v>
      </c>
      <c r="Q234" t="s">
        <v>2133</v>
      </c>
      <c r="R234" t="s">
        <v>2130</v>
      </c>
      <c r="S234" t="s">
        <v>72</v>
      </c>
      <c r="T234" t="s">
        <v>231</v>
      </c>
      <c r="U234" t="s">
        <v>232</v>
      </c>
      <c r="V234" t="s">
        <v>1981</v>
      </c>
      <c r="W234" t="s">
        <v>1629</v>
      </c>
      <c r="X234" t="s">
        <v>183</v>
      </c>
      <c r="Y234" t="s">
        <v>1858</v>
      </c>
      <c r="Z234" t="s">
        <v>1666</v>
      </c>
      <c r="AB234" t="s">
        <v>56</v>
      </c>
      <c r="AC234" t="s">
        <v>160</v>
      </c>
      <c r="AE234" t="s">
        <v>58</v>
      </c>
      <c r="AF234" t="s">
        <v>77</v>
      </c>
      <c r="AI234" t="s">
        <v>60</v>
      </c>
      <c r="AJ234" t="s">
        <v>78</v>
      </c>
      <c r="AK234" t="s">
        <v>2134</v>
      </c>
      <c r="AL234" t="s">
        <v>2135</v>
      </c>
    </row>
    <row r="235" spans="1:38" x14ac:dyDescent="0.3">
      <c r="A235" t="str">
        <f>HYPERLINK("https://hsdes.intel.com/resource/14013187647","14013187647")</f>
        <v>14013187647</v>
      </c>
      <c r="B235" t="s">
        <v>1492</v>
      </c>
      <c r="C235" t="s">
        <v>37</v>
      </c>
      <c r="E235" t="s">
        <v>225</v>
      </c>
      <c r="F235" t="s">
        <v>125</v>
      </c>
      <c r="G235" t="s">
        <v>40</v>
      </c>
      <c r="H235" t="s">
        <v>41</v>
      </c>
      <c r="I235" t="s">
        <v>42</v>
      </c>
      <c r="J235" t="s">
        <v>1833</v>
      </c>
      <c r="K235">
        <v>10</v>
      </c>
      <c r="L235">
        <v>6</v>
      </c>
      <c r="M235" t="s">
        <v>2136</v>
      </c>
      <c r="N235" t="s">
        <v>227</v>
      </c>
      <c r="O235" t="s">
        <v>2137</v>
      </c>
      <c r="P235" t="s">
        <v>732</v>
      </c>
      <c r="Q235" t="s">
        <v>2138</v>
      </c>
      <c r="R235" t="s">
        <v>2136</v>
      </c>
      <c r="S235" t="s">
        <v>72</v>
      </c>
      <c r="T235" t="s">
        <v>231</v>
      </c>
      <c r="U235" t="s">
        <v>232</v>
      </c>
      <c r="V235" t="s">
        <v>1496</v>
      </c>
      <c r="W235" t="s">
        <v>1629</v>
      </c>
      <c r="X235" t="s">
        <v>183</v>
      </c>
      <c r="Y235" t="s">
        <v>1858</v>
      </c>
      <c r="Z235" t="s">
        <v>1666</v>
      </c>
      <c r="AB235" t="s">
        <v>56</v>
      </c>
      <c r="AC235" t="s">
        <v>1676</v>
      </c>
      <c r="AE235" t="s">
        <v>58</v>
      </c>
      <c r="AF235" t="s">
        <v>77</v>
      </c>
      <c r="AI235" t="s">
        <v>60</v>
      </c>
      <c r="AJ235" t="s">
        <v>78</v>
      </c>
      <c r="AK235" t="s">
        <v>2139</v>
      </c>
      <c r="AL235" t="s">
        <v>2140</v>
      </c>
    </row>
    <row r="236" spans="1:38" x14ac:dyDescent="0.3">
      <c r="A236" t="str">
        <f>HYPERLINK("https://hsdes.intel.com/resource/14013187692","14013187692")</f>
        <v>14013187692</v>
      </c>
      <c r="B236" t="s">
        <v>2141</v>
      </c>
      <c r="C236" t="s">
        <v>37</v>
      </c>
      <c r="E236" t="s">
        <v>50</v>
      </c>
      <c r="F236" t="s">
        <v>125</v>
      </c>
      <c r="G236" t="s">
        <v>40</v>
      </c>
      <c r="H236" t="s">
        <v>41</v>
      </c>
      <c r="I236" t="s">
        <v>42</v>
      </c>
      <c r="J236" t="s">
        <v>1813</v>
      </c>
      <c r="K236">
        <v>10</v>
      </c>
      <c r="L236">
        <v>8</v>
      </c>
      <c r="M236" t="s">
        <v>2142</v>
      </c>
      <c r="N236" t="s">
        <v>68</v>
      </c>
      <c r="O236" t="s">
        <v>2143</v>
      </c>
      <c r="P236" t="s">
        <v>2144</v>
      </c>
      <c r="Q236" t="s">
        <v>2145</v>
      </c>
      <c r="R236" t="s">
        <v>2142</v>
      </c>
      <c r="S236" t="s">
        <v>49</v>
      </c>
      <c r="U236" t="s">
        <v>73</v>
      </c>
      <c r="V236" t="s">
        <v>2146</v>
      </c>
      <c r="W236" t="s">
        <v>1629</v>
      </c>
      <c r="X236" t="s">
        <v>183</v>
      </c>
      <c r="Y236" t="s">
        <v>1648</v>
      </c>
      <c r="Z236" t="s">
        <v>1640</v>
      </c>
      <c r="AB236" t="s">
        <v>56</v>
      </c>
      <c r="AC236" t="s">
        <v>160</v>
      </c>
      <c r="AE236" t="s">
        <v>58</v>
      </c>
      <c r="AF236" t="s">
        <v>77</v>
      </c>
      <c r="AI236" t="s">
        <v>60</v>
      </c>
      <c r="AJ236" t="s">
        <v>78</v>
      </c>
      <c r="AK236" t="s">
        <v>2147</v>
      </c>
      <c r="AL236" t="s">
        <v>2148</v>
      </c>
    </row>
    <row r="237" spans="1:38" x14ac:dyDescent="0.3">
      <c r="A237" t="str">
        <f>HYPERLINK("https://hsdes.intel.com/resource/14013187693","14013187693")</f>
        <v>14013187693</v>
      </c>
      <c r="B237" t="s">
        <v>2149</v>
      </c>
      <c r="C237" t="s">
        <v>37</v>
      </c>
      <c r="E237" t="s">
        <v>50</v>
      </c>
      <c r="F237" t="s">
        <v>125</v>
      </c>
      <c r="G237" t="s">
        <v>40</v>
      </c>
      <c r="H237" t="s">
        <v>41</v>
      </c>
      <c r="I237" t="s">
        <v>42</v>
      </c>
      <c r="J237" t="s">
        <v>1813</v>
      </c>
      <c r="K237">
        <v>20</v>
      </c>
      <c r="L237">
        <v>15</v>
      </c>
      <c r="M237" t="s">
        <v>2150</v>
      </c>
      <c r="N237" t="s">
        <v>68</v>
      </c>
      <c r="O237" t="s">
        <v>2151</v>
      </c>
      <c r="P237" t="s">
        <v>2152</v>
      </c>
      <c r="Q237" t="s">
        <v>2153</v>
      </c>
      <c r="R237" t="s">
        <v>2150</v>
      </c>
      <c r="S237" t="s">
        <v>49</v>
      </c>
      <c r="U237" t="s">
        <v>73</v>
      </c>
      <c r="V237" t="s">
        <v>2154</v>
      </c>
      <c r="W237" t="s">
        <v>1629</v>
      </c>
      <c r="X237" t="s">
        <v>53</v>
      </c>
      <c r="Y237" t="s">
        <v>1639</v>
      </c>
      <c r="Z237" t="s">
        <v>1640</v>
      </c>
      <c r="AB237" t="s">
        <v>56</v>
      </c>
      <c r="AC237" t="s">
        <v>160</v>
      </c>
      <c r="AE237" t="s">
        <v>146</v>
      </c>
      <c r="AF237" t="s">
        <v>77</v>
      </c>
      <c r="AI237" t="s">
        <v>60</v>
      </c>
      <c r="AJ237" t="s">
        <v>78</v>
      </c>
      <c r="AK237" t="s">
        <v>2155</v>
      </c>
      <c r="AL237" t="s">
        <v>2156</v>
      </c>
    </row>
    <row r="238" spans="1:38" x14ac:dyDescent="0.3">
      <c r="A238" t="str">
        <f>HYPERLINK("https://hsdes.intel.com/resource/14013187704","14013187704")</f>
        <v>14013187704</v>
      </c>
      <c r="B238" t="s">
        <v>2157</v>
      </c>
      <c r="C238" t="s">
        <v>37</v>
      </c>
      <c r="E238" t="s">
        <v>50</v>
      </c>
      <c r="F238" t="s">
        <v>125</v>
      </c>
      <c r="G238" t="s">
        <v>40</v>
      </c>
      <c r="H238" t="s">
        <v>41</v>
      </c>
      <c r="I238" t="s">
        <v>42</v>
      </c>
      <c r="J238" t="s">
        <v>1813</v>
      </c>
      <c r="K238">
        <v>15</v>
      </c>
      <c r="L238">
        <v>12</v>
      </c>
      <c r="M238" t="s">
        <v>2158</v>
      </c>
      <c r="N238" t="s">
        <v>68</v>
      </c>
      <c r="O238" t="s">
        <v>2159</v>
      </c>
      <c r="P238" t="s">
        <v>2152</v>
      </c>
      <c r="Q238" t="s">
        <v>2160</v>
      </c>
      <c r="R238" t="s">
        <v>2158</v>
      </c>
      <c r="S238" t="s">
        <v>49</v>
      </c>
      <c r="U238" t="s">
        <v>73</v>
      </c>
      <c r="V238" t="s">
        <v>2161</v>
      </c>
      <c r="W238" t="s">
        <v>1629</v>
      </c>
      <c r="X238" t="s">
        <v>183</v>
      </c>
      <c r="Y238" t="s">
        <v>1639</v>
      </c>
      <c r="Z238" t="s">
        <v>1640</v>
      </c>
      <c r="AB238" t="s">
        <v>56</v>
      </c>
      <c r="AC238" t="s">
        <v>160</v>
      </c>
      <c r="AE238" t="s">
        <v>58</v>
      </c>
      <c r="AF238" t="s">
        <v>77</v>
      </c>
      <c r="AI238" t="s">
        <v>60</v>
      </c>
      <c r="AJ238" t="s">
        <v>78</v>
      </c>
      <c r="AK238" t="s">
        <v>2162</v>
      </c>
      <c r="AL238" t="s">
        <v>2163</v>
      </c>
    </row>
    <row r="239" spans="1:38" x14ac:dyDescent="0.3">
      <c r="A239" t="str">
        <f>HYPERLINK("https://hsdes.intel.com/resource/14013187709","14013187709")</f>
        <v>14013187709</v>
      </c>
      <c r="B239" t="s">
        <v>2164</v>
      </c>
      <c r="C239" t="s">
        <v>37</v>
      </c>
      <c r="E239" t="s">
        <v>50</v>
      </c>
      <c r="F239" t="s">
        <v>125</v>
      </c>
      <c r="G239" t="s">
        <v>40</v>
      </c>
      <c r="H239" t="s">
        <v>41</v>
      </c>
      <c r="I239" t="s">
        <v>42</v>
      </c>
      <c r="J239" t="s">
        <v>1813</v>
      </c>
      <c r="K239">
        <v>15</v>
      </c>
      <c r="L239">
        <v>12</v>
      </c>
      <c r="M239" t="s">
        <v>2165</v>
      </c>
      <c r="N239" t="s">
        <v>68</v>
      </c>
      <c r="O239" t="s">
        <v>2166</v>
      </c>
      <c r="P239" t="s">
        <v>2152</v>
      </c>
      <c r="Q239" t="s">
        <v>2167</v>
      </c>
      <c r="R239" t="s">
        <v>2165</v>
      </c>
      <c r="S239" t="s">
        <v>49</v>
      </c>
      <c r="U239" t="s">
        <v>73</v>
      </c>
      <c r="V239" t="s">
        <v>2168</v>
      </c>
      <c r="W239" t="s">
        <v>1629</v>
      </c>
      <c r="X239" t="s">
        <v>183</v>
      </c>
      <c r="Y239" t="s">
        <v>1639</v>
      </c>
      <c r="Z239" t="s">
        <v>1640</v>
      </c>
      <c r="AB239" t="s">
        <v>56</v>
      </c>
      <c r="AC239" t="s">
        <v>160</v>
      </c>
      <c r="AE239" t="s">
        <v>58</v>
      </c>
      <c r="AF239" t="s">
        <v>77</v>
      </c>
      <c r="AI239" t="s">
        <v>60</v>
      </c>
      <c r="AJ239" t="s">
        <v>78</v>
      </c>
      <c r="AK239" t="s">
        <v>2162</v>
      </c>
      <c r="AL239" t="s">
        <v>2169</v>
      </c>
    </row>
    <row r="240" spans="1:38" x14ac:dyDescent="0.3">
      <c r="A240" t="str">
        <f>HYPERLINK("https://hsdes.intel.com/resource/14013187719","14013187719")</f>
        <v>14013187719</v>
      </c>
      <c r="B240" t="s">
        <v>2170</v>
      </c>
      <c r="C240" t="s">
        <v>37</v>
      </c>
      <c r="E240" t="s">
        <v>200</v>
      </c>
      <c r="F240" t="s">
        <v>125</v>
      </c>
      <c r="G240" t="s">
        <v>40</v>
      </c>
      <c r="H240" t="s">
        <v>41</v>
      </c>
      <c r="I240" t="s">
        <v>42</v>
      </c>
      <c r="J240" t="s">
        <v>1721</v>
      </c>
      <c r="K240">
        <v>10</v>
      </c>
      <c r="L240">
        <v>8</v>
      </c>
      <c r="M240" t="s">
        <v>2171</v>
      </c>
      <c r="N240" t="s">
        <v>853</v>
      </c>
      <c r="O240" t="s">
        <v>2172</v>
      </c>
      <c r="P240" t="s">
        <v>2173</v>
      </c>
      <c r="Q240" t="s">
        <v>2174</v>
      </c>
      <c r="R240" t="s">
        <v>2171</v>
      </c>
      <c r="S240" t="s">
        <v>72</v>
      </c>
      <c r="U240" t="s">
        <v>200</v>
      </c>
      <c r="V240" t="s">
        <v>2175</v>
      </c>
      <c r="W240" t="s">
        <v>1629</v>
      </c>
      <c r="X240" t="s">
        <v>53</v>
      </c>
      <c r="Y240" t="s">
        <v>1686</v>
      </c>
      <c r="Z240" t="s">
        <v>1640</v>
      </c>
      <c r="AB240" t="s">
        <v>56</v>
      </c>
      <c r="AC240" t="s">
        <v>160</v>
      </c>
      <c r="AE240" t="s">
        <v>58</v>
      </c>
      <c r="AF240" t="s">
        <v>59</v>
      </c>
      <c r="AI240" t="s">
        <v>60</v>
      </c>
      <c r="AJ240" t="s">
        <v>1726</v>
      </c>
      <c r="AK240" t="s">
        <v>2176</v>
      </c>
      <c r="AL240" t="s">
        <v>2177</v>
      </c>
    </row>
    <row r="241" spans="1:38" x14ac:dyDescent="0.3">
      <c r="A241" t="str">
        <f>HYPERLINK("https://hsdes.intel.com/resource/14013187722","14013187722")</f>
        <v>14013187722</v>
      </c>
      <c r="B241" t="s">
        <v>2178</v>
      </c>
      <c r="C241" t="s">
        <v>37</v>
      </c>
      <c r="E241" t="s">
        <v>200</v>
      </c>
      <c r="F241" t="s">
        <v>125</v>
      </c>
      <c r="G241" t="s">
        <v>40</v>
      </c>
      <c r="H241" t="s">
        <v>41</v>
      </c>
      <c r="I241" t="s">
        <v>42</v>
      </c>
      <c r="J241" t="s">
        <v>373</v>
      </c>
      <c r="K241">
        <v>8</v>
      </c>
      <c r="L241">
        <v>6</v>
      </c>
      <c r="M241" t="s">
        <v>2179</v>
      </c>
      <c r="N241" t="s">
        <v>853</v>
      </c>
      <c r="O241" t="s">
        <v>2180</v>
      </c>
      <c r="P241" t="s">
        <v>2181</v>
      </c>
      <c r="Q241" t="s">
        <v>2174</v>
      </c>
      <c r="R241" t="s">
        <v>2179</v>
      </c>
      <c r="S241" t="s">
        <v>72</v>
      </c>
      <c r="U241" t="s">
        <v>200</v>
      </c>
      <c r="V241" t="s">
        <v>2182</v>
      </c>
      <c r="W241" t="s">
        <v>1629</v>
      </c>
      <c r="X241" t="s">
        <v>183</v>
      </c>
      <c r="Y241" t="s">
        <v>2183</v>
      </c>
      <c r="Z241" t="s">
        <v>2184</v>
      </c>
      <c r="AB241" t="s">
        <v>56</v>
      </c>
      <c r="AC241" t="s">
        <v>57</v>
      </c>
      <c r="AE241" t="s">
        <v>58</v>
      </c>
      <c r="AF241" t="s">
        <v>77</v>
      </c>
      <c r="AI241" t="s">
        <v>60</v>
      </c>
      <c r="AJ241" t="s">
        <v>1726</v>
      </c>
      <c r="AK241" t="s">
        <v>2185</v>
      </c>
      <c r="AL241" t="s">
        <v>2186</v>
      </c>
    </row>
    <row r="242" spans="1:38" ht="16.2" x14ac:dyDescent="0.3">
      <c r="A242" t="str">
        <f>HYPERLINK("https://hsdes.intel.com/resource/14013187726","14013187726")</f>
        <v>14013187726</v>
      </c>
      <c r="B242" t="s">
        <v>2187</v>
      </c>
      <c r="C242" t="s">
        <v>923</v>
      </c>
      <c r="D242" s="1" t="s">
        <v>2335</v>
      </c>
      <c r="E242" t="s">
        <v>38</v>
      </c>
      <c r="F242" t="s">
        <v>125</v>
      </c>
      <c r="G242" t="s">
        <v>40</v>
      </c>
      <c r="H242" t="s">
        <v>41</v>
      </c>
      <c r="I242" t="s">
        <v>42</v>
      </c>
      <c r="J242" t="s">
        <v>2188</v>
      </c>
      <c r="K242">
        <v>10</v>
      </c>
      <c r="L242">
        <v>8</v>
      </c>
      <c r="M242" t="s">
        <v>2189</v>
      </c>
      <c r="N242" t="s">
        <v>240</v>
      </c>
      <c r="O242" t="s">
        <v>2190</v>
      </c>
      <c r="P242" t="s">
        <v>2191</v>
      </c>
      <c r="Q242" t="s">
        <v>2192</v>
      </c>
      <c r="R242" t="s">
        <v>2189</v>
      </c>
      <c r="S242" t="s">
        <v>49</v>
      </c>
      <c r="U242" t="s">
        <v>50</v>
      </c>
      <c r="V242" t="s">
        <v>2193</v>
      </c>
      <c r="W242" t="s">
        <v>1629</v>
      </c>
      <c r="X242" t="s">
        <v>183</v>
      </c>
      <c r="Y242" t="s">
        <v>1665</v>
      </c>
      <c r="Z242" t="s">
        <v>1666</v>
      </c>
      <c r="AB242" t="s">
        <v>56</v>
      </c>
      <c r="AC242" t="s">
        <v>160</v>
      </c>
      <c r="AE242" t="s">
        <v>58</v>
      </c>
      <c r="AF242" t="s">
        <v>77</v>
      </c>
      <c r="AI242" t="s">
        <v>60</v>
      </c>
      <c r="AJ242" t="s">
        <v>78</v>
      </c>
      <c r="AK242" t="s">
        <v>2194</v>
      </c>
      <c r="AL242" t="s">
        <v>2195</v>
      </c>
    </row>
    <row r="243" spans="1:38" x14ac:dyDescent="0.3">
      <c r="A243" t="str">
        <f>HYPERLINK("https://hsdes.intel.com/resource/14013187729","14013187729")</f>
        <v>14013187729</v>
      </c>
      <c r="B243" t="s">
        <v>2196</v>
      </c>
      <c r="C243" t="s">
        <v>37</v>
      </c>
      <c r="E243" t="s">
        <v>1832</v>
      </c>
      <c r="F243" t="s">
        <v>125</v>
      </c>
      <c r="G243" t="s">
        <v>40</v>
      </c>
      <c r="H243" t="s">
        <v>41</v>
      </c>
      <c r="I243" t="s">
        <v>42</v>
      </c>
      <c r="J243" t="s">
        <v>1833</v>
      </c>
      <c r="K243">
        <v>6</v>
      </c>
      <c r="L243">
        <v>5</v>
      </c>
      <c r="M243" t="s">
        <v>2197</v>
      </c>
      <c r="N243" t="s">
        <v>240</v>
      </c>
      <c r="O243" t="s">
        <v>2198</v>
      </c>
      <c r="P243" t="s">
        <v>2199</v>
      </c>
      <c r="Q243" t="s">
        <v>2200</v>
      </c>
      <c r="R243" t="s">
        <v>2197</v>
      </c>
      <c r="S243" t="s">
        <v>72</v>
      </c>
      <c r="U243" t="s">
        <v>1832</v>
      </c>
      <c r="V243" t="s">
        <v>2201</v>
      </c>
      <c r="W243" t="s">
        <v>1629</v>
      </c>
      <c r="X243" t="s">
        <v>183</v>
      </c>
      <c r="Y243" t="s">
        <v>2202</v>
      </c>
      <c r="Z243" t="s">
        <v>1640</v>
      </c>
      <c r="AB243" t="s">
        <v>56</v>
      </c>
      <c r="AC243" t="s">
        <v>160</v>
      </c>
      <c r="AE243" t="s">
        <v>58</v>
      </c>
      <c r="AF243" t="s">
        <v>77</v>
      </c>
      <c r="AI243" t="s">
        <v>60</v>
      </c>
      <c r="AJ243" t="s">
        <v>78</v>
      </c>
      <c r="AK243" t="s">
        <v>2203</v>
      </c>
      <c r="AL243" t="s">
        <v>2204</v>
      </c>
    </row>
    <row r="244" spans="1:38" x14ac:dyDescent="0.3">
      <c r="A244" t="str">
        <f>HYPERLINK("https://hsdes.intel.com/resource/14013187731","14013187731")</f>
        <v>14013187731</v>
      </c>
      <c r="B244" t="s">
        <v>2205</v>
      </c>
      <c r="C244" t="s">
        <v>37</v>
      </c>
      <c r="E244" t="s">
        <v>1832</v>
      </c>
      <c r="F244" t="s">
        <v>125</v>
      </c>
      <c r="G244" t="s">
        <v>40</v>
      </c>
      <c r="H244" t="s">
        <v>41</v>
      </c>
      <c r="I244" t="s">
        <v>42</v>
      </c>
      <c r="J244" t="s">
        <v>1833</v>
      </c>
      <c r="K244">
        <v>20</v>
      </c>
      <c r="L244">
        <v>10</v>
      </c>
      <c r="M244" t="s">
        <v>2206</v>
      </c>
      <c r="N244" t="s">
        <v>240</v>
      </c>
      <c r="O244" t="s">
        <v>2207</v>
      </c>
      <c r="P244" t="s">
        <v>2208</v>
      </c>
      <c r="Q244" t="s">
        <v>2200</v>
      </c>
      <c r="R244" t="s">
        <v>2206</v>
      </c>
      <c r="S244" t="s">
        <v>72</v>
      </c>
      <c r="U244" t="s">
        <v>1832</v>
      </c>
      <c r="V244" t="s">
        <v>2209</v>
      </c>
      <c r="W244" t="s">
        <v>1629</v>
      </c>
      <c r="X244" t="s">
        <v>183</v>
      </c>
      <c r="Y244" t="s">
        <v>2202</v>
      </c>
      <c r="Z244" t="s">
        <v>1640</v>
      </c>
      <c r="AB244" t="s">
        <v>56</v>
      </c>
      <c r="AC244" t="s">
        <v>160</v>
      </c>
      <c r="AE244" t="s">
        <v>58</v>
      </c>
      <c r="AF244" t="s">
        <v>77</v>
      </c>
      <c r="AI244" t="s">
        <v>60</v>
      </c>
      <c r="AJ244" t="s">
        <v>78</v>
      </c>
      <c r="AK244" t="s">
        <v>2210</v>
      </c>
      <c r="AL244" t="s">
        <v>2211</v>
      </c>
    </row>
    <row r="245" spans="1:38" x14ac:dyDescent="0.3">
      <c r="A245" t="str">
        <f>HYPERLINK("https://hsdes.intel.com/resource/14013187740","14013187740")</f>
        <v>14013187740</v>
      </c>
      <c r="B245" t="s">
        <v>2212</v>
      </c>
      <c r="C245" t="s">
        <v>37</v>
      </c>
      <c r="E245" t="s">
        <v>1832</v>
      </c>
      <c r="F245" t="s">
        <v>125</v>
      </c>
      <c r="G245" t="s">
        <v>40</v>
      </c>
      <c r="H245" t="s">
        <v>41</v>
      </c>
      <c r="I245" t="s">
        <v>42</v>
      </c>
      <c r="J245" t="s">
        <v>1833</v>
      </c>
      <c r="K245">
        <v>10</v>
      </c>
      <c r="L245">
        <v>8</v>
      </c>
      <c r="M245" t="s">
        <v>2213</v>
      </c>
      <c r="N245" t="s">
        <v>1835</v>
      </c>
      <c r="O245" t="s">
        <v>2214</v>
      </c>
      <c r="P245" t="s">
        <v>2215</v>
      </c>
      <c r="Q245" t="s">
        <v>2216</v>
      </c>
      <c r="R245" t="s">
        <v>2213</v>
      </c>
      <c r="S245" t="s">
        <v>72</v>
      </c>
      <c r="U245" t="s">
        <v>1832</v>
      </c>
      <c r="V245" t="s">
        <v>2217</v>
      </c>
      <c r="W245" t="s">
        <v>1629</v>
      </c>
      <c r="X245" t="s">
        <v>53</v>
      </c>
      <c r="Y245" t="s">
        <v>1665</v>
      </c>
      <c r="Z245" t="s">
        <v>1666</v>
      </c>
      <c r="AB245" t="s">
        <v>56</v>
      </c>
      <c r="AC245" t="s">
        <v>160</v>
      </c>
      <c r="AE245" t="s">
        <v>58</v>
      </c>
      <c r="AF245" t="s">
        <v>77</v>
      </c>
      <c r="AI245" t="s">
        <v>60</v>
      </c>
      <c r="AJ245" t="s">
        <v>78</v>
      </c>
      <c r="AK245" t="s">
        <v>2218</v>
      </c>
      <c r="AL245" t="s">
        <v>2219</v>
      </c>
    </row>
    <row r="246" spans="1:38" x14ac:dyDescent="0.3">
      <c r="A246" t="str">
        <f>HYPERLINK("https://hsdes.intel.com/resource/14013187762","14013187762")</f>
        <v>14013187762</v>
      </c>
      <c r="B246" t="s">
        <v>2220</v>
      </c>
      <c r="C246" t="s">
        <v>37</v>
      </c>
      <c r="E246" t="s">
        <v>50</v>
      </c>
      <c r="F246" t="s">
        <v>125</v>
      </c>
      <c r="G246" t="s">
        <v>40</v>
      </c>
      <c r="H246" t="s">
        <v>41</v>
      </c>
      <c r="I246" t="s">
        <v>42</v>
      </c>
      <c r="J246" t="s">
        <v>1833</v>
      </c>
      <c r="K246">
        <v>20</v>
      </c>
      <c r="L246">
        <v>15</v>
      </c>
      <c r="M246" t="s">
        <v>2221</v>
      </c>
      <c r="N246" t="s">
        <v>340</v>
      </c>
      <c r="O246" t="s">
        <v>2222</v>
      </c>
      <c r="P246" t="s">
        <v>2223</v>
      </c>
      <c r="Q246" t="s">
        <v>2224</v>
      </c>
      <c r="R246" t="s">
        <v>2221</v>
      </c>
      <c r="S246" t="s">
        <v>49</v>
      </c>
      <c r="U246" t="s">
        <v>50</v>
      </c>
      <c r="V246" t="s">
        <v>2225</v>
      </c>
      <c r="W246" t="s">
        <v>1629</v>
      </c>
      <c r="X246" t="s">
        <v>183</v>
      </c>
      <c r="Y246" t="s">
        <v>1686</v>
      </c>
      <c r="Z246" t="s">
        <v>1640</v>
      </c>
      <c r="AB246" t="s">
        <v>56</v>
      </c>
      <c r="AC246" t="s">
        <v>160</v>
      </c>
      <c r="AE246" t="s">
        <v>146</v>
      </c>
      <c r="AF246" t="s">
        <v>77</v>
      </c>
      <c r="AI246" t="s">
        <v>60</v>
      </c>
      <c r="AJ246" t="s">
        <v>78</v>
      </c>
      <c r="AK246" t="s">
        <v>2226</v>
      </c>
      <c r="AL246" t="s">
        <v>2227</v>
      </c>
    </row>
    <row r="247" spans="1:38" x14ac:dyDescent="0.3">
      <c r="A247" t="str">
        <f>HYPERLINK("https://hsdes.intel.com/resource/14013187780","14013187780")</f>
        <v>14013187780</v>
      </c>
      <c r="B247" t="s">
        <v>2228</v>
      </c>
      <c r="C247" t="s">
        <v>37</v>
      </c>
      <c r="E247" t="s">
        <v>200</v>
      </c>
      <c r="F247" t="s">
        <v>125</v>
      </c>
      <c r="G247" t="s">
        <v>40</v>
      </c>
      <c r="H247" t="s">
        <v>41</v>
      </c>
      <c r="I247" t="s">
        <v>42</v>
      </c>
      <c r="J247" t="s">
        <v>1660</v>
      </c>
      <c r="K247">
        <v>5</v>
      </c>
      <c r="L247">
        <v>4</v>
      </c>
      <c r="M247" t="s">
        <v>2229</v>
      </c>
      <c r="N247" t="s">
        <v>203</v>
      </c>
      <c r="P247" t="s">
        <v>364</v>
      </c>
      <c r="Q247" t="s">
        <v>2230</v>
      </c>
      <c r="R247" t="s">
        <v>2229</v>
      </c>
      <c r="S247" t="s">
        <v>72</v>
      </c>
      <c r="T247" t="s">
        <v>231</v>
      </c>
      <c r="U247" t="s">
        <v>200</v>
      </c>
      <c r="V247" t="s">
        <v>2231</v>
      </c>
      <c r="W247" t="s">
        <v>1629</v>
      </c>
      <c r="X247" t="s">
        <v>53</v>
      </c>
      <c r="Y247" t="s">
        <v>1730</v>
      </c>
      <c r="Z247" t="s">
        <v>1634</v>
      </c>
      <c r="AB247" t="s">
        <v>56</v>
      </c>
      <c r="AC247" t="s">
        <v>160</v>
      </c>
      <c r="AE247" t="s">
        <v>58</v>
      </c>
      <c r="AF247" t="s">
        <v>77</v>
      </c>
      <c r="AI247" t="s">
        <v>60</v>
      </c>
      <c r="AJ247" t="s">
        <v>502</v>
      </c>
      <c r="AK247" t="s">
        <v>2232</v>
      </c>
      <c r="AL247" t="s">
        <v>2233</v>
      </c>
    </row>
    <row r="248" spans="1:38" x14ac:dyDescent="0.3">
      <c r="A248" t="str">
        <f>HYPERLINK("https://hsdes.intel.com/resource/14013187796","14013187796")</f>
        <v>14013187796</v>
      </c>
      <c r="B248" t="s">
        <v>2234</v>
      </c>
      <c r="C248" t="s">
        <v>37</v>
      </c>
      <c r="E248" t="s">
        <v>38</v>
      </c>
      <c r="F248" t="s">
        <v>125</v>
      </c>
      <c r="G248" t="s">
        <v>40</v>
      </c>
      <c r="H248" t="s">
        <v>41</v>
      </c>
      <c r="I248" t="s">
        <v>42</v>
      </c>
      <c r="J248" t="s">
        <v>1833</v>
      </c>
      <c r="K248">
        <v>15</v>
      </c>
      <c r="L248">
        <v>10</v>
      </c>
      <c r="M248" t="s">
        <v>2235</v>
      </c>
      <c r="N248" t="s">
        <v>45</v>
      </c>
      <c r="O248" t="s">
        <v>2236</v>
      </c>
      <c r="P248" t="s">
        <v>2237</v>
      </c>
      <c r="Q248" t="s">
        <v>2238</v>
      </c>
      <c r="R248" t="s">
        <v>2235</v>
      </c>
      <c r="S248" t="s">
        <v>49</v>
      </c>
      <c r="U248" t="s">
        <v>50</v>
      </c>
      <c r="V248" t="s">
        <v>2239</v>
      </c>
      <c r="W248" t="s">
        <v>1629</v>
      </c>
      <c r="X248" t="s">
        <v>183</v>
      </c>
      <c r="Y248" t="s">
        <v>1665</v>
      </c>
      <c r="Z248" t="s">
        <v>1666</v>
      </c>
      <c r="AB248" t="s">
        <v>56</v>
      </c>
      <c r="AC248" t="s">
        <v>160</v>
      </c>
      <c r="AE248" t="s">
        <v>58</v>
      </c>
      <c r="AF248" t="s">
        <v>77</v>
      </c>
      <c r="AI248" t="s">
        <v>60</v>
      </c>
      <c r="AJ248" t="s">
        <v>78</v>
      </c>
      <c r="AK248" t="s">
        <v>2240</v>
      </c>
      <c r="AL248" t="s">
        <v>2241</v>
      </c>
    </row>
    <row r="249" spans="1:38" x14ac:dyDescent="0.3">
      <c r="A249" t="str">
        <f>HYPERLINK("https://hsdes.intel.com/resource/14013187797","14013187797")</f>
        <v>14013187797</v>
      </c>
      <c r="B249" t="s">
        <v>2242</v>
      </c>
      <c r="C249" t="s">
        <v>37</v>
      </c>
      <c r="E249" t="s">
        <v>150</v>
      </c>
      <c r="F249" t="s">
        <v>125</v>
      </c>
      <c r="G249" t="s">
        <v>40</v>
      </c>
      <c r="H249" t="s">
        <v>41</v>
      </c>
      <c r="I249" t="s">
        <v>42</v>
      </c>
      <c r="J249" t="s">
        <v>1623</v>
      </c>
      <c r="K249">
        <v>15</v>
      </c>
      <c r="L249">
        <v>4</v>
      </c>
      <c r="M249" t="s">
        <v>2243</v>
      </c>
      <c r="N249" t="s">
        <v>153</v>
      </c>
      <c r="O249" t="s">
        <v>2244</v>
      </c>
      <c r="P249" t="s">
        <v>2245</v>
      </c>
      <c r="Q249" t="s">
        <v>2246</v>
      </c>
      <c r="R249" t="s">
        <v>2243</v>
      </c>
      <c r="S249" t="s">
        <v>49</v>
      </c>
      <c r="U249" t="s">
        <v>142</v>
      </c>
      <c r="V249" t="s">
        <v>2247</v>
      </c>
      <c r="W249" t="s">
        <v>1629</v>
      </c>
      <c r="X249" t="s">
        <v>53</v>
      </c>
      <c r="Y249" t="s">
        <v>1630</v>
      </c>
      <c r="Z249" t="s">
        <v>1631</v>
      </c>
      <c r="AB249" t="s">
        <v>56</v>
      </c>
      <c r="AC249" t="s">
        <v>160</v>
      </c>
      <c r="AE249" t="s">
        <v>58</v>
      </c>
      <c r="AF249" t="s">
        <v>77</v>
      </c>
      <c r="AI249" t="s">
        <v>60</v>
      </c>
      <c r="AJ249" t="s">
        <v>78</v>
      </c>
      <c r="AK249" t="s">
        <v>2248</v>
      </c>
      <c r="AL249" t="s">
        <v>2249</v>
      </c>
    </row>
    <row r="250" spans="1:38" x14ac:dyDescent="0.3">
      <c r="A250" t="str">
        <f>HYPERLINK("https://hsdes.intel.com/resource/14013187825","14013187825")</f>
        <v>14013187825</v>
      </c>
      <c r="B250" t="s">
        <v>2250</v>
      </c>
      <c r="C250" t="s">
        <v>37</v>
      </c>
      <c r="E250" t="s">
        <v>1832</v>
      </c>
      <c r="F250" t="s">
        <v>125</v>
      </c>
      <c r="G250" t="s">
        <v>40</v>
      </c>
      <c r="H250" t="s">
        <v>41</v>
      </c>
      <c r="I250" t="s">
        <v>42</v>
      </c>
      <c r="J250" t="s">
        <v>1833</v>
      </c>
      <c r="K250">
        <v>20</v>
      </c>
      <c r="L250">
        <v>16</v>
      </c>
      <c r="M250" t="s">
        <v>2251</v>
      </c>
      <c r="N250" t="s">
        <v>1835</v>
      </c>
      <c r="O250" t="s">
        <v>2252</v>
      </c>
      <c r="P250" t="s">
        <v>2253</v>
      </c>
      <c r="Q250" t="s">
        <v>2254</v>
      </c>
      <c r="R250" t="s">
        <v>2251</v>
      </c>
      <c r="S250" t="s">
        <v>72</v>
      </c>
      <c r="U250" t="s">
        <v>1832</v>
      </c>
      <c r="V250" t="s">
        <v>2255</v>
      </c>
      <c r="W250" t="s">
        <v>1629</v>
      </c>
      <c r="X250" t="s">
        <v>183</v>
      </c>
      <c r="Y250" t="s">
        <v>1686</v>
      </c>
      <c r="Z250" t="s">
        <v>1640</v>
      </c>
      <c r="AB250" t="s">
        <v>56</v>
      </c>
      <c r="AC250" t="s">
        <v>160</v>
      </c>
      <c r="AE250" t="s">
        <v>146</v>
      </c>
      <c r="AF250" t="s">
        <v>77</v>
      </c>
      <c r="AI250" t="s">
        <v>60</v>
      </c>
      <c r="AJ250" t="s">
        <v>78</v>
      </c>
      <c r="AK250" t="s">
        <v>2256</v>
      </c>
      <c r="AL250" t="s">
        <v>2257</v>
      </c>
    </row>
    <row r="251" spans="1:38" x14ac:dyDescent="0.3">
      <c r="A251" t="str">
        <f>HYPERLINK("https://hsdes.intel.com/resource/14013187827","14013187827")</f>
        <v>14013187827</v>
      </c>
      <c r="B251" t="s">
        <v>2258</v>
      </c>
      <c r="C251" t="s">
        <v>37</v>
      </c>
      <c r="E251" t="s">
        <v>1832</v>
      </c>
      <c r="F251" t="s">
        <v>125</v>
      </c>
      <c r="G251" t="s">
        <v>40</v>
      </c>
      <c r="H251" t="s">
        <v>41</v>
      </c>
      <c r="I251" t="s">
        <v>42</v>
      </c>
      <c r="J251" t="s">
        <v>1833</v>
      </c>
      <c r="K251">
        <v>6</v>
      </c>
      <c r="L251">
        <v>4</v>
      </c>
      <c r="M251" t="s">
        <v>2259</v>
      </c>
      <c r="N251" t="s">
        <v>1835</v>
      </c>
      <c r="O251" t="s">
        <v>2260</v>
      </c>
      <c r="P251" t="s">
        <v>2261</v>
      </c>
      <c r="Q251" t="s">
        <v>2262</v>
      </c>
      <c r="R251" t="s">
        <v>2259</v>
      </c>
      <c r="S251" t="s">
        <v>72</v>
      </c>
      <c r="U251" t="s">
        <v>1832</v>
      </c>
      <c r="V251" t="s">
        <v>2263</v>
      </c>
      <c r="W251" t="s">
        <v>1629</v>
      </c>
      <c r="X251" t="s">
        <v>183</v>
      </c>
      <c r="Y251" t="s">
        <v>2202</v>
      </c>
      <c r="Z251" t="s">
        <v>1640</v>
      </c>
      <c r="AB251" t="s">
        <v>56</v>
      </c>
      <c r="AC251" t="s">
        <v>160</v>
      </c>
      <c r="AE251" t="s">
        <v>58</v>
      </c>
      <c r="AF251" t="s">
        <v>77</v>
      </c>
      <c r="AI251" t="s">
        <v>221</v>
      </c>
      <c r="AJ251" t="s">
        <v>2264</v>
      </c>
      <c r="AK251" t="s">
        <v>2265</v>
      </c>
      <c r="AL251" t="s">
        <v>2266</v>
      </c>
    </row>
    <row r="252" spans="1:38" x14ac:dyDescent="0.3">
      <c r="A252" t="str">
        <f>HYPERLINK("https://hsdes.intel.com/resource/14013187832","14013187832")</f>
        <v>14013187832</v>
      </c>
      <c r="B252" t="s">
        <v>2267</v>
      </c>
      <c r="C252" t="s">
        <v>37</v>
      </c>
      <c r="E252" t="s">
        <v>225</v>
      </c>
      <c r="F252" t="s">
        <v>125</v>
      </c>
      <c r="G252" t="s">
        <v>40</v>
      </c>
      <c r="H252" t="s">
        <v>41</v>
      </c>
      <c r="I252" t="s">
        <v>42</v>
      </c>
      <c r="J252" t="s">
        <v>1833</v>
      </c>
      <c r="K252">
        <v>20</v>
      </c>
      <c r="L252">
        <v>10</v>
      </c>
      <c r="M252" t="s">
        <v>2268</v>
      </c>
      <c r="N252" t="s">
        <v>227</v>
      </c>
      <c r="O252" t="s">
        <v>2269</v>
      </c>
      <c r="P252" t="s">
        <v>2270</v>
      </c>
      <c r="Q252" t="s">
        <v>2271</v>
      </c>
      <c r="R252" t="s">
        <v>2268</v>
      </c>
      <c r="S252" t="s">
        <v>72</v>
      </c>
      <c r="T252" t="s">
        <v>231</v>
      </c>
      <c r="U252" t="s">
        <v>232</v>
      </c>
      <c r="V252" t="s">
        <v>2272</v>
      </c>
      <c r="W252" t="s">
        <v>1629</v>
      </c>
      <c r="X252" t="s">
        <v>53</v>
      </c>
      <c r="Y252" t="s">
        <v>1665</v>
      </c>
      <c r="Z252" t="s">
        <v>1666</v>
      </c>
      <c r="AB252" t="s">
        <v>56</v>
      </c>
      <c r="AC252" t="s">
        <v>1676</v>
      </c>
      <c r="AE252" t="s">
        <v>58</v>
      </c>
      <c r="AF252" t="s">
        <v>77</v>
      </c>
      <c r="AI252" t="s">
        <v>60</v>
      </c>
      <c r="AJ252" t="s">
        <v>78</v>
      </c>
      <c r="AK252" t="s">
        <v>2273</v>
      </c>
      <c r="AL252" t="s">
        <v>2274</v>
      </c>
    </row>
    <row r="253" spans="1:38" x14ac:dyDescent="0.3">
      <c r="A253" t="str">
        <f>HYPERLINK("https://hsdes.intel.com/resource/14013187837","14013187837")</f>
        <v>14013187837</v>
      </c>
      <c r="B253" t="s">
        <v>2275</v>
      </c>
      <c r="C253" t="s">
        <v>37</v>
      </c>
      <c r="E253" t="s">
        <v>225</v>
      </c>
      <c r="F253" t="s">
        <v>125</v>
      </c>
      <c r="G253" t="s">
        <v>40</v>
      </c>
      <c r="H253" t="s">
        <v>41</v>
      </c>
      <c r="I253" t="s">
        <v>42</v>
      </c>
      <c r="J253" t="s">
        <v>1833</v>
      </c>
      <c r="K253">
        <v>20</v>
      </c>
      <c r="L253">
        <v>10</v>
      </c>
      <c r="M253" t="s">
        <v>2276</v>
      </c>
      <c r="N253" t="s">
        <v>227</v>
      </c>
      <c r="O253" t="s">
        <v>2277</v>
      </c>
      <c r="P253" t="s">
        <v>2270</v>
      </c>
      <c r="Q253" t="s">
        <v>2271</v>
      </c>
      <c r="R253" t="s">
        <v>2276</v>
      </c>
      <c r="S253" t="s">
        <v>72</v>
      </c>
      <c r="T253" t="s">
        <v>231</v>
      </c>
      <c r="U253" t="s">
        <v>232</v>
      </c>
      <c r="V253" t="s">
        <v>2272</v>
      </c>
      <c r="W253" t="s">
        <v>1629</v>
      </c>
      <c r="X253" t="s">
        <v>53</v>
      </c>
      <c r="Y253" t="s">
        <v>1665</v>
      </c>
      <c r="Z253" t="s">
        <v>1666</v>
      </c>
      <c r="AB253" t="s">
        <v>56</v>
      </c>
      <c r="AC253" t="s">
        <v>1676</v>
      </c>
      <c r="AE253" t="s">
        <v>58</v>
      </c>
      <c r="AF253" t="s">
        <v>77</v>
      </c>
      <c r="AI253" t="s">
        <v>60</v>
      </c>
      <c r="AJ253" t="s">
        <v>78</v>
      </c>
      <c r="AK253" t="s">
        <v>2273</v>
      </c>
      <c r="AL253" t="s">
        <v>2278</v>
      </c>
    </row>
    <row r="254" spans="1:38" x14ac:dyDescent="0.3">
      <c r="A254" t="str">
        <f>HYPERLINK("https://hsdes.intel.com/resource/14013187884","14013187884")</f>
        <v>14013187884</v>
      </c>
      <c r="B254" t="s">
        <v>2279</v>
      </c>
      <c r="C254" t="s">
        <v>37</v>
      </c>
      <c r="E254" t="s">
        <v>82</v>
      </c>
      <c r="F254" t="s">
        <v>125</v>
      </c>
      <c r="G254" t="s">
        <v>40</v>
      </c>
      <c r="H254" t="s">
        <v>41</v>
      </c>
      <c r="I254" t="s">
        <v>42</v>
      </c>
      <c r="J254" t="s">
        <v>84</v>
      </c>
      <c r="K254">
        <v>50</v>
      </c>
      <c r="L254">
        <v>10</v>
      </c>
      <c r="M254" t="s">
        <v>2280</v>
      </c>
      <c r="N254" t="s">
        <v>86</v>
      </c>
      <c r="O254" t="s">
        <v>2281</v>
      </c>
      <c r="P254" t="s">
        <v>2282</v>
      </c>
      <c r="Q254">
        <v>1604638265</v>
      </c>
      <c r="R254" t="s">
        <v>2280</v>
      </c>
      <c r="S254" t="s">
        <v>49</v>
      </c>
      <c r="T254" t="s">
        <v>90</v>
      </c>
      <c r="U254" t="s">
        <v>91</v>
      </c>
      <c r="V254" t="s">
        <v>2283</v>
      </c>
      <c r="W254" t="s">
        <v>1629</v>
      </c>
      <c r="X254" t="s">
        <v>858</v>
      </c>
      <c r="Y254" t="s">
        <v>1686</v>
      </c>
      <c r="Z254" t="s">
        <v>1640</v>
      </c>
      <c r="AB254" t="s">
        <v>56</v>
      </c>
      <c r="AC254" t="s">
        <v>160</v>
      </c>
      <c r="AE254" t="s">
        <v>58</v>
      </c>
      <c r="AF254" t="s">
        <v>77</v>
      </c>
      <c r="AI254" t="s">
        <v>60</v>
      </c>
      <c r="AJ254" t="s">
        <v>78</v>
      </c>
      <c r="AK254" t="s">
        <v>2284</v>
      </c>
      <c r="AL254" t="s">
        <v>2285</v>
      </c>
    </row>
    <row r="255" spans="1:38" x14ac:dyDescent="0.3">
      <c r="A255" t="str">
        <f>HYPERLINK("https://hsdes.intel.com/resource/14013187934","14013187934")</f>
        <v>14013187934</v>
      </c>
      <c r="B255" t="s">
        <v>2286</v>
      </c>
      <c r="C255" t="s">
        <v>37</v>
      </c>
      <c r="E255" t="s">
        <v>135</v>
      </c>
      <c r="F255" t="s">
        <v>125</v>
      </c>
      <c r="G255" t="s">
        <v>40</v>
      </c>
      <c r="H255" t="s">
        <v>41</v>
      </c>
      <c r="I255" t="s">
        <v>42</v>
      </c>
      <c r="J255" t="s">
        <v>2287</v>
      </c>
      <c r="K255">
        <v>30</v>
      </c>
      <c r="L255">
        <v>20</v>
      </c>
      <c r="M255" t="s">
        <v>2288</v>
      </c>
      <c r="N255" t="s">
        <v>138</v>
      </c>
      <c r="O255" t="s">
        <v>2289</v>
      </c>
      <c r="P255" t="s">
        <v>2290</v>
      </c>
      <c r="Q255" t="s">
        <v>2291</v>
      </c>
      <c r="R255" t="s">
        <v>2288</v>
      </c>
      <c r="S255" t="s">
        <v>49</v>
      </c>
      <c r="U255" t="s">
        <v>142</v>
      </c>
      <c r="V255" t="s">
        <v>2292</v>
      </c>
      <c r="W255" t="s">
        <v>1629</v>
      </c>
      <c r="X255" t="s">
        <v>183</v>
      </c>
      <c r="Y255" t="s">
        <v>2293</v>
      </c>
      <c r="Z255" t="s">
        <v>2294</v>
      </c>
      <c r="AB255" t="s">
        <v>56</v>
      </c>
      <c r="AC255" t="s">
        <v>57</v>
      </c>
      <c r="AE255" t="s">
        <v>146</v>
      </c>
      <c r="AF255" t="s">
        <v>77</v>
      </c>
      <c r="AI255" t="s">
        <v>60</v>
      </c>
      <c r="AJ255" t="s">
        <v>78</v>
      </c>
      <c r="AK255" t="s">
        <v>2295</v>
      </c>
      <c r="AL255" t="s">
        <v>2296</v>
      </c>
    </row>
    <row r="256" spans="1:38" x14ac:dyDescent="0.3">
      <c r="A256" t="str">
        <f>HYPERLINK("https://hsdes.intel.com/resource/14013187936","14013187936")</f>
        <v>14013187936</v>
      </c>
      <c r="B256" t="s">
        <v>2297</v>
      </c>
      <c r="C256" t="s">
        <v>37</v>
      </c>
      <c r="E256" t="s">
        <v>1832</v>
      </c>
      <c r="F256" t="s">
        <v>125</v>
      </c>
      <c r="G256" t="s">
        <v>40</v>
      </c>
      <c r="H256" t="s">
        <v>41</v>
      </c>
      <c r="I256" t="s">
        <v>42</v>
      </c>
      <c r="J256" t="s">
        <v>1833</v>
      </c>
      <c r="K256">
        <v>10</v>
      </c>
      <c r="L256">
        <v>8</v>
      </c>
      <c r="M256" t="s">
        <v>2298</v>
      </c>
      <c r="N256" t="s">
        <v>1835</v>
      </c>
      <c r="O256" t="s">
        <v>2299</v>
      </c>
      <c r="P256" t="s">
        <v>2300</v>
      </c>
      <c r="Q256" t="s">
        <v>2301</v>
      </c>
      <c r="R256" t="s">
        <v>2298</v>
      </c>
      <c r="S256" t="s">
        <v>49</v>
      </c>
      <c r="U256" t="s">
        <v>1832</v>
      </c>
      <c r="V256" t="s">
        <v>2302</v>
      </c>
      <c r="W256" t="s">
        <v>1629</v>
      </c>
      <c r="X256" t="s">
        <v>183</v>
      </c>
      <c r="Y256" t="s">
        <v>1665</v>
      </c>
      <c r="Z256" t="s">
        <v>1702</v>
      </c>
      <c r="AB256" t="s">
        <v>56</v>
      </c>
      <c r="AC256" t="s">
        <v>160</v>
      </c>
      <c r="AE256" t="s">
        <v>58</v>
      </c>
      <c r="AF256" t="s">
        <v>77</v>
      </c>
      <c r="AI256" t="s">
        <v>60</v>
      </c>
      <c r="AJ256" t="s">
        <v>78</v>
      </c>
      <c r="AK256" t="s">
        <v>2303</v>
      </c>
      <c r="AL256" t="s">
        <v>2304</v>
      </c>
    </row>
    <row r="257" spans="1:38" x14ac:dyDescent="0.3">
      <c r="A257" t="str">
        <f>HYPERLINK("https://hsdes.intel.com/resource/16012549679","16012549679")</f>
        <v>16012549679</v>
      </c>
      <c r="B257" t="s">
        <v>2305</v>
      </c>
      <c r="C257" t="s">
        <v>37</v>
      </c>
      <c r="E257" t="s">
        <v>1832</v>
      </c>
      <c r="F257" t="s">
        <v>624</v>
      </c>
      <c r="G257" t="s">
        <v>40</v>
      </c>
      <c r="H257" t="s">
        <v>41</v>
      </c>
      <c r="I257" t="s">
        <v>42</v>
      </c>
      <c r="J257" t="s">
        <v>1833</v>
      </c>
      <c r="K257">
        <v>25</v>
      </c>
      <c r="L257">
        <v>18</v>
      </c>
      <c r="M257" t="s">
        <v>1844</v>
      </c>
      <c r="N257" t="s">
        <v>240</v>
      </c>
      <c r="O257" t="s">
        <v>1845</v>
      </c>
      <c r="P257" t="s">
        <v>1846</v>
      </c>
      <c r="Q257" t="s">
        <v>1847</v>
      </c>
      <c r="R257" t="s">
        <v>1844</v>
      </c>
      <c r="S257" t="s">
        <v>72</v>
      </c>
      <c r="U257" t="s">
        <v>1832</v>
      </c>
      <c r="V257" t="s">
        <v>1839</v>
      </c>
      <c r="W257" t="s">
        <v>1629</v>
      </c>
      <c r="X257" t="s">
        <v>53</v>
      </c>
      <c r="Y257" t="s">
        <v>1686</v>
      </c>
      <c r="Z257" t="s">
        <v>1634</v>
      </c>
      <c r="AB257" t="s">
        <v>56</v>
      </c>
      <c r="AC257" t="s">
        <v>57</v>
      </c>
      <c r="AE257" t="s">
        <v>146</v>
      </c>
      <c r="AF257" t="s">
        <v>59</v>
      </c>
      <c r="AI257" t="s">
        <v>60</v>
      </c>
      <c r="AJ257" t="s">
        <v>78</v>
      </c>
      <c r="AK257" t="s">
        <v>2306</v>
      </c>
      <c r="AL257" t="s">
        <v>2307</v>
      </c>
    </row>
    <row r="258" spans="1:38" x14ac:dyDescent="0.3">
      <c r="A258" t="str">
        <f>HYPERLINK("https://hsdes.intel.com/resource/16012555633","16012555633")</f>
        <v>16012555633</v>
      </c>
      <c r="B258" t="s">
        <v>2308</v>
      </c>
      <c r="C258" t="s">
        <v>37</v>
      </c>
      <c r="E258" t="s">
        <v>200</v>
      </c>
      <c r="F258" t="s">
        <v>125</v>
      </c>
      <c r="G258" t="s">
        <v>40</v>
      </c>
      <c r="H258" t="s">
        <v>41</v>
      </c>
      <c r="I258" t="s">
        <v>42</v>
      </c>
      <c r="J258" t="s">
        <v>1660</v>
      </c>
      <c r="K258">
        <v>15</v>
      </c>
      <c r="L258">
        <v>10</v>
      </c>
      <c r="M258" t="s">
        <v>2309</v>
      </c>
      <c r="N258" t="s">
        <v>203</v>
      </c>
      <c r="O258" t="s">
        <v>2310</v>
      </c>
      <c r="P258" t="s">
        <v>364</v>
      </c>
      <c r="R258" t="s">
        <v>2309</v>
      </c>
      <c r="S258" t="s">
        <v>72</v>
      </c>
      <c r="U258" t="s">
        <v>200</v>
      </c>
      <c r="V258" t="s">
        <v>2311</v>
      </c>
      <c r="W258" t="s">
        <v>1629</v>
      </c>
      <c r="X258" t="s">
        <v>53</v>
      </c>
      <c r="Y258" t="s">
        <v>1730</v>
      </c>
      <c r="Z258" t="s">
        <v>2312</v>
      </c>
      <c r="AB258" t="s">
        <v>56</v>
      </c>
      <c r="AC258" t="s">
        <v>160</v>
      </c>
      <c r="AE258" t="s">
        <v>58</v>
      </c>
      <c r="AF258" t="s">
        <v>59</v>
      </c>
      <c r="AI258" t="s">
        <v>221</v>
      </c>
      <c r="AJ258" t="s">
        <v>502</v>
      </c>
      <c r="AK258" t="s">
        <v>2313</v>
      </c>
      <c r="AL258" t="s">
        <v>2314</v>
      </c>
    </row>
    <row r="259" spans="1:38" x14ac:dyDescent="0.3">
      <c r="A259" t="str">
        <f>HYPERLINK("https://hsdes.intel.com/resource/16012977957","16012977957")</f>
        <v>16012977957</v>
      </c>
      <c r="B259" t="s">
        <v>2315</v>
      </c>
      <c r="C259" t="s">
        <v>37</v>
      </c>
      <c r="E259" t="s">
        <v>200</v>
      </c>
      <c r="F259" t="s">
        <v>125</v>
      </c>
      <c r="G259" t="s">
        <v>40</v>
      </c>
      <c r="H259" t="s">
        <v>41</v>
      </c>
      <c r="I259" t="s">
        <v>42</v>
      </c>
      <c r="J259" t="s">
        <v>1660</v>
      </c>
      <c r="K259">
        <v>3</v>
      </c>
      <c r="L259">
        <v>3</v>
      </c>
      <c r="M259" t="s">
        <v>2316</v>
      </c>
      <c r="N259" t="s">
        <v>203</v>
      </c>
      <c r="O259" t="s">
        <v>2317</v>
      </c>
      <c r="P259" t="s">
        <v>364</v>
      </c>
      <c r="Q259" t="s">
        <v>2318</v>
      </c>
      <c r="R259" t="s">
        <v>2316</v>
      </c>
      <c r="S259" t="s">
        <v>72</v>
      </c>
      <c r="U259" t="s">
        <v>200</v>
      </c>
      <c r="V259" t="s">
        <v>2319</v>
      </c>
      <c r="W259" t="s">
        <v>1629</v>
      </c>
      <c r="X259" t="s">
        <v>183</v>
      </c>
      <c r="Y259" t="s">
        <v>2320</v>
      </c>
      <c r="Z259" t="s">
        <v>2312</v>
      </c>
      <c r="AB259" t="s">
        <v>56</v>
      </c>
      <c r="AC259" t="s">
        <v>160</v>
      </c>
      <c r="AE259" t="s">
        <v>58</v>
      </c>
      <c r="AF259" t="s">
        <v>77</v>
      </c>
      <c r="AI259" t="s">
        <v>60</v>
      </c>
      <c r="AJ259" t="s">
        <v>1726</v>
      </c>
      <c r="AK259" t="s">
        <v>2321</v>
      </c>
      <c r="AL259" t="s">
        <v>2322</v>
      </c>
    </row>
    <row r="260" spans="1:38" x14ac:dyDescent="0.3">
      <c r="A260" t="str">
        <f>HYPERLINK("https://hsdes.intel.com/resource/22011834519","22011834519")</f>
        <v>22011834519</v>
      </c>
      <c r="B260" t="s">
        <v>2323</v>
      </c>
      <c r="C260" t="s">
        <v>37</v>
      </c>
      <c r="E260" t="s">
        <v>38</v>
      </c>
      <c r="F260" t="s">
        <v>65</v>
      </c>
      <c r="G260" t="s">
        <v>40</v>
      </c>
      <c r="H260" t="s">
        <v>41</v>
      </c>
      <c r="I260" t="s">
        <v>42</v>
      </c>
      <c r="J260" t="s">
        <v>301</v>
      </c>
      <c r="K260">
        <v>3</v>
      </c>
      <c r="L260">
        <v>2</v>
      </c>
      <c r="M260" t="s">
        <v>2324</v>
      </c>
      <c r="N260" t="s">
        <v>240</v>
      </c>
      <c r="O260" t="s">
        <v>2325</v>
      </c>
      <c r="P260" t="s">
        <v>47</v>
      </c>
      <c r="Q260" t="s">
        <v>1545</v>
      </c>
      <c r="R260" t="s">
        <v>2324</v>
      </c>
      <c r="S260" t="s">
        <v>49</v>
      </c>
      <c r="U260" t="s">
        <v>50</v>
      </c>
      <c r="V260" t="s">
        <v>2326</v>
      </c>
      <c r="W260" t="s">
        <v>52</v>
      </c>
      <c r="X260" t="s">
        <v>53</v>
      </c>
      <c r="Y260" t="s">
        <v>2327</v>
      </c>
      <c r="Z260" t="s">
        <v>2328</v>
      </c>
      <c r="AB260" t="s">
        <v>56</v>
      </c>
      <c r="AC260" t="s">
        <v>57</v>
      </c>
      <c r="AE260" t="s">
        <v>58</v>
      </c>
      <c r="AF260" t="s">
        <v>59</v>
      </c>
      <c r="AI260" t="s">
        <v>60</v>
      </c>
      <c r="AJ260" t="s">
        <v>78</v>
      </c>
      <c r="AK260" t="s">
        <v>2329</v>
      </c>
      <c r="AL260" t="s">
        <v>2330</v>
      </c>
    </row>
  </sheetData>
  <autoFilter ref="A1:AL260" xr:uid="{00000000-0001-0000-0000-000000000000}"/>
  <customSheetViews>
    <customSheetView guid="{AF5FAC69-6035-4967-9F6F-C1B33607CDAA}" showAutoFilter="1">
      <selection activeCell="B1" sqref="B1"/>
      <pageMargins left="0.7" right="0.7" top="0.75" bottom="0.75" header="0.3" footer="0.3"/>
      <pageSetup orientation="portrait" r:id="rId1"/>
      <autoFilter ref="A1:AL260" xr:uid="{00000000-0001-0000-0000-000000000000}"/>
    </customSheetView>
    <customSheetView guid="{711D061C-CAD4-4C3C-B1C2-EA0A45529654}" filter="1" showAutoFilter="1">
      <selection activeCell="C166" sqref="C166"/>
      <pageMargins left="0.7" right="0.7" top="0.75" bottom="0.75" header="0.3" footer="0.3"/>
      <pageSetup orientation="portrait" r:id="rId2"/>
      <autoFilter ref="A1:AL273" xr:uid="{CE2C8FE7-F263-49F2-9F5E-07DE114A2BEC}">
        <filterColumn colId="2">
          <filters blank="1">
            <filter val="A"/>
          </filters>
        </filterColumn>
      </autoFilter>
    </customSheetView>
    <customSheetView guid="{4ACC9ACD-4662-4CB5-9D6B-BDB7BFF429C9}" filter="1" showAutoFilter="1">
      <selection activeCell="C274" sqref="C274"/>
      <pageMargins left="0.7" right="0.7" top="0.75" bottom="0.75" header="0.3" footer="0.3"/>
      <pageSetup orientation="portrait" r:id="rId3"/>
      <autoFilter ref="A1:AL273" xr:uid="{D8824BF0-8C39-4110-9C80-D546F7F016E8}">
        <filterColumn colId="2">
          <filters>
            <filter val="A"/>
          </filters>
        </filterColumn>
      </autoFilter>
    </customSheetView>
    <customSheetView guid="{A16ABF0F-20B4-40FB-A504-92D9C2D92425}" filter="1" showAutoFilter="1" topLeftCell="A140">
      <selection activeCell="A214" sqref="A214"/>
      <pageMargins left="0.7" right="0.7" top="0.75" bottom="0.75" header="0.3" footer="0.3"/>
      <pageSetup orientation="portrait" r:id="rId4"/>
      <autoFilter ref="A1:AL273" xr:uid="{6232E326-D548-4C28-939D-EC5ACB5D4ECB}">
        <filterColumn colId="2">
          <filters blank="1"/>
        </filterColumn>
      </autoFilter>
    </customSheetView>
    <customSheetView guid="{E6E3D0DC-1F42-4BD3-B230-B7B89A99EF20}" filter="1" showAutoFilter="1" topLeftCell="A163">
      <selection activeCell="B189" sqref="B189"/>
      <pageMargins left="0.7" right="0.7" top="0.75" bottom="0.75" header="0.3" footer="0.3"/>
      <pageSetup orientation="portrait" r:id="rId5"/>
      <autoFilter ref="A1:AL273" xr:uid="{593B3160-F81A-48C8-8F90-DA68DA099FED}">
        <filterColumn colId="2">
          <filters blank="1"/>
        </filterColumn>
      </autoFilter>
    </customSheetView>
    <customSheetView guid="{F2B826CC-1DF8-4757-9878-9FEFB5926B23}" filter="1" showAutoFilter="1">
      <selection activeCell="C13" sqref="C13"/>
      <pageMargins left="0.7" right="0.7" top="0.75" bottom="0.75" header="0.3" footer="0.3"/>
      <pageSetup orientation="portrait" r:id="rId6"/>
      <autoFilter ref="A1:AL273" xr:uid="{0B7C1204-BA18-4314-BF2B-AC5F706BC816}">
        <filterColumn colId="2">
          <filters blank="1">
            <filter val="Enumerating under intel usb 3.10 in device manager"/>
          </filters>
        </filterColumn>
      </autoFilter>
    </customSheetView>
    <customSheetView guid="{DA3B03CB-65D9-4AE5-82C5-92D8E1447AC6}" filter="1" showAutoFilter="1">
      <selection activeCell="B1" sqref="B1:B1048576"/>
      <pageMargins left="0.7" right="0.7" top="0.75" bottom="0.75" header="0.3" footer="0.3"/>
      <pageSetup orientation="portrait" r:id="rId7"/>
      <autoFilter ref="A1:AL273" xr:uid="{906F1AB9-A87D-4EE6-8F49-1AC3BD2E7A2C}">
        <filterColumn colId="2">
          <filters blank="1"/>
        </filterColumn>
      </autoFilter>
    </customSheetView>
    <customSheetView guid="{FA239C6A-49A8-4C92-9103-73F2C659536E}" filter="1" showAutoFilter="1">
      <selection activeCell="B13" sqref="B13"/>
      <pageMargins left="0.7" right="0.7" top="0.75" bottom="0.75" header="0.3" footer="0.3"/>
      <pageSetup orientation="portrait" r:id="rId8"/>
      <autoFilter ref="A1:AL260" xr:uid="{1CB48523-475B-4A09-8967-0FA947103D39}">
        <filterColumn colId="2">
          <filters>
            <filter val="Passed"/>
          </filters>
        </filterColumn>
      </autoFilter>
    </customSheetView>
  </customSheetViews>
  <pageMargins left="0.7" right="0.7" top="0.75" bottom="0.75" header="0.3" footer="0.3"/>
  <pageSetup orientation="portrait"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RPL_SBGA_IFWI_Test suite_Ext_BA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Jha, VikramX</dc:creator>
  <cp:keywords/>
  <dc:description/>
  <cp:lastModifiedBy>Agarwal, Naman</cp:lastModifiedBy>
  <cp:revision/>
  <dcterms:created xsi:type="dcterms:W3CDTF">2022-08-23T06:02:44Z</dcterms:created>
  <dcterms:modified xsi:type="dcterms:W3CDTF">2022-12-05T04:00:31Z</dcterms:modified>
  <cp:category/>
  <cp:contentStatus/>
</cp:coreProperties>
</file>