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117.xml" ContentType="application/vnd.openxmlformats-officedocument.spreadsheetml.revisionLog+xml"/>
  <Override PartName="/xl/revisions/revisionLog26.xml" ContentType="application/vnd.openxmlformats-officedocument.spreadsheetml.revisionLog+xml"/>
  <Override PartName="/xl/revisions/revisionLog21.xml" ContentType="application/vnd.openxmlformats-officedocument.spreadsheetml.revisionLog+xml"/>
  <Override PartName="/xl/revisions/revisionLog42.xml" ContentType="application/vnd.openxmlformats-officedocument.spreadsheetml.revisionLog+xml"/>
  <Override PartName="/xl/revisions/revisionLog63.xml" ContentType="application/vnd.openxmlformats-officedocument.spreadsheetml.revisionLog+xml"/>
  <Override PartName="/xl/revisions/revisionLog84.xml" ContentType="application/vnd.openxmlformats-officedocument.spreadsheetml.revisionLog+xml"/>
  <Override PartName="/xl/revisions/revisionLog138.xml" ContentType="application/vnd.openxmlformats-officedocument.spreadsheetml.revisionLog+xml"/>
  <Override PartName="/xl/revisions/revisionLog159.xml" ContentType="application/vnd.openxmlformats-officedocument.spreadsheetml.revisionLog+xml"/>
  <Override PartName="/xl/revisions/revisionLog47.xml" ContentType="application/vnd.openxmlformats-officedocument.spreadsheetml.revisionLog+xml"/>
  <Override PartName="/xl/revisions/revisionLog68.xml" ContentType="application/vnd.openxmlformats-officedocument.spreadsheetml.revisionLog+xml"/>
  <Override PartName="/xl/revisions/revisionLog89.xml" ContentType="application/vnd.openxmlformats-officedocument.spreadsheetml.revisionLog+xml"/>
  <Override PartName="/xl/revisions/revisionLog112.xml" ContentType="application/vnd.openxmlformats-officedocument.spreadsheetml.revisionLog+xml"/>
  <Override PartName="/xl/revisions/revisionLog133.xml" ContentType="application/vnd.openxmlformats-officedocument.spreadsheetml.revisionLog+xml"/>
  <Override PartName="/xl/revisions/revisionLog154.xml" ContentType="application/vnd.openxmlformats-officedocument.spreadsheetml.revisionLog+xml"/>
  <Override PartName="/xl/revisions/revisionLog175.xml" ContentType="application/vnd.openxmlformats-officedocument.spreadsheetml.revisionLog+xml"/>
  <Override PartName="/xl/revisions/revisionLog170.xml" ContentType="application/vnd.openxmlformats-officedocument.spreadsheetml.revisionLog+xml"/>
  <Override PartName="/xl/revisions/revisionLog191.xml" ContentType="application/vnd.openxmlformats-officedocument.spreadsheetml.revisionLog+xml"/>
  <Override PartName="/xl/revisions/revisionLog196.xml" ContentType="application/vnd.openxmlformats-officedocument.spreadsheetml.revisionLog+xml"/>
  <Override PartName="/xl/revisions/revisionLog107.xml" ContentType="application/vnd.openxmlformats-officedocument.spreadsheetml.revisionLog+xml"/>
  <Override PartName="/xl/revisions/revisionLog16.xml" ContentType="application/vnd.openxmlformats-officedocument.spreadsheetml.revisionLog+xml"/>
  <Override PartName="/xl/revisions/revisionLog11.xml" ContentType="application/vnd.openxmlformats-officedocument.spreadsheetml.revisionLog+xml"/>
  <Override PartName="/xl/revisions/revisionLog32.xml" ContentType="application/vnd.openxmlformats-officedocument.spreadsheetml.revisionLog+xml"/>
  <Override PartName="/xl/revisions/revisionLog53.xml" ContentType="application/vnd.openxmlformats-officedocument.spreadsheetml.revisionLog+xml"/>
  <Override PartName="/xl/revisions/revisionLog74.xml" ContentType="application/vnd.openxmlformats-officedocument.spreadsheetml.revisionLog+xml"/>
  <Override PartName="/xl/revisions/revisionLog128.xml" ContentType="application/vnd.openxmlformats-officedocument.spreadsheetml.revisionLog+xml"/>
  <Override PartName="/xl/revisions/revisionLog149.xml" ContentType="application/vnd.openxmlformats-officedocument.spreadsheetml.revisionLog+xml"/>
  <Override PartName="/xl/revisions/revisionLog37.xml" ContentType="application/vnd.openxmlformats-officedocument.spreadsheetml.revisionLog+xml"/>
  <Override PartName="/xl/revisions/revisionLog58.xml" ContentType="application/vnd.openxmlformats-officedocument.spreadsheetml.revisionLog+xml"/>
  <Override PartName="/xl/revisions/revisionLog79.xml" ContentType="application/vnd.openxmlformats-officedocument.spreadsheetml.revisionLog+xml"/>
  <Override PartName="/xl/revisions/revisionLog102.xml" ContentType="application/vnd.openxmlformats-officedocument.spreadsheetml.revisionLog+xml"/>
  <Override PartName="/xl/revisions/revisionLog123.xml" ContentType="application/vnd.openxmlformats-officedocument.spreadsheetml.revisionLog+xml"/>
  <Override PartName="/xl/revisions/revisionLog144.xml" ContentType="application/vnd.openxmlformats-officedocument.spreadsheetml.revisionLog+xml"/>
  <Override PartName="/xl/revisions/revisionLog181.xml" ContentType="application/vnd.openxmlformats-officedocument.spreadsheetml.revisionLog+xml"/>
  <Override PartName="/xl/revisions/revisionLog95.xml" ContentType="application/vnd.openxmlformats-officedocument.spreadsheetml.revisionLog+xml"/>
  <Override PartName="/xl/revisions/revisionLog160.xml" ContentType="application/vnd.openxmlformats-officedocument.spreadsheetml.revisionLog+xml"/>
  <Override PartName="/xl/revisions/revisionLog90.xml" ContentType="application/vnd.openxmlformats-officedocument.spreadsheetml.revisionLog+xml"/>
  <Override PartName="/xl/revisions/revisionLog165.xml" ContentType="application/vnd.openxmlformats-officedocument.spreadsheetml.revisionLog+xml"/>
  <Override PartName="/xl/revisions/revisionLog186.xml" ContentType="application/vnd.openxmlformats-officedocument.spreadsheetml.revisionLog+xml"/>
  <Override PartName="/xl/revisions/revisionLog22.xml" ContentType="application/vnd.openxmlformats-officedocument.spreadsheetml.revisionLog+xml"/>
  <Override PartName="/xl/revisions/revisionLog43.xml" ContentType="application/vnd.openxmlformats-officedocument.spreadsheetml.revisionLog+xml"/>
  <Override PartName="/xl/revisions/revisionLog64.xml" ContentType="application/vnd.openxmlformats-officedocument.spreadsheetml.revisionLog+xml"/>
  <Override PartName="/xl/revisions/revisionLog118.xml" ContentType="application/vnd.openxmlformats-officedocument.spreadsheetml.revisionLog+xml"/>
  <Override PartName="/xl/revisions/revisionLog139.xml" ContentType="application/vnd.openxmlformats-officedocument.spreadsheetml.revisionLog+xml"/>
  <Override PartName="/xl/revisions/revisionLog27.xml" ContentType="application/vnd.openxmlformats-officedocument.spreadsheetml.revisionLog+xml"/>
  <Override PartName="/xl/revisions/revisionLog48.xml" ContentType="application/vnd.openxmlformats-officedocument.spreadsheetml.revisionLog+xml"/>
  <Override PartName="/xl/revisions/revisionLog69.xml" ContentType="application/vnd.openxmlformats-officedocument.spreadsheetml.revisionLog+xml"/>
  <Override PartName="/xl/revisions/revisionLog113.xml" ContentType="application/vnd.openxmlformats-officedocument.spreadsheetml.revisionLog+xml"/>
  <Override PartName="/xl/revisions/revisionLog134.xml" ContentType="application/vnd.openxmlformats-officedocument.spreadsheetml.revisionLog+xml"/>
  <Override PartName="/xl/revisions/revisionLog85.xml" ContentType="application/vnd.openxmlformats-officedocument.spreadsheetml.revisionLog+xml"/>
  <Override PartName="/xl/revisions/revisionLog150.xml" ContentType="application/vnd.openxmlformats-officedocument.spreadsheetml.revisionLog+xml"/>
  <Override PartName="/xl/revisions/revisionLog171.xml" ContentType="application/vnd.openxmlformats-officedocument.spreadsheetml.revisionLog+xml"/>
  <Override PartName="/xl/revisions/revisionLog192.xml" ContentType="application/vnd.openxmlformats-officedocument.spreadsheetml.revisionLog+xml"/>
  <Override PartName="/xl/revisions/revisionLog80.xml" ContentType="application/vnd.openxmlformats-officedocument.spreadsheetml.revisionLog+xml"/>
  <Override PartName="/xl/revisions/revisionLog155.xml" ContentType="application/vnd.openxmlformats-officedocument.spreadsheetml.revisionLog+xml"/>
  <Override PartName="/xl/revisions/revisionLog176.xml" ContentType="application/vnd.openxmlformats-officedocument.spreadsheetml.revisionLog+xml"/>
  <Override PartName="/xl/revisions/revisionLog1.xml" ContentType="application/vnd.openxmlformats-officedocument.spreadsheetml.revisionLog+xml"/>
  <Override PartName="/xl/revisions/revisionLog12.xml" ContentType="application/vnd.openxmlformats-officedocument.spreadsheetml.revisionLog+xml"/>
  <Override PartName="/xl/revisions/revisionLog33.xml" ContentType="application/vnd.openxmlformats-officedocument.spreadsheetml.revisionLog+xml"/>
  <Override PartName="/xl/revisions/revisionLog108.xml" ContentType="application/vnd.openxmlformats-officedocument.spreadsheetml.revisionLog+xml"/>
  <Override PartName="/xl/revisions/revisionLog129.xml" ContentType="application/vnd.openxmlformats-officedocument.spreadsheetml.revisionLog+xml"/>
  <Override PartName="/xl/revisions/revisionLog17.xml" ContentType="application/vnd.openxmlformats-officedocument.spreadsheetml.revisionLog+xml"/>
  <Override PartName="/xl/revisions/revisionLog38.xml" ContentType="application/vnd.openxmlformats-officedocument.spreadsheetml.revisionLog+xml"/>
  <Override PartName="/xl/revisions/revisionLog59.xml" ContentType="application/vnd.openxmlformats-officedocument.spreadsheetml.revisionLog+xml"/>
  <Override PartName="/xl/revisions/revisionLog103.xml" ContentType="application/vnd.openxmlformats-officedocument.spreadsheetml.revisionLog+xml"/>
  <Override PartName="/xl/revisions/revisionLog124.xml" ContentType="application/vnd.openxmlformats-officedocument.spreadsheetml.revisionLog+xml"/>
  <Override PartName="/xl/revisions/revisionLog54.xml" ContentType="application/vnd.openxmlformats-officedocument.spreadsheetml.revisionLog+xml"/>
  <Override PartName="/xl/revisions/revisionLog75.xml" ContentType="application/vnd.openxmlformats-officedocument.spreadsheetml.revisionLog+xml"/>
  <Override PartName="/xl/revisions/revisionLog96.xml" ContentType="application/vnd.openxmlformats-officedocument.spreadsheetml.revisionLog+xml"/>
  <Override PartName="/xl/revisions/revisionLog140.xml" ContentType="application/vnd.openxmlformats-officedocument.spreadsheetml.revisionLog+xml"/>
  <Override PartName="/xl/revisions/revisionLog161.xml" ContentType="application/vnd.openxmlformats-officedocument.spreadsheetml.revisionLog+xml"/>
  <Override PartName="/xl/revisions/revisionLog182.xml" ContentType="application/vnd.openxmlformats-officedocument.spreadsheetml.revisionLog+xml"/>
  <Override PartName="/xl/revisions/revisionLog70.xml" ContentType="application/vnd.openxmlformats-officedocument.spreadsheetml.revisionLog+xml"/>
  <Override PartName="/xl/revisions/revisionLog91.xml" ContentType="application/vnd.openxmlformats-officedocument.spreadsheetml.revisionLog+xml"/>
  <Override PartName="/xl/revisions/revisionLog145.xml" ContentType="application/vnd.openxmlformats-officedocument.spreadsheetml.revisionLog+xml"/>
  <Override PartName="/xl/revisions/revisionLog166.xml" ContentType="application/vnd.openxmlformats-officedocument.spreadsheetml.revisionLog+xml"/>
  <Override PartName="/xl/revisions/revisionLog187.xml" ContentType="application/vnd.openxmlformats-officedocument.spreadsheetml.revisionLog+xml"/>
  <Override PartName="/xl/revisions/revisionLog6.xml" ContentType="application/vnd.openxmlformats-officedocument.spreadsheetml.revisionLog+xml"/>
  <Override PartName="/xl/revisions/revisionLog23.xml" ContentType="application/vnd.openxmlformats-officedocument.spreadsheetml.revisionLog+xml"/>
  <Override PartName="/xl/revisions/revisionLog119.xml" ContentType="application/vnd.openxmlformats-officedocument.spreadsheetml.revisionLog+xml"/>
  <Override PartName="/xl/revisions/revisionLog28.xml" ContentType="application/vnd.openxmlformats-officedocument.spreadsheetml.revisionLog+xml"/>
  <Override PartName="/xl/revisions/revisionLog49.xml" ContentType="application/vnd.openxmlformats-officedocument.spreadsheetml.revisionLog+xml"/>
  <Override PartName="/xl/revisions/revisionLog114.xml" ContentType="application/vnd.openxmlformats-officedocument.spreadsheetml.revisionLog+xml"/>
  <Override PartName="/xl/revisions/revisionLog44.xml" ContentType="application/vnd.openxmlformats-officedocument.spreadsheetml.revisionLog+xml"/>
  <Override PartName="/xl/revisions/revisionLog65.xml" ContentType="application/vnd.openxmlformats-officedocument.spreadsheetml.revisionLog+xml"/>
  <Override PartName="/xl/revisions/revisionLog86.xml" ContentType="application/vnd.openxmlformats-officedocument.spreadsheetml.revisionLog+xml"/>
  <Override PartName="/xl/revisions/revisionLog130.xml" ContentType="application/vnd.openxmlformats-officedocument.spreadsheetml.revisionLog+xml"/>
  <Override PartName="/xl/revisions/revisionLog151.xml" ContentType="application/vnd.openxmlformats-officedocument.spreadsheetml.revisionLog+xml"/>
  <Override PartName="/xl/revisions/revisionLog60.xml" ContentType="application/vnd.openxmlformats-officedocument.spreadsheetml.revisionLog+xml"/>
  <Override PartName="/xl/revisions/revisionLog81.xml" ContentType="application/vnd.openxmlformats-officedocument.spreadsheetml.revisionLog+xml"/>
  <Override PartName="/xl/revisions/revisionLog135.xml" ContentType="application/vnd.openxmlformats-officedocument.spreadsheetml.revisionLog+xml"/>
  <Override PartName="/xl/revisions/revisionLog156.xml" ContentType="application/vnd.openxmlformats-officedocument.spreadsheetml.revisionLog+xml"/>
  <Override PartName="/xl/revisions/revisionLog177.xml" ContentType="application/vnd.openxmlformats-officedocument.spreadsheetml.revisionLog+xml"/>
  <Override PartName="/xl/revisions/revisionLog172.xml" ContentType="application/vnd.openxmlformats-officedocument.spreadsheetml.revisionLog+xml"/>
  <Override PartName="/xl/revisions/revisionLog193.xml" ContentType="application/vnd.openxmlformats-officedocument.spreadsheetml.revisionLog+xml"/>
  <Override PartName="/xl/revisions/revisionLog13.xml" ContentType="application/vnd.openxmlformats-officedocument.spreadsheetml.revisionLog+xml"/>
  <Override PartName="/xl/revisions/revisionLog109.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Override PartName="/xl/revisions/revisionLog34.xml" ContentType="application/vnd.openxmlformats-officedocument.spreadsheetml.revisionLog+xml"/>
  <Override PartName="/xl/revisions/revisionLog50.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97.xml" ContentType="application/vnd.openxmlformats-officedocument.spreadsheetml.revisionLog+xml"/>
  <Override PartName="/xl/revisions/revisionLog104.xml" ContentType="application/vnd.openxmlformats-officedocument.spreadsheetml.revisionLog+xml"/>
  <Override PartName="/xl/revisions/revisionLog120.xml" ContentType="application/vnd.openxmlformats-officedocument.spreadsheetml.revisionLog+xml"/>
  <Override PartName="/xl/revisions/revisionLog125.xml" ContentType="application/vnd.openxmlformats-officedocument.spreadsheetml.revisionLog+xml"/>
  <Override PartName="/xl/revisions/revisionLog141.xml" ContentType="application/vnd.openxmlformats-officedocument.spreadsheetml.revisionLog+xml"/>
  <Override PartName="/xl/revisions/revisionLog146.xml" ContentType="application/vnd.openxmlformats-officedocument.spreadsheetml.revisionLog+xml"/>
  <Override PartName="/xl/revisions/revisionLog167.xml" ContentType="application/vnd.openxmlformats-officedocument.spreadsheetml.revisionLog+xml"/>
  <Override PartName="/xl/revisions/revisionLog188.xml" ContentType="application/vnd.openxmlformats-officedocument.spreadsheetml.revisionLog+xml"/>
  <Override PartName="/xl/revisions/revisionLog7.xml" ContentType="application/vnd.openxmlformats-officedocument.spreadsheetml.revisionLog+xml"/>
  <Override PartName="/xl/revisions/revisionLog71.xml" ContentType="application/vnd.openxmlformats-officedocument.spreadsheetml.revisionLog+xml"/>
  <Override PartName="/xl/revisions/revisionLog92.xml" ContentType="application/vnd.openxmlformats-officedocument.spreadsheetml.revisionLog+xml"/>
  <Override PartName="/xl/revisions/revisionLog162.xml" ContentType="application/vnd.openxmlformats-officedocument.spreadsheetml.revisionLog+xml"/>
  <Override PartName="/xl/revisions/revisionLog183.xml" ContentType="application/vnd.openxmlformats-officedocument.spreadsheetml.revisionLog+xml"/>
  <Override PartName="/xl/revisions/revisionLog29.xml" ContentType="application/vnd.openxmlformats-officedocument.spreadsheetml.revisionLog+xml"/>
  <Override PartName="/xl/revisions/revisionLog24.xml" ContentType="application/vnd.openxmlformats-officedocument.spreadsheetml.revisionLog+xml"/>
  <Override PartName="/xl/revisions/revisionLog40.xml" ContentType="application/vnd.openxmlformats-officedocument.spreadsheetml.revisionLog+xml"/>
  <Override PartName="/xl/revisions/revisionLog45.xml" ContentType="application/vnd.openxmlformats-officedocument.spreadsheetml.revisionLog+xml"/>
  <Override PartName="/xl/revisions/revisionLog66.xml" ContentType="application/vnd.openxmlformats-officedocument.spreadsheetml.revisionLog+xml"/>
  <Override PartName="/xl/revisions/revisionLog87.xml" ContentType="application/vnd.openxmlformats-officedocument.spreadsheetml.revisionLog+xml"/>
  <Override PartName="/xl/revisions/revisionLog110.xml" ContentType="application/vnd.openxmlformats-officedocument.spreadsheetml.revisionLog+xml"/>
  <Override PartName="/xl/revisions/revisionLog115.xml" ContentType="application/vnd.openxmlformats-officedocument.spreadsheetml.revisionLog+xml"/>
  <Override PartName="/xl/revisions/revisionLog131.xml" ContentType="application/vnd.openxmlformats-officedocument.spreadsheetml.revisionLog+xml"/>
  <Override PartName="/xl/revisions/revisionLog136.xml" ContentType="application/vnd.openxmlformats-officedocument.spreadsheetml.revisionLog+xml"/>
  <Override PartName="/xl/revisions/revisionLog157.xml" ContentType="application/vnd.openxmlformats-officedocument.spreadsheetml.revisionLog+xml"/>
  <Override PartName="/xl/revisions/revisionLog178.xml" ContentType="application/vnd.openxmlformats-officedocument.spreadsheetml.revisionLog+xml"/>
  <Override PartName="/xl/revisions/revisionLog61.xml" ContentType="application/vnd.openxmlformats-officedocument.spreadsheetml.revisionLog+xml"/>
  <Override PartName="/xl/revisions/revisionLog82.xml" ContentType="application/vnd.openxmlformats-officedocument.spreadsheetml.revisionLog+xml"/>
  <Override PartName="/xl/revisions/revisionLog152.xml" ContentType="application/vnd.openxmlformats-officedocument.spreadsheetml.revisionLog+xml"/>
  <Override PartName="/xl/revisions/revisionLog173.xml" ContentType="application/vnd.openxmlformats-officedocument.spreadsheetml.revisionLog+xml"/>
  <Override PartName="/xl/revisions/revisionLog194.xml" ContentType="application/vnd.openxmlformats-officedocument.spreadsheetml.revisionLog+xml"/>
  <Override PartName="/xl/revisions/revisionLog19.xml" ContentType="application/vnd.openxmlformats-officedocument.spreadsheetml.revisionLog+xml"/>
  <Override PartName="/xl/revisions/revisionLog14.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56.xml" ContentType="application/vnd.openxmlformats-officedocument.spreadsheetml.revisionLog+xml"/>
  <Override PartName="/xl/revisions/revisionLog77.xml" ContentType="application/vnd.openxmlformats-officedocument.spreadsheetml.revisionLog+xml"/>
  <Override PartName="/xl/revisions/revisionLog100.xml" ContentType="application/vnd.openxmlformats-officedocument.spreadsheetml.revisionLog+xml"/>
  <Override PartName="/xl/revisions/revisionLog105.xml" ContentType="application/vnd.openxmlformats-officedocument.spreadsheetml.revisionLog+xml"/>
  <Override PartName="/xl/revisions/revisionLog126.xml" ContentType="application/vnd.openxmlformats-officedocument.spreadsheetml.revisionLog+xml"/>
  <Override PartName="/xl/revisions/revisionLog147.xml" ContentType="application/vnd.openxmlformats-officedocument.spreadsheetml.revisionLog+xml"/>
  <Override PartName="/xl/revisions/revisionLog168.xml" ContentType="application/vnd.openxmlformats-officedocument.spreadsheetml.revisionLog+xml"/>
  <Override PartName="/xl/revisions/revisionLog8.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93.xml" ContentType="application/vnd.openxmlformats-officedocument.spreadsheetml.revisionLog+xml"/>
  <Override PartName="/xl/revisions/revisionLog98.xml" ContentType="application/vnd.openxmlformats-officedocument.spreadsheetml.revisionLog+xml"/>
  <Override PartName="/xl/revisions/revisionLog121.xml" ContentType="application/vnd.openxmlformats-officedocument.spreadsheetml.revisionLog+xml"/>
  <Override PartName="/xl/revisions/revisionLog142.xml" ContentType="application/vnd.openxmlformats-officedocument.spreadsheetml.revisionLog+xml"/>
  <Override PartName="/xl/revisions/revisionLog163.xml" ContentType="application/vnd.openxmlformats-officedocument.spreadsheetml.revisionLog+xml"/>
  <Override PartName="/xl/revisions/revisionLog184.xml" ContentType="application/vnd.openxmlformats-officedocument.spreadsheetml.revisionLog+xml"/>
  <Override PartName="/xl/revisions/revisionLog189.xml" ContentType="application/vnd.openxmlformats-officedocument.spreadsheetml.revisionLog+xml"/>
  <Override PartName="/xl/revisions/revisionLog25.xml" ContentType="application/vnd.openxmlformats-officedocument.spreadsheetml.revisionLog+xml"/>
  <Override PartName="/xl/revisions/revisionLog46.xml" ContentType="application/vnd.openxmlformats-officedocument.spreadsheetml.revisionLog+xml"/>
  <Override PartName="/xl/revisions/revisionLog67.xml" ContentType="application/vnd.openxmlformats-officedocument.spreadsheetml.revisionLog+xml"/>
  <Override PartName="/xl/revisions/revisionLog116.xml" ContentType="application/vnd.openxmlformats-officedocument.spreadsheetml.revisionLog+xml"/>
  <Override PartName="/xl/revisions/revisionLog137.xml" ContentType="application/vnd.openxmlformats-officedocument.spreadsheetml.revisionLog+xml"/>
  <Override PartName="/xl/revisions/revisionLog158.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62.xml" ContentType="application/vnd.openxmlformats-officedocument.spreadsheetml.revisionLog+xml"/>
  <Override PartName="/xl/revisions/revisionLog83.xml" ContentType="application/vnd.openxmlformats-officedocument.spreadsheetml.revisionLog+xml"/>
  <Override PartName="/xl/revisions/revisionLog88.xml" ContentType="application/vnd.openxmlformats-officedocument.spreadsheetml.revisionLog+xml"/>
  <Override PartName="/xl/revisions/revisionLog111.xml" ContentType="application/vnd.openxmlformats-officedocument.spreadsheetml.revisionLog+xml"/>
  <Override PartName="/xl/revisions/revisionLog132.xml" ContentType="application/vnd.openxmlformats-officedocument.spreadsheetml.revisionLog+xml"/>
  <Override PartName="/xl/revisions/revisionLog153.xml" ContentType="application/vnd.openxmlformats-officedocument.spreadsheetml.revisionLog+xml"/>
  <Override PartName="/xl/revisions/revisionLog174.xml" ContentType="application/vnd.openxmlformats-officedocument.spreadsheetml.revisionLog+xml"/>
  <Override PartName="/xl/revisions/revisionLog179.xml" ContentType="application/vnd.openxmlformats-officedocument.spreadsheetml.revisionLog+xml"/>
  <Override PartName="/xl/revisions/revisionLog195.xml" ContentType="application/vnd.openxmlformats-officedocument.spreadsheetml.revisionLog+xml"/>
  <Override PartName="/xl/revisions/revisionLog190.xml" ContentType="application/vnd.openxmlformats-officedocument.spreadsheetml.revisionLog+xml"/>
  <Override PartName="/xl/revisions/revisionLog15.xml" ContentType="application/vnd.openxmlformats-officedocument.spreadsheetml.revisionLog+xml"/>
  <Override PartName="/xl/revisions/revisionLog36.xml" ContentType="application/vnd.openxmlformats-officedocument.spreadsheetml.revisionLog+xml"/>
  <Override PartName="/xl/revisions/revisionLog57.xml" ContentType="application/vnd.openxmlformats-officedocument.spreadsheetml.revisionLog+xml"/>
  <Override PartName="/xl/revisions/revisionLog106.xml" ContentType="application/vnd.openxmlformats-officedocument.spreadsheetml.revisionLog+xml"/>
  <Override PartName="/xl/revisions/revisionLog127.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52.xml" ContentType="application/vnd.openxmlformats-officedocument.spreadsheetml.revisionLog+xml"/>
  <Override PartName="/xl/revisions/revisionLog73.xml" ContentType="application/vnd.openxmlformats-officedocument.spreadsheetml.revisionLog+xml"/>
  <Override PartName="/xl/revisions/revisionLog78.xml" ContentType="application/vnd.openxmlformats-officedocument.spreadsheetml.revisionLog+xml"/>
  <Override PartName="/xl/revisions/revisionLog94.xml" ContentType="application/vnd.openxmlformats-officedocument.spreadsheetml.revisionLog+xml"/>
  <Override PartName="/xl/revisions/revisionLog99.xml" ContentType="application/vnd.openxmlformats-officedocument.spreadsheetml.revisionLog+xml"/>
  <Override PartName="/xl/revisions/revisionLog101.xml" ContentType="application/vnd.openxmlformats-officedocument.spreadsheetml.revisionLog+xml"/>
  <Override PartName="/xl/revisions/revisionLog122.xml" ContentType="application/vnd.openxmlformats-officedocument.spreadsheetml.revisionLog+xml"/>
  <Override PartName="/xl/revisions/revisionLog143.xml" ContentType="application/vnd.openxmlformats-officedocument.spreadsheetml.revisionLog+xml"/>
  <Override PartName="/xl/revisions/revisionLog148.xml" ContentType="application/vnd.openxmlformats-officedocument.spreadsheetml.revisionLog+xml"/>
  <Override PartName="/xl/revisions/revisionLog164.xml" ContentType="application/vnd.openxmlformats-officedocument.spreadsheetml.revisionLog+xml"/>
  <Override PartName="/xl/revisions/revisionLog169.xml" ContentType="application/vnd.openxmlformats-officedocument.spreadsheetml.revisionLog+xml"/>
  <Override PartName="/xl/revisions/revisionLog185.xml" ContentType="application/vnd.openxmlformats-officedocument.spreadsheetml.revisionLog+xml"/>
  <Override PartName="/xl/revisions/revisionLog180.xml" ContentType="application/vnd.openxmlformats-officedocument.spreadsheetml.revisionLog+xml"/>
  <Override PartName="/xl/revisions/revisionLog9.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Hx IFWI Manual Reports\EXT-BAT\"/>
    </mc:Choice>
  </mc:AlternateContent>
  <xr:revisionPtr revIDLastSave="0" documentId="13_ncr:81_{29B2B1BC-233E-49AF-AF19-41F6D4DE897B}" xr6:coauthVersionLast="47" xr6:coauthVersionMax="47" xr10:uidLastSave="{00000000-0000-0000-0000-000000000000}"/>
  <bookViews>
    <workbookView xWindow="-108" yWindow="-108" windowWidth="23256" windowHeight="12576" xr2:uid="{00000000-000D-0000-FFFF-FFFF00000000}"/>
  </bookViews>
  <sheets>
    <sheet name="RPL_SBGA_IFWI_Test suite_Ext_BA" sheetId="1" r:id="rId1"/>
  </sheets>
  <definedNames>
    <definedName name="_xlnm._FilterDatabase" localSheetId="0" hidden="1">'RPL_SBGA_IFWI_Test suite_Ext_BA'!$A$1:$AM$264</definedName>
    <definedName name="Z_02D23A4F_A8DC_4628_A03C_43729B8790B0_.wvu.FilterData" localSheetId="0" hidden="1">'RPL_SBGA_IFWI_Test suite_Ext_BA'!$A$1:$AM$264</definedName>
    <definedName name="Z_04AAEE44_B781_4067_8DB6_918CDDC98D61_.wvu.FilterData" localSheetId="0" hidden="1">'RPL_SBGA_IFWI_Test suite_Ext_BA'!$A$1:$AM$264</definedName>
    <definedName name="Z_087A4ECE_B5C7_40CB_9C2B_A95B46CA7A2D_.wvu.FilterData" localSheetId="0" hidden="1">'RPL_SBGA_IFWI_Test suite_Ext_BA'!$A$1:$AM$264</definedName>
    <definedName name="Z_0E9EF3D0_71E2_41D9_BFB3_5344C646AB3A_.wvu.FilterData" localSheetId="0" hidden="1">'RPL_SBGA_IFWI_Test suite_Ext_BA'!$A$1:$AM$264</definedName>
    <definedName name="Z_1728E272_A326_4C17_BCB9_080FE9696995_.wvu.FilterData" localSheetId="0" hidden="1">'RPL_SBGA_IFWI_Test suite_Ext_BA'!$A$1:$AM$264</definedName>
    <definedName name="Z_1AF03D27_EB4C_4EBF_B861_298F587152A2_.wvu.FilterData" localSheetId="0" hidden="1">'RPL_SBGA_IFWI_Test suite_Ext_BA'!$A$1:$AM$264</definedName>
    <definedName name="Z_1FCFBDF8_FE35_4B61_B7A6_218355B336AA_.wvu.FilterData" localSheetId="0" hidden="1">'RPL_SBGA_IFWI_Test suite_Ext_BA'!$A$1:$AM$264</definedName>
    <definedName name="Z_297225AF_25C2_4C34_AF9D_1245656B3382_.wvu.FilterData" localSheetId="0" hidden="1">'RPL_SBGA_IFWI_Test suite_Ext_BA'!$A$1:$AM$264</definedName>
    <definedName name="Z_2E9165F9_DC63_4C28_B73F_EE38AD0A88C7_.wvu.FilterData" localSheetId="0" hidden="1">'RPL_SBGA_IFWI_Test suite_Ext_BA'!$A$1:$AM$264</definedName>
    <definedName name="Z_2EBF8494_8E65_4FCF_B08E_FD7F4D726361_.wvu.FilterData" localSheetId="0" hidden="1">'RPL_SBGA_IFWI_Test suite_Ext_BA'!$A$1:$AM$264</definedName>
    <definedName name="Z_35BECFEF_A2EA_4344_B1BC_FF0E00455ABB_.wvu.FilterData" localSheetId="0" hidden="1">'RPL_SBGA_IFWI_Test suite_Ext_BA'!$A$1:$AM$264</definedName>
    <definedName name="Z_3B77DEE8_7E53_47C7_A769_B32448AB26C0_.wvu.FilterData" localSheetId="0" hidden="1">'RPL_SBGA_IFWI_Test suite_Ext_BA'!$A$1:$AM$264</definedName>
    <definedName name="Z_3D40F0AB_3127_4586_A1A3_E793AEC50A84_.wvu.FilterData" localSheetId="0" hidden="1">'RPL_SBGA_IFWI_Test suite_Ext_BA'!$A$1:$AM$264</definedName>
    <definedName name="Z_4863A18A_426E_4351_958B_945C368B606A_.wvu.FilterData" localSheetId="0" hidden="1">'RPL_SBGA_IFWI_Test suite_Ext_BA'!$A$1:$AM$264</definedName>
    <definedName name="Z_49C90A28_5879_48D8_9B01_27643D554A1E_.wvu.FilterData" localSheetId="0" hidden="1">'RPL_SBGA_IFWI_Test suite_Ext_BA'!$A$1:$AM$264</definedName>
    <definedName name="Z_6AF7B092_1BDC_42D3_8A36_17D47E879D9C_.wvu.FilterData" localSheetId="0" hidden="1">'RPL_SBGA_IFWI_Test suite_Ext_BA'!$A$1:$AM$264</definedName>
    <definedName name="Z_6FC4D0F5_1F31_4B1B_B95E_C7EB67F3F769_.wvu.FilterData" localSheetId="0" hidden="1">'RPL_SBGA_IFWI_Test suite_Ext_BA'!$A$1:$AM$264</definedName>
    <definedName name="Z_75F67054_EBEB_4ABD_A700_6538C7630D11_.wvu.FilterData" localSheetId="0" hidden="1">'RPL_SBGA_IFWI_Test suite_Ext_BA'!$A$1:$AM$264</definedName>
    <definedName name="Z_8E71BB91_30EC_4855_9C94_8304B29ECD39_.wvu.FilterData" localSheetId="0" hidden="1">'RPL_SBGA_IFWI_Test suite_Ext_BA'!$A$1:$AM$264</definedName>
    <definedName name="Z_949F725B_B315_4E43_A5E1_6590BEA90F15_.wvu.FilterData" localSheetId="0" hidden="1">'RPL_SBGA_IFWI_Test suite_Ext_BA'!$A$1:$AM$264</definedName>
    <definedName name="Z_9AF98FFD_82D5_4BB8_B628_1E22514A82BD_.wvu.FilterData" localSheetId="0" hidden="1">'RPL_SBGA_IFWI_Test suite_Ext_BA'!$A$1:$AM$264</definedName>
    <definedName name="Z_9BA7D8AD_5003_4364_9FDE_2CBA78BBC6E0_.wvu.FilterData" localSheetId="0" hidden="1">'RPL_SBGA_IFWI_Test suite_Ext_BA'!$A$1:$AM$264</definedName>
    <definedName name="Z_9E32B781_18A8_4B4B_81B1_B48898A155C9_.wvu.FilterData" localSheetId="0" hidden="1">'RPL_SBGA_IFWI_Test suite_Ext_BA'!$A$1:$AM$264</definedName>
    <definedName name="Z_9F3BC1AE_B1D7_42D9_B12E_E9F35F7865BB_.wvu.FilterData" localSheetId="0" hidden="1">'RPL_SBGA_IFWI_Test suite_Ext_BA'!$A$1:$AM$264</definedName>
    <definedName name="Z_A530D260_3B47_4865_8C18_DC482DEE553C_.wvu.FilterData" localSheetId="0" hidden="1">'RPL_SBGA_IFWI_Test suite_Ext_BA'!$A$1:$AM$264</definedName>
    <definedName name="Z_A69CA4BD_22E2_426E_B2A2_9976552B24B4_.wvu.FilterData" localSheetId="0" hidden="1">'RPL_SBGA_IFWI_Test suite_Ext_BA'!$A$1:$AM$264</definedName>
    <definedName name="Z_A99B4083_6341_4DD1_B1E3_C0C9E67671CA_.wvu.FilterData" localSheetId="0" hidden="1">'RPL_SBGA_IFWI_Test suite_Ext_BA'!$A$1:$AM$264</definedName>
    <definedName name="Z_AAFC0786_C9E2_4F3A_84AB_0B6FC1630078_.wvu.FilterData" localSheetId="0" hidden="1">'RPL_SBGA_IFWI_Test suite_Ext_BA'!$A$1:$AM$264</definedName>
    <definedName name="Z_B721CC60_283D_41A6_B606_CB2377C42AF4_.wvu.FilterData" localSheetId="0" hidden="1">'RPL_SBGA_IFWI_Test suite_Ext_BA'!$A$1:$AM$264</definedName>
    <definedName name="Z_BA50E503_8D39_4328_9EAF_6DAFF67FC10C_.wvu.FilterData" localSheetId="0" hidden="1">'RPL_SBGA_IFWI_Test suite_Ext_BA'!$A$1:$AM$264</definedName>
    <definedName name="Z_BD25E30A_9FC3_4761_8305_B5C66B1F1112_.wvu.FilterData" localSheetId="0" hidden="1">'RPL_SBGA_IFWI_Test suite_Ext_BA'!$A$1:$AM$264</definedName>
    <definedName name="Z_C5227F61_D39C_41B2_85B9_6678FC569042_.wvu.FilterData" localSheetId="0" hidden="1">'RPL_SBGA_IFWI_Test suite_Ext_BA'!$A$1:$AM$264</definedName>
    <definedName name="Z_C5B88A96_4070_4529_8101_B563B48DD4F2_.wvu.FilterData" localSheetId="0" hidden="1">'RPL_SBGA_IFWI_Test suite_Ext_BA'!$A$1:$AM$264</definedName>
    <definedName name="Z_DA5F0099_F28D_438F_8B01_2461FB365D61_.wvu.FilterData" localSheetId="0" hidden="1">'RPL_SBGA_IFWI_Test suite_Ext_BA'!$A$1:$AM$264</definedName>
    <definedName name="Z_DAD7343A_A126_49F2_B536_501599AC2C30_.wvu.FilterData" localSheetId="0" hidden="1">'RPL_SBGA_IFWI_Test suite_Ext_BA'!$A$1:$AM$264</definedName>
    <definedName name="Z_DD1BE667_406E_476D_94D0_C0741DBE1975_.wvu.FilterData" localSheetId="0" hidden="1">'RPL_SBGA_IFWI_Test suite_Ext_BA'!$A$1:$AM$264</definedName>
    <definedName name="Z_E51FF93C_89E0_4E1A_98C5_C0435CBB140B_.wvu.FilterData" localSheetId="0" hidden="1">'RPL_SBGA_IFWI_Test suite_Ext_BA'!$A$1:$AM$264</definedName>
    <definedName name="Z_E8474235_1863_4CBC_88FE_4AABEB915B3F_.wvu.FilterData" localSheetId="0" hidden="1">'RPL_SBGA_IFWI_Test suite_Ext_BA'!$A$1:$AM$264</definedName>
    <definedName name="Z_E9C53FFA_3359_4DE4_B83C_41CF344DFC02_.wvu.FilterData" localSheetId="0" hidden="1">'RPL_SBGA_IFWI_Test suite_Ext_BA'!$A$1:$AM$264</definedName>
    <definedName name="Z_F67669DC_DAB7_4B57_BAD0_6729910E4FBF_.wvu.FilterData" localSheetId="0" hidden="1">'RPL_SBGA_IFWI_Test suite_Ext_BA'!$A$1:$AM$264</definedName>
    <definedName name="Z_FE6AB256_B280_4542_89F4_26395053C3E8_.wvu.FilterData" localSheetId="0" hidden="1">'RPL_SBGA_IFWI_Test suite_Ext_BA'!$A$1:$AM$264</definedName>
  </definedNames>
  <calcPr calcId="191029"/>
  <customWorkbookViews>
    <customWorkbookView name="Agarwal, Naman - Personal View" guid="{BA50E503-8D39-4328-9EAF-6DAFF67FC10C}" mergeInterval="0" personalView="1" maximized="1" xWindow="-9" yWindow="-9" windowWidth="1938" windowHeight="1048" activeSheetId="1"/>
    <customWorkbookView name="Jha, VikramX - Personal View" guid="{02D23A4F-A8DC-4628-A03C-43729B8790B0}" mergeInterval="0" personalView="1" maximized="1" xWindow="-11" yWindow="-11" windowWidth="1942" windowHeight="1042" activeSheetId="1"/>
    <customWorkbookView name="Poyil Veetil, AbhijithX - Personal View" guid="{297225AF-25C2-4C34-AF9D-1245656B3382}" mergeInterval="0" personalView="1" maximized="1" xWindow="-9" yWindow="-9" windowWidth="1938" windowHeight="1048" activeSheetId="1"/>
    <customWorkbookView name="T C, JinshaX - Personal View" guid="{A99B4083-6341-4DD1-B1E3-C0C9E67671CA}" mergeInterval="0" personalView="1" maximized="1" xWindow="-9" yWindow="-9" windowWidth="1938" windowHeight="1048" activeSheetId="1"/>
    <customWorkbookView name="S S, HalashreeX - Personal View" guid="{DD1BE667-406E-476D-94D0-C0741DBE1975}" mergeInterval="0" personalView="1" maximized="1" xWindow="-11" yWindow="-11" windowWidth="1942" windowHeight="1042" activeSheetId="1"/>
    <customWorkbookView name="Shivalingappa, NikhilX K - Personal View" guid="{F67669DC-DAB7-4B57-BAD0-6729910E4FBF}" mergeInterval="0" personalView="1" maximized="1" xWindow="-11" yWindow="-11" windowWidth="1942" windowHeight="1042" activeSheetId="1"/>
    <customWorkbookView name="Adagoor Revanna, BharathrajX - Personal View" guid="{8E71BB91-30EC-4855-9C94-8304B29ECD39}" mergeInterval="0" personalView="1" maximized="1" xWindow="-9" yWindow="-9" windowWidth="1938" windowHeight="104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alcChain>
</file>

<file path=xl/sharedStrings.xml><?xml version="1.0" encoding="utf-8"?>
<sst xmlns="http://schemas.openxmlformats.org/spreadsheetml/2006/main" count="7773" uniqueCount="2378">
  <si>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</si>
  <si>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</si>
  <si>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</si>
  <si>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</si>
  <si>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</si>
  <si>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</si>
  <si>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</si>
  <si>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</si>
  <si>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</si>
  <si>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</si>
  <si>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</si>
  <si>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</si>
  <si>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</si>
  <si>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</si>
  <si>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</si>
  <si>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</si>
  <si>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</si>
  <si>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</si>
  <si>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</si>
  <si>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</si>
  <si>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</si>
  <si>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</si>
  <si>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</si>
  <si>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</si>
  <si>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</si>
  <si>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</si>
  <si>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</si>
  <si>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</si>
  <si>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</si>
  <si>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</si>
  <si>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</si>
  <si>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</si>
  <si>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</si>
  <si>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</si>
  <si>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</si>
  <si>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Verify Board ID, FW, BIOS, ME, EC and IGFX GOP details on BIOS Platform Information Menu  and System scope tool are accurate</t>
  </si>
  <si>
    <t>girishax</t>
  </si>
  <si>
    <t>common,emulation.hybrid,emulation.ip,silicon,simulation.ip</t>
  </si>
  <si>
    <t>Ingredient</t>
  </si>
  <si>
    <t>Automatable</t>
  </si>
  <si>
    <t>Intel Confidential</t>
  </si>
  <si>
    <t>bios.cpu_pm,fw.ifwi.unknown</t>
  </si>
  <si>
    <t>CSS-IVE-50989</t>
  </si>
  <si>
    <t>Platform Config and Board BOM</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</si>
  <si>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</si>
  <si>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BIOS-Boot-Flows</t>
  </si>
  <si>
    <t>BC-RQTBC-10102
BC-RQTBC-13653
BC-RQTBC-15612
BC-RQTBCLF-103
RKL:BC-RQTBCTL-1396, BC-RQTBCTL-1398 
BC-RQTBCTL-1409
BC-RQTBCTL-2708
BC-RQTBC-16520
BC-RQTBC-16571
BC-RQTBC-16656
LKF: 1606678898
BC-RQTBC-16957
JSLP:2203201753
TGL: 2207139483
ADL Requirement ID : 2203201745,2203202947,2203201753,1508320076,16011894960
RKL Requirement ID: 2208875799,2208875702,1306472860</t>
  </si>
  <si>
    <t>Consumer,Corporate_vPro,Slim</t>
  </si>
  <si>
    <t>chassanx</t>
  </si>
  <si>
    <t>Each individual step's expected result should Pass.
For JSLP :
Board ID
Platform
ID String
BOM ID
FAB ID
Comments
0x01 ==&gt; 0X02
JSL+ DDR4 SODIMM (rev02 ERB)
JSL+ DDR4 SODIMM (ERB)
 Manual rework needed
0x02 ==&gt; 0X01
JSL+ DDR4 SODIMM RVP Main BOM SKU
JSL+ DDR4 SODIMM RVP Main BOM SKU
0x03
JSL+ LPDDR4/4x RVP Socketed (ERB)
JSL+ LPDDR4/4x RVP Socketed (ERB)
_000
_00
For Rev01 silicon/Pkg only
0x03
JSL+ LPDDR4/4x RVP Socketed (ERB) Fab 2
JSL+ LPDDR4/4x RVP Socketed (ERB - Chrome BOM SKU)
_001
_00
For Rev01 silicon/Pkg only (Post PO board)
0x04
JSL+ LPDDR4/4x RVP Socketed
JSL+ LPDDR4/4x RVP Socketed
_003
_00
 Memory Socket
0x04
JSL+ LPDDR4/4x RVP Solder Down
JSL+ LPDDR4/4x RVP Solder Down
_000
_00
 RPL-SBGA as per Excel doc provided by RVP teamMTL-M/P onwards, verify that the EC FW as per the following:Major Version -&gt; 1Minor Version -&gt; 55Platform Id -&gt; 2Build Version -&gt; 20.MTL – P GCS - Board ID  0x11Silego Power Sequencer I2C address to read Board Id &amp; BOM ID :  0X08(7bit)Register Addresses to read to identify Board Id &amp; BOM ID are 0xA2 and 0xA1.BOM/Board_ID bit pattern :GCS BOM/Board_ID details:              GCS BOMVariantBoard IDBOM IDFAB IDBinary CodeHex CodeA2A1A2A1Base Variant0x11000b00b00000000b00010001b0x000x11mmWave0x11001b00b00000000b01010001b0x000x51MCF0x11010b00b00000000b10010001b0x000x91 </t>
  </si>
  <si>
    <t>Client-BIOS</t>
  </si>
  <si>
    <t>1-showstopper</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</si>
  <si>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raptorlake_refresh,ifwi.sky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</si>
  <si>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</si>
  <si>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product</t>
  </si>
  <si>
    <t>complete.ready_for_production</t>
  </si>
  <si>
    <t>Low</t>
  </si>
  <si>
    <t>L1 DailyCI-Basic-Sanity</t>
  </si>
  <si>
    <t>Functional</t>
  </si>
  <si>
    <t>iTestSuite,na</t>
  </si>
  <si>
    <t>The BIOS shall display the information below info in Platform Information Page:
BIOS Version
Processor Stepping
Platform Name
Processor Name
Processor uCode loaded
EC Version (Mobile and Desktop)
VBIOS/IGFX version
PCH Production Type
etc..
Config.ini file should be filled with the expected values extracted from BIOS Release notes.</t>
  </si>
  <si>
    <t>GLK-IFWI-SI,PSE 1.0,CML_Delta_From_WHL,CML_BIOS_Sanity_CSME12.xx,GLK_ATMS1.0_Automated_TCs,CML_BIOS_SPL,KBLR_ATMS1.0_Automated_TCs,TGL_BIOS_PO_P3,TGL_IFWI_PO_P1,LKF_B0_Power_ON,TGL_H_PSS_IFWI_BAT,TGL_BIOS_IPU_QRC_BAT,TGL_Focus_Blue_Auto,TGL_PSS_IN_PRODUCTION,TGL_IFWI_FOC_BLUE,PSS_ADL_Automation_In_Production,CML-H_ADP-S_PO_Phase1,ADL-S_TGP-H_PO_Phase1,COMMON_QRC_BAT,MTL_PSS_0.5,ADL_P_ERB_BIOS_PO,ADL_S_QRCBAT,IFWI_Payload_BIOS,ADL-S_Delta1,RKL-S X2_(CML-S+CMP-H)_S102,RKL-S X2_(CML-S+CMP-H)_S62,ADL-P_QRC,ADL-P_QRC_BAT,UTR_SYNC,RPL-Px_4SDC1,RPL-P_3SDC3,ADL-M_3SDC1,RPL-SBGA_5SC,RPL-SBGA_4SC,RPL-SBGA_3SC1,RPL-P_5SGC1,RPL-P_2SDC4,RPL-P_PNP_GC,RPL-P_4SDC1,RPL-P_3SDC2,Automation_Inproduction,MTL_HFPGA_SOC_S,ADL-S_ 5SGC_1DPC,ADL-S_4SDC1,ADL-S_4SDC2,ADL-S_4SDC4,ADL_N_REV0,ADL_N_5SGC1,ADL_N_4SDC1,ADL_N_3SDC1,ADL_N_2SDC1,ADL_N_2SDC2,ADL_N_2SDC3,RPL_S_PSS_DELTA,MTL_Test_Suite,RPL_S_PSS_BASEAutomation_Inproduction,IFWI_TEST_SUITE,IFWI_COMMON_UNIFIED,RPL-S_ 5SGC1,RPL-S_2SDC7,RPL-S_3SDC1,RPL-S_4SDC1,RPL-S_4SDC2,RPL-S_2SDC1,RPL-S_2SDC2,RPL-S_2SDC9,RPL-S_2SDC3,QRC_BAT_Customized,ADL_N_QRCBAT,ADL-P_5SGC1,ADL-P_5SGC2,MTL_IFWI_Sanity,RKL_S_X1_2*1SDC,ADL_M_QRC_BAT,ADL-M_5SGC1,ADL-M_3SDC2,ADL-M_2SDC1,ADL-M_2SDC2,ADL-P_4SDC1,ADL-P_4SDC2,ADL-P_3SDC1,ADL-P_3SDC2,ADL-P_3SDC3,ADL-P_3SDC4,ADL-P_2SDC1,ADL-P_2SDC2,ADL-P_2SDC3,ADL-P_2SDC4,ADL-P_2SDC5,ADL-P_2SDC6_OC,ADL-P_3SDC5,MTL_SIMICS_IN_EXECUTION_TEST,ADL-N_QRC_BAT,RPL-Px_5SGC1,MTL_S_Sanity,ADL-N_REV1,RPL_S_QRCBAT,RPL_S_IFWI_PO_Phase1,MTL_HSLE_Sanity_SOC,ADL_SBGA_5GC,ADL_SBGA_3DC1,ADL_SBGA_3DC2,ADL_SBGA_3DC3,ADL_SBGA_3DC4,ADL_SBGA_3DC,RPL_Px_PO_P1,RPL_Px_QRC,ADL-S_Post-Si_In_Production,MTL-M/P_Pre-Si_In_Production,MTL_IFWI_IAC_BIOS,LNL_M_PSS0.5,LNL_M_PSS0.8,RPL_SBGA_IFWI_PO_Phase1,MTL_IFWI_CBV_CSME,MTL_IFWI_CBV_BIOS,MTL-S_Pre-Si_In_Production,MTL_M_Sanity,RPL_P_PO_P1,RPL-sbga_QRC_BAT,RPL-Px_4SP2,RPL-Px_2SDC1,MTL_PSS_0.8,ARL_Px_IFWI_CI,RPL_readiness_kit,RPL_P_QRC,RPL_P_Q0_DC2_PO_P1,MTLSGC1,MTLSDC4,MTLSDC2,MTLSDC1,MTLSDC5,MTLSDC3,ARL_FT_BLK,RPL-S_Post-Si_In_Production,</t>
  </si>
  <si>
    <t>Verify Onboard Network functionality in EFI shell</t>
  </si>
  <si>
    <t>common,emulation.ip,silicon,simulation.ip</t>
  </si>
  <si>
    <t>bios.pch,fw.ifwi.pchc</t>
  </si>
  <si>
    <t>CSS-IVE-52382</t>
  </si>
  <si>
    <t>Networking and Connectivity</t>
  </si>
  <si>
    <t>ADL-S_ADP-S_SODIMM_DDR5_1DPC_Alpha,AML_5W_Y22_ROW_PV,ADL-S_ADP-S_UDIMM_DDR5_1DPC_PreAlpha,AMLR_Y42_PV_RS6,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KBL_U21_PV,KBLR_Y_PV,KBLR_Y22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t>
  </si>
  <si>
    <t>GbE,LAN,UEFI</t>
  </si>
  <si>
    <t>BC-RQTBC-8442
TGL Requirement coverage: BC-RQTBCTL-798
JSL PRD Coverage: BC-RQTBC-16608 BC-RQTBC-16271
RKL: BC-RQTBCTL-798, 2203202676
RKL:2203201913
JSLP: 1607196122,2203202676
ADL:BC-RQTBCTL-798 ,2203202676
TGL:1306931255
MTL:16011786601</t>
  </si>
  <si>
    <t>Consumer,Corporate_vPro</t>
  </si>
  <si>
    <t>vhebbarx</t>
  </si>
  <si>
    <t>OnBoard Network port should get detected at EFI shell when it is enabled in BIOS and Network should be functional</t>
  </si>
  <si>
    <t>bios.alderlake,bios.amberlake,bios.apollolake,bios.arrowlake,bios.cannonlake,bios.coffeelake,bios.cometlake,bios.geminilake,bios.icelake-client,bios.jasperlake,bios.kabylake,bios.kabylake_r,bios.lunarlake,bios.meteorlake,bios.raptorlake,bios.raptorlake_refresh,bios.rocketlake,bios.tigerlake,bios.tigerlake_refresh,bios.whiskeylake,ifwi.amberlake,ifwi.apollolake,ifwi.arrowlake,ifwi.cannonlake,ifwi.coffeelake,ifwi.cometlake,ifwi.geminilake,ifwi.icelake,ifwi.kabylake,ifwi.kabylake_r,ifwi.lunarlake,ifwi.meteorlake,ifwi.raptorlake,ifwi.raptorlake_refresh,ifwi.tigerlake,ifwi.whiskeylake</t>
  </si>
  <si>
    <t>bios.alderlake,bios.amberlake,bios.arrowlake,bios.cannonlake,bios.coffeelake,bios.cometlake,bios.icelake-client,bios.jasperlake,bios.kabylake,bios.kabylake_r,bios.lunarlake,bios.meteorlake,bios.raptorlake,bios.rocketlake,bios.tigerlake,bios.whiskeylake,ifwi.amberlake,ifwi.cannonlake,ifwi.coffeelake,ifwi.cometlake,ifwi.icelake,ifwi.kabylake,ifwi.kabylake_r,ifwi.meteorlake,ifwi.raptorlake,ifwi.tigerlake,ifwi.whiskeylake</t>
  </si>
  <si>
    <t>L2 Mandatory-BAT</t>
  </si>
  <si>
    <t>na</t>
  </si>
  <si>
    <t>This TC aims at testing the Onboard Network functionality at EFI shell when network is enabled in BIOS setup</t>
  </si>
  <si>
    <t>CFL-PRDtoTC-Mapping,ICL-ArchReview-PostSi,ICL_BAT_NEW,BIOS_EXT_BAT,KBL_Wont_Fix,UDL2.0_ATMS2.0,ICL_RVPC_NA,TGL_ERB_PO,AML_5W_NA,OBC-CNL-PCH-GBE-Connectivity-LAN,OBC-CFL-PCH-GBE-Connectivity-LAN,OBC-ICL-PCH-GBE-Connectivity-LAN,OBC-TGL-PCH-GBE-Connectivity-LAN,TGL_BIOS_PO_P3,TGL_IFWI_PO_P1,TGL_H_PSS_IFWI_BAT,ADL_S_Dryrun_Done,ADL-S_ADP-S_DDR4_2DPC_PO_Phase3,COMMON_QRC_BAT,MTL_PSS_0.5,ADL_S_QRCBAT,IFWI_Payload_GBE,ADL-S_Delta1,ADL-P_ADP-LP_DDR4_PO Suite_Phase3,PO_Phase_3,RKL-S X2_(CML-S+CMP-H)_S62,RKL-S X2_(CML-S+CMP-H)_S102,ADL-P_ADP-LP_LP5_PO Suite_Phase3,ADL-P_ADP-LP_DDR5_PO Suite_Phase3,ADL-P_ADP-LP_LP4x_PO Suite_Phase3,ADL-P_QRC_BAT,RPL_S_PSS_BASE,UTR_SYNC,MTL_P_MASTER,MTL_M_MASTER,RPL_S_MASTER,RPL_S_BackwardComp,ADL-S_ 5SGC_1DPC,ADL-S_4SDC1,ADL-S_4SDC2,ADL-S_4SDC4,MTL_Test_Suite,TGL_H_MASTER,IFWI_TEST_SUITE,IFWI_COMMON_UNIFIED,TGL_H_5SGC1,TGL_H_4SDC1,TGL_H_4SDC2,TGL_H_4SDC3,RPL-S_ 5SGC1,RPL-S_4SDC2,RPL-S_2SDC1,RPL-S_2SDC2,RPL-S_2SDC3,ADL-P_5SGC2,RKL_S_X1_2*1SDC,RPL_S_PO_P3,ADL-P_3SDC2,ADL-P_2SDC4,MTL_SIMICS_IN_EXECUTION_TEST,RPL-Px_5SGC1,RPL_S_QRCBAT,MTL_IFWI_BAT,ADL_SBGA_5GC,ADL-M_3SDC2,RPL-S_5SGC1,RPL-P_3SDC2,RPL_P_PSS_BIOS,NA_4_FHF,RPL_Px_PO_P3,RPL-P_5SGC1,RPL-P_4SDC1,RPL-P_PNP_GC,RPL_Px_QRC,ADL-S_Post-Si_In_Production,MTL-M_3SDC3,MTL-M/P_Pre-Si_In_Production,RPL_SBGA_PO_P3,LNL_M_PSS0.5,LNL_M_PSS0.8,MTL_IFWI_CBV_BIOS,MTL-P_2SDC5,MTL-P_5SGC1,RPL_P_PO_P3,RPL-S_Post-Si_In_Production,RPL-S_2SDC8,RPL-SBGA_4SC,RPL-SBGA_5SC,RPL-sbga_QRC_BAT,RPL-Px_4SP2,RPL-P_2SDC3,,ARL_Px_IFWI_CI,MTL_M_P_PV_POR,RPL-SBGA_3SC-2,MTL_P_Sanity,RPL_P_QRC,MTLSGC1, MTLSDC2, MTLSDC4, MTLSDC5, ,RPL_P_Q0_DC2_PO_P3, LNLM5SGC, LNLM3SDC2, MTLSGC1, MTLSDC1, MTLSDC4, MTLSGC1, MTLSDC1,  MTLSDC4, RPL-P_5SGC1, RPL-P_2SDC3, RPL-S_ 5SGC1, RPL-S_4SDC1, RPL-S_2SDC1, RPL-S_2SDC2, RPL-S_2SDC3, RPL-S_2SDC8, TGL_BIOS_IPU_QRC_BAT, RPL_Hx-R-GC,ARL_S_QRC, LNLM3SDC2, LNLM5SGC, LNLM2SDC7, RPL-S_ 5SGC1, RPL-S_4SDC1, RPL-S_2SDC1, RPL-S_2SDC2, RPL-S_2SDC3, RPL-S_2SDC8, RPL-P_DC7,RPL-SBGA_DC3</t>
  </si>
  <si>
    <t>Verify system stability post Hibernate(S4) cycling</t>
  </si>
  <si>
    <t>rohith2x</t>
  </si>
  <si>
    <t>common,emulation.ip,fpga.hybrid,silicon,simulation.ip</t>
  </si>
  <si>
    <t>fw.ifwi.pmc</t>
  </si>
  <si>
    <t>CSS-IVE-54313</t>
  </si>
  <si>
    <t>Power Management</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</si>
  <si>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x_ROW_19H1_Alpha,LKF_Bx_ROW_19H2_Beta,LKF_Bx_ROW_19H2_PV,LKF_Bx_ROW_20H1_PV,LKF_Bx_Win10X_PV,LKF_Bx_Win10X_Beta,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</si>
  <si>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S-states</t>
  </si>
  <si>
    <t>BC-RQTBC-10429
RKL: 2206874061
JSL: 2202553192
ADL: 2205167043,2202553192
MTL : 16011187701, 16011326892</t>
  </si>
  <si>
    <t>windows.20h2_vibranium.x64</t>
  </si>
  <si>
    <t>reddyv5x</t>
  </si>
  <si>
    <t>System should be stable post Hibernate cycling</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</si>
  <si>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arrowlake,ifwi.broxton,ifwi.cannonlake,ifwi.coffeelake,ifwi.cometlake,ifwi.geminilake,ifwi.icelake,ifwi.jasperlake,ifwi.kabylake,ifwi.kabylake_r,ifwi.lakefield,ifwi.lunarlake,ifwi.meteorlake,ifwi.raptorlake,ifwi.skylake,ifwi.tigerlake,ifwi.whiskeylake</t>
  </si>
  <si>
    <t>Intention of the testcase is to verify system stability check post Hibernate cycling</t>
  </si>
  <si>
    <t>GLK-FW-PO,ICL-FW-PSS0.5,GLK-CI,GLK-SxCycle,CNL_Z0_InProd,EC-NA,GLK-CI-2,GLK_eSPI_Sanity_inprod,ICL_PSS_BAT_NEW,GLK_Win10S,GLK-RS3-10_IFWI,CNL_Automation_Production,ICL_BAT_NEW,BIOS_EXT_BAT,InProdATMS1.0_03March2018,ECVAL-BAT-2018,EC-SX,EC-tgl-pss_bat,PSE 1.0,EC-BAT-automation,CML_EC_BAT,CML_EC_SANITY,ADL_S_Dryrun_Done,PSS_ADL_Automation_In_Production,LKF_WCOS_BIOS_BAT_NEW,ADL_P_Automated_TCs,COMMON_QRC_BAT,TGL_H_QRC_NA,ECVAL-DT-FV,ADL_S_QRCBAT,TGL_U_GC_DC,IFWI_Payload_PMC,IFWI_Payload_EC,MTL_PSS_1.0,LNL_M_PSS1.0,ADL-P_QRC,ADL-P_QRC_BAT,MTL_PSS_0.8,LNL_M_PSS0.8,RPL_S_PSS_BASE,UTR_SYNC,MTL_HFPGA_SOC_S,RPL_S_BackwardComp,RPL-P_5SGC1,RPL-P_4SDC1,RPL-P_3SDC2,RPL-P_2SDC3,RPL-S_5SGC1,RPL-S_4SDC1,RPL-S_4SDC2,RPL-S_2SDC1,RPL-S_2SDC2,RPL-S_2SDC3,RPL-S_ 5SGC1,RPL-S_2SDC8,ADL-S_ 5SGC_1DPC,ADL-S_4SDC1,ADL-S_4SDC2,ADL-S_4SDC4,ADL_N_5SGC1,ADL_N_4SDC1,ADL_N_3SDC1,ADL_N_2SDC1,ADL_N_2SDC2,ADL_N_2SDC3,MTL_VS_0.8,IFWI_TEST_SUITE,IFWI_COMMON_UNIFIED,IFWI_FOC_BAT,MTL_VS_0.8_TEST_SUITE,MTL_P_VS_0.8,MTL_M_VS_0.8,QRC_BAT_Customized,CQN_DASHBOARD,MTL_PM_NEW_FEATURE_TEST,ADL-P_5SGC1,ADL-P_5SGC2,ADL_M_QRC_BAT,ADL-M_5SGC1,ADL_N_REV0,MTL_SIMICS_IN_EXECUTION_TEST,ADL-N_QRC_BAT,ADL-N_REV1,RPL_S_QRCBAT,RPL_S_IFWI_PO_Phase3,RPL_S_PO_P3,MTL_IFWI_BAT,RPL_S_Delta_TCD,MTL_HSLE_Sanity_SOC,ADL_SBGA_5GC,ADL_SBGA_3DC1,ADL_SBGA_3DC2,ADL_SBGA_3DC3,ADL_SBGA_3DC4,RPL-SBGA_5SC,RPL_P_PSS_BIOS,MTL_M_P_PV_POR,R,MTL-M_5SGC1,MTL-M_4SDC1,MTL-M_4SDC2,MTL-M_3SDC3,MTL-M_2SDC4,MTL-M_2SDC5,MTL-M_2SDC6,RPL-S_2SDC7,RPL-Px_5SGC1,RPL_Px_PO_P3,RPL_Px_QRC,ADL-S_Post-Si_In_Production,MTL-M/P_Pre-Si_In_Production,MTL_IFWI_IAC_PUNIT,MTL_IFWI_IAC_DMU,RPL_SBGA_PO_P3,RPL_SBGA_IFWI_PO_Phase3,MTL_IFWI_CBV_DMU,MTL_IFWI_CBV_PMC,MTL_IFWI_CBV_PUNIT,MTL_IFWI_CBV_BIOS,MTL-S_Pre-Si_In_Production,MTL-P_5SGC1,MTL-P_4SDC1,MTL-P_4SDC2,MTL-P_3SDC3,MTL-P_3SDC4,MTL-P_2SDC5,MTL-P_2SDC6,MTL_A0_P1,RPL_P_PO_P3,ADL-N_Post-Si_In_Production,RPL-Px_4SP2,RPL_readiness_kit,RPL_P_QRC,MTLSGC1,RPL_P_Q0_DC2_PO_P3,ARL_S_IFWI_PSS,LNLM5SGC,LNLM4SDC1,ARL_S_IFWI_0.5PSS,RPL_Hx-R-GC,RPL_Hx-R-DC1,ARL-S_eBAT,RPL-S_2SDC9</t>
  </si>
  <si>
    <t>Verify system stability post Warm reboot cycles</t>
  </si>
  <si>
    <t>CSS-IVE-54316</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</si>
  <si>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</si>
  <si>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BC-RQTBC-10214
BC-RQTBC-10215
IceLake-UCIS-1476	
TGL:IceLake-UCIS-1810
JSL : BC-RQTBC-16717,4_335-UCIS-1529,2205193100 , 1607196200
RKL : 2207425740 
ADL: 2205193100
MTL : 16011187551, 16011326916, 16011187933</t>
  </si>
  <si>
    <t>System should be stable post warm reboot cycling</t>
  </si>
  <si>
    <t>bios.alderlake,bios.amberlake,bios.apollolake,bios.arrowlake,bios.broxton,bios.cannonlake,bios.cometlake,bios.geminilake,bios.icelake-client,bios.jasperlake,bios.kabylake,bios.kabylake_r,bios.lunarlake,bios.meteorlake,bios.raptorlake,bios.raptorlake_refresh,bios.rocketlake,bios.tigerlake,bios.whiskeylake,ifwi.amberlake,ifwi.apollolake,ifwi.arrowlake,ifwi.broxton,ifwi.cannonlake,ifwi.cometlake,ifwi.geminilake,ifwi.icelake,ifwi.jasperlake,ifwi.kabylake,ifwi.kabylake_r,ifwi.lunarlake,ifwi.meteorlake,ifwi.raptorlake,ifwi.raptorlake_refresh,ifwi.skylake,ifwi.tigerlake,ifwi.whiskeylake</t>
  </si>
  <si>
    <t>bios.alderlake,bios.amberlake,bios.apollolake,bios.arrowlake,bios.broxton,bios.cannonlake,bios.cometlake,bios.geminilake,bios.icelake-client,bios.jasperlake,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</si>
  <si>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system stability post Warm reboot cycles</t>
  </si>
  <si>
    <t>BIOS,uCode,pmcfw,CSE,ISH,GOP,IFWI,GLK-FW-PO,ICL-FW-PSS0.5,GLK-CI,GLK-SxCycle,EC-NA,GLK-CI-2,GLK_eSPI_Sanity_inprod,ICL_PSS_BAT_NEW,TGL_PSS0.5P,GLK_Win10S,ICL_BAT_NEW,BIOS_EXT_BAT,InProdATMS1.0_03March2018,EC-tgl-pss_bat,PSE 1.0,RKL_PSS0.5,TGL_PSS_IN_PRODUCTION,GLK_ATMS1.0_Automated_TCs,CML_EC_BAT,CML_EC_SANITY,TGL_H_PSS_BIOS_BAT,ADL_S_Dryrun_Done,PSS_ADL_Automation_In_Production,EC-FV,ADL_P_Automated_TCs,MTL_PSS_0.5,LNL_M_PSS0.5,ECVAL-DT-FV,TGL_U_GC_DC,EC-WCOS-NEW,IFWI_Payload_BIOS,IFWI_Payload_EC,IFWI_Payload_PMC,ADL-S_Delta,MTL_PSS_1.0,LNL_M_PSS1.0,MTL_PSS_0.8,ARL_S_PSS0.8,LNL_M_PSS0.8,RKL-S X2_(CML-S+CMP-H)_S62,RKL-S X2_(CML-S+CMP-H)_S102,RPL_S_PSS_BASE,UTR_SYNC,MTL_HFPGA_SANITY,RPL_S_BackwardComp,RPL_S_MASTER,RPL-P_5SGC1,RPL-P_4SDC1,RPL-P_3SDC2,RPL-P_2SDC3,RPL-S_5SGC1,RPL-S_4SDC1,RPL-S_4SDC2,RPL-S_2SDC1,RPL-S_2SDC2,RPL-S_2SDC3,RPL-S_ 5SGC1,RPL-S_2SDC8,ADL-S_ 5SGC_1DPC,ADL-S_4SDC1,ADL-S_4SDC2,ADL-S_4SDC4,ADL_N_MASTER,ADL_N_PSS_0.5,ADL_N_5SGC1,ADL_N_4SDC1,ADL_N_3SDC1,ADL_N_2SDC1,ADL_N_2SDC2,ADL_N_2SDC3,IFWI_FOC_BAT,IFWI_TEST_SUITE,IFWI_COMMON_UNIFIED,TGL_H_MASTER,ADL-P_5SGC1,ADL-P_5SGC2,MTL_S_PSS_0.5,ADL-M_5SGC1,MTL_SIMICS_IN_EXECUTION_TEST,MTL_S_Sanity,RPL_S_IFWI_PO_Phase2,RPL_S_PO_P2,ADL_N_REV0,ADL-N_REV1,MTL_IFWI_BAT,MTL_HSLE_Sanity_SOC,ADL_SBGA_5GC,ADL_SBGA_3DC1,ADL_SBGA_3DC2,ADL_SBGA_3DC3,ADL_SBGA_3DC4,RPL-SBGA_5SC,RPL-SBGA_3SCRPL_P_PSS_BIOS,RPL-S_2SDC7,LNL_M_IFWI_PSS,RPL-Px_5SGC1,RPL_Px_PO_P2,MTL-M_5SGC1,MTL-M_4SDC1,MTL-M_4SDC2,MTL-M_3SDC3,MTL-M_2SDC4,MTL-M_2SDC5,MTL-M_2SDC6,ADL-S_Post-Si_In_Production,MTL-M/P_Pre-Si_In_Production,MTL_IFWI_IAC_PUNIT,MTL_IFWI_IAC_DMU,RPL_SBGA_PO_P2,RPL_SBGA_IFWI_PO_Phase2,MTL_IFWI_CBV_DMU,MTL_IFWI_CBV_PMC,MTL_IFWI_CBV_PUNIT,MTL_IFWI_CBV_BIOS,MTL_A0_P1,RPL_P_PO_P2,RPL-Px_4SP2,MTL_M_P_PV_POR,RPL_readiness_kit,MTLSGC1,MTLSDC1,MTLSDC2,MTLSDC3,MTLSDC4,MTLSDC5,RPL_P_Q0_DC2_PO_P2,ARL_S_PSS0.5,LNLM5SGC,LNLM4SDC1,LNLM3SDC2,LNLM3SDC3,LNLM3SDC4,LNLM3SDC5,LNLM2SDC6,LNLM2SDC7,ARL_S_PSS1.0,ARL_S_IFWI_0.5PSS,MTLSGC1,RPL_Hx-R-GC,RPL_Hx-R-DC1,RPL-S_2SDC9,RPL-P_DC7,RPL-SBGA_DC3</t>
  </si>
  <si>
    <t>Verify system wakes from idle state successfully via Keyboard</t>
  </si>
  <si>
    <t>CSS-IVE-60171</t>
  </si>
  <si>
    <t>ADL-S_ADP-S_SODIMM_DDR5_1DPC_Alpha,AML_5W_Y22_ROW_PV,ADL-S_ADP-S_UDIMM_DDR5_1DPC_PreAlpha,AML_7W_Y22_KC_PV,AMLR_Y42_Corp_RS6_PV,AMLR_Y42_PV_RS6,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1.0C,ICL_HFPGA_RS1_PSS_1.0P,ICL_HFPGA_RS2_PSS_1.1,ICL_HSLE_RS1_PSS_1.0C,ICL_HSLE_RS1_PSS_1.0P,ICL_HSLE_RS2_PSS_1.1,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t>
  </si>
  <si>
    <t>BC-RQTBC-9775 -&gt; Low Power Engine(Idle state) interrupt functionality is covered as part of this TC. 
ICL:IceLake-UCIS-1876
TGL FR: 1405574806
RKL: 2206776649 , 2207425737
ADL : 2205168064
JSLP : 1607196250
MTL : 16011187678 , 16011326889</t>
  </si>
  <si>
    <t>System is stable and able to wake from idle state</t>
  </si>
  <si>
    <t>bios.alderlake,bios.amberlake,bios.apollolake,bios.arrowlake,bios.cannonlake,bios.coffeelake,bios.cometlake,bios.geminilake,bios.icelake-client,bios.jasperlake,bios.kabylake,bios.kabylake_r,bios.lunarlake,bios.meteorlake,bios.raptorlake,bios.raptorlake_refresh,bios.rocketlake,bios.tigerlake,bios.whiskeylake,ifwi.amberlake,ifwi.apollolake,ifwi.arrowlake,ifwi.cannonlake,ifwi.coffeelake,ifwi.cometlake,ifwi.geminilake,ifwi.icelake,ifwi.kabylake,ifwi.kabylake_r,ifwi.lunarlake,ifwi.meteorlake,ifwi.raptorlake,ifwi.raptorlake_refresh,ifwi.skylake,ifwi.tigerlake,ifwi.whiskeylake</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</si>
  <si>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</si>
  <si>
    <t>L0 Check-in-CI</t>
  </si>
  <si>
    <t>Intention of the testcase is to verify system wakes from idle state successfully via Keyboard</t>
  </si>
  <si>
    <t>BIOS+IFWI,GraCom,GLK-FW-PO,BIOS_BAT_QRC,ICL_BAT_NEW,BIOS_EXT_BAT,UDL2.0_ATMS2.0,OBC-CNL-PTF-PMC-PM-Sx,OBC-ICL-PTF-PMC-PM-Sx,OBC-TGL-PTF-PMC-PM-Sx,TGL_BIOS_PO_P2,TGL_H_PSS_BIOS_BAT,TGL_IFWI_FOC_BLUE,CML-H_ADP-S_PO_Phase1,CML-H_ADP-S_PO_Phase2,ADL_S_Dryrun_Done,ADL-S_ADP-S_DDR4_2DPC_PO_Phase3,ADL_P_Automated_TCs,MTL_PSS_0.5,LNL_M_PSS0.5,LNL_M_PSS0.8,ADL_P_ERB_BIOS_PO,ADL_S_QRCBAT,IFWI_Payload_PMC,IFWI_Payload_EC,ADL-P_ADP-LP_DDR4_PO Suite_Phase3,PO_Phase_3,ADL-P_ADP-LP_LP5_PO Suite_Phase3,ADL-P_ADP-LP_DDR5_PO Suite_Phase3,ADL-P_ADP-LP_LP4x_PO Suite_Phase3,RKL-S X2_(CML-S+CMP-H)_S62,RKL-S X2_(CML-S+CMP-H)_S102,RPL_S_PSS_BASE,UTR_SYNC,Automation_Inproduction,MTL_HFPGA_SOC_S,RPL_S_BackwardComp,RPL-P_5SGC1,RPL-P_4SDC1,RPL-P_3SDC2,RPL-P_2SDC3,RPL-S_5SGC1,RPL-S_4SDC1,RPL-S_4SDC2,RPL-S_2SDC1,RPL-S_2SDC2,RPL-S_2SDC3,RPL-S_ 5SGC1,RPL-S_2SDC8,ADL-S_ 5SGC_1DPC,ADL-S_4SDC1,ADL-S_4SDC2,ADL-S_4SDC4,ADL_N_REV0,ADL_N_5SGC1,ADL_N_4SDC1,ADL_N_3SDC1,ADL_N_2SDC1,ADL_N_2SDC2,ADL_N_2SDC3,IFWI_TEST_SUITE,IFWI_COMMON_UNIFIED,ADL-P_5SGC1,ADL-P_5SGC2,RPL_S_PO_P3,ADL_M_QRC_BAT,ADL-M_5SGC1,ADL-M_3SDC1,ADL-M_3SDC2,ADL-M_3SDC3,ADL-M_2SDC1,ADL-M_QRC_BAT,ADL-P_4SDC1,ADL-P_4SDC2,ADL-P_3SDC1,ADL-P_3SDC2,ADL-P_3SDC3,ADL-P_3SDC4,ADL-P_2SDC1,ADL-P_2SDC2,ADL-P_2SDC3,ADL-P_2SDC4,ADL-P_2SDC5,ADL-P_2SDC6_OC,ADL-P_3SDC5,MTL_SIMICS_IN_EXECUTION_TEST,ADL_N_PO_Phase3,ADL-N_REV1,RPL_S_QRCBAT,MTL_HSLE_Sanity_SOC,ADL_SBGA_5GC,ADL_SBGA_3DC1,ADL_SBGA_3DC2,ADL_SBGA_3DC3,ADL_SBGA_3DC4,RPL-SBGA_5SC,RPL_P_PSS_BIOS,RPL-S_2SDC7,RPL-Px_5SGC1,RPL_Px_PO_P3,RPL_Px_QRC,MTL-M_5SGC1,MTL-M_4SDC1,MTL-M_4SDC2,MTL-M_3SDC3,MTL-M_2SDC4,MTL-M_2SDC5,MTL-M_2SDC6,RPL_SBGA_PO_P3,MTL_IFWI_CBV_BIOS,MTL-P_5SGC1,MTL-P_4SDC1,MTL-P_4SDC2,MTL-P_3SDC3,MTL-P_3SDC4,MTL-P_2SDC5,MTL-P_2SDC6,RPL_P_PO_P3,RPL-Px_4SP2,RPL-Px_2SDC1,RPL-sbga_QRC_BAT,ARL_Px_IFWI_CI,RPL_P_QRC,MTLSGC1,MTLSDC1,MTLSDC2,MTLSDC3,MTLSDC4,RPL_P_Q0_DC2_PO_P3,LNLM5SGC,LNLM4SDC1,LNLM3SDC2,LNLM3SDC3,LNLM3SDC4,LNLM3SDC5,LNLM2SDC6,LNLM2SDC7,ARL_S_IFWI_0.5PSS,RPL_Hx-R-GC,RPL_Hx-R-DC1,RPL-S_2SDC9,RPL-P_DC7,RPL-SBGA_DC3</t>
  </si>
  <si>
    <t>Verify system stability post Reboot(S5) cycling</t>
  </si>
  <si>
    <t>CSS-IVE-60413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</si>
  <si>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B0_RS4_Beta,LKF_Bx_ROW_19H1_Alpha,LKF_Bx_ROW_19H2_Beta,LKF_Bx_ROW_19H2_PV,LKF_Bx_ROW_20H1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</si>
  <si>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BC-RQTBC-10216
BC-RQTBC-10217
BC-RQTBC-10218
TGL:BC-RQTBCTL-1146
RKL: 2206874065
JSL: 2202553195
ADL: 2205193100</t>
  </si>
  <si>
    <t>System should be stable post Reboot cycling</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</si>
  <si>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whiskeylake,ifwi.amberlake,ifwi.apollolake,ifwi.arrowlake,ifwi.broxton,ifwi.cannonlake,ifwi.coffeelake,ifwi.cometlake,ifwi.geminilake,ifwi.icelake,ifwi.kabylake,ifwi.kabylake_r,ifwi.lakefield,ifwi.lunarlake,ifwi.meteorlake,ifwi.raptorlake,ifwi.raptorlake_refresh,ifwi.skylake,ifwi.whiskeylake</t>
  </si>
  <si>
    <t>bios.alderlake,bios.amberlake,bios.apollolake,bios.arrowlake,bios.broxton,bios.cannonlake,bios.cometlake,bios.geminilake,bios.icelake-client,bios.jasperlake,bios.kabylake,bios.kabylake_r,bios.lunarlake,bios.meteorlake,bios.raptorlake,bios.rocketlake,bios.whiskeylake,ifwi.amberlake,ifwi.apollolake,ifwi.broxton,ifwi.cannonlake,ifwi.cometlake,ifwi.geminilake,ifwi.icelake,ifwi.kabylake,ifwi.kabylake_r,ifwi.meteorlake,ifwi.raptorlake,ifwi.whiskeylake</t>
  </si>
  <si>
    <t>Intention of the testcase is to verify system stability check post Reboot cycling</t>
  </si>
  <si>
    <t>IFWI,ICL-FW-PSS0.5,GLK-CI,EC-NA,GLK-CI-2,ICL_PSS_BAT_NEW,GLK_Win10S,GLK-RS3-10_IFWI,ICL_BAT_NEW,TGL_PSS0.8C,BIOS_EXT_BAT,InProdATMS1.0_03March2018,EC-tgl-pss_bat,PSE 1.0,EC-BAT-automation,RKL_PSS0.5,TGL_PSS_IN_PRODUCTION,GLK_ATMS1.0_Automated_TCs,CML_EC_BAT,CML_EC_SANITY,TGL_Focus_Blue_Auto,PSS_ADL_Automation_In_Production,EC-FV,ADL_P_Automated_TCs,COMMON_QRC_BAT,ECVAL-DT-FV,ADL_S_QRCBAT,EC-WCOS-NEW,ADL-S_Delta,MTL_PSS_1.0,LNL_M_PSS1.0,RKL-S X2_(CML-S+CMP-H)_S62,RKL-S X2_(CML-S+CMP-H)_S102,ADL-P_QRC,ADL-P_QRC_BAT,RPL_S_PSS_BASE,UTR_SYNC,Automation_Inproduction,RPL_S_BackwardComp,RPL-P_5SGC1,RPL-P_4SDC1,RPL-P_3SDC2,RPL-P_2SDC3,RPL-S_5SGC1,RPL-S_4SDC1,RPL-S_4SDC2,RPL-S_2SDC1,RPL-S_2SDC2,RPL-S_2SDC3,RPL-S_2SDC8,ADL-S_ 5SGC_1DPC,ADL-S_4SDC1,ADL-S_4SDC2,ADL-S_4SDC4,ADL_N_PSS_0.5,ADL_N_5SGC1,ADL_N_4SDC1,ADL_N_3SDC1,ADL_N_2SDC1,ADL_N_2SDC2,ADL_N_2SDC3,IFWI_TEST_SUITE,IFWI_COMMON_UNIFIED,IFWI_FOC_BAT,ADL_N_QRCBAT,ADL-P_5SGC1,ADL-P_5SGC2,ADL_M_QRC_BAT,ADL-M_5SGC1,ADL-N_QRC_BAT,RPL_S_QRCBAT,RPL_S_IFWI_PO_Phase3,ADL_N_REV0,ADL-N_REV1,RPL_S_PO_P3,RPL_S_Delta_TCD,MTL_HSLE_Sanity_SOC,ADL_SBGA_5GC,ADL_SBGA_3DC1,ADL_SBGA_3DC2,ADL_SBGA_3DC3,ADL_SBGA_3DC4,RPL-SBGA_5SC,RPL_P_PSS_BIOS,MTL_M_P_PV_PORLNL_M_PSS0.5,LNL_M_PSS0.8,RPL-S_2SDC7,RPL-Px_5SGC1,RPL_Px_PO_P3,RPL_Px_QRC,MTL-M_5SGC1,MTL-M_4SDC1,MTL-M_4SDC2,MTL-M_3SDC3,MTL-M_2SDC4,MTL-M_2SDC5,MTL-M_2SDC6,ADL-S_Post-Si_In_Production,MTL-M/P_Pre-Si_In_Production,MTL_IFWI_IAC_PUNIT,MTL_IFWI_IAC_DMU,RPL_SBGA_PO_P3,RPL_SBGA_IFWI_PO_Phase3,MTL_IFWI_CBV_DMU,MTL_IFWI_CBV_PMC,MTL_IFWI_CBV_PUNIT,MTL_IFWI_CBV_BIOS,LNL-M_Pre-Si_In_Production,MTL-P_5SGC1,MTL-P_4SDC1,MTL-P_4SDC2,MTL-P_3SDC3,MTL-P_3SDC4,MTL-P_2SDC5,MTL-P_2SDC6,RPL_P_PO_P3,ADL-N_Post-Si_In_Production,RPL-S_Post-Si_In_Production,RPL-Px_4SP2,RPL-Px_2SDC1,RPL-P_2SDC4,RPL-P_2SDC5,RPL-P_2SDC6,RPL-sbga_QRC_BAT,RPL_readiness_kit,RPL_P_QRC,MTLSGC1,RPL_P_Q0_DC2_PO_P3,LNLM5SGC,LNLM4SDC1,LNLM3SDC2,LNLM3SDC3,LNLM3SDC4,LNLM3SDC5,LNLM2SDC6,LNLM2SDC7,ARL_S_IFWI_0.5PSS,RPL_Hx-R-GC,RPL_Hx-R-DC1,ARL_S_PSS1.0,ARL_S_QRC,ARL-S_eBAT,RPL-S_2SDC9</t>
  </si>
  <si>
    <t>Verify system stability post Sleep(S3) cycling</t>
  </si>
  <si>
    <t>common</t>
  </si>
  <si>
    <t>CSS-IVE-60509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</si>
  <si>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M_ADP-M_LP4x_Win10x_PreAlpha,ADL-P_ADP-LP_DDR4_PreAlpha,ADL-P_ADP-LP_DDR5_PreAlpha</t>
  </si>
  <si>
    <t>TGL : BC-RQTBCTL-1144
JSLP : BC-RQTBC-16720
ADL: 2205168301,2202553186
MTL : 16011327243</t>
  </si>
  <si>
    <t>System should be stable post Sleep cycling</t>
  </si>
  <si>
    <t>bios.alderlake,bios.amberlake,bios.apollolake,bios.arrowlake,bios.cannonlake,bios.coffeelake,bios.cometlake,bios.geminilake,bios.icelake-client,bios.jasperlake,bios.kabylake,bios.kabylake_r,bios.meteorlake,bios.raptorlake,bios.raptorlake_refresh,bios.rocketlake,bios.skylake,bios.tigerlake,bios.whiskeylake,ifwi.amberlake,ifwi.apollolake,ifwi.arrowlake,ifwi.cannonlake,ifwi.coffeelake,ifwi.cometlake,ifwi.geminilake,ifwi.icelake,ifwi.jasperlake,ifwi.kabylake,ifwi.kabylake_r,ifwi.lunarlake,ifwi.meteorlake,ifwi.raptorlake,ifwi.skylake,ifwi.tigerlake,ifwi.whiskeylake</t>
  </si>
  <si>
    <t>bios.alderlake,bios.amberlake,bios.apollolake,bios.arrowlake,bios.cannonlake,bios.coffeelake,bios.cometlake,bios.geminilake,bios.icelake-client,bios.jasperlake,bios.kabylake,bios.kabylake_r,bios.meteorlake,bios.raptorlake,bios.rocketlake,bios.tigerlake,bios.whiskeylake,ifwi.amberlake,ifwi.apollolake,ifwi.cannonlake,ifwi.coffeelake,ifwi.cometlake,ifwi.geminilake,ifwi.icelake,ifwi.kabylake,ifwi.kabylake_r,ifwi.meteorlake,ifwi.raptorlake,ifwi.tigerlake,ifwi.whiskeylake</t>
  </si>
  <si>
    <t>Intention of the testcase is to verify system stability check post sleep cycling</t>
  </si>
  <si>
    <t>ICL-FW-PSS0.5,GLK-CI,GLK-SxCycle,EC-BAT,EC-SX,EC-GPIO,GLK-CI-2,GLK_eSPI_Sanity_inprod,ICL_PSS_BAT_NEW,GLK_Win10S,GLK-RS3-10_IFWI,ICL_BAT_NEW,BIOS_EXT_BAT,InProdATMS1.0_03March2018,ECVAL-BAT-2018,EC-tgl-pss_bat,PSE 1.0,EC-BAT-automation,OBC-CNL-PTF-PMC-PM-Sx,OBC-ICL-PTF-PMC-PM-Sx,OBC-TGL-PTF-PMC-PM-Sx,RKL_PSS0.5,TGL_PSS_IN_PRODUCTION,GLK_ATMS1.0_Automated_TCs,CML_EC_BAT,CML_EC_SANITY,TGL_Focus_Blue_Auto,ADL_S_Dryrun_Done,PSS_ADL_Automation_In_Production,ADL_P_Automated_TCs,COMMON_QRC_BAT,TGL_H_QRC_NA,ECVAL-DT-FV,ADL_S_QRCBAT,TGL_U_GC_DC,IFWI_Payload_PMC,IFWI_Payload_BIOS,IFWI_Payload_EC,MTL_PSS_1.0,LNL_M_PSS1.0,RKL-S X2_(CML-S+CMP-H)_S62,RKL-S X2_(CML-S+CMP-H)_S102,ADL-P_QRC,ADL-P_QRC_BAT,RPL_S_PSS_BASE,UTR_SYNC,Automation_Inproduction,RPL_S_BackwardComp,RPL-P_5SGC1,RPL-P_4SDC1,RPL-P_3SDC2,RPL-P_2SDC3,RPL-S_5SGC1,RPL-S_4SDC1,RPL-S_4SDC2,RPL-S_2SDC1,RPL-S_2SDC2,RPL-S_2SDC3,RPL-S_ 5SGC1,RPL-S_2SDC8,ADL-S_ 5SGC_1DPC,ADL-S_4SDC1,ADL-S_4SDC2,ADL-S_4SDC4,ADL_N_5SGC1,ADL_N_4SDC1,ADL_N_3SDC1,ADL_N_2SDC1,ADL_N_2SDC3,IFWI_TEST_SUITE,IFWI_COMMON_UNIFIED,IFWI_FOC_BAT,ADL-P_5SGC2,ADL_N_REV0,ADL-N_QRC_BAT,ADL-N_REV1,RPL_S_QRCBAT,RPL_S_IFWI_PO_Phase3,RPL_S_PO_P3,RPL_S_Delta_TCD,MTL_HSLE_Sanity_SOC,ADL_SBGA_5GC,ADL_SBGA_3DC1,ADL_SBGA_3DC2,ADL_SBGA_3DC3,ADL_SBGA_3DC4,RPL-SBGA_5SC,RPL-SBGA_3SC1,MTL_M_P_P,RPL-Px_5SGC1,MTL-M_5SGC1,MTL-M_4SDC1,MTL-M_4SDC2,MTL-M_3SDC3,MTL-M_2SDC4,MTL-M_2SDC5,MTL-M_2SDC65SGC1,RPL-S_2SDC7,RPL_Px_PO_P3,RPL_Px_QRC,ADL-S_Post-Si_In_Production,MTL-M/P_Pre-Si_In_Production,MTL_IFWI_IAC_PUNIT,MTL_IFWI_IAC_DMU,RPL_SBGA_PO_P3,RPL_SBGA_IFWI_PO_Phase3,MTL_IFWI_CBV_DMU,MTL_IFWI_CBV_PMC,MTL_IFWI_CBV_PUNIT,MTL_IFWI_CBV_BIOS,MTL-P_5SGC1,MTL-P_4SDC1,MTL-P_4SDC2,MTL-P_3SDC3,MTL-P_3SDC4,MTL-P_2SDC5,MTL-P_2SDC6,RPL_P_PO_P3,ADL-N_Post-Si_In_Production,RPL-S_Post-Si_In_Production,RPL-Px_4SP2,RPL-Px_2SDC1,RPL-P_2SDC4,RPL-P_2SDC5,RPL-P_2SDC6,RPL-sbga_QRC_BAT,RPL_readiness_kit,RPL_P_QRC,MTLSGC1,RPL_P_Q0_DC2_PO_P3,ARL_S_IFWI_0.5PSS,ARL_FT_BLK,RPL_Hx-R-GC,RPL_Hx-R-DC1,ARL_S_PSS1.0,ARL_S_QRC,ARL-S_eBAT,RPL-S_2SDC9,RPL-SBGA_DC3</t>
  </si>
  <si>
    <t>Validate digital audio functionality over Type-C port</t>
  </si>
  <si>
    <t>athirarx</t>
  </si>
  <si>
    <t>bios.platform,bios.sa,fw.ifwi.MGPhy,fw.ifwi.dekelPhy,fw.ifwi.iom,fw.ifwi.nphy,fw.ifwi.pmc,fw.ifwi.sam,fw.ifwi.sphy,fw.ifwi.tbt</t>
  </si>
  <si>
    <t>CSS-IVE-61677</t>
  </si>
  <si>
    <t>TCSS</t>
  </si>
  <si>
    <t>ADL-S_ADP-S_UDIMM_DDR5_1DPC_PreAlpha,CFL_H62_RS2_PV,CFL_H62_RS3_PV,CFL_H62_RS4_PV,CFL_H62_RS5_PV,CFL_H62_uSFF_KC_RS4_PV,CFL_H82_RS5_PV,CFL_H82_RS6_PV,CFL_KBPH_S62_RS3_PV,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x_ROW_19H1_Alpha,LKF_Bx_ROW_19H2_Beta,LKF_Bx_ROW_19H2_PV,LKF_Bx_ROW_20H1_PV,LKF_Bx_Win10X_PV,LKF_Bx_Win10X_Beta,LKF_N-1_(BXTM)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</si>
  <si>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EC-Lite,S-states,TBT_PD_EC_NA,TCSS,USB-TypeC</t>
  </si>
  <si>
    <t>BC-RQTBC-13336
BC-RQTBC-12460
BC-RQTBC-13961 
LKF PSS UCIS Coverage: IceLake-UCIS-4265 ,4_335-UCIS-2980
LKF PRD Coverage: BC-RQTBCLF-412, 4_335-UCIS-3039
RKL Coverage ID :2203201383,2203202518,2203203016,2203202802,2203202480
ADL: 2205445428MTL_P : 22010767569  MTL_M : 22010767598
MTL : 16011326947</t>
  </si>
  <si>
    <t>raghav3x</t>
  </si>
  <si>
    <t>Digital audio functionality via Type-C port should be functional without any issue</t>
  </si>
  <si>
    <t>bios.alderlake,bios.amberlake,bios.apollolake,bios.arrowlake,bios.cannonlake,bios.coffeelake,bios.geminilake,bios.icelake-client,bios.jasperlake,bios.kabylake,bios.kabylake_r,bios.lakefield,bios.lunarlake,bios.meteorlake,bios.raptorlake,bios.raptorlake_refresh,bios.rocketlake,bios.tigerlake,bios.whiskeylake,ifwi.amberlake,ifwi.apollolake,ifwi.arrowlake,ifwi.cannonlake,ifwi.coffeelake,ifwi.geminilake,ifwi.icelake,ifwi.kabylake,ifwi.kabylake_r,ifwi.lakefield,ifwi.lunarlake,ifwi.meteorlake,ifwi.raptorlake,ifwi.raptorlake_refresh,ifwi.tigerlake,ifwi.whiskeylake</t>
  </si>
  <si>
    <t>bios.alderlake,bios.amberlake,bios.apollolake,bios.arrowlake,bios.cannonlake,bios.coffeelake,bios.geminilake,bios.icelake-client,bios.jasperlake,bios.kabylake,bios.kabylake_r,bios.lakefield,bios.lunarlake,bios.meteorlake,bios.raptorlake,bios.rocketlake,bios.tigerlake,bios.whiskeylake,ifwi.amberlake,ifwi.apollolake,ifwi.cannonlake,ifwi.coffeelake,ifwi.geminilake,ifwi.icelake,ifwi.kabylake,ifwi.kabylake_r,ifwi.lakefield,ifwi.meteorlake,ifwi.raptorlake,ifwi.tigerlake,ifwi.whiskeylake</t>
  </si>
  <si>
    <t>Medium</t>
  </si>
  <si>
    <t>This Test case to check digital audio streaming functionality over Type-C port</t>
  </si>
  <si>
    <t>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UTR_SYNC,ADL_M_PO_Phase2,RPL_S_MASTER,RPL_S_BackwardComp,ADL-S_ 5SGC_1DPC,ADL-S_4SDC1,ADL-S_4SDC2,ADL-S_4SDC4,ADL_N_MASTER,ADL_N_5SGC1,ADL_N_4SDC1,ADL_N_3SDC1,ADL_N_2SDC1,ADL_N_2SDC2,ADL_N_2SDC3,MTL_VS_0.8,IFWI_TEST_SUITE,IFWI_COMMON_UNIFIED,MTL_Test_Suite,IFWI_FOC_BAT,MTL_IFWI_PSS_EXTENDED,RPL-S_ 5SGC1,CQN_DASHBOARD,ADL-P_5SGC1,ADL-P_5SGC2,MTL_P_MASTER,MTL_M_MASTER,MTL_S_MASTER,ADL-M_5SGC1,ADL-M_2SDC2,ADL-M_3SDC1,ADL-M_3SDC2,ADL-M_2SDC1,ADL-P_4SDC2,ADL_N_PO_Phase2,RPL-Px_5SGC1,RPL-Px_3SDC1,RPL-P_5SGC1,RPL-P_5SGC2,RPL-P_4SDC1,RPL-P_3SDC2,RPL-P_2SDC3,ADL_N_REV0,ADL-N_REV1,MTL_IFWI_BAT,MTL_HFPGA_TCSS,ADL_SBGA_5GC,RPL-SBGA_5SC,RPL-S_5SGC1,MTL_M_P_PV_POR,RPL-S_2SDC4,MTL-M_5SGC1,MTL-M_4SDC1,MTL-M_4SDC2,MTL-M_3SDC3,MTL-M_2SDC4,MTL-M_2SDC5,MTL-M_2SDC6,MTL_IFWI_IAC_ACE ROM EXT,MTL_IFWI_IAC_IOM,MTL_IFWI_CBV_ACE FW,,MTL_IFWI_CBV_TBT,MTL_IFWI_CBV_EC,MTL_IFWI_CBV_IOM,MTL_IFWI_CBV_BIOS,MTL-P_5SGC1,MTL-P_4SDC1,MTL-P_4SDC2,MTL-P_3SDC3,MTL-P_3SDC4,MTL-P_2SDC5,MTL-P_2SDC6,RPL_Px_PO_New_P2,RPL-SBGA_4SC,RPL-Px_4SP2,RPL-P_5SGC1,RPL-P_2SDC4,RPL-P_2SDC5,RPL-P_2SDC6,RPL-P_2SDC6,RPL-Px_2SDC1,ARL_Px_IFWI_CI,RPL-SBGA_2SC1,RPL-SBGA_2SC2-2,MTLSGC1,MTLSDC1,MTLSDC3,MTLSGC1,MTLSDC1,MTLSDC2,MTLSDC3,MTLSDC4,LNLM5SGC,LNLM3SDC3,LNLM3SDC4,LNLM3SDC5,LNLM3SDC1,LNLM2SDC6,RPL_Hx-R-DC1,RPL_Hx-R-GC,RPL_Hx-R-GC,RPL_Hx-R-DC1,LNLM2SDC7</t>
  </si>
  <si>
    <t>Verify the basic functionality of Virtual Battery switch</t>
  </si>
  <si>
    <t>msalaudx</t>
  </si>
  <si>
    <t>bios.pch,fw.ifwi.bios,fw.ifwi.ec,fw.ifwi.pchc</t>
  </si>
  <si>
    <t>CSS-IVE-61826</t>
  </si>
  <si>
    <t>Embedded controller and Power sources</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</si>
  <si>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TGL_ H81_RS4_Alpha,TGL_ H81_RS4_Beta,TGL_ H81_RS4_PV,TGL_U42_RS4_PV,TGL_Y42_RS4_PV,TGL_Z0_(TGPLP-A0)_RS4_PPOExit,WHL_U42_PV,TGL_U42_RS6_Alpha,TGL_U42_RS6_Beta,TGL_U42_RS6_PV,TGL_Y42_RS6_Alpha,TGL_Y42_RS6_Beta,TGL_Y42_RS6_PV,CML_U42_DG1_DDR4_PV,CML_U62_DG1_DDR4_PV,DG1_TGL_Y_PreAlpha,DG1_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</si>
  <si>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USB PD,Virtual Battery Management</t>
  </si>
  <si>
    <t>BC-RQTBC-10587,BC-RQTBC-12868,BC-RQTBC-13287,BC-RQTBCTL-1389,BC-RQTBCTL-1209
BC-RQTBC-16799
BC-RQTBCTL-1209
RKL: 2203202860
RKL:2203201701
JSLP: 2203202860
ADL: 2203201701</t>
  </si>
  <si>
    <t>Based on the Virtual battery switch position, power mode should changes from AC to DC and DC to AC.</t>
  </si>
  <si>
    <t>bios.alderlake,bios.apollolake,bios.arrowlake,bios.cannonlake,bios.coffeelake,bios.cometlake,bios.icelake-client,bios.jasperlake,bios.kabylake,bios.kabylake_r,bios.lakefield,bios.lunarlake,bios.meteorlake,bios.raptorlake,bios.raptorlake_refresh,bios.tigerlake,bios.whiskeylake,ifwi.arrowlake,ifwi.lunarlake,ifwi.meteorlake,ifwi.raptorlake,ifwi.raptorlake_refresh</t>
  </si>
  <si>
    <t>bios.alderlake,bios.apollolake,bios.cannonlake,bios.coffeelake,bios.cometlake,bios.geminilake,bios.icelake-client,bios.jasperlake,bios.kabylake,bios.kabylake_r,bios.raptorlake,bios.tigerlake,bios.whiskeylake,ifwi.apollolake,ifwi.cannonlake,ifwi.coffeelake,ifwi.cometlake,ifwi.geminilake,ifwi.icelake,ifwi.kabylake,ifwi.kabylake_r,ifwi.meteorlake,ifwi.raptorlake,ifwi.tigerlake,ifwi.whiskeylake</t>
  </si>
  <si>
    <t>open.test_update_phase</t>
  </si>
  <si>
    <t xml:space="preserve">Intention of the test case is to verify below requirement.
	While the system without real battery connected is in S0, when the virtual battery switch is closed or opened, EC FW shall notify the change to host.
</t>
  </si>
  <si>
    <t>CFL-PRDtoTC-Mapping,EC-BATTERY,CNL_Automation_Production,InProdATMS1.0_03March2018,ECVAL-EXBAT-2018,PSE 1.0,EC-BAT-automation,OBC-CNL-EC-GPIO-Switches-VirtualBattery,OBC-CFL-EC-GPIO-Switches-VirtualBattery,OBC-ICL-EC-GPIO-HwBtns/LEDs/Switchs-VirtualBattery,OBC-TGL-EC-GPIO-HwBtns/LEDs/Switchs-VirtualBattery,GLK_ATMS1.0_Automated_TCs,KBLR_ATMS1.0_Automated_TCs,CML_EC_BAT,CML_EC_SANITY,TGL_Focus_Blue_Auto,TGL_PSS_IN_PRODUCTION,TGL_IFWI_FOC_BLUE,QRC_BAT,IFWI_Payload_EC,EC-WCOS-NEW,UTR_SYNC,Automation_Inproduction,ADL_N_MASTER,ADL_N_5SGC1,ADL_N_3SDC1,ADL_N_2SDC1,ADL_N_2SDC2,ADL_N_2SDC3,IFWI_TEST_SUITE,IFWI_COMMON_UNIFIED,MTL_Test_Suite,TGL_H_MASTER,ADL-P_5SGC2,ADL-M_5SGC1,RPL-Px_5SGC1,RPL-Px_3SDC1,ADL_N_REV0,ADL-N_REV1,MTL_IFWI_BAT,ADL_SBGA_5GC,ERB,GLK-IFWI-SI,ICL-ArchReview-PostSi,OBC-CNL-EC-SMC-EM-ManageCharger,OBC-CFL-EC-SMC-EM-ManageCharger,OBC-ICL-EC-SMC-EM-ManageCharger,OBC-TGL-EC-SMC-EM-ManageCharger,OBC-LKF-PTF-DekelPhy-EM-PMC_EClite_ManageCharger,CML_BIOS_SPL,CML_EC_FV,IFWI_Payload_Platform,RPL-P_5SGC1,RPL-P_5SGC2,RPL-P_4SDC1,RPL-P_3SDC2,RPL-P_2SDC3,RPL-P_3SDC3,RPL-P_2SDC4,RPL-P_PNP_GC,RPL-Px_4SDC1,RPL-Px_3SDC2,MTL-M_5SGC1,MTL-M_4SDC1,MTL-M_4SDC2,MTL-M_3SDC3,MTL-M_2SDC4,MTL-M_2SDC5,MTL-M_2SDC6,MTL_IFWI_CBV_EC,MTL_IFWI_CBV_BIOS,RPL-SBGA_5SC,RPL-SBGA_4SC,RPL-SBGA_2SC1,RPL-SBGA_2SC2,MTL-P_5SGC1,MTL-P_4SDC1,MTL-P_4SDC2,MTL-P_3SDC3,MTL-P_3SDC4,MTL-P_2SDC5,MTL-P_2SDC6,RPL-SBGA_4SC,RPL-Px_4SP2,RPL-P_5SGC1,RPL-P_2SDC6,ARL_Px_IFWI_CI,MTL-P_IFWI_PO,LNLM5SGC,LNLM3SDC3,LNLM3SDC4,LNLM3SDC5,LNLM3SDC1,LNLM2SDC6,LNLM5SGC,LNLM3SDC3,LNLM3SDC4,LNLM3SDC5,LNLM3SDC1,LNLM2SDC6,LNLM3SDC2,RPL_Hx-R-DC1,RPL_Hx-R-GC,RPL_Hx-R-GC,RPL_Hx-R-DC1,RPL_Hx-R-GC,RPL_Hx-R-DC1,LNLM2SDC7,LNLM2SDC7</t>
  </si>
  <si>
    <t>Verify CPU switches between all P-states when Number of P states set to 0</t>
  </si>
  <si>
    <t>bios.cpu_pm,fw.ifwi.others,fw.ifwi.pmc</t>
  </si>
  <si>
    <t>CSS-IVE-50711</t>
  </si>
  <si>
    <t>ADL-S_ADP-S_SODIMM_DDR5_1DPC_Alpha,AML_5W_Y22_ROW_PV,ADL-S_ADP-S_UDIMM_DDR5_1DPC_PreAlpha,AML_7W_Y22_KC_PV,AMLR_Y42_Corp_RS6_PV,AMLR_Y42_PV_RS6,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KBL_H42_PV,KBL_S42_PV,KBL_U22_PV,KBL_U23e_PV,KBL_Y22_PV,KBLR_Y_PV,KBLR_Y22_PV,LKF_A0_RS4_Alpha,LKF_A0_RS4_POE,LKF_B0_RS4_Beta,LKF_B0_RS4_PO,LKF_Bx_ROW_19H1_Alpha,LKF_Bx_ROW_19H1_POE,LKF_Bx_ROW_19H2_Beta,LKF_Bx_ROW_19H2_PV,LKF_Bx_ROW_20H1_PV,LKF_Bx_Win10X_PV,LKF_Bx_Win10X_Beta,LKF_HFPGA_RS3_PSS1.0,LKF_HFPGA_RS3_PSS1.1,LKF_HFPGA_RS4_PSS1.0,LKF_HFPGA_RS4_PSS1.1,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t>
  </si>
  <si>
    <t>HWP-Speedshift,P-States</t>
  </si>
  <si>
    <t>BC-RQTBC-2669
LKF: IceLake-UCIS-1826,4_335-TSTRN-5228 , BC-RQTBCLF-395
ICL: BC-RQTBC-13484,BC-RQTBC-15324
TGL: BC-RQTBCTL-639  BC-RQTBCTL-514
JSL: BC-RQTBC-16724,4_335-UCIS-2480 , 1607196252 , 2202553253 , 2202553178
RKL: 2206776645 , 2203201652
BC-RQTBC-13128
MTL : 16011187739, 16011327004</t>
  </si>
  <si>
    <t>CPU should run with all supported P-states frequency's 
 </t>
  </si>
  <si>
    <t>bios.alderlake,bios.amberlake,bios.arrowlake,bios.cannonlake,bios.coffeelake,bios.cometlake,bios.icelake-client,bios.jasperlake,bios.kabylake,bios.kabylake_r,bios.lakefield,bios.lunarlake,bios.meteorlake,bios.raptorlake,bios.rocketlake,bios.tigerlake,bios.whiskeylake,ifwi.arrowlake,ifwi.lunarlake,ifwi.meteorlake,ifwi.raptorlake</t>
  </si>
  <si>
    <t>bios.alderlake,bios.amberlake,bios.arrowlake,bios.cannonlake,bios.coffeelake,bios.cometlake,bios.icelake-client,bios.jasperlake,bios.kabylake,bios.kabylake_r,bios.lakefield,bios.lunarlake,bios.meteorlake,bios.raptorlake,bios.rocketlake,bios.tigerlake,bios.whiskeylake,ifwi.meteorlake,ifwi.raptorlake</t>
  </si>
  <si>
    <t>TAT</t>
  </si>
  <si>
    <t>Intention of the testcase is to verify CPU switches between all P-states</t>
  </si>
  <si>
    <t>ICL-ArchReview-PostSi,InProdATMS1.0_03March2018,LKF_PO_Phase3,LKF_PO_New_P3,PSE 1.0,KBLR_ATMS1.0_Automated_TCs,TGL_BIOS_PO_P2,LKF_B0_Power_ON,RKL_CML_S_TGPH_PO_P3,ADL-S_TGP-H_PO_Phase2,ADL_S_Dryrun_Done,RKL_S_TGPH_POE,RKL_CMLS_CPU_TCS,ADL_P_ERB_BIOS_PO,RKL-S X2_(CML-S+CMP-H)_S62,RKL-S X2_(CML-S+CMP-H)_S102,MTL_PSS_0.8,LNL_M_PSS0.8,RPL_S_PSS_BASE,UTR_SYNC,Automation_Inproduction,RPL_S_MASTER,RPL-P_5SGC1,RPL-P_4SDC1,RPL-P_3SDC2,RPL-P_2SDC3,RPL-S_5SGC1,RPL-S_4SDC1,RPL-S_4SDC2,RPL-S_4SDC2,RPL-S_2SDC1,RPL-S_2SDC2,RPL-S_2SDC3,RPL-S_ 5SGC1,RPL-P_5SGC1,RPL-P_2SDC3,MTL_S_MASTER,MTL_HFPGA_SOC_S,RPL_S_BackwardComp,MTL_VS_0.8,ADL-S_ 5SGC_1DPC,ADL-S_4SDC1,ADL_N_MASTER,ADL_N_PSS_1.1,ADL_N_5SGC1,ADL_N_4SDC1,ADL_N_3SDC1,ADL_N_2SDC1,ADL_N_2SDC2,ADL_N_2SDC3,IFWI_TEST_SUITE  ,IFWI_COMMON_UNIFIED,IFWI_FOC_BAT,TGL_H_MASTER,RPL-S_4SDC1,ADL-P_5SGC1,ADL-P_5SGC2,ADL-M_5SGC1,ADL_N_REV0,ADL-N_REV1,MTL_IFWI_BAT,MTL_HSLE_Sanity_SOC,ADL_SBGA_5GC,ADL_SBGA_3DC1,ADL_SBGA_3DC2,ADL_SBGA_3DC3,ADL_SBGA_3DC4,RPL-SBGA_5SC,MTL_HFPGA_BLOCK,RPL_P_PSS_BIOS,RPL-S_ 5SGC1,RPL-S_4SDC1,RPL-S_4SDC2,RPL-S_4SDC2,RPL-S_2SDC2,RPL-S_2SDC3,RPL-S_2SDC7,RPL-S_2SDC8,RPL-Px_5SGC1,MTL-M_5SGC1,MTL-M_4SDC1,MTL-M_4SDC2,MTL-M_3SDC3,MTL-M_2SDC4,MTL-M_2SDC5,MTL-M_2SDC6,MTL_IFWI_CBV_BIOS,MTL-P_5SGC1,MTL_A0_P1,MTL-P_4SDC1,MTL-P_4SDC2,MTL-P_3SDC3,MTL-P_3SDC4,MTL-P_2SDC5,MTL-P_2SDC6,RPL_Px_PO_New_P2,MTL_PSS_0.8_BLOCK,MTL_S_PSS_BLOCK,ARL_Px_IFWI_CI,MTLSGC1,MTLSDC1,MTLSDC2,MTLSDC3,MTLSDC4,LNLM5SGC,LNLM4SDC1,LNLM3SDC2,LNLM3SDC3,LNLM3SDC4,LNLM3SDC5,LNLM2SDC6,LNLM2SDC7,ARL_S_IFWI_0.5PSS,RPL-S_2SDC9</t>
  </si>
  <si>
    <t>Verify if Intel SelfTest completes successfully</t>
  </si>
  <si>
    <t>System Test</t>
  </si>
  <si>
    <t>bios.platform,fw.ifwi.bios</t>
  </si>
  <si>
    <t>CSS-IVE-101752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</si>
  <si>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TGL_H81_20H1_RS7_ALPHA,TGL_H81_20H1_RS7_BETA,TGL_H81_20H1_RS7_PV</t>
  </si>
  <si>
    <t>ACPI,Internal Tools,TBT_PD_EC_NA</t>
  </si>
  <si>
    <t>Tool Compliance checking on all Platform
RKL: 2206200163</t>
  </si>
  <si>
    <t>All registers should be set according to the specification.Self Test should pass with out any errors.</t>
  </si>
  <si>
    <t>2-high</t>
  </si>
  <si>
    <t>bios.alderlake,bios.amberlake,bios.apollolake,bios.arrowlake,bios.cannonlake,bios.coffeelake,bios.cometlake,bios.geminilake,bios.icelake-client,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</si>
  <si>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</si>
  <si>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Self test tool run helps validate BIOS compliance to EDS and BWG specs.</t>
  </si>
  <si>
    <t>EC-NA,EC-REVIEW,InProdATMS1.0_03March2018,PSE 1.0,EC-PD-NA,OBC-CNL-PTF-Enterprise-ACPI-software,OBC-CFL-PTF-Enterprise-ACPI-software,OBC-LKF-PTF-Enterprise-ACPI-software,OBC-ICL-PTF-Software-Software-selftest,OBC-TGL-PTF-Software-Software-selftest,GLK_ATMS1.0_Automated_TCs,KBLR_ATMS1.0_Automated_TCs,TGL_BIOS_PO_P3,TGL_IFWI_PO_P3,TGL_NEW_BAT,TGL_IFWI_FOC_BLUE,CML-H_ADP-S_PO_Phase3,LKF_WCOS_BIOS_BAT_NEW,ADL_S_Dryrun_Done,RKL_S_CMPH_POE_Sanity,RKL_S_TGPH_POE_Sanity,RKL_CMLS_CPU_TCS,IFWI_Payload_Common,ADL-S_Delta1,ADL-S_Delta2,RKL-S X2_(CML-S+CMP-H)_S102,RKL-S X2_(CML-S+CMP-H)_S62,RPL_S_PSS_BASE,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4SDC1,RPL-S_3SDC1,RPL-SBGA_5SC,RPL_Hx-R-GC,RPL_Hx-R-DC1,RPL-SBGA_4SC,RPL-SBGA_3SC,RPL-SBGA_3SC-2,RPL-SBGA_2SC1,RPL-SBGA_2SC21,RPL-P_5SGC1,RPL-P_2SDC5,RPL-P_2SDC3,RPL-P_2SDC4,RPL-P_2SDC6,RPL-P_PNP_GC,RPL-P_4SDC1,RPL-P_3SDC2,RPL-Px_5SGC1,RPL-S_ 5SGC1,RPL-S_2SDC7,RPL_S_MASTER,RPL_S_BackwardCompc,ADL-S_ 5SGC_1DPC,ADL-S_4SDC1,ADL-S_4SDC2,ADL-S_4SDC4,ADL_N_MASTER,ADL_N_REV0,ADL_N_5SGC1,ADL_N_4SDC1,ADL_N_3SDC1,ADL_N_2SDC1,ADL_N_2SDC2,ADL_N_2SDC3,MTL_TRY_RUN,IFWI_TEST_SUITE,IFWI_COMMON_UNIFIED,MTL_PSS_1.1,ARL_S_PSS1.1,TGL_H_MASTER,MTL_TRY_RUNMTL_TRP_1,MTL_PSS_0.8,ARL_S_PSS0.8_NEW,ADL-P_5SGC1,ADL-P_5SGC2,ADL-M_5SGC1,ADL-M_3SDC2,ADL-M_2SDC1,ADL-M_2SDC2,MTL_SIMICS_IN_EXECUTION_TEST,ADL-N_REV1,ADL_SBGA_5GC,ADL_SBGA_3DC1,ADL_SBGA_3DC2,ADL_SBGA_3DC3,ADL_SBGA_3DC4,ADL_SBGA_3DC,ADL-M_3SDC1,LNL_M_PSS0.8,LNL_M_PSS1.1,MTL_IFWI_CBV_BIOS,MTL_M_P_PV_POR,LNL_M_PSS0.5,IPU23.1_BIOS_change,TGL_BIOS_IPU_QRC_BAT</t>
  </si>
  <si>
    <t>Verify Legacy USB devices (Pendrive, Mouse and Keyboard) functionality over TBT port after S3 ,S4 and S5 Cycles</t>
  </si>
  <si>
    <t>Jama_Not_Evaluated</t>
  </si>
  <si>
    <t>CSS-IVE-70874</t>
  </si>
  <si>
    <t>AML_5W_Y22_ROW_PV,ADL-S_ADP-S_UDIMM_DDR5_1DPC_PreAlpha,AML_7W_Y22_KC_PV,AMLR_Y42_PV_RS6,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UN42_KC_PV_RS6,ICL_Y42_RS6_PV,ICL_YN42_RS6_PV,KBL_U21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</si>
  <si>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iTBT,S-states,TBT,TBT_PD_EC_NA,TCSS</t>
  </si>
  <si>
    <t>BC-RQTBC-12350
BC-RQTBC-2548
ICL PRD Coverage: BC-RQTBC-15218
TGL PSS UCIS Coverage:  220194404, 220194401
CML PRD Coverage: BC-RQTBC-12350
ADL: 2205445428
MTL_P : 22010767569
MTL_M : 22010767598</t>
  </si>
  <si>
    <t>Ensure that there are no failures in TBT device enumeration/detection or functionality after s3, s4 and S5 .No yellow bang should seen in device manager</t>
  </si>
  <si>
    <t>bios.alderlake,bios.amberlake,bios.arrowlake,bios.cannonlake,bios.coffeelake,bios.cometlake,bios.icelake-client,bios.kabylake,bios.kabylake_r,bios.lunarlake,bios.meteorlake,bios.raptorlake,bios.raptorlake_refresh,bios.rocketlake,bios.tigerlake,bios.whiskeylake,ifwi.amberlake,ifwi.arrowlake,ifwi.cannonlake,ifwi.coffeelake,ifwi.cometlake,ifwi.icelake,ifwi.kabylake,ifwi.kabylake_r,ifwi.lunarlake,ifwi.meteorlake,ifwi.raptorlake,ifwi.raptorlake_refresh,ifwi.tigerlake,ifwi.whiskeylake</t>
  </si>
  <si>
    <t>bios.alderlake,bios.amberlake,bios.arrowlake,bios.cannonlake,bios.coffeelake,bios.cometlake,bios.icelake-client,bios.kabylake,bios.kabylake_r,bios.lunarlake,bios.meteorlake,bios.raptorlake,bios.rocketlake,bios.tigerlake,bios.whiskeylake,ifwi.amberlake,ifwi.cannonlake,ifwi.coffeelake,ifwi.cometlake,ifwi.icelake,ifwi.kabylake,ifwi.kabylake_r,ifwi.meteorlake,ifwi.raptorlake,ifwi.tigerlake,ifwi.whiskeylake</t>
  </si>
  <si>
    <t>Verify Legacy USB devices over TBT Port functionality after S3 ,S4 and S5 Cycles.</t>
  </si>
  <si>
    <t>KBL_EC_NA,EC-TBT3,EC-SX,TCSS-TBT-P1,EC-FV2,ICL-ArchReview-PostSi,ICL_BAT_NEW,BIOS_EXT_BAT,UDL2.0_ATMS2.0,EC-PD-NA,TGL_ERB_PO,OBC-TGL-CPU-iTCSS-TCSS-USB2_Keyboard,TGL_BIOS_PO_P3,TGL_IFWI_PO_P2,TGL_NEW_BAT,TGL_IFWI_FOC_BLUE,MTL_PSS_0.5,IFWI_Payload_TBT,IFWI_Payload_Dekel,IFWI_Payload_EC,UTR_SYNC,RPL_S_MASTER,RPL_S_BackwardComp,ADL-S_ 5SGC_1DPC,ADL-S_4SDC1,ADL-S_4SDC2,ADL-S_4SDC4,TGL_H_MASTER,IFWI_TEST_SUITE,IFWI_COMMON_UNIFIED,MTL_Test_Suite,IFWI_FOC_BAT,MTL_IFWI_PSS_EXTENDED,RPL-S_ 5SGC1,CQN_DASHBOARD,ADL-P_5SGC1,ADL-P_5SGC2,MTL_P_MASTER,MTL_M_MASTER,MTL_S_MASTER,RPL_S_PO_P3,ADL-P_4SDC1,ADL-P_4SDC2,ADL-P_3SDC3,ADL-P_3SDC4,MTL_SIMICS_IN_EXECUTION_TEST,RPL-Px_3SDC1,RPL-P_5SGC1,RPL-P_5SGC2,RPL-P_4SDC1,RPL-P_3SDC2,RPL-P_2SDC3,MTL_HFPGA_TCSS,ADL_SBGA_5GC,RPL-SBGA_5SC,MTL_S_IFWI_PSS_1.1_BLOCK,ADL-M_5SGC1,ADL-M_2SDC2,ADL-M_3SDC1,ADL-M_2SDC1,KBL_NON_ULT,EC-NA,EC-REVIEW,GLK-RS3-10_IFWI,LKF_ERB_PO,LKF_PO_Phase3,LKF_PO_New_P3,OBC-CNL-PCH-XDCI-USBC_Audio,OBC-CFL-PCH-XDCI-USBC_Audio,OBC-LKF-CPU-IOM-TCSS-USBC_Audio,OBC-ICL-CPU-IOM-TCSS-USBC_Audio,OBC-TGL-CPU-IOM-TCSS-USBC_Audio,TGL_BIOS_PO_P2,ADL-S_TGP-H_PO_Phase2,LKF_WCOS_BIOS_BAT_NEW,MTL_S_IFWI_PSS_1.1,ADL_M_PO_Phase2,ADL_N_MASTER,ADL_N_5SGC1,ADL_N_4SDC1,ADL_N_3SDC1,ADL_N_2SDC1,ADL_N_2SDC2,ADL_N_2SDC3,MTL_VS_0.8,ADL-M_3SDC2,ADL_N_PO_Phase2,RPL-Px_5SGC1,ADL_N_REV0,ADL-N_REV1,MTL_IFWI_BAT,RPL-S_5SGC1,RPL_Px_PO_P3,MTL-M_5SGC1,MTL-M_4SDC1,MTL-M_4SDC2,MTL-M_3SDC3,MTL-M_2SDC4,MTL-M_2SDC5,MTL-M_2SDC6,MTL_IFWI_IAC_TBT,RPL_SBGA_PO_P3,MTL_IFWI_CBV_PMC,MTL_IFWI_CBV_TBT,MTL_IFWI_CBV_EC,MTL_IFWI_CBV_BIOS,MTL-P_5SGC1,MTL-P_4SDC1,MTL-P_4SDC2,MTL-P_3SDC3,MTL-P_3SDC4,MTL-P_2SDC5,MTL-P_2SDC6,RPL_P_PO_P3,RPL-SBGA_4SC,RPL-Px_4SP2,RPL-P_2SDC4,RPL-P_2SDC5,RPL-P_2SDC6,RPL-Px_2SDC1,MTL_PSS_1.0_Block,MTL_PSS_1.1,ARL_S_PSS1.1,MTLSGC1,MTLSDC1,MTLSDC4,MTLSDC3,MTLSDC2,RPL_P_Q0_DC2_PO_P3,ARL_S_PSS0.5,LNLM5SGC,LNLM3SDC3,LNLM3SDC4,LNLM3SDC5,LNLM3SDC1,LNLM2SDC6,ARL_S_PSS1.0,ARL_S_IFWI_1.1PSS,RPL_Hx-R-DC1,RPL_Hx-R-GC,RPL_Hx-R-GC,RPL_Hx-R-DC1,LNLM2SDC7</t>
  </si>
  <si>
    <t>Verify finger print sensor(FPS) enumeration Pre and Post Sx Cycle</t>
  </si>
  <si>
    <t>sumith2x</t>
  </si>
  <si>
    <t>bios.platform,fw.ifwi.others</t>
  </si>
  <si>
    <t>CSS-IVE-70968</t>
  </si>
  <si>
    <t>Touch &amp; Sensing</t>
  </si>
  <si>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POE,RKL_S81_TGPH_Native_DDR4_RS6_Alpha,RKL_S81_TGPH_Native_DDR4_RS7_Beta,RKL_S81_TGPH_Native_DDR4_RS7_PV,WHL_U42_Corp_PV,WHL_U42_PV,WHL_U43e_Corp_PV,ADL-S_ADP-S_SODIMM_DDR5_1DPC_Beta,ADL-S_ADP-S_SODIMM_DDR5_1DPC_POE,ADL-S_ADP-S_SODIMM_DDR5_1DPC_PreAlpha,ADL-S_ADP-S_SODIMM_DDR5_1DPC_PV,RKL_CML_S_102_TGPH_Xcomp_DDR4_Beta,RKL_CML_S_102_TGPH_Xcomp_DDR4_Alpha,RKL_CML_S_102_TGPH_Xcomp_DDR4_PV,RKL_CML_S_62_TGPH_Xcomp_DDR4_POE,RKL_CML_S_62_TGPH_Xcomp_DDR4_Alpha,RKL_CML_S_62_TGPH_Xcomp_DDR4_Beta,RKL_CML_S_62_TGPH_Xcomp_DDR4_PV,ADL-P_ADP-LP_DDR4_POE,ADL-P_ADP-LP_DDR5_POE,ADL-P_ADP-LP_LP4x_POE,ADL-P_ADP-LP_LP4x_ALPHA,ADL-P_ADP-LP_LP4x_BETA,ADL-P_ADP-LP_LP4x_PV,ADL-P_ADP-LP_LP5_POE,ADL-P_ADP-LP_LP5_ALPHA,ADL-P_ADP-LP_LP5_BETA,ADL-P_ADP-LP_LP5_PV,ADL-M_ADP-M_LP5_20H1_Alpha,ADL-M_ADP-M_LP5_20H1_Beta,ADL-M_ADP-M_LP5_20H1_PV,JSLP_Win10x_PreAlpha,JSLP_Win10x_PV,JSLP_Win10x_Alpha,JSLP_Win10x_Beta,ADL-P_ADP-LP_LP5_PreAlpha,ADL-P_ADP-LP_L4X_PreAlpha</t>
  </si>
  <si>
    <t>FPS/iFPS,S-states</t>
  </si>
  <si>
    <t>BC-RQTBC-2556
ADL:2203202988
JSL:16010682667</t>
  </si>
  <si>
    <t>Finger print  Sensor (FPS) enumeration should work fine  Pre and Post Sx Cycle</t>
  </si>
  <si>
    <t>bios.alderlake,bios.amberlake,bios.arrowlake,bios.cannonlake,bios.coffeelake,bios.cometlake,bios.icelake-client,bios.jasperlake,bios.kabylake,bios.kabylake_r,bios.lakefield,bios.lunarlake,bios.meteorlake,bios.rocketlake,bios.tigerlake,bios.whiskeylake,ifwi.amberlake,ifwi.arrowlake,ifwi.cannonlake,ifwi.coffeelake,ifwi.cometlake,ifwi.icelake,ifwi.kabylake,ifwi.kabylake_r,ifwi.lakefield,ifwi.lunarlake,ifwi.meteorlake,ifwi.raptorlake,ifwi.whiskeylake</t>
  </si>
  <si>
    <t>bios.alderlake,bios.amberlake,bios.arrowlake,bios.cannonlake,bios.coffeelake,bios.cometlake,bios.icelake-client,bios.jasperlake,bios.kabylake,bios.kabylake_r,bios.lakefield,bios.lunarlake,bios.meteorlake,bios.raptorlake,bios.rocketlake,bios.whiskeylake,ifwi.amberlake,ifwi.cannonlake,ifwi.coffeelake,ifwi.cometlake,ifwi.icelake,ifwi.kabylake,ifwi.kabylake_r,ifwi.lakefield,ifwi.meteorlake,ifwi.raptorlake,ifwi.whiskeylake</t>
  </si>
  <si>
    <t>This Test Case should Validate finger print sensor enumeration Pre and Post Sx Cycle </t>
  </si>
  <si>
    <t>ICL-ArchReview-PostSi,UDL2.0_ATMS2.0,LKF_B0_Power_ON,TGL_NEW_BAT,RKL_POE,RKL_CML_S_TGPH_PO_P3,CML-H_ADP-S_PO_Phase2,RKL_S_TGPH_POE,PPMM_Pending_TGL_H,ADL_P_ERB_BIOS_PO,RKL-S X2_(CML-S+CMP-H)_S102,RKL-S X2_(CML-S+CMP-H)_S62,UTR_SYNC,RPL_P_MASTER,RPL_S_MASTER,ADL_N_MASTER,MTL_S_MASTER,ADL_N_5SGC1,ADL_N_4SDC1,ADL_N_3SDC1,ADL_N_2SDC1,RPL-S_3SDC2,ADL-P_5SGC1,ADL-M_5SGC1,ADL-P_3SDC4,ADL_N_REV0,RPL-P_5SGC1,ADL-N_REV1,ADL_SBGA_5GC,RPL-SBGA_5SC,MTL_P_MASTER,MTL_N_MASTER,MTL_M_MASTER,MTL_Test_Suite,MTL_PSS_0.8,IFWI_TEST_SUITE,IFWI_COMMON_UNIFIED,RPL-Px_5SGC1,MTL_IFWI_BAT,ERB,MTL_PSS_CMS,ARL_PX_MASTER,ADL_SBGA_3DC4,MTL-M_5SGC1,MTL-M_4SDC1,MTL-M_4SDC2,MTL-M_3SDC3,MTL-M_2SDC4,LNL_M_PSS0.8,MTL_IFWI_CBV_PMC,MTL IFWI_Payload_Platform-Val,MTL-P_5SGC1,MTL-P_4SDC1,MTL-P_4SDC2,MTL-P_3SDC3,MTL-P_3SDC4,RPL-SBGA_4SC,RPL-SBGA_3SC,MTLSDC2,LNLM5SGC,LNLM3SDC2,RPL_Hx-R-GC,RPL_Hx-R-DC1,LNLM5SGC, LNLM3SDC2, LNLM2SDC7</t>
  </si>
  <si>
    <t>Verify user will be only able to login using registered finger</t>
  </si>
  <si>
    <t>bios.platform,fw.ifwi.ish</t>
  </si>
  <si>
    <t>CSS-IVE-70969</t>
  </si>
  <si>
    <t>ADL-S_ADP-S_SODIMM_DDR5_1DPC_Alpha,AML_5W_Y22_ROW_PV,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SODIMM_DDR5_1DPC_Beta,ADL-S_ADP-S_SODIMM_DDR5_1DPC_PreAlpha,ADL-S_ADP-S_SODIMM_DDR5_1DPC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JSLP_Win10x_PreAlpha,JSLP_Win10x_PV,JSLP_Win10x_Alpha,JSLP_Win10x_Beta,ADL-P_ADP-LP_LP5_PreAlpha,ADL-P_ADP-LP_L4X_PreAlpha</t>
  </si>
  <si>
    <t>FPS/iFPS</t>
  </si>
  <si>
    <t>Negative check for FPS authentication</t>
  </si>
  <si>
    <t>User should be able to login to system using only Registered finger</t>
  </si>
  <si>
    <t>bios.alderlake,bios.amberlake,bios.arrowlake,bios.cannonlake,bios.coffeelake,bios.cometlake,bios.icelake-client,bios.jasperlake,bios.kabylake,bios.kabylake_r,bios.lunarlake,bios.meteorlake,bios.rocketlake,bios.skylake,bios.whiskeylake,ifwi.amberlake,ifwi.arrowlake,ifwi.cannonlake,ifwi.coffeelake,ifwi.cometlake,ifwi.icelake,ifwi.kabylake,ifwi.kabylake_r,ifwi.lunarlake,ifwi.meteorlake,ifwi.raptorlake,ifwi.whiskeylake</t>
  </si>
  <si>
    <t>bios.alderlake,bios.amberlake,bios.cannonlake,bios.coffeelake,bios.cometlake,bios.icelake-client,bios.jasperlake,bios.kabylake,bios.kabylake_r,bios.lakefield,bios.rocketlake,bios.whiskeylake,ifwi.amberlake,ifwi.cannonlake,ifwi.coffeelake,ifwi.cometlake,ifwi.icelake,ifwi.kabylake,ifwi.kabylake_r,ifwi.lakefield,ifwi.meteorlake,ifwi.raptorlake,ifwi.whiskeylake</t>
  </si>
  <si>
    <t>Negative</t>
  </si>
  <si>
    <t>Intention of the testcase is to verify user will only be able to login to the system with registered finger</t>
  </si>
  <si>
    <t>ICL-ArchReview-PostSi,UDL2.0_ATMS2.0,COMMON_QRC_BAT,RKL-S X2_(CML-S+CMP-H)_S102,RKL-S X2_(CML-S+CMP-H)_S62,ADL-P_QRC_BAT,UTR_SYNC,ADL_N_MASTER,ADL_N_5SGC1,ADL_N_4SDC1,ADL_N_3SDC1,ADL_N_2SDC1,RPL_P_MASTER,MTL_P_MASTER,MTL_M_MASTER,RPL_M_MASTER,IFWI_TEST_SUITE,IFWI_COMMON_UNIFIED,MTL_Test_Suite,RPL-S_3SDC2,ADL-P_5SGC1,ADL_M_QRC_BAT,ADL-M_5SGC1,ADL-P_3SDC4,ADL-N_QRC_BAT,RPL-Px_5SGC1,RPL-P_5SGC1,RPL_S_IFWI_PO_Phase3,ADL_N_REV0,ADL-N_REV1,ADL_SBGA_5GC,ADL_SBGA_5GC,RPL-SBGA_5SC,RPL-SBGA_3SC1,RPL_Px_PO_P3, ADL_SBGA_3DC4,MTL-M_5SGC1,MTL-M_4SDC1,MTL-M_4SDC2,MTL-M_3SDC3,MTL-M_2SDC4,RPL_SBGA_IFWI_PO_Phase3,MTL_IFWI_CBV_BIOS,RPL_P_PO_P3,RPL-SBGA_4SC,RPL-SBGA_3SC,MTLSDC2,LNLM5SGC,LNLM3SDC2,MTLSDC2,RPL_Hx-R-GC,RPL_Hx-R-DC1,LNLM5SGC, LNLM3SDC2, LNLM2SDC7</t>
  </si>
  <si>
    <t>Verify On-Board Audio ADSP is Functional</t>
  </si>
  <si>
    <t>vchenthx</t>
  </si>
  <si>
    <t>CSS-IVE-73619</t>
  </si>
  <si>
    <t>Display, Graphics, Video and Audio</t>
  </si>
  <si>
    <t>AML_5W_Y22_ROW_PV,CFL_H62_RS2_PV,CFL_H62_RS3_PV,CFL_H62_RS4_PV,CFL_H62_RS5_PV,CFL_H82_RS5_PV,CFL_H82_RS6_PV,CFL_KBPH_S62_RS3_PV,CFL_KBPH_S82_RS6_PV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</si>
  <si>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</si>
  <si>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BC-RQTBC-3026
BC-RQTBC-14201</t>
  </si>
  <si>
    <t>windows.cobalt.client</t>
  </si>
  <si>
    <t>pke</t>
  </si>
  <si>
    <t>Audio DSP is detected and Functional.</t>
  </si>
  <si>
    <t>bios.alderlake,bios.amberlake,bios.arrowlake,bios.cannonlake,bios.coffeelake,bios.cometlake,bios.icelake-client,bios.kabylake,bios.kabylake_r,bios.lunarlake,bios.meteorlake,bios.raptorlake,bios.rocketlake,bios.tigerlake,bios.whiskeylake,ifwi.amberlake,ifwi.arrowlake,ifwi.cannonlake,ifwi.coffeelake,ifwi.cometlake,ifwi.icelake,ifwi.kabylake,ifwi.kabylake_r,ifwi.lunarlake,ifwi.meteorlake,ifwi.raptorlake,ifwi.tigerlake,ifwi.whiskeylake</t>
  </si>
  <si>
    <t>Verify On-Board Audio play back and recording functionality</t>
  </si>
  <si>
    <t>CFL-PRDtoTC-Mapping,ICL_BAT_NEW,BIOS_EXT_BAT,UDL2.0_ATMS2.0,OBC-CNL-PCH-AVS-Audio-Speaker,OBC-CFL-PCH-AVS-Audio-Speaker,OBC-ICL-PCH-AVS-Audio-Speaker,OBC-TGL-PCH-AVS-Audio-Speaker,IFWI_Payload_Platform,RKL-S X2_(CML-S+CMP-H)_S102,RKL-S X2_(CML-S+CMP-H)_S62,UTR_SYNC,MTL_M_MASTER,MTL_P_MASTER,MTL_N_MASTER,MTL_S_MASTER,RPL_S_MASTER,RPL_P_MASTER,TGL_H_MASTER,MTL_Test_Suite,IFWI_TEST_SUITE,IFWI_COMMON_UNIFIED,IFWI_FOC_BAT,MTL_IFWI_PSS_EXTENDED,RPL-S_ 5SGC1,RPL-S_4SDC1,RPL-S_4SDC2,RPL-S_2SDC1,RPL-S_2SDC2,RPL-S_2SDC3,ADL-P_5SGC1,ADL-P_5SGC2,ADL-S_3SDC3,ADL-S_3SDC2,ADL-S_3SDC1,ADL-S_4SDC3,ADL-S_4SDC2,ADL-S_4SDC1,ADL-S_5SGC1,ADL-M_5SGC1,RPL-Px_5SGC1,RPL-Px_4SDC1,RPL-P_5SGC1,RPL-P_4SDC1,RPL-P_3SDC2,RPL-P_2SDC4,RPL_S_BackwardComp,ADL_N_REV0,ADL-N_REV1,MTL_IFWI_BAT,ADL_SBGA_5GC,ADL_SBGA_3DC1,ADL_SBGA_3DC2,ADL_SBGA_3DC3,ADL_SBGA_3DC4,RPL-SBGA_5SC,RPL-SBGA_3SC1,ERB,ADL-M_3SDC1,ADL-M_3SDC2,ADL-M_2SDC1,ADL-M_2SDC2,RPL-P_PNP_GC,RPL-P_PNP_GC,RPL-P_3SDC3,RPL-S_2SDC7,MTL-M_5SGC1,MTL-M_4SDC1,MTL-M_4SDC2,MTL-M_3SDC3,MTL-M_2SDC4,MTL-M_2SDC5,MTL-M_2SDC6,MTLSGC1,MTLSDC2,MTLSDC3,
MTL_IFWI_CBV_ACE FW,MTL_IFWI_CBV_BIOS,RPL_Px_PO_New_P2,RPL-P_2SDC5,RPL-P_2SDC6,ARL_Px_IFWI_CI,LNLM5SGC,LNLM4SDC1,LNLM3SDC2,LNLM3SDC3,LNLM3SDC4,LNLM3SDC5,LNLM2SDC6,ARL_S_IFWI_0.8PSS,IPU23.1_BIOS_change,RPL_Hx-R-GC,RPL_Hx-R-DC1,LNLM2SDC7</t>
  </si>
  <si>
    <t>Verify system state post flashing IFWI on an eSPI enabled system</t>
  </si>
  <si>
    <t>bios.platform</t>
  </si>
  <si>
    <t>CSS-IVE-86215</t>
  </si>
  <si>
    <t>System Firmware Builds and bringup</t>
  </si>
  <si>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t>
  </si>
  <si>
    <t>eSPI</t>
  </si>
  <si>
    <t>BC-RQTBC-13069
BC-RQTBC-12459
BC-RQTBC-13332
BC-RQTBCTL-1228
BC-RQTBC-16836
JSLP:2203203000</t>
  </si>
  <si>
    <t>System should be stable post flashing IFWI over eSPI enabled System</t>
  </si>
  <si>
    <t>bios.alderlake,bios.arrowlake,bios.cannonlake,bios.cometlake,bios.geminilake,bios.icelake-client,bios.jasperlake,bios.lunarlake,bios.meteorlake,bios.raptorlake,bios.raptorlake_refresh,bios.rocketlake,bios.tigerlake,bios.whiskeylake,ifwi.cannonlake,ifwi.cometlake,ifwi.geminilake,ifwi.icelake,ifwi.lunarlake,ifwi.raptorlake,ifwi.tigerlake,ifwi.whiskeylake</t>
  </si>
  <si>
    <t>bios.alderlake,bios.arrowlake,bios.cannonlake,bios.cometlake,bios.geminilake,bios.icelake-client,bios.jasperlake,bios.meteorlake,bios.raptorlake,bios.rocketlake,bios.tigerlake,bios.whiskeylake,ifwi.cannonlake,ifwi.cometlake,ifwi.geminilake,ifwi.icelake,ifwi.raptorlake,ifwi.tigerlake,ifwi.whiskeylake</t>
  </si>
  <si>
    <t>System should be able to boot up on an eSPI enabled system i.e., communication between EC and SOC happens over eSPI</t>
  </si>
  <si>
    <t>GLK-FW-PO,C4_NA,C1_NA,GLK-RS3-10_IFWI,ICL_BAT_NEW,BIOS_EXT_BAT,UDL2.0_ATMS2.0,OBC-CNL-PCH-SystemFlash-IFWI,OBC-ICL-PCH-Flash-System,OBC-TGL-PCH-Flash-System,IFWI_Payload_Common,RKL-S X2_(CML-S+CMP-H)_S102,RKL-S X2_(CML-S+CMP-H)_S62,UTR_SYNC,LNLM5SGC,LNLM4SDC1,LNLM3SDC2,LNLM3SDC3,LNLM3SDC4,LNLM3SDC5,LNLM2SDC6,LNLM2SDC7, MTLSGC1,MTLSDC1,MTLSDC2,MTLSDC3,MTLSDC5,MTLSDC4,,MTLSDC6,RPL-Px_4SP2,RPL-Px_2SDC1 ,MTL-P_4SDC1,MTL-P_3SDC3,MTL-P_3SDC4,MTL-P_5SGC1,MTL-P_4SDC2,MTL-P_2SDC5,MTL-P_2SDC6,MTL-M_5SGC1,MTL-M_2SDC4,MTL-M_2SDC5,MTL-M_2SDC6,MTL-M_4SDC1,MTL-M_3SDC3,MTL-M_4SDC2,RPL-Px_4SDC1,RPL-P_3SDC3,RPL-S_5SGC1,RPL-S_2SDC3,RPL-S_2SDC2,RPL-S_2SDC9,RPL-S_2SDC1,RPL-S_4SDC2,RPL-S_4SDC1,RPL-S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5SGC1,RPL-S_2SDC7,RPL-S_3SDC1,RPL-S_4SDC1,RPL-S_3SDC1,RPL-S_4SDC2,RPL-S_4SDC2,RPL-S_2SDC1,RPL-S_2SDC2,RPL-S_2SDC9,RPL-S_2SDC3,RPL_S_MASTER,RPL_P_MASTER,RPL_S_BackwardCompc,ADL-S_ 5SGC_1DPC,ADL-S_4SDC1,ADL-S_4SDC2,ADL-S_4SDC4,MTL_Test_Suite,IFWI_TEST_SUITE,IFWI_COMMON_UNIFIED,TGL_H_MASTER,ADL-P_5SGC1,ADL-P_5SGC2,ADL-M_5SGC1,ADL-M_3SDC2,ADL-M_2SDC1,ADL-M_2SDC2,RPL_P_MASTER,ADL_SBGA_5GC,ADL_SBGA_3DC1,ADL_SBGA_3DC2,ADL_SBGA_3DC3,ADL_SBGA_3DC4,ADL_SBGA_3DC,ADL-M_3SDC1,MTL_S_BIOS_Emulation,ADL-S_Post-Si_In_Production,RPL_Px_PO_New_P2,RPL-S_Post-Si_In_Production</t>
  </si>
  <si>
    <t>Verify USB3.1 gen2 device functionality in pre and post OS</t>
  </si>
  <si>
    <t>CSS-IVE-94313</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</si>
  <si>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TGP-H_Simics_PSS1.1,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</si>
  <si>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TBT_PD_EC_NA,TCSS,USB3.1,USB-TypeC</t>
  </si>
  <si>
    <t>USB Type_C Use Case Strategy_v0.6 
BC-RQTBC-13961
BC-RQTBC-12460
BC-RQTBC-13336 
 LKF PSS UCIS Coverage: IceLake-UCIS-4268, IceLake-UCIS-4265
GLK EA Coverage: 1604251094 
LKF PRD Coverage: BC-RQTBCLF-412
TGL Coverage Ref: 1209951317, IceLake-UCIS-4282
TGL: 220194410,1405574471
JSLP Coverage ID: 1607069741
ADL: 2205445428 , 2205443393 , 2205446165 , 2206545068
MTL_P : 22010767569
MTL_M : 22010767598
MTL : 16011187872 , 16011327291 , 16011327208</t>
  </si>
  <si>
    <t>Type-C-USB3.1-Gen2-SSD should be functional pre and post os on hot-plug without any issues</t>
  </si>
  <si>
    <t>bios.alderlake,bios.arrowlake,bios.cannonlake,bios.coffeelake,bios.cometlake,bios.geminilake,bios.icelake-client,bios.jasperlake,bios.kabylake,bios.kabylake_r,bios.lakefield,bios.lunarlake,bios.meteorlake,bios.raptorlake,bios.raptorlake_refresh,bios.rocketlake,bios.tigerlake,bios.tigerlake_refresh,bios.whiskeylake,ifwi.alderlake,ifwi.arrowlake,ifwi.cannonlake,ifwi.coffeelake,ifwi.cometlake,ifwi.geminilake,ifwi.icelake,ifwi.kabylake_r,ifwi.lakefield,ifwi.lunarlake,ifwi.meteorlake,ifwi.raptorlake,ifwi.raptorlake_refresh,ifwi.tigerlake,ifwi.whiskeylake</t>
  </si>
  <si>
    <t>bios.alderlake,bios.cannonlake,bios.coffeelake,bios.cometlake,bios.geminilake,bios.icelake-client,bios.jasperlake,bios.kabylake_r,bios.lakefield,bios.lunarlake,bios.meteorlake,bios.raptorlake,bios.rocketlake,bios.tigerlake,bios.whiskeylake,ifwi.alderlake,ifwi.cannonlake,ifwi.coffeelake,ifwi.cometlake,ifwi.geminilake,ifwi.icelake,ifwi.kabylake_r,ifwi.lakefield,ifwi.meteorlake,ifwi.raptorlake,ifwi.tigerlake,ifwi.whiskeylake</t>
  </si>
  <si>
    <t>USB Tree View,iTestSuite,na</t>
  </si>
  <si>
    <t>This test is to Verify Type-C USB3.1 device pre and post OS</t>
  </si>
  <si>
    <t>CFL_Automation_Production,InProdATMS1.0_03March2018,PSE 1.0,KBLR_ATMS1.0_Automated_TCs,ADL_S_Dryrun_Done,RKL_CMLS_CPU_TCS,RKL-S X2_(CML-S+CMP-H)_S102,RKL-S X2_(CML-S+CMP-H)_S62,MTL_TRY_RUN,UTR_SYNC,RPL_S_MASTER,RPL_S_BackwardComp,ADL-S_ 5SGC_1DPC,ADL-S_4SDC1,MTL_S_MASTER,MTL_P_MASTER,TGL_H_MASTER,RPL-S_ 5SGC1,RPL-S_4SDC1,RPL-S_4SDC2,RPL-S_2SDC3,ADL-P_5SGC1,ADL-P_5SGC2,ADL-M_5SGC1,MTL_SIMICS_IN_EXECUTION_TEST,RPL-Px_5SGC1,ADL_SBGA_5GC,RPL-P_5SGC1,RPL-P_4SDC1,RPL-P_3SDC2,RPL-S-3SDC2,ADL_SBGA_3DC1,ADL_SBGA_3DC2,ADL_SBGA_3DC3,ADL-S_Post-Si_In_Production,MTL-M/P_Pre-Si_In_Production,MTL-M_5SGC1,MTL-M_4SDC1,MTL-M_4SDC2,MTL-M_3SDC3,MTL-M_2SDC4,MTL-M_2SDC5,MTL-M_2SDC6,IFWI_COMMON_UNIFIED,MTL_IFWI_IAC_SPHY,RPL_S_QRCBAT,MTL_IFWI_CBV_TBT,MTL_IFWI_CBV_EC,MTL_IFWI_CBV_SPHY,COMMON_QRC_BAT,MTL-P_5SGC1,MTL-P_4SDC1,MTL-P_4SDC2,MTL-P_3SDC3,MTL-P_3SDC4,MTL-P_2SDC5,MTL-P_2SDC6,MTL_A0_P1,MTL_PSS_0.8_Block,RPL-sbga_QRC_BAT,RPL-Px_4SP2,RPL-P_2SDC3,RPL-P_2SDC4,RPL-P_2SDC5,RPL-P_2SDC6,RPL-Px_2SDC1,LNL_M_PSS0.8,ARL_Px_IFWI_CI,MTL_M_P_PV_POR,RPL-SBGA_2SC1,RPL-SBGA_2SC2-2,MTL_PSS_1.1,MTL_PSS_1.0_Block,MTLSGC1,MTLSDC1,MTLSDC4,MTLSDC3,MTLSDC2,LNLM5SGC,LNLM3SDC3,LNLM3SDC4,LNLM3SDC5,LNLM3SDC1,LNLM2SDC6,LNLM3SDC2,ARL_S_IFWI_1.1PSS,RPL-SBGA_4SC,RPL-SBGA_5SC,TGL_BIOS_IPU_QRC_BAT,RPL_Hx-R-DC1,RPL_Hx-R-GC,RPL-S_Post-Si_In_Production,ARL_S_PSS1.0,LNLM2SDC7,LNLM2SDC7,RPL-S_2SDC9</t>
  </si>
  <si>
    <t>Validate Type-C USB3.2 gen2x1 host mode functionality on hot insert and removal over Type-C port</t>
  </si>
  <si>
    <t>CSS-IVE-94314</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</si>
  <si>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R_U42_PV,KBLR_Y_PV,KBLR_Y22_PV,LKF_A0_RS4_Alpha,LKF_A0_RS4_POE,LKF_B0_RS4_Beta,LKF_B0_RS4_PO,LKF_B0_RS4_PV ,LKF_Bx_ROW_19H1_Alpha,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</si>
  <si>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EC-Lite,TBT_PD_EC_NA,TCSS,USB3.1,USB-TypeC</t>
  </si>
  <si>
    <t>USB Type_C Use Case Strategy_v0.6 
BC-RQTBC-13961
BC-RQTBC-12460
BC-RQTBC-13336 
LKF PSS UCIS Coverage: IceLake-UCIS-4265, IceLake-UCIS-1757, IceLake-UCIS-1758
,4_335-UCIS-2980, 4_335-UCIS-2983
GLK EA Coverage: 1604251094
TGL Coverage: 1209950986, 1209951124
LKF PRD Coverage: BC-RQTBCLF-412,BC-RQTBCLF-744,BC-RQTBCLF-280
TGL: 220195267,BC-RQTBCTL-671,220194392,220194397,220195265, BC-RQTBCTL-444 , 1409858728
JSL PRD coverage :  BC-RQTBC-16142, BC-RQTBC-16531
RKL Coverage ID :2203201802
JSLP Coverage ID: 2203201802
ADL: 2205445428 , 2205443393 , 2205446165 , 2209397682 , 2206545068MTL_P : 22010767569  MTL_M : 22010767598
MTL : 16011187751 , 16011327375 , 16011327208</t>
  </si>
  <si>
    <t>Type-C USB3.2 gen 2x1 should be enumerated as SuperSpeed Plus Operational and Super Speed Plus Capable without any issue</t>
  </si>
  <si>
    <t>bios.alderlake,bios.arrowlake,bios.cannonlake,bios.coffeelake,bios.cometlake,bios.geminilake,bios.icelake-client,bios.jasperlake,bios.kabylake_r,bios.lakefield,bios.lunarlake,bios.meteorlake,bios.raptorlake,bios.raptorlake_refresh,bios.rocketlake,bios.tigerlake,bios.whiskeylake,ifwi.arrowlake,ifwi.cannonlake,ifwi.coffeelake,ifwi.cometlake,ifwi.geminilake,ifwi.icelake,ifwi.kabylake_r,ifwi.lakefield,ifwi.lunarlake,ifwi.meteorlake,ifwi.raptorlake,ifwi.raptorlake_refresh,ifwi.tigerlake,ifwi.whiskeylake</t>
  </si>
  <si>
    <t>bios.alderlake,bios.arrowlake,bios.cannonlake,bios.coffeelake,bios.cometlake,bios.geminilake,bios.icelake-client,bios.jasperlake,bios.kabylake_r,bios.lakefield,bios.lunarlake,bios.meteorlake,bios.raptorlake,bios.rocketlake,bios.tigerlake,bios.whiskeylake,ifwi.cannonlake,ifwi.coffeelake,ifwi.cometlake,ifwi.geminilake,ifwi.icelake,ifwi.kabylake_r,ifwi.lakefield,ifwi.meteorlake,ifwi.raptorlake,ifwi.tigerlake,ifwi.whiskeylake</t>
  </si>
  <si>
    <t>USB Tree View,USB View</t>
  </si>
  <si>
    <t>This test is to Verify Type-C USB3.2 gen2x1 host mode functionality on hot insert and removal over Type-C port</t>
  </si>
  <si>
    <t>EC-BAT,EC-TYPEC,TCSS-TBT-P1,LKF_TI_GATING,ICL-ArchReview-PostSi,ICL_BAT_NEW,BIOS_EXT_BAT,UDL2.0_ATMS2.0,LKF_PO_Phase2,EC-PD-NA,OBC-CNL-PCH-XDCI-USBC-USB2_Storage,OBC-ICL-CPU-iTCSS-TCSS-USB2_Storage,OBC-TGL-CPU-iTCSS-TCSS-USB2_Storage,OBC-LKF-CPU-TCSS-USBC-USB2_Storage,OBC-CFL-PCH-XDCI-USBC-USB2_Storage,TGL_BIOS_PO_P2,TGL_IFWI_PO_P1,TGL_NEW_BAT,ECLITE-BAT,TGL_IFWI_FOC_BLUE,IFWI_Payload_TBT,IFWI_Payload_EC,MTL_S_IFWI_PSS_1.1,UTR_SYNC,LNL_M_PSS0.8,MTL_P_MASTER,MTL_S_MASTER,MTL_M_MASTER,RPL_S_MASTER,RPL_P_MASTER,RPL_S_BackwardComp,ADL-S_ 5SGC_1DPC,ADL_N_MASTER,ADL_N_5SGC1,ADL_N_4SDC1,ADL_N_3SDC1,ADL_N_2SDC1,ADL_N_2SDC2,ADL_N_2SDC3,TGL_H_MASTER,IFWI_TEST_SUITE,IFWI_COMMON_UNIFIED,MTL_Test_Suite,MTL_S_IFWI_PSS_1.1,IFWI_FOC_BAT,MTL_IFWI_PSS_EXTENDED,RPL-S_ 5SGC1,MTL_TEMP,CQN_DASHBOARD,ADL-P_5SGC1,ADL-P_5SGC2,ADL-M_5SGC1,ADL-M_2SDC2,ADL-M_3SDC1,ADL-M_3SDC2,ADL-M_2SDC1,ADL-P_4SDC1,ADL-P_4SDC2,ADL-P_2SDC3,RPL-Px_5SGC1,RPL-Px_3SDC1,RPL-P_5SGC1,RPL-P_5SGC2,RPL-P_4SDC1,RPL-P_3SDC2,RPL-P_2SDC3,MTL_S_DELTA_FR_COVERAGE,RPL_S_IFWI_PO_Phase2,RPL_S_PO_P3,ADL_N_REV0,ADL-N_REV1,MTL_HFPGA_TCSS,ADL_SBGA_5GC,RPL-SBGA_5SC,MTL_M_P_PV_POR,RPL-S_2SDC4,RPL_Px_PO_P3,MTL-M_5SGC1,MTL-M_4SDC1,MTL-M_4SDC2,MTL-M_3SDC3,MTL-M_2SDC4,MTL-M_2SDC5,MTL-M_2SDC6,RPL_SBGA_PO_P3,RPL_SBGA_IFWI_PO_Phase2,MTL_IFWI_CBV_TBT,MTL_IFWI_CBV_EC,MTL_IFWI_CBV_SPHY,MTL_IFWI_CBV_IOM,MTL-P_5SGC1,MTL-P_4SDC1,MTL-P_4SDC2,MTL-P_3SDC3,MTL-P_3SDC4,MTL-P_2SDC5,MTL-P_2SDC6,RPL_P_PO_P3,RPL-SBGA_4SC,RPL-Px_4SP2,RPL-P_5SGC1,RPL-P_2SDC4,RPL-P_2SDC5,RPL-P_2SDC6,RPL-P_2SDC6,RPL-Px_2SDC1,RPL-SBGA_2SC1,RPL-SBGA_2SC2-2,IFWI_COVERAGE_DELTA,MTLSGC1,MTLSDC1,MTLSDC4,MTLSGC1,MTLSDC1,MTLSDC3,MTLSGC1,MTLSDC1,MTLSDC2,MTLSDC3,MTLSDC4,RPL_P_Q0_DC2_PO_P3,LNLM5SGC,LNLM3SDC3,LNLM3SDC4,LNLM3SDC5,LNLM3SDC1,LNLM2SDC6,ARL_S_IFWI_1.1PSS,RPL_Hx-R-DC1,RPL_Hx-R-GC,RPL_Hx-R-GC,RPL_Hx-R-DC1,LNLM2SDC7</t>
  </si>
  <si>
    <t>Verify C-state low power audio residency on system entry and exit to low power state with audio playback</t>
  </si>
  <si>
    <t>bios.cpu_pm,fw.ifwi.pmc</t>
  </si>
  <si>
    <t>CSS-IVE-99448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</si>
  <si>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</si>
  <si>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audio codecs,C-States,MoS (Modern Standby),S0ix-states</t>
  </si>
  <si>
    <t>BC-RQTBC-10223
JSLP : BC-RQTBC-16115
ADL:1604834168
MTL : 16011326964</t>
  </si>
  <si>
    <t>C-state  residency must be greater than 50% and system should enter/exit S0i1/Connected MOS without any issue with audio playback
Audio should play when system is in  low power state (Connected MOS/ S0i3).
 </t>
  </si>
  <si>
    <t>bios.alderlake,bios.amber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rrowlake,ifwi.broxton,ifwi.cannonlake,ifwi.coffeelake,ifwi.cometlake,ifwi.geminilake,ifwi.icelake,ifwi.kabylake,ifwi.kabylake_r,ifwi.lakefield,ifwi.lunarlake,ifwi.meteorlake,ifwi.raptorlake,ifwi.raptorlake_refresh,ifwi.tigerlake,ifwi.whiskeylake</t>
  </si>
  <si>
    <t>bios.alderlake,bios.amberlake,bios.arrowlake,bios.broxton,bios.cannonlake,bios.coffeelake,bios.cometlake,bios.geminilake,bios.icelake-client,bios.jasperlake,bios.kabylake,bios.kabylake_r,bios.lakefield,bios.lunarlake,bios.meteorlake,bios.raptorlake,bios.rocketlake,bios.tigerlake,bios.whiskeylake,ifwi.amberlake,ifwi.broxton,ifwi.cannonlake,ifwi.coffeelake,ifwi.cometlake,ifwi.geminilake,ifwi.icelake,ifwi.kabylake,ifwi.kabylake_r,ifwi.lakefield,ifwi.meteorlake,ifwi.raptorlake,ifwi.tigerlake,ifwi.whiskeylake</t>
  </si>
  <si>
    <t>Intention of the testcase is to verify C-state low power audio residency on system entry and exit to low power state with audio playback 
CPU may reach C10 based on Low power state 
 </t>
  </si>
  <si>
    <t>GLK-IFWI-SI,UDL2.0_ATMS2.0,OBC-CNL-CPU-Punit-PM-CState,OBC-TGL-CPU-Punit-PM-CState,OBC-ICL-CPU-Punit-PM-CState,OBC-LKF-CPU-Punit-PM-CState,CML_BIOS_SPL,TGL_IFWI_PO_P3,TGL_IFWI_FOC_BLUE,RKL_CMLS_CPU_TCS,COMMON_QRC_BAT,RKL_BIOSAcceptance_criteria_TCs,IFWI_Payload_BIOS,IFWI_Payload_ChipsetInit,,RKL-S X2_(CML-S+CMP-H)_S62,RKL-S X2_(CML-S+CMP-H)_S102,ADL-P_QRC_BAT,UTR_SYNC,RPL_S_BackwardComp,RPL_S_MASTER,RPL-P_5SGC1,RPL-P_4SDC1,RPL-P_3SDC2,RPL-P_2SDC3,RPL-S_5SGC1,RPL-S_4SDC1,RPL-S_4SDC2,RPL-S_2SDC1,RPL-S_2SDC2,RPL-S_2SDC3,RPL-S_ 5SGC1,ADL-S_ 5SGC_1DPC,ADL-S_4SDC1,ADL_N_MASTER,ADL_N_5SGC1,ADL_N_4SDC1,ADL_N_3SDC1,ADL_N_2SDC1,ADL_N_2SDC2,ADL_N_2SDC3,IFWI_TEST_SUITE,IFWI_COMMON_UNIFIED,IFWI_FOC_BAT,TGL_H_MASTER,ADL-P_5SGC1,ADL-P_5SGC2,RKL_S_X1_2*1SDC,ADL_M_QRC_BAT,ADL-M_5SGC1,ADL-N_QRC_BAT,ADL_N_REV0,ADL-N_REV1,MTL_IFWI_BAT,ADL_SBGA_5GC,ADL_SBGA_3DC1,ADL_SBGA_3DC2,ADL_SBGA_3DC3,ADL_SBGA_3DC4,RPL-SBGA_5SC,MTL_PSS_CMS,RPL-S_2SDC7,RPL-Px_5SGC1,MTL-M_5SGC1,MTL-M_4SDC1,MTL-M_4SDC2,MTL-M_3SDC3,MTL-M_2SDC4,MTL-M_2SDC5,MTL-M_2SDC6V,MTL_IFWI_IAC_PMC_SOC_IOE,MTL_IFWI_CBV_ChipsetInitMTL_IFWI_CBV_ACE FW,MTL_IFWI_CBV_DMU,MTL_IFWI_CBV_EC,MTL_IFWI_CBV_PUNIT,MTL_IFWI_CBV_ChipsetInit,MTL_IFWI_CBV_BIOS,MTL-P_5SGC1,MTL-P_4SDC1,MTL-P_4SDC2,MTL-P_3SDC3,MTL-P_3SDC4,MTL-P_2SDC5,MTL-P_2SDC6,MTL_A0_P1,MTL_PSS_1.1,MTLSGC1,MTLSDC1,MTLSDC2,MTLSDC3,MTLSDC4,LNLM5SGC,LNLM4SDC1,LNLM3SDC2,LNLM3SDC3,LNLM3SDC4,LNLM3SDC5,LNLM2SDC6,LNLM2SDC7,ARL_S_IFWI_1.1PSS,RPL_Hx-R-GC,MTL_PSS_1.1_Block</t>
  </si>
  <si>
    <t>Verify CNVi Bluetooth ON-OFF-ON functionality in OS</t>
  </si>
  <si>
    <t>CSS-IVE-99736</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</si>
  <si>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POE,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P_ADP-LP_DDR4_PreAlpha</t>
  </si>
  <si>
    <t>CNVi</t>
  </si>
  <si>
    <t>IceLake-UCIS-695
BC-RQTBCTL-651
BC-RQTBC-13414
JSL: BC-RQTBC-16466
JSLP: 2202557926,2202557915,2202557893
ADL: 2202557926,2202557915</t>
  </si>
  <si>
    <t>CNVi Bluetooth should be Functional when Enabled in OS and Should not work when disabled in OS</t>
  </si>
  <si>
    <t>bios.alderlake,bios.arrowlake,bios.cannonlake,bios.coffeelake,bios.cometlake,bios.geminilake,bios.icelake-client,bios.jasperlake,bios.lunarlake,bios.meteorlake,bios.raptorlake,bios.raptorlake_refresh,bios.rocketlake,bios.tigerlake,bios.whiskeylake,ifwi.arrowlake,ifwi.cannonlake,ifwi.coffeelake,ifwi.cometlake,ifwi.geminilake,ifwi.icelake,ifwi.lunarlake,ifwi.meteorlake,ifwi.raptorlake,ifwi.raptorlake_refresh,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</si>
  <si>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</si>
  <si>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Integration</t>
  </si>
  <si>
    <t xml:space="preserve">This test is to verify CNVi Bluetooth device functioning when BT enabled and disabled in OS. </t>
  </si>
  <si>
    <t>ICL_BAT_NEW,TGL_PSS1.0C,BIOS_EXT_BAT,UDL2.0_ATMS2.0,TGL_ERB_PO,TGL_BIOS_PO_P3,TGL_IFWI_PO_P3,TGL_H_PSS_IFWI_BAT,TGL_IFWI_FOC_BLUE,CML-H_ADP-S_PO_Phase3,ADL-S_ADP-S_DDR4_2DPC_PO_Phase3,ADL_S_QRCBAT,IFWI_Payload_Platform,ADL-P_ADP-LP_DDR4_PO Suite_Phase3,PO_Phase_3,RKL-S X2_(CML-S+CMP-H)_S62,RKL-S X2_(CML-S+CMP-H)_S102,ADL-P_ADP-LP_LP5_PO Suite_Phase3,ADL-P_ADP-LP_DDR5_PO Suite_Phase3,ADL-P_ADP-LP_LP4x_PO Suite_Phase3,ADL-P_QRC,UTR_SYNC,RPL_S_BackwardComp,ADL-S_ 5SGC_1DPC,4SDC3,ADL-S_4SDC4,ADL-S_3SDC5,ADL_N_5SGC1,ADL_N_4SDC1,ADL_N_2SDC1,ADL_N_2SDC2,ADL_N_2SDC3,IFWI_TEST_SUITE,IFWI_COMMON_UNIFIED,IFWI_FOC_BAT,MTL_Test_Suite,TGL_H_5SGC1,TGL_H_4SDC1,RPL-S_ 5SGC1,RPL-S_4SDC1,RPL-S_4SDC2,RPL-S_2SDC3,ADL-P_5SGC1,ADL-P_5SGC2,RPL_S_PO_P3,ADL_M_QRC_BAT,ADL-M_5SGC1,ADL-M_3SDC1,ADL-M_3SDC3,ADL-M_2SDC1,ADL-M_QRC_BAT,ADL-P_3SDC1,ADL_N_REV0,ADL_N_PO_Phase3RPL-Px_5SGC1,MTL_S_IFWI_PSS_0.8,ADL-N_REV1,RPL_S_QRCBAT,MTL_IFWI_BAT,ADL_SBGA_5GC,RPL-SBGA_5SC,ADL-M_3SDC2,ADL-M_2SDC2,RPL-S_3SDC1,RPL-S_4SDC2,,RPL-S_5SGC1,RPL-P_5SGC1,RPL-P_3SDC2,ADL_SBGA_3DC3,RPL_Px_PO_P3,RPL-P_2SDC4,RPL-P_4SDC1,RPL-P_PNP_GC,ADL_SBGA_3DC4,RPL_Px_QRC,MTL-M_5SGC1,MTL-M_4SDC1,MTL-M_4SDC2,MTL-M_2SDC4,MTL-M_2SDC5,MTL-M_2SDC6,RPL_SBGA_PO_P3,RPL-SBGA_3SC,RPL-SBGA_2SC1,RPL-SBGA_2SC2,MTL_IFWI_CBV_BIOS, MTL-P_5SGC1, MTL-P_4SDC1, MTL-P_4SDC2, MTL-P_3SDC3, MTL-P_2SDC5, MTL-P_2SDC6,RPL_P_PO_P3, RPL-S_2SDC8,RPL-S_2SDC8,RPL-sbga_QRC_BAT,RPL-Px_4SP2,RPL-Px_2SDC1,RPL-Px_2SDC1,RPL-P_2SDC5,RPL-P_2SDC6,RPL-P_2SDC3,ARL_Px_IFWI_CI,RPL-SBGA_3SC-2,MTL_P_Sanity,RPL_P_QRC,MTLSGC1, MTLSDC1, MTLSDC2, MTLSDC3, MTLSDC4, MTLSDC5,RPL_P_Q0_DC2_PO_P3, ARL_S_IFWI_0.8PSS, MTLSDC3, MTLSDC4, MTLSDC5, MTLSGC1, MTLSDC2, MTLSDC3, MTLSDC4, MTLSDC5, RPL-SBGA_5SC, RPL-SBGA_4SC, RPL-P_5SGC1, RPL-P_4SDC1, RPL-P_3SDC2, RPL-P_2SDC4, RPL-P_2SDC5, RPL-P_2SDC6, RPL_Hx-R-GC, RPL_Hx-R-DC1, LNLM5SGC, LNLM4SDC1, LNLM3SDC3, LNLM3SDC4, LNLM3SDC5, LNLM2SDC6, LNLM2SDC7,RPL-S_ 5SGC1, RPL-S_4SDC1, RPL-S_4SDC2, RPL-S_3SDC1, RPL-S_2SDC2, RPL-S_2SDC3, RPL-S_2SDC7, RPL-S_2SDC8, RPL-S_2SDC9, RPL-P_DC7,RPL-SBGA_DC3</t>
  </si>
  <si>
    <t>Verify CNVi WLAN ON-OFF-ON functionality in OS</t>
  </si>
  <si>
    <t>CSS-IVE-99944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</si>
  <si>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</si>
  <si>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IceLake-UCIS-695
BC-RQTBCTL-651
BC-RQTBC-13414
TGL Requirement coverage: 220195212, 220194359, 2201158797
JSL : BC-RQTBC-16464
JSLP: 2202557901,2202557891,1305938093
ADL: 2202557898</t>
  </si>
  <si>
    <t>CNVi WiFi should be Functional when Enabled in OS and Should not work when disabled in OS</t>
  </si>
  <si>
    <t xml:space="preserve">This test is to verify CNVi WLAN Connectivity when WiFi enabled and disabled in OS. </t>
  </si>
  <si>
    <t>ICL-ArchReview-PostSi,ICL_BAT_NEW,TGL_PSS1.0C,BIOS_EXT_BAT,UDL2.0_ATMS2.0,TGL_ERB_PO,OBC-TGL-PCH-CNVi-Connectivity-WiFi,TGL_BIOS_PO_P3,TGL_IFWI_PO_P3,TGL_H_PSS_IFWI_BAT,TGL_H_PSS_BIOS_BAT,TGL_IFWI_FOC_BLUE,CML-H_ADP-S_PO_Phase3,IFWI_Payload_Platform,RKL-S X2_(CML-S+CMP-H)_S62,RKL-S X2_(CML-S+CMP-H)_S102,UTR_SYNC,LNL_M_PSS0.8,RPL_S_MASTER,RPL_S_BackwardComp,ADL-S_ 5SGC_1DPC,4SDC3,ADL-S_4SDC4,ADL-S_3SDC5,ADL_N_MASTER,ADL_N_5SGC1,ADL_N_4SDC1,ADL_N_2SDC1,ADL_N_2SDC2,ADL_N_2SDC3,IFWI_TEST_SUITE,IFWI_COMMON_UNIFIED,MTL_Test_Suite,MTL_PSS_0.8,TGL_H_MASTER,TGL_H_5SGC1,TGL_H_4SDC1,RPL-S_ 5SGC1,RPL-S_4SDC1,RPL-S_4SDC2,RPL-S_2SDC2,RPL-S_2SDC3,ADL-P_5SGC1,ADL-P_5SGC2,ADL-M_5SGC1,ADL-M_3SDC1,ADL-M_3SDC3,ADL-M_2SDC1,ADL-P_3SDC1RPL-Px_5SGC1,ADL_N_REV0,ADL-N_REV1,RPL_P_MASTER,MTL_IFWI_BAT,ADL_SBGA_5GC,RPL-SBGA_5SC,QRC_BAT_Customized,ADL-M_3SDC2,ADL-M_2SDC2,MTL_S_PSS_0.5,RPL-S_3SDC1,RPL-S_5SGC1,RPL-P_5SGC1,RPL-P_3SDC2,RPL-S_2SDC7,ADL_SBGA_3DC3,RPL-P_2SDC4,RPL-P_4SDC1,RPL-P_PNP_GC,ADL_SBGA_3DC4,MTL-M_5SGC1,MTL-M_4SDC1,MTL-M_4SDC2,MTL-M_2SDC4,MTL-M_2SDC5,MTL-M_2SDC6,RPL-SBGA_3SC,RPL-SBGA_2SC1,RPL-SBGA_2SC2,MTL_IFWI_CBV_BIOS,MTL-P_5SGC1,MTL-P_4SDC1,MTL-P_4SDC2,MTL-P_3SDC3,MTL-P_2SDC5,MTL-P_2SDC6,RPL-S_2SDC8,RPL-Px_4SP2,RPL-Px_2SDC1,RPL-P_2SDC5,RPL-P_2SDC6,RPL-P_2SDC3,ARL_Px_IFWI_CI,MTL_M_P_PV_POR,RPL-SBGA_3SC-2,LNL_M_PSS1.0,MTLSGC1, MTLSDC1, MTLSDC2, MTLSDC3, MTLSDC4, MTLSDC5, LNLM5SGC, LNLM4SDC1, LNLM3SDC3, LNLM3SDC4, LNLM3SDC5, LNLM2SDC6,ARL_S_IFWI_0.8PSS,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LNLM2SDC7,RPL-S_ 5SGC1, RPL-S_4SDC1, RPL-S_4SDC2, RPL-S_3SDC1, RPL-S_2SDC2, RPL-S_2SDC3, RPL-S_2SDC7, RPL-S_2SDC8, RPL-S_2SDC9, RPL-P_DC7,RPL-SBGA_DC3</t>
  </si>
  <si>
    <t>Verify system enters Sleep (S3) using  OS start Menu</t>
  </si>
  <si>
    <t>bios.platform,fw.ifwi.pmc</t>
  </si>
  <si>
    <t>CSS-IVE-99982</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</si>
  <si>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</si>
  <si>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GLK boot Check list .xlsx
TGL: FR-1405574806(IceLake-FR-34217),220662934
RKL: 2206972879, 2206874083
JSL: 2202553186
ADL: 2205168301,2202553186
MTL : 16011187692, 16011327487</t>
  </si>
  <si>
    <t>System should be able to enter Sleep(S3) using OS start MenuNo hung, BSOD, Display blankout corruption should be seen</t>
  </si>
  <si>
    <t>bios.alderlake,bios.amberlake,bios.apollolake,bios.arrowlake,bios.cannonlake,bios.coffeelake,bios.cometlake,bios.geminilake,bios.icelake-client,bios.jasperlake,bios.kabylake,bios.kabylake_r,bios.meteorlake,bios.raptorlake,bios.raptorlake_refresh,bios.rocketlake,bios.skylake,bios.tigerlake,bios.whiskeylake,ifwi.arrowlake,ifwi.meteorlake,ifwi.raptorlake</t>
  </si>
  <si>
    <t>bios.alderlake,bios.amberlake,bios.apollolake,bios.arrowlake,bios.cannonlake,bios.coffeelake,bios.cometlake,bios.geminilake,bios.icelake-client,bios.jasperlake,bios.kabylake,bios.kabylake_r,bios.meteorlake,bios.raptorlake,bios.rocketlake,bios.tigerlake,bios.whiskeylake,ifwi.meteorlake,ifwi.raptorlake</t>
  </si>
  <si>
    <t>Verify system enters Sleep (S3) using OS start Menu</t>
  </si>
  <si>
    <t>ICL_PSS_BAT_NEW,InProdATMS1.0_03March2018,OBC-CNL-PTF-PMC-PM-Sx,OBC-ICL-PTF-PMC-PM-Sx,OBC-TGL-PTF-PMC-PM-Sx,OBC-CFL-PTF-PMC-PM-Sx,RKL_PSS0.5,TGL_PSS_IN_PRODUCTION,ADL_S_Dryrun_Done,ADL-S_ADP-S_DDR4_2DPC_PO_Phase3,ADL_P_Automated_TCs,MTL_PSS_0.5,MTL_PSS_1.0,ADL-P_ADP-LP_DDR4_PO Suite_Phase3,PO_Phase_3,ADL-P_ADP-LP_LP5_PO Suite_Phase3,ADL-P_ADP-LP_DDR5_PO Suite_Phase3,ADL-P_ADP-LP_LP4x_PO Suite_Phase3,RKL-S X2_(CML-S+CMP-H)_S62,RKL-S X2_(CML-S+CMP-H)_S102,MTL_PSS_0.8,RPL_S_PSS_BASE,UTR_SYNC,MTL_HFPGA_SOC_S,RPL_S_BackwardComp,RPL_S_MASTER,RPL-P_5SGC1,RPL-P_2SDC3,ADL-S_ 5SGC_1DPC,ADL-S_4SDC1,ADL-S_4SDC2,ADL-S_4SDC4,ADL_N_MASTER,ADL_N_5SGC1,ADL_N_4SDC1,ADL_N_3SDC1,ADL_N_2SDC1,ADL_N_2SDC3,TGL_H_MASTER,RPL-S_4SDC2,RPL-S_2SDC8,ADL-P_5SGC2,RPL_S_PO_P2,ADL_N_REV0,MTL_SIMICS_IN_EXECUTION_TEST,ADL_N_PO_Phase3,MTL_S_Sanity,ADL-N_REV1,MTL_HSLE_Sanity_SOC,ADL_SBGA_5GC,ADL_SBGA_3DC1,ADL_SBGA_3DC2,ADL_SBGA_3DC3,ADL_SBGA_3DC4,RPL-SBGA_5SC,RPL-SBGA_3SC1,RPL-Px_5SGC1,RPL_Px_PO_P2,MTL-M_5SGC1,MTL-M_4SDC1,MTL-M_4SDC2,MTL-M_3SDC3,MTL-M_2SDC4,MTL-M_2SDC5,MTL-M_2SDC6,MTL-M/P_Pre-Si_In_Production,IFWI_COMMON_UNIFIED,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_IFWI_CBV_BIOS,COMMON_QRC_BAT,MTL-P_5SGC1,MTL-P_4SDC1,MTL-P_4SDC2,MTL-P_3SDC3,MTL-P_3SDC4,MTL-P_2SDC5,MTL-P_2SDC6,MTL_A0_P1,RPL_P_PO_P2,ADL-N_Post-Si_In_Production,RPL-Px_4SP2,RPL-Px_2SDC1,RPL-P_4SDC1,RPL-P_3SDC2,RPL-P_2SDC5,RPL-P_2SDC6,ARL_Px_IFWI_CI,MTL_M_P_PV_POR,MTLSDC4,RPL_P_Q0_DC2_PO_P2,ARL_S_IFWI_0.5PSS,RPL-S_5SGC1,RPL-S-Master,RPL-S_4SDC1,RPL-S_3SDC3,MTLSGC1,MTLSDC3,ARL_FT_BLK,RPL_Hx-R-GC,RPL_Hx-R-DC1,ARL_S_PSS1.0,ARL_S_QRC,RPL-S_2SDC9,RPL-P_DC7,RPL-SBGA_DC3</t>
  </si>
  <si>
    <t>Verify system can be shutdown from EDK shell</t>
  </si>
  <si>
    <t>CSS-IVE-100024</t>
  </si>
  <si>
    <t>ADL-S_ADP-S_SODIMM_DDR5_1DPC_Alpha,AML_5W_Y22_ROW_PV,ADL-S_ADP-S_UDIMM_DDR5_1DPC_PreAlpha,AML_7W_Y22_KC_PV,AMLR_Y42_Corp_RS6_PV,AMLR_Y42_PV_RS6,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x_ROW_19H1_Alpha,LKF_Bx_ROW_19H1_POE,LKF_Bx_ROW_19H2_Beta,LKF_Bx_ROW_19H2_PV,LKF_Bx_ROW_20H1_PV,LKF_Bx_Win10X_PV,LKF_Bx_Win10X_Beta,LKF_HFPGA_RS3_PSS1.0,LKF_HFPGA_RS3_PSS1.1,LKF_HFPGA_RS4_PSS1.0,LKF_HFPGA_RS4_PSS1.1,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</si>
  <si>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TGL UCIS : 220194445
RKL: 2206973269, 2206874070 , 2206973276, 2206874072 , 2206776651
JSL: 2202553195
ADL: 2205168114</t>
  </si>
  <si>
    <t>System should be able to ShutDown from edk shell and should be able to boot to OS post moving to shutdown state. No hang , BSOD, display corruption should be seen</t>
  </si>
  <si>
    <t>bios.alderlake,bios.amberlake,bios.apollolake,bios.arrowlake,bios.cannonlake,bios.coffeelake,bios.cometlake,bios.geminilake,bios.icelake-client,bios.jasperlake,bios.kabylake,bios.kabylake_r,bios.lakefield,bios.lunarlake,bios.meteorlake,bios.raptorlake,bios.rocketlake,bios.skylake,bios.tigerlake,bios.tigerlake_refresh,bios.whiskeylake,ifwi.amberlake,ifwi.apollolake,ifwi.arrowlake,ifwi.cannonlake,ifwi.coffeelake,ifwi.cometlake,ifwi.geminilake,ifwi.icelake,ifwi.kabylake,ifwi.kabylake_r,ifwi.lakefield,ifwi.lunarlake,ifwi.meteorlake,ifwi.raptorlake,ifwi.skylake,ifwi.tigerlake,ifwi.whiskeylake</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</si>
  <si>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</si>
  <si>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Intention of the testcase is to verify system can be shutdown from EDK shell via following shell command &gt; Reset -S Scenario also verifies system powers up properly post shutting down from EDK shell</t>
  </si>
  <si>
    <t>ICL_PSS_BAT_NEW,InProdATMS1.0_03March2018,RKL_PSS0.5,TGL_BIOS_IPU_QRC_BAT,ADL_S_Dryrun_Done,ADL-S_ADP-S_DDR4_2DPC_PO_Phase3,ADL_P_Automated_TCs,MTL_PSS_0.5,LNL_M_PSS0.5,MTL_PSS_1.0,LNL_M_PSS1.0,ADL-P_ADP-LP_DDR4_PO Suite_Phase3,PO_Phase_3,ADL-P_ADP-LP_LP5_PO Suite_Phase3,ADL-P_ADP-LP_DDR5_PO Suite_Phase3,ADL-P_ADP-LP_LP4x_PO Suite_Phase3,RKL-S X2_(CML-S+CMP-H)_S62,RKL-S X2_(CML-S+CMP-H)_S102,MTL_PSS_0.8,LNL_M_PSS0.8,RPL_S_PSS_BASE,UTR_SYNC,MTL_HFPGA_SOC_S,RPL_S_BackwardComp,RPL_S_MASTER,RPL-P_5SGC1,RPL-P_2SDC3,ADL-S_ 5SGC_1DPC,ADL-S_4SDC1,ADL-S_4SDC2,ADL-S_4SDC4,ADL_N_MASTER,ADL_N_5SGC1,ADL_N_4SDC1,ADL_N_3SDC1,ADL_N_2SDC1,ADL_N_2SDC3,TGL_H_MASTER,RPL-S_4SDC2,RPL-S_2SDC8,ADL-P_5SGC2,RPL_S_PO_P2,ADL_N_REV0,MTL_SIMICS_IN_EXECUTION_TEST,ADL_N_PO_Phase3,MTL_S_Sanity,ADL-N_REV1,MTL_HSLE_Sanity_SOC,ADL_SBGA_5GC,ADL_SBGA_3DC1,ADL_SBGA_3DC2,ADL_SBGA_3DC3,ADL_SBGA_3DC4,MTL-M_5SGC1,MTL-M_4SDC1,MTL-M_4SDC2,MTL-M_3SDC3,MTL-M_2SDC4,MTL-M_2SDC5,MTL-M_2SDC6,MTL-M/P_Pre-Si_In_Production,RPL_P_PSS_BIOS,IFWI_COMMON_UNIFIED,MTL_IFWI_IAC_EC,MTL_IFWI_IAC_IUNIT,MTL_IFWI_IAC_BIOS,MTL_IFWI_IAC_ACE ROM EXT,MTL_IFWI_IAC_ISH,MTL_IFWI_IAC_CSE,MTL_IFWI_IAC_ESE,MTL_IFWI_IAC_PMC_SOC_IOE,MTL_IFWI_IAC_IOM,MTL_IFWI_IAC_TBT,MTL_IFWI_IAC_PCHC,MTL_IFWI_IAC_PUNIT,MTL_IFWI_IAC_DMU,MTL_IFWI_IAC_SPHY,MTL_IFWI_IAC_GBe,MTL_IFWI_IAC_NPHY,RPL_SBGA_PO_P2,RPL-S_ 5SGC1,RPL_S_QRCBAT,MTL_IFWI_CBV_PMC,MTL_IFWI_CBV_BIOS,LNL-M_Pre-Si_In_Production,MTL-S_Pre-Si_In_Production,COMMON_QRC_BAT,MTL-P_5SGC1,MTL-P_4SDC1,MTL-P_4SDC2,MTL-P_3SDC3,MTL-P_3SDC4,MTL-P_2SDC5,MTL-P_2SDC6,RPL_P_PO_P2,ADL-N_Post-Si_In_Production,RPL-S_Post-Si_In_Production,RPL-SBGA_5SC,RPL-SBGA_4SC,RPL-SBGA_3SC,RPL_Px_PO_P2,RPL-Px_4SP2,RPL-Px_2SDC1,RPL-P_4SDC1,RPL-P_3SDC2,RPL-P_2SDC4,RPL-P_2SDC5,RPL-P_2SDC6,RPL-S_5SGC,RPL-S_4SDC1,RPL-S_2SDC4,RPL-S_2SDC5,RPL-S_2SDC6,RPL-sbga_QRC_BAT,ARL_Px_IFWI_CI,RPL_P_Q0_DC2_PO_P2,LNLM5SGC,LNLM4SDC1,LNLM3SDC2,LNLM3SDC3,LNLM3SDC4,LNLM3SDC5,LNLM2SDC6,LNLM2SDC7,MTLSGC1,MTLSDC1,MTLSDC2,MTLSDC3,MTLSDC4,MTLSDC5,ARL_S_PSS1.0,ARL_S_QRC,RPL-S_2SDC9,RPL-P_DC7,RPL-SBGA_DC3</t>
  </si>
  <si>
    <t>[TBT] Verify SUT wake from S3/S4 using USB Keyboard over TBT connector</t>
  </si>
  <si>
    <t>CSS-IVE-84616</t>
  </si>
  <si>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</si>
  <si>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iTBT,S-states,TBT,TBT_IOMMU,TBT_PD_EC_NA,TCSS</t>
  </si>
  <si>
    <t>BC-RQTBC-2548
ICL PRD Coverage: BC-RQTBC-15218
TGL PSS UCIS Coverage: 220194404, 220194401
CML PRD Coverage : BC-RQTBC-16941
ADL: 2205445428 , 1306169606 , 22010767702
TGL : 22010410032MTL_P : 22010767569  MTL_M : 22010767598
MTL : 16011187709 , 16011327452 , 16011187786 , 16011327293</t>
  </si>
  <si>
    <t>TBT USB Keyboard should be able to wake the system from S3/S4 and should function normally after wake</t>
  </si>
  <si>
    <t>High</t>
  </si>
  <si>
    <t>This will check USB keyboard wake functionality connected to TBT Type-C port</t>
  </si>
  <si>
    <t>KBL_EC_NA,EC-FV,EC-SX,EC-TBT3,TCSS-TBT-P1,TBT-BAT-PLUS,ICL-ArchReview-PostSi,UDL2.0_ATMS2.0,EC-PD-NA,Bios_DMA,TGL_BIOS_PO_P2,TGL_IFWI_PO_P3,CML_TBT_Security_BIOS,TGL_IFWI_FOC_BLUE,ADL-S_TGP-H_PO_Phase2,COMMON_QRC_BAT,ADL_S_QRCBAT,IFWI_Payload_TBT,IFWI_Payload_Dekel,IFWI_Payload_EC,ADL-P_QRC,ADL-P_QRC_BAT,UTR_SYNC,MTL_PSS_0.8_Block,MTL_P_MASTER,MTL_M_MASTER,MTL_S_MASTER,RPL_S_MASTER,RPL_P_MASTER,RPL_S_BackwardComp,MTL_VS_0.8,ADL-S_ 5SGC_1DPC,TGL_H_MASTER,IFWI_TEST_SUITE,IFWI_COMMON_UNIFIED,MTL_Test_Suite,IFWI_FOC_BAT,RPL-S_ 5SGC1,MTL_TEMP,CQN_DASHBOARD,ADL-P_5SGC1,ADL-P_5SGC2,ADL-P_4SDC2,ADL-P_3SDC2,ADL-P_3SDC3,ADL-P_3SDC4,RPL-Px_3SDC1,RPL-P_5SGC1,RPL-P_5SGC2,RPL-P_4SDC1,RPL-P_3SDC2,RPL-P_2SDC3,RPL_S_QRCBAT,MTL_HFPGA_TCSS,ADL_SBGA_5GC,RPL-SBGA_5SC,MTL_S_IFWI_PSS_1.1_BLOCK,ADL-M_5SGC1,ADL-M_2SDC2,ADL-M_3SDC1,ADL-M_2SDC1,NA_4_FHF,KBL_NON_ULT,EC-NA,EC-REVIEW,GLK-RS3-10_IFWI,ICL_BAT_NEW,LKF_ERB_PO,BIOS_EXT_BAT,LKF_PO_Phase3,LKF_PO_New_P3,TGL_ERB_PO,OBC-CNL-PCH-XDCI-USBC_Audio,OBC-CFL-PCH-XDCI-USBC_Audio,OBC-LKF-CPU-IOM-TCSS-USBC_Audio,OBC-TGL-CPU-IOM-TCSS-USBC_Audio,TGL_IFWI_PO_P2,TGL_NEW_BAT,LKF_WCOS_BIOS_BAT_NEW,ADL_M_PO_Phase2,ADL-S_4SDC1,ADL-S_4SDC2,ADL-S_4SDC4,ADL_N_MASTER,ADL_N_5SGC1,ADL_N_4SDC1,ADL_N_3SDC1,ADL_N_2SDC1,ADL_N_2SDC2,ADL_N_2SDC3,MTL_IFWI_PSS_EXTENDED,ADL-M_3SDC2,ADL_N_PO_Phase2,RPL-Px_5SGC1,ADL_N_REV0,ADL-N_REV1,MTL_IFWI_BAT,RPL-S_5SGC1,RPL_Px_QRC,MTL_IFWI_QAC,MTL-M_5SGC1,MTL-M_4SDC1,MTL-M_4SDC2,MTL-M_3SDC3,MTL-M_2SDC4,MTL-M_2SDC5,MTL-M_2SDC6,MTL_VS_1.1,MTL_IFWI_IAC_TBT,MTL_IFWI_CBV_PMC,MTL_IFWI_CBV_TBT,MTL_IFWI_CBV_EC,MTL IFWI_Payload_Platform-Val,MTL-P_5SGC1,MTL-P_4SDC1,MTL-P_4SDC2,MTL-P_3SDC3,MTL-P_3SDC4,MTL-P_2SDC5,MTL-P_2SDC6,RPL_Px_PO_New_P3,RPL-SBGA_4SC,RPL-sbga_QRC_BAT,RPL-Px_4SP2,RPL-P_2SDC4,RPL-P_2SDC5,RPL-P_2SDC6,RPL-Px_2SDC1,ARL_Px_IFWI_CI,MTL_M_P_PV_POR,MTL_PSS_1.1,MTL_S_IFWI_PSS_1.1,RPL_P_QRC,LNLM5SGC,LNLM3SDC3,LNLM3SDC4,LNLM3SDC5,LNLM3SDC1,LNLM2SDC6,ARL_S_IFWI_1.1PSS,MTLSGC1,MTLSDC1,MTLSDC2,MTLSDC3,MTLSDC4,ARL_FT_BLK,RPL_Hx-R-DC1,RPL_Hx-R-GC,RPL_Hx-R-GC,RPL_Hx-R-DC1,LNLM2SDC7</t>
  </si>
  <si>
    <t>Verify sleep entry and exit via power button</t>
  </si>
  <si>
    <t>CSS-IVE-101324</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</si>
  <si>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LKF_A0_RS4_Alpha,LKF_A0_RS4_POE,LKF_B0_RS4_Beta,LKF_B0_RS4_PO,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</si>
  <si>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Power Btn/HID,S0ix-states,S-states</t>
  </si>
  <si>
    <t>IceLake-UCIS-1705
IceLake-UCIS-2753 
TGL:220194439
TGL:FR-1405574817(IceLake-FR-36498),1405574806(IceLake-FR-34217),UCIS:220194446
JSL:4_335-UCIS-1795
JSLP : BC-RQTBC-16720
ADL: 2205168301
MTL : 16011187692, 16011327487</t>
  </si>
  <si>
    <t>SUT should enter/Exit sleep from OS successfully</t>
  </si>
  <si>
    <t>bios.alderlake,bios.arrowlake,bios.coffeelake,bios.cometlake,bios.icelake-client,bios.jasperlake,bios.meteorlake,bios.raptorlake,bios.raptorlake_refresh,bios.rocketlake,bios.tigerlake,bios.whiskeylake,ifwi.alderlake,ifwi.arrowlake,ifwi.coffeelake,ifwi.cometlake,ifwi.icelake,ifwi.jasperlake,ifwi.meteorlake,ifwi.raptorlake,ifwi.raptorlake_refresh,ifwi.rocketlake,ifwi.tigerlake,ifwi.whiskeylake</t>
  </si>
  <si>
    <t>bios.alderlake,bios.arrowlake,bios.coffeelake,bios.cometlake,bios.icelake-client,bios.jasperlake,bios.meteorlake,bios.raptorlake,bios.rocketlake,bios.tigerlake,bios.whiskeylake,ifwi.coffeelake,ifwi.cometlake,ifwi.icelake,ifwi.meteorlake,ifwi.raptorlake,ifwi.tigerlake,ifwi.whiskeylake</t>
  </si>
  <si>
    <t xml:space="preserve">Intention of the testcase is to verify sleep entry and exit via power button User should be able to enter and exit Sleep state via power button without any issues </t>
  </si>
  <si>
    <t>EC-SX,EC-GPIO,ICL_PSS_BAT_NEW,CFL_Automation_Production,InProdATMS1.0_03March2018,LKF_PO_Phase3,LKF_PO_New_P3,PSE 1.0,RKL_PSS0.5,TGL_BIOS_PO_P2,TGL_IFWI_PO_P2,CML_EC_BAT,TGL_NEW_BAT,RKL_POE,RKL_CML_S_TGPH_PO_P2,TGL_IFWI_FOC_BLUE,ADL_S_Dryrun_Done,PSS_ADL_Automation_In_Production,CML-H_ADP-S_PO_Phase2,ADL-S_ADP-S_DDR4_2DPC_PO_Phase3,RKL_S_CMPH_POE_Sanity,RKL_S_TGPH_POE_Sanity,ADL_P_Automated_TCs,ECVAL-DT-EXBAT,EC-FV,ADL_P_ERB_BIOS_PO,ADL_S_QRCBAT,IFWI_Payload_BIOS,IFWI_Payload_PMC,ADL-S_Delta1,ADL-S_Delta2,MTL_PSS_1.0,LNL_M_PSS1.0,ADL-P_ADP-LP_DDR4_PO Suite_Phase3,PO_Phase_3,ADL-P_ADP-LP_LP5_PO Suite_Phase3,ADL-P_ADP-LP_DDR5_PO Suite_Phase3,ADL-P_ADP-LP_LP4x_PO Suite_Phase3,RKL-S X2_(CML-S+CMP-H)_S62,RKL-S X2_(CML-S+CMP-H)_S102,ADL-P_QRC,MTL_PSS_0.8,RPL_S_PSS_BASE,UTR_SYNC,MTL_HFPGA_SOC_S,RPL-P_5SGC1,RPL-P_4SDC1,RPL-P_3SDC2,RPL-P_2SDC3,RPL-S_5SGC1,RPL-S_4SDC1,RPL-S_4SDC2,RPL-S_2SDC1,RPL-S_2SDC2,RPL-S_2SDC3,RPL-S_ 5SGC1,ADL-S_ 5SGC_1DPC,ADL-S_4SDC1,ADL-S_4SDC2,ADL-S_4SDC4,ADL_N_5SGC1,ADL_N_4SDC1,ADL_N_3SDC1,ADL_N_2SDC1,ADL_N_2SDC2,ADL_N_2SDC3,IFWI_TEST_SUITE,IFWI_COMMON_UNIFIED,IFWI_FOC_BAT,QRC_BAT_Customized,ADL-P_5SGC2,MTL_IFWI_Sanity,RPL_S_PO_P2,MTL_SIMICS_IN_EXECUTION_TEST,COMMON_QRC_BAT,ADL_N_PO_Phase3,MTL_S_Sanity,RPL_S_QRCBAT,RPL_S_BackwardComp,RPL_S_IFWI_PO_Phase2,ADL_N_REV0,ADL-N_REV1,MTL_HSLE_Sanity_SOC,ADL_SBGA_5GC,ADL_SBGA_3DC1,ADL_SBGA_3DC2,ADL_SBGA_3DC3,ADL_SBGA_3DC4,RPL-SBGA_5SC,RPL-S_2SDC7,RPL-Px_5SGC1,RPL_Px_PO_P2,RPL_Px_QRC,MTL-M_5SGC1,MTL-M_4SDC1,MTL-M_4SDC2,MTL-M_3SDC3,MTL-M_2SDC4,MTL-M_2SDC6,ADL-S_Post-Si_In_Production,MTL-M/P_Pre-Si_In_Production,MTL_IFWI_IAC_BIOS,RPL_SBGA_PO_P2,RPL_SBGA_IFWI_PO_Phase2,MTL_IFWI_CBV_PMC,MTL_IFWI_CBV_EC,MTL_IFWI_CBV_BIOS,MTL-S_Pre-Si_In_Production,ADL_N_IFWI_2SDC3,ADL_N_IFWI_2SDC2,ADL_N_IFWI_2SDC1,ADL_N_IFWI_4SDC1,ADL_N_IFWI_5SGC1,MTL_A0_P1,RPL_P_PO_P2,RPL-sbga_QRC_BAT,ARL_Px_IFWI_CI,MTL-M_2SDC5,MTL_P_Sanity,RPL_readiness_kit,RPL_P_QRC,MTLSGC1,MTLSDC3,MTLSDC4,RPL_P_Q0_DC2_PO_P2,ARL_S_IFWI_0.5PSS,ARL_FT_BLK,RPL_Hx-R-GC,RPL-S_Post-Si_In_Production,ARL_S_PSS1.0</t>
  </si>
  <si>
    <t>Verify USB3 DbC Functionality</t>
  </si>
  <si>
    <t>CSS-IVE-101315</t>
  </si>
  <si>
    <t>Debug Interfaces and Traces</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</si>
  <si>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HFPGA_RS2,TGL_HFPGA_RS3,TGL_HFPGA_RS4,TGL_U42_RS4_PV,TGL_UY42_PO,TGL_Y42_RS4_PV,TGL_Z0_(TGPLP-A0)_RS4_PPOExit,WHL_U42_Corp_PV,WHL_U42_PV,WHL_U43e_Corp_PV,TGL_U42_RS6_Alpha,TGL_U42_RS6_Beta,TGL_U42_RS6_PV,TGL_Y42_RS6_Alpha,TGL_Y42_RS6_Beta,TGL_Y42_RS6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</si>
  <si>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debug interfaces,NPK,S-states,TBT_PD_EC_NA,USB3.0</t>
  </si>
  <si>
    <t>BC-RQTBC-13202
BC-RQTBC-15179
BC-RQTBC-15201
1604300022 
 LKF PSS UCIS Coverage: IceLake-UCIS-409 
 LKF PRD Coverage: BC-RQTBCLF-310
BC-RQTBC-15538
TGL UCIS:1405566941,1909114546
JSL PRD:BC-RQTBC-15991
JSLP:1305899479
RKL:2207406057
ADL: 1305899494
MTL:16011187548 ,16011327241,16011327412</t>
  </si>
  <si>
    <t>USB3.0 DbC connection should be established between SUT and Host-System without any issue</t>
  </si>
  <si>
    <t>bios.arrowlake,bios.cannonlake,bios.coffeelake,bios.cometlake,bios.icelake-client,bios.jasperlake,bios.lakefield,bios.lunarlake,bios.meteorlake,bios.raptorlake,bios.raptorlake_refresh,bios.tigerlake,bios.whiskeylake,ifwi.arrowlake,ifwi.cannonlake,ifwi.coffeelake,ifwi.cometlake,ifwi.icelake,ifwi.lakefield,ifwi.lunarlake,ifwi.meteorlake,ifwi.raptorlake,ifwi.tigerlake,ifwi.whiskeylake</t>
  </si>
  <si>
    <t>bios.arrowlake,bios.cannonlake,bios.coffeelake,bios.cometlake,bios.icelake-client,bios.jasperlake,bios.lakefield,bios.lunarlake,bios.meteorlake,bios.raptorlake,bios.tigerlake,bios.whiskeylake,ifwi.cannonlake,ifwi.coffeelake,ifwi.cometlake,ifwi.icelake,ifwi.lakefield,ifwi.meteorlake,ifwi.raptorlake,ifwi.tigerlake,ifwi.whiskeylake</t>
  </si>
  <si>
    <t xml:space="preserve">This Test Cases is to Verify USB3DBC debug connection establishment during and after BIOS boot </t>
  </si>
  <si>
    <t>EC-FV2,EC-GPIO,EC-SX,TGL_NEW,UDL2.0_ATMS2.0,EC-PD-NA,OBC-CNL-CPU-NPK-Debug-DbC,OBC-CFL-CPU-NPK-Debug-DbC,OBC-ICL-CPU-NPK-Debug-DbC,OBC-LKF-CPU-NPK-Debug-DbC,OBC-TGL-CPU-NPK-Debug-DbC,TGL_BIOS_PO_P2,TGL_IFWI_PO_P2,TGL_IFWI_FOC_BLUE,COMMON_QRC_BAT,MTL_Sanity,IFWI_Payload_TBT,RKL-S X2_(CML-S+CMP-H)_S102,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4SDC1,RPL-S_3SDC1,RPL-SBGA_5SC,RPL_Hx-R-GC,RPL_Hx-R-DC1,RPL-SBGA_4SC,RPL-SBGA_3SC,RPL-SBGA_3SC-2,RPL-SBGA_2SC1,RPL-SBGA_2SC21,RPL-Px_5SGC1,MTL_PSS_0.8_Block,MTL_HFPGA_SOC_S,MTL_Test_Suite,MTL_PSS_1.1,IFWI_TEST_SUITE,RPL-P_5SGC1,RPL-P_2SDC5,RPL-P_2SDC3,RPL-P_2SDC4,RPL-P_2SDC6,RPL-P_PNP_GC,RPL-P_4SDC1,RPL-P_3SDC2,IFWI_COMMON_UNIFIED,TGL_H_MASTER,TGL_H_5SGC1,TGL_H_4SDC1,TGL_H_4SDC2,TGL_H_4SDC,MTL_TRY_RUN,RPL-S_ 5SGC1,RPL-S_2SDC7RPL-S_4SDC1,RPL_S_IFWI_PO_Phase2,MTL_HFPGA_BLOCK,5,LNL_M_PSS1.1,LNL_M_IFWI_PSS,RPL_Px_PO_P2,RPL_SBGA_IFWI_PO_Phase2,MTL_IFWI_CBV_TBT,MTL_IFWI_CBV_EC,MTL IFWI_Payload_Platform-Val,RPL_P_PO_P2,MTL_PSS_1.0,ARL_Px_IFWI_CI,MTL_PSS_1.0_Block,RPL_P_Q0_DC2_PO_P2,ARL_S_IFWI_0.8PSS,ARL_PSS_BLOCK</t>
  </si>
  <si>
    <t>Verify USB2 DbC Functionality</t>
  </si>
  <si>
    <t>bios.platform,fw.ifwi.pchc</t>
  </si>
  <si>
    <t>CSS-IVE-101316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</si>
  <si>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</si>
  <si>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debug interfaces,NPK,USB2.0</t>
  </si>
  <si>
    <t>BC-RQTBC-13202
BC-RQTBC-15179
BC-RQTBC-15201 
 LKF PSS UCIS Coverage: IceLake-UCIS-409 ,4_335-UCIS-2925
 LKF PRD Coverage: BC-RQTBCLF-310,BC-RQTBCLF-277
BC-RQTBC-15538
TGLPRD: BC-RQTBCTL-690
 TGL UCIS:1405566941
LKF FR:4_335-FR-17299
JSLP PRD:BC-RQTBC-15991,BC-RQTBC-16161
RKL: 2203201893,2207406057
JSLP:2203201893,1305899486,1305899479
ADL: 1305899486, 2203201893
MTL:16011187548, 16011327241,16011187545,16011327353</t>
  </si>
  <si>
    <t>USB2.0 DbC connection should be established between SUT and Host-System without any issue</t>
  </si>
  <si>
    <t>bios.alderlake,bios.arrowlake,bios.cannonlake,bios.coffeelake,bios.cometlake,bios.icelake-client,bios.jasperlake,bios.lakefield,bios.lunarlake,bios.meteorlake,bios.raptorlake,bios.rocketlake,bios.tigerlake,bios.whiskeylake,ifwi.arrowlake,ifwi.cannonlake,ifwi.coffeelake,ifwi.cometlake,ifwi.icelake,ifwi.lakefield,ifwi.lunarlake,ifwi.meteorlake,ifwi.raptorlake,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</si>
  <si>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</si>
  <si>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Cases is to Verify USB2DBC debug connection establishement and Trace log Functionality</t>
  </si>
  <si>
    <t>EC-GPIO,TGL_PSS0.8C,UDL2.0_ATMS2.0,LKF_PO_Phase2,LKF_PO_New_P1,TGL_ERB_PO,EC-PD-NA,ECLITE-FV,OBC-CNL-CPU-NPK-Debug-DbC,OBC-CFL-CPU-NPK-Debug-DbC,OBC-ICL-CPU-NPK-Debug-DbC,OBC-LKF-CPU-NPK-Debug-DbC,OBC-TGL-CPU-NPK-Debug-DbC,TGL_BIOS_PO_P2,TGL_IFWI_PO_P2,LKF_B0_Power_ON,RKL_POE,ADL-S_TGP-H_PO_Phase2,ADL-S_ADP-S_DDR4_2DPC_PO_Phase3,COMMON_QRC_BAT,MTL_Sanity,IFWI_Payload_Platform,ADL-S_Delta2,ADL-P_ADP-LP_DDR4_PO Suite_Phase3,PO_Phase_3,RKL-S X2_(CML-S+CMP-H)_S62,RKL-S X2_(CML-S+CMP-H)_S102,ADL-P_ADP-LP_LP5_PO Suite_Phase3,ADL-P_ADP-LP_DDR5_PO Suite_Phase3,ADL-P_ADP-LP_LP4x_PO Suite_Phase3,ADL-P_QRC_BAT,UTR_SYNC,RPL-Px_4SP2,RPL-Px_2SDC1,MTL-P_4SDC1,MTL-P_3SDC3,MTL-P_3SDC4,MTL-P_5SGC1,MTL-P_4SDC2,MTL-P_2SDC5,MTL-P_2SDC6,MTL-M_5SGC1,MTL-M_2SDC4,MTL-M_2SDC5,MTL-M_2SDC6,MTL-M_4SDC1,MTL-M_3SDC3,MTL-M_4SDC2,RPL-Px_4SDC1,RPL-P_3SDC3,RPL-S_5SGC1,RPL-S_2SDC3,RPL-S_2SDC2,RPL-S_2SDC9,RPL-S_2SDC1,RPL-S_4SDC2,RPL-S_4SDC1,RPL-S_3SDC1,ADL-M_3SDC1,RPL-SBGA_5SC,RPL-SBGA_4SC,RPL-SBGA_3SC,RPL-SBGA_3SC-2,RPL-SBGA_2SC1,RPL-SBGA_2SC21,RPL-P_5SGC1,RPL-P_2SDC5,RPL-P_2SDC3,RPL-P_2SDC4,RPL-P_2SDC6,RPL-P_PNP_GC,RPL-P_4SDC1,RPL-P_3SDC2,RPL-Px_5SGC1,ADL_M_PO_Phase2,MTL_PSS_0.8_Block,RPL-S_ 5SGC1,RPL-S_2SDC7,RPL_S_MASTER,RPL_P_MASTER,RPL_S_BackwardCompc,MTL_HFPGA_SOC_S,ADL-S_ 5SGC_1DPC,ADL-S_4SDC1,ADL-S_4SDC2,ADL-S_4SDC4,ADL_N_5SGC1,ADL_N_4SDC1,ADL_N_3SDC1,ADL_N_2SDC1,ADL_N_2SDC2,ADL_N_2SDC3,MTL_Test_Suite,MTL_PSS_1.1,IFWI_TEST_SUITE,IFWI_COMMON_UNIFIED,TGL_H_MASTER,TGL_H_5SGC1,TGL_H_4SDC1,TGL_H_4SDC2,TGL_H_4SDC,MTL_TRY_RUN,MTL_VS_0.8_TEST_SUITE_Additional,ADL-P_5SGC1,ADL-P_5SGC2,RKL_S_X1_2*1SDC,RPL_S_PO_P2,ADL_M_QRC_BAT,ADL-M_5SGC1,ADL-M_3SDC2,ADL-M_2SDC1,ADL-M_2SDC2,ADL-P_4SDC1,ADL_N_PO_Phase2,ADL-N_QRC_BAT,ADL_N_REV0,ADL-N_REV1,ADL_SBGA_5GC,ADL_SBGA_3DC1,ADL_SBGA_3DC2,ADL_SBGA_3DC3,ADL_SBGA_3DC4,ADL_SBGA_3DC,5,LNL_M_PSS1.1,MTL_S_BIOS_Emulation,RPL_Px_PO_P2,RPL_SBGA_PO_P2,MTL IFWI_Payload_Platform-Val,RPL_P_PO_P2,RPL_P_Q0_DC2_PO_P2,ARL_S_IFWI_0.8PSS,MTLSGC1,MTLSDC4,MTLSDC2,MTLSDC1,MTLSDC5,MTLSDC3,ARL_PSS_BLOCK</t>
  </si>
  <si>
    <t>Verify Installation and Uninstallation of ISH driver</t>
  </si>
  <si>
    <t>bios.pch,fw.ifwi.ish</t>
  </si>
  <si>
    <t>CSS-IVE-101575</t>
  </si>
  <si>
    <t>ADL-S_ADP-S_SODIMM_DDR5_1DPC_Alpha,AML_5W_Y22_ROW_PV,CFL_H62_RS2_PV,CFL_H62_RS3_PV,CFL_H62_RS4_PV,CFL_H62_RS5_PV,CFL_H82_RS5_PV,CFL_H82_RS6_PV,CFL_U43e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SODIMM_DDR5_1DPC_Beta,ADL-S_ADP-S_SODIMM_DDR5_1DPC_PreAlpha,ADL-S_ADP-S_SODIMM_DDR5_1DPC_PV,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5_PreAlpha</t>
  </si>
  <si>
    <t>ISH</t>
  </si>
  <si>
    <t>TC Created as per Test Coverage enhancement.
BC-RQTBCTL-656
BC-RQTBCLF-74 
RKL:2203201744
ADL:2203201744</t>
  </si>
  <si>
    <t>Installation and Uninstallation of ISH driver without any issues</t>
  </si>
  <si>
    <t>bios.alderlake,bios.amberlake,bios.arrowlake,bios.cannonlake,bios.coffeelake,bios.icelake-client,bios.kabylake,bios.kabylake_r,bios.lakefield,bios.lunarlake,bios.meteorlake,bios.rocketlake,bios.tigerlake,ifwi.amberlake,ifwi.arrowlake,ifwi.cannonlake,ifwi.coffeelake,ifwi.icelake,ifwi.kabylake,ifwi.kabylake_r,ifwi.lakefield,ifwi.lunarlake,ifwi.meteorlake,ifwi.raptorlake,ifwi.tigerlake</t>
  </si>
  <si>
    <t>bios.alderlake,bios.amberlake,bios.arrowlake,bios.cannonlake,bios.coffeelake,bios.icelake-client,bios.kabylake,bios.kabylake_r,bios.lakefield,bios.lunarlake,bios.meteorlake,bios.rocketlake,bios.tigerlake,ifwi.amberlake,ifwi.cannonlake,ifwi.coffeelake,ifwi.icelake,ifwi.kabylake,ifwi.kabylake_r,ifwi.lakefield,ifwi.meteorlake,ifwi.raptorlake,ifwi.tigerlake</t>
  </si>
  <si>
    <t>Installation and Uninstallation of ISH driver</t>
  </si>
  <si>
    <t>UDL2.0_ATMS2.0,UTR_SYNC,ADL-S_4SDC2,ADL_N_MASTER,ADL_N_5SGC1,ADL_N_4SDC1,ADL_N_3SDC1,ADL_N_2SDC1,ADL_N_2SDC3,IFWI_FOC_BAT,MTL_Test_Suite,IFWI_TEST_SUITE,IFWI_COMMON_UNIFIED,MTL_S_MASTER,RPL_S_MASTER,MTL_PSS_0.8,TGL_H_MASTER,TGL_H_5SGC1,TGL_H_4SDC1,RPL-S_3SDC2,ADL-P_5SGC1,ADL-P_5SGC2,MTL_SIMICS_IN_EXECUTION_TEST,RPL-Px_5SGC1,RPL-Px_4SDC1,RPL-P_5SGC1,RPL-P_5SGC2,RPL-P_2SDC3,ADL_N_REV0,ADL-N_REV1,ADL_SBGA_5GC,MTL_IFWI_BAT,RPL-SBGA_5SC,RPL-SBGA_3SC1,ADL-M_5SGC1,ADL-M_2SDC1,RPL-P_3SDC2,ADL-M_2SDC2,ADL_SBGA_3DC4,LNL_M_PSS0.8,MTL_IFWI_CBV_ISH,MTL_IFWI_CBV_BIOS,ADL-N_Post-Si_In_Production,ARL_Px_IFWI_CI,MTL-P_IFWI_PO,MTLSDC2,ARL_S_IFWI_PSS,ARL_S_PSS0.8,LNLM5SGC,LNLM3SDC2,LNLM4SDC1,LNLM3SDC3,LNLM3SDC4,LNLM3SDC5,LNLM2SDC6v,MTLSDC2,RPL_Hx-R-GC,LNLM2SDC7,RPL-S_2SDC9</t>
  </si>
  <si>
    <t>ME FW response and version check in EFI Shell</t>
  </si>
  <si>
    <t>emulation.ip,silicon,simics</t>
  </si>
  <si>
    <t>bios.me,fw.ifwi.csme</t>
  </si>
  <si>
    <t>CSS-IVE-101576</t>
  </si>
  <si>
    <t>Manageability Support</t>
  </si>
  <si>
    <t>ADL-S_ADP-S_SODIMM_DDR5_1DPC_Alpha,AML_5W_Y22_ROW_PV,ADL-S_ADP-S_UDIMM_DDR5_1DPC_PreAlpha,AML_7W_Y22_KC_PV,AMLR_Y42_PV_RS6,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Simics_VP_RS1_PSS_0.8C,ICL_Simics_VP_RS1_PSS_0.8P,ICL_Simics_VP_RS1_PSS_1.0C,ICL_Simics_VP_RS1_PSS_1.0P,ICL_Simics_VP_RS2_PSS_1.1,ICL_U42_RS6_PV,ICL_UN42_KC_PV_RS6,ICL_Y42_RS6_PV,KBL_H42_PV,KBL_S22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S_Simics_PSS0.8,MTL_S_Simics_PSS1.0,MTL_N_Simics_PSS0.8,MTL_N_Simics_PSS1.0,MTL_M_Simics_PSS1.1,MTL_P_Simics_PSS1.1,MTL_S_Simics_PSS1.1,MTL_N_Simics_PSS1.1,ADL-P_ADP-LP_LP5_PreAlpha,ADL-P_ADP-LP_L4X_PreAlpha,ADL-P_ADP-LP_DDR4_PreAlpha,ADL-P_ADP-LP_DDR5_PreAlpha</t>
  </si>
  <si>
    <t>BIOS_PSIRT_QSR_Coverage,CSE/TXE,UEFI</t>
  </si>
  <si>
    <t>https://hsdes.intel.com/appstore/article/#/1304602987/main</t>
  </si>
  <si>
    <t>Pass Criteria:ME FW should responsive &amp; ME FW version should be read successfully in EFI without any error.</t>
  </si>
  <si>
    <t>bios.alderlake,bios.amberlake,bios.arrowlake,bios.cannonlake,bios.coffeelake,bios.cometlake,bios.icelake-client,bios.kabylake,bios.kabylake_r,bios.lunarlake,bios.meteorlake,bios.raptorlake,bios.rocketlake,bios.skylake,bios.tigerlake,ifwi.amberlake,ifwi.arrowlake,ifwi.cannonlake,ifwi.cometlake,ifwi.icelake,ifwi.kabylake,ifwi.kabylake_r,ifwi.lunarlake,ifwi.meteorlake,ifwi.raptorlake,ifwi.skylake,ifwi.tigerlake</t>
  </si>
  <si>
    <t>bios.alderlake,bios.amberlake,bios.cannonlake,bios.cometlake,bios.icelake-client,bios.kabylake,bios.kabylake_r,bios.lunarlake,bios.meteorlake,bios.raptorlake,bios.rocketlake,bios.tigerlake,ifwi.amberlake,ifwi.cannonlake,ifwi.cometlake,ifwi.icelake,ifwi.kabylake,ifwi.kabylake_r,ifwi.meteorlake,ifwi.raptorlake,ifwi.tigerlake</t>
  </si>
  <si>
    <t>MEInfo.exe,iTestSuite</t>
  </si>
  <si>
    <t>Verify that ME is responsive and ME FW can be read</t>
  </si>
  <si>
    <t>InProdATMS1.0_03March2018,PSE 1.0,OBC-CNL-PCH-CSME-Manageability,OBC-ICL-PCH-CSME-Manageability,OBC-TGL-PCH-CSME-Manageability,CML_BIOS_Sanity_CSME12.xx,TGL_BIOS_PO_P3,TGL_IFWI_PO_P2,TGL_H_PSS_IFWI_BAT,TGL_Focus_Blue_Auto,TGL_PSS_IN_PRODUCTION,TGL_IFWI_FOC_BLUE,PSS_ADL_Automation_In_Production,CML-H_ADP-S_PO_Phase1,ADL_P_Automated_TCs,MTL_Sanity,ADL_P_ERB_BIOS_PO,IFWI_Payload_CSME,ADL-S_Delta1,RKL-S X2_(CML-S+CMP-H)_S102,RKL-S X2_(CML-S+CMP-H)_S62,RPL_S_PSS_BASE,UTR_SYNC,LNL_M_PSS0.8,RPL_S_MASTER,RPL-S_ 5SGC1,RPL-S_2SDC3,RPL_S_BACKWARDCOMP,Automation_Inproduction,ADL-M_PO_Phase1,ADL-S_ 5SGC_1DPC,ADL-S_4SDC1,ADL_N_MASTER,ADL_N_REV0,ADL_N_5SGC1,ADL_N_4SDC1,ADL_N_3SDC1,ADL_N_2SDC1,ADL_N_2SDC2,ADL_N_2SDC3,MTL_Test_Suite,RPL_S_PSS_BASEAutomation_Inproduction,MTL_S_MASTER,IFWI_TEST_SUITE,IFWI_COMMON_UNIFIED,TGL_H_MASTER,ADL-P_5SGC1,ADL-P_5SGC2,ADL-M_5SGC1,LNL_S_MASTER,LNL_M_MASTER,LNL_P_MASTER,LNL_N_MASTER,ADL_N_PO_Phase1,RPL-Px_5SGC1,RPL-Px_4SDC1,,RPL-P_5SGC1,RPL-P_2SDC3,,RPL-P_5SGC2,RPL-P_4SDC1,RPL-P_3SDC2,RPL-P_2SDC3,ADL-N_REV1,RPL-S_4SDC1,RPL-S_2SDC9,RPL-S_4SDC2,RPL-S_3SDC1,RPL-S_2SDC1,RPL-S_2SDC2,MTL_IFWI_BAT,ADL_SBGA_5GC,ADL_SBGA_3DC4,RPL-SBGA_5SC,RPL-S_2SDC7,ADL-S_Post-Si_In_Production,MTL-M_5SGC1,MTL-M_4SDC1,MTL-M_4SDC2,MTL-M_3SDC3,MTL-M_2SDC4,MTL-M_2SDC5,MTL-M_2SDC6,MTL_IFWI_CBV_CSME,MTL_IFWI_CBV_BIOS,MTL-P_5SGC1,MTL-P_3SDC4,MTL-P_2SDC6,ADL-N_Post-Si_In_Production,RPL-S_Post-Si_In_Production,RPL-S_2SDC8,RPL-Px_4SP2,RPL-Px_2SDC1,RPL-P_5SGC,RPL-P_2SDC4,RPL-P_2SDC5,RPL-P_2SDC6,ARL_Px_IFWI_CI,RPL-SBGA_2SC1,RPL-SBGA_2SC2,MTLSDC1,MTLSDC2,RPL_Hx-R-GC,LNLM5SGC,LNLM3SDC2,LNLM4SDC1,LNLM3SDC3,LNLM3SDC4,LNLM3SDC5,LNLM2SDC6,RPL-SBGA_3SC,RPL_Hx-R-GC,RPL_Hx-R-DC1,LNLM5SGC, LNLM3SDC2, LNLM2SDC7</t>
  </si>
  <si>
    <t>Verify different power state changes on Modern standby enabled system</t>
  </si>
  <si>
    <t>CSS-IVE-102168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</si>
  <si>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</si>
  <si>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Standby),S0ix-states,S-states</t>
  </si>
  <si>
    <t>Scenario derived from HSD : 1604273715
BC-RQTBC-2880
BC-RQTBC-14026
ICL : BC-RQTBC-15321, BC-RQTBC-15323
TGL: BC-RQTBCTL-1220,1405574522,BC-RQTBCTL-679
BC-RQTBCTL-1223
BC-RQTBC-16813 
JSL: 2203202879 , 1607196068
RKL:2203202979, 1405574836
JSLP : 2203202979 , 2203202854
ADL: 2205168114,2205168210,2205168404,2205167043,2205166859,2205168086,1407721629</t>
  </si>
  <si>
    <t xml:space="preserve">Various power state changes on Modern standby enabled system should be successful </t>
  </si>
  <si>
    <t>bios.alderlake,bios.amberlake,bios.arrowlake,bios.cannonlake,bios.coffeelake,bios.cometlake,bios.icelake-client,bios.jasperlake,bios.kabylake,bios.kabylake_r,bios.lakefield,bios.lunarlake,bios.meteorlake,bios.raptorlake,bios.raptorlake_refresh,bios.rocketlake,bios.tigerlake,bios.whiskeylake,ifwi.amberlake,ifwi.arrowlake,ifwi.cannonlake,ifwi.coffeelake,ifwi.cometlake,ifwi.icelake,ifwi.jasperlake,ifwi.kabylake,ifwi.kabylake_r,ifwi.lakefield,ifwi.lunarlake,ifwi.meteorlake,ifwi.raptorlake,ifwi.raptorlake_refresh,ifwi.tigerlake,ifwi.whiskeylake</t>
  </si>
  <si>
    <t>bios.alderlake,bios.amberlake,bios.arrow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</si>
  <si>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 xml:space="preserve">Intention of the testcase is to verify different power state changes on Modern standby enabled system The following sequence of Power state changes are verified on a Modern standby enabled system =&gt; MoS -&gt; S4 -&gt; MoS - &gt; S5 -&gt; MoS -&gt; G3 -&gt; MoS </t>
  </si>
  <si>
    <t>EC-BAT,EC-SX,UDL2.0_ATMS2.0,OBC-CNL-PTF-PMC-PM-Sx,OBC-ICL-PTF-PMC-PM-Sx,OBC-TGL-PTF-PMC-PM-Sx,OBC-LKF-PTF-PMC-PM-Sx,CML_EC_FV,TGL_Arch_review,RKL_POE,CML-H_ADP-S_PO_Phase2,LKF_WCOS_BIOS_BAT_NEW,ECVAL-DT-EXBAT,ECVAL-EXBAT-2018,LKF_Battery,ADL_P_ERB_BIOS_PO,IFWI_Payload_PMC,RKL-S X2_(CML-S+CMP-H)_S62,RKL-S X2_(CML-S+CMP-H)_S102,UTR_SYNC,RPL_S_BackwardComp,RPL_S_MASTER,RPL-P_5SGC1,RPL-P_4SDC1,RPL-P_3SDC2,RPL-P_2SDC3,RPL-S_5SGC1,RPL-S_4SDC1,RPL-S_4SDC2,RPL-S_2SDC1,RPL-S_2SDC2,RPL-S_2SDC3,RPL-S_2SDC8,ADL-S_ 5SGC_1DPC,ADL-S_4SDC1,ADL_N_MASTER,ADL_N_5SGC1,ADL_N_4SDC1,ADL_N_3SDC1,ADL_N_2SDC1,ADL_N_2SDC2,IFWI_TEST_SUITE,IFWI_COMMON_UNIFIED,TGL_H_MASTER,ADL-P_5SGC1,ADL-P_5SGC2,ADL-M_5SGC1,ADL_N_REV0,ADL-N_REV1,ADL_SBGA_5GC,ADL_SBGA_3DC1,ADL_SBGA_3DC2,ADL_SBGA_3DC3,ADL_SBGA_3DC4,RPL-SBGA_5SC,RPL-S_2SDC7,RPL-Px_5SGC1,MTL-M_5SGC1,MTL-M_4SDC1,MTL-M_4SDC2,MTL-M_3SDC3,MTL-M_2SDC4,MTL-M_2SDC5,MTL-M_2SDC6,ADL-S_Post-Si_In_Production,MTL_IFWI_CBV_EC,MTL-P_5SGC1,MTL-P_4SDC1,MTL-P_4SDC2,MTL-P_3SDC3,MTL-P_3SDC4,MTL-P_2SDC5,MTL-P_2SDC6,RPL-SBGA_3SC,RPL-Px_4SP2,RPL-P_2SDC4,RPL-P_2SDC5,RPL-P_2SDC6,MTLSGC1,MTLSDC1,MTLSDC2,MTLSDC3,MTLSDC4,LNLM5SGC,LNLM4SDC1,LNLM3SDC2,LNLM3SDC3,LNLM3SDC4,LNLM3SDC5,LNLM2SDC6,LNLM2SDC7,ARL_S_IFWI_0.5PSS,RPL_Hx-R-GC,RPL-P_DC7,RPL-SBGA_DC3</t>
  </si>
  <si>
    <t>Verify different power state changes on system post Sleep cycle</t>
  </si>
  <si>
    <t>CSS-IVE-102169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</si>
  <si>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</si>
  <si>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Scenario derived from HSD : 1604273715
JSL: 2202553192 , 2202553195 , 2202553186
ADL: 2205168114,2205168210,2205168301,2205167043,2205166859,2205438959,1407721629
MTL : 16011187692, 16011327487</t>
  </si>
  <si>
    <t>System should enter and exit S3 after S4 and S5  No yellow bang should observe in device manager after Sx</t>
  </si>
  <si>
    <t>bios.alderlake,bios.amberlake,bios.arrowlake,bios.cannonlake,bios.coffeelake,bios.cometlake,bios.icelake-client,bios.jasperlake,bios.kabylake,bios.kabylake_r,bios.lunarlake,bios.meteorlake,bios.raptorlake,bios.raptorlake_refresh,bios.rocketlake,bios.tigerlake,bios.whiskeylake,ifwi.amberlake,ifwi.arrowlake,ifwi.cannonlake,ifwi.coffeelake,ifwi.cometlake,ifwi.icelake,ifwi.jasperlake,ifwi.kabylake,ifwi.kabylake_r,ifwi.lunarlake,ifwi.meteorlake,ifwi.raptorlake,ifwi.raptorlake_refresh,ifwi.skylake,ifwi.tigerlake,ifwi.whiskeylake</t>
  </si>
  <si>
    <t xml:space="preserve">Intention of the testcase is to verify different power state changes on system post Sleep cycle  The following sequence of Power state changes are verified on the system =&gt; S3 -&gt; S4 -&gt; S3 - &gt; S5 -&gt; S3 -&gt; G3 -&gt; S3 </t>
  </si>
  <si>
    <t>EC-BAT,EC-SX,InProdATMS1.0_03March2018,PSE 1.0,EC-BAT-automation,OBC-CNL-PTF-PMC-PM-Sx,OBC-ICL-PTF-PMC-PM-Sx,OBC-TGL-PTF-PMC-PM-Sx,KBLR_ATMS1.0_Automated_TCs,CML_EC_FV,ADL_S_Dryrun_Done,ECVAL-EXBAT-2018,ECVAL-DT-FV,IFWI_Payload_PMC,MTL_PSS_1.0,LNL_M_PSS1.0,RKL-S X2_(CML-S+CMP-H)_S62,RKL-S X2_(CML-S+CMP-H)_S102,MTL_PSS_0.8,ARL_S_PSS0.8,LNL_M_PSS0.8,UTR_SYNC,MTL_HFPGA_SOC_S,RPL_S_BackwardComp,RPL_S_MASTER,RPL-P_5SGC1,RPL-P_4SDC1,RPL-P_2DC3,RPL-P_3SDC2,RPL-P_2SDC3,RPL-S_5SGC1,RPL-S_4SDC1,RPL-S_4SDC2,RPL-S_2SDC1,RPL-S_2SDC2,RPL-S_2SDC3,RPL-S_ 5SGC1,RPL-S_2SDC8,ADL-S_ 5SGC_1DPC,ADL-S_4SDC1,ADL_N_MASTER,ADL_N_5SGC1,ADL_N_4SDC1,ADL_N_3SDC1,ADL_N_2SDC1,ADL_N_2SDC2,ADL_N_2SDC3,IFWI_TEST_SUITE,IFWI_COMMON_UNIFIED,IFWI_FOC_BAT,TGL_H_MASTER,ADL-P_5SGC2,ADL_N_REV0,MTL_SIMICS_IN_EXECUTION_TEST,ADL-N_REV1,MTL_HSLE_Sanity_SOC,ADL_SBGA_5GC,ADL_SBGA_3DC1,ADL_SBGA_3DC2,ADL_SBGA_3DC3,ADL_SBGA_3DC4,RPL-SBGA_5SC,RPL-S_2SDC7,RPL-Px_5SGC1,MTL-M_5SGC1,MTL-M_4SDC1,MTL-M_4SDC2,MTL-M_3SDC3,MTL-M_2SDC4,MTL-M_2SDC5,MTL-M_2SDC6,ADL-S_Post-Si_In_Production,MTL-M/P_Pre-Si_In_Production,MTL_IFWI_CBV_PMC,MTL_IFWI_CBV_EC,MTL_IFWI_CBV_BIOS,MTL-P_5SGC1,MTL-P_4SDC1,MTL-P_4SDC2,MTL-P_3SDC3,MTL-P_3SDC4,MTL-P_2SDC5,MTL-P_2SDC6,MTL_A0_P1,RPL-SBGA_3SC,RPL-Px_2SDC1,RPL-Px_4SP2,RPL-P_2SDC4,RPL-P_2SDC5,RPL-P_2SDC6,MTL_M_P_PV_POR,MTLSGC1,MTLSDC3,MTLSDC4,LNLM5SGC,LNLM4SDC1,LNLM3SDC2,LNLM3SDC3,LNLM3SDC4,LNLM3SDC5,LNLM2SDC6,RPL_Hx-R-GC,RPL_Hx-R-DC1,ARL_S_PSS1.0,RPL-P_DC7,RPL-SBGA_DC3</t>
  </si>
  <si>
    <t>Verify system stability on waking from idle state pre and post S3 cycle</t>
  </si>
  <si>
    <t>CSS-IVE-102193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</si>
  <si>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</si>
  <si>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BC-RQTBC-10429
TGL:BC-RQTBCTL-1145,BC-RQTBCTL-1144
JSL: 2202553186
ADL: 2205168301,2202553186
MTL : 16011187692, 16011327487</t>
  </si>
  <si>
    <t>System should be stable on waking from idle state pre and post S3 cycle</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</si>
  <si>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arrowlake,ifwi.broxton,ifwi.cannonlake,ifwi.coffeelake,ifwi.cometlake,ifwi.geminilake,ifwi.icelake,ifwi.jasperlake,ifwi.kabylake,ifwi.kabylake_r,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</si>
  <si>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</si>
  <si>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testcase is to verify system stability on waking from idle state pre and post S3 cycle</t>
  </si>
  <si>
    <t>CNL_Automation_Production,InProdATMS1.0_03March2018,PSE 1.0,OBC-CNL-PTF-PMC-PM-Sx,OBC-ICL-PTF-PMC-PM-Sx,OBC-TGL-PTF-PMC-PM-Sx,GLK_ATMS1.0_Automated_TCs,KBLR_ATMS1.0_Automated_TCs,ADL_S_Dryrun_Done,PSS_ADL_Automation_In_Production,ADL_P_Automated_TCs,IFWI_Payload_PMC,RKL-S X2_(CML-S+CMP-H)_S62,RKL-S X2_(CML-S+CMP-H)_S102,MTL_PSS_0.8,ARL_S_PSS0.8,,UTR_SYNC,MTL_HFPGA_SOC_S,RPL_S_BackwardComp,RPL_S_MASTER,RPL-P_5SGC1,RPL-P_4SDC1,RPL-P_3SDC2,RPL-P_2SDC3,RPL-S_5SGC1,RPL-S_4SDC1,RPL-S_4SDC2,RPL-S_2SDC1,RPL-S_2SDC2,RPL-S_2SDC3,RPL-S_ 5SGC1,RPL-S_2SDC8,ADL-S_ 5SGC_1DPC,ADL-S_4SDC1,ADL_N_MASTER,ADL_N_5SGC1,ADL_N_4SDC1,ADL_N_3SDC1,ADL_N_2SDC1,ADL_N_2SDC3,IFWI_TEST_SUITE,IFWI_COMMON_UNIFIED,TGL_H_MASTER,ADL-P_5SGC2,ADL_N_REV0,MTL_SIMICS_IN_EXECUTION_TEST,ADL-N_REV1,MTL_HSLE_Sanity_SOC,ADL_SBGA_5GC,ADL_SBGA_3DC1,ADL_SBGA_3DC2,ADL_SBGA_3DC3,ADL_SBGA_3DC4,RPL-SBGA_5SC,RPL-SBGA_4SC,RPL-SBGA_3SC,RPL-S_2SDC7,RPL-Px_5SGC1,MTL-M_5SGC1,MTL-M_4SDC1,MTL-M_4SDC2,MTL-M_3SDC3,MTL-M_2SDC4,MTL-M_2SDC5,MTL-M_2SDC6,ADL-S_Post-Si_In_Production,MTL_IFWI_CBV_PMC,MTL_IFWI_CBV_BIOS,MTL-P_5SGC1,MTL-P_4SDC1,MTL-P_4SDC2,MTL-P_3SDC3,MTL-P_3SDC4,MTL-P_2SDC5,MTL-P_2SDC6,MTL_A0_P1,RPL-S_Post-Si_In_Production,RPL-Px_4SP2,RPL-Px_2SDC1,RPL-P_2SDC4,RPL-P_2SDC5,RPL-P_2SDC6,MTL_M_P_PV_POR,MTLSDC4,LNLM5SGC,LNLM4SDC1,LNLM3SDC2,LNLM3SDC3,LNLM3SDC4,LNLM3SDC5,LNLM2SDC6,LNLM2SDC7,RPL_Hx-R-GC,RPL_Hx-R-DC1,RPL-S_2SDC9,RPL-P_DC7,RPL-SBGA_DC3</t>
  </si>
  <si>
    <t>Verify HDCP 2.2 functionality over TBT port</t>
  </si>
  <si>
    <t>CSS-IVE-102299</t>
  </si>
  <si>
    <t>ADL-S_ADP-S_UDIMM_DDR5_1DPC_PreAlpha,CFL_H62_RS2_PV,CFL_H62_RS4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ICL_U42_RS6_PV,ICL_UN42_KC_PV_RS6,ICL_Y42_RS6_PV,ICL_YN42_RS6_PV,KBLR_U42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ADL-S_ADP-S_UDIMM_DDR5_1DPC_PV,ADL-S_ADP-S_UDIMM_DDR5_2DPC_Alpha,ADL-S_ADP-S_UDIMM_DDR5_2DPC_Beta,ADL-S_ADP-S_UDIMM_DDR5_2DPC_PreAlpha,ADL-S_ADP-S_UDIMM_DDR5_2DPC_PV,ADL-S_TGP-H_SODIMM_DDR4_1DPC_POE,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MTL_M_Simics_PSS1.1,MTL_P_Simics_PSS1.1,ADL-P_ADP-LP_LP5_PreAlpha,ADL-P_ADP-LP_L4X_PreAlpha,ADL-P_ADP-LP_DDR4_PreAlpha,ADL-P_ADP-LP_DDR5_PreAlpha</t>
  </si>
  <si>
    <t>HDCP,iTBT,TBT,TCSS</t>
  </si>
  <si>
    <t>KBL-R CCB POR update - Thunderbolt HDCP2.2 over DP Dual-mode (DP++) support
 ICL PRD Coverage: BC-RQTBC-13873 BC-RQTBC-14633 BC-RQTBC-15216 BC-RQTBC-12350
TGL: BC-RQTBCTL-498,1405573787,BC-RQTBCTL-492
CML PRD Coverage: BC-RQTBC-12350MTL_P:22010767569MTL_M:22010767598</t>
  </si>
  <si>
    <t>HDCP2.2 play back should be success over TBT port without any issue</t>
  </si>
  <si>
    <t>bios.alderlake,bios.arrowlake,bios.cometlake,bios.icelake-client,bios.kabylake_r,bios.lunarlake,bios.meteorlake,bios.raptorlake,bios.raptorlake_refresh,bios.rocketlake,bios.tigerlake,ifwi.arrowlake,ifwi.cometlake,ifwi.icelake,ifwi.kabylake_r,ifwi.lunarlake,ifwi.meteorlake,ifwi.raptorlake,ifwi.tigerlake</t>
  </si>
  <si>
    <t>bios.alderlake,bios.arrowlake,bios.cometlake,bios.icelake-client,bios.kabylake_r,bios.lunarlake,bios.meteorlake,bios.raptorlake,bios.rocketlake,bios.tigerlake,ifwi.cometlake,ifwi.icelake,ifwi.kabylake_r,ifwi.meteorlake,ifwi.raptorlake,ifwi.tigerlake</t>
  </si>
  <si>
    <t>OPM Tool</t>
  </si>
  <si>
    <t>Test case is to verify HDCP 2.2 over TBT port</t>
  </si>
  <si>
    <t>L5_milestone_only,ICL-ArchReview-PostSi,ICL_BAT_NEW,BIOS_EXT_BAT,UDL2.0_ATMS2.0,TGL_ERB_PO,OBC-ICL-CPU-iTCSS-TCSS-Display_DP,TGL_BIOS_PO_P2,TGL_IFWI_PO_P3,TGL_IFWI_FOC_BLUE,ADL-S_TGP-H_PO_Phase3,ADL-S_ADP-S_DDR4_2DPC_PO_Phase3,IFWI_Payload_TBT,IFWI_Payload_Dekel,ADL-P_ADP-LP_DDR4_PO Suite_Phase3,PO_Phase_3,ADL-P_ADP-LP_LP5_PO Suite_Phase3,ADL-P_ADP-LP_DDR5_PO Suite_Phase3,ADL-P_ADP-LP_LP4x_PO Suite_Phase3,MTL_PSS_1.1,ARL_S_PSS1.1,UTR_SYNC,RPL_P_MASTER,RPL_S_MASTER,RPL_S_BackwardComp,ADL-S_ 5SGC_1DPC,ADL-S_4SDC1,ADL-S_4SDC2,ADL-S_4SDC4,TGL_H_MASTER,IFWI_TEST_SUITE,IFWI_COMMON_UNIFIED,MTL_Test_Suite,RPL-S_ 5SGC1,ADL-P_5SGC1,ADL-P_5SGC2,MTL_P_MASTER,MTL_M_MASTER,MTL_S_MASTER,ADL-M_5SGC1,ADL-M_2SDC2,ADL-M_3SDC1,RPL-Px_5SGC1,RPL-Px_3SDC1,RPL-P_5SGC1,RPL-P_5SGC2,RPL-P_4SDC1,RPL-P_3SDC2,RPL-P_2SDC3,MTL_IFWI_BAT,RPL_S_PO_P3,ADL_SBGA_5GC,RPL-SBGA_5SC,KBL_NON_ULT,EC-NA,EC-REVIEW,TCSS-TBT-P1,GLK-RS3-10_IFWI,LKF_ERB_PO,LKF_PO_Phase3,LKF_PO_New_P3,OBC-CNL-PCH-XDCI-USBC_Audio,OBC-CFL-PCH-XDCI-USBC_Audio,OBC-ICL-CPU-IOM-TCSS-USBC_Audio,OBC-TGL-CPU-IOM-TCSS-USBC_Audio,TGL_IFWI_PO_P2,TGL_NEW_BAT,ADL-S_TGP-H_PO_Phase2,LKF_WCOS_BIOS_BAT_NEW,IFWI_Payload_EC,MTL_PSS_1.0,ADL_M_PO_Phase2,ADL_N_MASTER,ADL_N_5SGC1,ADL_N_4SDC1,ADL_N_3SDC1,ADL_N_2SDC1,ADL_N_2SDC2,ADL_N_2SDC3,MTL_VS_0.8,IFWI_FOC_BAT,MTL_IFWI_PSS_EXTENDED,CQN_DASHBOARD,ADL-M_3SDC2,ADL-M_2SDC1,ADL-P_4SDC2,ADL_N_PO_Phase2,ADL_N_REV0,ADL-N_REV1,MTL_HFPGA_TCSS,RPL-S_5SGC1,RPL_Px_PO_P3,MTL-M_5SGC1,MTL-M_4SDC1,MTL-M_4SDC2,MTL-M_3SDC3,MTL-M_2SDC4,MTL-M_2SDC5,MTL-M_2SDC6,RPL_SBGA_PO_P3,MTL_IFWI_CBV_TBT,MTL_IFWI_CBV_EC,MTL_IFWI_CBV_BIOS,MTL-P_5SGC1,MTL-P_4SDC1,MTL-P_4SDC2,MTL-P_3SDC3,MTL-P_3SDC4,MTL-P_2SDC5,MTL-P_2SDC6,RPL_P_PO_P3,RPL-SBGA_4SC,RPL-Px_4SP2,RPL-P_2SDC4,RPL-P_2SDC5,RPL-P_2SDC6,RPL-Px_2SDC1,ARL_Px_IFWI_CI,MTL_PSS_1.0_Block,RPL_P_Q0_DC2_PO_P3,LNLM5SGC,LNLM3SDC3,LNLM3SDC4,LNLM3SDC5,LNLM3SDC1,LNLM2SDC6,ARL_S_PSS1.0,MTLSGC1,MTLSGC1,MTLSDC1,MTLSDC2,MTLSDC3,MTLSDC4,MTLSDC2,MTLSDC3,MTLSDC4,MTLSDC1,RPL-Px_4SP2,RPL-Px_4SP2,RPL-Px_4SP2,RPL_Hx-R-DC1,RPL_Hx-R-GC,LNLM2SDC7</t>
  </si>
  <si>
    <t>Verify HDCP 2.2 functionality over TBT port after Sx and warm reboot cycles</t>
  </si>
  <si>
    <t>CSS-IVE-102300</t>
  </si>
  <si>
    <t>ADL-S_ADP-S_UDIMM_DDR5_1DPC_PreAlpha,CFL_H62_RS2_PV,CFL_H62_RS4_PV,CFL_U43e_PV,ICL_U42_RS6_PV,ICL_UN42_KC_PV_RS6,ICL_Y42_RS6_PV,ICL_YN42_RS6_PV,KBLR_U42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MTL_M_Simics_PSS1.1,MTL_P_Simics_PSS1.1,ADL-P_ADP-LP_LP5_PreAlpha,ADL-P_ADP-LP_L4X_PreAlpha,ADL-P_ADP-LP_DDR4_PreAlpha,ADL-P_ADP-LP_DDR5_PreAlpha</t>
  </si>
  <si>
    <t>HDCP,iTBT,S-states,TBT,TCSS</t>
  </si>
  <si>
    <t>KBL-R CCB POR update - Thunderbolt HDCP2.2 over DP Dual-mode (DP++) support
 ICL PRD Coverage: BC-RQTBC-15218MTL_P:22010767569MTL_M:22010767598</t>
  </si>
  <si>
    <t>bios.alderlake,bios.arrowlake,bios.icelake-client,bios.kabylake_r,bios.lunarlake,bios.meteorlake,bios.raptorlake,bios.raptorlake_refresh,bios.rocketlake,bios.tigerlake,ifwi.arrowlake,ifwi.icelake,ifwi.kabylake_r,ifwi.lunarlake,ifwi.meteorlake,ifwi.raptorlake,ifwi.raptorlake_refresh,ifwi.tigerlake</t>
  </si>
  <si>
    <t>bios.alderlake,bios.arrowlake,bios.icelake-client,bios.kabylake_r,bios.lunarlake,bios.meteorlake,bios.raptorlake,bios.rocketlake,bios.tigerlake,ifwi.icelake,ifwi.kabylake_r,ifwi.meteorlake,ifwi.raptorlake,ifwi.tigerlake</t>
  </si>
  <si>
    <t>Test case is to verify HDCP 2.2 over TBT port after Sx and warm reboot cycles</t>
  </si>
  <si>
    <t>TCSS-TBT-P1,ICL-ArchReview-PostSi,UDL2.0_ATMS2.0,OBC-ICL-CPU-iTCSS-TCSS-Display_DP,OBC-TGL-CPU-iTCSS-TCSS-Display_DP,IFWI_Payload_TBT,IFWI_Payload_Dekel,MTL_PSS_1.1,ARL_S_PSS1.1,UTR_SYNC,RPL_P_MASTER,RPL_S_MASTER,RPL_S_BackwardComp,ADL-S_ 5SGC_1DPC,ADL-S_4SDC1,ADL-S_4SDC2,ADL-S_4SDC4,TGL_H_MASTER,IFWI_TEST_SUITE,IFWI_COMMON_UNIFIED,MTL_Test_Suite,RPL-S_ 5SGC1,ADL-P_5SGC1,ADL-P_5SGC2,MTL_P_MASTER,MTL_M_MASTER,MTL_S_MASTER,ADL-M_5SGC1,ADL-M_2SDC2,ADL-M_3SDC1,RPL-Px_3SDC1,RPL-P_5SGC1,RPL-P_5SGC2,RPL-P_4SDC1,RPL-P_3SDC2,RPL-P_2SDC3,ADL_SBGA_5GC,RPL-SBGA_5SC,KBL_NON_ULT,EC-NA,EC-REVIEW,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EC,MTL_PSS_1.0,ADL_M_PO_Phase2,ADL_N_MASTER,ADL_N_5SGC1,ADL_N_4SDC1,ADL_N_3SDC1,ADL_N_2SDC1,ADL_N_2SDC2,ADL_N_2SDC3,MTL_VS_0.8,IFWI_FOC_BAT,MTL_IFWI_PSS_EXTENDED,CQN_DASHBOARD,ADL-M_3SDC2,ADL-M_2SDC1,ADL-P_4SDC2,ADL_N_PO_Phase2,RPL-Px_5SGC1,ADL_N_REV0,ADL-N_REV1,MTL_IFWI_BAT,MTL_HFPGA_TCSS,RPL-S_5SGC1,MTL-M_5SGC1,MTL-M_4SDC1,MTL-M_4SDC2,MTL-M_3SDC3,MTL-M_2SDC4,MTL-M_2SDC5,MTL-M_2SDC6,MTL_IFWI_CBV_PMC,MTL_IFWI_CBV_TBT,MTL_IFWI_CBV_EC,MTL_IFWI_CBV_EC,MTL IFWI_Payload_Platform-Val,MTL-P_5SGC1,MTL-P_4SDC1,MTL-P_4SDC2,MTL-P_3SDC3,MTL-P_3SDC4,MTL-P_2SDC5,MTL-P_2SDC6,RPL-SBGA_4SC,RPL-Px_4SP2,RPL-P_5SGC1,RPL-P_2SDC4,RPL-P_2SDC5,RPL-P_2SDC6,RPL-P_2SDC6,RPL-Px_2SDC1,RPL-Px_2SDC1,MTL_PSS_1.0_Block,MTLSDC1,MTLSGC1,MTLSDC1,MTLSDC4,MTLSGC1,MTLSDC1,MTLSDC3,MTLSGC1,MTLSDC1,MTLSDC2,MTLSDC3,MTLSDC4,LNLM5SGC,LNLM3SDC3,LNLM3SDC4,LNLM3SDC5,LNLM5SGC,LNLM3SDC3,LNLM3SDC4,LNLM3SDC5,LNLM3SDC1,LNLM2SDC6,LNLM5SGC,LNLM3SDC3,LNLM3SDC4,LNLM3SDC5,LNLM3SDC1,LNLM2SDC6,ARL_S_PSS1.0,RPL-Px_4SP2,RPL-Px_4SP2,RPL-Px_4SP2,RPL_Hx-R-DC1,RPL_Hx-R-GC,RPL_Hx-R-GC,RPL_Hx-R-DC1,LNLM2SDC7</t>
  </si>
  <si>
    <t>ISH Sensor Enumeration pre and post Connected Standby (CMS) cycle - Proximity</t>
  </si>
  <si>
    <t>CSS-IVE-105394</t>
  </si>
  <si>
    <t>CFL_H62_RS2_PV,CFL_H62_RS3_PV,CFL_H62_RS4_PV,CFL_H62_RS5_PV,CFL_H82_RS5_PV,CFL_H82_RS6_PV,CFL_U43e_PV,CNL_H82_PV,CNL_U22_PV,CNL_Y22_PV,ICL_HFPGA_RS2_PSS_1.1,ICL_Simics_VP_RS2_PSS_1.1,ICL_U42_RS6_PV,ICL_Y42_RS6_PV,LKF_A0_RS4_Alpha,LKF_A0_RS4_POE,LKF_B0_RS4_Beta,LKF_B0_RS4_PO,LKF_B0_RS4_PV ,LKF_Bx_ROW_19H1_Alpha,LKF_Bx_ROW_19H1_POE,LKF_Bx_ROW_19H2_Beta,LKF_Bx_ROW_19H2_PV,LKF_Bx_ROW_20H1_PV,TGL_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t>
  </si>
  <si>
    <t>ISH,MoS (Modern Standby)</t>
  </si>
  <si>
    <t>BC-RQTBC-2906
BC-RQTBC-13696
IceLake-UCIS-2138
IceLake-UCIS-1931
IceLake-UCIS-2138
TGL Requirement coverage: 220377677, BC-RQTBCTL-1100, 
4_335-UCIS-1525
RKL:2203202687
MTL_PSS FR:16011327087</t>
  </si>
  <si>
    <t>Proximity Sensor should enumerate in Action manager/Sensor Viewer tool pre and post CMS cycle</t>
  </si>
  <si>
    <t>bios.alderlake,bios.amberlake,bios.arrowlake,bios.cannonlake,bios.coffeelake,bios.icelake-client,bios.lakefield,bios.lunarlake,bios.meteorlake,bios.raptorlake_refresh,bios.tigerlake,bios.whiskeylake,ifwi.alderlake,ifwi.amberlake,ifwi.arrowlake,ifwi.cannonlake,ifwi.coffeelake,ifwi.icelake,ifwi.lakefield,ifwi.raptorlake,ifwi.tigerlake,ifwi.whiskeylake</t>
  </si>
  <si>
    <t>bios.alderlake,bios.amberlake,bios.arrowlake,bios.cannonlake,bios.coffeelake,bios.icelake-client,bios.kabylake,bios.lakefield,bios.meteorlake,bios.tigerlake,bios.whiskeylake,ifwi.amberlake,ifwi.cannonlake,ifwi.coffeelake,ifwi.icelake,ifwi.kabylake,ifwi.lakefield,ifwi.raptorlake,ifwi.tigerlake,ifwi.whiskeylake</t>
  </si>
  <si>
    <t>Sensor Viewer,Socwatch</t>
  </si>
  <si>
    <t>Proximity Sensor should get enumerated in Action manager/Sensor Viewer tool pre and post CMoS cycle</t>
  </si>
  <si>
    <t>ICL-ArchReview-PostSi,UDL2.0_ATMS2.0,OBC-CNL-PCH-ISH-Sensors-Proximity,OBC-CFL-PCH-ISH-Sensors-Proximity,OBC-LKF-PCH-ISH-Sensors-Proximity,OBC-ICL-PCH-ISH-Sensors-Proximity,OBC-TGL-PCH-ISH-Sensors-Proximity,TGL_H_Delta,TGL_H_QRC_NA,IFWI_Payload_ISH,MTL_PSS_0.8,MTL_PSS_1.0,UTR_SYNC,MTL_HFPGA_ISH,MTL_NA,IFWI_TEST_SUITE,IFWI_COMMON_UNIFIED,TGL_H_MASTER,TGL_H_5SGC1,TGL_H_4SDC1,RPL_S_MASTER,RPL-S_3SDC2,ADL_SBGA_5GC,MTL_HFPGA_BLOCK,MTL_PSS_CMS,ADL_SBGA_3DC4,MTL-M_4SDC1,MTL-M_4SDC2,MTL-P_5SGC1,MTL-P_4SDC1,MTL-P_2SDC5,RPL-SBGA_5SC,LNLM5SGC,LNLM3SDC2,LNLM4SDC1,LNLM3SDC3,LNLM3SDC4,LNLM3SDC5,LNLM2SDC6,MTLSDC2,RPL_Hx-R-GC,LNLM2SDC7,MTL_PSS_1.1_Block</t>
  </si>
  <si>
    <t>Verify enumeration of TouchPad in device manager pre and post Connected Standby (CMS) cycle</t>
  </si>
  <si>
    <t>emulation.ip,silicon,simulation.subsystem</t>
  </si>
  <si>
    <t>bios.pch,bios.platform,fw.ifwi.ish</t>
  </si>
  <si>
    <t>CSS-IVE-105409</t>
  </si>
  <si>
    <t>AMLR_Y42_PV_RS6,CFL_H62_RS2_PV,CFL_H62_RS3_PV,CFL_H62_RS4_PV,CFL_H62_RS5_PV,CFL_H82_RS5_PV,CFL_H82_RS6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JSLP_POR_20H1_PreAlpha,JSLP_POR_20H2_Beta,JSLP_POR_20H2_PV,JSLP_TestChip_19H1_PreAlpha,KBLR_Y_PV,RKL_S81_CMPH_Xcomp_DDR4_RS6_Alpha,RKL_S81_CMPH_Xcomp_DDR4_RS7_Beta,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ADL-P_ADP-LP_LP4x_POE,ADL-P_ADP-LP_LP4x_ALPHA,ADL-P_ADP-LP_LP4x_BETA,ADL-P_ADP-LP_LP4x_PV,ADL-P_ADP-LP_LP5_POE,ADL-P_ADP-LP_LP5_ALPHA,ADL-P_ADP-LP_LP5_BETA,ADL-P_ADP-LP_LP5_PV,ADL-M_ADP-M_LP5_20H1_Alpha,ADL-M_ADP-M_LP5_20H1_Beta,ADL-M_ADP-M_LP5_20H1_PV,TGL_H81_20H1_RS7_ALPHA,TGL_H81_20H1_RS7_BETA,TGL_H81_20H1_RS7_PV,JSLP_Win10x_PreAlpha,JSLP_Win10x_PV,JSLP_Win10x_Alpha,JSLP_Win10x_Beta,ADL-P_ADP-LP_LP5_PreAlpha,ADL-P_ADP-LP_L4X_PreAlpha</t>
  </si>
  <si>
    <t>I2C/USB touch pad,MoS (Modern Standby),TouchPad</t>
  </si>
  <si>
    <t>BC-RQTBC-10441
BC-RQTBC-13696
TGL Requirement coverage: 220195270, 220194396,</t>
  </si>
  <si>
    <t>TouchPad should enumerate in Device manager pre and post Connected Standby (CMS) cycle</t>
  </si>
  <si>
    <t>bios.alderlake,bios.arrowlake,bios.cannonlake,bios.coffeelake,bios.cometlake,bios.icelake-client,bios.jasperlake,bios.kabylake_r,bios.lunarlake,bios.meteorlake,bios.tigerlake,bios.whiskeylake,ifwi.arrowlake,ifwi.cannonlake,ifwi.coffeelake,ifwi.cometlake,ifwi.icelake,ifwi.kabylake_r,ifwi.lunarlake,ifwi.meteorlake,ifwi.raptorlake,ifwi.tigerlake,ifwi.whiskeylake</t>
  </si>
  <si>
    <t>bios.alderlake,bios.arrowlake,bios.cannonlake,bios.coffeelake,bios.cometlake,bios.icelake-client,bios.jasperlake,bios.kabylake_r,bios.lunarlake,bios.tigerlake,bios.whiskeylake,ifwi.cannonlake,ifwi.coffeelake,ifwi.cometlake,ifwi.icelake,ifwi.kabylake_r,ifwi.meteorlake,ifwi.raptorlake,ifwi.tigerlake,ifwi.whiskeylake</t>
  </si>
  <si>
    <t>TouchPad should enumerate in Device manager pre and post Connected Standby (CMoS) cycle</t>
  </si>
  <si>
    <t>ICL-ArchReview-PostSi,UDL2.0_ATMS2.0,OBC-ICL-PCH-I2C-Touch-Touchpad,OBC-TGL-PCH-I2C-Touch-Touchpad,TGL_H_Delta,TGL_H_QRC_NA,IFWI_Payload_Platform,RKL-S X2_(CML-S+CMP-H)_S102,RKL-S X2_(CML-S+CMP-H)_S62,UTR_SYNC,ADL_N_MASTER,ADL_N_5SGC1,ADL_N_4SDC1,ADL_N_2SDC1,MTL_Test_Suite,IFWI_TEST_SUITE,IFWI_COMMON_UNIFIED,MTL_M_MASTER,MTL_P_MASTER,ADL-P_5SGC1,ADL-M_5SGC1,ADL-P_3SDC3,ADL-P_3SDC4,RPL-Px_5SGC1,RPL-P_5SGC1,ADL_N_REV0,ADL-N_REV1,ADL_SBGA_5GC,MTL_IFWI_QAC,MTL_IFWI_CBV_PMC,MTL_IFWI_CBV_BIOS,RPL-SBGA_5SC,LNLM5SGC,LNLM3SDC2,LNLM4SDC1,RPL_Hx-R-GC,RPL_Hx-R-DC1</t>
  </si>
  <si>
    <t>Verify GPS/GNSS enumeration check pre and post Connected Standby (CMS) cycle</t>
  </si>
  <si>
    <t>CSS-IVE-105410</t>
  </si>
  <si>
    <t>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KBL_U21_PV,KBLR_Y_PV,KBLR_Y22_PV,LKF_A0_RS4_Alpha,LKF_A0_RS4_POE,LKF_B0_RS4_Beta,LKF_B0_RS4_PO,LKF_Bx_ROW_19H1_Alpha,LKF_Bx_ROW_19H1_POE,LKF_Bx_ROW_19H2_Beta,LKF_Bx_ROW_19H2_PV,LKF_Bx_ROW_20H1_PV,LKF_Bx_Win10X_PV,LKF_Bx_Win10X_Beta,LKF_N-1_(BXTM)_RS3_POE,LKF_N-1_(ICL)_RS3_POE,TGL_U42_RS4_PV,TGL_Y42_RS4_PV,WHL_U42_Corp_PV,WHL_U42_PV,WHL_U43e_Corp_PV,TGL_U42_RS6_Alpha,TGL_U42_RS6_Beta,TGL_U42_RS6_PV,TGL_Y42_RS6_Alpha,TGL_Y42_RS6_Beta,TGL_Y42_RS6_PV</t>
  </si>
  <si>
    <t>GNSS,MoS (Modern Standby)</t>
  </si>
  <si>
    <t>BC-RQTBC-10306
TGL Requirement coverage: BC-RQTBCTL-488
JSL PRD Coverage: BC-RQTBC-16470 BC-RQTBC-16467</t>
  </si>
  <si>
    <t>GPS/GNSS should enumerate in Device manager pre and post Connected Standby (CMS) cycle</t>
  </si>
  <si>
    <t>bios.alderlake,bios.arrowlake,bios.cannonlake,bios.coffeelake,bios.cometlake,bios.icelake-client,bios.kabylake_r,bios.lakefield,bios.lunarlake,bios.meteorlake,bios.raptorlake,bios.raptorlake_refresh,bios.tigerlake,bios.whiskeylake,ifwi.cannonlake,ifwi.coffeelake,ifwi.cometlake,ifwi.icelake,ifwi.kabylake_r,ifwi.lakefield,ifwi.lunarlake,ifwi.meteorlake,ifwi.raptorlake,ifwi.raptorlake_refresh,ifwi.tigerlake,ifwi.whiskeylake</t>
  </si>
  <si>
    <t>bios.alderlake,bios.cannonlake,bios.coffeelake,bios.cometlake,bios.icelake-client,bios.kabylake_r,bios.lakefield,bios.lunarlake,bios.tigerlake,bios.whiskeylake,ifwi.cannonlake,ifwi.coffeelake,ifwi.cometlake,ifwi.icelake,ifwi.kabylake_r,ifwi.lakefield,ifwi.meteorlake,ifwi.raptorlake,ifwi.tigerlake,ifwi.whiskeylake</t>
  </si>
  <si>
    <t>GPS/GNSS should enumerate in Device manager pre and post Connected Standby (CMoS) cycle</t>
  </si>
  <si>
    <t>ICL-ArchReview-PostSi,UDL2.0_ATMS2.0,LKF_PO_Phase3,LKF_PO_New_P3,OBC-CNL-PTF-PCIE-Connectivity-GNSS,OBC-CFL-PTF-PCIE-Connectivity-GNSS,OBC-LKF-PTF-PCIE-Connectivity-GNSS,OBC-ICL-PTF-PCIE-Connectivity-GNSS,OBC-TGL-PTF-PCIE-Connectivity-GNSS,TGL_NEW_BAT,TGL_H_Delta,TGL_H_QRC_NA,IFWI_Payload_Platform,UTR_SYNC,ADL_N_MASTER,ADL_N_2SDC2,IFWI_TEST_SUITE,IFWI_COMMON_UNIFIED,MTL_Test_Suite,ADL-P_5SGC1,ADL-M_5SGC1,ADL-M_4SDC1,ADL_N_REV0,ADL-N_REV1,RPL_P_MASTER,RPL-Px_4SDC1,RPL-P_5SGC1,MTL-M_4SDC1,MTL-M_4SDC2,MTL_IFWI_CBV_PMC,MTL IFWI_Payload_Platform-Val,MTL-P_4SDC1,MTL-P_4SDC2,MTL-P_3SDC3,RPL-Px_2SDC1,RPL-P_2SDC4,LNLM5SGC,LNLM3SDC2,LNLM3SDC3, RPL-SBGA_5SC, RPL_Hx-R-GC,LNLM5SGC,LNLM3SDC2,LNLM3SDC3,LNLM3SDC4, RPL-P_DC7,RPL-SBGA_DC3</t>
  </si>
  <si>
    <t>Verify ISH Sensor Enumeration pre post Connected Standby (CMS) cycle - Accelerometer/3D Accelerometer</t>
  </si>
  <si>
    <t>bios.pch</t>
  </si>
  <si>
    <t>CSS-IVE-105413</t>
  </si>
  <si>
    <t>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R_Y_PV,LKF_A0_RS4_Alpha,LKF_A0_RS4_POE,LKF_B0_RS4_Beta,LKF_B0_RS4_PO,LKF_B0_RS4_PV ,LKF_Bx_ROW_19H1_Alpha,LKF_Bx_ROW_19H1_POE,LKF_Bx_ROW_19H2_Beta,LKF_Bx_ROW_19H2_PV,LKF_Bx_ROW_20H1_PV,LKF_Bx_Win10X_PV,LKF_Bx_Win10X_Beta,LKF_Simics_VP_RS4_PSS1.0,LKF_Simics_VP_RS4_PSS1.1,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P_ADP-LP_DDR5_PreAlpha</t>
  </si>
  <si>
    <t>BC-RQTBC-2906
BC-RQTBC-13696
IceLake-UCIS-2009
IceLake-UCIS-1931
TGL Requirement coverage: 220195306, 220194427, BC-RQTBCTL-1100,</t>
  </si>
  <si>
    <t>Accelerometer/3D Accelerometer Sensor should get enumerated in Action manager/Sensor Viewer tool pre and post CMS cycle</t>
  </si>
  <si>
    <t>bios.alderlake,bios.arrowlake,bios.cannonlake,bios.coffeelake,bios.cometlake,bios.icelake-client,bios.kabylake_r,bios.lakefield,bios.lunarlake,bios.meteorlake,bios.raptorlake,bios.tigerlake,bios.whiskeylake,ifwi.arrowlake,ifwi.cannonlake,ifwi.coffeelake,ifwi.cometlake,ifwi.icelake,ifwi.kabylake_r,ifwi.lakefield,ifwi.raptorlake,ifwi.tigerlake,ifwi.whiskeylake</t>
  </si>
  <si>
    <t>bios.alderlake,bios.arrowlake,bios.cannonlake,bios.coffeelake,bios.cometlake,bios.icelake-client,bios.kabylake_r,bios.lakefield,bios.meteorlake,bios.raptorlake,bios.tigerlake,bios.whiskeylake,ifwi.cannonlake,ifwi.coffeelake,ifwi.cometlake,ifwi.icelake,ifwi.kabylake_r,ifwi.lakefield,ifwi.raptorlake,ifwi.tigerlake,ifwi.whiskeylake</t>
  </si>
  <si>
    <t>Accelerometer/3D Accelerometer Sensor should get enumerated in Action manager/Sensor Viewer tool pre and post CMoS cycle</t>
  </si>
  <si>
    <t>LKF_PO_Phase3,LKF_PO_New_P3,TGL_H_Delta,TGL_H_QRC_NA,IFWI_Payload_ISH,ADL-P_QRC_BAT,UTR_SYNC,MTL_Test_Suite,IFWI_FOC_BAT,MTL_PSS_0.8,IFWI_TEST_SUITE,IFWI_COMMON_UNIFIED,MTL_P_MASTER,RPL_S_MASTER,MTL_M_MASTER,TGL_H_MASTER,TGL_H_5SGC1,TGL_H_4SDC1,RPL-P_5SGC1,RPL-P_5SGC2,RPL_S_BackwardComp,ADL_SBGA_5GC,RPL-SBGA_5SC,ADL-M_5SGC1,ADL-M_2SDC1,MTL_PSS_CMS,ADL-M_2SDC2,ADL_SBGA_3DC4,MTL-M_5SGC1,MTL-M_4SDC2,MTL-P_5SGC1,MTL-P_4SDC1,MTL-P_2SDC5,RPL-Px_4SP2,RPL-Px_2SDC1,RPL-P_5SGC,RPL-P_4SDC1,LNLM5SGC,LNLM3SDC2,LNLM4SDC1,LNLM3SDC3,LNLM3SDC4,LNLM3SDC5,LNLM2SDC6,RPL-SBGA_4SC,MTLSDC2,RPL_Hx-R-GC,LNLM5SGC, LNLM4SDC1, LNLM3SDC2, LNLM3SDC3, LNLM3SDC4, LNLM3SDC5, LNLM2SDC6, LNLM2SDC7,MTL_PSS_1.1_Block</t>
  </si>
  <si>
    <t>Verify WWAN enumeration pre and post Connected Standby (CMS) cycle</t>
  </si>
  <si>
    <t>CSS-IVE-105421</t>
  </si>
  <si>
    <t>AML_5W_Y22_ROW_PV,AMLR_Y42_PV_RS6,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Y42_RS6_PV,KBL_U21_PV,KBL_Y22_PV,KBLR_Y_PV,KBLR_Y22_PV,LKF_A0_RS4_Alpha,LKF_A0_RS4_POE,LKF_B0_RS4_Beta,LKF_B0_RS4_PO,LKF_Bx_ROW_19H1_Alpha,LKF_Bx_ROW_19H1_POE,LKF_Bx_ROW_19H2_Beta,LKF_Bx_ROW_19H2_PV,LKF_Bx_ROW_20H1_PV,LKF_Bx_Win10X_PV,LKF_Bx_Win10X_Beta,LKF_N-1_(BXTM)_RS3_POE,LKF_N-1_(ICL)_RS3_POE,TGL_U42_RS4_PV,TGL_Y42_RS4_PV,TGL_Z0_(TGPLP-A0)_RS4_PPOExit,WHL_U42_Corp_PV,WHL_U42_PV,WHL_U43e_Corp_PV,TGL_U42_RS6_Alpha,TGL_U42_RS6_Beta,TGL_U42_RS6_PV,TGL_Y42_RS6_Alpha,TGL_Y42_RS6_Beta,TGL_Y42_RS6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t>
  </si>
  <si>
    <t>MoS (Modern Standby),WWAN</t>
  </si>
  <si>
    <t>BC-RQTBC-9996
BC-RQTBC-13696
IceLake-UCIS-1260
TGL Requirement coverage: BC-RQTBCTL-487, BC-RQTBCTL-1244, 
JSL PRD Coverage: BC-RQTBC-16469
RKL:2203203097,2203202914
ADL:2203202914</t>
  </si>
  <si>
    <t>WWAN should enumerate in Device manager pre and post Connected Standby (CMS) cycle</t>
  </si>
  <si>
    <t>bios.alderlake,bios.amberlake,bios.arrowlake,bios.cannonlake,bios.coffeelake,bios.cometlake,bios.icelake-client,bios.kabylake,bios.kabylake_r,bios.lakefield,bios.lunarlake,bios.meteorlake,bios.raptorlake,bios.raptorlake_refresh,bios.tigerlake,bios.whiskeylake,ifwi.amberlake,ifwi.arrowlake,ifwi.cannonlake,ifwi.coffeelake,ifwi.cometlake,ifwi.icelake,ifwi.kabylake,ifwi.kabylake_r,ifwi.lakefield,ifwi.lunarlake,ifwi.meteorlake,ifwi.raptorlake,ifwi.raptorlake_refresh,ifwi.tigerlake,ifwi.whiskeylake</t>
  </si>
  <si>
    <t>bios.alderlake,bios.amberlake,bios.cannonlake,bios.coffeelake,bios.cometlake,bios.icelake-client,bios.kabylake,bios.kabylake_r,bios.lakefield,bios.lunarlake,bios.raptorlake,bios.tigerlake,bios.whiskeylake,ifwi.amberlake,ifwi.cannonlake,ifwi.coffeelake,ifwi.cometlake,ifwi.icelake,ifwi.kabylake,ifwi.kabylake_r,ifwi.lakefield,ifwi.meteorlake,ifwi.raptorlake,ifwi.tigerlake,ifwi.whiskeylake</t>
  </si>
  <si>
    <t>WWAN should enumerate in Device manager pre and post Connected Standby (CMoS) cycle</t>
  </si>
  <si>
    <t>ICL-ArchReview-PostSi,UDL2.0_ATMS2.0,LKF_PO_Phase3,LKF_PO_New_P3,OBC-CNL-PTF-PCIE-Connectivity-WWAN,OBC-CFL-PTF-PCIE-Connectivity-WWAN,OBC-LKF-PTF-PCIE-Connectivity-WWAN,OBC-ICL-PTF-PCIE-Connectivity-WWAN,OBC-TGL-PTF-PCIE-Connectivity-WWAN,CML_Delta_From_WHL,AMLY22_delta_from_Y42,TGL_NEW_BAT,TGL_H_Delta,TGL_H_QRC_NA,IFWI_Payload_Platform,UTR_SYNC,ADL_N_MASTER,MTL_M_MASTER,MTL_P_MASTER,ADL_N_2SDC2,IFWI_TEST_SUITE,IFWI_COMMON_UNIFIED,MTL_Test_Suite,ADL-P_5SGC1,ADL-M_5SGC1,ADL-M_4SDC1,ADL_N_REV0,RPL-Px_5SGC1,ADL-N_REV1,RPL_P_MASTER,RPL-Px_4SDC1,ADL-M_2SDC1,RPL-P_5SGC1,ADL_SBGA_3DC1,RPL-P_2SDC4,RPL-P_PNP_GC,MTL-M_4SDC1,MTL-M_4SDC2,MTL_IFWI_QAC,MTL_IFWI_CBV_PMC,RPL-SBGA_5SC,MTL_IFWI_CBV_BIOS,MTL-P_4SDC1,MTL-P_4SDC2,MTL-P_3SDC3,RPL-Px_2SDC1,LNLM5SGC,LNLM3SDC2,LNLM3SDC3, RPL_Hx-R-GC,LNLM5SGC,LNLM3SDC2,LNLM3SDC3,LNLM3SDC4, RPL-P_DC7,RPL-SBGA_DC3</t>
  </si>
  <si>
    <t>Verify Touch panel Enumeration pre and post Connected Standby (CMS) cycle</t>
  </si>
  <si>
    <t>CSS-IVE-105424</t>
  </si>
  <si>
    <t>ADL-S_ADP-S_SODIMM_DDR5_1DPC_Alpha,AMLR_Y42_PV_RS6,CFL_H62_RS2_PV,CFL_H62_RS3_PV,CFL_H62_RS4_PV,CFL_H62_RS5_PV,CFL_H82_RS5_PV,CFL_H82_RS6_PV,CFL_U43e_PV,CNL_H82_PV,CNL_U22_PV,CNL_Y22_PV,ICL_U42_RS6_PV,ICL_Y42_RS6_PV,JSLP_POR_20H1_Alpha,JSLP_POR_20H1_PreAlpha,JSLP_POR_20H2_Beta,JSLP_POR_20H2_PV,KBLR_Y_PV,WHL_U42_Corp_PV,WHL_U42_PV,WHL_U43e_Corp_PV,ADL-S_ADP-S_SODIMM_DDR5_1DPC_Beta,ADL-S_ADP-S_SODIMM_DDR5_1DPC_PreAlpha,ADL-S_ADP-S_SODIMM_DDR5_1DPC_PV,ADL-P_ADP-LP_LP4x_POE,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t>
  </si>
  <si>
    <t>MoS (Modern Standby),touch panel</t>
  </si>
  <si>
    <t>BC-RQTBC-3021 
BC-RQTBC-13860
MTL : 16011327091 , 16011187982</t>
  </si>
  <si>
    <t>Touch panel should enumerate in Device manager pre and post Connected Standby (CMS) cycle</t>
  </si>
  <si>
    <t>bios.alderlake,bios.arrowlake,bios.cannonlake,bios.coffeelake,bios.cometlake,bios.icelake-client,bios.jasperlake,bios.kabylake_r,bios.lunarlake,bios.meteorlake,bios.raptorlake,bios.whiskeylake,ifwi.arrowlake,ifwi.cannonlake,ifwi.coffeelake,ifwi.cometlake,ifwi.icelake,ifwi.kabylake_r,ifwi.lunarlake,ifwi.meteorlake,ifwi.raptorlake,ifwi.whiskeylake</t>
  </si>
  <si>
    <t>bios.alderlake,bios.arrowlake,bios.cannonlake,bios.coffeelake,bios.cometlake,bios.icelake-client,bios.jasperlake,bios.kabylake_r,bios.lunarlake,bios.meteorlake,bios.raptorlake,bios.whiskeylake,ifwi.cannonlake,ifwi.coffeelake,ifwi.cometlake,ifwi.icelake,ifwi.kabylake_r,ifwi.meteorlake,ifwi.raptorlake,ifwi.whiskeylake</t>
  </si>
  <si>
    <t>Touch panel should enumerate in Device manager pre and post Connected Standby (CMoS) cycle</t>
  </si>
  <si>
    <t>CFL-PRDtoTC-Mapping,InProdATMS1.0_03March2018,LKF_PO_Phase3,LKF_PO_New_P3,PSE 1.0,OBC-CNL-PCH-PXHCI-USB-USB3_USB2_Storage,OBC-CFL-PCH-PXHCI-USB-USB3_USB2_Storage,OBC-ICL-PCH-XHCI-USB-USB3_USB2_Storage,OBC-TGL-PCH-XHCI-USB-USB3_USB2_Storage,KBLR_ATMS1.0_Automated_TCs,WCOS_BIOS_WHCP_REQ,LKF_WCOS_BIOS_BAT_NEW,UTR_SYNC,MTL_Test_Suite,IFWI_TEST_SUITE,IFWI_COMMON_UNIFIED,RPL_S_MASTER,ADL-P_3SDC1,RPL-Px_5SGC1,RPL-Px_4SDC1,RPL_S_BackwardComp,RPL-SBGA_5SC,RPL-S_3SDC1,MTL_PSS_CMS,RPL-P_4SDC1,RPL-P_3SDC2,MTL_IFWI_CBV_PMC,MTL IFWI_Payload_Platform-Val,RPL-Px_2SDC1,MTLSDC2,LNLM3SDC2,LNLM3SDC3,LNLM3SDC5</t>
  </si>
  <si>
    <t>ISH Sensor Enumeration pre and post Connected Standby (CMS) cycle - Magnetometer</t>
  </si>
  <si>
    <t>CSS-IVE-105425</t>
  </si>
  <si>
    <t>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LKF_A0_RS4_Alpha,LKF_A0_RS4_POE,LKF_B0_RS4_Beta,LKF_B0_RS4_PO,LKF_B0_RS4_PV ,LKF_Bx_ROW_19H1_Alpha,LKF_Bx_ROW_19H1_POE,LKF_Bx_ROW_19H2_Beta,LKF_Bx_ROW_19H2_PV,LKF_Bx_ROW_20H1_PV,LKF_Bx_Win10X_PV,LKF_Bx_Win10X_Beta,LKF_Simics_VP_RS4_PSS1.0,LKF_Simics_VP_RS4_PSS1.1,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RKL_CML_S_102_TGPH_Xcomp_DDR4_Beta,RKL_CML_S_102_TGPH_Xcomp_DDR4_Alpha,RKL_CML_S_102_TGPH_Xcom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5_PreAlpha</t>
  </si>
  <si>
    <t>BC-RQTBC-2906
BC-RQTBC-13696
IceLake-UCIS-1855
IceLake-UCIS-2033
TGL Requirement coverage: 220195303, 220194423, BC-RQTBCTL-1100
MTL : 16011187672 , 16011327251</t>
  </si>
  <si>
    <t>Magnetometer Sensor should enumerate in Action manager/Sensor Viewer tool pre and post CMS cycle</t>
  </si>
  <si>
    <t>bios.alderlake,bios.arrowlake,bios.cannonlake,bios.coffeelake,bios.cometlake,bios.icelake-client,bios.lakefield,bios.meteorlake,bios.raptorlake,bios.tigerlake,bios.whiskeylake,ifwi.arrowlake,ifwi.cannonlake,ifwi.coffeelake,ifwi.cometlake,ifwi.icelake,ifwi.lakefield,ifwi.raptorlake,ifwi.tigerlake,ifwi.whiskeylake</t>
  </si>
  <si>
    <t>bios.alderlake,bios.arrowlake,bios.cannonlake,bios.coffeelake,bios.cometlake,bios.icelake-client,bios.lakefield,bios.meteorlake,bios.raptorlake,bios.tigerlake,bios.whiskeylake,ifwi.cannonlake,ifwi.coffeelake,ifwi.cometlake,ifwi.icelake,ifwi.lakefield,ifwi.raptorlake,ifwi.tigerlake,ifwi.whiskeylake</t>
  </si>
  <si>
    <t>Sensor Viewer</t>
  </si>
  <si>
    <t>Magnetometer Sensor should get enumerated in Action manager/Sensor Viewer tool pre and post CMoS cycle</t>
  </si>
  <si>
    <t>ICL-ArchReview-PostSi,LKF_PO_Phase3,LKF_PO_New_P3,OBC-CNL-PCH-ISH-Sensors-Magnetometer,OBC-CFL-PCH-ISH-Sensors-Magnetometer,OBC-LKF-PCH-ISH-Sensors-Magnetometer,OBC-ICL-PCH-ISH-Sensors-Magnetometer,OBC-TGL-PCH-ISH-Sensors-Magnetometer,TGL_H_Delta,TGL_H_QRC_NA,IFWI_Payload_ISH,MTL_PSS_0.8,ADL-P_QRC_BAT,UTR_SYNC,MTL_HFPGA_ISH,MTL_Test_Suite,IFWI_TEST_SUITE,IFWI_COMMON_UNIFIED,TGL_H_MASTER,TGL_H_5SGC1,TGL_H_4SDC1,RPL-P_5SGC1,RPL-P_5SGC2,RPL_S_MASTER,RPL_S_BackwardComp,ADL_N_REV0,ADL-N_REV1,ADL_SBGA_5GC,RPL-SBGA_5SC,ADL-M_5SGC1,ADL-M_2SDC1,MTL_PSS_CMS,MTL_HFPGA_BLOCK,ADL-M_2SDC2,ADL_SBGA_3DC4,MTL-M_5SGC1,MTL-M_4SDC2,MTL-P_5SGC1,MTL-P_4SDC1,MTL-P_2SDC5,RPL-Px_4SP2,RPL-Px_2SDC1,RPL-P_5SGC,RPL-P_4SDC1,LNLM5SGC,LNLM3SDC2,LNLM4SDC1,LNLM3SDC3,LNLM3SDC4,LNLM3SDC5,LNLM2SDC6,RPL-SBGA_4SC,MTLSDC2,RPL_Hx-R-GC,LNLM2SDC7,MTL_PSS_1.1_Block</t>
  </si>
  <si>
    <t>Validate data transfer functionality between USB drives connected over Type-C port</t>
  </si>
  <si>
    <t>CSS-IVE-105628</t>
  </si>
  <si>
    <t>ADL-S_ADP-S_UDIMM_DDR5_1DPC_PreAlpha,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</si>
  <si>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TBT_PD_EC_NA,TCSS,USB2.0,USB3.0,USB-TypeC</t>
  </si>
  <si>
    <t>IceLake-UCIS-4358
TGL Coverage Ref: 1209951221, 1209950986, 1209951124, 220195081
 IceLake-UCIS-4269, IceLake-UCIS-768, IceLake-UCIS-843, LKF ID : 4_335-UCIS-3007
TGL: 220195267,220194397
LKF PSS UCIS Coverage: 4_335-UCIS-2984
RKL Coverage ID :2203201383,2203202518,2203203016,2203202802,2203202480
ADL: 2205445428,2205443393MTL_P:22010767569MTL_M:22010767598</t>
  </si>
  <si>
    <t>USB 3.1/3.0 device should function properly on cold-plug over Type-C port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</si>
  <si>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raptorlake_refresh,ifwi.tigerlake,ifwi.whiskeylake</t>
  </si>
  <si>
    <t>This Test case to Validate data transfer functionality between USB drives connected over Type-C port</t>
  </si>
  <si>
    <t>ICL-ArchReview-PostSi,ICL_BAT_NEW,LKF_ERB_PO,BIOS_EXT_BAT,LKF_PO_Phase2,UDL2.0_ATMS2.0,LKF_PO_New_P3,TGL_ERB_PO,OBC-CNL-PCH-XDCI-USBC-USB2_Storage,OBC-ICL-CPU-iTCSS-TCSS-USB2_Storage,OBC-TGL-CPU-iTCSS-TCSS-USB2_Storage,OBC-CFL-PCH-XDCI-USBC-USB2_Storage,TGL_H_PSS_BIOS_BAT,TGL_IFWI_FOC_BLUE,LKF_WCOS_BIOS_BAT_NEW,IFWI_Payload_TBT,IFWI_Payload_EC,UTR_SYNC,RPL_S_BackwardComp,ADL-S_ 5SGC_1DPC,ADL-S_4SDC1,ADL-S_4SDC2,ADL-S_4SDC4,ADL_N_MASTER,ADL_N_5SGC1,ADL_N_4SDC1,ADL_N_3SDC1,ADL_N_2SDC1,ADL_N_2SDC2,ADL_N_2SDC3,IFWI_TEST_SUITE,IFWI_COMMON_UNIFIED,MTL_Test_Suite,IFWI_FOC_BAT,RPL-S_ 5SGC1,CQN_DASHBOARD,ADL-P_5SGC1,ADL-P_5SGC2,MTL_P_MASTER,MTL_M_MASTER,MTL_S_MASTER,ADL-M_5SGC1,ADL-M_2SDC2,ADL-M_3SDC1,ADL-M_3SDC2,ADL-M_2SDC1,MTL_SIMICS_IN_EXECUTION_TEST,RPL-Px_5SGC1,RPL-Px_3SDC1,MTL_S_Sanity,RPL-P_5SGC1,RPL-P_5SGC2,RPL-P_4SDC1,RPL-P_3SDC2,RPL-P_2SDC3,RPL_S_IFWI_PO_Phase3,ADL_N_REV0,ADL-N_REV1,MTL_HFPGA_TCSS,ADL_SBGA_5GC,RPL-SBGA_5SC,KBL_NON_ULT,EC-NA,EC-REVIEW,TCSS-TBT-P1,GLK-RS3-10_IFWI,LKF_PO_Phase3,OBC-CFL-PCH-XDCI-USBC_Audio,OBC-LKF-CPU-IOM-TCSS-USBC_Audio,OBC-ICL-CPU-IOM-TCSS-USBC_Audio,OBC-TGL-CPU-IOM-TCSS-USBC_Audio,TGL_BIOS_PO_P2,TGL_IFWI_PO_P2,TGL_NEW_BAT,ADL-S_TGP-H_PO_Phase2,ADL_M_PO_Phase2,MTL_IFWI_PSS_EXTENDED,ADL-P_4SDC2,ADL_N_PO_Phase2,MTL_IFWI_BAT,RPL-S_5SGC1,MTL_M_P_PV_POR,RPL-S_2SDC4,RPL_Px_PO_P3,MTL-M_5SGC1,MTL-M_4SDC1,MTL-M_4SDC2,MTL-M_3SDC3,MTL-M_2SDC4,MTL-M_2SDC5,MTL-M_2SDC6,MTL_IFWI_IAC_IOM,RPL_SBGA_IFWI_PO_Phase3,MTL_IFWI_CBV_TBT,MTL_IFWI_CBV_EC,MTL IFWI_Payload_Platform-Val,MTL-P_5SGC1,MTL-P_4SDC1,MTL-P_4SDC2,MTL-P_3SDC3,MTL-P_3SDC4,MTL-P_2SDC5,MTL-P_2SDC6,RPL_P_PO_P3,RPL-SBGA_4SC,RPL-Px_4SP2,RPL-P_2SDC4,RPL-P_2SDC5,RPL-P_2SDC6,RPL-Px_2SDC1,LNL_M_PSS0.8,RPL-SBGA_2SC1,RPL-SBGA_2SC2-2,MTL_PSS_1.0_Block,MTL_PSS_1.1,ARL_S_PSS1.1,RPL_P_Q0_DC2_PO_P3,LNLM5SGC,LNLM3SDC3,LNLM3SDC4,LNLM3SDC5,LNLM3SDC1,LNLM2SDC6,ARL_S_PSS1.0,MTLSGC1,MTLSGC1,MTLSDC1,MTLSDC2,MTLSDC3,MTLSDC4,MTLSDC2,MTLSDC3,MTLSDC4,MTLSDC1,RPL_Hx-R-DC1,RPL_Hx-R-GC,RPL_Hx-R-GC,RPL_Hx-R-DC1,LNLM2SDC7</t>
  </si>
  <si>
    <t>Verify SUT does not boot in Dead battery condition</t>
  </si>
  <si>
    <t>bios.platform,fw.ifwi.bios,fw.ifwi.ec</t>
  </si>
  <si>
    <t>CSS-IVE-105576</t>
  </si>
  <si>
    <t>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,LKF_Bx_ROW_19H1_Alpha,LKF_Bx_ROW_19H1_POE,LKF_Bx_ROW_19H2_Beta,LKF_Bx_ROW_19H2_PV,LKF_Bx_ROW_20H1_PV,LKF_Bx_Win10X_PV,LKF_Bx_Win10X_Beta,TGL_ H81_RS4_Alpha,TGL_ H81_RS4_Beta,TGL_ H81_RS4_PV,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GLR_UP3_HR21_PreAlpha,TGLR_UP3_HR21_Alpha,TGLR_UP3_HR21_Beta,TGLR_UP3_HR21_PV</t>
  </si>
  <si>
    <t>Charging modes,Power Btn/HID,Real Battery Management,S-states,USB PD,USB-TypeC</t>
  </si>
  <si>
    <t>BC-RQTBCLF-21
EHL : Document Ref : EHL OSE ECLite_FAS 0.5_candidate.pdf_Chap_4.1.6_Dead battery Charging
MTL: 16011327427</t>
  </si>
  <si>
    <t>SUT should not boot with dead battery</t>
  </si>
  <si>
    <t>bios.alderlake,bios.icelake-client,bios.jasperlake,bios.lakefield,bios.raptorlake,bios.tigerlake,ifwi.icelake,ifwi.lakefield,ifwi.meteorlake,ifwi.raptorlake,ifwi.tigerlake</t>
  </si>
  <si>
    <t>Intention of the test case is to check whether SUT is booting with dead battery or not.</t>
  </si>
  <si>
    <t>EC-FV,EC-BATTERY,UDL2.0_ATMS2.0,TGL_ERB_PO,OBC-LKF-PTF-DekelPhy-EM-PMC_EClite_ManageCharger,TGL_IFWI_PO_P3,ECLITE-BAT,TGL_IFWI_FOC_BLUE,LKF_Battery,EC-WCOS-NEW,IFWI_Payload_EC,IFWI_Payload_TBT,MTL_PSS_1.1,ARL_S_PSS1.1,UTR_SYNC,ADL_N_MASTER,ADL_N_5SGC1,ADL_N_3SDC1,ADL_N_2SDC1,ADL_N_2SDC2,ADL_N_2SDC3,IFWI_TEST_SUITE,IFWI_COMMON_UNIFIED,MTL_Test_Suite,MTL_PSS_0.8,TGL_H_MASTER,ADL-P_5SGC2,ADL-M_5SGC1,ADL-M_3SDC2,RPL-Px_5SGC1,RPL-Px_3SDC1,MTL_SIMICS_BLOCK,ADL_N_REV0,ADL-N_REV1,ADL_SBGA_5GC,GLK-IFWI-SI,ICL-ArchReview-PostSi,InProdATMS1.0_03March2018,PSE 1.0,OBC-CNL-EC-SMC-EM-ManageCharger,OBC-CFL-EC-SMC-EM-ManageCharger,OBC-ICL-EC-SMC-EM-ManageCharger,OBC-TGL-EC-SMC-EM-ManageCharger,GLK_ATMS1.0_Automated_TCs,CML_BIOS_SPL,CML_EC_FV,IFWI_Payload_Platform,RPL-P_5SGC1,RPL-P_5SGC2,RPL-P_4SDC1,RPL-P_3SDC2,RPL-P_3SDC3,RPL-P_2SDC4,RPL-P_PNP_GC,RPL-Px_4SDC1,RPL-Px_3SDC2,MTL-M_5SGC1,MTL-M_4SDC1,MTL-M_4SDC2,MTL-M_3SDC3,MTL-M_2SDC4,MTL-M_2SDC5,MTL-M_2SDC6,MTL_IFWI_CBV_EC,RPL-SBGA_5SC,MTL-P_5SGC1,MTL-P_4SDC1,MTL-P_4SDC2,MTL-P_3SDC3,MTL-P_3SDC4,MTL-P_2SDC5,MTL-P_2SDC6,RPL-SBGA_4SC,RPL-Px_4SP2,RPL-P_2SDC3,RPL-P_2SDC6,ARL_Px_IFWI_CI,RPL-SBGA_2SC1,RPL-SBGA_2SC2,RPL-SBGA_3SC-2,RPL-SBGA_3SC,LNLM5SGC,LNLM3SDC3,LNLM3SDC4,LNLM3SDC5,LNLM3SDC1,LNLM2SDC6,LNLM3SDC2,RPL_Hx-R-DC1,RPL_Hx-R-GC,RPL_Hx-R-GC,RPL_Hx-R-DC1,RPL_Hx-R-GC,RPL_Hx-R-DC1,LNLM2SDC7,LNLM2SDC7</t>
  </si>
  <si>
    <t>Verify SUT wake from S3, S4 using PCIE LAN devices (WOL)</t>
  </si>
  <si>
    <t>CSS-IVE-63272</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</si>
  <si>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t>
  </si>
  <si>
    <t>Foxville,PCIe LAN,S-states</t>
  </si>
  <si>
    <t>BC-RQTBC-9819
BC-RQTBC-10660
BC-RQTBC-12984
BC-RQTBC-13865
TGL Requirement coverage: BC-RQTBCTL-486,14011127601
JSL PRD Coverage: BC-RQTBC-16468
RKL:2203203078
JSLP: 2203203078
ADL:2203203078</t>
  </si>
  <si>
    <t>System should resume from S3 &amp; S4 through WOL without any errors/system hang/blank display</t>
  </si>
  <si>
    <t>bios.alderlake,bios.amberlake,bios.apollolake,bios.arrowlake,bios.cannonlake,bios.coffeelake,bios.cometlake,bios.geminilake,bios.icelake-client,bios.jasperlake,bios.kabylake,bios.kabylake_r,bios.lunarlake,bios.meteorlake,bios.raptorlake,bios.raptorlake_refresh,bios.rocketlake,bios.tigerlake,bios.whiskeylake,ifwi.amberlake,ifwi.apollolake,ifwi.arrowlake,ifwi.cannonlake,ifwi.coffeelake,ifwi.cometlake,ifwi.geminilake,ifwi.icelake,ifwi.kabylake,ifwi.kabylake_r,ifwi.lunarlake,ifwi.meteorlake,ifwi.raptorlake,ifwi.raptorlake_refresh,ifwi.tigerlake,ifwi.whiskeylake</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</si>
  <si>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</si>
  <si>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This test will verify whether SUT can wake from S3, S4 using PCIE LAN devices (WOL)</t>
  </si>
  <si>
    <t>TAG-APL-ARCH-TO-PROD-WW21.2,CFL-PRDtoTC-Mapping,UDL2.0_ATMS2.0,OBC-CNL-AIC-PCIE-Connectivity-LAN,OBC-CFL-AIC-PCIE-Connectivity-LAN,OBC-ICL-AIC-PCIE-Connectivity-LAN,OBC-TGL-AIC-PCIE-Connectivity-LAN,CML-H_ADP-S_PO_Phase3,COMMON_QRC_BAT,IFWI_Payload_Platform,RKL-S X2_(CML-S+CMP-H)_S62,RKL-S X2_(CML-S+CMP-H)_S102,MTL_PSS_1.1,UTR_SYNC,MTL_P_MASTER,MTL_M_MASTER,RPL_S_MASTER,RPL_S_BackwardComp,ADL-S_ 5SGC_1DPC,ADL-S_4SDC1,ADL-S_4SDC2,ADL-S_4SDC4,IFWI_TEST_SUITE,IFWI_COMMON_UNIFIED,MTL_Test_Suite,IFWI_FOC_BAT,TGL_H_MASTER,TGL_H_5SGC1,TGL_H_4SDC1,TGL_H_4SDC2,TGL_H_4SDC3,RPL-S_ 5SGC1,RPL-S_4SDC2,RPL-S_2SDC1,RPL-S_2SDC2,RPL-S_2SDC3,RPL-S_4SDC1,,RPL-S_4SDC2,ADL-P_5SGC1,ADL-P_5SGC2,ADL-P_4SDC1,ADL-P_2SDC3,ADL-P_2SDC5,,TGL_H_NA_GC,RPL_P_MASTER,ADL_SBGA_5GC,RPL-SBGA_5SC, RPL-SBGA_3SC1,RPL-Px_4SDC1,ADL-M_2SDC1,ADL-M_5SGC1,RPL-S_3SDC3,RPL-S_4SDC1,  ,RPL-S_3SDC1,,  ,RPL-S_4SDC2, ,RPL-S_3SDC1,, RPL-S_2SDC1, RPL-S_2SDC2, RPL-S_5SGC1, , RPL-P_3SDC2, RPL-P_4SDC1, , RPL-S_2SDC7, ADL_SBGA_3DC1, ADL_SBGA_3DC2, ADL_SBGA_3DC3, RPL-P_3SDC3, RPL-P_2SDC4, ADL_SBGA_3DC4,MTL_IFWI_QAC,MTL_IFWI_IAC_GBe,MTL_IFWI_CBV_PMC,MTL_IFWI_CBV_GBe,MTL IFWI_Payload_Platform-Val, MTL-P_3SDC4, MTL-P_3SDC3,RPL-Px_2SDC1,RPL-P_2SDC6,RPL-SBGA_2SC2,RPL-SBGA_2SC1,MTLSGC1,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 RPL_Hx-R-DC1, RPL_Hx-R-GC,ARL_S_QRC, LNLM3SDC2, LNLM5SGC, LNLM2SDC7, RPL-S_4SDC2, RPL-S_3SDC1, RPL-S_2SDC7,, RPL-S_ 5SGC1, RPL-S_4SDC1, RPL-S_2SDC1, RPL-S_2SDC2, RPL-S_2SDC3, RPL-S_2SDC8, RPL-P_DC7,RPL-SBGA_DC3</t>
  </si>
  <si>
    <t>Verify volume Up &amp; Down buttons function during CMS cycle</t>
  </si>
  <si>
    <t>sbabyshx</t>
  </si>
  <si>
    <t>emulation.ip,fpga.hybrid,silicon,simulation.subsystem</t>
  </si>
  <si>
    <t>bios.platform,fw.ifwi.pmc,fw.ifwi.softstraps</t>
  </si>
  <si>
    <t>CSS-IVE-111667</t>
  </si>
  <si>
    <t>Flex I/O and Internal Buses</t>
  </si>
  <si>
    <t>LKF_A0_RS4_Alpha,LKF_A0_RS4_POE,LKF_B0_RS4_Beta,LKF_B0_RS4_PO,LKF_B0_RS4_PV ,LKF_Bx_ROW_19H1_Alpha,LKF_Bx_ROW_19H1_POE,LKF_Bx_ROW_19H2_Beta,LKF_Bx_ROW_19H2_PV,LKF_Bx_ROW_20H1_PV,LKF_Bx_Win10X_PV,LKF_Bx_Win10X_Beta,RKL_S61_TGPH_Native_DDR4_RS6_Alpha,RKL_S61_TGPH_Native_DDR4_RS7_Beta,RKL_S61_TGPH_Native_DDR4_RS7_PV,RKL_S81_TGPH_Native_DDR4_RS6_Alpha,RKL_S81_TGPH_Native_DDR4_RS7_Beta,RKL_S81_TGPH_Native_DDR4_RS7_PV,RKL_Simics_VP_PSS1.1,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</si>
  <si>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S0ix-states,System Buttons</t>
  </si>
  <si>
    <t>LKF: For LKF specific requirement:Volume up/down in case of Low Power Audio. ( Platform Coverage for  CMS in PSS)
LKF WCOS : WCOS_WHCP_BIOS_assessment : HardwareButtons
MTL: 16011327000</t>
  </si>
  <si>
    <t>Ensure volume  up &amp; Down button work without issue during CMS cycle </t>
  </si>
  <si>
    <t>bios.arrowlake,bios.lakefield,bios.lunarlake,bios.meteorlake,bios.raptorlake_refresh,bios.rocketlake,ifwi.arrowlake,ifwi.lakefield,ifwi.lunarlake,ifwi.meteorlake,ifwi.raptorlake,ifwi.raptorlake_refresh</t>
  </si>
  <si>
    <t>bios.arrowlake,bios.lakefield,bios.lunarlake,bios.meteorlake,bios.rocketlake,ifwi.lakefield,ifwi.meteorlake,ifwi.raptorlake</t>
  </si>
  <si>
    <t>This test is to Verify volume Up &amp; Down buttons function during CMOS cycle.</t>
  </si>
  <si>
    <t>EC-GPIO,EC-MS,UDL2.0_ATMS2.0,EC-FV,ECVAL-DT-FV,,UTR_SYNC,ADL_N_IFWI,MTL_Test_Suite,IFWI_TEST_SUITE,ADL/RKL/JSL,IFWI_COMMON_UNIFIED,MTL_PSS_CMS,MTL-M_5SGC1,MTL-M_4SDC1,MTL-M_4SDC2,MTL-M_3SDC3,MTL-M_2SDC4,MTL-M_2SDC5,MTL-M_2SDC6,MTL_IFWI_CBV_PMC,MTL_IFWI_CBV_EC,MTL_IFWI_CBV_BIOS,MTL-P_5SGC1,MTL-P_4SDC1,MTL-P_4SDC2,MTL-P_3SDC3,MTL-P_3SDC4,MTL-P_2SDC5,MTL-P_2SDC6,RPL-SBGA_5SC,RPL-SBGA_3SC,RPL-P_5SGC1,RPL-P_4SDC1,RPL-P_3SDC2,RPL-P_2SDC3,RPL-P_2SDC4,RPL-P_2SDC5,RPL-P_2SDC6,ARL_Px_IFWI_CI,MTL_PSS_1.1,ARL_S_PSS1.1,MTL_S_IFWI_PSS_1.1,M,MTLSDC3,MTLSDC2,LNLM5SGC,LNLM4SDC1,LNLM3SDC2,LNLM3SDC3,LNLM3SDC4,LNLM3SDC5,LNLM2SDC6,LNLM2SDC7,ARL_S_IFWI_1.1PSS,MTL_S_IFWI_EC_Payload,MTLSGC1,MTLSDC1,MTLSDC4,RPL_Hx-R-GC,RPL_Hx-R-DC1,MTL_PSS_1.1_Block</t>
  </si>
  <si>
    <t>Verify SoC crash dump and crash logging</t>
  </si>
  <si>
    <t>common,emulation.hybrid,emulation.ip,fpga.hybrid,silicon,simulation.ip</t>
  </si>
  <si>
    <t>CSS-IVE-111675</t>
  </si>
  <si>
    <t>ADL-S_ADP-S_SODIMM_DDR5_1DPC_Alpha,ADL-S_ADP-S_UDIMM_DDR5_1DPC_PreAlpha,ICL_U42_RS6_PV,ICL_UN42_KC_PV_RS6,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TGL_Z0_(TGPLP-A0)_RS4_PPOExit,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</si>
  <si>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Crashlog,debug interfaces</t>
  </si>
  <si>
    <t>TGL UCIS: 1405566878, 1405566865
1405566866
1405566789
1405566811
1405566961
1405566912
1405566937
1405566842
1405566875
1909114547
1405566958,220195201
TGL PRD: BC-RQTBCTL-1419
TGL UCIS:1405566945
MTL:16011187586 ,16011327368</t>
  </si>
  <si>
    <t>Able to capture crash dump and crashlog</t>
  </si>
  <si>
    <t>bios.alderlake,bios.arrowlake,bios.icelake-client,bios.lunarlake,bios.meteorlake,bios.raptorlake,bios.raptorlake_refresh,bios.rocketlake,bios.tigerlake,ifwi.arrowlake,ifwi.lunarlake,ifwi.meteorlake,ifwi.raptorlake</t>
  </si>
  <si>
    <t>bios.alderlake,bios.arrowlake,bios.icelake-client,bios.lunarlake,bios.meteorlake,bios.raptorlake,bios.rocketlake,bios.tigerlake,ifwi.meteorlake,ifwi.raptorlake</t>
  </si>
  <si>
    <t>To capture crash dump</t>
  </si>
  <si>
    <t>EC-FV,UDL2.0_ATMS2.0,EC-PD-NA,OBC-ICL-CPU-NPK-Debug-Crash,OBC-TGL-CPU-NPK-Debug-Crash,TGL_BIOS_PO_P3,RKL_POE,RKL_CML_S_TGPH_PO_P3,ADL-S_TGP-H_PO_Phase3,RKL_S_CMPH_POE,RKL_S_TGPH_POE,COMMON_QRC_BAT,RKL_CMLS_CPU_TCS,ADL_P_ERB_BIOS_PO,MTL_PSS_1.0,LNL_M_PSS1.0,RKL-S X2_(CML-S+CMP-H)_S102,RKL-S X2_(CML-S+CMP-H)_S62,ADL-P_QRC_BAT,MTL_PSS_0.8,LNL_M_PSS0.8,UTR_SYNC,LNLM5SGC,LNLM4SDC1,LNLM3SDC2,LNLM3SDC3,LNLM3SDC4,LNLM3SDC5,LNLM2SDC6,LNLM2SDC7,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4SDC1,RPL-S_3SDC1,ADL-M_3SDC1,RPL-SBGA_5SC, RPL_Hx-R-GC,RPL_Hx-R-DC1,RPL-SBGA_4SC,RPL-SBGA_3SC,RPL-SBGA_3SC-2,RPL-SBGA_2SC1,RPL-SBGA_2SC21,RPL-P_5SGC1,RPL-P_2SDC5,RPL-P_2SDC3,RPL-P_2SDC4,RPL-P_2SDC6,RPL-P_PNP_GC,RPL-P_4SDC1,RPL-P_3SDC2,RPL-Px_5SGC1,MTL_HFPGA_SOC_S,RPL-S_ 5SGC1,RPL-S_2SDC7,RPL_S_MASTER,RPL_P_MASTER,RPL_S_BackwardCompc,ADL-S_ 5SGC_1DPC,ADL-S_4SDC1,ADL-S_4SDC2,ADL-S_4SDC4,ADL_N_MASTER,ADL_N_REV0,ADL_N_5SGC1,ADL_N_4SDC1,ADL_N_3SDC1,ADL_N_2SDC1,ADL_N_2SDC2,ADL_N_2SDC3,MTL_Test_Suite,IFWI_TEST_SUITE,IFWI_COMMON_UNIFIED,TGL_H_MASTER,TGL_H_5SGC1,TGL_H_4SDC1,TGL_H_4SDC2,TGL_H_4SDC,MTL_TEMP,MTL_DEBUG_NEW_FEATURE_TEST,ADL_N_QRCBAT,ADL-P_5SGC1,ADL-P_5SGC2,MTL_IFWI_Sanity,ADL_M_QRC_BAT,ADL-M_5SGC1,ADL-M_3SDC2,ADL-M_2SDC1,ADL-M_2SDC2,ADL-N_QRC_BAT,ADL-N_REV1,ADL_SBGA_5GC,ADL_SBGA_3DC1,ADL_SBGA_3DC2,ADL_SBGA_3DC3,ADL_SBGA_3DC4,ADL_SBGA_3DC,MTL_S_BIOS_Emulation,MTL_IFWI_CBV_BIOS,MTL_M_Sanity,ARL_Px_IFWI_CI,ARL_S_PSS1.0,ARL_S_QRC</t>
  </si>
  <si>
    <t>Verify system completes S4 Resume Cycles using "ResumeOK.efi" tool</t>
  </si>
  <si>
    <t>CSS-IVE-114359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</si>
  <si>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</si>
  <si>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RTC,S-states</t>
  </si>
  <si>
    <t>ResumeOK.efi :Windows S4 verification utility
JSL: 2202553192
ADL: 2205167043
MTL : 16011187701, 16011326892</t>
  </si>
  <si>
    <t>System should complete S4 cycles successfully without any issue using EFI tool</t>
  </si>
  <si>
    <t>bios.alderlake,bios.amberlake,bios.arrowlake,bios.cannonlake,bios.coffeelake,bios.cometlake,bios.icelake-client,bios.jasperlake,bios.kabylake,bios.kabylake_r,bios.lakefield,bios.lunarlake,bios.meteorlake,bios.raptorlake,bios.rocketlake,bios.tigerlake,bios.whiskeylake,ifwi.amberlake,ifwi.arrowlake,ifwi.cannonlake,ifwi.coffeelake,ifwi.cometlake,ifwi.icelake,ifwi.jasperlake,ifwi.kabylake,ifwi.kabylake_r,ifwi.lakefield,ifwi.lunarlake,ifwi.meteorlake,ifwi.raptorlake,ifwi.skylake,ifwi.tigerlake,ifwi.whiskeylake</t>
  </si>
  <si>
    <t>bios.alderlake,bios.amber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</si>
  <si>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Intention of the testcase is to verify system can perform S4 cycles successfully without any system hang or crashResumeOK: Introduction======================The ResumeOK.efi UEFI test application verifies that Windows resume from S4 memory map requirements are satisfied. More precisely it guarantees that the memory ranges Windows considers &amp;quot;free&amp;quot; don"t change, i.e., Conventional, BootServicesCode/Data, LoaderCode/Data, ACPIReclaim, and furthermore that the memory regions Windows considers &amp;quot;run-time&amp;quot; (RunTimeServicesCode/Data, MMIO, MMPortIO) also do not change.The primary purpose of the application is to provide a lightweight tool UEFI developers can use to quickly test whether Windows resume from S4 requirements are satisfied, without having to load the full-blown OS, and become Windows debug experts.Furthermore, the ResumeOK.efi application will identify any conflicted memory range whereas Windows WINRESUME.efi silently fails over to cold boot on AOAC platforms unless a debugger is attached and the -bootdebug option is enabled on WINRESUME.efi"s BCD object.</t>
  </si>
  <si>
    <t>ICL_BAT_NEW,ICL-ArchReview-PostSi,ICL_RFR,BIOS_EXT_BAT,UDL2.0_ATMS2.0,OBC-CNL-PTF-PMC-PM-Sx,OBC-ICL-PTF-PMC-PM-Sx,OBC-TGL-PTF-PMC-PM-Sx,OBC-LKF-PTF-PMC-PM-Sx,OBC-CFL-PTF-PMC-PM-Sx,TGL_BIOS_PO_P2,TGL_H_PSS_BIOS_BAT,ADL_S_Dryrun_Done,ADL-S_TGP-H_PO_Phase2,WCOS_BIOS_WHCP_REQ,LKF_WCOS_BIOS_BAT_NEW,MTL_PSS_0.5,LNL_M_PSS0.5,ADL_P_ERB_BIOS_PO,IFWI_Payload_PMC,IFWI_Payload_EC,MTL_PSS_1.0,LNL_M_PSS1.0,RKL-S X2_(CML-S+CMP-H)_S62,RKL-S X2_(CML-S+CMP-H)_S102,MTL_PSS_0.8,LNL_M_PSS0.8,RPL_S_PSS_BASE,UTR_SYNC,MTL_HFPGA_SOC_S,RPL_S_BackwardComp,RPL_S_MASTER,RPL-P_5SGC1,RPL-P_4SDC1,RPL-P_3SDC2,RPL-P_2SDC3,RPL-S_5SGC1,RPL-S_4SDC1,RPL-S_4SDC2,RPL-S_2SDC1,RPL-S_2SDC2,RPL-S_2SDC3,RPL-S_ 5SGC1,ADL-S_ 5SGC_1DPC,ADL-S_4SDC1,ADL-S_4SDC2,ADL-S_4SDC4,ADL_N_MASTER,ADL_N_5SGC1,ADL_N_4SDC1,ADL_N_3SDC1,ADL_N_2SDC1,ADL_N_2SDC2,ADL_N_2SDC3,IFWI_TEST_SUITE,IFWI_COMMON_UNIFIED,TGL_H_MASTER,ADL-P_5SGC1,ADL-P_5SGC2,ADL-M_5SGC1,ADL-M_3SDC1,ADL-M_3SDC2,ADL-M_3SDC3,ADL-M_2SDC1,ADL-P_4SDC1,ADL-P_4SDC2,ADL-P_3SDC1,ADL-P_3SDC2,ADL-P_3SDC3,ADL-P_3SDC4,ADL-P_2SDC1,ADL-P_2SDC2,ADL-P_2SDC3,ADL-P_2SDC4,ADL-P_2SDC5,ADL-P_2SDC6_OC,ADL-P_3SDC5,ADL_N_REV0,MTL_SIMICS_IN_EXECUTION_TEST,ADL-N_REV1,MTL_IFWI_BAT,MTL_HSLE_Sanity_SOC,ADL_SBGA_5GC,ADL_SBGA_3DC1,ADL_SBGA_3DC2,ADL_SBGA_3DC3,ADL_SBGA_3DC4,RPL-SBGA_5SC,RPL_P_PSS_BIOS,RPL-S_2SDC7,MTL-M_5SGC1,MTL-M_4SDC1,MTL-M_4SDC2,MTL-M_3SDC3,MTL-M_2SDC4,MTL-M_2SDC5,MTL-M_2SDC6,RPL-Px_4SDC1,RPL-Px_5SGC1,MTL_IFWI_CBV_PMC,MTL IFWI_Payload_Platform-Val,MTL-P_5SGC1,MTL-P_4SDC1,MTL-P_4SDC2,MTL-P_3SDC3,MTL-P_3SDC4,MTL-P_2SDC5,MTL-P_2SDC6,MTL_A0_P1,MTL_M_P_PV_POR,MTLSGC1,MTLSDC1,MTLSDC2,MTLSDC3,MTLSDC4,RPL-S_2SDC9,RPL-SBGA_DC3</t>
  </si>
  <si>
    <t>Verify Booting over LAN using UEFI PXEv6 Network</t>
  </si>
  <si>
    <t>bios.pch,fw.ifwi.gbe,fw.ifwi.pchc</t>
  </si>
  <si>
    <t>CSS-IVE-114715</t>
  </si>
  <si>
    <t>ADL-S_ADP-S_SODIMM_DDR5_1DPC_Alpha,ADL-S_ADP-S_UDIMM_DDR5_1DPC_PreAlpha,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</si>
  <si>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ADL:2203201895,1307301554</t>
  </si>
  <si>
    <t>SUT should boot with UEFI PXEv6 boot using Wired LAN network without any issue</t>
  </si>
  <si>
    <t>bios.alderlake,bios.arrowlake,bios.cannonlake,bios.coffeelake,bios.cometlake,bios.icelake-client,bios.lunarlake,bios.meteorlake,bios.raptorlake,bios.raptorlake_refresh,bios.rocketlake,bios.tigerlake,bios.whiskeylake,ifwi.arrowlake,ifwi.cannonlake,ifwi.coffeelake,ifwi.cometlake,ifwi.icelake,ifwi.lunarlake,ifwi.meteorlake,ifwi.raptorlake,ifwi.raptorlake_refresh,ifwi.tigerlake,ifwi.whiskeylake</t>
  </si>
  <si>
    <t>bios.alder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</si>
  <si>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PXEv6 using Wired LAN network</t>
  </si>
  <si>
    <t>ICL-ArchReview-PostSi,ICL_RFR,UDL2.0_ATMS2.0,ICL_RVPC_NA,OBC-CNL-PCH-GBE-Connectivity-LAN,OBC-CFL-PCH-GBE-Connectivity-LAN,OBC-ICL-PCH-GBE-Connectivity-LAN,OBC-TGL-PCH-GBE-Connectivity-LAN,TGL_NEW_BAT,COMMON_QRC_BAT,IFWI_Payload_GBE,ADL-S_Delta1,RKL-S X2_(CML-S+CMP-H)_S62,RKL-S X2_(CML-S+CMP-H)_S102,ADL-P_QRC_BAT,UTR_SYNC,RPL_S_MASTER,RPL_S_BackwardComp,ADL-S_ 5SGC_1DPC,ADL-S_4SDC1,ADL-S_4SDC2,ADL-S_4SDC4,IFWI_TEST_SUITE,IFWI_COMMON_UNIFIED,MTL_Test_Suite,MTL_PSS_1.1,TGL_H_MASTER,TGL_H_5SGC1,TGL_H_4SDC1,TGL_H_4SDC2,TGL_H_4SDC3,RPL-S_ 5SGC1,RPL-S_4SDC2,RPL-S_2SDC1,RPL-S_2SDC2,RPL-S_2SDC3,ADL-P_5SGC2,RKL_S_X1_2*1SDC,RPL-Px_5SGC1,RPL_P_MASTER,NA_4_FHF,ADL_SBGA_5GC,ADL-M_3SDC2,, RPL-S_2SDC1, RPL-S_2SDC2, RPL-S_5SGC1, , RPL-P_3SDC2, ,  RPL-P_3SDC2, RPL-P_5SGC1, RPL-P_4SDC1, RPL-P_PNP_GC, MTL-M_3SDC3,RPL-SBGA_5SC, RPL-SBGA_3SC, RPL-SBGA_2SC2,MTL_IFWI_CBV_GBe,MTL_IFWI_CBV_BIOS, MTL-P_2SDC5, MTL-P_5SGC1, RPL-S_2SDC8, RPL-SBGA_4SC,RPL-S_2SDC8,RPL-Px_4SP2,RPL-P_2SDC3,,RPL-SBGA_3SC-2,MTLSGC1, MTLSDC2, MTLSDC4, MTLSDC5, , LNLM5SGC, LNLM3SDC2,ARL_S_IFWI_1.1PSS, MTLSGC1, MTLSDC1, MTLSDC4, MTLSGC1, MTLSDC1,  MTLSDC4, RPL-P_5SGC1, RPL-P_2SDC3, RPL-S_ 5SGC1, RPL-S_4SDC1, RPL-S_2SDC1, RPL-S_2SDC2, RPL-S_2SDC3, RPL-S_2SDC8, RPL_Hx-R-GCMTL_P_QRC_NA,MTL_P_QRC_NA. ARL_QRC_BAT, LNLM3SDC2, LNLM5SGC, LNLM2SDC7, RPL-S_ 5SGC1, RPL-S_4SDC1, RPL-S_2SDC1, RPL-S_2SDC2, RPL-S_2SDC3, RPL-S_2SDC8, RPL-P_DC7,RPL-SBGA_DC3</t>
  </si>
  <si>
    <t>Verify Booting over LAN using UEFI PXEv4 network</t>
  </si>
  <si>
    <t>CSS-IVE-114717</t>
  </si>
  <si>
    <t>ADL-S_ADP-S_SODIMM_DDR5_1DPC_Alpha,ADL-S_ADP-S_UDIMM_DDR5_1DPC_PreAlpha,ADL-P_Simics_VP_PSS0.3,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</si>
  <si>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 2203201895,1307301554</t>
  </si>
  <si>
    <t>SUT should boot with UEFI PXEv4 boot using Wired LAN network without any issue</t>
  </si>
  <si>
    <t>bios.alderlake,bios.arrow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</si>
  <si>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PXEv4  using Wired LAN network </t>
  </si>
  <si>
    <t>ICL-ArchReview-PostSi,ICL_RFR,UDL2.0_ATMS2.0,ICL_RVPC_NA,OBC-CNL-PCH-GBE-Connectivity-LAN,OBC-CFL-PCH-GBE-Connectivity-LAN,OBC-ICL-PCH-GBE-Connectivity-LAN,OBC-TGL-PCH-GBE-Connectivity-LAN,TGL_BIOS_PO_P3,TGL_IFWI_PO_P3,TGL_NEW_BAT,TGL_IFWI_FOC_BLUE,ADL-S_ADP-S_DDR4_2DPC_PO_Phase1,IFWI_Payload_GBE,ADL-S_Delta1,ADL-P_ADP-LP_DDR4_PO Suite_Phase1,PO_Phase_1,RKL-S X2_(CML-S+CMP-H)_S62,RKL-S X2_(CML-S+CMP-H)_S102,ADL-P_ADP-LP_LP5_PO Suite_Phase1,ADL-P_ADP-LP_DDR5_PO Suite_Phase1,ADL-P_ADP-LP_LP4x_PO Suite_Phase1,UTR_SYNC,RPL_S_MASTER,RPL_S_BackwardComp,ADL-S_ 5SGC_1DPC,ADL-S_4SDC1,ADL-S_4SDC2,ADL-S_4SDC4,IFWI_TEST_SUITE,IFWI_COMMON_UNIFIED,MTL_Test_Suite,MTL_PSS_1.1,ARL_S_PSS1.1,TGL_H_MASTER,TGL_H_5SGC1,TGL_H_4SDC1,TGL_H_4SDC2,TGL_H_4SDC3,RPL-S_ 5SGC1,RPL-S_4SDC2,RPL-S_2SDC1,RPL-S_2SDC2,RPL-S_2SDC3,MTL_P_VS_0.8,MTL_M_VS_0.8,ADL-P_5SGC2,RPL_S_PO_P1,RPL-Px_5SGC1,RPL_P_MASTER,NA_4_FHF,ADL_SBGA_5GC,ADL-M_3SDC2,RPL-S_5SGC1,RPL-P_3SDC2,RPL_Px_PO_P1,RPL-P_5SGC1,RPL-P_4SDC1,RPL-P_PNP_GC,MTL-M_3SDC3,RPL_SBGA_PO_P1,MTL_IFWI_CBV_GBe,MTL_IFWI_CBV_BIOS,MTL-P_2SDC5,MTL-P_5SGC1,RPL_P_PO_P1,MTL_VS_NA,RPL-S_2SDC8,RPL-SBGA_4SC,RPL-SBGA_5SC,RPL-Px_4SP2,RPL-P_2SDC3,RPL-SBGA_3SC-2,MTLSGC1,MTLSDC2,MTLSDC4,MTLSDC5,RPL_P_Q0_DC2_PO_P1,LNLM5SGC,LNLM3SDC2,ARL_S_IFWI_1.1PSS,MTLSDC1,RPL-S_4SDC1,RPL_Hx-R-GC,LNLM2SDC7,ARL_PSS_BLOCK, RPL-S_ 5SGC1, RPL-S_4SDC1, RPL-S_2SDC1, RPL-S_2SDC2, RPL-S_2SDC3, RPL-S_2SDC8, RPL-P_DC7,RPL-SBGA_DC3</t>
  </si>
  <si>
    <t>Verify Connected MoS entry/exit using power button/Timer option</t>
  </si>
  <si>
    <t>CSS-IVE-115018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</si>
  <si>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KBL_S22_PV,KBL_S42_PV,KBL_U21_PV,KBL_U22_PV,KBL_U23e_PV,KBL_Y22_PV,KBLR_Y_PV,LKF_A0_RS4_Alpha,LKF_A0_RS4_POE,LKF_B0_RS4_Beta,LKF_B0_RS4_PO,LKF_Bx_ROW_19H1_Alpha,LKF_Bx_ROW_19H1_POE,LKF_Bx_ROW_19H2_Beta,LKF_Bx_ROW_19H2_PV,LKF_Bx_ROW_20H1_PV,LKF_Bx_Win10X_PV,LKF_Bx_Win10X_Beta,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</si>
  <si>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Standby),Power Btn/HID</t>
  </si>
  <si>
    <t>TGL : 220194440
JSLP : 1607196266
ADL: 2205168404,2205167301,2205438958,2203202747,2205168064</t>
  </si>
  <si>
    <t>SUT should enter to S0i3 and should wake from S0I3 using power button</t>
  </si>
  <si>
    <t>bios.alderlake,bios.amberlake,bios.arrowlake,bios.cannonlake,bios.coffeelake,bios.cometlake,bios.icelake-client,bios.jasperlake,bios.kabylake,bios.kabylake_r,bios.lakefield,bios.lunarlake,bios.meteorlake,bios.raptorlake,bios.raptorlake_refresh,bios.rocketlake,bios.tigerlake,bios.whiskeylake,ifwi.amberlake,ifwi.arrowlake,ifwi.cannonlake,ifwi.coffeelake,ifwi.cometlake,ifwi.icelake,ifwi.jasperlake,ifwi.kabylake,ifwi.kabylake_r,ifwi.lakefield,ifwi.lunarlake,ifwi.meteorlake,ifwi.raptorlake,ifwi.raptorlake_refresh,ifwi.skylake,ifwi.tigerlake,ifwi.whiskeylake</t>
  </si>
  <si>
    <t>This test case is to verify connected MOS/S0I3 entry/exit using power button/Timer option</t>
  </si>
  <si>
    <t>BIOS_BAT_QRC,EC-GPIO,EC-MS,ICL-ArchReview-PostSi,ICL_RFR,TGL_PSS1.0_QRC,UDL2.0_ATMS2.0,TGL_BIOS_PO_P2,TGL_IFWI_PO_P2,CML_EC_BAT,CML_EC_SANITY,TGL_IFWI_FOC_BLUE,EC-FV,ECVAL-DT-FV,ADL_P_ERB_BIOS_PO,IFWI_Payload_BIOS,IFWI_Payload_PMC,IFWI_Payload_EC,RKL-S X2_(CML-S+CMP-H)_S62,RKL-S X2_(CML-S+CMP-H)_S102,PRT_FIX,UTR_SYNC,ADL_N_MASTER,RPL_S_BackwardComp,RPL_S_MASTER,RPL-P_5SGC1,RPL-P_4SDC1,RPL-P_3SDC2,RPL-P_2SDC3,RPL-S_5SGC1,RPL-S_4SDC1,RPL-S_4SDC2,RPL-S_2SDC1,RPL-S_2SDC2,RPL-S_2SDC3,RPL-S_ 5SGC1,MTL_S_MASTERAutomation_Inproduction,ADL-S_ 5SGC_1DPC,ADL-S_4SDC1,ADL-S_4SDC2,ADL-S_4SDC4,ADL_N_5SGC1,ADL_N_4SDC1,ADL_N_3SDC1,ADL_N_2SDC1,ADL_N_2SDC2,ADL_N_2SDC3,IFWI_TEST_SUITE,IFWI_COMMON_UNIFIED,TGL_H_MASTER,ADL-P_5SGC1,ADL-P_5SGC2,MTL_IFWI_Sanity,ADL-M_5SGC1,ADL_N_REV0,MTL_S_Sanity,ADL-N_REV1,RPL_S_IFWI_PO_Phase3,ADL_SBGA_5GC,ADL_SBGA_3DC1,ADL_SBGA_3DC2,ADL_SBGA_3DC3,ADL_SBGA_3DC4,RPL-SBGA_5SC,RPL-S_2SDC8,RPL-Px_5SGC1,RPL_Px_PO_P3,MTL-M_5SGC1,MTL-M_4SDC1,MTL-M_4SDC2,MTL-M_3SDC3,MTL-M_2SDC4,MTL-M_2SDC5,MTL-M_2SDC6,MTL_IFWI_IAC_DMU,RPL_SBGA_IFWI_PO_Phase3,MTL_IFWI_CBV_EC,MTL-P_5SGC1,MTL-P_4SDC1,MTL-P_4SDC2,MTL-P_3SDC3,MTL-P_3SDC4,MTL-P_2SDC5,MTL-P_2SDC6,RPL_P_PO_P3,RPL-SBGA_3SC,RPL-P_2SDC4,RPL-P_2SDC5,RPL-P_2SDC6,MTLSDC3,MTLSDC2,RPL_P_Q0_DC2_PO_P3,LNLM5SGC,LNLM4SDC1,LNLM3SDC2,LNLM3SDC3,LNLM3SDC4,LNLM3SDC5,LNLM2SDC6,LNLM2SDC7,RPL_Hx-R-GC,RPL-S_2SDC9,RPL-P_DC7,RPL-SBGA_DC3</t>
  </si>
  <si>
    <t>Verify OS content during system"s hibernation entry and exit</t>
  </si>
  <si>
    <t>CSS-IVE-115668</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</si>
  <si>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LKF_A0_RS4_Alpha,LKF_A0_RS4_POE,LKF_B0_RS4_Beta,LKF_B0_RS4_PO,LKF_Bx_ROW_19H1_Alpha,LKF_Bx_ROW_19H2_Beta,LKF_Bx_ROW_19H2_PV,LKF_Bx_ROW_20H1_PV,LKF_Bx_Win10X_PV,LKF_Bx_Win10X_Beta,LKF_HFPGA_RS3_PSS1.0,LKF_HFPGA_RS3_PSS1.1,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</si>
  <si>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Power Btn/HID,S-states</t>
  </si>
  <si>
    <t>IceLake-UCIS-1704
LKF:IceLake-UCIS-1405,4_335-UCIS-3261,4_335-UCIS-3268,4_335-TSTRN-5073
TGL:IceLake-UCIS-1806
TGL:BC-RQTBCTL-1135,RCR 220194438
TGL:FR-1405574836(IceLake-FR-45805),1405574806(IceLake-FR-34217),1405574522
JSL:4_335-UCIS-1615 , 2202553192 
RKL: 1405574836
ADL: 2205167043</t>
  </si>
  <si>
    <t>OS content should not get altered/corrupted during a Hibernation cycles</t>
  </si>
  <si>
    <t>bios.alderlake,bios.arrowlake,bios.coffeelake,bios.cometlake,bios.icelake-client,bios.jasperlake,bios.lakefield,bios.lunarlake,bios.meteorlake,bios.raptorlake,bios.raptorlake_refresh,bios.rocketlake,bios.tigerlake,bios.whiskeylake,ifwi.arrowlake,ifwi.coffeelake,ifwi.cometlake,ifwi.icelake,ifwi.lakefield,ifwi.lunarlake,ifwi.meteorlake,ifwi.raptorlake,ifwi.raptorlake_refresh,ifwi.tigerlake,ifwi.whiskeylake</t>
  </si>
  <si>
    <t>bios.alderlake,bios.coffeelake,bios.cometlake,bios.icelake-client,bios.jasperlake,bios.lakefield,bios.lunarlake,bios.meteorlake,bios.raptorlake,bios.rocketlake,bios.tigerlake,bios.whiskeylake,ifwi.coffeelake,ifwi.cometlake,ifwi.icelake,ifwi.lakefield,ifwi.meteorlake,ifwi.raptorlake,ifwi.tigerlake,ifwi.whiskeylake</t>
  </si>
  <si>
    <t>Intention of the testcase is to verify OS content does not get altered/corrupted during a Hibernation entry and exit Scenario is verified across 3 cycles of hibernation Scenario also checks for yellow bangs post Hibernation entry and exit</t>
  </si>
  <si>
    <t>LKF_ERB_PO,EC-tgl-pss_bat,UDL2.0_ATMS2.0,EC-FV1,OBC-CFL-PTF-PMC-PM-Sx,OBC-LKF-PTF-PMC-PM-Sx,OBC-ICL-PTF-PMC-PM-Sx,OBC-TGL-PTF-PMC-PM-Sx,CML_EC_FV,AD,LKF_WCOS_BIOS_BAT_NEW,ADL-S_ADP-S_DDR4_2DPC_PO_Phase3,EC-FV,COMMON_QRC_BAT,ECVAL-DT-FV,TGL_H_QRC_NA,MTL_PSS_0.5,LNL_M_PSS0.5,LNL_M_PSS0.8,ADL_S_QRCBAT,IFWI_Payload_Platform,ADL-P_ADP-LP_DDR4_PO Suite_Phase3,PO_Phase_3,ADL-P_ADP-LP_LP5_PO Suite_Phase3,ADL-P_ADP-LP_DDR5_PO Suite_Phase3,ADL-P_ADP-LP_LP4x_PO Suite_Phase3,RKL-S X2_(CML-S+CMP-H)_S62,RKL-S X2_(CML-S+CMP-H)_S102,ADL-P_QRC,ADL-P_QRC_BAT,RPL_S_PSS_BASE,UTR_SYNC,MTL_HFPGA_SOC_S,RPL_S_BackwardComp,RPL_S_MASTER,RPL-P_5SGC1,RPL-P_4SDC1,RPL-P_3SDC2,RPL-P_2SDC3,RPL-S_5SGC1,RPL-S_4SDC1,RPL-S_4SDC2,RPL-S_2SDC1,RPL-S_2SDC2,RPL-S_2SDC3,RPL-S_ 5SGC1,RPL-S_2SDC8,ADL-S_ 5SGC_1DPC,ADL-S_4SDC1,ADL-S_4SDC2,ADL-S_4SDC4,ADL_N_MASTER,ADL_N_5SGC1,ADL_N_4SDC1,ADL_N_3SDC1,ADL_N_2SDC1,ADL_N_2SDC2,ADL_N_2SDC3,IFWI_TEST_SUITE,IFWI_COMMON_UNIFIED,TGL_H_MASTER,QRC_BAT_Customized,ADL-P_5SGC1,ADL-P_5SGC2,ADL_M_QRC_BAT,ADL-M_5SGC1,ADL-M_4SDC1,ADL-M_3SDC1,ADL-M_3SDC2,ADL-M_3SDC3,ADL-M_2SDC1,ADL-M_QRC_BAT,ADL-P_4SDC1,ADL-P_4SDC2,ADL-P_3SDC1,ADL-P_3SDC2,ADL-P_3SDC3,ADL-P_3SDC4,ADL-P_2SDC1,ADL-P_2SDC2,ADL-P_2SDC3,ADL-P_2SDC4,ADL-P_2SDC5,ADL-P_2SDC6_OC,ADL-P_3SDC5,ADL_N_REV0,MTL_SIMICS_IN_EXECUTION_TEST,ADL_N_PO_Phase3,ADL-N_QRC_BAT,ADL-N_REV1,RPL_S_QRCBAT,RPL_S_PO_P2,MTL_HSLE_Sanity_SOC,ADL_SBGA_5GC,ADL_SBGA_3DC1,ADL_SBGA_3DC2,ADL_SBGA_3DC3,ADL_SBGA_3DC4,RPL-SBGA_5SC,RPL_P_PSS_BIOS,RPL-S_2SDC7,RPL-Px_5SGC1,RPL_Px_PO_P2,RPL_Px_QRC,MTL-M_5SGC1,MTL-M_4SDC1,MTL-M_4SDC2,MTL-M_3SDC3,MTL-M_2SDC4,MTL-M_2SDC5,MTL-M_2SDC6,ADL-S_Post-Si_In_Production,RPL_SBGA_PO_P2,MTL_IFWI_CBV_PMC,MTL-P_5SGC1,MTL-P_4SDC1,MTL-P_4SDC2,MTL-P_3SDC3,MTL-P_3SDC4,MTL-P_2SDC5,MTL-P_2SDC6,RPL_P_PO_P2,ADL-N_Post-Si_In_Production,RPL-S_Post-Si_In_Production,RPL-sbga_QRC_BAT,MTL_M_P_PV_POR,RPL_readiness_kit,RPL_P_QRC,MTLSGC1,MTLSDC1,MTLSDC2,MTLSDC3,MTLSDC4,RPL_P_Q0_DC2_PO_P2,LNLM5SGC,LNLM4SDC1,LNLM3SDC2,LNLM3SDC3,LNLM3SDC4,LNLM3SDC5,LNLM2SDC6,RPL_Hx-R-GC,RPL_Hx-R-DC1,ARL_S_QRC</t>
  </si>
  <si>
    <t>Verify ISH Sensor Enumeration pre and post Connected Modern Standby (CMS) cycle - Altimeter</t>
  </si>
  <si>
    <t>CSS-IVE-115738</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</si>
  <si>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LKF_A0_RS4_Alpha,LKF_A0_RS4_POE,LKF_B0_RS4_Beta,LKF_B0_RS4_PO,LKF_B0_RS4_PV ,LKF_Bx_ROW_19H1_Alpha,LKF_Bx_ROW_19H1_POE,LKF_Bx_ROW_19H2_Beta,LKF_Bx_ROW_19H2_PV,LKF_Bx_ROW_20H1_PV,LKF_Bx_Win10X_PV,LKF_Bx_Win10X_Beta,LKF_Simics_VP_RS4_PSS1.0,LKF_Simics_VP_RS4_PSS1.1,WHL_U42_Corp_PV,WHL_U42_PV,WHL_U43e_Corp_PV,ADL-P_ADP-LP_DDR5_ALPHA,ADL-P_ADP-LP_DDR5_BETA,ADL-P_ADP-LP_DDR5_PV,ADL-P_ADP-LP_DDR5_PreAlpha</t>
  </si>
  <si>
    <t>BC-RQTBC-2906, IceLake-UCIS-3262
TGL Requirement coverage: 220195225, BC-RQTBCTL-1100, 
4_335-UCIS-1909</t>
  </si>
  <si>
    <t>Altimeter Sensor should get enumerated in Sensor Viewer Pre and Post S0i3( Modern Standby) cycle</t>
  </si>
  <si>
    <t>bios.alderlake,bios.arrowlake,bios.cometlake,bios.icelake-client,bios.lakefield,bios.lunarlake,bios.meteorlake,bios.raptorlake,bios.whiskeylake,ifwi.cometlake,ifwi.icelake,ifwi.lakefield,ifwi.raptorlake,ifwi.whiskeylake</t>
  </si>
  <si>
    <t>bios.alderlake,bios.arrowlake,bios.cometlake,bios.raptorlake,bios.whiskeylake,ifwi.cometlake,ifwi.raptorlake,ifwi.whiskeylake</t>
  </si>
  <si>
    <t>Altimeter Sensor should be enumerated in Sensor Viewer App Pre and Post CMoS cycle</t>
  </si>
  <si>
    <t>UDL2.0_ATMS2.0,LKF_PO_Phase3,LKF_PO_New_P3,UTR_SYNC,MTL_Test_Suite,IFWI_TEST_SUITE,IFWI_FOC_BAT,IFWI_COMMON_UNIFIED,ADL_P_MASTER,ADL_N_MASTER,MTL_P_MASTER,RPL_S_MASTER,MTL_M_MASTER,RPL-P_5SGC2,RPL_S_BackwardComp,ADL_N_REV0,ADL-N_REV1,ADL_SBGA_5GC,RPL-SBGA_5SC,ADL-M_2SDC1,ADL_SBGA_3DC4,MTL-M_4SDC2,RPL-Px_2SDC1,RPL-P_4SDC1,LNLM3SDC2</t>
  </si>
  <si>
    <t>Verify Coexistence of WiFi,Bluetooth, WWAN and GNSS enumeration and functionality in OS</t>
  </si>
  <si>
    <t>CSS-IVE-117093</t>
  </si>
  <si>
    <t>AMLR_Y42_PV_RS6,CFL_U43e_LP3_KC_PV,CFL_U43e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KBLR_Y_PV,KBLR_Y22_PV,LKF_A0_RS4_Alpha,LKF_B0_RS4_Beta,LKF_B0_RS4_PO,LKF_Bx_ROW_19H1_Alpha,LKF_Bx_ROW_19H1_POE,LKF_Bx_ROW_19H2_Beta,LKF_Bx_ROW_19H2_PV,LKF_Bx_ROW_20H1_PV,LKF_Bx_Win10X_PV,LKF_Bx_Win10X_Beta,TGL_U42_RS4_PV,TGL_Y42_RS4_PV,TGL_Z0_(TGPLP-A0)_RS4_PPOExit,WHL_U42_Corp_PV,WHL_U42_PV,WHL_U43e_Corp_PV,TGL_U42_RS6_Alpha,TGL_U42_RS6_Beta,TGL_U42_RS6_PV,TGL_Y42_RS6_Alpha,TGL_Y42_RS6_Beta,TGL_Y42_RS6_PV,ADL-P_ADP-LP_DDR4_ALPHA,ADL-P_ADP-LP_DDR4_BETA,ADL-P_ADP-LP_DDR4_PV,ADL-P_ADP-LP_LP4x_ALPHA,ADL-P_ADP-LP_LP4x_BETA,ADL-P_ADP-LP_LP4x_PV,ADL-P_ADP-LP_LP5_ALPHA,ADL-P_ADP-LP_LP5_BETA,ADL-P_ADP-LP_LP5_PV,ADL-P_ADP-LP_LP5_PreAlpha,ADL-P_ADP-LP_L4X_PreAlpha,ADL-P_ADP-LP_DDR4_PreAlpha</t>
  </si>
  <si>
    <t>CNVi,discrete WiFi/BT,WWAN</t>
  </si>
  <si>
    <t>Lakefield Windows Platform Power On strategy -Wifi-BT Domain Rev1.0,
LKF: 4_335-LZ-798
JSLP: 1607196254
ADL:2204514449</t>
  </si>
  <si>
    <t>WIFI , Bluetooth, WWAN, GNSS  should Coexist together without any issue in OS</t>
  </si>
  <si>
    <t>bios.alderlake,bios.arrowlake,bios.cannonlake,bios.coffeelake,bios.cometlake,bios.geminilake,bios.icelake-client,bios.kabylake_r,bios.lakefield,bios.lunarlake,bios.meteorlake,bios.raptorlake,bios.raptorlake_refresh,bios.tigerlake,bios.whiskeylake,ifwi.cannonlake,ifwi.coffeelake,ifwi.cometlake,ifwi.geminilake,ifwi.icelake,ifwi.kabylake_r,ifwi.lakefield,ifwi.lunarlake,ifwi.meteorlake,ifwi.raptorlake,ifwi.raptorlake_refresh,ifwi.tigerlake,ifwi.whiskeylake</t>
  </si>
  <si>
    <t>This Test case is Verify Coexistence of WiFi,Bluetooth and WWAN enumeration and functionality in OS</t>
  </si>
  <si>
    <t>LKF_PO_Phase2,UDL2.0_ATMS2.0,LKF_PO_Phase3,LKF_PO_New_P3,TGL_ERB_PO,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LKF_WCOS_BIOS_BAT_NEW,IFWI_Payload_Platform,UTR_SYNC,ADL_N_MASTER,ADL_N_2SDC2,IFWI_TEST_SUITE,IFWI_COMMON_UNIFIED,MTL_Test_Suite,ADL-P_5SGC1,ADL-M_5SGC1,ADL-M_2SDC1,ADL-P_4SDC1,ADL-P_3SDC4,ADL-P_2SDC1,ADL-P_2SDC3,ADL_N_REV0,ADL-N_REV1,RPL_P_MASTER,1,RPL-Px_5SGC1,ADL-M_3SDC2,ADL-M_2SDC2,RPL-S_3SDC2,RPL-P_5SGC1,MTL_IFWI_FV,RPL-P_5SGC2,RPL-P_2SDC3,ADL_SBGA_5GC,ADL_SBGA_3DC3,ADL_SBGA_3DC1,ADL_SBGA_3DC2,ADL_SBGA_3DC4,MTL-M_4SDC1,MTL-M_4SDC2,MTL-M_3SDC3,MTL-M_5SGC1,MTL-M_2SDC4,MTL-M_2SDC5,MTL-M_2SDC6,MTL_IFWI_QAC,MTL IFWI_Payload_Platform-Val,MTL-P_4SDC1,MTL-P_4SDC2,MTL-P_3SDC3,MTL-P_5SGC1,MTL-P_3SDC4,MTL-P_2SDC5,MTL-P_2SDC6,RPL-Px_2SDC1,RPL-P_2SDC4,RPL-P_3SDC2,RPL-P_2SDC5,RPL-P_2SDC6,MTL-P_IFWI_PO,LNLM5SGC,LNLM4SDC1,LNLM3SDC3,LNLM3SDC4,LNLM3SDC5,LNLM2SDC6,LNLM3SDC2, RPL-SBGA_5SC, RPL-SBGA_5SC, RPL-SBGA_4SC, RPL-SBGA_3SC, RPL-Px_4SP2, RPL-Px_2SDC1, RPL-P_5SGC1, RPL-P_4SDC1, RPL-P_3SDC2, RPL-P_2SDC3, RPL-P_2SDC4, RPL-P_2SDC5, RPL-P_2SDC6, RPL_Hx-R-GC, RPL_Hx-R-GC, RPL_Hx-R-DC1, LNLM5SGC, LNLM4SDC1, LNLM3SDC3, LNLM3SDC4, LNLM3SDC5, LNLM2SDC6, LNLM2SDC7,LNLM5SGC,LNLM3SDC2,LNLM3SDC3,LNLM3SDC4, RPL-P_DC7, RPL-P_DC7,RPL-SBGA_DC3,RPL-SBGA_DC3</t>
  </si>
  <si>
    <t>Socwatch</t>
  </si>
  <si>
    <t>Verify functionality of all applicable on-board enabled Ports and Slots in RVP as mentioned in TOPS</t>
  </si>
  <si>
    <t>silicon</t>
  </si>
  <si>
    <t>bios.platform,fw.ifwi.bios,fw.ifwi.others</t>
  </si>
  <si>
    <t>CSS-IVE-129709</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</si>
  <si>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TestChip_19H1_PowerOn,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</si>
  <si>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BIOS-Boot-Flows,DP-Display,HDMI,LAN,M.2 PCIe Gen4,PCIe-Gen4,PCIe_Gen5,Port 80,Power Btn/HID,PS/2,RVP SKU support,SATA/PCIe combo ports,Serial,System Buttons,UART,USB/XHCI ports,USB-TypeC</t>
  </si>
  <si>
    <t>TOPS requirement 
ADL_P: 16011171142</t>
  </si>
  <si>
    <t>All the applicable onboard Ports and Slots in RVP as per TOPS/POR document should function without any issue</t>
  </si>
  <si>
    <t>bios.alderlake,bios.amberlake,bios.arrowlake,bios.coffeelake,bios.cometlake,bios.icelake-client,bios.jasperlake,bios.kabylake,bios.kabylake_r,bios.lakefield,bios.lunarlake,bios.meteorlake,bios.raptorlake,bios.raptorlake_refresh,bios.rocketlake,bios.skylake,bios.tigerlake,bios.whiskeylake,ifwi.arrowlake,ifwi.lunarlake,ifwi.meteorlake,ifwi.raptorlake</t>
  </si>
  <si>
    <t>bios.alderlake,bios.amberlake,bios.coffeelake,bios.cometlake,bios.icelake-client,bios.jasperlake,bios.kabylake,bios.kabylake_r,bios.lakefield,bios.meteorlake,bios.raptorlake,bios.rocketlake,bios.tigerlake,bios.whiskeylake,ifwi.meteorlake,ifwi.raptorlake</t>
  </si>
  <si>
    <t>open.review_complete_pending_dryrun</t>
  </si>
  <si>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</si>
  <si>
    <t>LKF_WCOS_BIOS_BAT_NEW,RKL_S_CMPH_POE_Sanity,RKL_S_TGPH_POE_Sanity,COMMON_QRC_BAT,TGL_H_QRC_NA,ADL_S_QRCBAT,RKL-S X2_(CML-S+CMP-H)_S102,RKL-S X2_(CML-S+CMP-H)_S62,ADL-P_QRC,ADL-P_QRC_BAT,UTR_SYNC,LNLM5SGC,LNLM4SDC1,LNLM3SDC2,LNLM3SDC3,LNLM3SDC4,LNLM3SDC5,LNLM2SDC6,LNLM2SDC7,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4SDC1,RPL-S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5SGC1,RPL-S_2SDC7,RPL-S_3SDC1,RPL-S_4SDC1,RPL-S_3SDC1,RPL-S_4SDC2,RPL-S_4SDC2,RPL-S_2SDC1,RPL-S_2SDC2,RPL-S_2SDC9,RPL-S_2SDC3,RPL_S_MASTER,RPL_P_MASTER,RPL_S_BackwardCompc,ADL-S_ 5SGC_1DPC,ADL-S_4SDC1,ADL-S_4SDC2,ADL-S_4SDC4,ADL_N_MASTER,MTL_Test_Suite,IFWI_TEST_SUITE,IFWI_COMMON_UNIFIED,TGL_H_MASTER,ADL-P_5SGC1,ADL-P_5SGC2,RKL_S_X1_2*1SDC,ADL-M_5SGC1,ADL-M_4SDC1,ADL-M_3SDC1,ADL-M_3SDC2,ADL-M_3SDC3,ADL-M_QRC_BAT,ADL-P_3SDC1,ADL-P_3SDC2,ADL-P_3SDC3,ADL-P_3SDC4,ADL-P_2SDC1,ADL-P_2SDC2,RPL_S_QRCBAT,ADL_N_REV0,ADL-N_REV1,ADL_SBGA_5GC,ADL_SBGA_3DC1,ADL_SBGA_3DC2,ADL_SBGA_3DC3,ADL_SBGA_3DC4,ADL_SBGA_3DC,ADL-M_2SDC2,RPL_Px_QRC,MTL_IFWI_CBV_BIOS,RPL-sbga_QRC_BAT,RPL_P_QRC</t>
  </si>
  <si>
    <t>Verify USB4 storage functionality on cold plug</t>
  </si>
  <si>
    <t>bios.platform,bios.sa,fw.ifwi.iom,fw.ifwi.nphy,fw.ifwi.pmc,fw.ifwi.sam,fw.ifwi.sphy,fw.ifwi.tbt</t>
  </si>
  <si>
    <t>CSS-IVE-122095</t>
  </si>
  <si>
    <t>ADL-S_ADP-S_UDIMM_DDR5_1DPC_PreAlpha,RKL_S61_TGPH_Native_DDR4_RS6_Alpha,RKL_S61_TGPH_Native_DDR4_RS7_Beta,RKL_S61_TGPH_Native_DDR4_RS7_PV,RKL_S81_TGPH_Native_DDR4_RS6_Alpha,RKL_S81_TGPH_Native_DDR4_RS7_Beta,RKL_S81_TGPH_Native_DDR4_RS7_PV,TGL_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</si>
  <si>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USB4</t>
  </si>
  <si>
    <t>TGL Coverage ID :  1306171196,1306171181,1209951317, IceLake-UCIS-4282,1209714323
ADL : 14010213073 , 2207350818
RKL : 14010213073MTL_P:22010767569MTL_M:22010767598MTL : 16011187797 , 16011327358 , 16011327365 , 16011326910</t>
  </si>
  <si>
    <t>USB4 Device should detect in OS and functionality should be working in S0 after cold plug</t>
  </si>
  <si>
    <t>4-low</t>
  </si>
  <si>
    <t>bios.alderlake,bios.arrowlake,bios.lunarlake,bios.meteorlake,bios.raptorlake,bios.raptorlake_refresh,bios.rocketlake,bios.tigerlake,ifwi.arrowlake,ifwi.lunarlake,ifwi.meteorlake,ifwi.raptorlake,ifwi.raptorlake_refresh</t>
  </si>
  <si>
    <t>bios.alderlake,bios.lunarlake,bios.meteorlake,bios.raptorlake,bios.rocketlake,ifwi.meteorlake,ifwi.raptorlake</t>
  </si>
  <si>
    <t>Tenlira,USB Tree View,USB View</t>
  </si>
  <si>
    <t>This test is to Verify USB4 device functionality on cold plug </t>
  </si>
  <si>
    <t>COMMON_QRC_BAT,ADL-S_Delta1,ADL-P_QRC_BAT,MTL_PSS_1.1,UTR_SYNC,LNL_M_PSS0.8,MTL_P_MASTER,RPL_P_MASTER,MTL_S_MASTER,RPL_S_MASTER,IFWI_FOC_BAT,MTL_M_MASTER,MTL_PSS_0.8_Block,RPL_S_BackwardComp,ADL-S_ 5SGC_1DPC,IFWI_TEST_SUITE,IFWI_COMMON_UNIFIED,ADL-S_4SDC1,ADL-S_4SDC2,ADL-S_4SDC4,TGL_H_MASTER,ADL-P_5SGC1,ADL-P_5SGC2,ADL_M_QRC_BAT,ADL-M_5SGC1,ADL-M_2SDC2,ADL-P_4SDC1,ADL-P_3SDC5,MTL_SIMICS_IN_EXECUTION_TEST,RPL-Px_5SGC1,RPL-Px_3SDC1,RPL-P_5SGC1,RPL-P_5SGC2,RPL-P_4SDC1,RPL-P_3SDC2,RPL-P_2SDC3,RPL-S_ 5SGC1,RPL-S_4SDC1,RPL_S_IFWI_PO_Phase3,MTL_HFPGA_TCSS,ADL_SBGA_5GC,RPL-SBGA_5SC,KBL_NON_ULT,EC-NA,EC-REVIEW,TCSS-TBT-P1,ICL-ArchReview-PostSi,GLK-RS3-10_IFWI,ICL_BAT_NEW,LKF_ERB_PO,BIOS_EXT_BAT,UDL2.0_ATMS2.0,LKF_PO_Phase3,LKF_PO_New_P3,TGL_ERB_PO,OBC-CNL-PCH-XDCI-USBC_Audio,OBC-LKF-CPU-IOM-TCSS-USBC_Audio,OBC-ICL-CPU-IOM-TCSS-USBC_Audio,OBC-TGL-CPU-IOM-TCSS-USBC_Audio,TGL_BIOS_PO_P2,TGL_IFWI_PO_P2,TGL_NEW_BAT,ADL-S_TGP-H_PO_Phase2,LKF_WCOS_BIOS_BAT_NEW,IFWI_Payload_TBT,IFWI_Payload_EC,ADL_M_PO_Phase2,ADL_N_MASTER,ADL_N_5SGC1,ADL_N_4SDC1,ADL_N_3SDC1,ADL_N_2SDC1,ADL_N_2SDC2,ADL_N_2SDC3,MTL_VS_0.8,MTL_Test_Suite,MTL_IFWI_PSS_EXTENDED,CQN_DASHBOARD,ADL-M_3SDC1,ADL-M_3SDC2,ADL-M_2SDC1,ADL-P_4SDC2,ADL_N_PO_Phase2,ADL_N_REV0,ADL-N_REV1,MTL_IFWI_BAT,RPL-S_5SGC1,RPL-S_4SDC2,RPL-S_2SDC3,RPL-S_2SDC4,RPL_Px_PO_P3,MTL_IFWI_QAC,MTL-M_5SGC1,MTL-M_4SDC1,MTL-M_4SDC2,MTL-M_3SDC3,MTL-M_2SDC4,MTL-M_2SDC5,MTL-M_2SDC6,MTL_IFWI_IAC_NPHY,RPL_SBGA_IFWI_PO_Phase3,MTL_IFWI_CBV_TBT,MTL_IFWI_CBV_EC,MTL_IFWI_CBV_BIOS,MTL-P_5SGC1,MTL-P_4SDC1,MTL-P_4SDC2,MTL-P_3SDC3,MTL-P_3SDC4,MTL-P_2SDC5,MTL-P_2SDC6,MTL_A0_P1,RPL_P_PO_P3,RPL-SBGA_4SC,RPL-Px_4SP2,RPL-P_2SDC4,RPL-P_2SDC5,RPL-P_2SDC6,RPL-Px_2SDC1,MTL_M_P_PV_POR,RPL-SBGA_2SC1,RPL-SBGA_2SC2-2,MTL_PSS_1.0_Block,MTLSDC1,MTLSGC1,MTLSDC4,MTLSDC3,MTLSDC2,RPL_P_Q0_DC2_PO_P3,LNLM5SGC,LNLM3SDC3,LNLM3SDC4,LNLM3SDC5,LNLM3SDC1,LNLM2SDC6,LNLM3SDC2,ARL_FT_BLK,RPL_Hx-R-DC1,RPL_Hx-R-GC,RPL_Hx-R-GC,RPL_Hx-R-DC1,RPL_Hx-R-GC,RPL_Hx-R-DC1,ARL_S_PSS1.0MTL_P_QRC_NA,MTL_P_QRC_NA,LNLM2SDC7,LNLM2SDC7,RPL-S_2SDC9</t>
  </si>
  <si>
    <t>Verify system stability on performing 5 cycles of Hybrid Sleep</t>
  </si>
  <si>
    <t>CSS-IVE-133121</t>
  </si>
  <si>
    <t>ADL-S_ADP-S_SODIMM_DDR5_1DPC_Alpha,ADL-S_ADP-S_UDIMM_DDR5_1DPC_PreAlpha,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S_HFPGA_PSS1.0,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4X_PreAlpha</t>
  </si>
  <si>
    <t>ADL:2205634478
MTL : 16011187946, 16011327056</t>
  </si>
  <si>
    <t>System should be stable  by performing Hybrid sleep cycles</t>
  </si>
  <si>
    <t>bios.alderlake,bios.arrowlake,bios.lunarlake,bios.meteorlake,bios.raptorlake,ifwi.arrowlake,ifwi.lunarlake,ifwi.meteorlake,ifwi.raptorlake</t>
  </si>
  <si>
    <t>bios.alderlake,bios.arrowlake,bios.meteorlake,bios.raptorlake,ifwi.meteorlake,ifwi.raptorlake</t>
  </si>
  <si>
    <t>Intention of the testcase is to verify System stability  on performing Hybrid Sleep cycles </t>
  </si>
  <si>
    <t>COMMON_QRC_BAT,MTL_PSS_0.8,UTR_SYNC,_Block,MTL_HFPGA_SOC_S,RPL_S_BackwardComp,RPL_S_MASTER,RPL-P_5SGC1,RPL-P_3SDC2,RPL-P_2SDC3,RPL-S_5SGC1,RPL-S_4SDC1,RPL-S_4SDC2,RPL-S_2SDC1,RPL-S_2SDC2,RPL-S_2SDC3,RPL-S_ 5SGC1,ADL-S_ 5SGC_1DPC,ADL-S_4SDC1,ADL_N_MASTER,ADL_N_5SGC1,ADL_N_4SDC1,ADL_N_3SDC1,ADL_N_2SDC1,ADL_N_2SDC2,ADL_N_2SDC3,IFWI_TEST_SUITE,IFWI_COMMON_UNIFIED,ADL-P_5SGC1,ADL-P_5SGC2,MTL_SIMICS_IN_EXECUTION_TEST,MTL_S_PSS_0.8,MTL_S_IFWI_PSS_0.8,MTL_P_NA,ADL_N_REV0,ADL-N_REV1,MTL_HSLE_Sanity_SOC,ADL_SBGA_5GC,ADL_SBGA_3DC1,ADL_SBGA_3DC2,ADL_SBGA_3DC3,ADL_SBGA_3DC4,RPL-SBGA_5SC,RPL-SBGA_3SC,RPL-S_2SDC8,RPL-Px_5SGC1,MTL-M_5SGC1,MTL-M_4SDC1,MTL-M_4SDC2,MTL-M_3SDC3,MTL-M_2SDC4,MTL-M_2SDC5,MTL-M_2SDC6,MTL_IFWI_IAC_PMC_SOC_IOE,MTL_IFWI_CBV_PMC,MTL-P_5SGC1,MTL-P_4SDC1,MTL-P_4SDC2,MTL-P_3SDC3,MTL-P_3SDC4,MTL-P_2SDC5,MTL-P_2SDC6,RPL-P_2SDC4,RPL-P_2SDC5,RPL-P_2SDC6,ARL_S_IFWI_0.8PSS,ARL_S_QRC,RPL-S_2SDC9,RPL-P_DC7,RPL-SBGA_DC3</t>
  </si>
  <si>
    <t>Verify SLPS_S0 assertion before and after warm reboot cycle</t>
  </si>
  <si>
    <t>CSS-IVE-139109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</si>
  <si>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</si>
  <si>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MoS (Modern Standby),Real Battery Management,SLP_S0</t>
  </si>
  <si>
    <t>This TC is to verify SLP_S0 is asserting before and after warm reboot cycle(SLP_S0 -&gt; WR -&gt; SLP_S0)</t>
  </si>
  <si>
    <t>bios.alderlake,bios.arrowlake,bios.jasperlake,bios.lunarlake,bios.meteorlake,bios.raptorlake,bios.rocketlake,ifwi.arrowlake,ifwi.lunarlake,ifwi.meteorlake,ifwi.raptorlake,ifwi.rocketlake</t>
  </si>
  <si>
    <t>bios.alderlake,bios.arrowlake,bios.jasperlake,bios.lunarlake,bios.meteorlake,bios.raptorlake,bios.rocketlake,ifwi.meteorlake,ifwi.raptorlake</t>
  </si>
  <si>
    <t>COMMON_QRC_BAT,RKL_BIOSAcceptance_criteria_TCs,UTR_SYNC,Automation_Inproduction,RPL_S_BackwardComp,RPL_S_MASTER,RPL-P_5SGC1,RPL-P_4SDC1,RPL-P_3SDC2,RPL-P_2SDC3,RPL-S_5SGC1,RPL-S_4SDC1,RPL-S_4SDC2,RPL-S_4SDC2,RPL-S_2SDC1,RPL-S_2SDC2,RPL-S_2SDC3,RPL-S_ 5SGC1,RPL-P_5SGC1,RPL-P_2SDC3,ADL-S_ 5SGC_1DPC,ADL-S_4SDC1,ADL_N_MASTER,ADL_N_REV0,ADL_N_5SGC1,ADL_N_4SDC1,ADL_N_3SDC1,ADL_N_2SDC1,ADL_N_2SDC2,ADL_N_2SDC3,IFWI_FOC_BAT ,IFWI_TEST_SUITE  ,IFWI_COMMON_UNIFIED,RPL-S_ 5SGC1,RPL-S_ 5SGC1,ADL_N_VS_0.8,MTL_IFWI_Sanity,ADL-M_5SGC1,ADL-M_3SDC1,ADL-M_3SDC2,ADL-M_2SDC1,ADL-N_REV1,ADL_SBGA_5GC,ADL_SBGA_3DC1,ADL_SBGA_3DC2,ADL_SBGA_3DC3,ADL_SBGA_3DC4,RPL-SBGA_5SC,RPL_S_QRCBAT,RPL-S_ 5SGC1,RPL-S_4SDC1,RPL-S_4SDC2,RPL-S_4SDC2,RPL-S_2SDC2,RPL-S_2SDC3,RPL-S_2SDC7
,RPL-S_2SDC8,MTL-M_5SGC1,MTL-M_4SDC1,MTL-M_4SDC2,MTL-M_3SDC3,MTL-M_2SDC4,MTL-M_2SDC5,MTL-M_2SDC6,MTL_IFWI_IAC_PMC_SOC_IOE,MTL_IFWI_CBV_DMU,MTL_IFWI_CBV_PMC,MTL_IFWI_CBV_PUNIT,MTL-P_5SGC1,MTL-P_4SDC1,MTL-P_4SDC2,MTL-P_3SDC3,MTL-P_3SDC4,MTL-P_2SDC5,MTL-P_2SDC6,RPL-SBGA_5SC,RPL-SBGA_4SC,RPL-SBGA_3SC,RPL-P_5SGC1,RPL-P_4SDC1,RPL-P_3SDC2,RPL-P_2SDC3,RPL-P_2SDC4,RPL-P_2SDC5,RPL-P_2SDC6,RPL-sbga_QRC_BAT,MTLSGC1,MTLSDC1,MTLSDC2,MTLSDC3,MTLSDC4,LNLM5SGC,LNLM4SDC1,LNLM3SDC2,LNLM3SDC3,LNLM3SDC4,LNLM3SDC5,LNLM2SDC6,LNLM2SDC7,RPL-S_2SDC9,RPL-SBGA_DC3</t>
  </si>
  <si>
    <t>Verify System memory using Windows Memory Diagnostics tool (Basic)</t>
  </si>
  <si>
    <t>anaray5x</t>
  </si>
  <si>
    <t>bios.mem_decode,fw.ifwi.others</t>
  </si>
  <si>
    <t>CSS-IVE-99732</t>
  </si>
  <si>
    <t>Memory Technologies and Topologies</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</si>
  <si>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</si>
  <si>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Memory Technologies/Topologies</t>
  </si>
  <si>
    <t>Created based GLK UCIS/ IFWI criteria
BC-RQTBC-16675
ADL FR ID: 22010529976</t>
  </si>
  <si>
    <t>Should be able to run and verify Memory Diagnostic Test in Basic mode with the given pass count, without any issues.</t>
  </si>
  <si>
    <t>bios.alderlake,bios.amberlake,bios.arrowlake,bios.geminilake,bios.icelake-client,bios.jasperlake,bios.lakefield,bios.lunarlake,bios.meteorlake,bios.raptorlake,bios.rocketlake,bios.tigerlake,ifwi.arrowlake,ifwi.geminilake,ifwi.icelake,ifwi.lakefield,ifwi.lunarlake,ifwi.meteorlake,ifwi.raptorlake,ifwi.tigerlake</t>
  </si>
  <si>
    <t>bios.alderlake,bios.geminilake,bios.icelake-client,bios.jasperlake,bios.lakefield,bios.lunarlake,bios.meteorlake,bios.raptorlake,bios.rocketlake,bios.tigerlake,ifwi.geminilake,ifwi.icelake,ifwi.lakefield,ifwi.meteorlake,ifwi.raptorlake,ifwi.tigerlake</t>
  </si>
  <si>
    <t>System Memory is verified using Windows Memory Diagnostics tool, for a memory problem that isn’t being automatically detected.</t>
  </si>
  <si>
    <t>CFL-PRDtoTC-Mapping,ICL-ArchReview-PostSi,UDL2.0_ATMS2.0,OBC-CNL-CPU-MC-Memory-MRC,OBC-CFL-CPU-MC-Memory-MRC,OBC-ICL-CPU-MC-Memory-MRC,OBC-TGL-CPU-MC-Memory-MRC,ADL-S_Delta1,ADL-S_Delta2,ADL-S_Delta3,RKL-S X2_(CML-S+CMP-H)_S102,RKL-S X2_(CML-S+CMP-H)_S62,UTR_SYNC,LNL_M_PSS0.8,RPL_S_MASTER,RPL_M_MASTER,RPL_P_MASTER,RPL_S_BackwardComp,ADL-S_ 5SGC_1DPC,ADL-S_4SDC2,ADL_N_MASTER,COMMON_QRC_BAT,ADL_N_5SGC1,ADL_N_4SDC1,ADL_N_3SDC1,ADL_N_2SDC1,ADL_N_2SDC2,ADL_N_2SDC3,MTL_Test_Suite,IFWI_TEST_SUITE,IFWI_COMMON_UNIFIED,TGL_H_MASTER,RPL-S_ 5SGC1,RPL-S_4SDC2,RPL-S_2SDC8,RPL-S_2SDC9,RPL-S_2SDC1,RPL-S_2SDC2,RPL-S_2SDC3,ADL-P_5SGC1,ADL-P_5SGC2,ADL-M_5SGC1,RPL-P_5SGC1,RPL-P_4SDC1,RPL-P_3SDC2,ADL_N_REV0,ADL-N_REV1,ADL_SBGA_5GC,ADL_SBGA_3DC1,ADL_SBGA_3DC2,ADL_SBGA_3DC3,ADL_SBGA_3DC4,RPL-SBGA_5SC,RPL-SBGA_3SC,MTL_IFWI_FV,ADL-S_Post-Si_In_Production,MTL-M_5SGC1,MTL-M_4SDC1,MTL-M_4SDC2,MTL-M_3SDC3,MTL-M_2SDC4,MTL-M_2SDC5,MTL-M_2SDC6,RPL-SBGA_4SC,1,2,MTL_IFWI_CBV_BIOS,MTL-P_5SGC1,MTL-P_4SDC1,MTL-P_4SDC2,MTL-P_3SDC3,MTL-P_3SDC4,MTL-P_2SDC5,MTL-P_2SDC6,IPU22.2_BIOS_change,RPL-S_Post-Si_In_Production,RPL-P_2SDC3,RPL-P_2SDC5,RPL-SBGA_3SC-2,MTLSGC1,MTLSDC1,MTLSDC2,MTLSDC3,MTLSDC4,LNLM5SGC,LNLM4SDC1,LNLM3SDC2,LNLM3SDC3,LNLM3SDC4,LNLM3SDC5,LNLM2SDC6,LNLM2SDC7,RPL_Hx-R-DC1,RPL_Hx-R-GC,RPL-S_2SDC9</t>
  </si>
  <si>
    <t>Verify System memory using Windows Memory Diagnostics tool (Standard)</t>
  </si>
  <si>
    <t>CSS-IVE-135380</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</si>
  <si>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t>
  </si>
  <si>
    <t>bios.alderlake,bios.jasperlake,bios.lunarlake,bios.raptorlake,bios.rocketlake,bios.tigerlake,ifwi.meteorlake,ifwi.raptorlake,ifwi.tigerlake</t>
  </si>
  <si>
    <t>TGL_NEW,UDL2.0_ATMS2.0,OBC-TGL-CPU-MC-Memory-MRC,ADL-S_TGP-H_PO_Phase2,ADL-P_QRC_BAT,UTR_SYNC,ADL-S_4SDC2,ADL_N_MASTER,ADL_N_5SGC1,ADL_N_4SDC1,ADL_N_3SDC1,ADL_N_2SDC1,ADL_N_2SDC2,ADL_N_2SDC3,RPL_S_MASTER,RPL_S_Backwardcomp,IFWI_TEST_SUITE,IFWI_COMMON_UNIFIED,MTL_Test_Suite,MTL_TRY_RUN,TGL_H_MASTER,RPL-S_ 5SGC1,RPL-S_4SDC2,RPL-S_2SDC8,RPL-S_2SDC9,RPL-S_2SDC1,RPL-S_2SDC2,RPL-S_2SDC3MTL_TRP_2,MTL_PSS_0.8_NEW,ADL-P_5SGC1,ADL-P_5SGC2,ADL-M_5SGC1,MTL_SIMICS_IN_EXECUTION_TEST,ADL-N_QRC_BAT,RPL-Px_5SGC1,RPL-Px_4SDC1,RPL-P_5SGC1,RPL-P_4SDC1,RPL-P_3SDC2,RPL_P_MASTER,ADL_N_REV0,ADL-N_REV1,ADL_SBGA_5GC,ADL_SBGA_3DC1,ADL_SBGA_3DC2,ADL_SBGA_3DC3,ADL_SBGA_3DC4,RPL-SBGA_5SC,RPL-SBGA_3SC,MTL_IFWI_FV,LNL_M_PSS0.8,MTL-M_5SGC1,MTL-M_4SDC1,MTL-M_4SDC2,MTL-M_3SDC3,MTL-M_2SDC4,MTL-M_2SDC5,MTL-M_2SDC6,RPL-SBGA_4SC,1,2,MTL IFWI_Payload_Platform-Val,MTL-P_5SGC1,MTL-P_4SDC1,MTL-P_4SDC2,MTL-P_3SDC3,MTL-P_3SDC4,MTL-P_2SDC5,MTL-P_2SDC6,IPU22.2_BIOS_change,RPL-Px_4SP2,RPL-Px_2SDC1,RPL-P_2SDC3,RPL-P_2SDC5,MTL_M_P_PV_POR,RPL-SBGA_3SC-2,MTLSGC1,MTLSDC1,MTLSDC2,MTLSDC3,MTLSDC4,LNLM5SGC,LNLM4SDC1,LNLM3SDC2,LNLM3SDC3,LNLM3SDC4,LNLM3SDC5,LNLM2SDC6,LNLM2SDC7,RPL_Hx-R-GC,RPL_Hx-R-DC1,RPL-S_2SDC9</t>
  </si>
  <si>
    <t>Verify Lid Switch open/close functionality at S3 state - test</t>
  </si>
  <si>
    <t>CSS-IVE-61859</t>
  </si>
  <si>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Y_PV,TGL_ H81_RS4_Alpha,TGL_ H81_RS4_Beta,TGL_ H81_RS4_PV,TGL_Simics_VP_RS2_PSS1.0,TGL_Simics_VP_RS2_PSS1.1,TGL_Simics_VP_RS4_PSS1.0 ,TGL_Simics_VP_RS4_PSS1.1,TGL_U42_RS4_PV,TGL_UY42_PO,TGL_Y42_RS4_PV,TGL_Z0_(TGPLP-A0)_RS4_PPOExit,WHL_U42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</si>
  <si>
    <t>S-states,Virtual Lid</t>
  </si>
  <si>
    <t>BC-RQTBC-10585,BC-RQTBC-12866,BC-RQTBC-13285,BC-RQTBCTL-1207
2201759457
BC-RQTBC-16797 
RKL: 2203202870
JSLP: 2203202870</t>
  </si>
  <si>
    <t>System should enter sleep (S3) when Lid Switch is "Closed" and resumes when lid switch is Opened</t>
  </si>
  <si>
    <t>bios.alderlake,bios.amberlake,bios.apollolake,bios.arrowlake,bios.cannonlake,bios.coffeelake,bios.cometlake,bios.icelake-client,bios.jasperlake,bios.kabylake,bios.kabylake_r,bios.lakefield,bios.lunarlake,bios.meteorlake,bios.raptorlake,bios.raptorlake_refresh,bios.skylake,bios.tigerlake,bios.whiskeylake,ifwi.amberlake,ifwi.arrowlake,ifwi.lunarlake,ifwi.meteorlake,ifwi.raptorlake,ifwi.raptorlake_refresh</t>
  </si>
  <si>
    <t>bios.alderlake,bios.amberlake,bios.apollolake,bios.arrowlake,bios.cannonlake,bios.coffeelake,bios.cometlake,bios.icelake-client,bios.jasperlake,bios.kabylake,bios.kabylake_r,bios.meteorlake,bios.raptorlake,bios.tigerlake,bios.whiskeylake,ifwi.amberlake,ifwi.meteorlake,ifwi.raptorlake</t>
  </si>
  <si>
    <t>Intention of the test case is to verify below requirement.
1)While the system is in S0, when  the lid switch is closed, EC FW shall notify the state change to OS.
2)While the system is in S3, when the lid switch is opened, EC FW shall wake the system</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</si>
  <si>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TGL_IFWI_FOC_BLUE,COMMON_QRC_BAT,TGL_H_QRC_NA,IFWI_Payload_BIOS,IFWI_Payload_PMC,IFWI_Payload_EC,EC_MECC,UTR_SYNC,Automation_Inproduction,ADL_N_MASTER,ADL_N_5SGC1,ADL_N_4SDC1,ADL_N_3SDC1,ADL_N_2SDC1,ADL_N_2SDC3,IFWI_TEST_SUITE,IFWI_COMMON_UNIFIED,MTL_Test_Suite,MTL_PSS_0.8,TGL_H_MASTER,ADL-P_5SGC2,RPL-Px_5SGC1,RPL-Px_3SDC1,ADL_N_REV0,ADL-N_REV1,MTL_IFWI_BAT,ADL_SBGA_5GC,ERB,GLK-IFWI-SI,ICL-ArchReview-PostSi,OBC-CNL-EC-SMC-EM-ManageCharger,OBC-CFL-EC-SMC-EM-ManageCharger,OBC-ICL-EC-SMC-EM-ManageCharger,OBC-TGL-EC-SMC-EM-ManageCharger,OBC-LKF-PTF-DekelPhy-EM-PMC_EClite_ManageCharger,GLK_ATMS1.0_Automated_TCs,CML_BIOS_SPL,CML_EC_FV,IFWI_Payload_Platform,ADL_N_2SDC2,ADL-M_5SGC1,RPL-P_5SGC1,RPL-P_5SGC2,RPL-P_4SDC1,RPL-P_3SDC2,RPL-P_2SDC3,RPL-P_3SDC3,RPL-P_2SDC4,RPL-P_PNP_GC,RPL-Px_4SDC1,RPL-Px_3SDC2,MTL_IFWI_CBV_PMC,MTL_IFWI_CBV_BIOS,RPL-SBGA_5SC,JSL_QRC_BAT,RPL-SBGA_4SC,RPL-Px_4SP2,RPL-P_2SDC5,RPL-P_2SDC6,RPL-Px_2SDC1,ARL_Px_IFWI_CI,RPL-SBGA_2SC1,RPL-SBGA_2SC2,RPL-SBGA_3SC-2,RPL-SBGA_3SC,ARL_FT_BLK,RPL_Hx-R-DC1,RPL_Hx-R-GC,RPL_Hx-R-GC,RPL_Hx-R-DC1,RPL_Hx-R-GC,RPL_Hx-R-DC1</t>
  </si>
  <si>
    <t>Verify Lid Switch Action can put system to S4 and Lid Switch Action can not wake system from S4</t>
  </si>
  <si>
    <t>CSS-IVE-61861</t>
  </si>
  <si>
    <t>AML_5W_Y22_ROW_PV,AML_7W_Y22_KC_PV,AMLR_Y42_PV_RS6,APL_A1_TH2_PV,APL_B0_RS1_PV,APL_B1_RS1_PV,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_U22_PV,KBL_U23e_PV,KBL_Y22_PV,KBLR_Y_PV,TGL_ H81_RS4_Alpha,TGL_ H81_RS4_Beta,TGL_ H81_RS4_PV,TGL_H81_19H2_RS6_POE,TGL_H81_19H2_RS6_PreAlpha,TGL_U42_RS4_PV,TGL_UY42_PO,TGL_Y42_RS4_PV,TGL_Z0_(TGPLP-A0)_RS4_PPOExit,WHL_U42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</si>
  <si>
    <t>BC-RQTBC-10585,BC-RQTBC-13285,BC-RQTBC-14010
ICL Req id:BC-RQTBC-15310
BC-RQTBC-16797
BC-RQTBCTL-1207</t>
  </si>
  <si>
    <t>1. Lid Switch Action should put SUT into S4
2. Should not be able to wake system using Lid action from S4 in AC and DC mode.
3. SUT should wake from power button press without any issue</t>
  </si>
  <si>
    <t>bios.alderlake,bios.amberlake,bios.apollolake,bios.arrowlake,bios.cannonlake,bios.coffeelake,bios.cometlake,bios.icelake-client,bios.jasperlake,bios.kabylake,bios.kabylake_r,bios.lakefield,bios.lunarlake,bios.meteorlake,bios.raptorlake,bios.raptorlake_refresh,bios.tigerlake,bios.whiskeylake,ifwi.amberlake,ifwi.arrowlake,ifwi.lunarlake,ifwi.meteorlake,ifwi.raptorlake,ifwi.raptorlake_refresh</t>
  </si>
  <si>
    <t>bios.alderlake,bios.amberlake,bios.apollolake,bios.cannonlake,bios.coffeelake,bios.cometlake,bios.geminilake,bios.icelake-client,bios.jasperlake,bios.kabylake,bios.kabylake_r,bios.raptorlake,bios.tigerlake,bios.whiskeylake,ifwi.amberlake,ifwi.apollolake,ifwi.cannonlake,ifwi.coffeelake,ifwi.cometlake,ifwi.geminilake,ifwi.icelake,ifwi.kabylake,ifwi.kabylake_r,ifwi.meteorlake,ifwi.raptorlake,ifwi.tigerlake,ifwi.whiskeylake</t>
  </si>
  <si>
    <t>Intention of the test case is to verify below scenario.
Lid Switch  action puts SUT into Hibernate state (S4) and  lid action should not wake SUT from S4 state</t>
  </si>
  <si>
    <t>EC-FV,EC-GPIO,EC-SX,CFL-PRDtoTC-Mapping,GLK_Auto_NotReady,GLK_Win10S,GLK-RS3-10_IFWI,ICL_BAT_NEW,LKF_ERB_PO,BIOS_EXT_BAT,InProdATMS1.0_03March2018,PSE 1.0,OBC-CNL-EC-GPIO-Switches-VirtualLID,OBC-CFL-EC-GPIO-Switches-VirtualLID,OBC-ICL-EC-GPIO-HwBtns/LEDs/Switchs-VirtualLID,GLK_ATMS1.0_Automated_TCs,TGL_BIOS_PO_P3,TGL_IFWI_PO_P3,CML_EC_FV,IFWI_Payload_EC,IFWI_Payload_PMC,EC_MECC,UTR_SYNC,ADL_N_MASTER,ADL_N_5SGC1,ADL_N_4SDC1,ADL_N_3SDC1,ADL_N_2SDC1,ADL_N_2SDC2,ADL_N_2SDC3,IFWI_TEST_SUITE,IFWI_COMMON_UNIFIED,MTL_Test_Suite,MTL_PSS_0.8,TGL_H_MASTER,ADL-P_5SGC1,ADL-P_5SGC2,ADL-M_5SGC1,RPL-Px_5SGC1,RPL-Px_3SDC1,ADL_N_REV0,ADL-N_REV1,MTL_IFWI_BAT,ADL_SBGA_5GC,GLK-IFWI-SI,ICL-ArchReview-PostSi,OBC-CNL-EC-SMC-EM-ManageCharger,OBC-CFL-EC-SMC-EM-ManageCharger,OBC-ICL-EC-SMC-EM-ManageCharger,OBC-TGL-EC-SMC-EM-ManageCharger,OBC-LKF-PTF-DekelPhy-EM-PMC_EClite_ManageCharger,CML_BIOS_SPL,IFWI_Payload_Platform,RPL-P_5SGC1,RPL-P_5SGC2,RPL-P_4SDC1,RPL-P_3SDC2,RPL-P_2SDC3,RPL-P_3SDC3,RPL-P_2SDC4,RPL-P_PNP_GC,RPL-Px_4SDC1,RPL-Px_3SDC2,LNL_M_PSS0.8,MTL-M_5SGC1,MTL-M_4SDC1,MTL-M_4SDC2,MTL-M_3SDC3,MTL-M_2SDC4,MTL-M_2SDC5,MTL-M_2SDC6,MTL_IFWI_IAC_EC,MTL_IFWI_CBV_PMC,MTL_IFWI_CBV_BIOS,RPL-SBGA_5SC,MTL-P_5SGC1,MTL-P_4SDC1,MTL-P_4SDC2,MTL-P_3SDC3,MTL-P_3SDC4,MTL-P_2SDC5,MTL-P_2SDC6,RPL-SBGA_4SC,RPL-Px_4SP2,RPL-P_2SDC5,RPL-P_2SDC6,RPL-Px_2SDC1,ARL_Px_IFWI_CI,MTL_M_P_PV_POR,RPL-SBGA_2SC1,RPL-SBGA_2SC2,RPL-SBGA_3SC-2,RPL-SBGA_3SC,LNLM5SGC,LNLM3SDC3,LNLM3SDC4,LNLM3SDC5,RPL_Hx-R-DC1,RPL_Hx-R-GC,RPL_Hx-R-GC,RPL_Hx-R-DC1,RPL_Hx-R-GC,RPL_Hx-R-DC1,LNLM2SDC7,LNLM2SDC7</t>
  </si>
  <si>
    <t>Verify if the SUT shuts down when the Power Button is held for more than 10 seconds</t>
  </si>
  <si>
    <t>CSS-IVE-61866</t>
  </si>
  <si>
    <t>ADL-S_ADP-S_SODIMM_DDR5_1DPC_Alpha,AML_5W_Y22_ROW_PV,ADL-S_ADP-S_UDIMM_DDR5_1DPC_PreAlpha,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6_SR20_POE,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DG2_ADL_P_Alpha,DG2_ADL_P_Beta,DG2_ADL_P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S_Simics_PSS0.8,MTL_S_Simics_PSS1.0,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</si>
  <si>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Power Btn/HID</t>
  </si>
  <si>
    <t>BC-RQTBC-10601,BC-RQTBC-12867,BC-RQTBCTL-1238
1405574530
1405574526
1209574571
BC-RQTBC-12922
RKL , JSLP: 2203202923 , 2203202897
MTL: 16011187654 , 16011326921</t>
  </si>
  <si>
    <t>Pressing the Power Button more than 10 seconds leads to SUT shutdown irrespective of OS Power Settings</t>
  </si>
  <si>
    <t>bios.alderlake,bios.amberlake,bios.apollolake,bios.arrowlake,bios.cannonlake,bios.coffeelake,bios.cometlake,bios.icelake-client,bios.jasperlake,bios.kabylake,bios.kabylake_r,bios.lakefield,bios.lunarlake,bios.meteorlake,bios.raptorlake,bios.raptorlake_refresh,bios.rocketlake,bios.tigerlake,bios.whiskeylake,ifwi.amberlake,ifwi.arrowlake,ifwi.lunarlake,ifwi.meteorlake,ifwi.raptorlake,ifwi.raptorlake_refresh</t>
  </si>
  <si>
    <t>Intention of the test case is to verify below requirement.
	While system is in S0 running Win8/Winblue OS, EC FW shall send the SCI notification on power button press and release.
	If power button is pressed more than 10 seconds, then power off options (Control Panel,\Hardware and Sound\Power Options\System Settings) will overridden and SUT will switch Off
 </t>
  </si>
  <si>
    <t>RPL-S_ 5SGC1,RPL-S_4SDC1,RPL-S_4SDC2,RPL-S_3SDC1,RPL-S_2SDC2,RPL-S_2SDC3,RPL-S_2SDC7,MTL_VS_0.8,ADL-S_Post-Si_In_Production,MTL-M/P_Pre-Si_In_Production,MTL-M_4SDC2,MTL-M_3SDC3,MTL-M_2SDC4,IFWI_COMMON_UNIFIED,MTL-M_2SDC5,MTL-M_2SDC6,MTL-M_5SGC1,MTL-M_4SDC1,MTL_IFWI_IAC_EC,ADL-S_Post-Si_In_Production,MTL_IFWI_CBV_EC,MTL_IFWI_CBV_BIOS,RPL-SBGA_5SC,MTL-P_5SGC1,MTL-P_4SDC1,MTL-P_4SDC2,MTL-P_3SDC3,MTL-P_3SDC4,MTL-P_2SDC5,MTL-P_2SDC6,ADL-N_Post-Si_In_Production,RPL-S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S_2SDC1,RPL_Hx-R-DC1,RPL_Hx-R-GC,RPL_Hx-R-GC,RPL_Hx-R-DC1,RPL_Hx-R-GC,RPL_Hx-R-DC1,LNLM2SDC7,LNLM2SDC7,RPL-S_2SDC9</t>
  </si>
  <si>
    <t>Verify Press power button can act as a wake source for S4 and S3 states</t>
  </si>
  <si>
    <t>CSS-IVE-91440</t>
  </si>
  <si>
    <t>ADL-S_ADP-S_SODIMM_DDR5_1DPC_Alpha,ADL-S_ADP-S_UDIMM_DDR5_1DPC_PreAlpha,CFL_KBPH_S62_RS3_PV,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reAlpha,JSLP_POR_20H2_Beta,JSLP_POR_20H2_PV,JSLP_TestChip_19H1_PreAlpha,KBL_H42_PV,KBL_S22_PV,KBL_S42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Y42_RS4_PV,TGL_Z0_(TGPLP-A0)_RS4_PPOExit,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GLR_UP3_HR21_PreAlpha,TGLR_UP3_HR21_Alpha,TGLR_UP3_HR21_Beta,TGLR_UP3_HR21_PV</t>
  </si>
  <si>
    <t>BC-RQTBC-10586,BC-RQTBC-12867,BC-RQTBC-13286
TGL HSD ID: 220194438
BC-RQTBC-16798
RKL: 2203202477
ADL : 16011161884 , 2203202477
MTL : 16011187598 , 16011327048</t>
  </si>
  <si>
    <t xml:space="preserve">System should enter Hibernation (S4)  when Power Button is pressed and should resume back when power button is pressed again
System should enter sleep (S3)  when Power Button is pressed and should resume back when power button is pressed again 
			LED Indication for ICL_UN and ICL_YN
			System state 
			S0 LED
			D2094
			S0i3 LED
			D2093
			S3 LED
			D2092
			S4 LED
			D2091
			SLP SUS LED
			D2095
			CPU 10 Gate LED
			D2096
			PLT RST LED
			D2097
			S0
			ON
			ON
			ON
			ON
			ON
			ON
			ON
			S0i3
			OFF
			ON
			ON
			ON
			ON
			OFF
			ON
			S3
			ON
			OFF
			ON
			ON
			ON
			OFF
			OFF
			S4
			ON
			OFF
			OFF
			ON
			ON
			OFF
			OFF
			S5
			ON
			OFF
			OFF
			OFF
			ON
			OFF
			OFF
</t>
  </si>
  <si>
    <t>bios.alderlake,bios.arrowlake,bios.cannonlake,bios.coffeelake,bios.cometlake,bios.geminilake,bios.icelake-client,bios.jasperlake,bios.kabylake,bios.lunarlake,bios.meteorlake,bios.raptorlake,bios.tigerlake,ifwi.cannonlake,ifwi.coffeelake,ifwi.cometlake,ifwi.geminilake,ifwi.icelake,ifwi.kabylake,ifwi.meteorlake,ifwi.raptorlake,ifwi.tigerlake</t>
  </si>
  <si>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
  </si>
  <si>
    <t>RPL-S_ 5SGC1,RPL-S_4SDC1,RPL-S_4SDC2,RPL-S_3SDC1,RPL-S_2SDC2,RPL-S_2SDC3,RPL-S_2SDC7,MTL_S_BIOS_Emulation,ADL-S_Post-Si_In_Production,MTL-M/P_Pre-Si_In_Production,MTL-M_4SDC1,IFWI_COMMON_UNIFIED,MTL-M_2SDC6,MTL-M_2SDC5,MTL-M_3SDC3,MTL-M_2SDC4,MTL-M_4SDC2,MTL-M_5SGC1,MTL_IFWI_IAC_EC,MTL_IFWI_CBV_PMC,MTL_IFWI_CBV_EC,MTL_IFWI_CBV_BIOS,RPL-SBGA_5SC,MTL_BIOS/Platform_FRs_AO_PO,MTL-P_5SGC1,MTL-P_4SDC1,MTL-P_4SDC2,MTL-P_3SDC3,MTL-P_3SDC4,MTL-P_2SDC5,MTL-P_2SDC6,MTL_A0_P1,RPL-S_Post-Si_In_Production,ADL-N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LNLM2SDC7,LNLM2SDC7,RPL-S_2SDC9</t>
  </si>
  <si>
    <t>Verify SUT shutdown (S5) when the Power Button is held during POWER_ON_TIME with only  AC plugged-in</t>
  </si>
  <si>
    <t>CSS-IVE-119468</t>
  </si>
  <si>
    <t>ADL-S_ADP-S_SODIMM_DDR5_1DPC_Alpha,ADL-S_ADP-S_UDIMM_DDR5_1DPC_PreAlpha,ICL_U42_RS6_PV,ICL_UN42_KC_PV_RS6,ICL_Y42_RS6_PV,ICL_YN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U42_RS4_PV,TGL_Y42_RS4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0.8,ADL-S_HSLE_PSS1.0,ADL-S_HSLE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</si>
  <si>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IceLake-FR-32458
RKL: 1209574579
ADL, JSLP, EHL: 2205193101</t>
  </si>
  <si>
    <t>System should always END UP in OFF (Shutdown) when the user holds down the power button while POWER_ON_TIME</t>
  </si>
  <si>
    <t>bios.alderlake,bios.apollolake,bios.arrowlake,bios.cannonlake,bios.coffeelake,bios.cometlake,bios.icelake-client,bios.jasperlake,bios.kabylake,bios.kabylake_r,bios.lakefield,bios.lunarlake,bios.meteorlake,bios.raptorlake,bios.raptorlake_refresh,bios.rocketlake,bios.tigerlake,bios.whiskeylake,ifwi.arrowlake,ifwi.lunarlake,ifwi.meteorlake,ifwi.raptorlake,ifwi.raptorlake_refresh</t>
  </si>
  <si>
    <t>bios.alderlake,bios.icelake-client,bios.jasperlake,bios.lunarlake,bios.meteorlake,bios.raptorlake,bios.rocketlake,bios.tigerlake,ifwi.icelake,ifwi.meteorlake,ifwi.raptorlake,ifwi.tigerlake</t>
  </si>
  <si>
    <t xml:space="preserve">Intention of the test case is to verify below requirement.
	System shall END UP in OFF (Shutdown) when the user holds down the power button while POWER_ON_TIME and no battery is present and an AC Charger is plugged-in
</t>
  </si>
  <si>
    <t>RPL-S_ 5SGC1,RPL-S_4SDC1,RPL-S_4SDC2,RPL-S_3SDC1,RPL-S_2SDC3,RPL-S_2SDC7,ADL-S_Post-Si_In_Production,MTL-M_5SGC1,MTL-M_4SDC1,MTL-M_4SDC2,MTL-M_3SDC3,MTL-M_2SDC4,MTL-M_2SDC5,MTL-M_2SDC6,MTL-M/P_Pre-Si_In_Production,IFWI_COMMON_UNIFIED,MTL_IFWI_IAC_EC,RPL_S_QRCBAT,MTL_IFWI_CBV_PMC,MTL_IFWI_CBV_EC,MTL_IFWI_CBV_BIOS,RPL-SBGA_5SC,MTL-P_5SGC1,MTL-P_4SDC1,MTL-P_4SDC2,MTL-P_3SDC3,MTL-P_3SDC4,MTL-P_2SDC5,MTL-P_2SDC6,RPL-S_2SDC8,RPL-SBGA_4SC,RPL-sbga_QRC_BAT,RPL-P_5SGC1, RPL-P_3SDC2,RPL-P_2SDC3,RPL-P_2SDC5,RPL-P_2SDC6,RPL-SBGA_2SC1,RPL-SBGA_2SC2,RPL-SBGA_3SC,RPL-SBGA_2SC1,RPL-SBGA_2SC2,RPL-SBGA_3SC-2,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LNLM2SDC7,LNLM2SDC7,RPL-S_2SDC9</t>
  </si>
  <si>
    <t>Verify "Slide to shutdown" option does not come up on UI on resuming from CMS / S0i3</t>
  </si>
  <si>
    <t>CSS-IVE-79983</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</si>
  <si>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</si>
  <si>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t>
  </si>
  <si>
    <t>Scenario written based on HSD : 1604014710
RKL: 2206776650 , 2206776656 ,  2206973275, 2206874091 , 2206973274, 2206874064 , 2206973286, 2206874078 , 2206973300, 2206874068 , 2206973279, 2206874087 , 1405574811
JSLP : 1607196068
ADL: 2205168404</t>
  </si>
  <si>
    <t>'Slide to shutdown' option should not come up on resuming from CS/S0i3 via power button</t>
  </si>
  <si>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</si>
  <si>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</si>
  <si>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Intention of the testcase is to verify 'Slide to shutdown' option does not come up on UI on resuming from CMS / S0i3
Slide to shutdown option should not appear on resuming from CMS/S0i3 via power button</t>
  </si>
  <si>
    <t>EC-FV,EC-GPIO,EC-SX,ICL-ArchReview-PostSi,GLK-RS3-10_IFWI,InProdATMS1.0_03March2018,PSE 1.0,OBC-CNL-PTF-PMC-PM-s0ix,OBC-CFL-PTF-PMC-PM-S0ix,OBC-LKF-PTF-PMC-PM-S0ix_MS,OBC-ICL-PTF-PMC-PM-S0ix_MS,OBC-TGL-PTF-PMC-PM-S0ix,CML_EC_FV,TGL_Arch_review,RKL_POE,RKL_S_CMPH_POE,RKL_S_TGPH_POE,ECVAL-DT-FV,TGL_H_Delta,TGL_H_QRC_NA,ADL_P_ERB_BIOS_PO,IFWI_Payload_Platform,RKL-S X2_(CML-S+CMP-H)_S62,RKL-S X2_(CML-S+CMP-H)_S102,UTR_SYNC,RPL_S_BackwardComp,RPL_S_MASTER,RPL-P_5SGC1,RPL-P_4SDC1,RPL-P_3SDC2,RPL-P_2SDC3,RPL-S_5SGC1,RPL-S_4SDC1,RPL-S_4SDC2,RPL-S_2SDC1,RPL-S_2SDC2,RPL-S_2SDC3,RPL-S_ 5SGC1,ADL-S_ 5SGC_1DPC,ADL-S_4SDC1,ADL_N_MASTER,ADL_N_5SGC1,ADL_N_4SDC1,ADL_N_3SDC1,ADL_N_2SDC1,ADL_N_2SDC2,IFWI_TEST_SUITE,IFWI_COMMON_UNIFIED,TGL_H_MASTER,ADL-P_5SGC1,ADL-P_5SGC2,ADL-M_5SGC1,ADL_N_REV0,ADL-N_REV1,ADL_SBGA_5GC,ADL_SBGA_3DC1,ADL_SBGA_3DC2,ADL_SBGA_3DC3,ADL_SBGA_3DC4,RPL-SBGA_5SC,RPL-SBGA_3SC,RPL-S_2SDC8,RPL-Px_5SGC1,MTL-M_5SGC1,MTL-M_4SDC1,MTL-M_4SDC2,MTL-M_3SDC3,MTL-M_2SDC4,MTL-M_2SDC5,MTL-M_2SDC6,MTL_IFWI_CBV_PMC,MTL-P_5SGC1,MTL-P_4SDC1,MTL-P_4SDC2,MTL-P_3SDC3,MTL-P_3SDC4,MTL-P_2SDC5,MTL-P_2SDC6,RPL-Px_4SP2,RPL-Px_2SDC1,RPL-P_2SDC4,RPL-P_2SDC5,RPL-P_2SDC6,MTLSGC1,LNLM5SGC,LNLM4SDC1,LNLM3SDC2,LNLM3SDC3,LNLM3SDC4,LNLM3SDC5,LNLM2SDC6,LNLM2SDC7,RPL-SBGA_5SPNP,RPL-S_2SDC9,RPL-P_DC7,RPL-SBGA_DC3</t>
  </si>
  <si>
    <t>Verify Type-C Connector reversibility - USB only devices</t>
  </si>
  <si>
    <t>Cannot be automated since connector needs to be reversed during second iteration</t>
  </si>
  <si>
    <t>Automation Not Possible</t>
  </si>
  <si>
    <t>CSS-IVE-73195</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</si>
  <si>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Bx_Win10X_PV,LKF_Bx_Win10X_Beta,LKF_HFPGA_RS3_PSS1.0,LKF_HFPGA_RS3_PSS1.1,LKF_HFPGA_RS4_PSS1.0,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</si>
  <si>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TBT_PD_EC_NA,TCSS,USB2.0,USB3.0,USB3.1,USB-TypeC</t>
  </si>
  <si>
    <t>BC-RQTBC-13080
BC-RQTBC-13305
CNL-UCIS-7728
BC-RQTBC-13961
BC-RQTBC-12460
BC-RQTBC-13336 LKF PSS UCIS Coverage: IceLake-UCIS-4280,4_335-UCIS-2994
ICL PRD Coverage: BC-RQTBC-14628
TGL PRD Coverage: BC-RQTBCTL-445
1504409626
RKL Coverage ID :2203201383,2203202518,2203203016,2203202802,2203202480 
ADL: 2205445428 , 2205446182MTL_P : 22010767569  MTL_M : 22010767598
MTL : 16011327086</t>
  </si>
  <si>
    <t>TYPE-C should support connector reversibility, connected device should be functional in both direction without any issue</t>
  </si>
  <si>
    <t>bios.alderlake,bios.amberlake,bios.apollolake,bios.arrowlake,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cannonlake,ifwi.coffeelake,ifwi.cometlake,ifwi.geminilake,ifwi.icelake,ifwi.kabylake,ifwi.kabylake_r,ifwi.lakefield,ifwi.lunarlake,ifwi.meteorlake,ifwi.raptorlake,ifwi.raptorlake_refresh,ifwi.tigerlake,ifwi.whiskeylake</t>
  </si>
  <si>
    <t>Verify connector reversibility is possible in TYPE-C and verify the functionality of the device connected to TYPE-C port in both direction</t>
  </si>
  <si>
    <t>KBL_NON_ULT,GLK-IFWI-SI,EC-FV,EC-TYPEC,TCSS-TBT-P1,ICL-ArchReview-PostSi,GLK-RS3-10_IFWI,ICL_BAT_NEW,BIOS_EXT_BAT,InProdATMS1.0_03March2018,LKF_PO_Phase2,EC-AML-NA,PSE 1.0,TGL_ERB_PO,CML_BIOS_SPL,KBLR_ATMS1.0_Automated_TCs,TGL_BIOS_PO_P2,TGL_IFWI_PO_P2,LKF_ROW_BIOS,TGL_IFWI_FOC_BLUE,ADL-S_TGP-H_PO_Phase3,COMMON_QRC_BAT,IFWI_Payload_TBT,IFWI_Payload_EC,UTR_SYNC,LNL_M_PSS0.8,MTL_P_MASTER,MTL_M_MASTER,RPL_P_MASTER,RPL_S_MASTER,RPL_S_BackwardComp,ADL-S_ 5SGC_1DPC,ADL_N_MASTER,ADL_N_5SGC1,ADL_N_4SDC1,ADL_N_3SDC1,ADL_N_2SDC1,ADL_N_2SDC2,ADL_N_2SDC3,IFWI_TEST_SUITE,IFWI_COMMON_UNIFIED,IFWI_FOC_BAT,RPL-S_ 5SGC1,CQN_DASHBOARD,ADL-P_5SGC1,ADL-P_5SGC2,MTL_S_MASTER,ADL-M_5SGC1,ADL-M_2SDC2,ADL-M_3SDC1,ADL-M_3SDC2,ADL-M_2SDC1,ADL-P_4SDC1,ADL-P_3SDC3,ADL-P_3SDC4,RPL-Px_5SGC1,RPL-Px_3SDC1,RPL-P_5SGC1,RPL-P_5SGC2,RPL-P_4SDC1,RPL-P_3SDC2,RPL-P_2SDC3,RPL_S_PO_P3,ADL_N_REV0,ADL-N_REV1,ADL_SBGA_5GC,RPL-SBGA_5SC,EC-NA,EC-REVIEW,LKF_ERB_PO,UDL2.0_ATMS2.0,LKF_PO_Phase3,LKF_PO_New_P3,OBC-LKF-CPU-IOM-TCSS-USBC_Audio,OBC-ICL-CPU-IOM-TCSS-USBC_Audio,OBC-TGL-CPU-IOM-TCSS-USBC_Audio,TGL_NEW_BAT,ADL-S_TGP-H_PO_Phase2,TGL_BIOS_IPU_QRC_BAT,ADL_M_PO_Phase2,ADL-S_4SDC1,ADL-S_4SDC2,ADL-S_4SDC4,MTL_VS_0.8,MTL_Test_Suite,MTL_IFWI_PSS_EXTENDED,ADL-P_4SDC2,ADL_N_PO_Phase2,MTL_IFWI_BAT,MTL_HFPGA_TCSS,RPL-S_5SGC1,RPL-S_2SDC4,RPL_Px_PO_P3,MTL-M_5SGC1,MTL-M_4SDC1,MTL-M_4SDC2,MTL-M_3SDC3,MTL-M_2SDC4,MTL-M_2SDC5,MTL-M_2SDC6,RPL_SBGA_PO_P3,MTL_IFWI_CBV_TBT,MTL_IFWI_CBV_EC,MTL_IFWI_CBV_IOM,MTL-P_5SGC1,MTL-P_4SDC1,MTL-P_4SDC2,MTL-P_3SDC3,MTL-P_3SDC4,MTL-P_2SDC5,MTL-P_2SDC6,RPL_P_PO_P3,RPL-SBGA_4SC,RPL-Px_4SP2,RPL-P_2SDC4,RPL-P_2SDC5,RPL-P_2SDC6,RPL-Px_2SDC1,RPL-SBGA_2SC1,RPL-SBGA_2SC2-2,MTL_PSS_1.1,MTL-P_IFWI_PO,MTLSDC1,MTLSGC1,MTLSDC4,MTLSDC3,MTLSDC2,RPL_P_Q0_DC2_PO_P3,LNLM5SGC,LNLM3SDC3,LNLM3SDC4,LNLM3SDC5,LNLM3SDC1,LNLM2SDC6,RPL_Hx-R-DC1,RPL_Hx-R-GC,RPL_Hx-R-GC,RPL_Hx-R-DC1,ARL_S_QRC,LNLM2SDC7</t>
  </si>
  <si>
    <t>Verify USB-Keyboards functionality connected on Type-C port in Pre-OS and Post OS environment</t>
  </si>
  <si>
    <t>CSS-IVE-76273</t>
  </si>
  <si>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</si>
  <si>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TBT_PD_EC_NA,TCSS,UEFI,USB-TypeC</t>
  </si>
  <si>
    <t>BC-RQTBC-10442	
BC-RQTBC-13078
BC-RQTBC-13961
BC-RQTBC-12460
BC-RQTBC-13336 
 LKF PSS UCIS Coverage: IceLake-UCIS-4265 ,4_335-UCIS-2980
 LKF PRD Coverage: BC-RQTBCLF-412, BC-RQTBCLF-466
TGL Coverage Ref: 1209951317, 1209951182, 220194410, 220194410,1405574471
IceLake-UCIS-4282, IceLake-UCIS-1438
TGL PRD Coverage:BC-RQTBCTL-1166
JSL PRD Coverage : BC-RQTBC-16755
ADL: 2205445428
MTL_P : 22010767569
MTL_M : 22010767598</t>
  </si>
  <si>
    <t xml:space="preserve">USB Keyboard connected to Type-C port should function properly in Pre-OS and Post OS environment </t>
  </si>
  <si>
    <t>bios.alderlake,bios.amberlake,bios.apollolake,bios.arrowlake,bios.cannonlake,bios.coffeelake,bios.geminilake,bios.icelake-client,bios.jasperlake,bios.kabylake,bios.kabylake_r,bios.lakefield,bios.lunarlake,bios.meteorlake,bios.raptorlake,bios.raptorlake_refresh,bios.rocketlake,bios.tigerlake,bios.tigerlake_refresh,bios.whiskeylake,ifwi.amberlake,ifwi.apollolake,ifwi.arrowlake,ifwi.cannonlake,ifwi.coffeelake,ifwi.geminilake,ifwi.icelake,ifwi.kabylake,ifwi.kabylake_r,ifwi.lakefield,ifwi.lunarlake,ifwi.meteorlake,ifwi.raptorlake,ifwi.raptorlake_refresh,ifwi.tigerlake,ifwi.whiskeylake</t>
  </si>
  <si>
    <t xml:space="preserve">USB-Keyboard connected to Type-C port should work in Pre-OS and Post OS environment </t>
  </si>
  <si>
    <t>KBL_NON_ULT,GLK-FW-PO,EC-BAT,EC-TYPEC,ICL-ArchReview-PostSi,InProdATMS1.0_03March2018,LKF_PO_Phase1,PSE 1.0,EC-PD-NA,TGL_ERB_PO,OBC-TGL-CPU-iTCSS-TCSS-USB_Keyboard,GLK_ATMS1.0_Automated_TCs,LKF_ROW_BIOS,TGL_BIOS_IPU_QRC_BAT,LKF_Automation_IFWIBIOS,COMMON_QRC_BAT,ADL_S_QRCBAT,IFWI_Payload_TBT,IFWI_Payload_EC,ADL-P_QRC,ADL-P_QRC_BAT,ADL-M_21H2,UTR_SYNC,MTL_PSS_0.8_Block,MTL_M_MASTER,RPL_P_MASTER,MTL_P_MASTER,RPL_S_BackwardComp,ADL-S_ 5SGC_1DPC,ADL_N_MASTER,ADL_N_5SGC1,ADL_N_4SDC1,ADL_N_3SDC1,ADL_N_2SDC1,ADL_N_2SDC2,ADL_N_2SDC3,IFWI_TEST_SUITE,IFWI_COMMON_UNIFIED,RPL-S_ 5SGC1,CQN_DASHBOARD,ADL-P_5SGC1,ADL-P_5SGC2,MTL_S_MASTER,ADL_M_QRC_BAT,ADL-M_5SGC1,ADL-M_2SDC2,ADL-M_3SDC1,ADL-M_3SDC2,ADL-M_2SDC1,ADL-M_QRC_BAT,ADL-P_3SDC1,ADL-P_3SDC2,ADL-P_3SDC3,ADL-P_3SDC4,ADL-P_2SDC1,ADL-P_2SDC2,MTL_SIMICS_IN_EXECUTION_TEST,ADL-N_QRC_BAT,RPL-Px_5SGC1,RPL-Px_3SDC1,RPL-P_5SGC1,RPL-P_5SGC2,RPL-P_4SDC1,RPL-P_3SDC2,RPL-P_2SDC3,RPL_S_QRCBAT,ADL_N_REV0,ADL-N_REV1,MTL_IFWI_BAT,MTL_HFPGA_TCSS,ADL_SBGA_5GC,RPL-SBGA_5SC,EC-NA,EC-REVIEW,TCSS-TBT-P1,GLK-RS3-10_IFWI,ICL_BAT_NEW,LKF_ERB_PO,BIOS_EXT_BAT,UDL2.0_ATMS2.0,LKF_PO_Phase3,LKF_PO_New_P3,OBC-LKF-CPU-IOM-TCSS-USBC_Audio,OBC-ICL-CPU-IOM-TCSS-USBC_Audio,OBC-TGL-CPU-IOM-TCSS-USBC_Audio,TGL_BIOS_PO_P2,TGL_IFWI_PO_P2,TGL_NEW_BAT,ADL-S_TGP-H_PO_Phase2,ADL_M_PO_Phase2,ADL-S_4SDC1,ADL-S_4SDC2,ADL-S_4SDC4,MTL_VS_0.8,MTL_Test_Suite,IFWI_FOC_BAT,MTL_IFWI_PSS_EXTENDED,ADL-P_4SDC2,ADL_N_PO_Phase2,RPL-S_5SGC1,MTL_M_P_PV_POR,RPL-S_2SDC4,RPL_Px_QRC,ADL-S_Post-Si_In_Production,MTL-M/P_Pre-Si_In_ProductionMTL-M_4SDC2,MTL-M_5SGC1,MTL-M_4SDC1,MTL-M_2SDC5,MTL-M_2SDC6,MTL-M_3SDC3,MTL-M_2SDC4,MTL_IFWI_CBV_TBT,MTL_IFWI_CBV_EC,MTL_IFWI_CBV_IOM,MTL-P_5SGC1,MTL-P_4SDC1,RPL-SBGA_4SC,LNL_M_PSS0.8,RPL-SBGA_2SC1,RPL-SBGA_2SC2-2,MTL_PSS_1.1,MTL_PSS_1.0_Block,RPL_P_QRC,LNLM5SGC,LNLM3SDC3,LNLM3SDC4,LNLM3SDC5,LNLM3SDC1,LNLM2SDC6,MTLSGC1,MTLSGC1,MTLSDC1,MTLSDC2,MTLSDC3,MTLSDC4,MTLSDC2,MTLSDC3,MTLSDC4,MTLSDC1,RPL-Px_4SP2,RPL-Px_4SP2,RPL_Hx-R-DC1,RPL_Hx-R-GC,RPL_Hx-R-GC,RPL_Hx-R-DC1,ARL_S_PSS1.0,LNLM2SDC7</t>
  </si>
  <si>
    <t>Verify Type-C Connector reversibility functionality for Display over Type-C port</t>
  </si>
  <si>
    <t>CSS-IVE-99711</t>
  </si>
  <si>
    <t>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LP3_HR19_Beta,CML_U62_LP3_HR19_PV,CML_U62_LP3_SR20_Beta,CML_U62_LP3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LKF_HFPGA_RS3_PSS1.0,LKF_HFPGA_RS3_PSS1.1,LKF_HFPGA_RS4_PSS1.0,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</si>
  <si>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Display Panels,TBT_IOMMU,TBT_PD_EC_NA,TCSS,USB-TypeC</t>
  </si>
  <si>
    <t>BC-RQTBC-13080
BC-RQTBC-13305
CNL-UCIS-7728
BC-RQTBC-13961
BC-RQTBC-12460
BC-RQTBC-13336 LKF PSS UCIS Coverage: IceLake-UCIS-4280,4_335-UCIS-2994
ICL PRD Coverage: BC-RQTBC-14628 BC-RQTBC-13819 
TGL PRD Coverage: BC-RQTBCTL-445
1504409626
ADL : 2205446168 , 2209397682 , 2205446182MTL_P : 22010767569  MTL_M : 22010767598
MTL : 16011327086 , 16011326930</t>
  </si>
  <si>
    <t>Type-C Connector reversibility functionality for Display over Type-C port should function without any issue and resolution should not change when flip cable</t>
  </si>
  <si>
    <t>bios.alderlake,bios.amberlake,bios.arrowlake,bios.cannonlake,bios.coffeelake,bios.cometlake,bios.geminilake,bios.icelake-client,bios.jasperlake,bios.kabylake,bios.kabylake_r,bios.lakefield,bios.lunarlake,bios.meteorlake,bios.raptorlake,bios.raptorlake_refresh,bios.rocketlake,bios.tigerlake,bios.whiskeylake,ifwi.amberlake,ifwi.arrowlake,ifwi.cannonlake,ifwi.coffeelake,ifwi.cometlake,ifwi.geminilake,ifwi.icelake,ifwi.kabylake,ifwi.kabylake_r,ifwi.lakefield,ifwi.lunarlake,ifwi.meteorlake,ifwi.raptorlake,ifwi.raptorlake_refresh,ifwi.tigerlake,ifwi.whiskeylake</t>
  </si>
  <si>
    <t>This test case to Verify Type-C Connector reversibility functionality for Display over Type-C port</t>
  </si>
  <si>
    <t>EC-TYPEC,TCSS-TBT-P1,GLK-IFWI-SI,ICL-ArchReview-PostSi,UDL2.0_ATMS2.0,LKF_PO_Phase3,LKF_PO_New_P3,EC-PD-NA,OBC-CFL-PCH-XDCI-USBC_Display_DP,OBC-LKF-CPU-TCSS-USBC_Display_DP,OBC-ICL-CPU-iTCSS-TCSS-Display_DP,OBC-TGL-CPU-iTCSS-TCSS-Display_DP,CML_BIOS_SPL,TGL_BIOS_PO_P2,Bios_DMA,TGL_IFWI_PO_P2,CML_TBT_Security_BIOS,CML_DG1_Delta,TGL_IFWI_FOC_BLUE,CML-H_ADP-S_PO_Phase2,ADL-S_TGP-H_PO_Phase2,ADL-S_TGP-H_PO_Phase3,RKL_CMLS_CPU_TCS,ADL_P_ERB_BIOS_PO,IFWI_Payload_TBT,IFWI_Payload_EC,MTL_PSS_1.0,UTR_SYNC,Automation_Inproduction,RPL_S_MASTER,RPL_S_BackwardComp,ADL-S_ 5SGC_1DPC,ADL_N_MASTER,ADL_N_5SGC1,ADL_N_4SDC1,ADL_N_3SDC1,ADL_N_2SDC1,ADL_N_2SDC2,ADL_N_2SDC3,IFWI_TEST_SUITE,IFWI_COMMON_UNIFIED,TGL_H_MASTER,RPL-S_ 5SGC1,CQN_DASHBOARD,ADL-P_5SGC1,ADL-P_5SGC2,MTL_P_MASTER,MTL_M_MASTER,MTL_S_MASTER,ADL-M_5SGC1,ADL-M_2SDC2,ADL-M_3SDC1,ADL-M_3SDC2,ADL-M_2SDC1,RPL-Px_5SGC1,RPL-Px_3SDC1,RPL-P_5SGC1,RPL-P_5SGC2,RPL-P_3SDC2,RPL-P_2SDC3,ADL_N_REV0,ADL-N_REV1,ADL_SBGA_5GC,RPL-SBGA_5SC,KBL_NON_ULT,EC-NA,EC-REVIEW,GLK-RS3-10_IFWI,ICL_BAT_NEW,LKF_ERB_PO,BIOS_EXT_BAT,TGL_ERB_PO,OBC-CNL-PCH-XDCI-USBC_Audio,OBC-CFL-PCH-XDCI-USBC_Audio,OBC-LKF-CPU-IOM-TCSS-USBC_Audio,OBC-ICL-CPU-IOM-TCSS-USBC_Audio,OBC-TGL-CPU-IOM-TCSS-USBC_Audio,TGL_NEW_BAT,LKF_WCOS_BIOS_BAT_NEW,ADL_M_PO_Phase2,ADL-S_4SDC1,ADL-S_4SDC2,ADL-S_4SDC4,MTL_VS_0.8,MTL_Test_Suite,IFWI_FOC_BAT,MTL_IFWI_PSS_EXTENDED,ADL-P_4SDC2,ADL_N_PO_Phase2,MTL_IFWI_BAT,MTL_HFPGA_TCSS,RPL-S_5SGC1,MTL-M_5SGC1,MTL-M_4SDC1,MTL-M_4SDC2,MTL-M_3SDC3,MTL-M_2SDC4,MTL-M_2SDC5,MTL-M_2SDC6,MTL_IFWI_CBV_TBT,MTL_IFWI_CBV_EC,MTL_IFWI_CBV_IOM,MTL-P_5SGC1,MTL-P_4SDC1,MTL-P_4SDC2,MTL-P_3SDC3,MTL-P_3SDC4,MTL-P_2SDC5,MTL-P_2SDC6,RPL-SBGA_4SC,RPL-Px_4SP2,RPL-P_2SDC4,RPL-P_2SDC5,RPL-P_2SDC6,RPL-Px_2SDC1,RPL-SBGA_2SC1,RPL-SBGA_2SC2-2,MTL-P_IFWI_PO,MTL_PSS_1.0_Block,MTL_PSS_1.1,ARL_S_PSS1.1,LNLM5SGC,LNLM3SDC3,LNLM3SDC4,LNLM3SDC5,LNLM3SDC1,LNLM2SDC6,ARL_S_PSS1.0,RPL-P_4SDC1,MTLSGC1,MTLSGC1,MTLSDC1,MTLSDC2,MTLSDC3,MTLSDC4,MTLSDC2,MTLSDC3,MTLSDC4,MTLSDC1,RPL_Hx-R-DC1,RPL_Hx-R-GC,RPL_Hx-R-GC,RPL_Hx-R-DC1,LNLM2SDC7</t>
  </si>
  <si>
    <t>Verify that SUT boots to OS with battery supply as the only power source</t>
  </si>
  <si>
    <t>CSS-IVE-71082</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</si>
  <si>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</si>
  <si>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BIOS-Boot-Flows,Power Btn/HID,Real Battery Management,USB PD</t>
  </si>
  <si>
    <t>BC-RQTBC-2820
BC-RQTBC-13980 
BC-RQTBCLF-252
BC-RQTBC-16762
RKL, JSLP : 2203202826</t>
  </si>
  <si>
    <t>SUT boots to OS with battery supply as the only power source and check if the battery is charging up to 95%</t>
  </si>
  <si>
    <t>bios.alderlake,bios.amberlake,bios.apollolake,bios.cannonlake,bios.coffeelake,bios.cometlake,bios.elkhartlake,bios.geminilake,bios.icelake-client,bios.jasperlake,bios.kabylake,bios.kabylake_r,bios.lakefield,bios.raptorlake,bios.tigerlake,bios.whiskeylake,ifwi.amberlake,ifwi.apollolake,ifwi.cannonlake,ifwi.coffeelake,ifwi.cometlake,ifwi.elkhartlake,ifwi.geminilake,ifwi.icelake,ifwi.kabylake,ifwi.kabylake_r,ifwi.lakefield,ifwi.meteorlake,ifwi.raptorlake,ifwi.tigerlake,ifwi.whiskeylake</t>
  </si>
  <si>
    <t>SUT boots to OS battery supply as only power source. After booting, Windows should work properly(i.e. does not hang after boot and resets during boot)</t>
  </si>
  <si>
    <t>EC-BATTERY,EC-NA,ICL-ArchReview-PostSi,CNL_Automation_Production,InProdATMS1.0_03March2018,PSE 1.0,TGL_ERB_PO,ECLITE-BAT,OBC-CNL-EC-SMC-EM-ManageBattery,OBC-CFL-EC-SMC-EM-ManageBattery,OBC-ICL-EC-SMC-EM-ManageBattery,OBC-TGL-EC-SMC-EM-ManageBattery,OBC-LKF-PTF-DekelPhy-EM-PMC_EClite_ManageBattery,GLK_ATMS1.0_Automated_TCs,KBLR_ATMS1.0_Automated_TCs,CML_EC_BAT,ECVAL-BAT-2018,LKF_WCOS_BIOS_BAT_NEW,COMMON_QRC_BAT,LKF_Battery,IFWI_Payload_PMC,IFWI_Payload_EC,EC_MECC,ADL-P_QRC_BAT,UTR_SYNC,ADL_N_MASTER,ADL_N_5SGC1,ADL_N_3SDC1,ADL_N_2SDC1,ADL_N_2SDC2,ADL_N_2SDC3,IFWI_TEST_SUITE,IFWI_COMMON_UNIFIED,MTL_Test_Suite,MTL_PSS_0.8,TGL_H_MASTER,ADL-P_5SGC2,ADL-M_5SGC1,RPL-Px_5SGC1,RPL-Px_3SDC1,MTL_SIMICS_BLOCK,ADL_SBGA_5GC,GLK-IFWI-SI,OBC-CNL-EC-SMC-EM-ManageCharger,CML_BIOS_SPL,CML_EC_FV,IFWI_Payload_Platform,ADL_N_REV0,ADL-N_REV1,RPL-P_5SGC1,RPL-P_5SGC2,RPL-P_4SDC1,RPL-P_3SDC2,RPL-P_2SDC3,RPL-P_3SDC3,RPL-P_2SDC4,RPL-P_PNP_GC,RPL-Px_4SDC1,RPL-Px_3SDC2,LNL_M_PSS0.8,MTL-M_5SGC1,MTL-M_4SDC1,MTL-M_4SDC2,MTL-M_3SDC3,MTL-M_2SDC4,MTL-M_2SDC5,MTL-M_2SDC6,MTL_IFWI_IAC_EC,MTL_IFWI_CBV_EC,RPL-SBGA_5SC,MTL-P_5SGC1,MTL-P_4SDC1,MTL-P_4SDC2,MTL-P_3SDC3,MTL-P_3SDC4,MTL-P_2SDC5,MTL-P_2SDC6,RPL-SBGA_4SC,RPL-Px_4SP2,RPL-P_2SDC6,RPL-SBGA_3SC-2,LNLM5SGC,LNLM3SDC3,LNLM3SDC4,LNLM3SDC5,LNLM3SDC1,LNLM2SDC6,LNLM3SDC2,RPL_Hx-R-DC1,RPL_Hx-R-GC,LNLM2SDC7</t>
  </si>
  <si>
    <t>Verify that battery gets charged only when  AC  is inserted and battery is present</t>
  </si>
  <si>
    <t>CSS-IVE-76042</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</si>
  <si>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H81_RS4_PV,TGL_Simics_VP_RS2_PSS1.0,TGL_Simics_VP_RS2_PSS1.1,TGL_Simics_VP_RS4_PSS1.0 ,TGL_Simics_VP_RS4_PSS1.1,TGL_U42_RS4_PV,TGL_Y42_RS4_PV,WHL_U42_PV,TGL_U42_RS6_Alpha,TGL_U42_RS6_Beta,TGL_U42_RS6_PV,TGL_Y42_RS6_Alpha,TGL_Y42_RS6_Beta,TGL_Y42_RS6_PV,AML_Y42_Win10X_PV,CML_U42_DG1_DDR4_PV,CML_U62_DG1_DDR4_PV,DG1_TGL_Y_PreAlpha,DG1_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</si>
  <si>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Charging modes,Real Battery Management,USB PD,USB-TypeC</t>
  </si>
  <si>
    <t>BC-RQTBC-10615,BC-RQTBC-12462,BC-RQTBC-13315
use case id: IceLake-UCIS-1052
BC-RQTBCTL-1179
1209950134
2201759422
4_335-UCIS-1956
BC-RQTBC-12813
RKL: 2203202841
JSLP: 2203202841</t>
  </si>
  <si>
    <t>Battery gets charged with AC supply plugged in if the battery capacity is &lt; 100%</t>
  </si>
  <si>
    <t>bios.alderlake,bios.amberlake,bios.apollolake,bios.arrowlake,bios.cannonlake,bios.coffeelake,bios.cometlake,bios.icelake-client,bios.jasperlake,bios.kabylake,bios.kabylake_r,bios.lakefield,bios.lunarlake,bios.meteorlake,bios.raptorlake,bios.raptorlake_refresh,bios.tigerlake,bios.whiskeylake,ifwi.amberlake,ifwi.arrowlake,ifwi.coffeelake,ifwi.lunarlake,ifwi.meteorlake,ifwi.raptorlake,ifwi.raptorlake_refresh</t>
  </si>
  <si>
    <t>bios.alderlake,bios.amberlake,bios.apollolake,bios.cannonlake,bios.coffeelake,bios.cometlake,bios.icelake-client,bios.jasperlake,bios.kabylake,bios.kabylake_r,bios.lakefield,bios.lunarlake,bios.meteorlake,bios.raptorlake,bios.tigerlake,bios.whiskeylake,ifwi.amberlake,ifwi.meteorlake,ifwi.raptorlake</t>
  </si>
  <si>
    <t>Intention of the test case is to verify that EC FW shall enable charging in charger controller and set charging current and voltage if the battery capacity is &lt; 100% and When remaining capacity is 100% EC FW shall disable charging in Charger controller</t>
  </si>
  <si>
    <t>GLK-FW-PO,CFL-PRDtoTC-Mapping,EC-FV,EC-REVIEW,EC-BATTERY,ICL_BAT_NEW,TGL_PSS1.0P,BIOS_EXT_BAT,InProdATMS1.0_03March2018,LKF_PO_Phase2,LKF_PO_Phase3,LKF_PO_New_P3,PSE 1.0,TGL_ERB_PO,OBC-CNL-EC-SMC-EM-ManageCharger,OBC-CFL-EC-SMC-EM-ManageCharger,OBC-ICL-EC-SMC-EM-ManageCharger,OBC-TGL-EC-SMC-EM-ManageCharger,OBC-LKF-PTF-DekelPhy-EM-PMC_EClite_ManageCharger,GLK_ATMS1.0_Automated_TCs,KBLR_ATMS1.0_Automated_TCs,CML_EC_BAT,LKF_B0_Power_ON,LKF_Battery,IFWI_Payload_EC,IFWI_Payload_PMC,UTR_SYNC,LNL_M_PSS0.8,ADL_N_MASTER,ADL_N_5SGC1,ADL_N_3SDC1,ADL_N_2SDC1,ADL_N_2SDC2,ADL_N_2SDC3,IFWI_TEST_SUITE,IFWI_COMMON_UNIFIED,MTL_Test_Suite,MTL_PSS_0.8,TGL_H_MASTER,ADL-P_5SGC2,ADL-M_5SGC1,ADL-M_3SDC2,RPL-Px_5SGC1,RPL-Px_3SDC1,MTL_SIMICS_BLOCK,ADL_N_REV0,ADL-N_REV1,MTL_IFWI_BAT,ADL_SBGA_5GC,GLK-IFWI-SI,ICL-ArchReview-PostSi,CML_BIOS_SPL,CML_EC_FV,IFWI_Payload_Platform,RPL-P_5SGC1,RPL-P_5SGC2,RPL-P_3SDC2,RPL-P_2SDC3,RPL-P_3SDC3,RPL-P_PNP_GC,RPL-Px_4SDC1,RPL-Px_3SDC2,MTL-M_5SGC1,MTL-M_4SDC1,MTL-M_4SDC2,MTL-M_3SDC3,MTL-M_2SDC4,MTL-M_2SDC5,MTL-M_2SDC6,MTL_IFWI_IAC_EC,MTL-P_5SGC1,MTL-P_4SDC1,MTL-P_4SDC2,MTL-P_3SDC3,MTL-P_3SDC4,MTL-P_2SDC5,MTL-P_2SDC6,MTL_A0_P1,RPL-SBGA_5SC,RPL-SBGA_4SC,RPL-P_5SGC1,RPL-P_2SDC6,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t>
  </si>
  <si>
    <t>Verify that SUT goes to S4 automatically on reaching critical battery level and does not resume on pressing power button</t>
  </si>
  <si>
    <t>CSS-IVE-71185</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</si>
  <si>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Simics_VP_RS2_PSS1.1,TGL_Simics_VP_RS4_PSS1.1,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</si>
  <si>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Power Btn/HID,Real Battery Management,S-states</t>
  </si>
  <si>
    <t>BC-RQTBC-10566,BC-RQTBC-10619, BC-RQTBC-10566,BC-RQTBC-12817
BC-RQTBC-12807
BC-RQTBC-2816
BC-RQTBC-13319
BC-RQTBCTL-1173
BC-RQTBC-16772 
2201759420
https://hsdes.intel.com/appstore/article/#/1606820361
RKL: 2203202816
JSLP: 2203202816 , 2202557699</t>
  </si>
  <si>
    <t>SUT should go to S4 automatically on reaching critical battery level and does not resume on pressing power button i critical battery condition. After connecting AC source SUT should resume from S4 state.</t>
  </si>
  <si>
    <t>bios.alderlake,bios.amberlake,bios.apollolake,bios.cannonlake,bios.coffeelake,bios.cometlake,bios.icelake-client,bios.jasperlake,bios.kabylake,bios.kabylake_r,bios.lakefield,bios.meteorlake,bios.raptorlake,bios.tigerlake,bios.whiskeylake,ifwi.amberlake,ifwi.meteorlake,ifwi.raptorlake</t>
  </si>
  <si>
    <t>Intention of the test case is to verify below requirement.
while the system is on battery power and in Sx states, if the remaining battery capacity falls below 6%, then EC FW shall not allow the system to power up or resume until AC is inserted.</t>
  </si>
  <si>
    <t>CFL-PRDtoTC-Mapping,EC-BATTERY,EC-SX,EC-BAT,ICL_BAT_NEW,BIOS_EXT_BAT,UDL2.0_ATMS2.0,LKF_PO_Phase3,LKF_PO_New_P3,TGL_ERB_PO,CML_EC_BAT,ECLITE-BAT,EC-FV,LKF_Battery,IFWI_Payload_EC,IFWI_Payload_PMC,UTR_SYNC,ADL_N_MASTER,ADL_N_5SGC1,ADL_N_3SDC1,ADL_N_2SDC1,ADL_N_2SDC2,ADL_N_2SDC3,IFWI_TEST_SUITE,IFWI_COMMON_UNIFIED,MTL_Test_Suite,MTL_PSS_0.8,TGL_H_MASTER,ADL-P_5SGC2,ADL-M_5SGC1,RPL-Px_5SGC1,RPL-Px_3SDC1,MTL_SIMICS_BLOCK,ADL_SBGA_5GC,GLK-IFWI-SI,ICL-ArchReview-PostSi,InProdATMS1.0_03March2018,PSE 1.0,GLK_ATMS1.0_Automated_TCs,CML_BIOS_SPL,CML_EC_FV,IFWI_Payload_Platform,ADL_N_REV0,ADL-N_REV1,RPL-P_5SGC1,RPL-P_5SGC2,RPL-P_4SDC1,RPL-P_3SDC2,RPL-P_2SDC3,RPL-P_3SDC3,RPL-P_2SDC4,RPL-P_PNP_GC,RPL-Px_4SDC1,RPL-Px_3SDC2,MTL-M_5SGC1,MTL-M_4SDC1,MTL-M_4SDC2,MTL-M_3SDC3,MTL-M_2SDC4,MTL-M_2SDC5,MTL-M_2SDC6,MTL_IFWI_CBV_PMC,MTL_IFWI_CBV_EC,RPL-SBGA_5SC,MTL-P_5SGC1,MTL-P_4SDC1,MTL-P_4SDC2,MTL-P_3SDC3,MTL-P_3SDC4,MTL-P_2SDC5,MTL-P_2SDC6,RPL-SBGA_4SC,RPL-Px_4SP2,RPL-P_2SDC6,RPL-SBGA_2SC1,RPL-SBGA_2SC2,RPL-SBGA_3SC-2,RPL-SBGA_3SC,LNLM5SGC,LNLM3SDC3,LNLM3SDC4,LNLM3SDC5,LNLM3SDC1,LNLM2SDC6,LNLM3SDC2,RPL_Hx-R-DC1,RPL_Hx-R-GC,LNLM2SDC7</t>
  </si>
  <si>
    <t>Verify that battery is charged and discharged at near critical battery level</t>
  </si>
  <si>
    <t>CSS-IVE-71567</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</si>
  <si>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Simics_VP_RS2_PSS1.1,TGL_Simics_VP_RS4_PSS1.1,TGL_U42_RS4_PV,TGL_Y42_RS4_PV,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</si>
  <si>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Real Battery Management</t>
  </si>
  <si>
    <t>BC-RQTBC-2824,BC-RQTBC-13985
4_335-UCIS-1965
BC-RQTBC-16768
2201759420</t>
  </si>
  <si>
    <t>SUT does battery charging and discharging at near critical battery level</t>
  </si>
  <si>
    <t>bios.alderlake,bios.amberlake,bios.apollolake,bios.broxton,bios.cannonlake,bios.coffeelake,bios.cometlake,bios.elkhartlake,bios.geminilake,bios.icelake-client,bios.jasperlake,bios.kabylake,bios.kabylake_r,bios.lakefield,bios.lunarlake,bios.raptorlake,bios.tigerlake,bios.whiskeylake,ifwi.amberlake,ifwi.apollolake,ifwi.broxton,ifwi.cannonlake,ifwi.coffeelake,ifwi.cometlake,ifwi.elkhartlake,ifwi.geminilake,ifwi.icelake,ifwi.kabylake,ifwi.kabylake_r,ifwi.lakefield,ifwi.meteorlake,ifwi.raptorlake,ifwi.tigerlake,ifwi.whiskeylake</t>
  </si>
  <si>
    <t>Battery  should be charged and discharged at near critical battery level</t>
  </si>
  <si>
    <t>EC-BATTERY,ICL-ArchReview-PostSi,InProdATMS1.0_03March2018,UDL2.0_ATMS2.0,TGL_ERB_PO,OBC-CNL-EC-SMC-EM-ManageCharger,OBC-CFL-EC-SMC-EM-ManageCharger,OBC-ICL-EC-SMC-EM-ManageCharger,OBC-TGL-EC-SMC-EM-ManageCharger,OBC-LKF-PTF-DekelPhy-EM-PMC_EClite_ManageCharger,CML_EC_BAT,EC-FV,LKF_Battery,IFWI_Payload_EC,IFWI_Payload_PMC,UTR_SYNC,ADL_N_MASTER,ADL_N_5SGC1,ADL_N_3SDC1,ADL_N_2SDC1,ADL_N_2SDC2,ADL_N_2SDC3,IFWI_TEST_SUITE,IFWI_COMMON_UNIFIED,MTL_Test_Suite,MTL_PSS_0.8,TGL_H_MASTER,ADL-P_5SGC2,ADL-M_5SGC1,RPL-Px_5SGC1,RPL-Px_3SDC1,MTL_SIMICS_BLOCK,ADL_N_REV0,ADL-N_REV1,ADL_SBGA_5GC,GLK-IFWI-SI,PSE 1.0,GLK_ATMS1.0_Automated_TCs,CML_BIOS_SPL,CML_EC_FV,IFWI_Payload_Platform,RPL-P_5SGC1,RPL-P_5SGC2,RPL-P_4SDC1,RPL-P_3SDC2,RPL-P_2SDC3,RPL-P_3SDC3,RPL-P_2SDC4,RPL-P_PNP_GC,RPL-Px_4SDC1,RPL-Px_3SDC2,LNL_M_PSS0.8,MTL-M_5SGC1,MTL-M_4SDC1,MTL-M_4SDC2,MTL-M_3SDC3,MTL-M_2SDC4,MTL-M_2SDC5,MTL-M_2SDC6,MTL_IFWI_CBV_EC,MTL-P_5SGC1,MTL-P_4SDC1,MTL-P_4SDC2,MTL-P_3SDC3,MTL-P_3SDC4,MTL-P_2SDC5,MTL-P_2SDC6,RPL-SBGA_5SC,RPL-SBGA_4SC,RPL-Px_4SP2,RPL-P_2SDC6,LNLM5SGC,LNLM3SDC3,LNLM3SDC4,LNLM3SDC5,LNLM3SDC1,LNLM2SDC6,LNLM3SDC2,RPL_Hx-R-GC,RPL_Hx-R-DC1,RPL_Hx-R-GC,RPL_Hx-R-DC1,LNLM2SDC7,LNLM2SDC7</t>
  </si>
  <si>
    <t>Verify that SUT goes to S4 automatically on reaching critical battery level (5%) and does not resume on pressing power button</t>
  </si>
  <si>
    <t>CSS-IVE-81059</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</si>
  <si>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TGL_ H81_RS4_Alpha,TGL_ H81_RS4_Beta,TGL_ H81_RS4_PV,TGL_Simics_VP_RS2_PSS1.1,TGL_Simics_VP_RS4_PSS1.1,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</si>
  <si>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BC-RQTBC-10619,BC-RQTBC-2824,BC-RQTBC-13989
BC-RQTBC-16772
2201759420</t>
  </si>
  <si>
    <t>SUT should go to S4 automatically on reaching critical battery level (5%) and does not resume on pressing power button. After connecting AC source and power button press SUT should resume from S4.</t>
  </si>
  <si>
    <t>bios.alderlake,bios.amberlake,bios.apollolake,bios.cannonlake,bios.coffeelake,bios.cometlake,bios.icelake-client,bios.jasperlake,bios.kabylake,bios.kabylake_r,bios.meteorlake,bios.raptorlake,bios.tigerlake,bios.whiskeylake,ifwi.amberlake,ifwi.meteorlake,ifwi.raptorlake</t>
  </si>
  <si>
    <t>Intention of the test case is to verify below requirement.
while the system is on battery power and in Sx states, if the remaining battery capacity falls below 6%, then EC FW shall not allow the system to power up or resume until AC is inserted.
this requirement for EC functionality check
 </t>
  </si>
  <si>
    <t>EC-BATTERY,EC-SX,ICL_BAT_NEW,BIOS_EXT_BAT,UDL2.0_ATMS2.0,ECVAL-EXBAT-2018,TGL_ERB_PO,CML_EC_BAT,IFWI_Payload_EC,IFWI_Payload_PMC,UTR_SYNC,ADL_N_MASTER,ADL_N_5SGC1,ADL_N_3SDC1,ADL_N_2SDC1,ADL_N_2SDC2,ADL_N_2SDC3,IFWI_TEST_SUITE,IFWI_COMMON_UNIFIED,MTL_Test_Suite,MTL_PSS_0.8,TGL_H_MASTER,ADL-P_5SGC2,ADL-M_5SGC1,RPL-Px_5SGC1,RPL-Px_3SDC1,MTL_SIMICS_BLOCK,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ADL_N_REV0,ADL-N_REV1,RPL-P_5SGC1,RPL-P_5SGC2,RPL-P_4SDC1,RPL-P_3SDC2,RPL-P_2SDC3,RPL-P_3SDC3,RPL-P_2SDC4,RPL-P_PNP_GC,RPL-Px_4SDC1,RPL-Px_3SDC2,MTL-M_5SGC1,MTL-M_4SDC1,MTL-M_4SDC2,MTL-M_3SDC3,MTL-M_2SDC4,MTL-M_2SDC5,MTL-M_2SDC6,MTL_IFWI_CBV_PMC,MTL_IFWI_CBV_EC,RPL-SBGA_5SC,MTL-P_5SGC1,MTL-P_4SDC1,MTL-P_4SDC2,MTL-P_3SDC3,MTL-P_3SDC4,MTL-P_2SDC5,MTL-P_2SDC6,RPL-SBGA_4SC,RPL-Px_4SP2,RPL-P_2SDC6,RPL-SBGA_2SC1,RPL-SBGA_2SC2,RPL-SBGA_3SC-2,RPL-SBGA_3SC,LNLM5SGC,LNLM3SDC3,LNLM3SDC4,LNLM3SDC5,LNLM3SDC1,LNLM2SDC6,LNLM3SDC2,RPL_Hx-R-DC1,RPL_Hx-R-GC,LNLM2SDC7</t>
  </si>
  <si>
    <t>Verify System stability on Sleep on battery and resume on  AC  brick and vice versa</t>
  </si>
  <si>
    <t>CSS-IVE-145301</t>
  </si>
  <si>
    <t>JSLP_POR_20H1_Alpha,JSLP_POR_20H1_PreAlpha,JSLP_POR_20H2_Beta,JSLP_POR_20H2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</si>
  <si>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Real Battery Management,S-states</t>
  </si>
  <si>
    <t>SUT could be sleep on battery and resume on AC brick and vice versa
 </t>
  </si>
  <si>
    <t>bios.alderlake,bios.jasperlake,bios.lunarlake,bios.raptorlake,ifwi.meteorlake,ifwi.raptorlake</t>
  </si>
  <si>
    <t>Intention of the test case is to verify if SUT can be put to S3 state while on DC mode and resume on AC brick. (AC+ DC mode)</t>
  </si>
  <si>
    <t>BIOS Optimization plan,BIOS_Optimization,EC-FV,UTR_SYNC,ADL_N_MASTER,ADL_N_5SGC1,ADL_N_3SDC1,ADL_N_2SDC1,ADL_N_2SDC2,ADL_N_2SDC3,IFWI_TEST_SUITE,IFWI_COMMON_UNIFIED,MTL_Test_Suite,MTL_PSS_0.8,ADL-P_5SGC2,RPL-Px_5SGC1,RPL-Px_3SDC1,ADL_N_REV0,ADL-N_REV1,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TGL_H_MASTER,ADL-M_5SGC1,RPL-P_5SGC1,RPL-P_5SGC2,RPL-P_3SDC2,RPL-P_2SDC3,RPL-P_3SDC3,RPL-P_PNP_GC,RPL-Px_4SDC1,RPL-Px_3SDC2,,MTL-M_5SGC1,MTL-M_4SDC1,MTL-M_4SDC2,MTL-M_3SDC3,MTL-M_2SDC4,MTL-M_2SDC5,MTL-M_2SDC6,MTL_IFWI_CBV_PMC,MTL_IFWI_CBV_EC,RPL-SBGA_5SC,MTL-P_5SGC1,MTL-P_4SDC1,MTL-P_4SDC2,MTL-P_3SDC3,MTL-P_3SDC4,MTL-P_2SDC5,MTL-P_2SDC6,RPL-SBGA_4SC,RPL-P_5SGC1,RPL-P_2SDC6,RPL_Hx-R-DC1,RPL_Hx-R-GC,RPL_Hx-R-GC,RPL_Hx-R-DC1,RPL_Hx-R-GC,RPL_Hx-R-DC1</t>
  </si>
  <si>
    <t>Verify system stability on performing Connected Modern Standby cycles via Lid action</t>
  </si>
  <si>
    <t>CSS-IVE-145403</t>
  </si>
  <si>
    <t>JSLP_POR_20H1_Alpha,JSLP_POR_20H1_PreAlpha,JSLP_POR_20H2_Beta,JSLP_POR_20H2_PV,JSLP_TestChip_19H1_PreAlpha,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4X_PreAlpha</t>
  </si>
  <si>
    <t>MoS (Modern Standby),Virtual Lid</t>
  </si>
  <si>
    <t>CMS cycling
JSLP : BC-RQTBC-16710 , 1607196202
MTL : 16011327273</t>
  </si>
  <si>
    <t>System should stable on performing CMS cycles via Lid action
 </t>
  </si>
  <si>
    <t>bios.arrowlake,bios.jasperlake,bios.lunarlake,bios.meteorlake,ifwi.arrowlake,ifwi.lunarlake,ifwi.meteorlake,ifwi.raptorlake</t>
  </si>
  <si>
    <t>bios.arrowlake,bios.jasperlake,bios.lunarlake,bios.meteorlake,ifwi.meteorlake,ifwi.raptorlake</t>
  </si>
  <si>
    <t>Intention of the testcase is to verify system stability on performing Connected Modern Standby cycles via Lid action
System should be stable post cycling
Testcase verifies system stability post 10 cycles.
 </t>
  </si>
  <si>
    <t>BIOS_Optimization,MTL_PSS_1.0,,EC-FV,UTR_SYNC,ADL-P_5SGC1,ADL-M_5SGC1,ADL_M_MASTER,IFWI_TEST_SUITE,IFWI_COMMON_UNIFIED,IFWI_FOC_BAT,RPL_S_MASTER,RPL-P_5SGC1,RPL-S_5SGC1,MTL_PSS_CMS,MTL-M_5SGC1,MTL-M_4SDC1,MTL-M_4SDC2,MTL-M_3SDC3,MTL-M_2SDC4,MTL-M_2SDC5,MTL-M_2SDC6,MTL_IFWI_CBV_EC,MTL_IFWI_CBV_BIOS,MTL-P_5SGC1,MTL-P_4SDC1,MTL-P_4SDC2,MTL-P_3SDC3,MTL-P_3SDC4,MTL-P_2SDC5,MTL-P_2SDC6,RPL-SBGA_5SC,MTL_PSS_1.0_Block,MTL_PSS_1.1,ARL_S_PSS1.1,MTLSDC3,MTLSDC2,ARL_S_PSS1.0,MTLSGC1</t>
  </si>
  <si>
    <t>Verify CPU turbo boost functionality  pre and post S4 , S5 , warm and cold reboot cycles</t>
  </si>
  <si>
    <t>CSS-IVE-145415</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</si>
  <si>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</si>
  <si>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G3-State,S-states,Turbo</t>
  </si>
  <si>
    <t>JSLP : 1607196257</t>
  </si>
  <si>
    <t>CPU turbo boost should be functional post S4,S5,warm and cold reboot cycle</t>
  </si>
  <si>
    <t>bios.alderlake,bios.arrowlake,bios.jasperlake,bios.lunarlake,bios.meteorlake,bios.raptorlake,bios.rocketlake,ifwi.arrowlake,ifwi.jasperlake,ifwi.lunarlake,ifwi.meteorlake,ifwi.raptorlake,ifwi.rocketlake</t>
  </si>
  <si>
    <t>Intention of the testcase is to verify CPU turbo boost functionality post S4,S5,warm and cold reboot cycle</t>
  </si>
  <si>
    <t>BIOS_Optimization,MCU_NO_HARM,UTR_SYNC,LNL_M_PSS0.8,RPL_S_BackwardComp,RPL_S_MASTER,RPL-P_5SGC1,RPL-P_4SDC1,RPL-P_3SDC2,RPL-P_2SDC3,RPL-S_5SGC1,RPL-S_4SDC1,RPL-S_4SDC2,RPL-S_4SDC2,RPL-S_2SDC1,RPL-S_2SDC2,RPL-S_2SDC3,RPL-S_ 5SGC1,RPL-P_5SGC1,RPL-P_2SDC3,ADL-S_ 5SGC_1DPC,ADL-S_4SDC1,ADL-S_4SDC2,ADL-S_4SDC4,ADL_N_MASTER,ADL_N_5SGC1,ADL_N_4SDC1,ADL_N_3SDC1,ADL_N_2SDC1,ADL_N_2SDC2,ADL_N_2SDC3,IFWI_TEST_SUITE,IFWI_COMMON_UNIFIED,RPL-S_4SDC2,ADL-P_5SGC1,ADL-P_5SGC2,ADL-M_5SGC1,ADL_N_REV0,ADL-N_REV1,RPL-S_ 5SGC1,RPL-S_4SDC1,RPL-S_4SDC2,RPL-S_4SDC2,RPL-S_2SDC2,RPL-S_2SDC3,RPL-S_2SDC7,RPL-S_2SDC8,RPL-Px_5SGC1,MTLSGC1,MTL-M_5SGC1,MTL-M_4SDC1,MTL-M_4SDC2,MTL-M_3SDC3,MTL-M_2SDC4,MTL-M_2SDC5,MTL-M_2SDC6,ADL-S_Post-Si_In_Production,MTL_IFWI_IAC_DMU,MTL_IFWI_CBV_DMU,MTL_IFWI_CBV_PMC,MTL_IFWI_CBV_PUNIT,MTL-P_5SGC1,MTL-P_4SDC1,MTL-P_4SDC2,MTL-P_3SDC3,MTL-P_3SDC4,MTL-P_2SDC5,MTL-P_2SDC6,RPL-SBGA_5SC,RPL-SBGA_4SC,RPL-SBGA_3SC,MTLSGC1,LNLM5SGC,LNLM4SDC1,LNLM3SDC2,LNLM3SDC3,LNLM3SDC4,LNLM3SDC5,LNLM2SDC6,LNLM2SDC7,RPL-S_2SDC9,RPL-P_DC7,RPL-SBGA_DC3</t>
  </si>
  <si>
    <t>[FSP] Verify FSP BIOS Boot Flow</t>
  </si>
  <si>
    <t>bios.cpu_pm,bios.platform,fw.ifwi.bios</t>
  </si>
  <si>
    <t>CSS-IVE-78905</t>
  </si>
  <si>
    <t>Industry Specs and Open source initiatives</t>
  </si>
  <si>
    <t>ADL-S_ADP-S_SODIMM_DDR5_1DPC_Alpha,ADL-S_ADP-S_UDIMM_DDR5_1DPC_PreAlpha,CFL_H62_RS2_PV,CFL_S62_RS4_PV,CFL_S62_RS5_PV,CFL_S82_RS5_PV,CFL_S82_RS6_PV,CML_S102_CMPV_DDR4_RS6_SR20_Beta,CML_S102_CMPV_DDR4_RS7_SR20_PV,CML_S62_CMPV_DDR4_RS6_SR20_Beta,CML_S62_CMPV_DDR4_RS7_SR20_PV,ICL_HFPGA_RS1_PSS_0.8C,ICL_HFPGA_RS1_PSS_0.8P,ICL_HFPGA_RS1_PSS_1.0C,ICL_HFPGA_RS1_PSS_1.0P,ICL_HFPGA_RS2_PSS_1.1,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owerOn,JSLP_TestChip_19H1_PreAlpha,KBL_U21_PV,KBLR_Y_PV,LKF_A0_RS4_Alpha,LKF_A0_RS4_POE,LKF_B0_RS4_Beta,LKF_B0_RS4_PO,LKF_B0_RS4_PV ,LKF_Bx_ROW_19H1_Alpha,LKF_Bx_ROW_19H1_POE,LKF_Bx_ROW_19H2_Beta,LKF_Bx_ROW_19H2_PV,LKF_Bx_ROW_20H1_PV,LKF_Bx_Win10X_PV,LKF_Bx_Win10X_Beta,TGL_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P_Simics_VP_PSS1.05,ADL-P_Simics_VP_PSS1.1,ADL-P_ADP-LP_DDR4_BETA,ADL-P_ADP-LP_DDR4_PV,ADL-P_ADP-LP_DDR5_BETA,ADL-P_ADP-LP_DDR5_PV,ADL-P_ADP-LP_LP4x_BETA,ADL-P_ADP-LP_LP4x_PV,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M_ADP-M_LP5_20H1_PreAlpha,ADL-M_ADP-M_LP5_21H1_PreAlpha</t>
  </si>
  <si>
    <t>FSP</t>
  </si>
  <si>
    <t>BC-RQTBC-9531
JSLP: 2203201776</t>
  </si>
  <si>
    <t> 
Boot flow should follow  FSPMemoryInit, TemRamExit, FSPSiliconInit, FSPNotify.</t>
  </si>
  <si>
    <t>3-medium</t>
  </si>
  <si>
    <t>bios.alderlake,bios.arrowlake,bios.cannonlake,bios.coffeelake,bios.geminilake,bios.icelake-client,bios.jasperlake,bios.kabylake,bios.kabylake_r,bios.lakefield,bios.lunarlake,bios.meteorlake,bios.raptorlake,bios.raptorlake_refresh,bios.tigerlake,ifwi.arrowlake,ifwi.cannonlake,ifwi.coffeelake,ifwi.geminilake,ifwi.icelake,ifwi.kabylake,ifwi.kabylake_r,ifwi.lakefield,ifwi.raptorlake,ifwi.raptorlake_refresh</t>
  </si>
  <si>
    <t>bios.alderlake,bios.arrowlake,bios.cannonlake,bios.coffeelake,bios.icelake-client,bios.jasperlake,bios.kabylake,bios.kabylake_r,bios.lakefield,bios.lunarlake,bios.meteorlake,bios.raptorlake,bios.tigerlake,ifwi.cannonlake,ifwi.coffeelake,ifwi.icelake,ifwi.kabylake,ifwi.kabylake_r,ifwi.lakefield,ifwi.raptorlake</t>
  </si>
  <si>
    <t> 
Bios boot flow should be as per the FSP boot flow spec V 2.0
FSP shall contain the listed APIs in respected firmware volumes (FV)
1..      MemoryInit API
2.      TempRamExit API
3.      SiliconInit API
4.      NotifyPhase (both Phase 1 and Phase2)
 </t>
  </si>
  <si>
    <t>LKF_PO_Phase1,LKF_PO_Phase2,UDL2.0_ATMS2.0,LKF_PO_New_P1,TGL_NEW_BAT,RKL_POE,RKL_CML_S_TGPH_PO_P1,CML-H_ADP-S_PO_Phase1,ADL-S_TGP-H_PO_Phase1,WCOS_BIOS_EFI_ONLY_TCS,ADL-S_ADP-S_DDR4_2DPC_PO_Phase1,RKL_S_CMPH_POE,RKL_S_TGPH_POE,COMMON_QRC_BAT,TGL_H_QRC_NA,MTL_Sanity,MTL_PSS_0.5,ADL_P_ERB_BIOS_PO,IFWI_Payload_BIOS,ADL-S_Delta1,ADL-S_Delta2,ADL-P_ADP-LP_DDR4_PO Suite_Phase1,PO_Phase_1,ADL-P_ADP-LP_LP5_PO Suite_Phase1,ADL-P_ADP-LP_DDR5_PO Suite_Phase1,ADL-P_ADP-LP_LP4x_PO Suite_Phase1,ADL-P_QRC_BAT,UTR_SYNC,Automation_Inproduction,RPL_S_MASTER,RPL_S_BackwardComp,ADL-S_ 5SGC_1DPC,ADL-S_4SDC1,ADL_N_MASTER,ADL_N_PSS_0.5,ADL_N_5SGC1,ADL_N_4SDC1,ADL_N_3SDC1,ADL_N_2SDC1,ADL_N_2SDC2,ADL_N_2SDC3,MTL_IFWI_PSS_EXTENDED,ADL_N_IFWI,IFWI_FOC_BAT,MTL_Test_Suite,IFWI_TEST_SUITE,RKL_S_PO_Phase1_IFWI,IFWI_COMMON_UNIFIED,TGL_H_MASTER,RPL-S_ 5SGC1,RPL-S_4SDC1,RPL-S_4SDC2,RPL-S_2SDC1,RPL-S_2SDC2,RPL-S_2SDC3,QRC_BAT_Customized,ADL_N_QRCBAT,ADL-P_5SGC1,ADL-P_5SGC2,RPL_S_PO_P1,ADL_M_QRC_BAT,ADL-M_5SGC1,MTL_SIMICS_IN_EXECUTION_TEST,ADL-N_QRC_BAT,RPL-Px_5SGC1,ADL_N_REV0,ADL-N_REV1,ADL_SBGA_5GC,RPL-P_5SGC1,RPL-P_4SDC1,RPL-P_3SDC2,RPL-S-3SDC2,RPL-S_2SDC7LNL_M_PSS0.5,LNL_M_PSS0.8,ADL_SBGA_3DC1,ADL_SBGA_3DC2,ADL_SBGA_3DC3,RPL_Px_PO_P1,ADL_SBGA_3DC4,MTL-M/P_Pre-Si_In_Production,RPL_SBGA_PO_P1,MTL_P_Sanity,MTL-P_5SGC1,MTL-P_4SDC1,MTL-P_4SDC2,MTL-P_3SDC3,MTL-P_3SDC4,MTL-P_2SDC5,MTL-P_2SDC6,RPL_P_PO_P1,LNL-M_Pre-Si_In_Production,RPL-SBGA_5SC,RPL-S_2SDC8,RPL-Px_4SP2,RPL-Px_2SDC1,MTL_M_P_PV_POR, MTLSGC1, MTLSDC3, MTLSDC5,RPL_P_Q0_DC2_PO_P1, LNLM4SDC1, LNLM3SDC3, LNLM3SDC4, LNLM3SDC5, LNLM2SDC6, LNLM5SGC, LNLM3SDC2,ARL_S_IFWI_0.8PSS, MTLSGC1, MTLSDC1, MTLSDC2, MTLSDC3, MTLSDC4, MTLSDC5, RPL-SBGA_4SC, RPL-SBGA_3SC, RPL-Px_4SP2, RPL-Px_2SDC1, RPL-P_4SDC1, RPL-P_2SDC4, RPL-P_2SDC6, RPL-P_5SGC1, RPL-P_3SDC2, RPL-P_2SDC3, RPL-P_2SDC5, RPL_Hx-R-GC, RPL_Hx-R-DC1,ARL_S_QRC,LNLM5SGC,LNLM4SDC1,LNLM3SDC2,LNLM3SDC3,LNLM3SDC4,LNLM3SDC5,LNLM2SDC6,LNLM2SDC7,RPL-S_2SDC9, RPL-P_DC7</t>
  </si>
  <si>
    <t>Verify FHD USB camera is functioning properly for capturing images &amp; video</t>
  </si>
  <si>
    <t>CSS-IVE-86896</t>
  </si>
  <si>
    <t>ADL-S_ADP-S_SODIMM_DDR5_1DPC_Alpha,ADL-S_ADP-S_UDIMM_DDR5_1DPC_PreAlpha,JSLP_POR_20H1_Alpha,JSLP_POR_20H1_PreAlpha,JSLP_POR_20H2_Beta,JSLP_POR_20H2_PV,LKF_A0_RS4_Alpha,LKF_A0_RS4_POE,LKF_B0_RS4_Beta,LKF_B0_RS4_PO,LKF_B0_RS4_PV ,LKF_Bx_ROW_19H1_Alpha,LKF_Bx_ROW_19H1_POE,LKF_Bx_ROW_19H2_Beta,LKF_Bx_ROW_19H2_PV,LKF_Bx_ROW_20H1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Y42_RS4_PV,TGL_Z0_(TGPLP-A0)_RS4_PPOExit,ADL-S_ADP-S_UDIMM_DDR5_1DPC_PV,ADL-S_ADP-S_UDIMM_DDR5_2DPC_Alpha,ADL-S_ADP-S_UDIMM_DDR5_2DPC_Beta,ADL-S_ADP-S_UDIMM_DDR5_2DPC_PreAlpha,ADL-S_ADP-S_UDIMM_DDR5_2DPC_PV,ADL-S_TGP-H_SODIMM_DDR4_1DPC_POE,ADL-S_TGP-H_UDIMM_DDR5_2DPC_POE,ADL-S_ADP-S_SODIMM_DDR5_1DPC_Beta,ADL-S_ADP-S_SODIMM_DDR5_1DPC_PreAlpha,ADL-S_ADP-S_SODIMM_DDR5_1DPC_PV,ADL-S_ADP-S_UDIMM_DDR4_2DPC_POE,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</si>
  <si>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USB2.0,USB3.0,USB-Camera</t>
  </si>
  <si>
    <t>Created based on POR\LZ doc , request from Architect
IceLake-UCIS-1115(UCIS Rev2.4/2.6)
TGL HSD ES ID:220195255
ADL: 2203203077</t>
  </si>
  <si>
    <t>Ensure that front Camera functionality of capturing of video\photo files work properly without any issue.</t>
  </si>
  <si>
    <t>bios.alderlake,bios.arrowlake,bios.geminilake,bios.jasperlake,bios.lakefield,bios.lunarlake,bios.meteorlake,bios.raptorlake,bios.raptorlake_refresh,bios.rocketlake,bios.tigerlake,ifwi.arrowlake,ifwi.geminilake,ifwi.lakefield,ifwi.lunarlake,ifwi.meteorlake,ifwi.raptorlake,ifwi.raptorlake_refresh,ifwi.tigerlake</t>
  </si>
  <si>
    <t>bios.alderlake,bios.arrowlake,bios.geminilake,bios.jasperlake,bios.lakefield,bios.meteorlake,bios.raptorlake,bios.rocketlake,bios.tigerlake,ifwi.geminilake,ifwi.lakefield,ifwi.meteorlake,ifwi.raptorlake,ifwi.tigerlake</t>
  </si>
  <si>
    <t>Check FHD Camera device functionality.</t>
  </si>
  <si>
    <t>GLK-FW-PO,GLK-IFWI-SI,LKF_PO_Phase2,UDL2.0_ATMS2.0,LKF_PO_New_P3,RKL_POE,RKL_CML_S_TGPH_PO_P3,WCOS_BIOS_WHCP_REQ,LKF_WCOS_BIOS_BAT_NEW,ADL-S_ADP-S_DDR4_2DPC_PO_Phase3,RKL_S_CMPH_POE,RKL_S_TGPH_POE,COMMON_QRC_BAT,ADL_P_ERB_BIOS_PO,IFWI_Payload_Platform,ADL-S_Delta1,ADL-P_ADP-LP_DDR4_PO Suite_Phase3,PO_Phase_3,ADL-P_ADP-LP_LP5_PO Suite_Phase3,ADL-P_ADP-LP_DDR5_PO Suite_Phase3,ADL-P_ADP-LP_LP4x_PO Suite_Phase3,ADL-P_QRC_BAT,UTR_SYNC,RPL_S_MASTER,RPL_S_BackwardComp,ADL-S_ 5SGC_1DPC,ADL-S_4SDC2,ADL_N_MASTER,ADL_N_3SDC1,ADL_N_2SDC3,MTL_Test_Suite,IFWI_COMMON_UNIFIED,IFWI_TEST_SUITE,TGL_H_MASTER,RPL-S_ 5SGC1,RPL-S_4SDC1,ADL-P_5SGC2,RKL_S_X1_2*1SDC,RPL_S_PO_P3,ADL-P_2SDC5,ADL-P_3SDC5,ADL_N_PO_Phase3,RPL-Px_5SGC1,RPL-Px_4SDC1,RPL-P_4SDC1,RPL-P_3SDC2,RPL_S_IFWI_PO_Phase3,ADL_N_REV0,ADL-N_REV1,MTL_IFWI_BAT,ADL_SBGA_5GC,ADL_SBGA_3DC1,ADL_SBGA_3DC2,ADL_SBGA_3DC3,ADL_SBGA_3DC4,ADL-M_5SGC1,ADL-M_3SDC1,ADL-M_3SDC2,ADL-M_2SDC1,ADL-M_2SDC2,RPL-P_3SDC3,RPL-P_PNP_GC,RPL_Px_PO_P3,MTL-M_5SGC1,RPL_SBGA_PO_P3,RPL_SBGA_IFWI_PO_Phase3,MTL_IFWI_CBV_IUNIT,MTL-P_4SDC2,RPL_P_PO_P3,MTLSGC1,RPL_P_Q0_DC2_PO_P3,RPL-SBGA_5SC,RPL-S_5SGC1,RPL_Hx-R-GC,RPL_Hx-R-DC1,RPL-S_2SDC9</t>
  </si>
  <si>
    <t>Verification of resolution for 8K display panel in Post OS</t>
  </si>
  <si>
    <t>CSS-IVE-100091</t>
  </si>
  <si>
    <t>ADL-S_ADP-S_SODIMM_DDR5_1DPC_Alpha,ADL-S_ADP-S_UDIMM_DDR5_1DPC_PreAlpha,TGL_ H81_RS4_Alpha,TGL_ H81_RS4_Beta,TGL_ H81_RS4_PV,TGL_Simics_VP_RS2_PSS1.0,TGL_Simics_VP_RS2_PSS1.1,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MTL_S_Simics_PSS1.1,ADL-P_ADP-LP_LP5_PreAlpha,ADL-P_ADP-LP_L4X_PreAlpha,ADL-M_ADP-M_LP5_20H1_PreAlpha,ADL-M_ADP-M_LP5_21H1_PreAlpha,ADL-P_ADP-LP_DDR4_PreAlpha,ADL-P_ADP-LP_DDR5_PreAlpha</t>
  </si>
  <si>
    <t>Display Panels</t>
  </si>
  <si>
    <t>BC-RQTBC-14500
BC-RQTBCTL-558
RKL: 2203203070
JSLP: 2203203070
MTL: 16011187452</t>
  </si>
  <si>
    <t>Test Pass, if 8K resolution(7680x4320) observed at OS</t>
  </si>
  <si>
    <t>bios.alderlake,bios.arrowlake,bios.birchstream_diamondrapids,bios.lunarlake,bios.meteorlake,bios.raptorlake,bios.raptorlake_refresh,bios.tigerlake,ifwi.arrowlake,ifwi.lunarlake,ifwi.meteorlake,ifwi.raptorlake,ifwi.raptorlake_refresh,ifwi.tigerlake</t>
  </si>
  <si>
    <t>bios.alderlake,bios.lunarlake,bios.meteorlake,bios.raptorlake,bios.tigerlake,ifwi.meteorlake,ifwi.raptorlake,ifwi.tigerlake</t>
  </si>
  <si>
    <t>To verify 8K resolution in Post OS</t>
  </si>
  <si>
    <t>ICL_BAT_NEW,ICL-ArchReview-PostSi,ICL_RFR,TGL_NEW,BIOS_EXT_BAT,UDL2.0_ATMS2.0,OBC-ICL-GPU-DDI-Display-DP,OBC-TGL-GPU-DDI-Display-DP,COMMON_QRC_BAT,TGL_H_QRC_NA,IFWI_Payload_Platform,ADL-S_Delta1,ADL-S_Delta3,UTR_SYNC,MTL_P_MASTER,RPL_S_MASRTER,ADL-S_ 5SGC_1DPC,ADL-S_4SDC2,MTL_Test_Suite,IFWI_COMMON_UNIFIED,IFWI_TEST_SUITE,TGL_H_MASTER,RPL-S_ 5SGC1,RPL-S_4SDC1,RPL-S_4SDC2,RPL-S_2SDC1,RPL-S_2SDC2,RPL-S_2SDC3,ADL-P_5SGC1,ADL-P_5SGC2,RPL_Steps_Tag_NA,MTL_Steps_Tag_NA,RPL_S_BackwardComp,ADL_N_REV0,ADL-N_REV1,ADL_SBGA_5GC,ADL_SBGA_3DC1,ADL_SBGA_3DC2,ADL_SBGA_3DC3,ADL_SBGA_3DC4,RPL-SBGA_5SC,RPL-SBGA_3SC1,ADL-M_5SGC1,ADL-M_3SDC1,ADL-M_3SDC2,ADL-M_2SDC1,ADL-M_2SDC2,RPL-P_3SDC3,RPL-P_PNP_GC,RPL-S_2SDC7,MTL_IFWI_CBV_BIOS,MTL-P_5SGC1,MTL-P_4SDC2,MTL-P_3SDC3,MTL-P_3SDC4,LNL_M_PSS1.1, MTLSGC1,MTLSDC1,MTLSDC2,MTLSDC3,MTLSDC4,RPL_Hx-R-GC,RPL_Hx-R-DC1</t>
  </si>
  <si>
    <t>Verify Audio Play back on USB-Headset post S3 cycle</t>
  </si>
  <si>
    <t>bios.pch,fw.ifwi.pchc,fw.ifwi.pmc</t>
  </si>
  <si>
    <t>CSS-IVE-114636</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</si>
  <si>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</si>
  <si>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audio codecs,S-states,USB2.0,USB3.0,USB3.1</t>
  </si>
  <si>
    <t>TGL HSD ES ID 220194372
TGL HSD ES ID 220195234
ADL: 1408256996</t>
  </si>
  <si>
    <t>Ensure that the audio file plays in headphones without any issue pre and post cycle</t>
  </si>
  <si>
    <t>bios.alderlake,bios.arrowlake,bios.cannonlake,bios.coffeelake,bios.cometlake,bios.icelake-client,bios.lunarlake,bios.meteorlake,bios.raptorlake,bios.raptorlake_refresh,bios.rocketlake,bios.tigerlake,ifwi.arrowlake,ifwi.cannonlake,ifwi.coffeelake,ifwi.cometlake,ifwi.icelake,ifwi.lunarlake,ifwi.meteorlake,ifwi.raptorlake,ifwi.raptorlake_refresh,ifwi.tigerlake</t>
  </si>
  <si>
    <t>bios.alderlake,bios.arrowlake,bios.cometlake,bios.meteorlake,bios.raptorlake,bios.rocketlake,bios.tigerlake,ifwi.cometlake,ifwi.meteorlake,ifwi.raptorlake,ifwi.tigerlake</t>
  </si>
  <si>
    <t>Validate Audio Play back with on USB headset Android OS Steps: Steps:Step 1 Open the musicplayerStep 2 Select one audio file and play itStep 3 Stop the musicStep 4 Close the applicationStep 5 Perform a S0i3 cycleStep 6 Repeat steps 1 to 4 post cycle Expected results:Able to hear music in the earpieces of the headset or with speakers connected to DUT pre and post cycle</t>
  </si>
  <si>
    <t>TGL_PSS0.8P,UDL2.0_ATMS2.0,TGL_VP_NA,OBC-TGL-PCH-AVS-Audio-HDA_Headphone,IFWI_Payload_Platform,MTL_PSS_1.0,ARL_S_PSS1.0,RKL-S X2_(CML-S+CMP-H)_S102,RKL-S X2_(CML-S+CMP-H)_S62,ADL-M_21H2,UTR_SYNC,RPL_S_MASTER,RPL_S_BackwardComp,ADL-S_ 5SGC_1DPC,ADL-S_4SDC1,ADL-S_4SDC2,ADL-S_4SDC4,ADL_N_MASTER,ADL_N_5SGC1,ADL_N_4SDC1,ADL_N_3SDC1,ADL_N_2SDC1,ADL_N_2SDC3,TGL_H_MASTER,ADL-P_5SGC2,RPL-Px_5SGC1,RPL-Px_4SDC1,MTL_SIMICS_BLOCK,ADL_N_REV0,ADL-N_REV1,ADL_SBGA_5GC,ADL_SBGA_3DC1,ADL_SBGA_3DC2,ADL_SBGA_3DC3,ADL_SBGA_3DC4,MTL_PSS_1.0,ARL_S_PSS1.0_BLOCK,RPL-SBGA_5SC,RPL-SBGA_3SC1,ADL-M_5SGC1,ADL-M_3SDC1,ADL-M_3SDC2,ADL-M_2SDC1,ADL-M_2SDC2,RPL-P_4SDC1,IFWI_COMMON_UNIFIED,RPL-P_3SDC3,RPL-P_PNP_GC,RPL-S_2SDC7,MTL_IFWI_CBV_ACE FW,MTL_IFWI_CBV_PMC,RPL_Px_PO_New_P3,MTLSGC1,MTLSDC3,LNLM5SGC,LNLM4SDC1,LNLM3SDC2,LNLM3SDC3,LNLM3SDC4,LNLM3SDC5,LNLM2SDC6,MTLSGC1,MTLSDC5,RPL_Hx-R-GC,RPL_Hx-R-DC1</t>
  </si>
  <si>
    <t>Verify display in eDP panel in BIOS Setup ,EFI and OS</t>
  </si>
  <si>
    <t>CSS-IVE-145249</t>
  </si>
  <si>
    <t>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</si>
  <si>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Display Panels,Pre-OS display,UEFI</t>
  </si>
  <si>
    <t>ADL: 2202557316</t>
  </si>
  <si>
    <t>eDP display should be work fine without any issues</t>
  </si>
  <si>
    <t>bios.alderlake,bios.arrowlake,bios.jasperlake,bios.lunarlake,bios.meteorlake,bios.raptorlake,bios.raptorlake_refresh,bios.rocketlake,ifwi.arrowlake,ifwi.lunarlake,ifwi.meteorlake,ifwi.raptorlake,ifwi.raptorlake_refresh</t>
  </si>
  <si>
    <t>This test is to Verify display in eDP panel in BIOS Setup/EFI and OS</t>
  </si>
  <si>
    <t>BIOS_Optimization,MTL_PSS_0.5,ARL_S_PSS0.5,UTR_SYNC,Automation_Inproduction,RPL_S_MASTER,ADL_N_MASTER,ADL_N_5SGC1,ADL_N_4SDC1,ADL_N_3SDC1,ADL_N_2SDC1,ADL_N_2SDC3,MTL_Test_Suite,MTL_IFWI_PSS_EXTENDED,IFWI_FOC_BAT,RPL_PSS_BASEAutomation_Inproduction,IFWI_COMMON_UNIFIED,IFWI_TEST_SUITE,RPL-S_ 5SGC1,RPL-S_4SDC1,RPL-S_4SDC2,RPL-S_2SDC1,RPL-S_2SDC2,RPL-S_2SDC3,ADL-P_5SGC1,ADL-P_5SGC2,MTL_IFWI_Sanity,ADL-M_5SGC1,ADL-M_3SDC1,ADL-M_3SDC2,ADL-M_2SDC1,ADL-M_2SDC2,ADL-P_4SDC1,ADL-P_4SDC2,ADL-P_3SDC1,ADL-P_3SDC2,ADL-P_3SDC3,ADL-P_3SDC4,MTL_SIMICS_IN_EXECUTION_TEST,RPL_Steps_Tag_NA,MTL_Steps_Tag_NA,RPL-Px_5SGC1,RPL-Px_4SDC1,MTL_S_Sanity,RPL-P_5SGC1,RPL-P_4SDC1,RPL-P_3SDC2,RPL-P_2SDC4,RPL_S_BackwardComp,RPL_S_IFWI_PO_Phase2,RPL_S_PO_P2,ADL_N_REV0,ADL-N_REV1,RPL-SBGA_5SC,RPL-SBGA_3SC1,ERB,RPL-P_3SDC3,RPL-P_PNP_GC,RPL_Px_PO_P2,MTL-M/P_Pre-Si_In_Production,MTL-M_5SGC1,MTL-M_4SDC1,MTL-M_4SDC2,MTL-M_3SDC3,MTL-M_2SDC4,MTL-M_2SDC5,MTL-M_2SDC6,RPL_SBGA_PO_P2,RPL_SBGA_IFWI_PO_Phase2,MTL_IFWI_CBV_BIOS,LNL_M_PSS0.5,LNL_M_PSS0.8,MTL-P_5SGC1,MTL-P_4SDC1,MTL-P_4SDC2,MTL-P_3SDC3,MTL-P_3SDC4,MTL-P_2SDC5,MTL-P_2SDC6,MTL_A0_P1,RPL_P_PO_P2,RPL-P_2SDC3,RPL-P_2SDC5,RPL-P_2SDC6,RPL-Px_4SP2,RPL-Px_2SDC1,ARL_Px_IFWI_CI
,RPL_P_PO_P2,MTL-P_IFWI_PO,MTLSDC1,MTLSDC2,MTLSDC4,RPL_P_Q0_DC2_PO_P2,ARL_S_IFWI_1.1PSS,MTLSDC1,RPL-Px_4SP2,RPL_Hx-R-GC,RPL_Hx-R-DC1</t>
  </si>
  <si>
    <t>Verify video playback in OS  pre and post S4, S5, warm and cold reboot cycles</t>
  </si>
  <si>
    <t>bios.platform,fw.ifwi.bios,fw.ifwi.pmc</t>
  </si>
  <si>
    <t>CSS-IVE-145260</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</si>
  <si>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</si>
  <si>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audio codecs,G3-State,S-states</t>
  </si>
  <si>
    <t>Video playback should be consistent with various pre and post power cycles</t>
  </si>
  <si>
    <t>bios.alderlake,bios.jasperlake,bios.lunarlake,bios.meteorlake,bios.raptorlake,bios.rocketlake,ifwi.meteorlake,ifwi.raptorlake</t>
  </si>
  <si>
    <t>This test is to verify video playback in OS post various power cycles</t>
  </si>
  <si>
    <t>BIOS_Optimization,COMMON_QRC_BAT,ADL-S_ADP-S_DDR4_2DPC_PO_Phase3,ADL-P_ADP-LP_DDR4_PO Suite_Phase3,PO_Phase_3,ADL-P_ADP-LP_LP5_PO Suite_Phase3,ADL-P_ADP-LP_DDR5_PO Suite_Phase3,ADL-P_ADP-LP_LP4x_PO Suite_Phase3,MTL_PSS_0.5,RPL_S_PSS_BASE,ADL-M_21H2,UTR_SYNC,MTL_HFPGA_Audio,RPL_S_MASTER,RPL_S_BackwardComp,ADL-S_4SDC1,ADL-S_4SDC2,ADL-S_4SDC3,ADL-S_3SDC4,ADL_N_MASTER,ADL_N_5SGC1,ADL_N_4SDC1,ADL_N_3SDC1,ADL_N_2SDC1,ADL_N_2SDC2,ADL_N_2SDC3,MTL_Test_Suite,MTL_PSS_1.1,IFWI_COMMON_UNIFIED,IFWI_TEST_SUITE,RPL-S_5SGC1,RPL-S_4SDC1,RPL-S_4SDC2,RPL-S_2SDC1,RPL-S_2SDC2,RPL-S_2SDC3,RPL-S_2SDC7,QRC_BAT_Customized,MTL_P_MASTER,MTL_M_MASTER,ADL-P_5SGC1,ADL-P_5SGC2,ADL-M_5SGC1,MTL_SIMICS_IN_EXECUTION_TEST,ADL_N_PO_Phase3,RPL_Steps_Tag_NA,MTL_Steps_Tag_NA,RPL-Px_5SGC1,RPL-Px_4SDC1,MTL_S_PSS_0.8,MTL_S_IFWI_PSS_0.8,RPL-P_5SGC1,RPL-P_4SDC1,RPL-P_3SDC2,RPL-P_2SDC4,RPL_S_IFWI_PO_Phase3,ADL_N_REV0,ADL-N_REV1,RPL_S_PO_P3,ADL_SBGA_5GC,ADL_SBGA_3DC1,ADL_SBGA_3DC2,ADL_SBGA_3DC3,ADL_SBGA_3DC4,RPL-SBGA_5SC,RPL-SBGA_3SC1,ADL-M_3SDC1,ADL-M_3SDC2,ADL-M_2SDC1,ADL-M_2SDC2,RPL_P_PSS_BIOS,RPL-P_3SDC3,RPL-P_PNP_GC,RPL_Px_PO_P3,MTL-M_5SGC1,MTL-M_4SDC1,MTL-M_4SDC2,MTL-M_3SDC3,MTL-M_2SDC4,MTL-M_2SDC5,MTL-M_2SDC6,MTL_IFWI_IAC_BIOS,RPL_SBGA_PO_P3,RPL_SBGA_IFWI_PO_Phase3,MTL_IFWI_CBV_PMC,MTL IFWI_Payload_Platform-Val,LNL_M_PSS0.5,LNL_M_PSS0.8,MTL-P_5SGC1,MTL-P_4SDC1,MTL-P_4SDC2,MTL-P_3SDC3,MTL-P_3SDC4,MTL-P_2SDC5,MTL-P_2SDC6,LNL_M_PSS1.1,RPL_P_PO_P3,RPL-Px_4SP2,RPL-Px_2SDC1,MTL_M_P_PV_POR,MTL-P_IFWI_PO,MTLSDC1,MTLSDC2,MTLSDC3,RPL_P_Q0_DC2_PO_P3,ARL_S_IFWI_0.8PSS,MTLSGC1,MTLSDC5,ARL_FT_BLK,RPL_Hx-R-GC,RPL_Hx-R-DC1,ARL_S_QRC</t>
  </si>
  <si>
    <t>Verify disable/enable ISH Controller option in BIOS</t>
  </si>
  <si>
    <t>CSS-IVE-65810</t>
  </si>
  <si>
    <t>ADL-S_ADP-S_SODIMM_DDR5_1DPC_Alpha,AML_5W_Y22_ROW_PV,CFL_H62_RS3_PV,CFL_H62_RS4_PV,CFL_H62_RS5_PV,CFL_H82_RS5_PV,CFL_H82_RS6_PV,CFL_S62_RS5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Bx_Win10X_PV,LKF_Bx_Win10X_Beta,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SODIMM_DDR5_1DPC_Beta,ADL-S_ADP-S_SODIMM_DDR5_1DPC_POE,ADL-S_ADP-S_SODIMM_DDR5_1DPC_PreAlpha,ADL-S_ADP-S_SODIMM_DDR5_1DPC_PV,TGL_U42_RS6_Alpha,TGL_U42_RS6_Beta,TGL_U42_RS6_PV,TGL_Y42_RS6_Alpha,TGL_Y42_RS6_Beta,TGL_Y42_RS6_PV,RKL_S_TGPH_Simics_VP_PSS1.0,RKL_S_TGPH_Simics_VP_PSS1.1,RKL_CML_S_102_TGPH_Xcomp_DDR4_Beta,RKL_CML_S_102_TGPH_Xcomp_DDR4_Alpha,RKL_CML_S_102_TGPH_Xcomp_DDR4_PV,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5_PreAlpha</t>
  </si>
  <si>
    <t>BC-RQTBC-10139
BC-RQTBC-9887
TGL Requirement coverage: 1209756376 
RKL:2203201744
ADL:2203201744
MTL_PSS:16011187655,16011327143, 1408878467</t>
  </si>
  <si>
    <t>ISH controller should able to set enable /disable option without hang</t>
  </si>
  <si>
    <t>bios.alderlake,bios.amberlake,bios.apollolake,bios.arrowlake,bios.broxton,bios.cannonlake,bios.coffeelake,bios.geminilake,bios.icelake-client,bios.kabylake,bios.kabylake_r,bios.lakefield,bios.lunarlake,bios.meteorlake,bios.raptorlake,bios.rocketlake,bios.skylake,bios.tigerlake,ifwi.amberlake,ifwi.apollolake,ifwi.arrowlake,ifwi.broxton,ifwi.cannonlake,ifwi.coffeelake,ifwi.geminilake,ifwi.icelake,ifwi.kabylake,ifwi.kabylake_r,ifwi.lakefield,ifwi.lunarlake,ifwi.meteorlake,ifwi.raptorlake,ifwi.tigerlake</t>
  </si>
  <si>
    <t>bios.alderlake,bios.amberlake,bios.apollolake,bios.arrowlake,bios.broxton,bios.cannonlake,bios.coffeelake,bios.geminilake,bios.icelake-client,bios.kabylake,bios.kabylake_r,bios.lakefield,bios.lunarlake,bios.meteorlake,bios.raptorlake,bios.rocketlake,bios.tigerlake,ifwi.amberlake,ifwi.apollolake,ifwi.broxton,ifwi.cannonlake,ifwi.coffeelake,ifwi.geminilake,ifwi.icelake,ifwi.kabylake,ifwi.kabylake_r,ifwi.lakefield,ifwi.meteorlake,ifwi.raptorlake,ifwi.tigerlake</t>
  </si>
  <si>
    <t>Sensor Viewer,iTestSuite</t>
  </si>
  <si>
    <t>Intention of the  test case is to verify ISH Controller BIOS options</t>
  </si>
  <si>
    <t>BIOS_Optimization,MTL_PSS_1.0,ADL-S_ADP-S_DDR4_2DPC_PO_Phase1,ADL-P_ADP-LP_DDR4_PO Suite_Phase1,PO_Phase_1,ADL-P_ADP-LP_LP5_PO Suite_Phase1,ADL-P_ADP-LP_DDR5_PO Suite_Phase1,ADL-P_ADP-LP_LP4x_PO Suite_Phase1,ADL-M_21H2,UTR_SYNC,Automation_Inproduction,RPL_S_MASTER,RPL_S_BackwardComp,ADL-P_SODIMM_DDR5_NA,ADL-S_4SDC2,ADL_N_MASTER,COMMON_QRC_BAT,ADL_N_REV0,ADL_N_5SGC1,ADL_N_4SDC1,ADL_N_3SDC1,ADL_N_2SDC1,ADL_N_2SDC3,MTL_S_MASTER,IFWI_TEST_SUITE,IFWI_COMMON_UNIFIED,MTL_Test_Suite,TGL_H_MASTER,TGL_H_5SGC1,TGL_H_4SDC1,RPL-S_3SDC1,MTL_PSS_0.8_NEW,QRC_BAT_Customized,ADL-P_5SGC1,ADL-P_5SGC2,ADL-M_5SGC1,ADL-M_2SDC1,MTL_SIMICS_IN_EXECUTION_TEST,RPL-Px_5SGC1,RPL-Px_4SDC1,MTL_S_IFWI_PSS_1.0,RPL-P_5SGC1,RPL-P_5SGC2,ADL-N_REV1,RPL_S_PO_P2,RPL-SBGA_5SC,RPL-SBGA_3SC1,ADL_SBGA_5GC,ARL_S_MASTER,ARL_PX_MASTER,RPL-P_4SDC1,RPL-P_3SDC2,ADL-M_2SDC2,MTL_M_P_PV_POR,RPL_Px_PO_P2,MTL-M/P_Pre-Si_In_Production,MTL_IFWI_IAC_BIOS,LNL_M_PSS0.5,LNL_M_PSS0.8,LNL_M_PSS1.0,RPL_SBGA_PO_P2,ADL-S_Post-Si_In_Production,MTL_IFWI_CBV_ISH,MTL_IFWI_CBV_BIOS,MTL-S_Pre-Si_In_Production,MTL-P_5SGC1,MTL-P_4SDC1,MTL-P_2SDC5,RPL_P_PO_P2,ADL-N_Post-Si_In_Production,RPL-S_Post-Si_In_Production,RPL-Px_4SP2,RPL-Px_2SDC1c,RPL-P_5SGC,RPL-P_4SDC1,RPL_P_PO_P2,RPL_P_Q0_DC2_PO_P2,ARL_Px_IFWI_CI
RPL_P_PO_P2,MTLSDC2,LNLM5SGC,LNLM3SDC2,LNLM4SDC1,LNLM3SDC3,LNLM3SDC4,LNLM3SDC5,LNLM2SDC6,ARL_S_IFWI_1.0PSS,MTLSDC2,ARL_S_PSS1.0,ARL_S_QRC,LNLM5SGC, LNLM4SDC1, LNLM3SDC2, LNLM3SDC3, LNLM3SDC4, LNLM3SDC5, LNLM2SDC6, LNLM2SDC7,RPL-S_2SDC9</t>
  </si>
  <si>
    <t>Verify Embedded-keyboard functionality in pre and post OS</t>
  </si>
  <si>
    <t>CSS-IVE-93289</t>
  </si>
  <si>
    <t>ICL_Simics_VP_RS1_PSS_0.3,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reAlpha,TGL_Simics_VP_RS2_PSS0.8,TGL_Simics_VP_RS2_PSS1.0,TGL_Simics_VP_RS2_PSS1.1,TGL_Simics_VP_RS4_PSS0.8,TGL_Simics_VP_RS4_PSS1.0 ,TGL_Simics_VP_RS4_PSS1.1,TGL_U42_RS4_PV,TGL_UY42_PO,TGL_Y42_RS4_PV,TGL_U42_RS6_Alpha,TGL_U42_RS6_Beta,TGL_U42_RS6_PV,TGL_Y42_RS6_Alpha,TGL_Y42_RS6_Beta,TGL_Y42_RS6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
  </si>
  <si>
    <t>Embedded keyboard,Scan Matrix</t>
  </si>
  <si>
    <t>IceLake-UCIS-1438
1405574531
220194398
220195272</t>
  </si>
  <si>
    <t>Embedded-keyboard should work in Bios, EFI shell and OS  without any other system issues</t>
  </si>
  <si>
    <t>bios.alderlake,bios.arrowlake,bios.icelake-client,bios.jasperlake,bios.lunarlake,bios.meteorlake,bios.raptorlake,bios.tigerlake,ifwi.icelake,ifwi.meteorlake,ifwi.raptorlake,ifwi.tigerlake</t>
  </si>
  <si>
    <t>Intention of the test case is to verify embedded keyboard functionality in Bios, EFI shell and OS</t>
  </si>
  <si>
    <t>ICL-FW-PSS0.3,ICL-FW-PSS0.5,ICL_PSS_BAT_NEW,ICL_BAT_NEW,TGL_PSS0.8C,BIOS_EXT_BAT,UDL2.0_ATMS2.0,ICL_RVPC_NA,OBC-ICL-EC-eSPI-IO-ScanMatrix,OBC-TGL-EC-eSPI-IO-ScanMatrix,TGL_PSS_IN_PRODUCTION,TGL_BIOS_PO_P3,TGL_IFWI_PO_P1,TGL_NEW_BAT,TGL_IFWI_FOC_BLUE,TGL_U_EX_BAT,COMMON_QRC_BAT,MTL_PSS_0.5,IFWI_Payload_BIOS,IFWI_Payload_PCHC,ADL-P_QRC_BAT,UTR_SYNC,ADL_N_MASTER,ADL_N_5SGC1,ADL_N_4SDC1,ADL_N_3SDC1,ADL_N_2SDC1,ADL_N_2SDC2,ADL_N_2SDC3,IFWI_TEST_SUITE,IFWI_COMMON_UNIFIED,MTL_Test_Suite,MTL_PSS_0.8,QRC_BAT_Customized,ADL-P_5SGC1,ADL-P_5SGC2,ADL_M_QRC_BAT,ADL-M_5SGC1,MTL_SIMICS_IN_EXECUTION_TEST,ADL-N_QRC_BAT,RPL-Px_5SGC1,RPL-Px_3SDC1,ADL_N_REV0,ADL-N_REV1,MTL_IFWI_BAT,ADL_SBGA_5GC,ERB,GLK-IFWI-SI,ICL-ArchReview-PostSi,InProdATMS1.0_03March2018,PSE 1.0,OBC-CNL-EC-SMC-EM-ManageCharger,OBC-CFL-EC-SMC-EM-ManageCharger,OBC-ICL-EC-SMC-EM-ManageCharger,OBC-TGL-EC-SMC-EM-ManageCharger,OBC-LKF-PTF-DekelPhy-EM-PMC_EClite_ManageCharger,GLK_ATMS1.0_Automated_TCs,CML_BIOS_SPL,CML_EC_FV,IFWI_Payload_Platform,TGL_H_MASTER,RPL-P_5SGC1,RPL-P_5SGC2,RPL-P_4SDC1,RPL-P_3SDC2,RPL-P_2SDC3,RPL-P_3SDC3,RPL-P_2SDC4,RPL-P_PNP_GC,RPL-Px_4SDC1,RPL-Px_3SDC2,MTL-M/P_Pre-Si_In_Production,MTL-M_5SGC1,MTL-M_4SDC1,MTL-M_4SDC2,MTL-M_3SDC3,MTL-M_2SDC4,MTL-M_2SDC5,MTL-M_2SDC6,RPL-SBGA_5SC,LNL_M_PSS0.5,LNL_M_PSS0.8,MTL-P_5SGC1,MTL-P_4SDC1,MTL-P_4SDC2,MTL-P_3SDC3,MTL-P_3SDC4,MTL-P_2SDC5,MTL-P_2SDC6,RPL-SBGA_4SC,RPL-Px_4SP2,RPL-P_2SDC5,RPL-P_2SDC6,RPL-Px_2SDC1,MTL_M_P_PV_POR,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t>
  </si>
  <si>
    <t>Verify that BIOS detects and initializes SSDs/SATA drives attached to PCIe x4 port</t>
  </si>
  <si>
    <t>CSS-IVE-93996</t>
  </si>
  <si>
    <t>Internal and External Storage</t>
  </si>
  <si>
    <t>ADL-S_ADP-S_SODIMM_DDR5_1DPC_Alpha,ADL-S_ADP-S_UDIMM_DDR5_1DPC_PreAlpha,CFL_H62_RS2_PV,CFL_H62_RS3_PV,CFL_H62_RS4_PV,CFL_H62_RS5_PV,CFL_H82_RS5_PV,CFL_H82_RS6_PV,CFL_KBPH_S62_RS3_PV,CFL_S62_RS4_PV,CFL_S62_RS5_PV,CFL_S82_RS5_PV,CFL_S82_RS6_PV,CFL_U43e_LP3_KC_PV,CFL_U43e_PV,CNL_H82_PV,CNL_U20_GT0_PV,CNL_U22_PV,CNL_Y22_PV,GLK_B0_RS3_PV,GLK_B0_RS4_PV,ICL_U42_RS6_PV,ICL_Y42_RS6_PV,KBL_H42_PV,KBL_S22_PV,KBL_S42_PV,KBL_U22_PV,KBL_U23e_PV,KBL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</si>
  <si>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SATA Gen3 Direct AHCI</t>
  </si>
  <si>
    <t>Added for the Architect request on All available ports training
BC-RQTBC-14253
ADL: 1409796922</t>
  </si>
  <si>
    <t>Pass Criteria: System will allow tester to access PCIe SATA card via Device manager and EFI shell,</t>
  </si>
  <si>
    <t>bios.alderlake,bios.apollolake,bios.arrowlake,bios.cannonlake,bios.coffeelake,bios.geminilake,bios.icelake-client,bios.kabylake,bios.lunarlake,bios.meteorlake,bios.raptorlake,bios.rocketlake,bios.skylake,bios.tigerlake,bios.whiskeylake,ifwi.apollolake,ifwi.arrowlake,ifwi.cannonlake,ifwi.coffeelake,ifwi.geminilake,ifwi.icelake,ifwi.kabylake,ifwi.lunarlake,ifwi.meteorlake,ifwi.raptorlake,ifwi.tigerlake,ifwi.whiskeylake</t>
  </si>
  <si>
    <t>bios.alderlake,bios.apollolake,bios.cannonlake,bios.coffeelake,bios.geminilake,bios.icelake-client,bios.kabylake,bios.meteorlake,bios.raptorlake,bios.rocketlake,bios.tigerlake,bios.whiskeylake,ifwi.apollolake,ifwi.cannonlake,ifwi.coffeelake,ifwi.geminilake,ifwi.icelake,ifwi.kabylake,ifwi.meteorlake,ifwi.raptorlake,ifwi.tigerlake,ifwi.whiskeylake</t>
  </si>
  <si>
    <t> BIOS should detect and initializes SSDs/SATA drives attached to PCIe x4 port</t>
  </si>
  <si>
    <t>ICL-ArchReview-PostSi,UDL2.0_ATMS2.0,ICL_RVPC_NA,OBC-CNL-AIC-PCIe-IO-storage_SATA,OBC-CFL-AIC-PCIe-IO-storage_SATA,OBC-ICL-AIC-PCIe-IO-storage_SATA,OBC-TGL-AIC-PCIe-IO-storage_SATA,TGL_BIOS_PO_P1,TGL_IFWI_PO_P1,ADL-S_TGP-H_PO_Phase1,COMMON_QRC_BAT,BIOS_BAT_QRC,IFWI_Payload_BIOS,IFWI_Payload_PCHC,ADL-S_Delta1,UTR_SYNC,RPL_S_MASTER, RPL_S_BackwardComp,ADL-S_3SDC4,ADL_N_MASTER,ADL_N_3SDC1,ADL_N_2SDC3,IFWI_FOC_BAT,IFWI_FOC_BAT_EXT,IFWI_TEST_SUITE,IFWI_COMMON_UNIFIED,MTL_Test_Suite,TGL_H_MASTER,RPL-S_4SDC1,RPL-S_4SDC2,RPL-S_2SDC1,RPL-S_2SDC2,MTL_S_MASTER,RPL-P_3SDC2,,RPL_P_MASTER,RPL_S_IFWI_PO_Phase3,RPL-S_2SDC1,RPL-S_2SDC3,MTL_IFWI_FV,MTL_IFWI_IAC_PCHC,RPL_SBGA_IFWI_PO_Phase3,RPL-SBGA_5SC,MTL_IFWI_CBV_PCHC,MTL_IFWI_CBV_BIOS,MTL-P_2SDC5 ,MTL-P_2SDC6,LNLM3SDC4,LNLM3SDC5,LNLM2SDC6,LNLM2SDC7,MTLSDC3MTL_P_QRC_NA,MTL_P_QRC_NA</t>
  </si>
  <si>
    <t>Verify SUT support Debug Trace log capture via TAP over JTAG (Route traces to PTI)</t>
  </si>
  <si>
    <t>bios.platform,fw.ifwi.others,fw.ifwi.pchc</t>
  </si>
  <si>
    <t>CSS-IVE-99696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</si>
  <si>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</si>
  <si>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debug interfaces,NPK</t>
  </si>
  <si>
    <t>CNL-UCIS-4655
BC-RQTBC-15182
BC-RQTBC-13206
IceLake-UCIS-2734
BC-RQTBCLF-87
 LKF PSS UCIS Coverage: IceLake-UCIS-2728, IceLake-UCIS-2729, IceLake-UCIS-2745 
 LKF PRD Coverage: BC-RQTBCLF-427, BC-RQTBCLF-311, BC-RQTBCLF-424
BC-RQTBC-3189
TGL PRD: BC-RQTBCTL-1418,BC-RQTBCTL-692,BC-RQTBC-15954
TGL UCIS:1405566792,1405566981, 1405566939,1405566945
LKF UCIS:4_335-UCIS-2091,4_335-UCIS-2088,4_335-UCIS-1578,4_335-UCIS-2090
JSLP PRD:BC-RQTBC-16163,BC-RQTBC-16840
RKL:2203201798
JSLP:2203201841, 2203201867,1607196315,1305899479
ADL: 1305899502,1305899498,1305899476,1305899479,1305899487,1305899478,1305899513
ADL:2203201798
2203201841
MTL: 16011187555 16011327322,16011327367</t>
  </si>
  <si>
    <t>Able to view CPU and PCH device list using ITP XDP/Lauterbach via TAP over JTAG and able to capture system traces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</si>
  <si>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tigerlake,ifwi.whiskeylake</t>
  </si>
  <si>
    <t>This Test case to check for Debug Trace log capture via TAP over JTAG</t>
  </si>
  <si>
    <t>EC-FV,EC-GPIO,UDL2.0_ATMS2.0,LKF_PO_Phase1,LKF_PO_New_P1,TGL_ERB_PO,OBC-CNL-CPU-NPK-Debug-JTAG,OBC-CFL-CPU-NPK-Debug-JTAG,OBC-ICL-CPU-NPK-Debug-JTAG,OBC-LKF-CPU-NPK-Debug-JTAG,OBC-TGL-CPU-NPK-Debug-JTAG,TGL_BIOS_PO_P3,LKF_B0_Power_ON,RKL_POE,ADL-S_TGP-H_PO_Phase3,COMMON_QRC_BAT,IFWI_Payload_Platform,RKL-S X2_(CML-S+CMP-H)_S62,RKL-S X2_(CML-S+CMP-H)_S102,ADL-P_QRC_BAT,MTL_PSS_0.8,MTL_PSS_1.0,MTL_PSS_1.1,ADL-M_21H2,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ADL-M_3SDC1,RPL-SBGA_5SC,RPL_Hx-R-GC,RPL_Hx-R-DC1,RPL-SBGA_4SC,RPL-SBGA_3SC,RPL-SBGA_3SC-2,RPL-SBGA_2SC1,RPL-SBGA_2SC21,RPL-P_5SGC1,RPL-P_2SDC5,RPL-P_2SDC3,RPL-P_2SDC4,RPL-P_2SDC6,RPL-P_PNP_GC,RPL-P_4SDC1,RPL-P_3SDC2,RPL-Px_5SGC1,RPL-S_ 5SGC1,RPL-S_2SDC7,RPL-S_3SDC1,RPL-S_4SDC1,RPL-S_4SDC2,RPL-S_2SDC1,RPL-S_2SDC2,RPL-S_2SDC9,RPL-S_2SDC3,RPL_S_MASTER,RPL_S_BackwardCompc,ADL-S_4SDC1,ADL_N_MASTER,MTL_S_MASTER,MTL_M_MASTER,MTL_P_MASTER,ADL_N_5SGC1,ADL_N_4SDC1,ADL_N_3SDC1,ADL_N_2SDC1,ADL_N_2SDC2,ADL_N_2SDC3,IFWI_TEST_SUITE,IFWI_COMMON_UNIFIED,MTL_Test_Suite,TGL_H_MASTER,TGL_H_5SGC1,TGL_H_4SDC1,TGL_H_4SDC2,TGL_H_4SDC,MTL_TEMP,ADL-P_5SGC1,ADL-P_5SGC2,MTL_S_PSS_0.8,ADL_M_QRC_BAT,ADL-M_5SGC1,ADL-M_3SDC2,ADL-M_2SDC1,ADL-M_2SDC2,ADL_N_REV0,ADL-N_QRC_BAT,ADL-N_REV1,RPL_S_IFWI_PO_Phase1,RPL_S_PO_P2,ADL_SBGA_5GC,ADL_SBGA_3DC1,ADL_SBGA_3DC2,ADL_SBGA_3DC3,ADL_SBGA_3DC4,ADL_SBGA_3DC,NA_4_FHF,MTL_S_BIOS_Emulation,RPL_Px_PO_P2,LNL_M_PSS1.1,RPL_SBGA_PO_P2,RPL_SBGA_IFWI_PO_Phase1,MTL_IFWI_CBV_BIOS,RPL_P_PO_P2,RPL_P_Q0_DC2_PO_P2,ARL_S_PSS1.0MTL_P_QRC_NA,MTL_P_QRC_NA,ARL_PSS_BLOCK</t>
  </si>
  <si>
    <t>Verify SUT support Debug Trace log capture - Route traces to BSSB in low power mode</t>
  </si>
  <si>
    <t>CSS-IVE-99698</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</si>
  <si>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WHL_U42_Corp_PV,WHL_U42_PV,WHL_U43e_Corp_PV,ADL-S_ADP-S_UDIMM_DDR5_1DPC_PV,ADL-S_ADP-S_UDIMM_DDR5_2DPC_Alpha,ADL-S_ADP-S_UDIMM_DDR5_2DPC_Beta,ADL-S_ADP-S_UDIMM_DDR5_2DPC_PreAlpha,ADL-S_ADP-S_UDIMM_DDR5_2DPC_PV,ADL-S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</si>
  <si>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debug interfaces,NPK,S-states,TBT_PD_EC_NA</t>
  </si>
  <si>
    <t>BC-RQTBC-9452,BC-RQTBC-12460
BC-RQTBC-13098
BC-RQTBC-10263
BC-RQTBC-13817
BC-RQTBC-15239
BC-RQTBC-14148
BC-RQTBC-13415
BC-RQTBC-12369
BC-RQTBC-15177
BC-RQTBC-15182
BC-RQTBC-13206
IceLake-UCIS-2745
 LKF PSS UCIS Coverage: IceLake-UCIS-2728, IceLake-UCIS-2729, IceLake-UCIS-2745, IceLake-UCIS-2733
Tiger Lake: 29-FR-7355
TGL BIOS FR,UCIS:220194345
220194345
220195197
1909114546
1909114544
LKF UCIS:4_335-UCIS-2086,4_335-UCIS-2925
TGL PRD:BC-RQTBCTL-812,22010710570
TGL UCIS:1405566939,1909114546,220194345,22010710570, 1508011804
LKF FR:4_335-FR-17299,LKF UCIS:4_335-UCIS-2091,4_335-UCIS-1578
LKF UCIS: 4_335-UCIS-2086 CML:BC-RQTBC-13084
RKL: 2203201721,2203201841,2203202765
JSLP:2203201721 1607196313 2203202765 2203201841
ADL:1305899504,2203202765
RKL:2203201679
ADL:2203201798
2203201841
MTL:16011327298</t>
  </si>
  <si>
    <t> 
Route traces through BSSB should be successfully establish over usb port and connection should be established after resume from Sx states without any issue
 </t>
  </si>
  <si>
    <t>bios.alderlake,bios.arrowlake,bios.cannonlake,bios.coffeelake,bios.cometlake,bios.icelake-client,bios.jasperlake,bios.lakefield,bios.lunarlake,bios.meteorlake,bios.raptorlake,bios.raptorlake_refresh,bios.rocketlake,bios.tigerlake,bios.whiskeylake,ifwi.arrowlake,ifwi.lunarlake,ifwi.meteorlake,ifwi.raptorlake</t>
  </si>
  <si>
    <t>bios.alderlake,bios.arrowlake,bios.cannonlake,bios.coffeelake,bios.cometlake,bios.icelake-client,bios.jasperlake,bios.lakefield,bios.lunarlake,bios.meteorlake,bios.raptorlake,bios.rocketlake,bios.tigerlake,bios.whiskeylake,ifwi.meteorlake,ifwi.raptorlake</t>
  </si>
  <si>
    <t>This Test Cases is to verify SUT support Debug Trace log capture - Route traces to BSSB in low power mode</t>
  </si>
  <si>
    <t>EC-FV,EC-TYPEC,EC-GPIO,LKF_TI_GATING,TGL_NEW,UDL2.0_ATMS2.0,EC-PD-NA,OBC-CNL-CPU-NPK-Debug-BSSB,OBC-CFL-CPU-NPK-Debug-BSSB,OBC-ICL-CPU-NPK-Debug-BSSB,OBC-LKF-CPU-NPK-Debug-BSSB,OBC-TGL-CPU-NPK-Debug-BSSB,ADL-S_TGP-H_PO_Phase3,COMMON_QRC_BAT,ADL-S_Delta1,RKL-S X2_(CML-S+CMP-H)_S62,RKL-S X2_(CML-S+CMP-H)_S102,ADL-P_QRC_BAT,,UTR_SYNC,LNLM5SGC,LNLM4SDC1,LNLM3SDC2,LNLM3SDC3,LNLM3SDC4,LNLM3SDC5,LNLM2SDC6,LNLM2SDC7,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MTLSDC5,MTLSDC4,,,RPL-Px_4SP2,RPL-Px_2SDC1,MTL-P_4SDC1,MTL-P_3SDC3,MTL-P_3SDC4,MTL-P_5SGC1,MTL-P_4SDC2,MTL-P_2SDC5,MTL-P_2SDC6,MTL-M_5SGC1,MTL-M_2SDC4,MTL-M_2SDC5,MTL-M_2SDC6,MTL-M_4SDC1,MTL-M_3SDC3,MTL-M_4SDC2,RPL-Px_4SDC1,RPL-P_3SDC3,ADL-M_3SDC1,RPL-SBGA_5SC, RPL_Hx-R-GC,RPL_Hx-R-DC1,RPL-SBGA_4SC,RPL-SBGA_3SC,RPL-SBGA_3SC-2,RPL-SBGA_2SC1,RPL-SBGA_2SC21,RPL-P_5SGC1,RPL-P_2SDC5,RPL-P_2SDC3,RPL-P_2SDC4,RPL-P_2SDC6,RPL-P_PNP_GC,RPL-P_4SDC1,RPL-P_3SDC2,RPL-Px_5SGC1,RPL-S_ 5SGC1,RPL-S_2SDC7,RPL-S_3SDC1,RPL-S_4SDC1,RPL-S_4SDC2,RPL-S_2SDC1,RPL-S_2SDC2,RPL-S_2SDC9,RPL-S_2SDC3,RPL_S_MASTER,RPL_P_MASTER,RPL_S_BackwardCompc,ADL-S_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P_5SGC1,ADL-P_5SGC2,ADL_M_QRC_BAT,ADL-M_5SGC1,ADL-M_3SDC2,ADL-M_2SDC1,ADL-M_2SDC2,ADL_N_REV0,ADL-N_QRC_BAT,ADL-N_REV1,ADL_SBGA_5GC,ADL_SBGA_3DC1,ADL_SBGA_3DC2,ADL_SBGA_3DC3,ADL_SBGA_3DC4,ADL_SBGA_3DC,NA_4_FHF,MTL_IFWI_CBV_EC,MTL_IFWI_CBV_BIOSMTL_P_QRC_NA,MTL_P_QRC_NA</t>
  </si>
  <si>
    <t>BIOS should be able to change, append and remove devices from the boot order</t>
  </si>
  <si>
    <t>CSS-IVE-85705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</si>
  <si>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ICL_U42_RS6_PV,ICL_UN42_KC_PV_RS6,ICL_Y42_RS6_PV,ICL_YN42_RS6_PV,JSLP_POR_20H1_Alpha,JSLP_POR_20H1_PowerOn,JSLP_POR_20H1_PreAlpha,JSLP_POR_20H2_Beta,JSLP_POR_20H2_PV,JSLP_PSS_0.8_19H1_REV2,JSLP_PSS_1.0_19H1_REV2,JSLP_PSS_1.1_19H1_REV2,JSLP_TestChip_19H1_PreAlpha,LKF_A0_RS4_Alpha,LKF_A0_RS4_POE,LKF_B0_RS4_Beta,LKF_B0_RS4_PO,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</si>
  <si>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BC-RQTBC-8443
BC-RQTBCLF-488
BC-RQTBCTL-797
RKL:BC-RQTBCTL-2615,BC-RQTBCTL-797
BC-RQTBC-16270
JSLP:2203202748,2203202674
ADL Requirement ID: 2203202748,,2203202674,2203201437,</t>
  </si>
  <si>
    <t>The BIOS should have ability to change,append and remove devices from the boot order, as they are connected / removed, accordingly.</t>
  </si>
  <si>
    <t>bios.alderlake,bios.arrowlake,bios.cannonlake,bios.coffeelake,bios.cometlake,bios.icelake-client,bios.jasperlake,bios.lakefield,bios.lunarlake,bios.meteorlake,bios.raptorlake,bios.raptorlake_refresh,bios.rocketlake,bios.tigerlake,bios.tigerlake_refresh,bios.whiskeylake,ifwi.arrowlake,ifwi.lunarlake,ifwi.meteorlake,ifwi.raptorlake</t>
  </si>
  <si>
    <t>The BIOS should be able to change,append and remove devices from the boot order.</t>
  </si>
  <si>
    <t>BIOS_BAT_QRC,BIOS_EXT_BAT,UDL2.0_ATMS2.0,OBC-CNL-PCH-InternalBus-FlexIO-BIOSsettings,OBC-CFL-PCH-InternalBus-FlexIO-BIOSsettings,TGL_BIOS_PO_P3,TGL_H_PSS_BIOS_BAT,RKL_POE,RKL_CML_S_TGPH_PO_P1,ADL_S_Dryrun_Done,CML-H_ADP-S_PO_Phase1,RKL_S_CMPH_POE_Sanity,RKL_S_TGPH_POE,COMMON_QRC_BAT,ADL_P_ERB_BIOS_PO,ADL_S_QRCBAT,ADL-S_Delta2,ADL-S_ADP-S_DDR4_2DPC_PO_Phase1,ADL-P_ADP-LP_DDR4_PO Suite_Phase1,PO_Phase_1,RKL-S X2_(CML-S+CMP-H)_S102,RKL-S X2_(CML-S+CMP-H)_S62,ADL-P_ADP-LP_LP5_PO Suite_Phase1,ADL-P_ADP-LP_DDR5_PO Suite_Phase1,ADL-P_ADP-LP_LP4x_PO Suite_Phase1,ADL-P_QRC,ADL-P_QRC_BAT,MTL_VS0,MTL_TRY_RUN,RPL_S_PSS_BASE,MTL_PSS_0.5,ADL-M_21H2,UTR_SYNC,LNLM5SGC,LNLM4SDC1,LNLM3SDC2,LNLM3SDC3,LNLM3SDC4,LNLM3SDC5,LNLM2SDC6,RPL-Px_4SP2,RPL-Px_2SDC1,RPL-Px_4SDC1,RPL-P_3SDC3,RPL-S_5SGC1,RPL-S_2SDC3,RPL-S_2SDC2,RPL-S_2SDC9,RPL-S_2SDC1,RPL-S_4SDC2,RPL-S_4SDC1,RPL-S_3SDC1,ADL-M_3SDC1,RPL-SBGA_5SC,RPL_Hx-R-GC,RPL_Hx-R-DC1,RPL-SBGA_4SC,RPL-SBGA_3SC1,RPL-P_5SGC1,RPL-P_2SDC4,RPL-P_PNP_GC,RPL-P_4SDC1,RPL-P_3SDC2,RPL-Px_5SGC1,ADL_M_PO_Phase1Automation_Inproduction,RPL-S_ 5SGC1,RPL-S_2SDC7,RPL_S_MASTER,RPL_P_MASTER,RPL_S_BackwardCompc,MTL_HFPGA_SOC_S,ADL-S_ 5SGC_1DPC,ADL-S_4SDC1,ADL-S_4SDC2,ADL-S_4SDC3,ADL-S_3SDC4,ADL_N_MASTER,ADL_N_PSS_0.5,ADL_N_5SGC1,ADL_N_4SDC1,ADL_N_3SDC1,ADL_N_2SDC1,ADL_N_2SDC2,ADL_N_2SDC3,MTL_Test_Suite,IFWI_TEST_SUITE,IFWI_COMMON_UNIFIED,TGL_H_MASTER,QRC_BAT_Customized,ADL_N_QRCBAT,ADL-P_5SGC1,ADL-P_5SGC2,RPL_S_PO_P1,ADL_M_QRC_BAT,ADL-M_5SGC1,ADL-M_3SDC2,ADL-M_2SDC1,ADL-M_2SDC2,MTL_SIMICS_IN_EXECUTION_TEST,ADL_N_PO_Phase1,ADL-N_QRC_BAT,MTL_S_Sanity,RPL_S_QRCBAT,ADL_N_REV0,ADL-N_REV1,MTL_HSLE_Sanity_SOC,ADL_SBGA_5GC,ADL_SBGA_3DC1,ADL_SBGA_3DC2,ADL_SBGA_3DC3,ADL_SBGA_3DC4,ADL_SBGA_3DC,NA_4_FHF,RPL_P_PSS_BIOSLNL_M_PSS0.5,LNL_M_PSS0.8,MTL_S_BIOS_Emulation,RPL_Px_PO_P1,RPL_Px_QRC,MTL_IFWI_IAC_BIOS,RPL_SBGA_PO_P1,MTL IFWI_Payload_Platform-Val,JSL_QRC_BAT,RPL_P_PO_P1,RPL-sbga_QRC_BAT,MTL_M_P_PV_POR,RPL_P_QRC,RPL_P_Q0_DC2_PO_P1,MTLSGC1,MTLSDC4,MTLSDC2,MTLSDC1,MTLSDC5,MTLSDC3,TGL_BIOS_IPU_QRC_BAT</t>
  </si>
  <si>
    <t>Verify Audio DRM playback over 3.5mm-Jack-Headsets (via HD-A)</t>
  </si>
  <si>
    <t>bios.pch,fw.ifwi.bios</t>
  </si>
  <si>
    <t>CSS-IVE-132948</t>
  </si>
  <si>
    <t>ADL-S_ADP-S_SODIMM_DDR5_1DPC_Alpha,ADL-S_ADP-S_UDIMM_DDR5_1DPC_PreAlpha,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</si>
  <si>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3.5mm Jack,audio codecs</t>
  </si>
  <si>
    <t>ADL FR: 1604590047
MTL FR: 16011326992, 16011326958</t>
  </si>
  <si>
    <t>Ensure that the audio file plays over headphones without any issueAudio should be played without any issues like glitches, hang, or any other audio related issues</t>
  </si>
  <si>
    <t>bios.alderlake,bios.arrowlake,bios.lunarlake,bios.meteorlake,bios.raptorlake,bios.raptorlake_refresh,ifwi.arrowlake,ifwi.lunarlake,ifwi.meteorlake,ifwi.raptorlake,ifwi.raptorlake_refresh</t>
  </si>
  <si>
    <t>bios.alderlake,bios.arrowlake,bios.lunarlake,bios.meteorlake,bios.raptorlake,ifwi.meteorlake,ifwi.raptorlake</t>
  </si>
  <si>
    <t>Validate Audio DRM (Digital Rights Management) Play back with 3mm Jack headset. Apple i-tunes have the DRM support. </t>
  </si>
  <si>
    <t>COMMON_QRC_BAT,MTL_PSS_1.0,MTL_PSS_1.1,UTR_SYNC,LNLM4SDC1,LNLM3SDC4,MTLSGC1,MTLSDC1,Automation_Inproduction,MTL_HFPGA_Audio,RPL_S_MASTER,RPL_S_BackwardComp,ADL-S_ 5SGC_1DPC,ADL-S_4SDC2,MTL_Test_Suite,IFWI_COMMON_UNIFIED,IFWI_TEST_SUITE,RPL-S_ 5SGC1,RPL-S_4SDC1,RPL-S_2SDC2,RPL-S_2SDC3,ADL-P_5SGC2,MTL_IFWI_Sanity,ADL-M_5SGC1,ADL-M_2SDC1,RPL-Px_5SGC1,MTL_S_PSS_0.8,MTL_S_IFWI_PSS_0.8,RPL_S_PO_P3,ADL_N_REV0,ADL-N_REV1,ADL_SBGA_5GC,ADL_SBGA_3DC3,ADL_SBGA_3DC4,RPL-SBGA_5SC,ADL-P_4SDC1,ADL-P_3SDC1,ADL-P_3SDC2,ADL-P_2SDC1,ADL-P_2SDC2,ADL-P_2SDC3,ADL-P_2SDC5,ADL-P_3SDC_5SUT,ADL-M_3SDC2,ADL_N_5SGC1,ADL_N_3SDC1,ADL_N_2SDC,ADL_N_2SDC2,ADL_N_2SDC3,ADL-N_DT_Regulatory,ADL-N_Mobile_Regulatory,RPL-P_5SGC1,RPL-P_PNP_GC,LNL_M_PSS1.1,RPL_Px_PO_P3,MTL-M_5SGC1,MTL-M_3SDC3,RPL_SBGA_PO_P3,MTL_IFWI_CBV_ACE FW,MTL IFWI_Payload_Platform-Val,MTL-P_5SGC1,MTL-P_3SDC4,LNL_M_PSS1.0,RPL_P_PO_P3,RPL-S_2SDC8,RPL-Px_2SDC1,MTL-P_IFWI_PO,MTL_P_Sanity,ARL_S_IFWI_0.8PSS,ARL_FT_BLK,RPL_Hx-R-GC,RPL_Hx-R-DC1,ARL_S_PSS1.0,ARL_S_QRC,LNL_M_PSS0.8,RPL-S_2SDC9</t>
  </si>
  <si>
    <t>Verify Two NVMe-SSD"s detection in Bios when connected to M.2 Gen4 slots from CPU &amp; PCH.</t>
  </si>
  <si>
    <t>CSS-IVE-133059</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</si>
  <si>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</si>
  <si>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M.2 PCIe Gen4,PCIe-Gen4</t>
  </si>
  <si>
    <t>ADL: 1406986700
MTL: 1406986700</t>
  </si>
  <si>
    <t>NVMe connected on the M.2 Gen4 slots from CPU &amp; PCH should be detected.</t>
  </si>
  <si>
    <t>bios.alderlake,bios.arrowlake,bios.lunarlake,bios.meteorlake,bios.raptorlake,bios.rocketlake,ifwi.arrowlake,ifwi.lunarlake,ifwi.meteorlake,ifwi.raptorlake</t>
  </si>
  <si>
    <t>verify the NVMe detection on M.2 CPU &amp; PCH  PCIe Gen4 slots in BIOS </t>
  </si>
  <si>
    <t>ADL_S_Dryrun_Done,COMMON_QRC_BAT,BIOS_BAT_QRC,ADL_S_CPU and PCH,MTL_PSS_1.0,UTR_SYNC,RPL_S_MASTER,ADL-P_SODIMM_DDR5_NA,RPL_S_BackwardComp,ADL-S_4SDC3,IFWI_TEST_SUITE,IFWI_COMMON_UNIFIED,MTL_Test_Suite,RPL-S_4SDC2,MTL_P_MASTER,MTL_M_MASTER,ADL-P_2SDC5,MTL_PCIE_NEW_FEATURE_TEST,MTL_SIMICS_IN_EXECUTION_TEST,RPL-P_5SGC1,RPL-P_3SDC2,MTL_VS_1.0,RPL_P_MASTER,RPL_S_IFWI_PO_Phase3,ADL_N_REV0,ADL-N_REV1,MTL_IFWI_BAT,ADL_SBGA_5GC,RPL-SBGA_5SC,ERB,RPL-S_3SDC1,ADL-M_3SDC2,RPL-P_3SDC3,MTL_M_P_PV_POR,ADL_SBGA_3DC3,ADL_SBGA_3DC4,RPL_Px_PO_P3,MTL-M_5SGC1,MTL-M_4SDC1,MTL-M_4SDC2,MTL-M_3SDC3,MTL-M_2SDC4,RPL-Px_5SGC1,RPL-Px_4SDC1,LNL_M_PSS1.0,RPL_SBGA_IFWI_PO_Phase3,MTL_IFWI_CBV_SPHY,MTL_IFWI_CBV_PCHC,MTL_IFWI_CBV_BIOS,LNL_M_PSS0.5,LNL_M_PSS0.8,MTL-P_5SGC1, MTL-P_4SDC1 ,MTL-P_4SDC2 ,MTL-P_3SDC3 ,MTL-P_3SDC4,RPL_P_PO_P3,RPL-Px_4SP2, RPL-Px_2SDC1,RPL-P_2SDC3,RPL-P_2SDC4,RPL-P_2SDC5,RPL-P_2SDC6,RPL-SBGA_3SC-2,MTLSGC1,MTLSDC1,MTLSDC3,MTLSDC4,RPL_P_Q0_DC2_PO_P3,LNLM5SGC,LNLM4SDC1,LNLM3SDC2,ARL_S_PSS1.0,ARL_S_QRC</t>
  </si>
  <si>
    <t>Verify SX cycles with NVMe SSD"s connected to M.2 Gen4 slots from CPU &amp; PCH.</t>
  </si>
  <si>
    <t>CSS-IVE-133060</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</si>
  <si>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ADL-S_ADP-S_UDIMM_DDR5_1DPC_PV,ADL-S_ADP-S_UDIMM_DDR5_2DPC_Alpha,ADL-S_ADP-S_UDIMM_DDR5_2DPC_Beta,ADL-S_ADP-S_UDIMM_DDR5_2DPC_PreAlpha,ADL-S_ADP-S_UDIMM_DDR5_2DPC_PV,ADL-S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</si>
  <si>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M.2 PCIe Gen4</t>
  </si>
  <si>
    <t>ADL: 1406986700, 16010767776
MTL: 1406986700</t>
  </si>
  <si>
    <t>SUT should be stable across SX cycles with M.2 NVMe-SSD connected over Gen4 M.2 slot</t>
  </si>
  <si>
    <t>bios.alderlake,bios.arrowlake,bios.lunarlake,bios.meteorlake,bios.raptorlake,bios.rocketlake,ifwi.meteorlake,ifwi.raptorlake</t>
  </si>
  <si>
    <t>Verify basic functionalities of NVMe connected over M.2 Gen4 slots from CPU &amp; PCH.</t>
  </si>
  <si>
    <t>ADL_S_Dryrun_Done,ADL_S_CPU and PCH,MTL_PSS_1.0,UTR_SYNC,LNL_M_PSS0.8,RPL_S_MASTER,ADL-P_SODIMM_DDR5_NA,RPL_S_BackwardComp,ADL-S_4SDC3,IFWI_TEST_SUITE,IFWI_COMMON_UNIFIED,MTL_Test_Suite,MTL_PSS_0.8,RPL-S_4SDC2,ADL-P_2SDC5,ADL_N_REV0,RPL-P_5SGC1,RPL-P_3SDC2,RPL_P_MASTER,RPL_S_IFWI_PO_Phase3,ADL_SBGA_5GC,RPL-SBGA_5SC,RPL-S_3SDC1,RPL-P_3SDC3,ADL_SBGA_3DC3,ADL_SBGA_3DC4,RPL_Px_PO_P3,MTL-M_5SGC1,MTL-M_4SDC1,MTL-M_4SDC2,MTL-M_3SDC3,MTL-M_2SDC4,RPL-Px_5SGC1,RPL-Px_4SDC1,LNL_M_PSS1.0,RPL_SBGA_IFWI_PO_Phase3,MTL_IFWI_CBV_PMC,MTL_IFWI_CBV_SPHY,MTL_IFWI_CBV_PCHC,MTL_IFWI_CBV_BIOS,MTL-P_5SGC1,MTL-P_4SDC1,MTL-P_4SDC2,MTL-P_3SDC3,MTL-P_3SDC4,RPL_P_PO_P3,RPL-Px_4SP2,RPL-Px_2SDC1,RPL-P_2SDC3,RPL-P_2SDC4,RPL-P_2SDC5,RPL-P_2SDC6,MTL_M_P_PV_POR,RPL-SBGA_3SC-2,MTLSGC1,MTLSDC1,MTLSDC3,MTLSDC4,RPL_P_Q0_DC2_PO_P3,ARL_S_IFWI_PSS,LNLM5SGC,LNLM4SDC1,LNLM3SDC2,ARL_S_IFWI_0.8PSS,ARL_S_PSS1.0,ARL_S_PSS0.8</t>
  </si>
  <si>
    <t>Verify WWAN functionality  pre and post S4 , S5 , warm and cold reboot cycles</t>
  </si>
  <si>
    <t>CSS-IVE-145049</t>
  </si>
  <si>
    <t>AMLR_Y42_PV_RS6,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</si>
  <si>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G3-State,S-states,WWAN</t>
  </si>
  <si>
    <t>,
ADL:1609618344,2203202914,1507702197</t>
  </si>
  <si>
    <t>WWAN module should be functional without any issue pre and post S4 , S5 , warm and cold reboot cycles</t>
  </si>
  <si>
    <t>bios.alderlake,bios.amberlake,bios.arrowlake,bios.lunarlake,bios.meteorlake,bios.raptorlake,ifwi.lunarlake,ifwi.meteorlake,ifwi.raptorlake</t>
  </si>
  <si>
    <t>bios.alderlake,bios.raptorlake,ifwi.meteorlake,ifwi.raptorlake</t>
  </si>
  <si>
    <t>This test is to verify WWAN functional test pre and post S4 , S5 , warm and cold reboot cycles</t>
  </si>
  <si>
    <t>BIOS_Optimization,COMMON_QRC_BAT,ADL-S_ADP-S_DDR4_2DPC_PO_Phase3,ADL-P_ADP-LP_DDR4_PO Suite_Phase3,PO_Phase_3,ADL-P_ADP-LP_LP5_PO Suite_Phase3,ADL-P_ADP-LP_DDR5_PO Suite_Phase3,ADL-P_ADP-LP_LP4x_PO Suite_Phase3,ADL-P_QRC_BAT,UTR_SYNC,Automation_Inproduction,ADL-P_SODIMM_DDR5_NA,MTL_M_MASTER,MTL_P_MASTER,ADL_N_MASTER,ADL_N_2SDC2,IFWI_TEST_SUITE,IFWI_COMMON_UNIFIED,MTL_Test_Suite,MTL_PSS_1.0,ADL-P_5SGC1,ADL-M_5SGC1,ADL-M_4SDC1,ADL_N_REV0,ADL_N_PO_Phase3,MTL_SIMICS_BLOCK,ADL-N_REV1,RPL_P_MASTER,1,RPL-Px_4SDC1,ADL-M_2SDC1,RPL-P_5SGC1,ADL_SBGA_3DC1,RPL-P_2SDC4,RPL-P_PNP_GC,MTL-M_4SDC1,MTL-M_4SDC2,MTL_IFWI_QAC,MTL_IFWI_CBV_PMC,RPL-SBGA_5SC,MTL IFWI_Payload_Platform-Val,MTL-P_4SDC1,MTL-P_4SDC2,MTL-P_3SDC3,RPL-Px_2SDC1,LNLM5SGC,LNLM3SDC2,LNLM3SDC3,LNLM3SDC4,IPU23.1_BIOS_change, RPL_Hx-R-GC,LNLM5SGC,LNLM3SDC2,LNLM3SDC3,LNLM3SDC4, RPL-P_DC7,RPL-SBGA_DC3</t>
  </si>
  <si>
    <t>Verify WWAN enumeration in OS pre and post S4 , S5 , warm and cold reboot cycles</t>
  </si>
  <si>
    <t>CSS-IVE-145048</t>
  </si>
  <si>
    <t>AMLR_Y42_PV_RS6,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</si>
  <si>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ADL : 2203202914,1507702197</t>
  </si>
  <si>
    <t>WWAN module should get detected in device manager pre and post S4 , S5 , warm and cold reboot cycles</t>
  </si>
  <si>
    <t>bios.alderlake,bios.amberlake,bios.arrowlake,bios.lunarlake,bios.meteorlake,bios.raptorlake,bios.raptorlake_refresh,ifwi.lunarlake,ifwi.meteorlake,ifwi.raptorlake,ifwi.raptorlake_refresh</t>
  </si>
  <si>
    <t>bios.alderlake,ifwi.meteorlake,ifwi.raptorlake</t>
  </si>
  <si>
    <t>This testcase is to check WWAN module enumeration in device manager  pre and post S4 , S5 , warm and cold reboot cycles</t>
  </si>
  <si>
    <t>BIOS_Optimization,COMMON_QRC_BAT,ADL-P_QRC_BAT,UTR_SYNC,ADL-P_SODIMM_DDR5_NA,MTL_M_MASTER,MTL_P_MASTER,ADL_N_MASTER,ADL_N_2SDC2,IFWI_TEST_SUITE,IFWI_COMMON_UNIFIED,MTL_Test_Suite,ADL-P_5SGC1,ADL_M_QRC_BAT,ADL-M_5SGC1,ADL-M_4SDC1,ADL_N_REV0,ADL-N_REV1,RPL_P_MASTER,1,RPL-Px_4SDC1,ADL-M_2SDC1,RPL-P_5SGC1,ADL_SBGA_3DC1,MTL-M_4SDC1,MTL-M_4SDC2,MTL_IFWI_QAC,MTL_IFWI_CBV_PMC,MTL IFWI_Payload_Platform-Val,MTL-P_4SDC1,MTL-P_4SDC2,MTL-P_3SDC3,RPL-Px_2SDC1,RPL-P_2SDC4,LNLM5SGC,LNLM3SDC2,LNLM3SDC3,LNLM3SDC4, RPL-SBGA_5SC, RPL_Hx-R-GC,LNLM5SGC,LNLM3SDC2,LNLM3SDC3,LNLM3SDC4, RPL-P_DC7,RPL-SBGA_DC3</t>
  </si>
  <si>
    <t>Verify CNVi WLAN Enumeration in OS pre and post S4 , S5 , warm and cold reboot cycles</t>
  </si>
  <si>
    <t>CSS-IVE-145036</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</si>
  <si>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t>
  </si>
  <si>
    <t>CNVi,G3-State,S-states,WiFi</t>
  </si>
  <si>
    <t>JSL PRD Coverage: BC-RQTBC-16460 BC-RQTBC-16464
RKL: 2203202994
JSLP: 2203202994,2203203063
ADL: 2202557898
MTL:16011187507,16011327085</t>
  </si>
  <si>
    <t>CNVi WiFi should be enumerated successfully in OS OS pre and post S4 , S5 , warm and cold reboot cycles</t>
  </si>
  <si>
    <t>This Test case is to validate CNVi WLAN Enumeration in OS pre and post S4 , S5 , warm and cold reboot cycles </t>
  </si>
  <si>
    <t>BIOS_Optimization,MTL_PSS_0.8,ADL-S_ADP-S_DDR4_2DPC_PO_Phase2,ADL-P_ADP-LP_DDR4_PO Suite_Phase2,PO_Phase_2,RKL-S X2_(CML-S+CMP-H)_S102,RKL-S X2_(CML-S+CMP-H)_S62,ADL-P_ADP-LP_LP5_PO Suite_Phase2,ADL-P_ADP-LP_DDR5_PO Suite_Phase2,ADL-P_ADP-LP_LP4x_PO Suite_Phase2,UTR_SYNC,LNL_M_PSS0.8,Automation_Inproduction,RPL_S_BackwardComp,ADL-S_ 5SGC_1DPC,4SDC3,ADL-S_4SDC4,ADL-S_3SDC5,ADL_N_5SGC1,ADL_N_4SDC1,ADL_N_2SDC1,ADL_N_2SDC2,ADL_N_2SDC3,IFWI_TEST_SUITE,IFWI_COMMON_UNIFIED,MTL_Test_Suite,RPL-S_ 5SGC1,RPL-S_4SDC1,RPL-S_4SDC2,,,RPL-S_2SDC2,RPL-S_2SDC3,ADL-P_5SGC1,ADL-P_5SGC2,RPL_S_PO_P3,ADL-M_5SGC1,ADL-M_3SDC1,ADL-M_3SDC3,ADL-M_2SDC1,ADL-P_3SDC1,MTL_SIMICS_IN_EXECUTION_TESTRPL-Px_5SGC1,,MTL_S_Sanity,ADL_N_REV0,ADL-N_REV1,NA_4_FHF,ADL_SBGA_5GC,RPL-SBGA_5SC,ADL-M_5SGC1,ADL-M_3SDC2,ADL-M_2SDC2,MTL_S_PSS_0.5,,RPL-S_3SDC1,, ,, RPL-S_2SDC2, RPL-S_2SDC3,  ,RPL-S_4SDC2,, RPL-S_4SDC2, RPL-S_4SDC1, RPL-S_5SGC1, RPL-P_5SGC1,  RPL-P_3SDC2, RPL-P_5SGC1,  , RPL-S_2SDC7, ADL_SBGA_3DC3,RPL_Px_PO_P3, RPL-P_2SDC4, RPL-P_4SDC1, RPL-P_PNP_GC, ADL_SBGA_3DC4,ADL-S_Post-Si_In_Production, MTL-M_5SGC1, MTL-M_4SDC1, MTL-M_4SDC2, MTL-M_2SDC4, MTL-M_2SDC5, MTL-M_2SDC6,RPL_SBGA_PO_P3,MTL_IFWI_CBV_PMC, RPL-SBGA_5SC,RPL-SBGA_3SC, RPL-SBGA_2SC1, RPL-SBGA_2SC2,MTL IFWI_Payload_Platform-Val, MTL-P_5SGC1, MTL-P_4SDC1, MTL-P_4SDC2, MTL-P_3SDC3, MTL-P_2SDC5, MTL-P_2SDC6,RPL_P_PO_P3,ADL-N_Post-Si_In_Production,RPL-S_Post-Si_In_Production, RPL-S_2SDC8,RPL-S_2SDC8,RPL-Px_4SP2,RPL-Px_2SDC1,RPL-Px_2SDC1,RPL-P_2SDC5,RPL-P_2SDC6,RPL-P_2SDC3,RPL-SBGA_3SC-2,MTLSGC1, MTLSDC1, MTLSDC2, MTLSDC3, MTLSDC4, MTLSDC5,RPL_P_Q0_DC2_PO_P3,  MTLSGC1, MTLSDC1, MTLSDC3, MTLSDC4, MTLSDC5, MTLSGC1, MTLSDC2, MTLSDC3, MTLSDC4, MTLSDC5, RPL-SBGA_5SC, RPL-SBGA_4SC, RPL-P_5SGC1, RPL-P_4SDC1, RPL-P_3SDC2, RPL-P_2SDC4, RPL-P_2SDC5, RPL-P_2SDC6,  LNLM5SGC, LNLM4SDC1, LNLM3SDC3, LNLM3SDC4, LNLM3SDC5, LNLM2SDC6, LNLM2SDC7,RPL-S_ 5SGC1, RPL-S_4SDC1, RPL-S_4SDC2, RPL-S_3SDC1, RPL-S_2SDC2, RPL-S_2SDC3, RPL-S_2SDC7, RPL-S_2SDC8, RPL-S_2SDC9, RPL-P_DC7,RPL-SBGA_DC3</t>
  </si>
  <si>
    <t>Verify Audio Play back on USB-Headset pre and post S4 and S5 cycle</t>
  </si>
  <si>
    <t>bios.pch,fw.ifwi.bios,fw.ifwi.pmc</t>
  </si>
  <si>
    <t>CSS-IVE-145188</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</si>
  <si>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P_ADP-LP_DDR4_PreAlpha,ADL-P_ADP-LP_DDR5_PreAlpha</t>
  </si>
  <si>
    <t>ADL: 1408256996</t>
  </si>
  <si>
    <t>Ensure that the audio file plays in headphones without any issue pre and post Sx cycles</t>
  </si>
  <si>
    <t>bios.alderlake,bios.arrowlake,bios.jasperlake,bios.lunarlake,bios.meteorlake,bios.raptorlake,bios.raptorlake_refresh,bios.rocketlake,ifwi.alderlake,ifwi.arrowlake,ifwi.lunarlake,ifwi.meteorlake,ifwi.raptorlake,ifwi.raptorlake_refresh</t>
  </si>
  <si>
    <t>bios.alderlake,bios.jasperlake,bios.lunarlake,bios.meteorlake,bios.raptorlake,bios.rocketlake,ifwi.alderlake,ifwi.meteorlake,ifwi.raptorlake</t>
  </si>
  <si>
    <t>Audio playback should play without issues with USB Headset even after doing low power states like S4 and S5</t>
  </si>
  <si>
    <t>BIOS_Optimization,EC-FV,ADL-S_ADP-S_DDR4_2DPC_PO_Phase3,ECVAL-DT-FV,ADL-P_ADP-LP_DDR4_PO Suite_Phase3,PO_Phase_3,ADL-P_ADP-LP_LP5_PO Suite_Phase3,ADL-P_ADP-LP_DDR5_PO Suite_Phase3,ADL-P_ADP-LP_LP4x_PO Suite_Phase3,ADL-M_21H2,UTR_SYNC,MTL_HFPGA_Audio,RPL_S_MASTER,RPL_S_BackwardComp,ADL-S_ 5SGC_1DPC,ADL-S_4SDC2,ADL_N_MASTER,ADL_N_5SGC1,ADL_N_4SDC1,ADL_N_3SDC1,ADL_N_2SDC1,ADL_N_2SDC2,ADL_N_2SDC3,MTL_Test_Suite,MTL_IFWI_PSS_EXTENDED,IFWI_TEST_SUITE,IFWI_COMMON_UNIFIED,ADL-P_5SGC1,ADL-P_5SGC2,RPL_S_PO_P3,ADL-M_5SGC1,ADL_N_PO_Phase3,RPL_Steps_Tag_NA,MTL_Steps_Tag_NA,RPL-Px_5SGC1,RPL-Px_4SDC1,MTL_SIMICS_BLOCK,RPL-P_5SGC1,RPL-P_4SDC1,RPL-P_3SDC2,RPL-P_2SDC4,RPL_S_IFWI_PO_Phase3,ADL_N_REV0,ADL-N_REV1,ADL_SBGA_5GC,ADL_SBGA_3DC1,ADL_SBGA_3DC2,ADL_SBGA_3DC3,ADL_SBGA_3DC4,MTL_PSS_1.0,ARL_S_PSS1.0_BLOCK,RPL-SBGA_5SC,RPL-SBGA_3SC1,ADL-M_3SDC1,ADL-M_3SDC2,ADL-M_2SDC1,ADL-M_2SDC2,RPL-P_3SDC3,RPL-P_PNP_GC,RPL_Px_PO_P3,RPL_SBGA_PO_P3,RPL_SBGA_IFWI_PO_Phase3,MTL_IFWI_CBV_ACE FW,MTL_IFWI_CBV_PMC,RPL_P_PO_P3,MTL_M_P_PV_POR,MTLSGC1,MTLSDC1,MTLSDC2,MTLSDC3,RPL_P_Q0_DC2_PO_P3,LNLM5SGC,LNLM4SDC1,LNLM3SDC2,LNLM3SDC3,LNLM3SDC4,LNLM3SDC5,LNLM2SDC6,RPL_Hx-R-GC,RPL_Hx-R-DC1,LNLM2SDC7</t>
  </si>
  <si>
    <t>Verify HD Display Audio (Intel Display Audio) enumeration pre and post S4, S5, warm and cold reboot cycles</t>
  </si>
  <si>
    <t>CSS-IVE-145258</t>
  </si>
  <si>
    <t>ADL-S_ADP-S_SODIMM_DDR5_1DPC_Alpha,ADL-S_ADP-S_UDIMM_DDR5_1DPC_PreAlpha,JSLP_POR_20H1_Alpha,JSLP_POR_20H1_PreAlpha,JSLP_POR_20H2_Beta,JSLP_POR_20H2_PV,JSLP_PSS_0.5_19H1_REV1,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</si>
  <si>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JSL+: 2202557339</t>
  </si>
  <si>
    <t>Intel HD Audio should get enumerated properly pre and post power cycles</t>
  </si>
  <si>
    <t>bios.alderlake,bios.jasperlake,bios.meteorlake,bios.raptorlake,bios.rocketlake,ifwi.meteorlake,ifwi.raptorlake</t>
  </si>
  <si>
    <t>This test is to verify Intel HD Audio enumeration with various power cycles
 </t>
  </si>
  <si>
    <t>BIOS_Optimization,ADL-S_ADP-S_DDR4_2DPC_PO_Phase2,ADL-S_ADP-S_DDR4_2DPC_PO_Phase3,ADL-P_ADP-LP_DDR4_PO Suite_Phase2,ADL-P_ADP-LP_DDR4_PO Suite_Phase3,PO_Phase_3,PO_Phase_2,ADL-P_ADP-LP_LP5_PO Suite_Phase2,ADL-P_ADP-LP_LP5_PO Suite_Phase3,ADL-P_ADP-LP_DDR5_PO Suite_Phase3,ADL-P_ADP-LP_DDR5_PO Suite_Phase2,ADL-P_ADP-LP_LP4x_PO Suite_Phase2,ADL-P_ADP-LP_LP4x_PO Suite_Phase3,UTR_SYNC,LNLM4SDC1,LNLM3SDC4,MTL_HFPGA_Audio,RPL_S_MASTER,RPL_S_BackwardComp,ADL-S_4SDC2,ADL_N_MASTER,ADL_N_5SGC1,ADL_N_4SDC1,ADL_N_3SDC1,ADL_N_2SDC1,ADL_N_2SDC2,ADL_N_2SDC3,MTL_Test_Suite,MTL_IFIW_PSS_EXTENDED,IFWI_FOC_BAT,IFWI_TEST_SUITE,IFWI_COMMON_UNIFIED,RPL-S_ 5SGC1,RPL-S_4SDC1,RPL-S_4SDC2,RPL-S_2SDC1,RPL-S_2SDC2,RPL-S_2SDC3,ADL-P_5SGC1,ADL-P_5SGC2,RPL_S_PO_P3,ADL-M_5SGC1,ADL_N_REV0,ADL_N_PO_Phase2,ADL_N_PO_Phase3,RPL_Steps_Tag_NA,MTL_Steps_Tag_NA,RPL-Px_5SGC1,RPL-Px_4SDC1,RPL-P_4SDC1,RPL-P_3SDC2,RPL-P_3SDC3,RPL-P_PNP_GC,ADL-N_REV1,RPL_S_IFWI_PO_Phase3,ADL_SBGA_5GC,ADL_SBGA_3DC1,ADL_SBGA_3DC2,ADL_SBGA_3DC3,ADL_SBGA_3DC4,RPL-SBGA_5SC,RPL-SBGA_3SC1,ADL-M_3SDC2,ADL-M_2SDC1,ADL-M_2SDC2,RPL-S_2SDC7,RPL_Px_PO_P3,MTL-M_5SGC1,MTL-M_3SDC3,RPL_SBGA_PO_P3,RPL_SBGA_IFWI_PO_Phase3,MTLSDC3,MTLSDC5,MTLSDC6
MTL_IFWI_CBV_ACE FW,MTL_IFWI_CBV_PMC,MTL-P_5SGC1,MTL-P_3SDC4,RPL_P_PO_P3,RPL-Px_2SDC1,RPL_P_Q0_DC2_PO_P3,MTLSGC1,RPL_Hx-R-GC,RPL_Hx-R-DC1</t>
  </si>
  <si>
    <t>Verify volume Up &amp; Down buttons function test in OS pre and post S4, S5, warm and cold reboot cycles</t>
  </si>
  <si>
    <t>bios.platform,fw.ifwi.bios,fw.ifwi.ec,fw.ifwi.pchc</t>
  </si>
  <si>
    <t>CSS-IVE-145261</t>
  </si>
  <si>
    <t>ADL-S_ADP-S_SODIMM_DDR5_1DPC_Alpha,ADL-S_ADP-S_UDIMM_DDR5_1DPC_PreAlpha,JSLP_POR_20H1_Alpha,JSLP_POR_20H1_PreAlpha,JSLP_POR_20H2_Beta,JSLP_POR_20H2_PV,JSLP_TestChip_19H1_PreAlpha,RKL_S61_TGPH_Native_DDR4_RS6_Alpha,RKL_S61_TGPH_Native_DDR4_RS7_Beta,RKL_S61_TGPH_Native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</si>
  <si>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G3-State,GPIO,S-states</t>
  </si>
  <si>
    <t>BC-RQTBC-9770
BC-RQTBCTL-1377
MTL: 16011326953, 16011187502</t>
  </si>
  <si>
    <t>Ensure volume  up &amp; Down button work without issue pre and post Power cycles</t>
  </si>
  <si>
    <t>bios.alderlake,bios.arrowlake,bios.jasperlake,bios.lunarlake,bios.meteorlake,bios.raptorlake,bios.raptorlake_refresh,bios.rocketlake,ifwi.arrowlake,ifwi.lunarlake,ifwi.meteorlake,ifwi.raptorlake</t>
  </si>
  <si>
    <t>This test is to verify Volume Up &amp; Down buttons function test with various, pre and post power cycles</t>
  </si>
  <si>
    <t>BIOS_Optimization,COMMON_QRC_BAT,EC-FV2,MTL_PSS_1.0,ECVAL-DT-FV,ADL-P_QRC_BAT,MTL_PSS_0.8,MTL_VS0,UTR_SYNC,MTL_HFPGA_Audio,MTL_PSS_0.8_Block,MTL_P_MASTER,MTL_M_MASTER,ADL_N_MASTER,ADL_N_5SGC1,ADL_N_4SDC1,ADL_N_3SDC1,ADL_N_2SDC1,ADL_N_2SDC2,ADL_N_2SDC3,MTL_Test_Suite,IFWI_TEST_SUITE,IFWI_COMMON_UNIFIED,RPL_S_NA,ADL-P_5SGC1,ADL-P_5SGC2,ADL-S_5SGC1(S-03),ADL-S_4SDC1,ADL-S_3SDC1,ADL-P_3SGCS,ADL-P_3SAEP,ADL_M_QRC_BAT,ADL-M_5SGC1,ADL-N_QRC_BAT,RPL_Steps_Tag_NA,MTL_Steps_Tag_NA,RPL-Px_5SGC1,RPL-Px_4SDC1,RPL-P_5SGC1,RPL-P_4SDC1,RPL-P_3SDC2,RPL-P_2SDC4,ADL_N_REV0,ADL-N_REV1,ADL-M_3SDC1,ADL-M_3SDC2,ADL-M_2SDC1,ADL-M_2SDC2,RPL-P_3SDC3,RPL-P_PNP_GC,LNL_M_PSS1.1,MTL-M_5SGC1,MTL-M_4SDC1,MTL-M_4SDC2,MTL-M_3SDC3,MTL-M_2SDC4,MTL-M_2SDC5,MTL-M_2SDC6,MTL_IFWI_IAC_EC,MTL_IFWI_CBV_PMC,MTL_IFWI_CBV_EC,MTL-P_5SGC1,MTL-P_4SDC1,MTL-P_4SDC2,MTL-P_3SDC3,MTL-P_3SDC4,MTL-P_2SDC5,MTL-P_2SDC6,LNL_M_PSS0.8,LNL_M_PSS1.0,RPL-SBGA_5SC, RPL_Hx-R-GC,RPL_Hx-R-DC1,RPL-SBGA_4SC,RPL-SBGA_3SC,RPL-SBGA_2SC1,RPL-SBGA_2SC2,RPL-P_2SDC3,RPL-P_2SDC5,RPL-P_2SDC6,RPL-Px_4SP2,RPL-Px_2SDC1,MTL_M_P_PV_POR,MTLSGC1,MTLSDC1,MTLSDC2,MTLSDC3,MTLSDC4,MTLSDC5,MTLSDC6,ARL_S_IFWI_PSS,ARL_S_IFWI_0.8PSS</t>
  </si>
  <si>
    <t>Validate system attains Graphics turbo frequency when threshold loads are applied on graphics cores  pre and post S4, S5, warm and cold reboot cycles</t>
  </si>
  <si>
    <t>bios.sa,fw.ifwi.bios,fw.ifwi.pmc</t>
  </si>
  <si>
    <t>CSS-IVE-145262</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</si>
  <si>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</si>
  <si>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G3-State,Gfx uController,iGfx,S-states</t>
  </si>
  <si>
    <t>ADL: 2202557084</t>
  </si>
  <si>
    <t>SUT should reach Graphics Turbo Frequency successfully pre and post power cycle</t>
  </si>
  <si>
    <t>System should be able to achieve graphics turbo frequency pre and post power cycles</t>
  </si>
  <si>
    <t>BIOS_Optimization,COMMON_QRC_BAT,ADL-P_QRC_BAT,UTR_SYNC,RPL_S_MASTER,RPL_S_BackwardComp,ADL-S_4SDC2,ADL_N_MASTER,ADL_N_5SGC1,ADL_N_4SDC1,ADL_N_3SDC1,ADL_N_2SDC1,ADL_N_2SDC2,ADL_N_2SDC3,MTL_Test_Suite,IFWI_TEST_SUITE,IFWI_COMMON_UNIFIED,RPL-S_ 5SGC1,RPL-S_4SDC1,RPL-S_4SDC2,RPL-S_2SDC1,RPL-S_2SDC2,RPL-S_2SDC3,ADL-P_5SGC1,ADL-P_5SGC2,RKL_S_X1_2*1SDC,ADL-M_5SGC1,ADL-N_QRC_BAT,RPL_Steps_Tag_NA,MTL_Steps_Tag_NA,RPL-Px_5SGC1,RPL-Px_4SDC1,RPL-P_5SGC1,RPL-P_4SDC1,RPL-P_3SDC2,RPL-P_2SDC4,ADL_N_REV0,ADL-N_REV1,ADL_SBGA_5GC,ADL_SBGA_3DC1,ADL_SBGA_3DC2,ADL_SBGA_3DC3,ADL_SBGA_3DC4,RPL-SBGA_5SC,RPL-SBGA_3SC1,ADL-M_5SGC1,ADL-M_3SDC1,ADL-M_3SDC2,ADL-M_2SDC1,ADL-M_2SDC2,RPL-P_3SDC3,RPL-P_PNP_GC,RPL-S_2SDC7,MTL-M_5SGC1,MTL-M_4SDC1,MTL-M_4SDC2,MTL-M_3SDC3,MTL-M_2SDC4,MTL-M_2SDC5,MTL-M_2SDC6,MTL_IFWI_CBV_DMU,MTL_IFWI_CBV_PMC,MTL_IFWI_CBV_PUNIT,MTL-P_5SGC1,MTL-P_4SDC1,MTL-P_4SDC2,MTL-P_3SDC3,MTL-P_3SDC4,MTL-P_2SDC5,MTL-P_2SDC6, MTLSGC1, MTLSDC1, LNLM5SGC, LNLM4SDC1, LNLM3SDC2, LNLM3SDC3, LNLM3SDC4, LNLM3SDC5, LNLM2SDC6,MTLSGC1,MTLSDC1,MTLDC3,MTLSDC4,MTLSDC5,RPL_Hx-R-GC,LNLM2SDC7</t>
  </si>
  <si>
    <t>Verify Intel HD Audio functionality over 3.5mm Jack Speakers  pre and post S4, S5, warm and cold reboot cycles</t>
  </si>
  <si>
    <t>CSS-IVE-145394</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</si>
  <si>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Alpha,MTL_M_LP4_Beta,MTL_M_LP4_PV,MTL_M_LP5/x_Alpha,MTL_M_LP5/x_Beta,MTL_M_LP5/x_PV,MTL_P_DDR5_Alpha,MTL_P_DDR5_Beta,MTL_P_DDR5_PV,MTL_P_LP4_Alpha,MTL_P_LP4_Beta,MTL_P_LP4_PV,MTL_P_LP5/x_Alpha,MTL_P_LP5/x_Beta,MTL_P_LP5/x_PV,ADL-P_ADP-LP_LP5_PreAlpha,ADL-P_ADP-LP_L4X_PreAlpha,ADL-M_ADP-M_LP5_20H1_PreAlpha,ADL-M_ADP-M_LP5_21H1_PreAlpha,ADL-P_ADP-LP_DDR4_PreAlpha,ADL-P_ADP-LP_DDR5_PreAlpha</t>
  </si>
  <si>
    <t>3.5mm Jack,audio codecs,G3-State,S-states</t>
  </si>
  <si>
    <t>ADL FR: 1604590079, 1408256996</t>
  </si>
  <si>
    <t>HD audio functionality should be consistent with various pre and post power cycles</t>
  </si>
  <si>
    <t>Test is to check Intel HD Audio functionality pre and post S4/S5/warm and cold reboot cycles</t>
  </si>
  <si>
    <t>BIOS_Optimization,ADL-M_21H2,    UTR_SYNC,LNL_M_PSS0.8,LNLM4SDC1,LNLM3SDC4,MTLSDC2,MTLSDC3,MTLSGC1,MTLSDC1,MTLSDC5,MTLSDC6,MTL_HFPGA_Audio,RPL_S_MASTER,RPL_S_BackwardComp,ADL-S_ 5SGC_1DPC,ADL-S_4SDC2,ADL_N_MASTER,ADL_N_5SGC1,ADL_N_4SDC1,ADL_N_3SDC1,ADL_N_2SDC1,ADL_N_2SDC2,ADL_N_2SDC3,MTL_Test_Suite,MTL_PSS_1.1,ARL_S_PSS1.1,MTL_IFWI_PSS_EXTENDED,IFWI_FOC_BAT,IFWI_TEST_SUITE,IFWI_COMMON_UNIFIED,RPL-S_ 5SGC1,RPL-S_4SDC1,RPL-S_4SDC2,RPL-S_2SDC2,RPL-S_2SDC3,ADL-P_5SGC1,ADL-P_5SGC2,MTL_S_PSS_0.5,ADL-M_5SGC1,RPL-Px_5SGC1,MTL_S_PSS_0.8,ARL_S_PSS0.8,MTL_S_IFWI_PSS_0.8,RPL_S_IFWI_PO_Phase3,ADL_N_REV0,ADL-N_REV1,ADL_SBGA_5GC,ADL_SBGA_3DC3,ADL_SBGA_3DC4,RPL-SBGA_5SC,ADL-M_3SDC2,ADL-M_2SDC1,ADL-M_2SDC2,RPL-P_5SGC1,RPL-P_PNP_GC,LNL_M_PSS1.1,RPL_Px_PO_P3,MTL-M_5SGC1,MTL-M_3SDC3,RPL_SBGA_IFWI_PO_Phase3,MTL_IFWI_CBV_ACE FW,MTL_IFWI_CBV_PMC,MTL-P_5SGC1,MTL-P_3SDC4,RPL_P_PO_P3,RPL-S_2SDC8,RPL-Px_2SDC1,MTL_M_P_PV_POR,ARL_S_PSS0.5,ARL_S_IFWI_0.8PSS,RPL-Px_2SDC1,RPL_Hx-R-GC,RPL_Hx-R-DC1</t>
  </si>
  <si>
    <t>Verify System boot to OS/BIOS/EDK from diffrent reset flow</t>
  </si>
  <si>
    <t>CSS-IVE-62409</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</si>
  <si>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</si>
  <si>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BC-RQTBC-12809
IceLake-UCIS-666
RKL:BC-RQTBCTL-2631
BC-RQTBCTL-796
BC-RQTBC-16595
4_335-UCIS-2431
CML PRD: BC-RQTBC-16936
JSLP:2203202681
ADL Requirement ID: 2203202681
LKF WCOS : WCOS_WHCP_BIOS_assessment : DeviceReset</t>
  </si>
  <si>
    <t>SUT should reset without any issue from bios setup page and edk shell</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</si>
  <si>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skylake,ifwi.tigerlake,ifwi.whiskeylake</t>
  </si>
  <si>
    <t>System reset should be triggered upon the events set.</t>
  </si>
  <si>
    <t>BXTM_Test_Case,EC-FV,EC-REVIEW,EC-GPIO,ICL_PSS_BAT_NEW,BIOS_BAT_QRC,ICL_BAT_NEW,BIOS_EXT_BAT,ec-tgl-pss-exbat,UDL2.0_ATMS2.0,TGL_BIOS_PO_P3,TGL_IFWI_PO_P1,CML_EC_FV,TGL_IFWI_FOC_BLUE,CML-H_ADP-S_PO_Phase2,COMMON_QRC_BAT,ECVAL-DT-FV,MTL_PSS_0.5,ADL_P_ERB_BIOS_PO,ADL_S_QRCBAT,IFWI_Payload_BIOS,IFWI_Payload_PMC,IFWI_Payload_EC,ADL-S_Delta1,ADL-S_Delta2,ADL-S_Delta3,RKL-S X2_(CML-S+CMP-H)_S102,RKL-S X2_(CML-S+CMP-H)_S62,ADL-P_QRC,ADL-P_QRC_BAT,RPL_S_PSS_BASE,UTR_SYNC,RPL-Px_4SP2,RPL-Px_2SDC1,MTL-P_5SGC1,MTL-P_4SDC2,MTL-P_2SDC5,MTL-P_2SDC6,MTL-M_5SGC1,MTL-M_2SDC4,MTL-M_2SDC5,MTL-M_2SDC6,MTL-M_4SDC1,MTL-M_3SDC3,MTL-M_4SDC2,RPL-Px_4SDC1,RPL-P_3SDC3,RPL-S_5SGC1,RPL-S_2SDC3,RPL-S_2SDC2,RPL-S_2SDC9,RPL-S_2SDC1,RPL-S_4SDC2,RPL-S_4SDC1,RPL-S_3SDC1,ADL-M_3SDC1,RPL-SBGA_5SC, RPL_Hx-R-GC,RPL_Hx-R-DC1,RPL-SBGA_4SC,RPL-SBGA_3SC,RPL-SBGA_3SC-2,RPL-SBGA_2SC1,RPL-SBGA_2SC21,RPL-P_5SGC1,RPL-P_2SDC5,RPL-P_2SDC3,RPL-P_2SDC4,RPL-P_2SDC6,RPL-P_PNP_GC,RPL-P_4SDC1,RPL-P_3SDC2,RPL-Px_5SGC1,Automation_Inproduction,MTL_HFPGA_SANITY,RPL-S_ 5SGC1,RPL-S_2SDC7,RPL_S_MASTER,RPL_S_BackwardCompc,ADL-S_ 5SGC_1DPC,ADL-S_4SDC1,ADL-S_4SDC2,ADL-S_4SDC3,ADL-S_3SDC4,ADL_N_PSS_0.5,ADL_N_5SGC1,ADL_N_4SDC1,ADL_N_3SDC1,ADL_N_2SDC1,ADL_N_2SDC2,ADL_N_2SDC3,RPL_S_PSS_BASEAutomation_Inproduction,MTL_Test_Suite,IFWI_TEST_SUITE,RPL_S_PO_P2,IFWI_COMMON_UNIFIED,TGL_H_MASTER,QRC_BAT_Customized,ADL_N_QRCBAT,ADL-P_5SGC1,ADL-P_5SGC2,MTL_IFWI_Sanity,ADL_M_QRC_BAT,ADL-M_5SGC1,ADL-M_3SDC2,ADL-M_2SDC1,ADL-M_2SDC2,MTL_SIMICS_IN_EXECUTION_TEST,ADL-N_QRC_BAT,RPL_S_QRCBAT,ADL_N_REV0,ADL-N_REV1,RPL_S_Delta_TCD,MTL_HSLE_Sanity_SOC,ADL_SBGA_5GC,ADL_SBGA_3DC1,ADL_SBGA_3DC2,ADL_SBGA_3DC3,ADL_SBGA_3DC4,ADL_SBGA_3DC,RPL_P_PSS_BIOS,MTL_M_P_PV_PORLNL_M_PSS0.5,LNL_M_PSS0.8,MTL_S_BIOS_Emulation,RPL_Px_PO_P2,RPL_Px_QRC,ADL-S_Post-Si_In_Production,RPL_SBGA_PO_P2,MTL_P_Sanity,MTL-M/P_Pre-Si_In_Production,RPL_P_PO_P2,RPL-sbga_QRC_BAT,MTL_M_P_PV_POR,RPL_readiness_kit,RPL_P_QRC,MTLSGC1, MTLSDC4,MTLSDC2,MTLSDC1,MTLSDC5,MTLSDC3,TGL_BIOS_IPU_QRC_BAT</t>
  </si>
  <si>
    <t>Validate hot-plug USB keyboard, mouse over USB Type-A port when SUT is in BIOS, EFI and OS level</t>
  </si>
  <si>
    <t>CSS-IVE-64111</t>
  </si>
  <si>
    <t>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GLR_UP3_HR21_Alpha,TGLR_UP3_HR21_Beta,TGLR_UP3_HR21_PV</t>
  </si>
  <si>
    <t>BIOS-Boot-Flows,UEFI,USB/XHCI ports</t>
  </si>
  <si>
    <t>BC-RQTBC-9829
BC-RQTBC-9830
BC-RQTBC-9831
BC-RQTBC-9832
BC-RQTBC-9829
BC-RQTBC-9837
BC-RQTBC-12570
BC-RQTBC-12571
BC-RQTBC-9837
TGL: BC-RQTBCTL-744,BC-RQTBCTL-741,BC-RQTBCTL-742,BC-RQTBCTL-743
JSL PRD Coverage: BC-RQTBC-16214, BC-RQTBC-16215, BC-RQTBC-16216, BC-RQTBC-16217
CML PRD Coverage:BC-RQTBC-12570,BC-RQTBC-12571
RKL Coverage ID :2203202085,2203202096,2203202105,2203202189
JSLP Coverage ID: 2203202085, 2203202096, 2203202105,2203202189
LKF ROW Coverage ID : 4_335-LZ-795
ADL : 2203202189,2203202096 , 2203202085MTL_P : 22010767569 , 22010768748   MTL_M : 22010767598 , 22010768748</t>
  </si>
  <si>
    <t>Hot plug USB keyboard, USB mouse should function in BIOS, EFI and OS without any issue</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</si>
  <si>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t>
  </si>
  <si>
    <t>bios.alderlake,bios.amberlake,bios.apollo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</si>
  <si>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Hot plug Keyboard / Mouse in BIOS setup / EFI Internal Shell / OS under XHCI mode</t>
  </si>
  <si>
    <t>ICL-FW-PSS0.5,CFL-PRDtoTC-Mapping,ICL_PSS_BAT_NEW,TGL_PSS0.5P,UDL2.0_ATMS2.0,EC-FV1,TGL_BIOS_PO_P1,TGL_IFWI_PO_P2,CML_EC_FV,TGL_IFWI_FOC_BLUE,ADL_S_Dryrun_Done,ADL-S_TGP-H_PO_Phase1,WCOS_BIOS_EFI_ONLY_TCS,ADL-S_ADP-S_DDR4_2DPC_PO_Phase3,EC-FV2,COMMON_QRC_BAT,ECVAL-DT-FV,IFWI_Payload_Platform,ADL-S_Delta1,ADL-P_ADP-LP_DDR4_PO Suite_Phase3,PO_Phase_3,ADL-P_ADP-LP_LP5_PO Suite_Phase3,ADL-P_ADP-LP_DDR5_PO Suite_Phase3,ADL-P_ADP-LP_LP4x_PO Suite_Phase3,ADL-P_QRC_BAT,UTR_SYNC,MTL_P_MASTER,MTL_M_MASTER,MTL_S_MASTER,RPL_P_MASTER,RPL_S_MASTER,RPL_S_BackwardComp,MTL_VS_0.8,ADL-S_ 5SGC_1DPC,ADL_N_MASTER,ADL_N_REV0,ADL_N_5SGC1,ADL_N_4SDC1,ADL_N_3SDC1,ADL_N_2SDC1,ADL_N_2SDC2,ADL_N_2SDC3,TGL_H_MASTER,MTL_VS_0.8_TEST_SUITE,MTL_TRY_RUN,RPL-S_2SDC3,MTL_P_VS_0.8,MTL_M_VS_0.8,MTL_TRP_2,MTL_PSS_0.8_NEW,ADL_N_QRCBAT,ADL-P_5SGC1,ADL-P_5SGC2,RPL_S_PO_P2,ADL_M_QRC_BAT,ADL-M_5SGC1,MTL_SIMICS_IN_EXECUTION_TEST,ADL_N_PO_Phase3,ADL-N_QRC_BAT,RPL-Px_5SGC1,RPL-Px_3SDC1,MTL_S_Sanity,RPL-P_5SGC1,RPL-P_5SGC2,RPL-P_4SDC1,RPL-P_3SDC2,RPL-P_2SDC3,RPL-S_ 5SGC1,RPL-S_4SDC1,RPL-S_3SDC1,RPL-S_4SDC2,ADL-N_REV1RPL_S_IFWI_PO_Phase2,IFWI_Common_Unified,NA_4_FHF,MTL_HFPGA_TCSS,ADL_SBGA_5GC,RPL-SBGA_5SC,QRC_BAT_Customized,MTL_M_P_PV_POR,RPL-S_2SDC4,RPL-S_2SDC7,RPL_Px_PO_P2,ADL-S_Post-Si_In_Production,MTL-M/P_Pre-Si_In_Production MTL-M_4SDC1,MTL-M_3SDC3,MTL-M_4SDC2,ADL_SBGA_3DC3,ADL_SBGA_3DC4,MTL-M_2SDC6,MTL-M_2SDC5,MTL-M_5SGC1,MTL-M_2SDC4,MTL-M_4SDC1,LNL_M_PSS0.5,LNL_M_PSS0.8,RPL_SBGA_PO_P2,RPL_SBGA_IFWI_PO_Phase2,MTL_IFWI_CBV_PCHC,MTL_IFWI_CBV_BIOS,MTL-S_Pre-Si_In_Production,MTL-P_5SGC1,MTL-P_4SDC1,MTL-P_4SDC2,MTL-P_3SDC3,MTL-P_3SDC4,MTL-P_2SDC5,MTL-P_2SDC6,RPL_P_PO_P2,RPL-SBGA_4SC,RPL-Px_4SP2,RPL-P_2SDC4,RPL-P_2SDC5,RPL-P_2SDC6,RPL-Px_2SDC1,RPL-SBGA_2SC1,RPL-SBGA_2SC2,RPL_P_Q0_DC2_PO_P2,LNLM5SGC,LNLM3SDC3,LNLM3SDC4,LNLM3SDC5,LNLM3SDC1,LNLM2SDC6,LNLM3SDC2,RPL-S_2SDC1,MTLSGC1,MTLSDC2,MTLSDC3,MTLSDC4,MTLSDC2,MTLSDC3,MTLSDC4,MTLSDC1,RPL_Hx-R-DC1,RPL_Hx-R-GC,RPL_Hx-R-GC,RPL_Hx-R-DC1,RPL_Hx-R-GC,RPL_Hx-R-DC1,ARL_S_QRC,LNLM2SDC7,LNLM2SDC7,RPL-S_2SDC9</t>
  </si>
  <si>
    <t>Verify that Debug Messages are sent over on Serial port with Debug BIOS</t>
  </si>
  <si>
    <t>CSS-IVE-65453</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</si>
  <si>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</si>
  <si>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COM,debug interfaces,Serial,UART</t>
  </si>
  <si>
    <t>BC-RQTBC-8456
BC-RQTBC-14001
IceLake-UCIS-2728
 LKF PSS ,TGL PSS UCIS Coverage: IceLake-UCIS-2728, IceLake-UCIS-2729, IceLake-UCIS-269
LKF UCIS:4_335-UCIS-2091,4_335-UCIS-2089,4_335-UCIS-2090
HSD:1304664345
JSL:1305899508
ADL:1305899508
TGL:14010250971
MTL:16011187635</t>
  </si>
  <si>
    <t>Debug Messages are sent over on Serial port without any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</si>
  <si>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tigerlake,ifwi.whiskeylake</t>
  </si>
  <si>
    <t>1.Flash the Debug BIOS on target system (Client)
2. Connect the Serial to Serial (Female) Port Cable from Target (client) to Host
3.Open Hyper Terminal on Host system and set the Baud Rate to ""115200"" and ""COM Port 1""
4.Power on the target system (Client)
5.Check the HyperTerminal on Host setup, check whether system can boot to OS and Shell."
Pass Criteria:
5. Debug Prints (text messages) should be seen on the HyperTerminal on Host setup, system can boot to OS and Shell.</t>
  </si>
  <si>
    <t>GraCom,PSE 1.0,TGL_ERB_PO,CML_BIOS_SPL,TGL_BIOS_PO_P1,CML_EC_BAT,LKF_B0_Power_ON,TGL_H_PSS_BIOS_BAT,RKL_POE,RKL_CML_S_TGPH_PO_P2,CML-H_ADP-S_PO_Phase3,ADL-S_TGP-H_PO_Phase1,WCOS_BIOS_EFI_ONLY_TCS,ADL-S_ADP-S_DDR4_2DPC_PO_Phase3,RKL_S_CMPH_POE_Sanity,RKL_S_TGPH_POE_Sanity,ECVAL-EXBAT-2018,ECVAL-DT-EXBAT,ADL_P_ERB_BIOS_PO,IFWI_Payload_Platform,EC_MECC,MTL_PSS_1.0,ARL_S_PSS1.0,LNL_M_PSS1.0,ADL-P_ADP-LP_DDR4_PO Suite_Phase3,PO_Phase_3,RKL-S X2_(CML-S+CMP-H)_S62,RKL-S X2_(CML-S+CMP-H)_S102,ADL-P_ADP-LP_LP5_PO Suite_Phase3,ADL-P_ADP-LP_DDR5_PO Suite_Phase3,ADL-P_ADP-LP_LP4x_PO Suite_Phase3,MTL_PSS_0.8,LNL_M_PSS0.8,RPL_S_PSS_BASE,UTR_SYNC,RPL-Px_4SP2,RPL-Px_2SDC1,RPL-Px_4SDC1,RPL-P_3SDC3,ADL-M_3SDC1,RPL-SBGA_5SC, RPL_Hx-R-GC,RPL_Hx-R-DC1,RPL-SBGA_4SC,RPL-SBGA_3SC1,RPL-P_5SGC1,RPL-P_2SDC5,RPL-P_2SDC3,RPL-P_2SDC4,RPL-P_2SDC6,RPL-P_PNP_GC,RPL-P_4SDC1,RPL-P_3SDC2,RPL-Px_5SGC1,ADL_M_PO_Phase2,RPL-S_ 5SGC1,RPL-S_2SDC7,RPL-S_3SDC1,RPL-S_4SDC1,RPL-S_4SDC2,RPL-S_2SDC1,RPL-S_2SDC2,RPL-S_2SDC9,RPL-S_2SDC3,RPL_S_MASTER,RPL_S_BackwardCompc,ADL-S_ 5SGC_1DPC,ADL-S_4SDC1,ADL-S_4SDC2,ADL-S_4SDC3,ADL-S_3SDC4,ADL_N_PSS_0.8,ADL_N_5SGC1,ADL_N_4SDC1,ADL_N_3SDC1,ADL_N_2SDC1,ADL_N_2SDC2,ADL_N_2SDC3,MTL_Test_Suite,MTL_IFWI_PSS_EXTENDED,IFWI_TEST_SUITE,IFWI_COMMON_UNIFIED,TGL_H_5SGC1,TGL_H_4SDC1,TGL_H_4SDC2,TGL_H_4SDC,ADL-P_5SGC1,ADL-P_5SGC2,RPL_S_PO_P1,ADL-M_5SGC1,ADL-M_3SDC2,ADL-M_2SDC1,ADL-M_2SDC2,MTL_RESET_NEW_FEATURE_TEST,MTL_SIMICS_IN_EXECUTION_TEST,ADL_N_REV0,ADL_N_PO_Phase2,ADL-N_REV1,RPL_S_IFWI_PO_Phase2,MTL_HSLE_Sanity_SOC,ADL_SBGA_5GC,ADL_SBGA_3DC1,ADL_SBGA_3DC2,ADL_SBGA_3DC3,ADL_SBGA_3DC4,ADL_SBGA_3DC,RPL_P_PSS_BIOS,MTL_S_BIOS_Emulation,RPL_Px_PO_P1,ADL-S_Post-Si_In_Production,MTL-M/P_Pre-Si_In_ProductionMTL-M_4SDC2,MTL-M_2SDC6,MTL-M_2SDC4,MTL-M_4SDC1,MTL-M_5SGC1,MTL-M_3SDC3,MTL-M_2SDC5,MTL_IFWI_IAC_BIOS,RPL_SBGA_PO_P1,RPL_SBGA_IFWI_PO_Phase2,MTL_IFWI_CBV_BIOS,RPL_P_PO_P1,RPL-S_Post-Si_In_Production,MTL_M_P_PV_POR,RPL_P_Q0_DC2_PO_P1,ARL_S_PSS0.8,ARL_S_IFWI_0.8PSS,MTLSGC1, MTLSDC4,MTLSDC2,MTLSDC1,MTLSDC5,MTLSDC3</t>
  </si>
  <si>
    <t>Verify OS debug support using Windbg debugging via USB3.0 debug port</t>
  </si>
  <si>
    <t>CSS-IVE-65455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</si>
  <si>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</si>
  <si>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debug interfaces,USB/XHCI ports,USB3.0</t>
  </si>
  <si>
    <t>BC-RQTBC-10076
BC-RQTBC-13242
CNL-UCIS-3134
IceLake-FR-66981
TGL:29-FR-7582</t>
  </si>
  <si>
    <t>Windbg debugging over a USB 3.0 debug cable connected to USB3.0 debug port should be functional without any issue</t>
  </si>
  <si>
    <t>bios.alderlake,bios.apollolake,bios.arrowlake,bios.cannonlake,bios.coffeelake,bios.cometlake,bios.geminilake,bios.icelake-client,bios.kabylake,bios.kabylake_r,bios.lunarlake,bios.meteorlake,bios.raptorlake,bios.raptorlake_refresh,bios.rocketlake,bios.tigerlake,bios.whiskeylake,ifwi.apollolake,ifwi.arrowlake,ifwi.cannonlake,ifwi.coffeelake,ifwi.cometlake,ifwi.geminilake,ifwi.icelake,ifwi.kabylake_r,ifwi.lunarlake,ifwi.meteorlake,ifwi.raptorlake,ifwi.tigerlake,ifwi.whiskeylake</t>
  </si>
  <si>
    <t>bios.alderlake,bios.apollolake,bios.arrowlake,bios.cannonlake,bios.coffeelake,bios.cometlake,bios.geminilake,bios.icelake-client,bios.kabylake_r,bios.lunarlake,bios.meteorlake,bios.raptorlake,bios.rocketlake,bios.tigerlake,bios.whiskeylake,ifwi.apollolake,ifwi.cannonlake,ifwi.coffeelake,ifwi.cometlake,ifwi.geminilake,ifwi.icelake,ifwi.kabylake_r,ifwi.meteorlake,ifwi.raptorlake,ifwi.tigerlake,ifwi.whiskeylake</t>
  </si>
  <si>
    <t>This test case to verify OS debug support using Windbg debugging via USB3.0 debug port</t>
  </si>
  <si>
    <t>TAG-APL-ARCH-TO-PROD-WW21.2,GLK-FW-PO,EC-NA,L5_milestone_only,ICL-ArchReview-PostSi,GLK-RS3-10_IFWI,UDL2.0_ATMS2.0,OBC-CNL-PCH-DFX-Debug-USB,OBC-CFL-PCH-DFX-Debug-USB,OBC-ICL-PCH-DFX-Debug-USB,OBC-TGL-PCH-DFX-Debug-USB,CML-H_ADP-S_PO_Phase3,COMMON_QRC_BAT,IFWI_Payload_Platform,RKL-S X2_(CML-S+CMP-H)_S62,RKL-S X2_(CML-S+CMP-H)_S102,ADL-P_QRC_BAT,UTR_SYNC,LNL_M_PSS0.8,LNLM5SGC,LNLM4SDC1,LNLM3SDC2,LNLM3SDC3,LNLM3SDC4,LNLM3SDC5,LNLM2SDC6,LNLM2SDC7,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4SDC1,RPL-S_3SDC1,ADL-M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5SGC1,RPL-S_2SDC7,RPL-S_3SDC1,RPL-S_4SDC1,RPL-S_3SDC1,RPL-S_4SDC2,RPL-S_4SDC2,RPL-S_2SDC1,RPL-S_2SDC2,RPL-S_2SDC9,RPL-S_2SDC3,RPL_S_MASTER,RPL_P_MASTER,RPL_S_BackwardCompc,ADL-S_ 5SGC_1DPC,ADL-S_4SDC1,ADL-S_4SDC2,ADL-S_4SDC3,ADL-S_3SDC4,ADL_N_MASTER,ADL_N_5SGC1,ADL_N_4SDC1,ADL_N_3SDC1,ADL_N_2SDC1,ADL_N_2SDC2,ADL_N_2SDC3,MTL_Test_Suite,IFWI_TEST_SUITE ,IFWI_COMMON_UNIFIED,TGL_H_MASTER,TGL_H_5SGC1,TGL_H_4SDC1,TGL_H_4SDC2,TGL_H_4SDC,ADL-P_5SGC1,ADL-P_5SGC2,ADL-M_5SGC1,ADL-M_3SDC2,ADL-M_2SDC1,ADL-M_2SDC2,ADL-N_QRC_BAT,RPL_S_PO_P2,ADL_N_REV0,ADL-N_REV1,ADL_SBGA_5GC,ADL_SBGA_3DC1,ADL_SBGA_3DC2,ADL_SBGA_3DC3,ADL_SBGA_3DC4,ADL_SBGA_3DC,RPL_Px_PO_P2,RPL_SBGA_PO_P2,MTL_IFWI_CBV_TBT,MTL_IFWI_CBV_EC,MTL_IFWI_CBV_BIOS,RPL_P_PO_P2
,RPL_P_PO_P2,RPL_P_Q0_DC2_PO_P2</t>
  </si>
  <si>
    <t>Verify OS debug support using Windbg via native serial UART</t>
  </si>
  <si>
    <t>CSS-IVE-65456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</si>
  <si>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V,JSLP_Win10x_Alpha,JSLP_Win10x_Beta,MTL_M_Simics_PSS1.1,MTL_P_Simics_PSS1.1,ADL-P_ADP-LP_LP5_PreAlpha,ADL-P_ADP-LP_L4X_PreAlpha,ADL-M_ADP-M_LP5_20H1_PreAlpha,ADL-M_ADP-M_LP5_21H1_PreAlpha,ADL-P_ADP-LP_DDR4_PreAlpha,ADL-P_ADP-LP_DDR5_PreAlpha</t>
  </si>
  <si>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
JSLP:1305899508,2203202702
ADL: 1305899508,2203202702
MTL:16011187635</t>
  </si>
  <si>
    <t>Windbg debugging over serial port should function without any issue</t>
  </si>
  <si>
    <t>bios.alderlake,bios.amberlake,bios.apollolake,bios.arrowlake,bios.cannonlake,bios.coffeelake,bios.cometlake,bios.geminilake,bios.icelake-client,bios.jasperlake,bios.kabylake,bios.kabylake_r,bios.lakefield,bios.lunarlake,bios.meteorlake,bios.raptorlake,bios.rocketlake,bios.skylake,bios.tigerlake,bios.whiskeylake,ifwi.arrowlake,ifwi.lunarlake,ifwi.meteorlake,ifwi.raptorlake</t>
  </si>
  <si>
    <t>bios.alderlake,bios.amberlake,bios.apollolake,bios.arrowlake,bios.cannonlake,bios.coffeelake,bios.cometlake,bios.geminilake,bios.icelake-client,bios.jasperlake,bios.kabylake,bios.kabylake_r,bios.lakefield,bios.lunarlake,bios.meteorlake,bios.raptorlake,bios.rocketlake,bios.tigerlake,bios.whiskeylake,ifwi.meteorlake,ifwi.raptorlake</t>
  </si>
  <si>
    <t>This test case to Verify OS debug support using Windbg via native serial UART</t>
  </si>
  <si>
    <t>GLK-FW-PO,EC-NA,L5_milestone_only,ICL_PSS_BAT_NEW,TGL_RFR,InProdATMS1.0_03March2018,ATMS2Activity,UDL_2.0,UDL_ATMS2.0,LKF_PO_Phase1,LKF_PO_New_P1,TGL_ERB_PO,EC-PD-NA,OBC-CNL-PCH-DFX-Debug,OBC-CFL-PCH-DFX-Debug,OBC-ICL-PCH-DFX-Debug,OBC-TGL-PCH-DFX-Debug,OBC-LKF-PCH-DFX-Debug,GLK_ATMS1.0_Automated_TCs,LKF_B0_Power_ON,RKL_POE,RKL_CML_S_TGPH_PO_P2,CML-H_ADP-S_PO_Phase3,ADL-S_ADP-S_DDR4_2DPC_PO_Phase3,RKL_S_TGPH_POE,RKL_S_CMPH_POE,COMMON_QRC_BAT,ADL_P_ERB_BIOS_PO,MTL_PSS_1.0,LNL_M_PSS1.0,ADL-P_ADP-LP_DDR4_PO Suite_Phase3,PO_Phase_3,RKL-S X2_(CML-S+CMP-H)_S62,RKL-S X2_(CML-S+CMP-H)_S102,ADL-P_ADP-LP_LP5_PO Suite_Phase3,ADL-P_ADP-LP_DDR5_PO Suite_Phase3,ADL-P_ADP-LP_LP4x_PO Suite_Phase3,ADL-P_QRC_BAT,MTL_PSS_0.8,LNL_M_PSS0.8,UTR_SYNC,MTLSGC1,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MASTER,ADL_N_REV0,ADL_N_5SGC1,ADL_N_4SDC1,ADL_N_3SDC1,ADL_N_2SDC1,ADL_N_2SDC2,ADL_N_2SDC3,MTL_Test_Suite,IFWI_TEST_SUITE,IFWI_COMMON_UNIFIED,MTL_TRY_RUN,ADL_N_QRCBAT,ADL-P_5SGC1,ADL-P_5SGC2,RPL_S_PO_P2,ADL_M_QRC_BAT,ADL-M_5SGC1,ADL-M_3SDC2,ADL-M_2SDC1,ADL-M_2SDC2,ADL_N_PO_Phase3,ADL-N_QRC_BAT,ADL-N_REV1,ADL_SBGA_5GC,ADL_SBGA_3DC1,ADL_SBGA_3DC2,ADL_SBGA_3DC3,ADL_SBGA_3DC4,ADL_SBGA_3DC,RPL_Px_PO_P2,RPL_SBGA_PO_P2,MTL_IFWI_CBV_BIOS,RPL_P_PO_P2,MTL_M_P_PV_POR,RPL_P_Q0_DC2_PO_P2,ADL-N_Post-Si_In_Production,ARL_S_IFWI_0.8PSS,ARL_S_PSS1.0</t>
  </si>
  <si>
    <t>Verify Network functionality using AIC connected over PCIe slot</t>
  </si>
  <si>
    <t>CSS-IVE-71026</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</si>
  <si>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</si>
  <si>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</si>
  <si>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
ADL: 1607350999</t>
  </si>
  <si>
    <t>Functionality of PCIe slot - Network card should work properly</t>
  </si>
  <si>
    <t>bios.alderlake,bios.amberlake,bios.apollolake,bios.cannonlake,bios.coffeelake,bios.cometlake,bios.geminilake,bios.icelake-client,bios.jasperlake,bios.kabylake,bios.kabylake_r,bios.lunarlake,bios.raptorlake,bios.rocketlake,bios.tigerlake,bios.whiskeylake,ifwi.amberlake,ifwi.apollolake,ifwi.cannonlake,ifwi.coffeelake,ifwi.cometlake,ifwi.geminilake,ifwi.icelake,ifwi.kabylake,ifwi.kabylake_r,ifwi.meteorlake,ifwi.raptorlake,ifwi.tigerlake,ifwi.whiskeylake</t>
  </si>
  <si>
    <t>This TC Should validate Functionality of PCIe slot - Network card</t>
  </si>
  <si>
    <t>ICL-ArchReview-PostSi,GLK-RS3-10_IFWI,UDL2.0_ATMS2.0,OBC-CNL-AIC-PCIE-Connectivity-LAN,OBC-CFL-AIC-PCIE-Connectivity-LAN,OBC-ICL-AIC-PCIE-Connectivity-LAN,OBC-TGL-AIC-PCIE-Connectivity-LAN,COMMON_QRC_BAT,ADL_S_QRCBAT,IFWI_Payload_Platform,RKL-S X2_(CML-S+CMP-H)_S62,RKL-S X2_(CML-S+CMP-H)_S102,ADL-P_QRC,UTR_SYNC,LNL_M_PSS0.8,RPL_S_MASTER,RPL_S_BackwardComp,ADL-S_ 5SGC_1DPC,ADL-S_4SDC1,ADL-S_4SDC2,ADL-S_4SDC3,ADL-S_3SDC4,ADL_N_MASTER,ADL_N_5SGC1,ADL_N_4SDC1,ADL_N_3SDC1,ADL_N_2SDC1,ADL_N_2SDC2,ADL_N_2SDC3,TGL_H_MASTER,IFWI_TEST_SUITE,IFWI_COMMON_UNIFIED,MTL_Test_Suite,TGL_H_5SGC1,TGL_H_4SDC1,TGL_H_4SDC2,TGL_H_4SDC3,RPL-S_ 5SGC1,RPL-S_4SDC2,RPL-S_2SDC1,RPL-S_2SDC2,RPL-S_2SDC3,RPL-S_4SDC1,,RPL-S_4SDC2,ADL-P_5SGC1,ADL-P_5SGC2,ADL-M_3SDC2,ADL-P_4SDC1,ADL-P_2SDC3,ADL-P_2SDC5,,,RPL_S_QRCBAT,ADL_N_REV0,ADL-N_REV1,RPL_P_MASTER,ADL_SBGA_5GC,RPL-SBGA_5SC, RPL-SBGA_3SC1,RPL-Px_4SDC1,ADL-M_2SDC1,ADL-M_5SGC1,RPL-S_3SDC3,RPL-S_4SDC1,  ,RPL-S_3SDC1,,  ,RPL-S_4SDC2, ,RPL-S_3SDC1,, RPL-S_2SDC1, RPL-S_2SDC2, RPL-S_5SGC1, , RPL-P_3SDC2, RPL-P_4SDC1, , RPL-S_2SDC7, ADL_SBGA_3DC1, ADL_SBGA_3DC2, ADL_SBGA_3DC3, RPL-P_3SDC3, RPL-P_2SDC4, ADL_SBGA_3DC4,RPL_Px_QRC,MTL_IFWI_CBV_BIOS, MTL-P_3SDC4, MTL-P_3SDC3,RPL-sbga_QRC_BAT,RPL-Px_2SDC1,RPL-P_2SDC6,RPL-SBGA_2SC2,RPL-SBGA_2SC1 ,RPL_P_QRC,MTLSGC1,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RPL-S_2SDC8,MTL_IFWI_CBV_GBe,TGL_BIOS_IPU_QRC_BAT, RPL_Hx-R-DC1, RPL_Hx-R-GC, LNLM3SDC2, LNLM5SGC, LNLM2SDC7, RPL-S_4SDC2, RPL-S_3SDC1, RPL-S_2SDC7,, RPL-S_ 5SGC1, RPL-S_4SDC1, RPL-S_2SDC1, RPL-S_2SDC2, RPL-S_2SDC3, RPL-S_2SDC8, RPL-P_DC7,RPL-SBGA_DC3</t>
  </si>
  <si>
    <t>Capability of charging and discharging in OS</t>
  </si>
  <si>
    <t>silicon,simulation.subsystem</t>
  </si>
  <si>
    <t>CSS-IVE-65578</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</si>
  <si>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PSS_0.8_19H1_REV2,JSLP_PSS_1.0_19H1_REV2,JSLP_PSS_1.1_19H1_REV2,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H81_RS4_PV,TGL_H81_19H2_RS6_POE,TGL_H81_19H2_RS6_PreAlpha,TGL_Simics_VP_RS2_PSS1.0,TGL_Simics_VP_RS2_PSS1.1,TGL_Simics_VP_RS4_PSS1.0 ,TGL_Simics_VP_RS4_PSS1.1,TGL_U42_RS4_PV,TGL_UY42_PO,TGL_Y42_RS4_PV,TGL_Z0_(TGPLP-A0)_RS4_PPOExit,WHL_U42_PV,TGL_U42_RS6_Alpha,TGL_U42_RS6_Beta,TGL_U42_RS6_PV,TGL_Y42_RS6_Alpha,TGL_Y42_RS6_Beta,TGL_Y42_RS6_PV,AML_Y42_Win10X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</si>
  <si>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BC-RQTBC-2820, BC-RQTBC-13985
2201759420
BC-RQTBC-16768
BC-RQTBC-16769
RKL: 2203202878, 2203202841
JSLP: 2203202841</t>
  </si>
  <si>
    <t>Verify SUT  Battery  should charge and discharge without any issue.</t>
  </si>
  <si>
    <t>bios.alderlake,bios.amberlake,bios.apollolake,bios.broxton,bios.cannonlake,bios.coffeelake,bios.cometlake,bios.elkhartlake,bios.geminilake,bios.icelake-client,bios.jasperlake,bios.kabylake,bios.kabylake_r,bios.lakefield,bios.raptorlake,bios.tigerlake,bios.whiskeylake,ifwi.amberlake,ifwi.apollolake,ifwi.broxton,ifwi.cannonlake,ifwi.coffeelake,ifwi.cometlake,ifwi.elkhartlake,ifwi.geminilake,ifwi.icelake,ifwi.kabylake,ifwi.kabylake_r,ifwi.lakefield,ifwi.meteorlake,ifwi.raptorlake,ifwi.tigerlake,ifwi.whiskeylake</t>
  </si>
  <si>
    <t>1. Boot to OS. Goto Power Options in Control Panel. Click "Change plan settings"-&gt;"Change advanced power settings", click "Restore plan defaults". 2. Make sure battery capacity is less than 95%. Then Connect Adapter to SUT for charging function.3. Disconnect Adapter for discharging function.Pass Criteria:2. Battery is in the status of charging. And it can reach 100%(Full) of battery, then no charging.3. Battery is in the status of discharging. And system can shutdown or hibernate due to discharging.</t>
  </si>
  <si>
    <t>ICL-ArchReview-PostSi,TGL_PSS1.0P,LKF_ERB_PO,InProdATMS1.0_03March2018,PSE 1.0,TGL_ERB_PO,OBC-CNL-EC-SMC-EM-ManageCharger,OBC-CFL-EC-SMC-EM-ManageCharger,OBC-ICL-EC-SMC-EM-ManageCharger,OBC-TGL-EC-SMC-EM-ManageCharger,OBC-LKF-PTF-DekelPhy-EM-PMC_EClite_ManageCharger,GLK_ATMS1.0_Automated_TCs,TGL_BIOS_PO_P2,TGL_IFWI_PO_P3,CML_EC_BAT,TGL_Focus_Blue_Auto,LKF_ROW_BIOS,TGL_PSS_IN_PRODUCTION,TGL_IFWI_FOC_BLUE,LKF_Battery,IFWI_Payload_BIOS,IFWI_Payload_EC,UTR_SYNC,Automation_Inproduction,ADL_N_MASTER,ADL_N_PSS_1.0,ADL_N_3SDC1,ADL_N_2SDC1,ADL_N_2SDC3,IFWI_TEST_SUITE,IFWI_COMMON_UNIFIED,MTL_Test_Suite,TGL_H_MASTER,ADL-P_5SGC2,MTL_IFWI_Sanity,ADL-M_5SGC1,ADL-P_3SDC1,ADL-P_3SDC3,RPL-Px_5SGC1,RPL-Px_3SDC1,ADL_N_REV0,ADL-N_REV1,ADL_SBGA_5GC,GLK-IFWI-SI,CML_BIOS_SPL,CML_EC_FV,IFWI_Payload_Platform,ADL_N_5SGC1,ADL_N_2SDC2,  ,RPL-P_5SGC2,RPL-P_4SDC1, , ,RPL-P_3SDC3, ,RPL-P_PNP_GC,RPL-Px_4SDC1,RPL-Px_3SDC2,LNL_EMU_SUPPORT_NA,LNL_EMU_SUPPORT_NOT_NEEDED,MTL-M_5SGC1,MTL-M_4SDC1,MTL-M_4SDC2,MTL-M_3SDC3,MTL-M_2SDC4,MTL-M_2SDC5,MTL-M_2SDC6,MTL_IFWI_CBV_BIOS,RPL-SBGA_5SC,MTL-P_5SGC1,MTL-P_4SDC1,MTL-P_4SDC2,MTL-P_3SDC3,MTL-P_3SDC4,MTL-P_2SDC5,MTL-P_2SDC6,RPL-SBGA_4SC,RPL-Px_4SP2,RPL-Px_2SDC1,RPL-Px_2SDC1 ,ARL_Px_IFWI_CI,RPL-SBGA_2SC1,RPL-SBGA_2SC2,RPL-SBGA_3SC-2,RPL-SBGA_3SC,MTL-P_IFWI_PO,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t>
  </si>
  <si>
    <t>Verify system wakes from S0i3 using Lid Action as Wake Source</t>
  </si>
  <si>
    <t>CSS-IVE-71136</t>
  </si>
  <si>
    <t>APL_A1_TH2_PV,APL_B0_RS1_PV,APL_B1_RS1_PV,GLK_B0_RS3_PV,JSLP_POR_20H1_Alpha,JSLP_POR_20H1_PreAlpha,JSLP_POR_20H2_Beta,JSLP_POR_20H2_PV,JSLP_TestChip_19H1_PreAlpha,LKF_A0_RS4_Alpha,LKF_B0_RS4_Beta,LKF_B0_RS4_PO,LKF_B0_RS4_PV ,LKF_Bx_Win10X_PV,LKF_Bx_Win10X_Beta,JSLP_Win10x_PreAlpha,JSLP_Win10x_PV,JSLP_Win10x_Alpha,JSLP_Win10x_Beta</t>
  </si>
  <si>
    <t>S0ix-states,Virtual Lid</t>
  </si>
  <si>
    <t>BC-RQTBC-10041
LKF: BC-RQTBCLF-696 ,1604389989
JSLP : BC-RQTBC-16710 , 1607196202</t>
  </si>
  <si>
    <t>Consumer</t>
  </si>
  <si>
    <t>System should wake from S0i3 via LID_ACTION</t>
  </si>
  <si>
    <t>bios.apollolake,bios.arrowlake,bios.geminilake,bios.jasperlake,ifwi.apollolake,ifwi.arrowlake,ifwi.geminilake,ifwi.lakefield,ifwi.lunarlake,ifwi.meteorlake,ifwi.raptorlake</t>
  </si>
  <si>
    <t>bios.apollolake,bios.geminilake,bios.jasperlake,bios.lakefield,ifwi.apollolake,ifwi.geminilake,ifwi.lakefield,ifwi.meteorlake,ifwi.raptorlake</t>
  </si>
  <si>
    <t> 
Intention of the testcase is to verify system wakes from S0i3 using Lid Action as Wake Source </t>
  </si>
  <si>
    <t>BIOS_EXT_BAT,InProdATMS1.0_03March2018,PSE 1.0,WCOS_BIOS_WHCP_REQ,COMMON_QRC_BAT,MTL_NA,UTR_SYNC,IFWI_TEST_SUITE,IFWI_COMMON_UNIFIED,RPL_S_MASTER,RPL-P_5SGC1,MTL_IFWI_BAT,ERB,MTL_IFWI_CBV_EC,MTL_IFWI_CBV_BIOS,MTL-P_5SGC1,MTL-P_4SDC1,MTL-P_4SDC2,MTL-P_3SDC3,MTL-P_3SDC4,MTL-P_2SDC5,MTL-P_2SDC6,RPL-SBGA_5SC</t>
  </si>
  <si>
    <t>Verify BIOS shall display ME,BIOS,KSC version in Bios setup page</t>
  </si>
  <si>
    <t>CSS-IVE-73249</t>
  </si>
  <si>
    <t>ADL-S_ADP-S_SODIMM_DDR5_1DPC_Alpha,AML_5W_Y22_ROW_PV,ADL-S_ADP-S_UDIMM_DDR5_1DPC_PreAlpha,AMLR_Y42_PV_RS6,CFL_H62_RS2_PV,CFL_H62_RS3_PV,CFL_H62_RS4_PV,CFL_H62_RS5_PV,CFL_H62_uSFF_KC_RS4_PV,CFL_H82_RS5_PV,CFL_H82_RS6_PV,CFL_KBPH_S62_RS3_PV,CFL_KBPH_S82_RS6_PV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S62_CMPV_DDR4_RS6_SR20_POE,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BETA,ADL-P_ADP-LP_DDR4_PV,ADL-P_ADP-LP_DDR5_BETA,ADL-P_ADP-LP_DDR5_PV,ADL-P_ADP-LP_LP4x_BETA,ADL-P_ADP-LP_LP4x_PV,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t>
  </si>
  <si>
    <t>BIOS Build,BIOS Information,CSE-BIOS HECI,EC-BIOS interface</t>
  </si>
  <si>
    <t>BC-RQTBC-8351, BC-RQTBC-8534 &amp; BC-RQTBC-8535</t>
  </si>
  <si>
    <t>Pass Criteria: BIOS,ME FW and SKU versions should match -  the flashed version against that which is displayed in BIOS menus.</t>
  </si>
  <si>
    <t>bios.alderlake,bios.amberlake,bios.arrowlake,bios.cannonlake,bios.coffeelake,bios.cometlake,bios.icelake-client,bios.jasperlake,bios.kabylake,bios.kabylake_r,bios.lakefield,bios.lunarlake,bios.meteorlake,bios.raptorlake,bios.raptorlake_refresh,bios.rocketlake,bios.skylake,bios.tigerlake,bios.whiskeylake,ifwi.amberlake,ifwi.arrowlake,ifwi.cannonlake,ifwi.coffeelake,ifwi.cometlake,ifwi.icelake,ifwi.kabylake,ifwi.kabylake_r,ifwi.lakefield,ifwi.lunarlake,ifwi.meteorlake,ifwi.raptorlake,ifwi.raptorlake_refresh,ifwi.skylake,ifwi.tigerlake,ifwi.whiskeylake</t>
  </si>
  <si>
    <t>CSE,CFL-PRDtoTC-Mapping,EC-NA,ICL_PSS_BAT_NEW,InProdATMS1.0_03March2018,EC-tgl-pss_bat,PSE 1.0,OBC-CNL-PCH-CSME-Manageability-MEBx,OBC-CFL-PCH-CSME-Manageability-MEBx,OBC-ICL-PCH-CSME-Manageability-MEBx,OBC-TGL-PCH-CSME-Manageability-MEBx,OBC-LKF-PCH-CSME-Manageability-MEBx,CML_BIOS_Sanity_CSME12.xx,RKL_PSS0.5,TGL_PSS_IN_PRODUCTION,KBLR_ATMS1.0_Automated_TCs,TGL_BIOS_PO_P1,TGL_IFWI_PO_P1,TGL_H_PSS_IFWI_BAT,TGL_Focus_Blue_Auto,TGL_IFWI_FOC_BLUE,ADL_S_Dryrun_Done,PSS_ADL_Automation_In_Production,ADL-S_TGP-H_PO_Phase1,WCOS_BIOS_EFI_ONLY_TCS,ADL_P_Automated_TCs,MTL_Sanity,MTL_PSS_0.5,ADL_P_ERB_BIOS_PO,IFWI_Payload_BIOS,ADL-S_Delta2,RKL-S X2_(CML-S+CMP-H)_S102,RKL-S X2_(CML-S+CMP-H)_S62,UTR_SYNC,Automation_Inproduction,MTL_HFPGA_SANITY,RPL_S_MASTER,RPL_S_BackwardComp,ADL-S_ 5SGC_1DPC,ADL-S_4SDC1,ADL_N_MASTER,ADL_N_5SGC1,ADL_N_4SDC1,ADL_N_3SDC1,ADL_N_2SDC1,ADL_N_2SDC2,ADL_N_2SDC3,MTL_IFWI_PSS_EXTENDED,ADL_N_IFWI,IFWI_FOC_BAT,MTL_Test_Suite,IFWI_TEST_SUITE,IFWI_COMMON_UNIFIED,TGL_H_MASTER,RPL-S_ 5SGC1,RPL-S_4SDC1,RPL-S_4SDC2,, RPL-S_4SDC2,RPL-S_2SDC1,RPL-S_2SDC2,RPL-S_2SDC3,ADL-P_5SGC1,ADL-P_5SGC2,ADL-M_5SGC1,MTL_SIMICS_IN_EXECUTION_TEST,MTL_HSLE_Sanity,RPL-Px_5SGC1,MTL_S_Sanity,COMMON_QRC_BAT,ADL_N_REV0,ADL-N_REV1,ADL_SBGA_5GC,RPL-P_5SGC1,RPL-P_4SDC1,RPL-P_3SDC2,RPL-S-3SDC2,RPL-S_2SDC7,ADL_SBGA_3DC2,ADL-S_Post-Si_In_Production,MTL-M/P_Pre-Si_In_Production,RPL-SBGA_5SC,RPL-SBGA_4SC,RPL-SBGA_3SC,RPL-SBGA_2SC1,RPL-SBGA_2SC2,MTL_IFWI_CBV_BIOS,LNL_M_PSS0.5,LNL_M_PSS0.8,MTL-S_Pre-Si_In_Production, MTL-P_5SGC1, MTL-P_4SDC1, MTL-P_4SDC2, MTL-P_3SDC3, MTL-P_3SDC4, MTL-P_2SDC5, MTL-P_2SDC6,ADL-N_Post-Si_In_Production,RPL-S_Post-Si_In_Production,RPL-S_2SDC8,RPL-Px_4SP2,RPL-Px_2SDC1, LNLM5SGC, LNLM4SDC1, LNLM3SDC2, LNLM3SDC3, LNLM3SDC4, LNLM3SDC5, LNLM2SDC6,ARL_S_IFWI_0.5PSSMTLSDC3,  MTLSGC1, MTLSDC1, MTLSDC4,MTL_IFWI_MEBx, RPL_Hx-R-GC, RPL_Hx-R-DC1,ARL_S_QRC</t>
  </si>
  <si>
    <t>Verify that the system boots to the BIOS setup menu</t>
  </si>
  <si>
    <t>CSS-IVE-75933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</si>
  <si>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owerOn,JSLP_TestChip_19H1_PreAlpha,KBL_U21_PV,KBL_U22_PV,KBL_U23e_PV,KBLR_Y_PV,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4X_PreAlpha,ADL-M_ADP-M_LP5_20H1_PreAlpha,ADL-M_ADP-M_LP5_21H1_PreAlpha</t>
  </si>
  <si>
    <t>BC-RQTBC-1400
220194412
ADL: 2205438954</t>
  </si>
  <si>
    <t>Ensure that the Device successfully boots to Bios setup without any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</si>
  <si>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rocketlake,ifwi.skylake,ifwi.tigerlake,ifwi.whiskeylake</t>
  </si>
  <si>
    <t>This test is to verify system entering to BIOS setup page successfully.</t>
  </si>
  <si>
    <t>ICL-FW-PSS0.3,ICL-FW-PSS0.5,BIOS_BAT_QRC,ICL_BAT_NEW,BIOS_EXT_BAT,RKL_PSS0.5,TGL_BIOS_PO_P1,MCU_UTR,MCU_NO_HARM,TGL_H_PSS_IFWI_BAT,LKF_ROW_BIOS,RKL_CML_S_TGPH_PO_P1,TGL_IFWI_FOC_BLUE,TGL_BIOS_IPU_QRC_BAT,ADL-S_ADP-S_DDR4_2DPC_PO_Phase1,ADL_P_Automated_TCs,COMMON_QRC_BAT,MTL_Sanity,MTL_PSS_0.5,ADL_P_ERB_BIOS_PO,ADL_S_QRCBAT,IFWI_Payload_BIOS,TGL_U_GC_DC,ADL-S_Delta1,ADL-S_Delta2,ADL-S_Delta3,ADL-P_ADP-LP_DDR4_PO Suite_Phase1,PO_Phase_1,RKL-S X2_(CML-S+CMP-H)_S102,RKL-S X2_(CML-S+CMP-H)_S62,ADL-P_ADP-LP_LP5_PO Suite_Phase1,ADL-P_ADP-LP_DDR5_PO Suite_Phase1,ADL-P_ADP-LP_LP4x_PO Suite_Phase1,ADL-P_QRC,ADL-P_QRC_BAT,RPL_S_PSS_BASE,UTR_SYNC,MTL-P_5SGC1,MTL-P_4SDC2,MTL-P_2SDC5,MTL-P_2SDC6,RPL-Px_4SDC1,RPL-P_3SDC3,RPL-S_5SGC1,RPL-S_2SDC3,RPL-S_2SDC2,RPL-S_2SDC9,RPL-S_2SDC1,RPL-S_4SDC2,RPL-S_4SDC1,RPL-S_3SDC1,ADL-M_3SDC1,RPL-SBGA_5SC, RPL_Hx-R-GC,RPL_Hx-R-DC1,RPL-SBGA_4SC,RPL-SBGA_3SC1,RPL-P_5SGC1,RPL-P_2SDC4,RPL-P_PNP_GC,RPL-P_4SDC1,RPL-P_3SDC2,RPL-Px_5SGC1,ADL_M_PO_Phase1Automation_Inproduction,MTL_HFPGA_SANITY,RPL-S_ 5SGC1,ADL-S_ 5SGC_1DPC,ADL-S_4SDC1,ADL-S_4SDC2,ADL-S_4SDC3,ADL-S_3SDC4,ADL_N_PSS_0.5,ADL_N_5SGC1,ADL_N_4SDC1,ADL_N_3SDC1,ADL_N_2SDC1,ADL_N_2SDC2,ADL_N_2SDC3,MTL_Test_Suite,RPL_S_PSS_BASEAutomation_Inproduction,IFWI_TEST_SUITE,IFWI_COMMON_UNIFIED,QRC_BAT_Customized,ADL_N_QRCBAT,ADL-P_5SGC1,ADL-P_5SGC2,MTL_IFWI_Sanity,RKL_S_X1_2*1SDC,RPL_S_PO_P1,ADL_M_QRC_BAT,ADL-M_5SGC1,ADL-M_3SDC2,ADL-M_2SDC1,ADL-M_2SDC2,MTL_SIMICS_IN_EXECUTION_TEST,ADL_N_PO_Phase1,ADL-N_QRC_BAT,MTL_HSLE_Sanity,RPL_S_QRCBAT,RPL_S_IFWI_PO_Phase1,ADL_N_REV0,ADL-N_REV1,ADL_SBGA_5GC,ADL_SBGA_3DC,RPL_P_PSS_BIOS,RPL-S_2SDC7,MTL_M_P_PV_PORLNL_M_PSS0.5,LNL_M_PSS0.8,RPL_Px_PO_P1,RPL_Px_QRC,ADL-S_Post-Si_In_Production,MTL-M/P_Pre-Si_In_Production,RPL_SBGA_PO_P1,RPL_SBGA_IFWI_PO_Phase1,MTL-S_Pre-Si_In_Production,LNL-M_Pre-Si_In_Production,RPL_P_PO_P1,RPL-sbga_QRC_BAT,RPL-Px_4SP2,RPL-Px_2SDC1,MTL_P/M_Phase2a,RPL_readiness_kit,RPL_P_QRC,RPL_P_Q0_DC2_PO_P1,MTLSGC1, MTLSDC4,MTLSDC2,MTLSDC1,MTLSDC5,MTLSDC3,ARL_S_QRC</t>
  </si>
  <si>
    <t>Verify SUT should be able to boot from USB2.0 Pendrive over Type-C port</t>
  </si>
  <si>
    <t>CSS-IVE-75934</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</si>
  <si>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</si>
  <si>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TBT_PD_EC_NA,TCSS,USB-TypeC</t>
  </si>
  <si>
    <t>BC-RQTBC-9836
LKF PRD Coverage: BC-RQTBCLF-469,BC-RQTBCLF-471,BC-RQTBC-1641
TGL: BC-RQTBC-1641,220194405,BC-RQTBCTL-749,BC-RQTBCTL-738
JSL PRD Coverage: BC-RQTBC-16211, BC-RQTBC-16222
1405582418
RKL Coverage ID :2203202104,2203202183,2203202588
JSLP Coverage ID: 2203202104,2203202183
ADL: 2205445428MTL_P:22010767569MTL_M:22010767598
MTL : 16011187931 , 16011327449 , 16011327244</t>
  </si>
  <si>
    <t>SUT should be able to boot from Type-C-USB2.0-bootable-Pendrive</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</si>
  <si>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</si>
  <si>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This test is to Validate booting SUT with USB2.0 disk over Type-C port</t>
  </si>
  <si>
    <t>KBL_NON_ULT,EC-FV,EC-TYPEC,TCSS-TBT-P1,GLK_Win10S,GLK-RS3-10_IFWI,ICL_BAT_NEW,BIOS_EXT_BAT,LKF_PO_Phase2,UDL2.0_ATMS2.0,LKF_PO_New_P2,LKF_PO_New_P3,EC-PD-NA,IFWI_Payload_TBT,IFWI_Payload_ECUTR_SYNC,LNL_M_PSS0.8,MTL_P_MASTER,MTL_M_MASTER,RPL_S_MASTER,RPL_P_MASTER,RPL_S_BackwardComp,ADL-S_ 5SGC_1DPC,ADL-S_4SDC1,ADL-S_4SDC2,ADL-S_4SDC3,ADL-S_3SDC4,ADL_N_5SGC1,ADL_N_4SDC1,ADL_N_3SDC1,ADL_N_2SDC1,ADL_N_2SDC2,ADL_N_2SDC3,TGL_H_MASTER,IFWI_TEST_SUITE,IFWI_COMMON_UNIFIED,MTL_Test_Suite,RPL-S_ 5SGC1,CQN_DASHBOARD,ADL-P_5SGC1,ADL-P_5SGC2,MTL_S_MASTER,ADL-M_5SGC1,ADL-M_2SDC2,ADL-M_3SDC1,ADL-M_3SDC2,ADL-M_2SDC1,MTL_SIMICS_IN_EXECUTION_TEST,RPL-Px_5SGC1,RPL-Px_3SDC1,RPL-P_5SGC1,RPL-P_5SGC2,RPL-P_4SDC1,RPL-P_3SDC2,RPL-P_2SDC3,ADL_N_REV0,ADL-N_REV1,MTL_HFPGA_TCSS,ADL_SBGA_5GC,RPL-SBGA_5SC,EC-NA,EC-REVIEW,ICL-ArchReview-PostSi,LKF_ERB_PO,LKF_PO_Phase3,TGL_ERB_PO,OBC-CNL-PCH-XDCI-USBC_Audio,OBC-CFL-PCH-XDCI-USBC_Audio,OBC-LKF-CPU-IOM-TCSS-USBC_Audio,OBC-ICL-CPU-IOM-TCSS-USBC_Audio,OBC-TGL-CPU-IOM-TCSS-USBC_Audio,TGL_BIOS_PO_P2,TGL_IFWI_PO_P2,TGL_NEW_BAT,ADL-S_TGP-H_PO_Phase2,LKF_WCOS_BIOS_BAT_NEW,ADL_M_PO_Phase2,ADL-S_4SDC4,MTL_VS_0.8,IFWI_FOC_BAT,MTL_IFWI_PSS_EXTENDED,ADL-P_4SDC2,ADL_N_PO_Phase2,MTL_IFWI_BAT,RPL-S_5SGC1,RPL-S_2SDC4,MTL-M/P_Pre-Si_In_Production,MTL-M_5SGC1,MTL-M_4SDC1,MTL-M_4SDC2,MTL-M_3SDC3,MTL-M_2SDC4,MTL-M_2SDC5,MTL-M_2SDC6,MTL_IFWI_CBV_TBT,MTL_IFWI_CBV_EC,MTL_IFWI_CBV_IOM,MTL-P_5SGC1,MTL-P_4SDC1,MTL-P_4SDC2,MTL-P_3SDC3,MTL-P_3SDC4,MTL-P_2SDC5,MTL-P_2SDC6,RPL-SBGA_4SC,RPL-Px_4SP2,RPL-P_2SDC4,RPL-P_2SDC5,RPL-P_2SDC6,RPL-Px_2SDC1,MTL_M_P_PV_POR,RPL-SBGA_2SC1,RPL-SBGA_2SC2-2
,MTL_PSS_1.0_Block,MTL_PSS_1.1,ARL_S_PSS1.1,MTLSDC1,MTLSGC1,MTLSDC1,MTLSDC4,MTLSGC1,MTLSDC1,MTLSDC3,MTLSGC1,MTLSDC1,MTLSDC2,MTLSDC3,MTLSDC4,LNLM5SGC,LNLM3SDC3,LNLM3SDC4,LNLM3SDC5,LNLM5SGC,LNLM3SDC3,LNLM3SDC4,LNLM3SDC5,LNLM5SGC,LNLM3SDC3,LNLM3SDC4,LNLM3SDC5,LNLM3SDC1,LNLM2SDC6,ARL_S_PSS1.0,RPL_Hx-R-DC1,RPL_Hx-R-GC,RPL_Hx-R-GC,RPL_Hx-R-DC1,LNLM2SDC7</t>
  </si>
  <si>
    <t>Verify SUT should be able to boot from USB 3.0 disk over Type-C port</t>
  </si>
  <si>
    <t>CSS-IVE-75935</t>
  </si>
  <si>
    <t>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V,ADL-S_ADP-S_UDIMM_DDR4_2DPC_Alpha,ADL-S_ADP-S_UDIMM_DDR4_2DPC_Beta,ADL-S_ADP-S_UDIMM_DDR4_2DPC_PV,ADL-S_ADP-S_UDIMM_DDR5_1DPC_Beta,ADL-S_ADP-S_UDIMM_DDR5_1DPC_POE,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JSLP_Win10x_PreAlpha,JSLP_Win10x_PV,JSLP_Win10x_Alpha,JSLP_Win10x_Beta</t>
  </si>
  <si>
    <t>BIOS-Boot-Flows,EC-Lite,TBT_PD_EC_NA,TCSS,USB3.1,USB-TypeC</t>
  </si>
  <si>
    <t>BC-RQTBC-12576
BC-RQTBC-9836
LKF PRD Coverage: BC-RQTBCLF-463, BC-RQTBCLF-470,BC-RQTBC-1641
TGL: BC-RQTBC-1641,220194405,BC-RQTBCTL-749,BC-RQTBCTL-738
JSL PRD Coverage: BC-RQTBC-16211, BC-RQTBC-16222
1405582418
CML PRD Coverage: BC-RQTBC-12576
RKL Coverage ID :2203202104,2203202588
JSLP Coverage ID: 2203202104,2203202183
ADL: 2205445428,2203202104, 2203202183</t>
  </si>
  <si>
    <t>SUT should be able to boot from Type-C-USB3.0-bootable-Pendrive</t>
  </si>
  <si>
    <t xml:space="preserve">This test is to verify SUT booted from Type-C-USB3.0-Pendrive </t>
  </si>
  <si>
    <t>KBL_NON_ULT,CFL-PRDtoTC-Mapping,EC-TYPEC,EC-FV,GLK_Win10S,GLK-RS3-10_IFWI,ICL_BAT_NEW,BIOS_EXT_BAT,UDL_2.0,UDL_ATMS2.0,LKF_PO_Phase2,UDL2.0_ATMS2.0,LKF_PO_New_P2,LKF_PO_New_P3,EC-PD-NA,LKF_ROW_BIOS,LKF_WCOS_BIOS_BAT_NEW,IFWI_Payload_TBT,IFWI_Payload_EC,UTR_SYNC,LNL_M_PSS0.8,MTL_P_MASTER,MTL_M_MASTER,RPL_S_MASTER,RPL_P_MASTER,RPL_S_BackwardComp,ADL-S_ 5SGC_1DPC,MTL_S_MASTER,ADL-S_4SDC1,ADL-S_4SDC2,ADL-S_4SDC3,ADL-S_3SDC4,TGL_H_MASTER,IFWI_TEST_SUITE,IFWI_COMMON_UNIFIED,MTL_Test_Suite,RPL-S_ 5SGC1,MTL_P_VS_0.8,MTL_M_VS_0.8,ADL-P_5SGC1,ADL-P_5SGC2,ADL-M_5SGC1,ADL-M_2SDC2,ADL-M_3SDC1,ADL-M_3SDC2,ADL-M_2SDC1,RPL-Px_5SGC1,RPL-Px_3SDC1,RPL-P_5SGC1,RPL-P_5SGC2,RPL-P_4SDC1,RPL-P_3SDC2,RPL-P_2SDC3,MTL_IFWI_BAT,ADL_SBGA_5GC,RPL-SBGA_5SC,ERB,EC-NA,EC-REVIEW,TCSS-TBT-P1,ICL-ArchReview-PostSi,LKF_ERB_PO,LKF_PO_Phase3,TGL_ERB_PO,OBC-CFL-PCH-XDCI-USBC_Audio,OBC-LKF-CPU-IOM-TCSS-USBC_Audio,OBC-ICL-CPU-IOM-TCSS-USBC_Audio,OBC-TGL-CPU-IOM-TCSS-USBC_Audio,TGL_BIOS_PO_P2,TGL_IFWI_PO_P2,TGL_NEW_BAT,ADL-S_TGP-H_PO_Phase2,MTL_PSS_1.0,ADL_M_PO_Phase2,ADL-S_4SDC4,ADL_N_MASTER,ADL_N_5SGC1,ADL_N_4SDC1,ADL_N_3SDC1,ADL_N_2SDC1,ADL_N_2SDC2,ADL_N_2SDC3,MTL_VS_0.8,IFWI_FOC_BAT,MTL_IFWI_PSS_EXTENDED,CQN_DASHBOARD,ADL-P_4SDC2,ADL_N_PO_Phase2,ADL_N_REV0,ADL-N_REV1,MTL_HFPGA_TCSS,RPL-S_5SGC1,RPL-S_2SDC4,MTL-M_5SGC1,MTL-M_4SDC1,MTL-M_4SDC2,MTL-M_3SDC3,MTL-M_2SDC4,MTL-M_2SDC5,MTL-M_2SDC6,MTL_IFWI_CBV_TBT,MTL_IFWI_CBV_EC,MTL_IFWI_CBV_IOM,MTL-P_5SGC1,MTL-P_4SDC1,MTL-P_4SDC2,MTL-P_3SDC3,MTL-P_3SDC4,MTL-P_2SDC5,MTL-P_2SDC6,RPL-SBGA_4SC,RPL-Px_4SP2,RPL-P_2SDC4,RPL-P_2SDC5,RPL-P_2SDC6,RPL-Px_2SDC1,MTL_M_P_PV_POR,RPL-SBGA_2SC1,RPL-SBGA_2SC2-2,MTL_S_VS1_BLOCK,MTL_PSS_1.0_Block,MTL_PSS_1.1,ARL_S_PSS1.1,MTLSDC1,MTLSGC1,MTLSDC4,MTLSDC3,MTLSDC2,LNLM5SGC,LNLM3SDC3,LNLM3SDC4,LNLM3SDC5,LNLM3SDC1,LNLM2SDC6,ARL_S_PSS1.0,RPL_Hx-R-DC1,RPL_Hx-R-GC,RPL_Hx-R-GC,RPL_Hx-R-DC1,LNLM2SDC7</t>
  </si>
  <si>
    <t>Verify that system boots to EDK shell</t>
  </si>
  <si>
    <t>CSS-IVE-75945</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</si>
  <si>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</si>
  <si>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BC-RQTBC-8444 
BC-RQTBC-14335
BC-RQTBCTL-796
RKL:2203202669
JSLP:2203202669
ADL Requirement ID: 2203202669, 2205438954</t>
  </si>
  <si>
    <t>System should boot to EDK Shell with out any issues.</t>
  </si>
  <si>
    <t>This test is to verify System boot to EDK shell</t>
  </si>
  <si>
    <t>BIOS_EXT_BAT,IFWI_Payload_TBT,IFWI_Payload_EC,MTL_PSS_1.0,LNL_M_PSS1.0,MTL_PSS_0.8,LNL_M_PSS0.8,UTR_SYNC,MTL-P_4SDC1,MTL-P_3SDC3,MTL-P_3SDC4,MTL-P_5SGC1,MTL-P_4SDC2,MTL-P_2SDC5,MTL-P_2SDC6,MTL-M_5SGC1,MTL-M_2SDC4,MTL-M_2SDC5,MTL-M_2SDC6,MTL-M_4SDC1,MTL-M_3SDC3,MTL-M_4SDC2,RPL_S_BackwardComp,ADL-S_ 5SGC_1DPC,ADL-S_4SDC1,ADL-S_4SDC2,ADL-S_4SDC3,ADL-S_3SDC4,ADL_N_MASTER,ADL_N_5SGC1,ADL_N_4SDC1,ADL_N_3SDC1,ADL_N_2SDC1,ADL_N_2SDC2,ADL_N_2SDC3,TGL_H_MASTER,IFWI_TEST_SUITE,IFWI_COMMON_UNIFIED,MTL_Test_Suite,RPL-S_ 5SGC1,RPL-S_4SDC1,RPL-S_2SDC2,RPL-S_2SDC9,CQN_DASHBOARD,ADL-P_5SGC1,ADL-P_5SGC2,MTL_S_MASTER,ADL-M_5SGC1,ADL-M_2SDC2,ADL-M_3SDC1,ADL-M_3SDC2,ADL-M_2SDC1,MTL_SIMICS_IN_EXECUTION_TEST,RPL-Px_5SGC1,RPL-Px_3SDC1,RPL-P_5SGC1,RPL-P_2SDC5,RPL-P_5SGC2,RPL-P_4SDC1,RPL-P_3SDC2,RPL-P_2SDC3,RPL-S_3SDC1,RPL-S_4SDC2,RPL-S_2SDC1,RPL-S_2SDC3,ADL_N_REV0,ADL-N_REV1,MTL_HFPGA_TCSS,ADL_SBGA_5GC,RPL-SBGA_5SC, RPL_Hx-R-GC,RPL_Hx-R-DC1,RPL-SBGA_4SC,EC-NA,EC-REVIEW,ICL-ArchReview-PostSi,LKF_ERB_PO,LKF_PO_Phase3,TGL_ERB_PO,OBC-CNL-PCH-XDCI-USBC_Audio,OBC-CFL-PCH-XDCI-USBC_Audio,OBC-LKF-CPU-IOM-TCSS-USBC_Audio,OBC-ICL-CPU-IOM-TCSS-USBC_Audio,OBC-TGL-CPU-IOM-TCSS-USBC_Audio,TGL_BIOS_PO_P2,TGL_IFWI_PO_P2,TGL_BIOS_IPU_QRC_BAT,ADL-S_TGP-H_PO_Phase2,ADL_M_PO_Phase2,ADL-S_4SDC4,MTL_VS_0.8,IFWI_FOC_BAT,MTL_IFWI_PSS_EXTENDED,ADL-P_4SDC2,ADL_N_PO_Phase2,MTL_IFWI_BAT,RPL-S_5SGC1,RPL-S_2SDC4,RPL-S_2SDC7,MTL-M/P_Pre-Si_In_Production,RPL_P_PSS_BIOS,MTL_IFWI_IAC_EC,MTL_IFWI_IAC_BIOS,MTL_IFWI_IAC_IUNIT,MTL_IFWI_IAC_ACE ROM EXT,MTL_IFWI_IAC_CSE,MTL_IFWI_IAC_ESE,MTL_IFWI_IAC_PMC_SOC_IOE,MTL_IFWI_IAC_IOM,MTL_IFWI_IAC_TBT,MTL_IFWI_IAC_PCHC,MTL_IFWI_IAC_PUNIT,MTL_IFWI_IAC_DMU,MTL_IFWI_IAC_SPHY,MTL_IFWI_IAC_GBe,MTL_IFWI_IAC_NPHY,NA_4_FHF,RPL_S_QRCBAT,RPL_SBGA_IFWI_PO_Phase1,MTL_IFWI_CBV_BIOS,MTL-S_Pre-Si_In_Production,COMMON_QRC_BAT,ADL-N_Post-Si_In_Production,RPL-S_Post-Si_In_Production,RPL-SBGA_3SC,LNL_M_PSS0.5,ARL_Px_IFWI_CI,RPL_readiness_kit,MTLSGC1, MTLSDC4,MTLSDC2,MTLSDC1,MTLSDC5,MTLSDC3,ARL_S_PSS1.0,ARL_S_QRC</t>
  </si>
  <si>
    <t>Verify system stability on performing cold boot cycles</t>
  </si>
  <si>
    <t>CSS-IVE-75953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</si>
  <si>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</si>
  <si>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BC-RQTBC-10216
TGL: BC-RQTBCTL-1142
JSLP : BC-RQTBC-16718 , BC-RQTBC-16717 , 1607196200 , 1607196136
ADL: 2205168114</t>
  </si>
  <si>
    <t>System should be stable on performing cold boot cycles</t>
  </si>
  <si>
    <t>bios.alderlake,bios.amberlake,bios.apollolake,bios.arrowlake,bios.broxton,bios.cannonlake,bios.coffeelake,bios.cometlake,bios.geminilake,bios.icelake-client,bios.jasperlake,bios.kabylake,bios.kabylake_r,bios.lunarlake,bios.meteorlake,bios.raptorlake,bios.raptorlake_refresh,bios.rocketlake,bios.skylake,bios.tigerlake,bios.tigerlake_refresh,bios.whiskeylake,ifwi.amberlake,ifwi.apollolake,ifwi.arrowlake,ifwi.broxton,ifwi.cannonlake,ifwi.coffeelake,ifwi.cometlake,ifwi.geminilake,ifwi.icelake,ifwi.jasperlake,ifwi.kabylake,ifwi.kabylake_r,ifwi.lunarlake,ifwi.meteorlake,ifwi.raptorlake,ifwi.raptorlake_refresh,ifwi.skylake,ifwi.tigerlake,ifwi.whiskeylake</t>
  </si>
  <si>
    <t xml:space="preserve">Intention of the testcase is to verify system stability on performing cold boot cycles System should be stable on performing cold boot cycles for 5 iterations System should successfully navigate from S0 -&gt; G3 -&gt; S0 states seamlessly </t>
  </si>
  <si>
    <t>EC-NA,GLK_eSPI_Sanity_inprod,GLK-RS3-10_IFWI,BIOS_BAT_QRC,ICL_BAT_NEW,BIOS_EXT_BAT,PSE 1.0,CML_BIOS_Sanity_CSME12.xx,ICL_ATMS1.0_Automation,GLK_ATMS1.0_Automated_TCs,KBLR_ATMS1.0_Automated_TCs,TGL_BIOS_PO_P1,TGL_Focus_Blue_Auto,TGL_BIOS_IPU_QRC_BAT,TGL_IFWI_FOC_BLUE,ADL_S_Dryrun_Done,PSS_ADL_Automation_In_Production,CML-H_ADP-S_PO_Phase1,CML-H_ADP-S_PO_Phase2,ADL-S_TGP-H_PO_Phase1,ADL_P_Automated_TCs,COMMON_QRC_BAT,EC-FV,ECVAL-DT-EXBAT,MTL_PSS_0.5,LNL_M_PSS0.5,ADL_P_ERB_BIOS_PO,ADL_S_QRCBAT,IFWI_Payload_PMC,IFWI_Payload_EC,RKL-S X2_(CML-S+CMP-H)_S62,RKL-S X2_(CML-S+CMP-H)_S102,ADL-P_QRC,ADL-P_QRC_BAT,UTR_SYNC,Automation_Inproduction,MTL_HFPGA_SANITY,RPL_S_BackwardComp,RPL-P_5SGC1,RPL-P_4SDC1,RPL-P_3SDC2,RPL-P_2SDC3,RPL-S_5SGC1,RPL-S_4SDC1,RPL-S_4SDC2,RPL-S_2SDC1,RPL-S_2SDC2,RPL-S_2SDC3,RPL-S_ 5SGC1,RPL-S_2SDC8,ADL-S_ 5SGC_1DPC,ADL-S_4SDC1,ADL-S_4SDC2,ADL-S_4SDC3,ADL-S_3SDC4,ADL_N_MASTER,ADL_N_PSS_0.5,ADL_N_5SGC1,ADL_N_4SDC1,ADL_N_3SDC1,ADL_N_2SDC1,ADL_N_2SDC2,ADL_N_2SDC3,IFWI_TEST_SUITE,IFWI_COMMON_UNIFIED,IFWI_FOC_BAT,QRC_BAT_Customized,ADL_N_QRCBAT,ADL-P_5SGC1,ADL-P_5SGC2,MTL_IFWI_Sanity,RKL_S_X1_2*1SDC,ADL_M_QRC_BAT,ADL-M_5SGC1,MTL_SIMICS_IN_EXECUTION_TEST,ADL-N_QRC_BAT,MTL_S_Sanity,RPL_S_QRCBAT,RPL_S_IFWI_PO_Phase2,ADL_N_REV0,ADL-N_REV1,MTL_HSLE_Sanity_SOC,ADL_SBGA_5GC,ADL_SBGA_3DC1,ADL_SBGA_3DC2,ADL_SBGA_3DC3,ADL_SBGA_3DC4,RPL-SBGA_5SCLNL_M_PSS0.5,RPL-S_2SDC7,RPL-Px_5SGC1,RPL_Px_PO_P2,RPL_Px_QRC,MTL-M_5SGC1,MTL-M_4SDC1,MTL-M_4SDC2,MTL-M_3SDC3,MTL-M_2SDC4,MTL-M_2SDC5,MTL-M_2SDC6,ADL-S_Post-Si_In_Production,MTL-M/P_Pre-Si_In_Production,MTL_IFWI_IAC_PUNIT,MTL_IFWI_IAC_DMU,RPL_SBGA_IFWI_PO_Phase2,LNL-M_Pre-Si_In_Production,MTL-S_Pre-Si_In_Production,MTL-P_5SGC1,MTL-P_4SDC1,MTL-P_4SDC2,MTL-P_3SDC3,MTL-P_3SDC4,MTL-P_2SDC5,MTL-P_2SDC6,RPL_P_PO_P2,ADL-N_Post-Si_In_Production,RPL-S_Post-Si_In_Production,RPL-Px_4SP2,RPL-Px_2SDC1,RPL-sbga_QRC_BAT,MTL_M_P_PV_POR,RPL_readiness_kit,RPL_P_QRC,MTLSGC1,MTLSDC1,RPL_P_Q0_DC2_PO_P2,LNLM5SGC,LNLM4SDC1,ARL_S_IFWI_0.5PSS,RPL_Hx-R-GC,LNL_M_PSS,QRC_BAT,LNL_M_PSS0.8,RPL-S_2SDC9</t>
  </si>
  <si>
    <t>Virtual/Real Lid Switch functionality</t>
  </si>
  <si>
    <t>CSS-IVE-75959</t>
  </si>
  <si>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Y42_RS6_PV,JSLP_POR_20H1_Alpha,JSLP_POR_20H1_PreAlpha,JSLP_POR_20H2_Beta,JSLP_POR_20H2_PV,KBL_U21_PV,KBLR_Y_PV,TGL_ H81_RS4_Alpha,TGL_ H81_RS4_Beta,TGL_ H81_RS4_PV,TGL_H81_19H2_RS6_POE,TGL_H81_19H2_RS6_PreAlpha,TGL_U42_RS4_PV,TGL_UY42_PO,TGL_Y42_RS4_PV,TGL_Z0_(TGPLP-A0)_RS4_PPOExit,WHL_U42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</si>
  <si>
    <t>Virtual Lid</t>
  </si>
  <si>
    <t>BC-RQTBC-2859
BC-RQTBC-15560
BC-RQTBCTL-1207</t>
  </si>
  <si>
    <t>LID switch should function as described in the step</t>
  </si>
  <si>
    <t>bios.alderlake,bios.amberlake,bios.cannonlake,bios.coffeelake,bios.cometlake,bios.icelake-client,bios.jasperlake,bios.kabylake,bios.kabylake_r,bios.meteorlake,bios.raptorlake,bios.tigerlake,bios.whiskeylake,ifwi.amberlake,ifwi.meteorlake,ifwi.raptorlake</t>
  </si>
  <si>
    <t>EC-NA,InProdATMS1.0_03March2018,PSE 1.0,OBC-CNL-EC-GPIO-Switches-VirtualLID,OBC-CFL-EC-GPIO-Switches-VirtualLID,OBC-ICL-EC-GPIO-HwBtns/LEDs/Switchs-VirtualLID,OBC-TGL-EC-GPIO-HwBtns/LEDs/Switchs-VirtualLID,KBLR_ATMS1.0_Automated_TCs,TGL_BIOS_PO_P2,TGL_IFWI_PO_P2,CML_EC_BAT,EC-FV,IFWI_Payload_EC,UTR_SYNC,ADL_N_MASTER,ADL_N_5SGC1,ADL_N_4SDC1,ADL_N_3SDC1,ADL_N_2SDC1,ADL_N_2SDC2,ADL_N_2SDC3,IFWI_TEST_SUITE,IFWI_COMMON_UNIFIED,MTL_Test_Suite,MTL_PSS_0.8,TGL_H_MASTER,ADL-P_5SGC1,ADL-P_5SGC2,ADL-M_5SGC1,RPL-Px_5SGC1,RPL-Px_3SDC1,ADL_N_REV0,ADL-N_REV1,ADL_SBGA_5GC,MTL_IFWI_BAT,ERB,GLK-IFWI-SI,ICL-ArchReview-PostSi,OBC-CNL-EC-SMC-EM-ManageCharger,OBC-CFL-EC-SMC-EM-ManageCharger,OBC-ICL-EC-SMC-EM-ManageCharger,OBC-TGL-EC-SMC-EM-ManageCharger,OBC-LKF-PTF-DekelPhy-EM-PMC_EClite_ManageCharger,GLK_ATMS1.0_Automated_TCs,CML_BIOS_SPL,CML_EC_FV,IFWI_Payload_Platform,RPL-P_5SGC1,RPL-P_5SGC2,RPL-P_4SDC1,RPL-P_3SDC2,RPL-P_2SDC3,RPL-P_3SDC3,RPL-P_2SDC4,RPL-P_PNP_GC,RPL-Px_4SDC1,RPL-Px_3SDC2,MTL-M_5SGC1,MTL-M_4SDC1,MTL-M_4SDC2,MTL-M_3SDC3,MTL-M_2SDC4,MTL-M_2SDC5,MTL-M_2SDC6,MTL_IFWI_CBV_BIOS,RPL-SBGA_5SC,MTL-P_5SGC1,MTL-P_4SDC1,MTL-P_4SDC2,MTL-P_3SDC3,MTL-P_3SDC4,MTL-P_2SDC5,MTL-P_2SDC6,RPL-SBGA_4SC,RPL-Px_4SP2,RPL-P_2SDC5,RPL-P_2SDC6,RPL-Px_2SDC1,ARL_Px_IFWI_CI,RPL_P_PO_P3,RPL-SBGA_2SC1,RPL-SBGA_2SC2,RPL-SBGA_3SC-2,RPL-SBGA_3SC,RPL_Px_PO_P3,MTL-P_IFWI_PO,RPL_P_Q0_DC2_PO_P3,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t>
  </si>
  <si>
    <t>Verify BKC drivers installation on SUT</t>
  </si>
  <si>
    <t>CSS-IVE-76107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</si>
  <si>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</si>
  <si>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BC-RQTBC-2488
ICL : IceLake-UCIS-188
RKL Coverage iD: 1209949783</t>
  </si>
  <si>
    <t>No yellow bang observed. Windows OS should be stable post BKC installation on the SUT.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</si>
  <si>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broxton,ifwi.cannonlake,ifwi.coffeelake,ifwi.cometlake,ifwi.geminilake,ifwi.icelake,ifwi.kabylake,ifwi.kabylake_r,ifwi.lakefield,ifwi.raptorlake,ifwi.sky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</si>
  <si>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raptorlake,ifwi.tigerlake,ifwi.whiskeylake</t>
  </si>
  <si>
    <t>This test is to verify BKC drivers installation on SUT. Yellow bang should not observed in device manager after BKC drivers successful installation.</t>
  </si>
  <si>
    <t>ICL-FW-PSS0.3,ICL-FW-PSS0.5,InProdATMS1.0_03March2018,PSE 1.0,RKL_PSS0.5,TGL_BIOS_IPU_QRC_BAT,ICL_ATMS1.0_Automation,GLK_ATMS1.0_Automated_TCs,KBLR_ATMS1.0_Automated_TCs,TGL_BIOS_PO_P1,TGL_H_PSS_IFWI_BAT,TGL_Focus_Blue_Auto,LKF_ROW_BIOS,PSS_ADL_Automation_In_Production,CML-H_ADP-S_PO_Phase1,ADL-S_TGP-H_PO_Phase1,ADL_P_Automated_TCs,COMMON_QRC_BAT,MTL_Sanity,MTL_PSS_0.5,ADL_P_ERB_BIOS_PO,ADL_S_QRCBAT,TGL_U_GC_DC,IFWI_Payload_Common,ADL-S_Delta1,ADL-S_Delta2,ADL-S_Delta3,RKL-S X2_(CML-S+CMP-H)_S102,RKL-S X2_(CML-S+CMP-H)_S62,ADL-P_QRC_BAT,UTR_SYNC,LNL_M_PSS0.8,RPL-Px_4SP2,RPL-Px_2SDC1,MTL-P_4SDC1,MTL-P_3SDC3,MTL-P_3SDC4,MTL-P_5SGC1,MTL-P_4SDC2,MTL-P_2SDC5,MTL-P_2SDC6,RPL-Px_4SDC1,RPL-P_3SDC3,RPL-S_5SGC1,RPL-S_2SDC3,RPL-S_2SDC2,RPL-S_2SDC9,RPL-S_2SDC1,RPL-S_4SDC2,RPL-S_4SDC1,RPL-S_3SDC1,ADL-M_3SDC1,RPL-SBGA_5SC, RPL_Hx-R-GC,RPL_Hx-R-DC1,RPL-SBGA_4SC,RPL-SBGA_3SC,RPL-SBGA_3SC-2,RPL-SBGA_2SC1,RPL-SBGA_2SC21,RPL-P_5SGC1,RPL-P_2SDC5,RPL-P_2SDC3,RPL-P_2SDC4,RPL-P_2SDC6,RPL-P_PNP_GC,RPL-P_4SDC1,RPL-P_3SDC2,RPL-Px_5SGC1,Automation_Inproduction,MTL_HFPGA_SOC_S,RPL-S_ 5SGC1,RPL-S_2SDC7,RPL_S_BackwardCompc,ADL-S_ 5SGC_1DPC,ADL-S_4SDC1,ADL-S_4SDC2,ADL-S_4SDC3,ADL-S_3SDC4,ADL_N_MASTER,ADL_N_5SGC1,ADL_N_4SDC1,ADL_N_3SDC1,ADL_N_2SDC1,ADL_N_2SDC2,ADL_N_2SDC3,MTL_Test_Suite,RPL_S_PSS_BASEAutomation_Inproduction,IFWI_TEST_SUITE,IFWI_COMMON_UNIFIED,TGL_H_MASTER,ADL_N_PSS_1.0,QRC_BAT_Customized,ADL-P_5SGC1,ADL-P_5SGC2,RKL_S_X1_2*1SDC,ADL_M_QRC_BAT,ADL-M_5SGC1,ADL-M_3SDC2,ADL-M_2SDC1,ADL-M_2SDC2,MTL_SIMICS_IN_EXECUTION_TEST,ADL-N_QRC_BAT,MTL_S_Sanity,RPL_S_QRCBAT,ADL_N_REV0,ADL-N_REV1,MTL_HSLE_Sanity_SOC,ADL_SBGA_5GC,ADL_SBGA_3DC1,ADL_SBGA_3DC2,ADL_SBGA_3DC3,ADL_SBGA_3DC4,ADL_SBGA_3DC,MTL_S_BIOS_Emulation,RPL_Px_QRC,ADL-S_Post-Si_In_Production,MTL-M/P_Pre-Si_In_ProductionMTL-M_4SDC1,MTL-M_3SDC3,MTL-M_2SDC5,MTL-M_2SDC6,MTL-M_5SGC1,MTL-M_4SDC2,MTL-M_2SDC4,MTL-S_Pre-Si_In_Production,ADL-N_Post-Si_In_Production,RPL-sbga_QRC_BAT,MTL_M_P_PV_POR,RPL_readiness_kit,,RPL_P_QRC,MTLSGC1,MTLSDC1,MTLSDC2,MTLSDC3,MTLSDC4,MTLSDC5,ARL_S_QRC</t>
  </si>
  <si>
    <t>Verify OS installation on SUT</t>
  </si>
  <si>
    <t>CSS-IVE-75927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</si>
  <si>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4x_Win10x_PreAlpha,ADL-P_ADP-LP_DDR4_PreAlpha,ADL-P_ADP-LP_DDR5_PreAlpha</t>
  </si>
  <si>
    <t>BC-RQTBC-1500
IceLake-UCIS-1821
IceLake-UCIS-188
TGL: 220194363
4_335-UCIS-1796
ADL FR ID : 1406912104</t>
  </si>
  <si>
    <t>Windows OS should successfully get installed on the SUT</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</si>
  <si>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tigerlake_refresh,bios.whiskeylake,ifwi.amberlake,ifwi.apollolake,ifwi.arrowlake,ifwi.broxton,ifwi.cannonlake,ifwi.coffeelake,ifwi.cometlake,ifwi.geminilake,ifwi.icelake,ifwi.kabylake,ifwi.kabylake_r,ifwi.lakefield,ifwi.lunarlake,ifwi.meteorlake,ifwi.raptorlake,ifwi.skylake,ifwi.tigerlake,ifwi.whiskeylake</t>
  </si>
  <si>
    <t>This test is to verify OS installation on SUT.</t>
  </si>
  <si>
    <t>ICL-FW-PSS0.3,GLK-FW-PO,ICL-FW-PSS0.5,ICL_PSS_BAT_NEW,GLK-RS3-10_IFWI,BIOS_BAT_QRC,TGL_PreAlpha,InProdATMS1.0_03March2018,OBC-ICL-PCH-PCIE-Storage-NVME,OBC-TGL-PCH-PCIE-Storage-NVME,TGL_BIOS_PO_P1,LKF_ROW_BIOS,RKL_POE,RKL_CML_S_TGPH_PO_P2,TGL_IFWI_FOC_BLUE,PSS_ADL_Automation_In_Production,CML-H_ADP-S_PO_Phase1,ADL-S_TGP-H_PO_Phase1,TGL_BIOS_IPU_QRC_BAT,RKL_S_CMPH_POE_Sanity,RKL_S_TGPH_POE_Sanity,ADL_P_Automated_TCs,COMMON_QRC_BAT,ADL_P_ERB_BIOS_PO,ADL_S_QRCBAT,IFWI_Payload_Common,TGL_U_GC_DC,ADL-S_Delta1,ADL-S_Delta2,ADL-S_Delta3,RKL-S X2_(CML-S+CMP-H)_S102,RKL-S X2_(CML-S+CMP-H)_S62,ADL-P_QRC_BAT,MTL_TRY_RUN,MTL_PSS_0.5,UTR_SYNC, 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4SDC1,RPL-S_3SDC1,ADL-M_3SDC1,RPL-SBGA_5SC,RPL-SBGA_4SC,RPL-SBGA_3SC1,RPL-P_5SGC1,RPL-P_2SDC4,RPL-P_PNP_GC,RPL-P_4SDC1,RPL-P_3SDC2,RPL-Px_5SGC1,Automation_Inproduction,MTL_HFPGA_SOC_S,RPL-S_ 5SGC1,RPL-S_2SDC7,RPL_P_MASTER,RPL_S_BackwardCompc,ADL-S_ 5SGC_1DPC,ADL-S_4SDC1,ADL-S_4SDC2,ADL-S_4SDC3,ADL-S_3SDC4,ADL_N_MASTER,ADL_N_5SGC1,ADL_N_4SDC1,ADL_N_3SDC1,ADL_N_2SDC1,ADL_N_2SDC2,ADL_N_2SDC3,MTL_Test_Suite,RPL_S_PSS_BASEAutomation_Inproduction,IFWI_TEST_SUITE,IFWI_COMMON_UNIFIED,TGL_H_MASTER,QRC_BAT_Customized,ADL-P_5SGC1,ADL-P_5SGC2,RKL_S_X1_2*1SDC,ADL_M_QRC_BAT,ADL-M_5SGC1,ADL-M_3SDC2,ADL-M_2SDC1,ADL-M_2SDC2,MTL_SIMICS_IN_EXECUTION_TEST,ADL-N_QRC_BAT,RPL_S_QRCBAT,ADL_N_REV0,ADL-N_REV1,MTL_HSLE_Sanity_SOC,ADL_SBGA_5GC,ADL_SBGA_3DC1,ADL_SBGA_3DC2,ADL_SBGA_3DC3,ADL_SBGA_3DC4,ADL_SBGA_3DC,RPL_P_PSS_BIOS,MTL_S_BIOS_Emulation,RPL_Px_QRC,MTL-M/P_Pre-Si_In_Production,MTL_IFWI_IAC_BIOS,MTL_IFWI_CBV_BIOS,LNL_M_PSS0.5,LNL_M_PSS0.8,MTL-S_Pre-Si_In_Production,MTL_M_Sanity,RPL-sbga_QRC_BAT,ARL_Px_IFWI_CI,RPL_readiness_kit,,RPL_P_QRC,ARL_S_QRC</t>
  </si>
  <si>
    <t>Boot to OS from SATA SSD</t>
  </si>
  <si>
    <t>CSS-IVE-76086</t>
  </si>
  <si>
    <t>ADL-S_ADP-S_SODIMM_DDR5_1DPC_Alpha,ADL-S_ADP-S_UDIMM_DDR5_1DPC_PreAlpha,CFL_H62_RS2_PV,CFL_H62_RS3_PV,CFL_H62_RS4_PV,CFL_H62_RS5_PV,CFL_H82_RS5_PV,CFL_H82_RS6_PV,CFL_KBPH_S62_RS3_PV,CFL_KBPH_S82_RS6_PV ,CFL_S62_RS4_PV,CFL_S62_RS5_PV,CFL_S82_RS5_PV,CFL_S82_RS6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Y42_RS6_PV,JSLP_POR_20H1_Alpha,JSLP_POR_20H1_PowerOn,JSLP_POR_20H1_PreAlpha,JSLP_POR_20H2_Beta,JSLP_POR_20H2_PV,JSLP_TestChip_19H1_PreAlpha,KBL_U21_PV,KBL_U22_PV,KBL_U23e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
  </si>
  <si>
    <t>BIOS-Boot-Flows,SATA Gen3 Direct AHCI</t>
  </si>
  <si>
    <t>BC-RQTBC-621
220195264
MTL:16011786590
MTL:16011786596</t>
  </si>
  <si>
    <t>SUT should boot  to OS from SSD successfully </t>
  </si>
  <si>
    <t>bios.alderlake,bios.apollolake,bios.arrowlake,bios.cannonlake,bios.coffeelake,bios.cometlake,bios.geminilake,bios.icelake-client,bios.jasperlake,bios.kabylake,bios.kabylake_r,bios.meteorlake,bios.raptorlake,bios.rocketlake,bios.skylake,bios.tigerlake,bios.whiskeylake,ifwi.apollolake,ifwi.arrowlake,ifwi.cannonlake,ifwi.coffeelake,ifwi.cometlake,ifwi.geminilake,ifwi.icelake,ifwi.kabylake,ifwi.kabylake_r,ifwi.meteorlake,ifwi.raptorlake,ifwi.skylake,ifwi.tigerlake,ifwi.whiskeylake</t>
  </si>
  <si>
    <t>bios.alderlake,bios.apollolake,bios.cannonlake,bios.coffeelake,bios.cometlake,bios.geminilake,bios.icelake-client,bios.jasperlake,bios.kabylake,bios.kabylake_r,bios.meteorlake,bios.raptorlake,bios.rocketlake,bios.tigerlake,bios.whiskeylake,ifwi.apollolake,ifwi.cannonlake,ifwi.coffeelake,ifwi.cometlake,ifwi.geminilake,ifwi.icelake,ifwi.kabylake,ifwi.kabylake_r,ifwi.meteorlake,ifwi.raptorlake,ifwi.tigerlake,ifwi.whiskeylake</t>
  </si>
  <si>
    <t>This test is to verify boot to OS from SSD </t>
  </si>
  <si>
    <t>ICL-FW-PSS0.3,ICL-FW-PSS0.5,C3_NA,C4_NA,Non_EMMC,GLK-RS3-10_IFWI,BIOS_BAT_QRC,ICL_BAT_NEW,BIOS_EXT_BAT,InProdATMS1.0_03March2018,ICL_RVPC_NA,OBC-CNL-PCH-PCIE-Storage-NVME,OBC-CFL-PCH-PCIE-Storage-NVME,OBC-ICL-PCH-PCIE-Storage-NVME,OBC-TGL-PCH-PCIE-Storage-NVME,RKL_PSS0.5,TGL_PSS_IN_PRODUCTION,TGL_BIOS_PO_P1,TGL_IFWI_PO_P1,TGL_H_PSS_BIOS_BAT,RKL_POE,RKL_CML_S_TGPH_PO_P2,TGL_IFWI_FOC_BLUE,ADL_S_Dryrun_Done,CML-H_ADP-S_PO_Phase1,ADL-S_TGP-H_PO_Phase1,ADL-S_ADP-S_DDR4_2DPC_PO_Phase1,ADL_P_Automated_TCs,COMMON_QRC_BAT,MTL_PSS_0.5,ADL_P_ERB_BIOS_PO,ADL_S_QRCBAT,IFWI_Payload_Common,ADL-S_Delta,ADL-S_Delta1,ADL-P_ADP-LP_DDR4_PO Suite_Phase1,RKL-S X2_(CML-S+CMP-H)_S102,RKL-S X2_(CML-S+CMP-H)_S62,PO_Phase_1,ADL-P_ADP-LP_LP5_PO Suite_Phase1,ADL-P_ADP-LP_DDR5_PO Suite_Phase1,ADL-P_ADP-LP_LP4x_PO Suite_Phase1,ADL-P_QRC,RPL_S_PSS_BASE,UTR_SYNC,Automation_Inproduction,MTL_HFPGA_SOC_S,RPL_S_MASTER,RPL_S_BackwardComp,ADL-S_3SDC4,ADL_N_MASTER,ADL_N_REV0,ADL_N_3SDC1,IFWI_TEST_SUITE,IFWI_COMMON_UNIFIED,MTL_Test_Suite,MTL_PSS_0.8,TGL_H_MASTER,RPL-S_2SDC3,MTL_P_VS_0.8,MTL_TEMP,MTL_IFWI_Sanity,MTL_S_PSS_0.5,RPL_S_PO_P1,MTL_S_IFWI_PSS_0.5,RPL-P_3SDC2,MTL_S_VS0,RPL_S_QRCBAT,RPL_S_IFWI_PO_Phase2,RPL-SBGA_5SC,RPL-SBGA_3SC,MTL-M/P_Pre-Si_In_Production,MTL_IFWI_IAC_SPHY,RPL_SBGA_PO_P1,RPL_SBGA_IFWI_PO_Phase2,MTL_IFWI_CBV_PCHC,RPL-S_2SDC1,RPL-S_2SDC2,MTL-S_Pre-Si_In_Production,MTL-P_2SDC5,MTL-P_2SDC6,MTL_S_VS1,RPL-sbga_QRC_BAT,ARL_Px_IFWI_CI,MTL_M_P_PV_POR,MTL-P_IFWI_PO,ARL_S_IFWI_0.5PSS,MTLSDC3,ARL_S_PSS1.0,ARL_S_QRC</t>
  </si>
  <si>
    <t>Verify No device yellow bangs post cold boot cycles with all device connected as per config planned ( Golden, delta, 5, 4, 3 STAR )</t>
  </si>
  <si>
    <t>CSS-IVE-76097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</si>
  <si>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M_ADP-M_LP5_20H1_PreAlpha,ADL-M_ADP-M_LP5_21H1_PreAlpha,ADL-M_ADP-M_LP4x_Win10x_PreAlpha,ADL-P_ADP-LP_DDR4_PreAlpha,ADL-P_ADP-LP_DDR5_PreAlpha</t>
  </si>
  <si>
    <t>BC-RQTBC-10214
BC-RQTBC-10215
TGL::BC-RQTBCTL-1142
ADL: 2202553229,1508092832</t>
  </si>
  <si>
    <t>No yellow bangs should get introduced post Cold reboot cycles</t>
  </si>
  <si>
    <t>bios.alderlake,bios.amberlake,bios.apollolake,bios.arrowlake,bios.broxton,bios.cannonlake,bios.cometlake,bios.geminilake,bios.icelake-client,bios.kabylake,bios.kabylake_r,bios.lunarlake,bios.meteorlake,bios.raptorlake,bios.raptorlake_refresh,bios.rocketlake,bios.tigerlake,bios.whiskeylake,ifwi.amberlake,ifwi.apollolake,ifwi.arrowlake,ifwi.broxton,ifwi.cannonlake,ifwi.cometlake,ifwi.geminilake,ifwi.icelake,ifwi.kabylake,ifwi.kabylake_r,ifwi.lunarlake,ifwi.meteorlake,ifwi.raptorlake,ifwi.raptorlake_refresh,ifwi.skylake,ifwi.tigerlake,ifwi.whiskeylake</t>
  </si>
  <si>
    <t>bios.alderlake,bios.amberlake,bios.apollolake,bios.arrowlake,bios.broxton,bios.cannonlake,bios.cometlake,bios.geminilake,bios.icelake-client,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</si>
  <si>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device manager post Cold reboot cycles</t>
  </si>
  <si>
    <t>ICL-FW-PSS0.5,GLK-CI,GLK-SxCycle,EC-NA,GLK-CI-2,GLK_Win10S,InProdATMS1.0_03March2018,EC-tgl-pss_bat,PSE 1.0,RKL_PSS0.5,TGL_PSS_IN_PRODUCTION,GLK_ATMS1.0_Automated_TCs,CML_EC_BAT,CML_EC_SANITY,TGL_IFWI_FOC_BLUE,ADL_S_Dryrun_Done,PSS_ADL_Automation_In_Production,EC-FV,ECVAL-DT-FV,TGL_U_GC_DC,IFWI_Payload_Common,ADL-S_Delta1,ADL-S_Delta2,RKL-S X2_(CML-S+CMP-H)_S62,RKL-S X2_(CML-S+CMP-H)_S102,UTR_SYNC,LNL_M_PSS0.8,ADL_S_QRCBAT_DC1,ADL_S_QRCBAT_DC4,RPL_S_BackwardComp,RPL_S_MASTER,RPL-P_5SGC1,RPL-P_4SDC1,RPL-P_3SDC2,RPL-P_2SDC3,RPL-S_5SGC1,RPL-S_4SDC1,RPL-S_4SDC2,RPL-S_2SDC1,RPL-S_2SDC2,RPL-S_2SDC3,RPL-S_ 5SGC1,RPL-S_2SDC8,ADL-S_ 5SGC_1DPC,ADL-S_4SDC1,ADL-S_4SDC2,ADL-S_4SDC3,ADL-S_3SDC4,ADL_N_MASTER,ADL_N_REV0,ADL_N_5SGC1,ADL_N_4SDC1,ADL_N_3SDC1,ADL_N_2SDC1,ADL_N_2SDC2,ADL_N_2SDC3,IFWI_TEST_SUITE,IFWI_COMMON_UNIFIED,TGL_H_MASTER,ADL-P_5SGC1,ADL-P_5SGC2,ADL-M_5SGC1,ADL-M_4SDC1,ADL-M_3SDC1,ADL-M_3SDC2,ADL-M_3SDC3,ADL-M_2SDC1,ADL-M_QRC_BAT,ADL-P_4SDC1,ADL-P_4SDC2,ADL-P_3SDC1,ADL-P_3SDC2,ADL-P_3SDC3,ADL-P_3SDC4,ADL-P_2SDC1,ADL-P_2SDC2,ADL-P_2SDC3,ADL-P_2SDC4,ADL-P_2SDC5,ADL-P_2SDC6_OC,ADL-P_3SDC5,MTL_S_Sanity,ADL-N_REV1,RPL_S_QRCBAT,RPL_S_IFWI_PO_Phase2,MTL_IFWI_BAT,ADL_SBGA_5GC,ADL_SBGA_3DC1,ADL_SBGA_3DC2,ADL_SBGA_3DC3,ADL_SBGA_3DC4,RPL-SBGA_5SC,RPL-S_2SDC7,RPL-Px_5SGC1,RPL_Px_PO_P2,RPL_Px_QRC,MTL-M_5SGC1,MTL-M_4SDC1,MTL-M_4SDC2,MTL-M_3SDC3,MTL-M_2SDC4,MTL-M_2SDC5,MTL-M_2SDC6,ADL-S_Post-Si_In_Production,RPL_SBGA_IFWI_PO_Phase2,MTL_IFWI_CBV_BIOS,MTL-P_5SGC1,MTL-P_4SDC1,MTL-P_4SDC2,MTL-P_3SDC3,MTL-P_3SDC4,MTL-P_2SDC5,MTL-P_2SDC6,RPL_P_PO_P2,RPL-S_Post-Si_In_Production,RPL-P_2SDC4,RPL-P_2SDC5,RPL-P_2SDC6,RPL-sbga_QRC_BAT,ARL_Px_IFWI_CI,RPL_P_QRC,MTLSGC1,RPL_P_Q0_DC2_PO_P2,LNLM5SGC,LNLM4SDC1,LNLM3SDC2,LNLM3SDC3,LNLM3SDC4,LNLM3SDC5,LNLM2SDC6,LNLM2SDC7,MTLSGC1,MTLSDC1,RPL_Hx-R-GC,RPL_Hx-R-DC1,RPL-S_2SDC9,RPL-P_DC7,RPL-SBGA_DC3</t>
  </si>
  <si>
    <t>Verify Touch function test using Touch Panel post S0i3 cycle</t>
  </si>
  <si>
    <t>CSS-IVE-76150</t>
  </si>
  <si>
    <t>ADL-S_ADP-S_SODIMM_DDR5_1DPC_Alpha,AML_5W_Y22_ROW_PV,AMLR_Y42_PV_RS6,CFL_H62_RS2_PV,CFL_H62_RS3_PV,CFL_H62_RS4_PV,CFL_H62_RS5_PV,CFL_H82_RS5_PV,CFL_H82_RS6_PV,CFL_U43e_PV,CNL_H82_PV,CNL_U22_PV,CNL_Y22_PV,GLK_B0_RS3_PV,KBL_U21_PV,KBL_Y22_PV,KBLR_Y_PV,TGL_ H81_RS4_Alpha,TGL_ H81_RS4_Beta,TGL_ H81_RS4_PV,TGL_H81_19H2_RS6_PreAlpha,TGL_HFPGA_RS2,TGL_HFPGA_RS3,TGL_HFPGA_RS4,TGL_U42_RS4_PV,TGL_Y42_RS4_PV,TGL_Z0_(TGPLP-A0)_RS4_PPOExit,WHL_U42_PV,ADL-S_ADP-S_SODIMM_DDR5_1DPC_Beta,ADL-S_ADP-S_SODIMM_DDR5_1DPC_PreAlpha,ADL-S_ADP-S_SODIMM_DDR5_1DPC_PV,TGL_U42_RS6_Alpha,TGL_U42_RS6_Beta,TGL_U42_RS6_PV,TGL_Y42_RS6_Alpha,TGL_Y42_RS6_Beta,TGL_Y42_RS6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t>
  </si>
  <si>
    <t>S0ix-states,S-states,touch panel</t>
  </si>
  <si>
    <t>BC-RQTBC-9912
BC-RQTBC-9527</t>
  </si>
  <si>
    <t>Touch Panel should be functional pre and post S3 cycle</t>
  </si>
  <si>
    <t>bios.alderlake,bios.apollolake,bios.arrowlake,bios.broxton,bios.cannonlake,bios.coffeelake,bios.cometlake,bios.geminilake,bios.kabylake,bios.kabylake_r,bios.lunarlake,bios.meteorlake,bios.tigerlake,ifwi.apollolake,ifwi.arrowlake,ifwi.broxton,ifwi.cannonlake,ifwi.coffeelake,ifwi.cometlake,ifwi.geminilake,ifwi.kabylake,ifwi.kabylake_r,ifwi.lunarlake,ifwi.meteorlake,ifwi.raptorlake,ifwi.tigerlake</t>
  </si>
  <si>
    <t>bios.alderlake,bios.apollolake,bios.arrowlake,bios.broxton,bios.cannonlake,bios.coffeelake,bios.cometlake,bios.geminilake,bios.kabylake,bios.kabylake_r,bios.lunarlake,bios.meteorlake,bios.tigerlake,ifwi.apollolake,ifwi.broxton,ifwi.cannonlake,ifwi.coffeelake,ifwi.cometlake,ifwi.geminilake,ifwi.kabylake,ifwi.kabylake_r,ifwi.meteorlake,ifwi.raptorlake,ifwi.tigerlake</t>
  </si>
  <si>
    <t>This test is to verify touch function test using Touch Panel post S0i3 cycle.
Android OS related steps:
Step 1 : Connect touch panel to DUT.
Step 2.  Navigate through apps and settings in DUT using touch panel
Step 3 : Make DUT enter S0i3
Step 4 : Wake device from S0i3 and check for functionality of touch panel
Expected Results:
Touch panel should be functional.</t>
  </si>
  <si>
    <t>DEMO_OneValidation,CFL-PRDtoTC-Mapping,InProdATMS1.0_03March2018,PSE 1.0,GLK_ATMS1.0_Automated_TCs,IFWI_Payload_BIOS,IFWI_Payload_ISH,RKL-S X2_(CML-S+CMP-H)_S102,RKL-S X2_(CML-S+CMP-H)_S62,ADL-P_QRC_BAT,UTR_SYNC,ADL_N_MASTER,ADL-S_4SDC2,ADL_N_2SDC2,ADL_N_2SDC3,RPL_S_MASTER,MTL_M_MASTER,MTL_P_MASTER,IFWI_TEST_SUITE,IFWI_COMMON_UNIFIED,MTL_Test_Suite,TGL_H_MASTER,RPL-S_3SDC1,ADL-P_3SDC1,RPL-Px_5SGC1,RPL-Px_4SDC1,RPL-P_4SDC1,ADL_N_REV0,ADL-N_REV1,ADL_SBGA_5GC,RPL-SBGA_5SC,RPL-S_3SDC2,MTL_PSS_1.0_BLOCK,RPL-P_3SDC2,ADL_SBGA_3DC4,MTLSDC2,LNLM3SDC3,ARL_PSS_BLOCK</t>
  </si>
  <si>
    <t>Validate Type-C USB2.0 Host Mode (Type-C to A) functionality on hot insert and removal over Type-C port</t>
  </si>
  <si>
    <t>CSS-IVE-76581</t>
  </si>
  <si>
    <t>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Y42_RS6_PV,JSLP_POR_20H1_Alpha,JSLP_POR_20H1_PreAlpha,JSLP_POR_20H2_Beta,JSLP_POR_20H2_PV,JSLP_TestChip_19H1_PowerOn,JSLP_TestChip_19H1_PreAlpha,KBLR_U42_PV,KBLR_Y_PV,KBLR_Y22_PV,LKF_A0_RS4_Alpha,LKF_A0_RS4_POE,LKF_B0_RS4_Beta,LKF_B0_RS4_PO,LKF_B0_RS4_PV ,LKF_Bx_ROW_19H1_Alpha,LKF_Bx_ROW_19H2_Beta,LKF_Bx_ROW_19H2_PV,LKF_Bx_ROW_20H1_PV,LKF_Bx_Win10X_PV,LKF_Bx_Win10X_Beta,LKF_HFPGA_RS3_PSS1.0,LKF_HFPGA_RS3_PSS1.1,LKF_HFPGA_RS4_PSS1.0,LKF_N-1_(BXTM)_RS3_POE,LKF_N-1_(ICL)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</si>
  <si>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EC-Lite,TBT_PD_EC_NA,TCSS,USB2.0,USB-TypeC</t>
  </si>
  <si>
    <t>LKF PRD Coverage: BC-RQTBCLF-468
TGL Coverage : 1209950986, 1209951124
ICL Coverage : IceLake-UCIS-1757, IceLake-UCIS-1758
TGL: 220195267,BC-RQTBCTL-671,220194392,220194397,220195265
LKF PSS UCSI Coverage: 4_335-UCIS-2980, 4_335-UCIS-2983
JSL PRD coverage :  BC-RQTBC-16142
RKL Coverage ID :2203201802
JSLP Coverage ID: 2203201802
ADL: 2205445428 , 2209397682MTL_P:22010767569MTL_M:22010767598MTL : 16011327244</t>
  </si>
  <si>
    <t>USB 2.0 disk should function without any issue on hot insert and removal over Type-C port</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</si>
  <si>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tigerlake_refresh,bios.whiskeylake,ifwi.amberlake,ifwi.apollolake,ifwi.arrowlake,ifwi.broxton,ifwi.cannonlake,ifwi.coffeelake,ifwi.cometlake,ifwi.geminilake,ifwi.icelake,ifwi.kabylake,ifwi.kabylake_r,ifwi.lakefield,ifwi.lunarlake,ifwi.meteorlake,ifwi.raptorlake,ifwi.raptorlake_refresh,ifwi.tigerlake,ifwi.whiskeylake</t>
  </si>
  <si>
    <t>USB Tree View,USB View,iTestSuite</t>
  </si>
  <si>
    <t>This test is to validate Type-C USB2.0 Host Mode (Type-C to A) functionality on hot insert and removal over Type-C port</t>
  </si>
  <si>
    <t>GraCom,KBL_NON_ULT,GLK-IFWI-SI,GLK_eSPI_Sanity_inprod,ICL_PSS_BAT_NEW,ICL_BAT_NEW,BIOS_EXT_BAT,UDL2.0_ATMS2.0,ec-tgl-pss-exbat,EC-AML-NA,TGL_ERB_PO,ECLITE-BAT,OBC-CNL-PCH-XDCI-USBC-USB2_Storage,OBC-ICL-CPU-iTCSS-TCSS-USB2_Storage,OBC-TGL-CPU-iTCSS-TCSS-USB2_Storage,OBC-CFL-PCH-XDCI-USBC-USB2_Storage,CML_BIOS_SPL,TGL_BIOS_PO_P2,TGL_IFWI_PO_P1,TGL_BIOS_IPU_QRC_BAT,TGL_BIOS_IPU_QRC_BAT,ADL-S_TGP-H_PO_Phase2,COMMON_QRC_BAT,ADL_S_QRCBAT,IFWI_Payload_IOM,IFWI_Payload_TBT,IFWI_Payload_EC,ADL-P_QRC,ADL-P_QRC_BAT,UTR_SYNC,MTL_P_MASTER,MTL_M_MASTER,MTL_S_MASTER,MTL_N_MASTER,RPL_S_MASTER,RPL_P_MASTER,RPL_S_BackwardComp,ADL-S_ 5SGC_1DPC,ADL_N_MASTER,ADL_N_5SGC1,ADL_N_4SDC1,ADL_N_3SDC1,ADL_N_2SDC1,ADL_N_2SDC2,ADL_N_2SDC3,IFWI_TEST_SUITE,IFWI_COMMON_UNIFIED,MTL_Test_Suite,IFWI_FOC_BAT,RPL-S_ 5SGC1,ADL-P_5SGC1,ADL-P_5SGC2,ADL_M_QRC_BAT,ADL-M_5SGC1,ADL-M_2SDC2,ADL-M_3SDC1,ADL-M_3SDC2,ADL-M_2SDC1,ADL-M_QRC_BAT,ADL-P_3SDC2,ADL-P_3SDC3,ADL-P_3SDC4,ADL-P_2SDC1,ADL-P_2SDC2,ADL-P_2SDC3,ADL-N_QRC_BAT,RPL-Px_5SGC1,RPL-Px_3SDC1,RPL-P_5SGC1,RPL-P_5SGC2,RPL-P_4SDC1,RPL-P_3SDC2,RPL-P_2SDC3,RPL_S_QRCBAT,RPL_S_IFWI_PO_Phase2,RPL_S_PO_P3,ADL_N_REV0,ADL-N_REV1,MTL_IFWI_BAT,ADL_SBGA_5GC,RPL-SBGA_5SC,RPL-S_2SDC4,RPL_Px_PO_P3,RPL_Px_QRC,LNL_M_PSS0.8,ADL-S_Post-Si_In_Production,MTL-M_5SGC1,MTL-M_4SDC1,MTL-M_4SDC2,MTL-M_3SDC3,MTL-M_2SDC4,MTL-M_2SDC5,MTL-M_2SDC6,MTL_IFWI_IAC_IOM,RPL_SBGA_PO_P3,RPL_SBGA_IFWI_PO_Phase2,MTL_IFWI_CBV_TBT,MTL_IFWI_CBV_EC,MTL_IFWI_CBV_IOM,MTL-P_5SGC1,MTL-P_4SDC1,MTL-P_4SDC2,MTL-P_3SDC3,MTL-P_3SDC4,MTL-P_2SDC5,MTL-P_2SDC6,RPL_P_PO_P3,MTL_PSS_0.8_Block,RPL-SBGA_4SC,RPL-sbga_QRC_BAT,RPL-Px_4SP2,RPL-P_2SDC4,RPL-P_2SDC5,RPL-P_2SDC6,RPL-Px_2SDC1,MTL_M_P_PV_POR,RPL-SBGA_2SC1,RPL-SBGA_2SC2-2,MTL_PSS_1.1,MTL_PSS_1.0_Block,RPL_P_QRC,MTLSDC1,MTLSGC1,MTLSDC4,MTLSDC3,MTLSDC2,RPL_P_Q0_DC2_PO_P3,LNLM5SGC,LNLM3SDC3,LNLM3SDC4,LNLM3SDC5,LNLM3SDC1,LNLM2SDC6,ARL_S_IFWI_1.1PSS,RPL_Hx-R-DC1,RPL_Hx-R-GC,RPL_Hx-R-GC,RPL_Hx-R-DC1,ARL_S_PSS1.0,LNLM2SDC7</t>
  </si>
  <si>
    <t>Verify charging during pre and post S3 cycle</t>
  </si>
  <si>
    <t>CSS-IVE-76608</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</si>
  <si>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Simics_VP_RS2_PSS1.1,TGL_Simics_VP_RS4_PSS1.1,TGL_U42_RS4_PV,TGL_Y42_RS4_PV,WHL_U42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4_HR21_PreAlpha,TGLR_UP4_HR21_Alpha,TGLR_UP4_HR21_Beta,TGLR_UP4_HR21_PV,TGLR_UP3_HR21_PreAlpha,TGLR_UP3_HR21_Alpha,TGLR_UP3_HR21_Beta,TGLR_UP3_HR21_PV</t>
  </si>
  <si>
    <t>BC-RQTBC-2820
BC-RQTBC-16768</t>
  </si>
  <si>
    <t>SUT should get continue charging pre and post cycle</t>
  </si>
  <si>
    <t>bios.alderlake,bios.amberlake,bios.apollolake,bios.arrowlake,bios.cannonlake,bios.coffeelake,bios.cometlake,bios.icelake-client,bios.jasperlake,bios.kabylake,bios.kabylake_r,bios.lakefield,bios.lunarlake,bios.meteorlake,bios.raptorlake,bios.tigerlake,bios.whiskeylake,ifwi.amberlake,ifwi.meteorlake,ifwi.raptorlake</t>
  </si>
  <si>
    <t>This test is to Verify charging during pre and post S3/S0i3 cycle.
Android OS Related steps:
1  DUT with with only battery and AC power connected.
2. Boot to AOS and read the battery status
3. Wait for 5 minutes and battery should get charged up.
4. Perform S0i3 cycle and repeat step 3
Expected Results:
Battery should get charged without any issues pre and post cycle</t>
  </si>
  <si>
    <t>EC-SX,EC-BATTERY,ICL_BAT_NEW,BIOS_EXT_BAT,InProdATMS1.0_03March2018,LKF_PO_New_P3,PSE 1.0,OBC-CNL-EC-SMC-EM-ManageCharger,OBC-CFL-EC-SMC-EM-ManageCharger,OBC-ICL-EC-SMC-EM-ManageCharger,OBC-TGL-EC-SMC-EM-ManageCharger,OBC-LKF-PTF-DekelPhy-EM-PMC_EClite_ManageCharger,GLK_ATMS1.0_Automated_TCs,KBLR_ATMS1.0_Automated_TCs,CML_EC_FV,LKF_WCOS_BIOS_BAT_NEW,LKF_Battery,ECVAL-EXBAT-2018,IFWI_Payload_EC,IFWI_Payload_PMC,UTR_SYNC,ADL_N_MASTER,ADL_N_3SDC1,ADL_N_2SDC1,ADL_N_2SDC3,IFWI_TEST_SUITE,IFWI_COMMON_UNIFIED,MTL_Test_Suite,MTL_PSS_0.8,TGL_H_MASTER,ADL-P_5SGC2,RPL-Px_5SGC1,RPL-Px_3SDC1,MTL_SIMICS_BLOCK,ADL_N_REV0,ADL-N_REV1,ADL_SBGA_5GC,GLK-IFWI-SI,ICL-ArchReview-PostSi,CML_BIOS_SPL,IFWI_Payload_Platform,ADL_N_5SGC1,ADL_N_2SDC2,ADL-M_5SGC1,  ,RPL-P_5SGC2,RPL-P_4SDC1, , ,RPL-P_3SDC3, ,RPL-P_PNP_GC,RPL-Px_4SDC1,RPL-Px_3SDC2,MTL_IFWI_CBV_PMC,RPL-SBGA_5SC,RPL-SBGA_4SC,RPL-Px_4SP2,RPL-Px_2SDC1,RPL-Px_2SDC1,RPL-SBGA_2SC1,RPL-SBGA_2SC2,RPL-SBGA_3SC-2,RPL-SBGA_3SC,ARL_S_PSS0.8,RPL_Hx-R-DC1,RPL_Hx-R-GC,RPL_Hx-R-GC,RPL_Hx-R-DC1,RPL_Hx-R-GC,RPL_Hx-R-DC1</t>
  </si>
  <si>
    <t>Verify system wakes from S3 using Keyboard as Wake Source</t>
  </si>
  <si>
    <t>CSS-IVE-77147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</si>
  <si>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</si>
  <si>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BC-RQTBC-10214
BC-RQTBC-16713
BC-RQTBC-9988
TGL:BC-RQTBCTL-747 ,2202411163,2201565348
JSL PRD Coverage: BC-RQTBC-16220.4_335-UCIS-1795 , 2202553186	
RKL: 2206972879, 2206874083
ADL: 2205168301
MTL : 16011327070, 16011327243</t>
  </si>
  <si>
    <t>System should wake from Sleep via Wake Source keyboard</t>
  </si>
  <si>
    <t>bios.alderlake,bios.amberlake,bios.apollolake,bios.arrowlake,bios.broxton,bios.cannonlake,bios.cometlake,bios.geminilake,bios.icelake-client,bios.jasperlake,bios.kabylake,bios.kabylake_r,bios.lunarlake,bios.meteorlake,bios.raptorlake,bios.raptorlake_refresh,bios.rocketlake,bios.skylake,bios.tigerlake,bios.whiskeylake,ifwi.amberlake,ifwi.apollolake,ifwi.arrowlake,ifwi.broxton,ifwi.cannonlake,ifwi.cometlake,ifwi.geminilake,ifwi.icelake,ifwi.kabylake,ifwi.kabylake_r,ifwi.lunarlake,ifwi.meteorlake,ifwi.raptorlake,ifwi.raptorlake_refresh,ifwi.tigerlake,ifwi.whiskeylake</t>
  </si>
  <si>
    <t>1. Boot to OS. Goto Power Options in Control Panel.
2. Click 'Choose what the power buttons do', change the power button function to sleep when press and click Apply.
3. Press the power button ,check whether system can enter sleep.
Pass Criteria:
3. SUT enters sleep without any errors.
Android OS steps:
Steps:
Step 1 Connect the DUT to USB keyboard
Step 2 Make device move to S0i3 state using Power button
Step 3 Wake system from S0i3 using keyboard connected
Expected Results:
DUT should enter and exit S0i3</t>
  </si>
  <si>
    <t>GraCom,GLK-FW-PO,ICL_BAT_NEW,BIOS_EXT_BAT,InProdATMS1.0_03March2018,PSE 1.0,OBC-CNL-PCH-IO-PM-Sx,OBC-ICL-PCH-IO-PM-Sx,OBC-TGL-PCH-IO-PM-Sx,GLK_ATMS1.0_Automated_TCs,KBLR_ATMS1.0_Automated_TCs,TGL_NEW_BAT,TGL_H_PSS_BIOS_BAT,ADL_S_Dryrun_Done,ADL-S_ADP-S_DDR4_2DPC_PO_Phase3,ADL_P_Automated_TCs,COMMON_QRC_BAT,TGL_H_QRC_NA,ADL_S_QRCBAT,IFWI_Payload_BIOS,IFWI_Payload_PMC,IFWI_Payload_EC,,ADL-P_ADP-LP_DDR4_PO Suite_Phase3,PO_Phase_3,ADL-P_ADP-LP_LP5_PO Suite_Phase3,ADL-P_ADP-LP_DDR5_PO Suite_Phase3,ADL-P_ADP-LP_LP4x_PO Suite_Phase3,RKL-S X2_(CML-S+CMP-H)_S62,RKL-S X2_(CML-S+CMP-H)_S102,ADL-P_QRC,ADL-P_QRC_BAT,UTR_SYNC,MTL_HFPGA_SOC_S,RPL_S_BackwardComp,RPL_S_MASTER,RPL-P_5SGC1,RPL-P_4SDC1,RPL-P_3SDC2,RPL-P_2SDC3,RPL-S_5SGC1,RPL-S_4SDC1,RPL-S_4SDC2,RPL-S_2SDC1,RPL-S_2SDC2,RPL-S_2SDC3,RPL-S_ 5SGC1,ADL-S_ 5SGC_1DPC,ADL-S_4SDC1,ADL-S_4SDC2,ADL-S_4SDC3,ADL-S_3SDC4,ADL_N_MASTER,ADL_N_5SGC1,ADL_N_4SDC1,ADL_N_3SDC1,ADL_N_2SDC1,ADL_N_2SDC3,IFWI_TEST_SUITE,IFWI_COMMON_UNIFIED,TGL_H_MASTER,QRC_BAT_Customized,ADL-P_5SGC2,RPL_S_PO_P2,ADL_N_REV0,MTL_SIMICS_IN_EXECUTION_TEST,ADL_N_PO_Phase3,ADL-N_QRC_BAT,ADL-N_REV1,RPL_S_QRCBAT,RPL_S_IFWI_PO_Phase3,MTL_IFWI_BAT,MTL_HSLE_Sanity_SOC,ADL_SBGA_5GC,ADL_SBGA_3DC1,ADL_SBGA_3DC2,ADL_SBGA_3DC3,ADL_SBGA_3DC4,RPL-SBGA_5SC,RPL-SBGA_3SC1,RPL-S_2SDC7,RPL-S_2SDC8,RPL-Px_5SGC1,RPL_Px_PO_P2,RPL_Px_QRC,MTL-M_5SGC1,MTL-M_4SDC1,MTL-M_4SDC2,MTL-M_3SDC3,MTL-M_2SDC4,MTL-M_2SDC5,MTL-M_2SDC6,ADL-S_Post-Si_In_Production,MTL_IFWI_IAC_BIOS,RPL_SBGA_IFWI_PO_Phase3,MTL_IFWI_CBV_PMCV,MTL-P_5SGC1,MTL-P_4SDC1,MTL-P_4SDC2,MTL-P_3SDC3,MTL-P_3SDC4,MTL-P_2SDC5,MTL-P_2SDC6,MTL_A0_P1,RPL_P_PO_P2,RPL-S_Post-Si_In_Production,RPL-Px_4SP2,RPL-Px_2SDC1,RPL-P_2SDC4,RPL-P_2SDC5,RPL-P_2SDC6,RPL_P_QRC,MTLSGC1,MTLSDC1,MTLSDC4,RPL_P_Q0_DC2_PO_P2,LNLM5SGC,LNLM4SDC1,LNLM3SDC2,LNLM3SDC3,LNLM3SDC4,LNLM3SDC5,LNLM2SDC6,LNLM2SDC7,MTL_PSS_1.1,ARL_FT_BLK,RPL_Hx-R-GC,RPL_Hx-R-DC1,ARL_S_QRC,RPL-S_2SDC9,RPL-P_DC7,RPL-SBGA_DC3</t>
  </si>
  <si>
    <t>Verify system wakes from sleep via Mouse as wake source</t>
  </si>
  <si>
    <t>CSS-IVE-77148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</si>
  <si>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</si>
  <si>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BC-RQTBC-10214
BC-RQTBC-9988
BC-RQTBC-16713
TGL : BC-RQTBCTL-747, 2201565348, 2202411163
JSL : 4_335-UCIS-1795 , 2202553186	
RKL : 2206972879, 2206874083
ADL: 2205168301
MTL : 16011187692, 16011327487</t>
  </si>
  <si>
    <t>System should wake from Sleep via mouse</t>
  </si>
  <si>
    <t>bios.alderlake,bios.amberlake,bios.apollolake,bios.arrowlake,bios.broxton,bios.cannonlake,bios.coffeelake,bios.cometlake,bios.geminilake,bios.icelake-client,bios.jasperlake,bios.kabylake,bios.kabylake_r,bios.meteorlake,bios.raptorlake,bios.rocketlake,bios.skylake,bios.tigerlake,bios.whiskeylake,ifwi.amberlake,ifwi.apollolake,ifwi.arrowlake,ifwi.broxton,ifwi.cannonlake,ifwi.coffeelake,ifwi.cometlake,ifwi.geminilake,ifwi.icelake,ifwi.kabylake,ifwi.kabylake_r,ifwi.meteorlake,ifwi.raptorlake,ifwi.skylake,ifwi.tigerlake,ifwi.whiskeylake</t>
  </si>
  <si>
    <t>bios.alderlake,bios.amberlake,bios.apollo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</si>
  <si>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 xml:space="preserve">Intention of the testcase is to verify system wakes from sleep via Mouse as wake source </t>
  </si>
  <si>
    <t>GraCom,GLK-FW-PO,ICL_BAT_NEW,BIOS_EXT_BAT,InProdATMS1.0_03March2018,PSE 1.0,OBC-CNL-PCH-IO-PM-Sx,OBC-ICL-PCH-IO-PM-Sx,OBC-TGL-PCH-IO-PM-Sx,GLK_ATMS1.0_Automated_TCs,KBLR_ATMS1.0_Automated_TCs,TGL_NEW_BAT,TGL_H_PSS_BIOS_BAT,ADL_S_Dryrun_Done,ADL-S_ADP-S_DDR4_2DPC_PO_Phase3,COMMON_QRC_BAT,TGL_H_QRC_NA,ADL_S_QRCBAT,IFWI_Payload_BIOS,IFWI_Payload_PMC,IFWI_Payload_EC,LNL_M_PSS1.0,ADL-P_ADP-LP_DDR4_PO Suite_Phase3,PO_Phase_3,ADL-P_ADP-LP_LP5_PO Suite_Phase3,ADL-P_ADP-LP_DDR5_PO Suite_Phase3,ADL-P_ADP-LP_LP4x_PO Suite_Phase3,RKL-S X2_(CML-S+CMP-H)_S62,RKL-S X2_(CML-S+CMP-H)_S102,ADL-P_QRC,ADL-P_QRC_BAT,UTR_SYNC,_Block,MTL_HFPGA_SOC_S,RPL_S_BackwardComp,RPL-P_5SGC1,RPL-P_4SDC1,RPL-P_3SDC2,RPL-P_2SDC3,RPL-S_5SGC1,RPL-S_4SDC1,RPL-S_4SDC2,RPL-S_2SDC1,RPL-S_2SDC2,RPL-S_2SDC3,RPL-S_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2,RPL_S_PO_P2,ADL_N_REV0,MTL_SIMICS_IN_EXECUTION_TEST,ADL_N_PO_Phase3,ADL-N_QRC_BAT,ADL-N_REV1,RPL_S_QRCBAT,RPL_S_IFWI_PO_Phase3,MTL_IFWI_BAT,MTL_HSLE_Sanity_SOC,ADL_SBGA_5GC,ADL_SBGA_3DC1,ADL_SBGA_3DC2,ADL_SBGA_3DC3,ADL_SBGA_3DC4,RPL-SBGA_5SC,RPL-S_2SDC7,RPL-Px_5SGC1,RPL_Px_PO_P2,RPL_Px_QRC,MTL-M_5SGC1,MTL-M_4SDC1,MTL-M_4SDC2,MTL-M_3SDC3,MTL-M_2SDC4,MTL-M_2SDC5,MTL-M_2SDC6,ADL-S_Post-Si_In_Production,RPL_SBGA_PO_P2,RPL_SBGA_IFWI_PO_Phase3,MTL_IFWI_CBV_PMC,MTL_IFWI_CBV_BIOS,MTL-P_5SGC1,MTL-P_4SDC1,MTL-P_4SDC2,MTL-P_3SDC3,MTL-P_3SDC4,MTL-P_2SDC5,MTL-P_2SDC6,MTL_A0_P1,RPL_P_PO_P2,RPL-S_Post-Si_In_Production,RPL-Px_4SP2,RPL-Px_2SDC1,RPL-P_2SDC4,RPL-P_2SDC5,RPL-P_2SDC6,RPL-sbga_QRC_BAT,ARL_Px_IFWI_CI,MTL_M_P_PV_POR,RPL_P_QRC,MTLSGC1,MTLSDC1,MTLSDC4,RPL_P_Q0_DC2_PO_P2,MTL_PSS_1.1,ARL_S_QRC,RPL-S_2SDC9,RPL-P_DC7</t>
  </si>
  <si>
    <t>Verify system wakes from sleep using Lid Action as Wake Source</t>
  </si>
  <si>
    <t>CSS-IVE-77149</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</si>
  <si>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TGL_ H81_RS4_Alpha,TGL_ H81_RS4_Beta,TGL_ H81_RS4_PV,TGL_H81_19H2_RS6_PreAlpha,TGL_U42_RS4_PV,TGL_Y42_RS4_PV,WHL_U42_Corp_PV,WHL_U42_PV,WHL_U43e_Corp_PV,TGL_U42_RS6_Alpha,TGL_U42_RS6_Beta,TGL_U42_RS6_PV,TGL_Y42_RS6_Alpha,TGL_Y42_RS6_Beta,TGL_Y42_RS6_PV,CML_U42_DG1_DDR4_PV,CML_U62_DG1_DDR4_PV,DG1_TGL_Y_PreAlpha,DG1_ TGL_Y _Alpha,DG1_ TGL_Y _Beta,DG1_ TGL_Y 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</si>
  <si>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BC-RQTBC-9988
TGL: BC-RQTBCTL-1134
JSL : BC-RQTBC-16710 , 1607196202
RKL:2203202813
ADL : 2203202813
MTL : 16011187692, 16011327487</t>
  </si>
  <si>
    <t>System should wake from Sleep via LID_ACTION</t>
  </si>
  <si>
    <t>bios.alderlake,bios.amberlake,bios.apollolake,bios.arrowlake,bios.cannonlake,bios.coffeelake,bios.cometlake,bios.geminilake,bios.icelake-client,bios.jasperlake,bios.kabylake,bios.kabylake_r,bios.meteorlake,bios.raptorlake,bios.skylake,bios.tigerlake,bios.whiskeylake,ifwi.amberlake,ifwi.apollolake,ifwi.arrowlake,ifwi.cannonlake,ifwi.coffeelake,ifwi.cometlake,ifwi.geminilake,ifwi.icelake,ifwi.kabylake,ifwi.kabylake_r,ifwi.meteorlake,ifwi.raptorlake,ifwi.tigerlake,ifwi.whiskeylake</t>
  </si>
  <si>
    <t>bios.alderlake,bios.amberlake,bios.apollolake,bios.arrowlake,bios.cannonlake,bios.coffeelake,bios.cometlake,bios.geminilake,bios.icelake-client,bios.jasperlake,bios.kabylake,bios.kabylake_r,bios.meteorlake,bios.raptorlake,bios.tigerlake,bios.whiskeylake,ifwi.amberlake,ifwi.apollolake,ifwi.cannonlake,ifwi.coffeelake,ifwi.cometlake,ifwi.geminilake,ifwi.icelake,ifwi.kabylake,ifwi.kabylake_r,ifwi.meteorlake,ifwi.raptorlake,ifwi.tigerlake,ifwi.whiskeylake</t>
  </si>
  <si>
    <t>Intention of the testcase is to verify system wakes from sleep using Lid Action as Wake Source </t>
  </si>
  <si>
    <t>EC-NA,ICL_BAT_NEW,BIOS_EXT_BAT,InProdATMS1.0_03March2018,PSE 1.0,OBC-CNL-EC-PMC-PM-Sx,OBC-ICL-EC-PMC-PM-Sx,OBC-TGL-EC-PMC-PM-Sx,GLK_ATMS1.0_Automated_TCs,KBLR_ATMS1.0_Automated_TCs,CML_EC_BAT,TGL_NEW_BAT,EC-FV,COMMON_QRC_BAT,TGL_H_QRC_NA,IFWI_Payload_BIOS,IFWI_Payload_PMC,IFWI_Payload_EC,ADL-P_QRC_BAT,MTL_PSS_0.8,,UTR_SYNC,MTL_PSS_0.8,_Block,MTL_HFPGA_SOC_S,RPL-P_5SGC1,RPL-P_2SDC3,ADL_N_MASTER,ADL_N_5SGC1,ADL_N_4SDC1,ADL_N_3SDC1,ADL_N_2SDC1,ADL_N_2SDC2,ADL_N_2SDC3,IFWI_TEST_SUITE,IFWI_COMMON_UNIFIED,TGL_H_MASTER,ADL_N_REV0,ADL-N_REV1,RPL-S_ 5SGC1,MTL_IFWI_BAT,RPL-P_5SGC1,RPL-P_4SDC1,RPL-P_3SDC2,RPL-P_2SDC3,RPL-Px_5SGC1,MTL-M_5SGC1,MTL-M_4SDC1,MTL-M_4SDC2,MTL-M_3SDC3,MTL-M_2SDC4,MTL-M_2SDC5,MTL-M_2SDC6,MTL_IFWI_IAC_EC,MTL_IFWI_CBV_PMC,MTL_IFWI_CBV_EC,MTL-P_5SGC1,MTL-P_4SDC1,MTL-P_4SDC2,MTL-P_3SDC3,MTL-P_3SDC4,MTL-P_2SDC5,MTL-P_2SDC6,MTL_A0_P1,RPL-SBGA_5SC,RPL-SBGA_4SC,RPL-SBGA_3SC,RPL-Px_2SDC1</t>
  </si>
  <si>
    <t>Verify system wakes from Connected Modern standby via Touchpad</t>
  </si>
  <si>
    <t>CSS-IVE-77150</t>
  </si>
  <si>
    <t>AML_5W_Y22_ROW_PV,AMLR_Y42_Corp_RS6_PV,AMLR_Y42_PV_RS6,CFL_H62_RS2_PV,CFL_H62_RS3_PV,CFL_H62_RS4_PV,CFL_H62_RS5_PV,CFL_H62_uSFF_KC_RS4_PV,CFL_H82_RS5_PV,CFL_H82_RS6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Y42_RS6_PV,JSLP_POR_20H1_PreAlpha,JSLP_POR_20H2_Beta,JSLP_POR_20H2_PV,JSLP_TestChip_19H1_PreAlpha,KBL_H42_PV,KBL_U21_PV,KBL_U22_PV,KBL_U23e_PV,KBL_Y22_PV,KBLR_Y_PV,KBLR_Y22_PV,TGL_ H81_RS4_Alpha,TGL_ H81_RS4_Beta,TGL_ H81_RS4_PV,TGL_H81_19H2_RS6_PreAlpha,TGL_Simics_VP_RS2_PSS1.1,TGL_U42_RS4_PV,TGL_Y42_RS4_PV,WHL_U42_Corp_PV,WHL_U42_PV,WHL_U43e_Corp_PV,TGL_U42_RS6_Alpha,TGL_U42_RS6_Beta,TGL_U42_RS6_PV,TGL_Y42_RS6_Alpha,TGL_Y42_RS6_Beta,TGL_Y42_RS6_PV,CML_U42_DG1_DDR4_PV,CML_U62_DG1_DDR4_PV,TGL_H81_20H1_RS7_ALPHA,TGL_H81_20H1_RS7_BETA,TGL_H81_20H1_RS7_PV</t>
  </si>
  <si>
    <t>I2C/USB touch pad,MoS (Modern Standby)</t>
  </si>
  <si>
    <t>BC-RQTBC-10214
BC-RQTBC-9988</t>
  </si>
  <si>
    <t>System should successfully wake from Connected Modern standby mode via Touchpad</t>
  </si>
  <si>
    <t>bios.amberlake,bios.arrowlake,bios.cannonlake,bios.coffeelake,bios.cometlake,bios.geminilake,bios.icelake-client,bios.jasperlake,bios.kabylake,bios.kabylake_r,bios.raptorlake_refresh,bios.skylake,bios.tigerlake,bios.whiskeylake,ifwi.amberlake,ifwi.arrowlake,ifwi.cannonlake,ifwi.coffeelake,ifwi.cometlake,ifwi.geminilake,ifwi.icelake,ifwi.kabylake,ifwi.kabylake_r,ifwi.lunarlake,ifwi.meteorlake,ifwi.raptorlake,ifwi.raptorlake_refresh,ifwi.tigerlake,ifwi.whiskeylake</t>
  </si>
  <si>
    <t>bios.amberlake,bios.cannonlake,bios.coffeelake,bios.cometlake,bios.geminilake,bios.icelake-client,bios.jasperlake,bios.kabylake,bios.kabylake_r,bios.tigerlake,bios.whiskeylake,ifwi.amberlake,ifwi.cannonlake,ifwi.coffeelake,ifwi.cometlake,ifwi.geminilake,ifwi.icelake,ifwi.kabylake,ifwi.kabylake_r,ifwi.meteorlake,ifwi.raptorlake,ifwi.tigerlake,ifwi.whiskeylake</t>
  </si>
  <si>
    <t>Intention of the testcase is to verify system wakes from Connected Modern standby via Touchpad</t>
  </si>
  <si>
    <t>GraCom,ICL_BAT_NEW,BIOS_EXT_BAT,UDL2.0_ATMS2.0,OBC-CNL-PTF-PMC-PM-s0ix,OBC-CFL-PTF-PMC-PM-S0ix,OBC-ICL-PTF-PMC-Touch-S0ix,OBC-TGL-PTF-PMC-Touch-S0ix,TGL_NEW_BAT,COMMON_QRC_BAT,IFWI_Payload_Platform,MTL_NA,UTR_SYNC,IFWI_TEST_SUITE,IFWI_COMMON_UNIFIED,MTL_IFWI_BAT,ERB,RPL-SBGA_5SC,RPL-SBGA_3SC,LNLM5SGC,LNLM4SDC1,LNLM3SDC2,RPL_Hx-R-GC</t>
  </si>
  <si>
    <t>ISH Sensor Enumeration Pre and Post Sx - Ambient light (ALS)</t>
  </si>
  <si>
    <t>CSS-IVE-77202</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</si>
  <si>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5_PreAlpha</t>
  </si>
  <si>
    <t>ISH,S0ix-states,S-states</t>
  </si>
  <si>
    <t>BC-RQTBC-623
TGL Requirement coverage: 220195299, 220194421, RKL:2203201744
MTL_PSS_FR:16011327099</t>
  </si>
  <si>
    <t>Ambient light Sensor should get enumerated in Sensor Viewer Tool</t>
  </si>
  <si>
    <t>bios.alderlake,bios.amberlake,bios.apollolake,bios.arrowlake,bios.broxton,bios.cannonlake,bios.cometlake,bios.geminilake,bios.icelake-client,bios.kabylake,bios.kabylake_r,bios.lakefield,bios.meteorlake,bios.raptorlake,bios.raptorlake_refresh,bios.rocketlake,bios.skylake,bios.tigerlake,bios.whiskeylake,ifwi.amberlake,ifwi.apollolake,ifwi.broxton,ifwi.cannonlake,ifwi.cometlake,ifwi.geminilake,ifwi.icelake,ifwi.kabylake,ifwi.kabylake_r,ifwi.lakefield,ifwi.raptorlake,ifwi.tigerlake,ifwi.whiskeylake</t>
  </si>
  <si>
    <t>bios.alderlake,bios.amberlake,bios.apollolake,bios.arrowlake,bios.broxton,bios.cannonlake,bios.cometlake,bios.geminilake,bios.icelake-client,bios.kabylake,bios.kabylake_r,bios.lakefield,bios.meteorlake,bios.raptorlake,bios.rocketlake,bios.tigerlake,bios.whiskeylake,ifwi.amberlake,ifwi.apollolake,ifwi.broxton,ifwi.cannonlake,ifwi.cometlake,ifwi.geminilake,ifwi.icelake,ifwi.kabylake,ifwi.kabylake_r,ifwi.lakefield,ifwi.raptorlake,ifwi.tigerlake,ifwi.whiskeylake</t>
  </si>
  <si>
    <t>Please use Action Manager tool instead of Sensor Diagnostic to check for Sensor functionality and enumeration testing in WOS.
Tool Location: \\akasha1\Temp\jpt\Action Manager
Note: Please note that this tool is only applicable for Win8.1 OS and Win 10 TH2 build and above
For Win7 and AOS please continue using Sensor Diagnostic tool.
Android OS related steps:
1. Install Sensor Diagnostic tool from Play Store
2. Check for ALS enumeration/functionality check in App
Expected Results:
ALS should get enumerated and should be functional in Sensor Diagnostic tool app 
Note: You can also use CPU-Z tool for enumeration purpose.
Functionality test for Sensor
ALS -&gt;  This test involves increasing and decreasing light intensity to the ALS to verify that the ALS outputs higher data when brighter and lower data when dimmer.</t>
  </si>
  <si>
    <t>GraCom,ICL_PSS_BAT_NEW,ICL_BAT_NEW,TGL_PSS0.8P,LKF_ERB_PO,BIOS_EXT_BAT,InProdATMS1.0_03March2018,PSE 1.0,TGL_ERB_PO,OBC-CNL-PCH-ISH-Sensors-ALS,OBC-LKF-PCH-ISH-Sensors-ALS,OBC-ICL-PCH-ISH-Sensors-ALS,OBC-TGL-PCH-ISH-Sensors-ALS,TGL_PSS_IN_PRODUCTION,GLK_ATMS1.0_Automated_TCs,KBLR_ATMS1.0_Automated_TCs,TGL_NEW_BAT,TGL_H_PSS_BIOS_BAT,RKL_POE,RKL_CML_S_TGPH_PO_P3,CML-H_ADP-S_PO_Phase3,TGL_U_EX_BAT,RKL_S_CMPH_POE,RKL_S_TGPH_POE,COMMON_QRC_BAT,TGL_H_QRC_NA,ADL_P_ERB_BIOS_PO,IFWI_Payload_ISH,MTL_ISH,UTR_SYNC,MTL_HFPGA_ISH,MTL_Test_Suite,IFWI_FOC_BAT,MTL_IFWI_PSS_EXTENDED,IFWI_TEST_SUITE,IFWI_COMMON_UNIFIED,TGL_H_MASTER,TGL_H_5SGC1,TGL_H_4SDC1,RPL_S_MASTER,RPL-S_3SDC1,QRC_BAT_Customized,MTL_SIMICS_IN_EXECUTION_TEST,RPL-P_5SGC1,RPL-P_5SGC2,RPL_S_BackwardComp,ADL_N_REV0,ADL-N_REV1,ADL_SBGA_5GC,RPL-SBGA_5SC,ADL-M_5SGC1,ADL-M_2SDC1,ADL-M_2SDC2,ADL_SBGA_3DC4,MTL-M/P_Pre-Si_In_Production,MTL-P_5SGC1,MTL-P_4SDC1,MTL-P_2SDC5,RPL-Px_4SP2,RPL-Px_2SDC1,RPL-P_5SGC,RPL-P_4SDC1,MTLSDC2,LNLM5SGC,LNLM3SDC2,LNLM4SDC1,LNLM3SDC3,LNLM3SDC4,LNLM3SDC5,LNLM2SDC6,RPL_Hx-R-GC,LNLM2SDC7</t>
  </si>
  <si>
    <t>Verify display audio functionality on HDMI speakers</t>
  </si>
  <si>
    <t>CSS-IVE-76597</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</si>
  <si>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</si>
  <si>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audio codecs,HDMI,HDMI-Audio</t>
  </si>
  <si>
    <t>TC developed based on L1\L2 coverage
TGL: 220194370,1507073116
MTL: 16011187474, 16011326931</t>
  </si>
  <si>
    <t>Audio playback should be consistent on HDMI audio speakers</t>
  </si>
  <si>
    <t>bios.alderlake,bios.amberlake,bios.apollolake,bios.broxton,bios.cannonlake,bios.coffeelake,bios.cometlake,bios.geminilake,bios.icelake-client,bios.kabylake,bios.kabylake_r,bios.lunarlake,bios.meteorlake,bios.raptorlake,bios.raptorlake_refresh,bios.rocketlake,bios.tigerlake,ifwi.amberlake,ifwi.apollolake,ifwi.arrowlake,ifwi.broxton,ifwi.cannonlake,ifwi.coffeelake,ifwi.cometlake,ifwi.geminilake,ifwi.icelake,ifwi.kabylake,ifwi.kabylake_r,ifwi.lunarlake,ifwi.meteorlake,ifwi.raptorlake,ifwi.raptorlake_refresh,ifwi.skylake,ifwi.tigerlake</t>
  </si>
  <si>
    <t>bios.alderlake,bios.amberlake,bios.apollolake,bios.arrowlake,bios.broxton,bios.cannonlake,bios.coffeelake,bios.cometlake,bios.geminilake,bios.icelake-client,bios.kabylake,bios.kabylake_r,bios.meteorlake,bios.raptorlake,bios.rocketlake,bios.tigerlake,ifwi.amberlake,ifwi.apollolake,ifwi.broxton,ifwi.cannonlake,ifwi.coffeelake,ifwi.cometlake,ifwi.geminilake,ifwi.icelake,ifwi.kabylake,ifwi.kabylake_r,ifwi.meteorlake,ifwi.raptorlake,ifwi.tigerlake</t>
  </si>
  <si>
    <t>This test is to verify Audio playback on HDMI speakers.
Android OS related steps:
1. Boot to AOS with HDMI panel's display and audio input connected to DUT.
2. Play any audio and check for sound output via HDMI speakers.
Expected Results:
Audio output should be proper on HDMI speakers</t>
  </si>
  <si>
    <t>GraCom,GLK-FW-PO,CNL-Z0-NoHDMI,GLK-RS3-10_IFWI,ICL_BAT_NEW,BIOS_EXT_BAT,UDL2.0_ATMS2.0,ICL_RVPC_NA,TGL_ERB_PO,AML_5W_NA,OBC-CNL-GPU-DDI-Display-HDMI_Audio,OBC-CFL-GPU-DDI-Display-HDMI_Audio,OBC-ICL-GPU-DDI-Display-HDMI_Audio,OBC-TGL-GPU-DDI-Display-HDMI_Audio,CML_DG1_Delta,TGL_U_GC_DC,IFWI_Payload_Platform,MTL_PSS_1.0,RKL-S X2_(CML-S+CMP-H)_S102,RKL-S X2_(CML-S+CMP-H)_S62,MTL_PSS_0.8,  UTR_SYNC,MTLSDC3,ADL_N_MASTER,MTL_HFPGA_Audio,RPL_S_MASTER,RPL_P_MASTER,RPL_M_MASTER,RPL_S_BackwardComp,ADL-P_SODIMM_DDR5_NA,ADL-S_4SDC1,ADL-S_4SDC2,ADL-S_4SDC3,ADL-S_3SDC4,ADL_N_5SGC1,ADL_N_4SDC1,ADL_N_3SDC1,ADL_N_2SDC1,ADL_N_2SDC3,TGL_H_MASTER,MTL_Test_Suite,MTL_PSS_1.1,IFWI_COMMON_UNIFIED,IFWI_TEST_SUITE,RPL-S_ 5SGC1,RPL-S_4SDC1,RPL-S_4SDC2,RPL-S_2SDC1,RPL-S_2SDC2,RPL-S_2SDC3,ADL-M_5SGC1,ADL-M_3SDC1,MTL_SIMICS_IN_EXECUTION_TEST,ADL_N_REV0,RPL_Steps_Tag_NA,MTL_Steps_Tag_NA,RPL-Px_5SGC1,RPL-Px_4SDC1,MTL_S_PSS_0.8,MTL_S_IFWI_PSS_0.8,RPL-P_4SDC1,RPL-P_3SDC2,RPL-P_2SDC4,RPL-P_3SDC3,RPL-P_PNP_GC,ADL-N_REV1,MTL_IFWI_BAT,ADL_SBGA_5GC,ADL_SBGA_3DC1,ADL_SBGA_3DC2,ADL_SBGA_3DC3,ADL_SBGA_3DC4,RPL-SBGA_5SC,RPL-SBGA_3SC1,ADL-M_3SDC2,ADL-M_2SDC1,ADL-M_2SDC2,RPL-S_2SDC7,MTL_IFWI_CBV_ACE FW,MTL-P_5SGC1,MTL-P_4SDC2,MTL-P_3SDC3,MTL-P_3SDC4,LNL_M_PSS0.8,LNL_M_PSS1.0,LNL_M_PSS1.1,RPL_Px_PO_New_P2,RPL-Px_2SDC1,MTL_P_Sanity,ARL_S_IFWI_0.8PSS,MTL_S_PSS_1.0,RPL-SBGA_4SC,RPL-SBGA_5SC,RPL_Hx-R-GC,RPL_Hx-R-DC1,RPL-S_2SDC9</t>
  </si>
  <si>
    <t>[TBT] Verify Thunderbolt Enumeration in device manager</t>
  </si>
  <si>
    <t>fpga.hybrid,silicon,simulation.subsystem</t>
  </si>
  <si>
    <t>CSS-IVE-76603</t>
  </si>
  <si>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Simics_VP_RS2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ADL-P_ADP-LP_LP5_PreAlpha,ADL-P_ADP-LP_L4X_PreAlpha,ADL-P_ADP-LP_DDR4_PreAlpha,ADL-P_ADP-LP_DDR5_PreAlpha</t>
  </si>
  <si>
    <t>Display Panels,iTBT,TBT,TBT_PD_EC_NA,TCSS</t>
  </si>
  <si>
    <t>BC-RQTBC-12350
BC-RQTBC-2548
BC-RQTBC-9513
BC-RQTBC-15496
 ICL PRD Coverage: BC-RQTBC-13873 BC-RQTBC-14633 BC-RQTBC-15216 BC-RQTBC-12350
TGL: BC-RQTBCTL-498,1405573787,BC-RQTBCTL-492,BC-RQTBCTL-536
TGL Coverage : 1405573796 , 1409858728
CML PRD Coverage: BC-RQTBC-12350,BC-RQTBC-15496MTL_P:22010767569MTL_M:22010767598
MTL : 16011187455 , 16011327380 , 16011187573 , 16011327444</t>
  </si>
  <si>
    <t>Thunderbolt  device should get enumerated without any issue </t>
  </si>
  <si>
    <t>Thunderbolt Enumeration in device manager should be fine</t>
  </si>
  <si>
    <t>KBL_EC_NA,EC-TBT3,EC-FV,ICL_BAT_NEW,BIOS_EXT_BAT,UDL2.0_ATMS2.0,EC-PD-NA,TGL_ERB_PO,OBC-ICL-CPU-iTCSS-TCSS-USB3_Storage,OBC-TGL-CPU-iTCSS-TCSS-USB3_Storage,TGL_NEW_BAT,IFWI_Payload_TBT,IFWI_Payload_Dekel,IFWI_Payload_EC,MTL_PSS_0.8,UTR_SYNC,LNL_M_PSS0.8,Automation_Inproduction,RPL_S_MASTER,RPL_S_BackwardComp,ADL-S_ 5SGC_1DPC,ADL-S_4SDC1,ADL-S_4SDC2,ADL-S_4SDC3,ADL-S_3SDC4,TGL_H_MASTER,IFWI_TEST_SUITE,IFWI_COMMON_UNIFIED,MTL_Test_Suite,IFWI_FOC_BAT,RPL-S_ 5SGC1,CQN_DASHBOARD,ADL-P_5SGC1,ADL-P_5SGC2,MTL_P_MASTER,MTL_M_MASTER,MTL_S_MASTER,MTL_IFWI_Sanity,ADL-M_5SGC1,ADL-M_2SDC2,ADL-M_3SDC1,MTL_SIMICS_IN_EXECUTION_TEST,RPL-Px_5SGC1,RPL-Px_3SDC1,RPL-P_5SGC1,RPL-P_5SGC2,RPL-P_4SDC1,RPL-P_3SDC2,RPL-P_2SDC3,MTL_HFPGA_TCSS,ADL_SBGA_5GC,RPL-SBGA_5SC,QRC_BAT_Customized,KBL_NON_ULT,EC-NA,EC-REVIEW,TCSS-TBT-P1,ICL-ArchReview-PostSi,GLK-RS3-10_IFWI,LKF_ERB_PO,LKF_PO_Phase3,LKF_PO_New_P3,OBC-CNL-PCH-XDCI-USBC_Audio,OBC-CFL-PCH-XDCI-USBC_Audio,OBC-LKF-CPU-IOM-TCSS-USBC_Audio,OBC-TGL-CPU-IOM-TCSS-USBC_Audio,TGL_BIOS_PO_P2,TGL_IFWI_PO_P2,ADL-S_TGP-H_PO_Phase2,LKF_WCOS_BIOS_BAT_NEW,MTL_PSS_1.0,ADL_M_PO_Phase2,ADL-S_4SDC4,ADL_N_MASTER,ADL_N_5SGC1,ADL_N_4SDC1,ADL_N_3SDC1,ADL_N_2SDC1,ADL_N_2SDC2,ADL_N_2SDC3,MTL_VS_0.8,MTL_IFWI_PSS_EXTENDED,ADL-M_3SDC2,ADL-M_2SDC1,ADL-P_4SDC2,ADL_N_PO_Phase2,ADL_N_REV0,ADL-N_REV1,MTL_IFWI_BAT,RPL-S_5SGC1,MTL_HFPGA_BLOCK,MTL-M_5SGC1,MTL-M_4SDC1,MTL-M_4SDC2,MTL-M_3SDC3,MTL-M_2SDC4,MTL-M_2SDC5,MTL-M_2SDC6,MTL_IFWI_CBV_TBT,MTL_IFWI_CBV_EC,MTL-P_5SGC1,MTL-P_4SDC1,MTL-P_4SDC2,MTL-P_3SDC3,MTL-P_3SDC4,MTL-P_2SDC5,MTL-P_2SDC6,MTL_A0_P1,RPL_Px_PO_New_P2,RPL-SBGA_4SC,RPL-Px_4SP2,RPL-P_2SDC4,RPL-P_2SDC5,RPL-P_2SDC6,RPL-Px_2SDC1,MTL_M_P_PV_POR,MTL-P_IFWI_PO,MTL_PSS_1.0_Block,MTL_PSS_1.1,MTLSDC1,MTLSGC1,MTLSDC4,MTLSDC3,MTLSDC2,LNLM5SGC,LNLM3SDC3,LNLM3SDC4,LNLM3SDC5,LNLM3SDC1,LNLM2SDC6,ARL_S_IFWI_1.1PSS,ARL_FT_BLK,RPL_Hx-R-DC1,RPL_Hx-R-GC,RPL_Hx-R-GC,RPL_Hx-R-DC1,ARL_S_PSS1.0,LNLM2SDC7</t>
  </si>
  <si>
    <t>[TBT] Verify Thunderbolt -TBT device Data transfer functionality</t>
  </si>
  <si>
    <t>CSS-IVE-77133</t>
  </si>
  <si>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ADL-P_ADP-LP_LP5_PreAlpha,ADL-P_ADP-LP_L4X_PreAlpha,ADL-P_ADP-LP_DDR4_PreAlpha,ADL-P_ADP-LP_DDR5_PreAlpha</t>
  </si>
  <si>
    <t>iTBT,TBT,TBT_PD_EC_NA,TCSS</t>
  </si>
  <si>
    <t>BC-RQTBC-9513
BC-RQTBC-12350
BC-RQTBC-2548
BC-RQTBC-15496
 ICL PRD Coverage: BC-RQTBC-13873 BC-RQTBC-14633 BC-RQTBC-15216 BC-RQTBC-12350
TGL: BC-RQTBCTL-498,1405573787,BC-RQTBCTL-492
TGL Coverage : 1405573796
CML PRD Coverage: BC-RQTBC-12350,BC-RQTBC-15496
ADL: 2205445425 , 2205445399 ,  1606733617 MTL_P:22010767569MTL_M:22010767598
MTL : 16011187455 , 16011327380 , 16011187573 , 16011327444</t>
  </si>
  <si>
    <t>Ensure that there are no failures in TBT Data transfer functionality</t>
  </si>
  <si>
    <t>bios.alderlake,bios.amberlake,bios.arrowlake,bios.cannonlake,bios.coffeelake,bios.cometlake,bios.icelake-client,bios.kabylake,bios.kabylake_r,bios.lunarlake,bios.meteorlake,bios.raptorlake,bios.raptorlake_refresh,bios.rocketlake,bios.tigerlake,bios.tigerlake_refresh,bios.whiskeylake,ifwi.amberlake,ifwi.arrowlake,ifwi.cannonlake,ifwi.coffeelake,ifwi.cometlake,ifwi.icelake,ifwi.kabylake,ifwi.kabylake_r,ifwi.lunarlake,ifwi.meteorlake,ifwi.raptorlake,ifwi.raptorlake_refresh,ifwi.tigerlake,ifwi.whiskeylake</t>
  </si>
  <si>
    <t xml:space="preserve">Verify Thunderbolt -TBT device Data transfer functionality </t>
  </si>
  <si>
    <t>KBL_EC_NA,EC-NA,ICL_BAT_NEW,BIOS_EXT_BAT,UDL2.0_ATMS2.0,EC-AML-NA,TGL_ERB_PO,EC-PD-NA,TGL_IFWI_FOC_BLUE,RKL_S_CMPH_POE,RKL_S_TGPH_POE,COMMON_QRC_BAT,IFWI_Payload_TBT,TGL_U_GC_DC,IFWI_Payload_Dekel,IFWI_Payload_EC,UTR_SYNC,LNL_M_PSS0.8,MTL_P_MASTER,MTL_M_MASTER,MTL_PSS_0.8_Block,RPL_S_BackwardComp,ADL-S_ 5SGC_1DPC,ADL-S_4SDC1,ADL-S_4SDC2,ADL-S_4SDC3,ADL-S_3SDC4,TGL_H_MASTER,IFWI_TEST_SUITE,IFWI_COMMON_UNIFIED,MTL_Test_Suite,IFWI_FOC_BAT,RPL-S_ 5SGC1,CQN_DASHBOARD,ADL-P_5SGC1,ADL-P_5SGC2,MTL_S_MASTER,ADL-M_5SGC1,ADL-M_2SDC2,ADL-M_3SDC1,MTL_SIMICS_IN_EXECUTION_TEST,ADL_N_REV0,RPL-Px_5SGC1,RPL-Px_3SDC1,RPL-P_5SGC1,RPL-P_5SGC2,RPL-P_4SDC1,RPL-P_3SDC2,RPL-P_2SDC3,MTL_IFWI_BAT,MTL_HFPGA_TCSS,ADL_SBGA_5GC,RPL-SBGA_5SC,KBL_NON_ULT,EC-REVIEW,TCSS-TBT-P1,ICL-ArchReview-PostSi,GLK-RS3-10_IFWI,LKF_ERB_PO,LKF_PO_Phase3,LKF_PO_New_P3,OBC-CNL-PCH-XDCI-USBC_Audio,OBC-CFL-PCH-XDCI-USBC_Audio,OBC-LKF-CPU-IOM-TCSS-USBC_Audio,OBC-ICL-CPU-IOM-TCSS-USBC_Audio,OBC-TGL-CPU-IOM-TCSS-USBC_Audio,TGL_BIOS_PO_P2,TGL_IFWI_PO_P2,TGL_NEW_BAT,ADL-S_TGP-H_PO_Phase2,TGL_BIOS_IPU_QRC_BAT,ADL_M_PO_Phase2,ADL-S_4SDC4,ADL_N_MASTER,ADL_N_5SGC1,ADL_N_4SDC1,ADL_N_3SDC1,ADL_N_2SDC1,ADL_N_2SDC2,ADL_N_2SDC3,MTL_VS_0.8,MTL_IFWI_PSS_EXTENDED,ADL-M_3SDC2,ADL-M_2SDC1,ADL-P_4SDC2,ADL_N_PO_Phase2,ADL-N_REV1,RPL-S_5SGC1,MTL-M_5SGC1,MTL-M_4SDC1,MTL-M_4SDC2,MTL-M_3SDC3,MTL-M_2SDC4,MTL-M_2SDC5,MTL-M_2SDC6,MTL_IFWI_CBV_TBT,MTL_IFWI_CBV_EC,MTL-P_5SGC1,MTL-P_4SDC1,MTL-P_4SDC2,MTL-P_3SDC3,MTL-P_3SDC4,MTL-P_2SDC5,MTL-P_2SDC6,MTL_A0_P1,RPL_Px_PO_New_P2,RPL-SBGA_4SC,RPL-Px_4SP2,RPL-P_2SDC4,RPL-P_2SDC5,RPL-P_2SDC6,RPL-Px_2SDC1,MTL_M_P_PV_POR,MTL_PSS_1.1,MTL_PSS_1.0_Block,MTLSDC1,MTLSGC1,MTLSDC1,MTLSDC4,MTLSGC1,MTLSDC1,MTLSDC3,MTLSGC1,MTLSDC1,MTLSDC2,MTLSDC3,MTLSDC4,LNLM5SGC,LNLM3SDC3,LNLM3SDC4,LNLM3SDC5,LNLM5SGC,LNLM3SDC3,LNLM3SDC4,LNLM3SDC5,LNLM5SGC,LNLM3SDC3,LNLM3SDC4,LNLM3SDC5,LNLM3SDC1,LNLM2SDC6,LNLM5SGC,LNLM3SDC3,LNLM3SDC4,LNLM3SDC5,LNLM3SDC1,LNLM2SDC6,ARL_S_IFWI_1.1PSS,RPL_Hx-R-DC1,RPL_Hx-R-GC,RPL_Hx-R-GC,RPL_Hx-R-DC1,ARL_S_PSS1.0,LNLM2SDC7</t>
  </si>
  <si>
    <t>Verify RTC Date and Time at BIOS and OS level</t>
  </si>
  <si>
    <t>Challenge in comparing the time/date values from bios  and OS due to different format</t>
  </si>
  <si>
    <t>CSS-IVE-77378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</si>
  <si>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</si>
  <si>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RTC</t>
  </si>
  <si>
    <t>BC-RQTBC-10307
CNL-UCIS-3226
IceLake-UCIS-679
BC-RQTBCLF-407
RKL:1209574568
4_335-UCIS-2621
2203201756</t>
  </si>
  <si>
    <t>System date and time should get updated properly in OS and in BIOS.</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</si>
  <si>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arrowlake,ifwi.broxton,ifwi.cannonlake,ifwi.coffeelake,ifwi.cometlake,ifwi.geminilake,ifwi.icelake,ifwi.kabylake,ifwi.kabylake_r,ifwi.lakefield,ifwi.lunarlake,ifwi.meteorlake,ifwi.raptorlake,ifwi.tigerlake,ifwi.whiskeylake</t>
  </si>
  <si>
    <t>This test is to verify RTC Date and Time at BIOS and OS level.</t>
  </si>
  <si>
    <t>TAG-APL-ARCH-TO-PROD-WW21.2,ICL-FW-PSS0.3,ICL_BAT_NEW,BIOS_EXT_BAT,UDL2.0_ATMS2.0,TGL_BIOS_PO_P3,TGL_BIOS_IPU_QRC_BAT,RKL_POE,RKL_CML_S_TGPH_PO_P2,CML-H_ADP-S_PO_Phase2,ADL-S_TGP-H_PO_Phase1,TGL_BIOS_IPU_QRC_BAT,ADL_S_Dryrun_Done,RKL_S_CMPH_POE,RKL_S_TGPH_POE,COMMON_QRC_BAT,MTL_PSS_0.5,ADL_P_ERB_BIOS_PO,ADL_S_QRCBAT,TGL_U_GC_DC,IFWI_Payload_Platform,ADL-S_Delta1,ADL-S_Delta2,ADL-S_Delta3,RKL-S X2_(CML-S+CMP-H)_S102,RKL-S X2_(CML-S+CMP-H)_S62,ADL-P_QRC_BAT,RPL_S_PSS_BASE,UTR_SYNC,LNLM5SGC,LNLM4SDC1,LNLM3SDC2,LNLM3SDC3,LNLM3SDC4,LNLM3SDC5,LNLM2SDC6,LNLM2SDC7,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4SDC1,RPL-S_3SDC1,ADL-M_3SDC1,RPL-SBGA_5SC,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2,ADL_N_2SDC3,MTL_Test_Suite,IFWI_TEST_SUITE,IFWI_COMMON_UNIFIED,TGL_H_MASTER,QRC_BAT_Customized,ADL-P_5SGC1,ADL-P_5SGC2,ADL_M_QRC_BAT,ADL-M_5SGC1,ADL-M_3SDC2,ADL-M_2SDC1,ADL-M_2SDC2,MTL_SIMICS_IN_EXECUTION_TEST,ADL-N_QRC_BAT,RPL_S_QRCBAT,RPL_S_IFWI_PO_Phase2,ADL_N_REV0,ADL-N_REV1,MTL_HSLE_Sanity_SOC,ADL_SBGA_5GC,ADL_SBGA_3DC1,ADL_SBGA_3DC2,ADL_SBGA_3DC3,ADL_SBGA_3DC4,ADL_SBGA_3DC,MTL_IFWI_BAT,RPL_P_PSS_BIOS,MTL_S_BIOS_Emulation,RPL_Px_PO_P2,RPL_Px_QRC,ADL-S_Post-Si_In_Production,MTL_IFWI_IAC_BIOS,LNL_M_PSS0.5,LNL_M_PSS0.8,RPL_SBGA_IFWI_PO_Phase2,MTL IFWI_Payload_Platform-Val,RPL_P_PO_P2,RPL-sbga_QRC_BAT,MTL_M_P_PV_POR,IPU22.3_EA_coverage,RPL_P_QRC,RPL_P_Q0_DC2_PO_P2,ARL_S_QRC</t>
  </si>
  <si>
    <t>Verify Basic Video recording and AV-sync functionality validation</t>
  </si>
  <si>
    <t>bios.sa,fw.ifwi.bios</t>
  </si>
  <si>
    <t>CSS-IVE-76596</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</si>
  <si>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JSLP_TestChip_19H1_PreAlpha,KBL_H42_PV,KBL_S42_PV,KBL_U21_PV,KBL_U22_PV,KBL_U23e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ADL-S_ADP-S_UDIMM_DDR5_1DPC_PV,ADL-S_ADP-S_UDIMM_DDR5_2DPC_Alpha,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</si>
  <si>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Camera - 2D imaging (integrated and discrete ISP),IPU,USB-Camera</t>
  </si>
  <si>
    <t>BC-RQTBC-3195, 
IceLake-UCIS-1054
BC-RQTBCLF-318
TGL HSD ES ID:220997175</t>
  </si>
  <si>
    <t>Video recording should be successful for 10 mins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</si>
  <si>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lder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</si>
  <si>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broxton,bios.cannonlake,bios.coffeelake,bios.cometlake,bios.geminilake,bios.icelake-client,bios.jasperlake,bios.kabylake,bios.kabylake_r,bios.lakefield,bios.lunarlake,bios.raptorlake,bios.rocketlake,bios.tigerlake,bios.whiskeylake,ifwi.alderlake,ifwi.amberlake,ifwi.apollolake,ifwi.broxton,ifwi.cannonlake,ifwi.coffeelake,ifwi.cometlake,ifwi.geminilake,ifwi.icelake,ifwi.kabylake,ifwi.kabylake_r,ifwi.lakefield,ifwi.meteorlake,ifwi.raptorlake,ifwi.tigerlake,ifwi.whiskeylake</t>
  </si>
  <si>
    <t>This test is to verify Basic Video recording functionality using Camera.
Android OS related steps:
1. Boot to AOS with camera module connected to device
2. Capture video for ten mins.
Expected Results:
Should be able to capture video without any issues.</t>
  </si>
  <si>
    <t>GraCom,ICL-FW-PSS0.5,KBL-PCH-NoCAM,GLK-IFWI-SI,ICL-ArchReview-PostSi,ICL_BAT_NEW,BIOS_EXT_BAT,UDL2.0_ATMS2.0,CML_BIOS_SPL,WCOS_BIOS_WHCP_REQ,LKF_WCOS_BIOS_BAT_NEW,ADL-S_ADP-S_DDR4_2DPC_PO_Phase3,COMMON_QRC_BAT,ADL_S_QRCBAT,TGL_U_GC_DC,IFWI_Payload_Platform,ADL-P_ADP-LP_DDR4_PO Suite_Phase3,PO_Phase_3,ADL-P_ADP-LP_LP5_PO Suite_Phase3,ADL-P_ADP-LP_DDR5_PO Suite_Phase3,ADL-P_ADP-LP_LP4x_PO Suite_Phase3,ADL-P_QRC,ADL-P_QRC_BAT,UTR_SYNC,LNL_M_PSS0.8,RPL_S_MASTER,RPL_S_BackwardComp,ADL-S_4SDC1,ADL-S_4SDC2,ADL-S_4SDC3,ADL-S_3SDC4,ADL_N_MASTER,ADL_N_5SGC1,ADL_N_4SDC1,ADL_N_3SDC1,ADL_N_2SDC1,ADL_N_2SDC2,ADL_N_2SDC3,TGL_H_MASTER,MTL_Test_Suite,IFWI_COMMON_UNIFIED,IFWI_TEST_SUITE,RPL_S_NA,ADL-P_5SGC1,ADL-P_5SGC2,RKL_S_X1_2*1SDC,ADL_M_QRC_BAT,ADL-M_5SGC1,ADL_N_PO_Phase3,ADL-N_QRC_BAT,RPL_Steps_Tag_NA,MTL_Steps_Tag_NA,RPL-Px_4SDC1,RPL-P_3SDC2,RPL-P_2SDC4,MTL_IFWI_BAT,ADL-M_3SDC1,ADL-M_3SDC2,ADL-M_2SDC1,ADL-M_2SDC2,RPL-P_3SDC3,RPL-P_PNP_GC,MTL-M_5SGC1,MTL-M_4SDC1,MTL-M_4SDC2,MTL-M_3SDC3,MTL-M_2SDC4,MTL-M_2SDC5,MTL-M_2SDC6,MTL_IFWI_CBV_BIOS,MTL-P_5SGC1,MTL-P_4SDC1,MTL-P_4SDC2,MTL-P_3SDC3,MTL-P_3SDC4,MTL-P_2SDC5,MTL-P_2SDC6,RPL_Px_PO_New_P3,RPL-SBGA_3SC,RPL-SBGA_2SC1,RPL-SBGA_2SC2,MTL_P_Sanity,RPL-SBGA_5SC,RPL_Hx-R-GC,RPL_Hx-R-DC1</t>
  </si>
  <si>
    <t>Check for Platform Information in BIOS</t>
  </si>
  <si>
    <t>CSS-IVE-62090</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</si>
  <si>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HSLE_RS1_PSS_0.5C,ICL_HSLE_RS1_PSS_0.5P,ICL_HSLE_RS1_PSS_0.8C,ICL_HSLE_RS1_PSS_0.8P,ICL_HSLE_RS1_PSS_1.0C,ICL_HSLE_RS1_PSS_1.0P,ICL_HSLE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HFPGA_RS2,TGL_HFPGA_RS3,TGL_HFPGA_RS4,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</si>
  <si>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BC-RQTBC-10252
IceLake-UCIS-456
IceLake-UCIS-1737
IceLake-UCIS-1961
IceLake-UCIS-1722
BC-RQTBCLF-296
1209951407
220194411
220195285
4_335-UCIS-1789
RKL Requirement ID : 2208875799,2208875702,1306472860
ADL FR ID: 1508320076</t>
  </si>
  <si>
    <t>Platform Information should be seen correctly in Bios.</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</si>
  <si>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arrowlake,ifwi.broxton,ifwi.cannonlake,ifwi.coffeelake,ifwi.cometlake,ifwi.geminilake,ifwi.icelake,ifwi.kabylake,ifwi.kabylake_r,ifwi.lakefield,ifwi.lunarlake,ifwi.meteorlake,ifwi.raptorlake,ifwi.skylake,ifwi.tigerlake,ifwi.whiskeylake</t>
  </si>
  <si>
    <t>This test is to verify the Platform information in BIOS.</t>
  </si>
  <si>
    <t>BXTM_Test_Case,BIOS,BIOS+IFWI,ICL-FW-PSS0.3,GLK-FW-PO,ICL-FW-PSS0.5,CNL_Z0_InProd,GLK_eSPI_Sanity_inprod,ICL_PSS_BAT_NEW,TGL_PSS0.5P,BIOS_BAT_QRC,CNL_Automation_Production,CFL_Automation_Production,InProdATMS1.0_03March2018,PSE 1.0,RKL_PSS0.5,TGL_PSS_IN_PRODUCTION,ICL_ATMS1.0_Automation,GLK_ATMS1.0_Automated_TCs,KBLR_ATMS1.0_Automated_TCs,TGL_BIOS_PO_P3,TGL_H_PSS_IFWI_BAT,TGL_Focus_Blue_Auto,LKF_ROW_BIOS,TGL_IFWI_FOC_BLUE,ADL_P_Automated_TCs,COMMON_QRC_BAT,MTL_Sanity,MTL_PSS_0.5,ADL_P_ERB_BIOS_PO,ADL_S_QRCBAT,IFWI_Payload_BIOS,TGL_U_GC_DC,ADL-S_Delta1,ADL-S_Delta2,ADL-S_Delta3,RKL-S X2_(CML-S+CMP-H)_S102,RKL-S X2_(CML-S+CMP-H)_S62,ADL-P_QRC_BAT,UTR_SYNC,RPL-Px_4SP2,RPL-Px_2SDC1,MTL-P_4SDC1,MTL-P_3SDC3,MTL-P_3SDC4,MTL-P_5SGC1,MTL-P_4SDC2,MTL-P_2SDC5,MTL-P_2SDC6,RPL-P_3SDC3,RPL-S_5SGC1,RPL-S_2SDC3,RPL-S_2SDC2,RPL-S_2SDC9,RPL-S_2SDC1,RPL-S_4SDC2,RPL-S_4SDC1,RPL-S_3SDC1,RPL-SBGA_5SC, RPL_Hx-R-GC,RPL_Hx-R-DC1,RPL-SBGA_4SC,RPL-SBGA_3SC1,RPL-P_5SGC1,RPL-P_2SDC4,RPL-P_PNP_GC,RPL-P_4SDC1,RPL-P_3SDC2,RPL-Px_5SGC1,Automation_Inproduction,RPL-S_ 5SGC1,RPL-S_2SDC7,RPL_S_BackwardCompc,MTL_HFPGA_SOC_S,ADL-S_ 5SGC_1DPC,ADL-S_4SDC1,ADL-S_4SDC2,ADL-S_4SDC3,ADL-S_3SDC4,ADL_N_MASTER,ADL_N_PSS_0.5,ADL_N_5SGC1,ADL_N_4SDC1,ADL_N_3SDC1,ADL_N_2SDC1,ADL_N_2SDC2,ADL_N_2SDC3,MTL_Test_Suite,IFWI_TEST_SUITE,IFWI_COMMON_UNIFIED,TGL_H_MASTER,ADL_N_QRCBAT,ADL-P_5SGC1,ADL-P_5SGC2,MTL_IFWI_Sanity,RKL_S_X1_2*1SDC,ADL_M_QRC_BAT,ADL-M_5SGC1,ADL-M_4SDC1,ADL-M_3SDC1,ADL-M_3SDC2,ADL-M_3SDC3,ADL-M_2SDC1,ADL-M_QRC_BAT,ADL-P_4SDC1,ADL-P_4SDC2,ADL-P_3SDC1,ADL-P_3SDC2,ADL-P_3SDC3,ADL-P_3SDC4,ADL-P_2SDC1,ADL-P_2SDC2,ADL-P_2SDC3,ADL-P_2SDC4,ADL-P_2SDC5,ADL-P_2SDC6_OC,ADL-P_3SDC5,MTL_SIMICS_IN_EXECUTION_TEST,ADL-N_QRC_BAT,RPL_S_QRCBAT,ADL_SBGA_5GC,ADL_SBGA_3DC,ADL-M_2SDC2LNL_M_PSS0.5,MTL_S_BIOS_Emulation,RPL_Px_QRC,ADL-S_Post-Si_In_Production,LNL_M_PSS0.8,MTL_IFWI_CBV_BIOS,MTL_P_Sanity,RPL-S_Post-Si_In_Production,RPL-sbga_QRC_BAT,MTL_PSS_0.8,ARL_Px_IFWI_CI,IPU22.3_BIOS_change,MTL-P_IFWI_PO,RPL_P_QRC,MTLSGC1, MTLSDC4,MTLSDC2,MTLSDC1,MTLSDC5,MTLSDC3,ARL_S_QRC</t>
  </si>
  <si>
    <t>Basic boot check to OS</t>
  </si>
  <si>
    <t>CSS-IVE-62374</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</si>
  <si>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</si>
  <si>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BC-RQTBC-1500
220194445
2202553179
ADL: 2205438954</t>
  </si>
  <si>
    <t>The system should successfully boot to the OS</t>
  </si>
  <si>
    <t>This step is to verify system basic boot check to OS. Android OS related steps: Please follow same procedure that are in steps as this TC is independent of OS</t>
  </si>
  <si>
    <t>BXTM_Test_Case,ICL-FW-PSS0.3,EC-NA,ICL_PSS_BAT_NEW,ICL_BAT_NEW,BIOS_EXT_BAT,InProdATMS1.0_03March2018,ECVAL-BAT-2018,EC-tgl-pss_bat,PSE 1.0,EC-BAT-automation,RKL_PSS0.5,TGL_BIOS_IPU_QRC_BAT,TGL_BIOS_PO_P3,TGL_IFWI_PO_P1,CML_EC_BAT,CML_EC_SANITY,JSLP_PO_CI,MCU_UTR,MCU_NO_HARM,TGL_NEW_BAT,TGL_H_PSS_IFWI_BAT,ECLITE-BAT,LKF_ROW_BIOS,RKL_POE,ADL-S_ADP-S_DDR4_2DPC_PO_Phase1,,COMMON_QRC_BAT,ECVAL-DT-QRC_BAT,MTL_PSS_0.5,ADL_P_ERB_BIOS_PO,ADL_S_QRCBAT,TGL_U_GC_DC,IFWI_Payload_Platform,ADL-S_Delta1,ADL-S_Delta2,ADL-S_Delta3,,PO_Phase_1,ADL-P_ADP-LP_LP5_PO Suite_Phase1,ADL-P_ADP-LP_DDR5_PO Suite_Phase1,ADL-P_ADP-LP_LP4x_PO Suite_Phase1,ADL-P_QRC,ADL-P_QRC_BAT,RPL_S_PSS_BASE,UTR_SYNC,MTL-P_4SDC1,MTL-P_3SDC3,MTL-P_3SDC4,MTL-P_5SGC1,MTL-P_4SDC2,MTL-P_2SDC5,MTL-P_2SDC6,RPL-Px_4SDC1,RPL-S_5SGC1,RPL-S_2SDC3,RPL-S_2SDC2,RPL-S_2SDC9,RPL-S_2SDC1,RPL-S_4SDC2,RPL-S_4SDC1,RPL-S_3SDC1,ADL-M_3SDC1,RPL-SBGA_5SC, RPL_Hx-R-GC,RPL_Hx-R-DC1,RPL-SBGA_4SC,RPL-SBGA_3SC1,RPL-P_5SGC1,RPL-P_4SDC1,RPL-P_3SDC2,RPL-Px_5SGC1,ADL_M_PO_Phase2,MTL_HFPGA_SANITY,RPL-S_ 5SGC1,RPL-S_2SDC7,RPL_S_BackwardCompc,ADL-S_ 5SGC_1DPC,ADL-S_4SDC1,ADL-S_4SDC2,ADL-S_4SDC3,ADL-S_3SDC4,ADL_N_PSS_0.5,ADL_N_5SGC1,ADL_N_4SDC1,ADL_N_3SDC1,ADL_N_2SDC1,ADL_N_2SDC2,ADL_N_2SDC3,MTL_Test_Suite,IFWI_TEST_SUITE,IFWI_COMMON_UNIFIED,QRC_BAT_Customized,ADL_N_QRCBAT,ADL-P_5SGC1,ADL-P_5SGC2,RPL_S_PO_P1,ADL_M_QRC_BAT,ADL-M_5SGC1,ADL-M_3SDC2,ADL-M_2SDC1,ADL-M_2SDC2,MTL_SIMICS_IN_EXECUTION_TEST,ADL_N_PO_Phase2,ADL-N_QRC_BAT,MTL_HSLE_Sanity,RPL_S_QRCBAT,RPL_S_IFWI_PO_Phase2,RPL_S_Delta_TCD,ADL_SBGA_5GC,ADL_SBGA_3DC,LNL_M_PSS1.0,LNL_M_PSS0.8,LNL_M_PSS1.1,LNL_M_PSS1.05,MTL_S_BIOS_Emulation,RPL_Px_PO_P1,RPL_P_PSS_BIOS,RPL_Px_QRC,ADL-S_Post-Si_In_Production,RPL_SBGA_PO_P1,RPL_SBGA_IFWI_PO_Phase2,MTL_IFWI_CBV_BIOS,LNL_M_PSS0.5,MTL-S_Pre-Si_In_Production,RPL_P_PO_P1,RPL-sbga_QRC_BAT,ARL_Px_IFWI_CI,RPL_readiness_kit,RPL_P_QRC,RPL_P_Q0_DC2_PO_P1,MTLSGC1,MTLSDC1,MTLSDC2,MTLSDC3,MTLSDC4,ARL_S_QRC</t>
  </si>
  <si>
    <t>Validate Basic boot check after flashing IFWI to SPI</t>
  </si>
  <si>
    <t>CSS-IVE-71038</t>
  </si>
  <si>
    <t>ADL-S_ADP-S_SODIMM_DDR5_1DPC_Alpha,AML_5W_Y22_ROW_PV,ADL-S_ADP-S_UDIMM_DDR5_1DPC_PreAlpha,CFL_H62_RS2_PV,CFL_H62_RS3_PV,CFL_H62_RS4_PV,CFL_H62_RS5_PV,CFL_H62_uSFF_KC_RS4_PV,CFL_H82_RS5_PV,CFL_H82_RS6_PV,CFL_KBPH_S62_RS3_PV,CFL_KBPH_S82_RS6_PV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0.8,ADL-S_HFPGA_PSS1.0,ADL-S_HFPGA_PSS1.1,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Alpha,MTL_P_DDR5_Beta,MTL_P_DDR5_PV,MTL_P_LP4_Alpha,MTL_P_LP4_Beta,MTL_P_LP4_PV,MTL_P_LP5/x_Alpha,MTL_P_LP5/x_Beta,MTL_P_LP5/x_PV,JSLP_Win10x_PreAlpha,JSLP_Win10x_PV,JSLP_Win10x_Alpha,JSLP_Win10x_Beta,ADL-P_ADP-LP_LP5_PreAlpha,ADL-P_ADP-LP_L4X_PreAlpha,ADL-M_ADP-M_LP4x_Win10x_PreAlpha,ADL-P_ADP-LP_DDR4_PreAlpha,ADL-P_ADP-LP_DDR5_PreAlpha</t>
  </si>
  <si>
    <t>SPI bus</t>
  </si>
  <si>
    <t>BC-RQTBC-2540
IceLake-UCIS-1732
IceLake-UCIS-1957
BC-RQTBCTL-1591
RKL:BC-RQTBCTL-2647,2207375536
RKL:2203202625
JSLP:2203202560,2203202723,2203202625
1505489949
ADL FR ID: 1406912093</t>
  </si>
  <si>
    <t>SUT should be able to flash IFWI on SPI and should boot to BIOS without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</si>
  <si>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arrowlake,ifwi.broxton,ifwi.cannonlake,ifwi.coffeelake,ifwi.cometlake,ifwi.geminilake,ifwi.icelake,ifwi.jasperlake,ifwi.kabylake,ifwi.kabylake_r,ifwi.lakefield,ifwi.lunarlake,ifwi.meteorlake,ifwi.raptorlake,ifwi.rocketlake,ifwi.skylake,ifwi.tigerlake,ifwi.whiskeylake</t>
  </si>
  <si>
    <t>This test is to verify boot check after flashing IFWI to SPI</t>
  </si>
  <si>
    <t>BIOS+IFWI,ICL-FW-PSS0.3,ICL_PSS_BAT_NEW,LKF_TI_GATING,GLK-RS3-10_IFWI,ICL_BAT_NEW,BIOS_EXT_BAT,InProdATMS1.0_03March2018,LKF_PO_Phase1,LKF_PO_New_P1,LKF_PO_New_P3,PSE 1.0,CML_BIOS_SPL,TGL_BIOS_PO_P1,LKF_B0_Power_ON,MCU_UTR,MCU_NO_HARM,TGL_H_PSS_IFWI_BAT,TGL_Focus_Blue_Auto,LKF_ROW_BIOS,RKL_POE,RKL_CML_S_TGPH_PO_P1,CML-H_ADP-S_PO_Phase1,ADL-S_TGP-H_PO_Phase1,ADL_S_Dryrun_Done,ADL_P_Automated_TCs,COMMON_QRC_BAT,TGL_H_QRC_NA,ADL_P_ERB_BIOS_PO,ADL_S_QRCBAT,IFWI_Payload_Common,ADL-S_Delta1,ADL-S_Delta2,ADL-S_Delta3,ADL-S_ADP-S_DDR4_2DPC_PO_Phase1,ADL-P_ADP-LP_DDR4_PO Suite_Phase1,PO_Phase_1,RKL-S X2_(CML-S+CMP-H)_S102,RKL-S X2_(CML-S+CMP-H)_S62,ADL-P_ADP-LP_LP5_PO Suite_Phase1,ADL-P_ADP-LP_DDR5_PO Suite_Phase1,ADL-P_ADP-LP_LP4x_PO Suite_Phase1,ADL-P_QRC_BAT,RPL_S_PSS_BASE,UTR_SYNC,MTL-P_4SDC1,MTL-P_3SDC3,MTL-P_3SDC4,MTL-P_5SGC1,MTL-P_4SDC2,MTL-P_2SDC5,MTL-P_2SDC6,RPL-Px_4SDC1,ADL-M_3SDC1,RPL-SBGA_5SC, RPL_Hx-R-GC,RPL_Hx-R-DC1,RPL-SBGA_4SC,RPL-SBGA_3SC1,RPL-P_5SGC1,RPL-P_4SDC1,RPL-P_3SDC2,RPL-Px_5SGC1,RPL-S_ 5SGC1,RPL-S_3SDC1,RPL-S_4SDC1,RPL-S_4SDC2,RPL-S_2SDC1,RPL-S_2SDC2,RPL-S_2SDC9,RPL-S_2SDC3,RPL_S_BackwardCompc,ADL-S_ 5SGC_1DPC,ADL-S_4SDC1,ADL-S_4SDC2,ADL-S_4SDC3,ADL-S_3SDC4,ADL_N_PSS_0.5,ADL_N_5SGC1,ADL_N_4SDC1,ADL_N_3SDC1,ADL_N_2SDC1,ADL_N_2SDC2,ADL_N_2SDC3,MTL_TRY_RUN,MTL_Test_Suite,MTL_PSS_1.0,LNL_M_PSS1.0,RPL_S_PSS_BASE,IFWI_TEST_SUITE,IFWI_COMMON_UNIFIED,TGL_H_MASTERMTL_TRP_2,MTL_PSS_0.8_NEW,ADL_N_QRCBAT,ADL-P_5SGC1,ADL-P_5SGC2,MTL_IFWI_Sanity,RPL_S_PO_P1,ADL_M_QRC_BAT,ADL-M_5SGC1,ADL-M_3SDC2,ADL-M_2SDC1,ADL-M_2SDC2,MTL_SIMICS_IN_EXECUTION_TEST,ADL_N_PO_Phase1,ADL-N_QRC_BAT,RPL_S_QRCBAT,ADL_N_REV0,ADL-N_REV1,MTL_HSLE_Sanity_SOC,ADL_SBGA_5GC,ADL_SBGA_3DC,RPL_P_PSS_BIOS,RPL-S_2SDC7LNL_M_PSS0.5,RPL_Px_PO_P1,RPL_Px_QRC,LNL_M_PSS0.8,MTL-M/P_Pre-Si_In_Production,RPL_SBGA_PO_P1,LNL-M_Pre-Si_In_Production,MTL-S_Pre-Si_In_Production,RPL_P_PO_P1,RPL-sbga_QRC_BAT,RPL_readiness_kit,RPL_P_QRC,RPL_P_Q0_DC2_PO_P1,ARL_S_IFWI_1.0PSS,MTLSGC1, MTLSDC4,MTLSDC2,MTLSDC1,MTLSDC5,MTLSDC3,ARL_S_PSS1.0,ARL_S_QRC</t>
  </si>
  <si>
    <t>Verify GPS/GNSS functionality check</t>
  </si>
  <si>
    <t>bios.pch,fw.ifwi.others,fw.ifwi.pchc</t>
  </si>
  <si>
    <t>CSS-IVE-71256</t>
  </si>
  <si>
    <t>AML_5W_Y22_ROW_PV,AMLR_Y42_PV_RS6,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Y42_RS6_PV,KBL_U21_PV,KBLR_Y_PV,KBLR_Y22_PV,LKF_A0_RS4_Alpha,LKF_A0_RS4_POE,LKF_B0_RS4_Beta,LKF_B0_RS4_PO,LKF_B0_RS4_PV ,LKF_Bx_ROW_19H1_Alpha,LKF_Bx_ROW_19H1_POE,LKF_Bx_ROW_19H2_Beta,LKF_Bx_ROW_19H2_PV,LKF_Bx_ROW_20H1_PV,LKF_Bx_Win10X_PV,LKF_Bx_Win10X_Beta,LKF_N-1_(BXTM)_RS3_POE,LKF_N-1_(ICL)_RS3_POE,TGL_U42_RS4_PV,TGL_Y42_RS4_PV,TGL_Z0_(TGPLP-A0)_RS4_PPOExit,WHL_U42_Corp_PV,WHL_U42_PV,WHL_U43e_Corp_PV,TGL_U42_RS6_Alpha,TGL_U42_RS6_Beta,TGL_U42_RS6_PV,TGL_Y42_RS6_Alpha,TGL_Y42_RS6_Beta,TGL_Y42_RS6_PV</t>
  </si>
  <si>
    <t>GNSS</t>
  </si>
  <si>
    <t>BC-RQTBC-10631
BC-RQTBC-10306
BC-RQTBCLF-291
TGL Requirement coverage: BC-RQTBCTL-488
JSL PRD Coverage: BC-RQTBC-16470 BC-RQTBC-16467</t>
  </si>
  <si>
    <t>GNSS module should be functional</t>
  </si>
  <si>
    <t>bios.alderlake,bios.amberlake,bios.apollolake,bios.arrowlake,bios.broxton,bios.cannonlake,bios.coffeelake,bios.cometlake,bios.geminilake,bios.icelake-client,bios.kabylake,bios.kabylake_r,bios.lakefield,bios.lunarlake,bios.meteorlake,bios.raptorlake,bios.raptorlake_refresh,bios.tigerlake,bios.whiskeylake,ifwi.amberlake,ifwi.apollolake,ifwi.broxton,ifwi.cannonlake,ifwi.coffeelake,ifwi.cometlake,ifwi.geminilake,ifwi.icelake,ifwi.kabylake,ifwi.kabylake_r,ifwi.lakefield,ifwi.lunarlake,ifwi.meteorlake,ifwi.raptorlake,ifwi.raptorlake_refresh,ifwi.tigerlake,ifwi.whiskeylake</t>
  </si>
  <si>
    <t>bios.alderlake,bios.amberlake,bios.apollolake,bios.broxton,bios.cannonlake,bios.coffeelake,bios.cometlake,bios.icelake-client,bios.kabylake,bios.kabylake_r,bios.lakefield,bios.tigerlake,bios.whiskeylake,ifwi.amberlake,ifwi.apollolake,ifwi.broxton,ifwi.cannonlake,ifwi.coffeelake,ifwi.cometlake,ifwi.icelake,ifwi.kabylake,ifwi.kabylake_r,ifwi.lakefield,ifwi.meteorlake,ifwi.raptorlake,ifwi.tigerlake,ifwi.whiskeylake</t>
  </si>
  <si>
    <t>Test is to check GNSS module functionality
Android OS related steps:
Steps:
Step 1 - Open the recommended GPS application
Step 2 - Wait few minutes
Expected results:
GPS receiver should get fix</t>
  </si>
  <si>
    <t>BIOS+IFWI,GraCom,GLK-FW-PO,ICL_BAT_NEW,LKF_ERB_PO,BIOS_EXT_BAT,UDL_2.0,UDL_ATMS2.0,LKF_PO_Phase2,UDL2.0_ATMS2.0,LKF_PO_New_P3,OBC-CNL-PTF-PCIE-Connectivity-GNSS,OBC-CFL-PTF-PCIE-Connectivity-GNSS,OBC-LKF-PTF-PCIE-Connectivity-GNSS,OBC-ICL-PTF-PCIE-Connectivity-GNSS,OBC-TGL-PTF-PCIE-Connectivity-GNSS,AMLY22_delta_from_Y42,TGL_IFWI_PO_P3,TGL_IFWI_FOC_BLUE,COMMON_QRC_BAT,IFWI_Payload_Platform,TGL_U_GC_DC,UTR_SYNC,ADL_N_MASTER,ADL_N_2SDC2,IFWI_TEST_SUITE,IFWI_COMMON_UNIFIED,MTL_Test_Suite,ADL-P_5SGC1,ADL-M_5SGC1,ADL-M_4SDC1,ADL_N_REV0,ADL-N_REV1,RPL_P_MASTER,MTL_IFWI_BAT,1,RPL-Px_4SDC1,RPL-P_5SGC1,MTL-M_4SDC1,MTL-M_4SDC2,MTL_IFWI_CBV_BIOS,MTL-P_4SDC1,MTL-P_4SDC2,MTL-P_3SDC3,RPL-Px_2SDC1,RPL-P_2SDC4,ARL_Px_IFWI_CI,MTL-P_IFWI_PO,LNLM5SGC,LNLM3SDC2,LNLM3SDC3,LNLM3SDC4, RPL-SBGA_5SC, RPL_Hx-R-GC,LNLM5SGC,LNLM3SDC2,LNLM3SDC3,LNLM3SDC4, RPL-P_DC7,RPL-SBGA_DC3</t>
  </si>
  <si>
    <t>Verify System Login using Finger print Sensor (FPS)</t>
  </si>
  <si>
    <t>CSS-IVE-71234</t>
  </si>
  <si>
    <t>ADL-S_ADP-S_SODIMM_DDR5_1DPC_Alpha,AML_5W_Y22_ROW_PV,ADL-S_ADP-S_UDIMM_DDR5_1DPC_PreAlpha,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P_ADP-LP_LP5_PreAlpha,ADL-P_ADP-LP_L4X_PreAlpha</t>
  </si>
  <si>
    <t>BC-RQTBC-9987
BC-RQTBCLF-96</t>
  </si>
  <si>
    <t>User should be able to successfully login using FPS</t>
  </si>
  <si>
    <t>bios.alderlake,bios.amberlake,bios.apollolake,bios.arrowlake,bios.broxton,bios.cannonlake,bios.coffeelake,bios.cometlake,bios.geminilake,bios.icelake-client,bios.kabylake,bios.kabylake_r,bios.lunarlake,bios.meteorlake,bios.raptorlake,bios.rocketlake,bios.whiskeylake,ifwi.amberlake,ifwi.apollolake,ifwi.arrowlake,ifwi.broxton,ifwi.cannonlake,ifwi.coffeelake,ifwi.cometlake,ifwi.geminilake,ifwi.icelake,ifwi.kabylake,ifwi.kabylake_r,ifwi.lunarlake,ifwi.meteorlake,ifwi.raptorlake,ifwi.whiskeylake</t>
  </si>
  <si>
    <t>bios.alderlake,bios.amberlake,bios.apollolake,bios.broxton,bios.cannonlake,bios.coffeelake,bios.cometlake,bios.geminilake,bios.icelake-client,bios.kabylake,bios.kabylake_r,bios.lakefield,bios.raptorlake,bios.rocketlake,bios.whiskeylake,ifwi.amberlake,ifwi.apollolake,ifwi.broxton,ifwi.cannonlake,ifwi.coffeelake,ifwi.cometlake,ifwi.geminilake,ifwi.icelake,ifwi.kabylake,ifwi.kabylake_r,ifwi.lakefield,ifwi.meteorlake,ifwi.raptorlake,ifwi.whiskeylake</t>
  </si>
  <si>
    <t>Intention of the testcase to validate system Login using Finger print Sensor (FPS)</t>
  </si>
  <si>
    <t>EC-NA,GLK-RS3-10_IFWI,ICL_BAT_NEW,BIOS_EXT_BAT,UDL2.0_ATMS2.0,OBC-CNL-PCH-SPI-Sensors-FPS,OBC-CFL-PCH-SPI-Sensors-FPS,OBC-LKF-PCH-SPI-Sensors-FPS,OBC-ICL-PCH-SPI-Sensors-FPS,OBC-TGL-PCH-SPI-Sensors-FPS,ADL-S_Delta2,RKL-S X2_(CML-S+CMP-H)_S102,RKL-S X2_(CML-S+CMP-H)_S62,UTR_SYNC,RPL_S_MASTER,RPL_S_BACKWARDCOMP,ADL_N_MASTER,ADL-S_4SDC2,ADL_N_5SGC1,ADL_N_4SDC1,ADL_N_3SDC1,ADL_N_2SDC1,MTL_Test_Suite,IFWI_TEST_SUITE,IFWI_COMMON_UNIFIED,RPL-S_3SDC1,MTL_P_MASTER,MTL_M_MASTER,ADL-P_5SGC1,ADL-M_5SGC1,ADL-P_3SDC4,RPL-Px_5SGC1,RPL-P_5SGC1,ADL-S_4SDC2,RPL-S_3SDC1,RPL_S_IFWI_PO_Phase3,RPL_S_PO_P3,ADL_N_REV0,ADL-N_REV1,MTL_IFWI_BAT,ADL_SBGA_5GC,RPL-SBGA_5SC,RPL-SBGA_3SC1,RPL_Px_PO_P3, ADL_SBGA_3DC4,MTL-M_5SGC1,MTL-M_4SDC1,MTL-M_4SDC2,MTL-M_3SDC3,MTL-M_2SDC4,RPL_SBGA_PO_P3,RPL_SBGA_IFWI_PO_Phase3,MTL IFWI_Payload_Platform-Val,MTL-P_5SGC1,MTL-P_4SDC1,MTL-P_4SDC2,MTL-P_3SDC3,MTL-P_3SDC4,RPL_P_PO_P3,RPL-Px_4SP2,MTLSDC2,LNLM5SGC,LNLM3SDC2,MTLSDC2,RPL_Hx-R-GC,RPL_Hx-R-DC1,LNLM5SGC, LNLM3SDC2, LNLM2SDC7</t>
  </si>
  <si>
    <t>Verification of hot keys (F2 &amp; F7) functionality check while BOOT</t>
  </si>
  <si>
    <t>CSS-IVE-78670</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</si>
  <si>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M_ADP-M_LP5_20H1_PreAlpha,ADL-M_ADP-M_LP5_21H1_PreAlpha</t>
  </si>
  <si>
    <t>BC-RQTBC-1400</t>
  </si>
  <si>
    <t>Hot keys should be functional</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</si>
  <si>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</si>
  <si>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Testcase is to verify BIOS hot keys functionality</t>
  </si>
  <si>
    <t>ICL-FW-PSS0.3,ICL_BAT_NEW,BIOS_EXT_BAT,UDL2.0_ATMS2.0,OBC-CNL-PCH-XDCI-USB-keyboard,OBC-CFL-PCH-XDCI-USB-keyboard,OBC-LKF-PCH-TCSS-USB-keyboard,OBC-ICL-PTF-HotKeys-System-Bootflows,OBC-TGL-PTF-HotKeys-System-Bootflows,TGL_BIOS_PO_P1,TGL_H_PSS_IFWI_BAT,PSS_ADL_Automation_In_Production,ADL-S_TGP-H_PO_Phase1,ADL-S_ADP-S_DDR4_2DPC_PO_Phase1,RKL_S_TGPH_POE,ADL_P_Automated_TCs,ADL_P_ERB_BIOS_PO,TGL_U_GC_DC,IFWI_Payload_BIOS,ADL-S_Delta1,ADL-S_Delta2,ADL-S_Delta3,ADL-P_ADP-LP_DDR4_PO Suite_Phase1,PO_Phase_1,RKL-S X2_(CML-S+CMP-H)_S102,RKL-S X2_(CML-S+CMP-H)_S62,ADL-P_ADP-LP_LP5_PO Suite_Phase1,ADL-P_ADP-LP_DDR5_PO Suite_Phase1,ADL-P_ADP-LP_LP4x_PO Suite_Phase1,MTL_TRY_RUN,MTL_PSS_0.5,UTR_SYNC,RPL-Px_4SP2,RPL-Px_2SDC1,MTL-P_4SDC1,MTL-P_3SDC3,MTL-P_3SDC4,MTL-P_5SGC1,MTL-P_4SDC2,MTL-P_2SDC5,MTL-P_2SDC6,RPL-Px_4SDC1,RPL-P_3SDC3,RPL-S_5SGC1,RPL-S_2SDC3,RPL-S_2SDC2,RPL-S_2SDC9,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PSS_0.5,ADL_N_5SGC1,ADL_N_4SDC1,ADL_N_3SDC1,ADL_N_2SDC1,ADL_N_2SDC2,ADL_N_2SDC3,MTL_Test_Suite,RPL_S_PSS_BASE,IFWI_TEST_SUITE,IFWI_COMMON_UNIFIED,TGL_H_MASTER,ADL-P_5SGC1,ADL-P_5SGC2,MTL_IFWI_Sanity,RPL_S_PO_P1,ADL-M_5SGC1,ADL-M_3SDC2,ADL-M_2SDC1,ADL-M_2SDC2,MTL_SIMICS_IN_EXECUTION_TEST,MTL_HSLE_Sanity_SOC,ADL_SBGA_5GC,ADL_SBGA_3DC1,ADL_SBGA_3DC2,ADL_SBGA_3DC3,ADL_SBGA_3DC4,ADL_SBGA_3DC,RPL_P_PSS_BIOSLNL_M_PSS0.5,LNL_M_PSS0.8,MTL_S_BIOS_Emulation,RPL_Px_PO_P1,ADL-S_Post-Si_In_Production,MTL-M/P_Pre-Si_In_Production,RPL_SBGA_PO_P1,MTL_IFWI_CBV_BIOS,MTL-S_Pre-Si_In_Production,RPL_P_PO_P1,RPL-S_Post-Si_In_Production,ADL-N_Post-Si_In_Production,ARL_Px_IFWI_CI,MTL_M_P_PV_POR,RPL_P_Q0_DC2_PO_P1,MTLSGC1, MTLSDC4,MTLSDC2,MTLSDC1,MTLSDC5,MTLSDC3</t>
  </si>
  <si>
    <t>CPU Patch (MCU) load check and version check</t>
  </si>
  <si>
    <t>common,emulation.ip,emulation.sle,silicon,simulation.ip</t>
  </si>
  <si>
    <t>CSS-IVE-78721</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</si>
  <si>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</si>
  <si>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CPU patch-update</t>
  </si>
  <si>
    <t>BC-RQTBC-8508
BC-RQTBC-13936
BC-RQTBC-281
BC-RQTBCTL-845
RKL:BC-RQTBCTL-845 &amp; 2203202909
CML PRD: BC-RQTBC-16932
RKL: 2203202626,2205167461
JSLP:2203202909
ADL Requirement ID: 2203202909</t>
  </si>
  <si>
    <t>uCode firmware load/version check should be successful in OS and BIOS </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</si>
  <si>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tigerlake_refresh,bios.whiskeylake,ifwi.amberlake,ifwi.apollolake,ifwi.arrowlake,ifwi.broxton,ifwi.cannonlake,ifwi.coffeelake,ifwi.cometlake,ifwi.geminilake,ifwi.icelake,ifwi.jasperlake,ifwi.kabylake,ifwi.kabylake_r,ifwi.lakefield,ifwi.lunarlake,ifwi.meteorlake,ifwi.raptorlake,ifwi.rocketlake,ifwi.skylake,ifwi.tigerlake,ifwi.whiskeylake</t>
  </si>
  <si>
    <t>MCU should get loaded and version details should be able to read from BIOS and OS.</t>
  </si>
  <si>
    <t>CFL-PRDtoTC-Mapping,L5_milestone_only,BIOS_BAT_QRC,ICL_BAT_NEW,BIOS_EXT_BAT,InProdATMS1.0_03March2018,PSE 1.0,CML_Delta_From_WHL,ICL_ATMS1.0_Automation,GLK_ATMS1.0_Automated_TCs,KBLR_ATMS1.0_Automated_TCs,TGL_BIOS_PO_P3,MCU_UTR,MCU_NO_HARM,TGL_H_PSS_IFWI_BAT,TGL_Focus_Blue_Auto,TGL_PSS_IN_PRODUCTION,TGL_IFWI_FOC_BLUE,ADL-S_TGP-H_PO_Phase1,TGL_BIOS_IPU_QRC_BAT,COMMON_QRC_BAT,RKL_CMLS_CPU_TCS,MTL_Sanity,MTL_PSS_0.5,ADL_P_ERB_BIOS_PO,ADL_S_QRCBAT,IFWI_Payload_ChipsetInit,RKL-S X2_(CML-S+CMP-H)_S102,RKL-S X2_(CML-S+CMP-H)_S62,ADL-P_QRC,ADL-P_QRC_BAT,RPL_S_PSS_BASE,UTR_SYNC,MTLSGC1, MTLSDC4,MTLSDC1,MTLSDC2,MTLSDC3, MTLSDC5,MTLSDC4,,,MTL-P_4SDC1,MTL-P_3SDC3,MTL-P_3SDC4,MTL-P_5SGC1,MTL-P_4SDC2,MTL-P_2SDC5,MTL-P_2SDC6,RPL-Px_4SDC1,RPL-P_3SDC3,RPL-S_5SGC1,RPL-S_2SDC3,RPL-S_2SDC2,RPL-S_2SDC9,RPL-S_2SDC1,RPL-S_4SDC2,RPL-S_4SDC1,RPL-S_3SDC1,ADL-M_3SDC1,RPL-SBGA_5SC,RPL-SBGA_4SC,RPL-SBGA_3SC,RPL-SBGA_3SC-2,RPL-SBGA_2SC1,RPL-SBGA_2SC21,RPL-P_5SGC1,RPL-P_2SDC4,RPL-P_PNP_GC,RPL-P_4SDC1,RPL-P_3SDC2,RPL-Px_5SGC1,Automation_Inproduction,ADL_M_PO_Phase3,RPL-S_ 5SGC1,RPL-S_2SDC7,RPL_S_BackwardCompc,ADL-S_ 5SGC_1DPC,ADL-S_4SDC1,ADL-S_4SDC2,ADL-S_4SDC3,ADL-S_3SDC4,ADL_N_PSS_0.5,ADL_N_5SGC1,ADL_N_4SDC1,ADL_N_3SDC1,ADL_N_2SDC1,ADL_N_2SDC2,ADL_N_2SDC3,MTL_P_MASTER,MTL_Test_Suite,IFWI_TEST_SUITE,IFWI_COMMON_UNIFIED,QRC_BAT_Customized,ADL_N_QRCBAT,ADL-P_5SGC1,ADL-P_5SGC2,ADL_M_QRC_BAT,ADL-M_5SGC1,ADL-M_3SDC2,ADL-M_2SDC1,ADL-M_2SDC2,MTL_SIMICS_IN_EXECUTION_TEST,ADL_N_PO_Phase3,ADL-N_QRC_BAT,MTL_S_Sanity,RPL_S_QRCBAT,ADL_N_REV0,ADL-N_REV1,RPL_S_PO_P2,RPL_S_Delta_TCD,MTL_HSLE_Sanity_SOC,ADL_SBGA_5GC,ADL_SBGA_3DC1,ADL_SBGA_3DC2,ADL_SBGA_3DC3,ADL_SBGA_3DC4,ADL_SBGA_3DCLNL_M_PSS0.5,LNL_M_PSS0.8,RPL_Px_PO_P2,RPL_Px_QRC,ADL-S_Post-Si_In_Production,MTL-M/P_Pre-Si_In_Production,RPL_SBGA_PO_P2,MTL_IFWI_CBV_DMU,MTL_IFWI_CBV_PUNIT,MTL_IFWI_CBV_BIOS,MTL-S_Pre-Si_In_Production,RPL_P_PO_P2,ADL-N_Post-Si_In_Production,RPL-S_Post-Si_In_Production,RPL-sbga_QRC_BAT,ARL_Px_IFWI_CI,MTL_M_P_PV_POR,RPL_readiness_kit,RPL_P_QRC,,RPL_P_Q0_DC2_PO_P2</t>
  </si>
  <si>
    <t>Verify ucode firmware load/version check pre and post S3 cycle</t>
  </si>
  <si>
    <t>CSS-IVE-78725</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</si>
  <si>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</si>
  <si>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S0ix-states</t>
  </si>
  <si>
    <t>BC-RQTBC-10115
220194411
RKL:2203202909
JSLP:2203202909
ADL Requirement ID: 2203202909</t>
  </si>
  <si>
    <t>ucode firmware load/version check should be successful pre and post cycle </t>
  </si>
  <si>
    <t>bios.alderlake,bios.amberlake,bios.apollolake,bios.arrowlake,bios.broxton,bios.cannonlake,bios.coffeelake,bios.cometlake,bios.geminilake,bios.glacierfalls,bios.icelake-client,bios.jasperlake,bios.kabylake,bios.kabylake_r,bios.lakefield,bios.meteorlake,bios.raptorlake,bios.raptorlake_refresh,bios.rocketlake,bios.tigerlake,bios.whiskeylake,ifwi.amberlake,ifwi.apollolake,ifwi.arrowlake,ifwi.broxton,ifwi.cannonlake,ifwi.coffeelake,ifwi.cometlake,ifwi.geminilake,ifwi.icelake,ifwi.kabylake,ifwi.kabylake_r,ifwi.lakefield,ifwi.meteorlake,ifwi.raptorlake,ifwi.tigerlake,ifwi.whiskeylake</t>
  </si>
  <si>
    <t>bios.alderlake,bios.amberlake,bios.apollolake,bios.arrowlake,bios.broxton,bios.cannonlake,bios.coffeelake,bios.cometlake,bios.geminilake,bios.icelake-client,bios.jasperlake,bios.kabylake,bios.kabylake_r,bios.lakefield,bios.meteorlake,bios.raptorlake,bios.rocketlake,bios.tigerlake,bios.whiskeylake,ifwi.amberlake,ifwi.apollolake,ifwi.broxton,ifwi.cannonlake,ifwi.coffeelake,ifwi.cometlake,ifwi.geminilake,ifwi.icelake,ifwi.kabylake,ifwi.kabylake_r,ifwi.lakefield,ifwi.meteorlake,ifwi.raptorlake,ifwi.tigerlake,ifwi.whiskeylake</t>
  </si>
  <si>
    <t>SystemScope</t>
  </si>
  <si>
    <t>This test is to check ucode firmware is loading pre and post sleep cycle</t>
  </si>
  <si>
    <t>ICL_PSS_BAT_NEW,ICL_BAT_NEW,CFL_Automation_Production,BIOS_EXT_BAT,InProdATMS1.0_03March2018,PSE 1.0,OBC-CNL-CPU-MCU-Sx,OBC-CFL-CPU-MCU-Sx,OBC-LKF-CPU-MCU-Sx,OBC-ICL-CPU-MCU-System,OBC-TGL-CPU-MCU-System,GLK_ATMS1.0_Automated_TCs,KBLR_ATMS1.0_Automated_TCs,TGL_BIOS_PO_P3,TGL_IFWI_PO_P3,JSLP_PO_CI,MCU_UTR,MCU_NO_HARM,TGL_IFWI_FOC_BLUE,LKF_WCOS_BIOS_BAT_NEW,RKL_S_TGPH_POE,IFWI_Payload_ChipsetInit,RKL-S X2_(CML-S+CMP-H)_S102,RKL-S X2_(CML-S+CMP-H)_S62,MTL_TRY_RUN,RPL_S_PSS_BASE,MTL_PSS_0.5,ARL_S_PSS0.5,UTR_SYNC,LNLM5SGC,LNLM4SDC1,LNLM3SDC2,LNLM3SDC3,LNLM3SDC4,LNLM3SDC5,LNLM2SDC6,MTLSGC1,MTLSDC4,MTLSDC1,MTLSDC2,MTLSDC3,MTLSDC5,RPL-Px_4SP2,RPL-Px_2SDC1,MTL-P_4SDC1,MTL-P_3SDC3,MTL-P_3SDC4,MTL-P_5SGC1,MTL-P_4SDC2,MTL-P_2SDC5,MTL-P_2SDC6,RPL-Px_4SDC1,RPL-P_3SDC3,RPL-S_5SGC1,RPL-S_2SDC3,RPL-S_2SDC2,RPL-S_2SDC9,RPL-S_2SDC1,RPL-S_4SDC2,RPL-S_4SDC1,RPL-S_3SDC1,RPL-SBGA_5SC,RPL_Hx-R-GC,RPL_Hx-R-DC1,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3,MTL_M_MASTER,MTL_S_MASTER,MTL_P_MASTER,MTL_Test_Suite,IFWI_FOC_BAT,IFWI_TEST_SUITE,IFWI_COMMON_UNIFIED,TGL_H_MASTER,ADL-P_5SGC2,MTL_SIMICS_IN_EXECUTION_TEST,RPL_S_PO_P3,MTL_IFWI_BAT,RPL_S_Delta_TCD,MTL_HSLE_Sanity_SOC,ADL_SBGA_5GC,ADL_SBGA_3DC1,ADL_SBGA_3DC2,ADL_SBGA_3DC3,ADL_SBGA_3DC4,ADL_SBGA_3DC,ADL-M_5SGC1,ADL-M_3SDC1,ADL-M_3SDC2,ADL-M_2SDC1,ADL-M_2SDC2,RPL_Px_PO_P3,ADL-S_Post-Si_In_Production,MTL-M/P_Pre-Si_In_Production,MTL_IFWI_IAC_BIOS,RPL_SBGA_PO_P3,MTL_IFWI_CBV_PMC,MTL_IFWI_CBV_BIOS,RPL_P_PO_P3,RPL-S_Post-Si_In_Production,MTL_M_P_PV_POR,RPL_P_Q0_DC2_PO_P3,HEDT</t>
  </si>
  <si>
    <t>Verify Gyrometer Sensor Enumeration Through ISH</t>
  </si>
  <si>
    <t>CSS-IVE-80745</t>
  </si>
  <si>
    <t>AMLR_Y42_PV_RS6,CNL_H82_PV,CNL_U22_PV,CNL_Y22_PV,ICL_HFPGA_RS1_PSS_0.8P,ICL_HFPGA_RS1_PSS_1.0C,ICL_HFPGA_RS1_PSS_1.0P,ICL_HFPGA_RS2_PSS_1.1,ICL_Simics_VP_RS1_PSS_0.8P,ICL_Simics_VP_RS1_PSS_1.0C,ICL_Simics_VP_RS1_PSS_1.0P,ICL_Simics_VP_RS2_PSS_1.1,ICL_U42_RS6_PV,ICL_Y42_RS6_PV,KBL_U21_PV,KBL_Y22_PV,KBLR_Y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RKL_CML_S_102_TGPH_Xcomp_DDR4_Beta,RKL_CML_S_102_TGPH_Xcomp_DDR4_Alpha,RKL_CML_S_102_TGPH_Xcomp_DDR4_PV,TGL_H81_20H1_RS7_ALPHA,TGL_H81_20H1_RS7_BETA,TGL_H81_20H1_RS7_PV</t>
  </si>
  <si>
    <t>KBL L3 Platform Landing Zone_20151006 -&gt; Other LZ
BC-RQTBCTL-656,RKL:2203201744</t>
  </si>
  <si>
    <t>Gyrometer-Sensor should get enumerated in Action manager</t>
  </si>
  <si>
    <t>bios.alderlake,bios.amberlake,bios.arrowlake,bios.cannonlake,bios.icelake-client,bios.kabylake,bios.kabylake_r,bios.meteorlake,bios.raptorlake,bios.skylake,bios.tigerlake,ifwi.amberlake,ifwi.arrowlake,ifwi.cannonlake,ifwi.icelake,ifwi.kabylake,ifwi.kabylake_r,ifwi.lunarlake,ifwi.meteorlake,ifwi.raptorlake,ifwi.tigerlake</t>
  </si>
  <si>
    <t>bios.amberlake,bios.arrowlake,bios.cannonlake,bios.cometlake,bios.icelake-client,bios.kabylake,bios.kabylake_r,bios.meteorlake,bios.raptorlake,bios.tigerlake,ifwi.amberlake,ifwi.cannonlake,ifwi.icelake,ifwi.kabylake,ifwi.kabylake_r,ifwi.meteorlake,ifwi.raptorlake,ifwi.tigerlake</t>
  </si>
  <si>
    <t>Please use Action Manager tool instead of Sensor Diagnostic to check for Sensor functionality and enumeration testing in WOS.
Tool Location: \\akasha1\Temp\jpt\Action Manager
Note: Please note that this tool is only applicable for Win8.1 OS and Win 10 TH2 build and above
For WIN 10 below TH2 build, continue using sensor diagnostic tool.</t>
  </si>
  <si>
    <t>ICL_PSS_BAT_NEW,ICL_BAT_NEW,BIOS_EXT_BAT,InProdATMS1.0_03March2018,PSE 1.0,RKL_PSS0.5,TGL_PSS_IN_PRODUCTION,KBLR_ATMS1.0_Automated_TCs,TGL_NEW_BAT,TGL_H_PSS_BIOS_BAT,TGL_Focus_Blue_Auto,TGL_IFWI_FOC_BLUE,COMMON_QRC_BAT,IFWI_Payload_ISH,TGL_U_GC_DC,UTR_SYNC,MTL_Test_Suite,IFWI_TEST_SUITE,IFWI_FOC_BAT,MTL_IFWI_PSS_EXTENDED,IFWI_COMMON_UNIFIED,TGL_H_MASTER,TGL_H_5SGC1,TGL_H_4SDC1,MTL_TRY_RUNMTL_TRP_2,ADL_P_MASTER,ADL_N_MASTER,MTL_P_MASTER,MTL_M_MASTER,MTL_IFWI_BAT,MTL_SIMICS_IN_EXECUTION_TEST,RPL-P_5SGC1,RPL-P_5SGC2,ERB,ADL-M_5SGC1,ADL-M_2SDC1,ADL-M_2SDC2,MTL_IFWI_QAC,ADL_SBGA_3DC4,MTL-M/P_Pre-Si_In_Production,MTL-M_5SGC1,MTL-M_4SDC2,MTL_IFWI_CBV_ISH,RPL-SBGA_5SC,MTL_PSS_1.0,MTL-P_5SGC1,MTL-P_4SDC1,MTL-P_2SDC5,RPL-Px_4SP2,RPL-Px_2SDC1,RPL-P_5SGC,RPL-P_4SDC1,ARL_Px_IFWI_CI,RPL-SBGA_3SC,MTL_M_P_PV_POR,MTLSDC2,LNLM5SGC,LNLM3SDC2,LNLM4SDC1,LNLM3SDC3,LNLM3SDC4,LNLM3SDC5,LNLM2SDC6,RPL_Hx-R-GC</t>
  </si>
  <si>
    <t>Verify GPS/GNSS enumeration check</t>
  </si>
  <si>
    <t>CSS-IVE-88911</t>
  </si>
  <si>
    <t>AML_5W_Y22_ROW_PV,AMLR_Y42_PV_RS6,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Y42_RS6_PV,KBL_U21_PV,KBLR_Y_PV,KBLR_Y22_PV,LKF_A0_RS4_Alpha,LKF_A0_RS4_POE,LKF_B0_RS4_Beta,LKF_B0_RS4_PO,LKF_B0_RS4_PV ,LKF_Bx_ROW_19H1_Alpha,LKF_Bx_ROW_19H1_POE,LKF_Bx_ROW_19H2_Beta,LKF_Bx_ROW_19H2_PV,LKF_Bx_ROW_20H1_PV,LKF_Bx_Win10X_PV,LKF_Bx_Win10X_Beta,LKF_N-1_(BXTM)_RS3_POE,LKF_N-1_(ICL)_RS3_POE,TGL_U42_RS4_PV,TGL_UY42_PO,TGL_Y42_RS4_PV,TGL_Z0_(TGPLP-A0)_RS4_PPOExit,WHL_U42_Corp_PV,WHL_U42_PV,WHL_U43e_Corp_PV,TGL_U42_RS6_Alpha,TGL_U42_RS6_Beta,TGL_U42_RS6_PV,TGL_Y42_RS6_Alpha,TGL_Y42_RS6_Beta,TGL_Y42_RS6_PV</t>
  </si>
  <si>
    <t>GNSS module should be enumerated</t>
  </si>
  <si>
    <t>bios.alderlake,bios.amberlake,bios.apollolake,bios.cannonlake,bios.coffeelake,bios.cometlake,bios.icelake-client,bios.kabylake,bios.kabylake_r,bios.lakefield,bios.tigerlake,bios.whiskeylake,ifwi.amberlake,ifwi.apollolake,ifwi.cannonlake,ifwi.coffeelake,ifwi.cometlake,ifwi.icelake,ifwi.kabylake,ifwi.kabylake_r,ifwi.lakefield,ifwi.meteorlake,ifwi.raptorlake,ifwi.tigerlake,ifwi.whiskeylake</t>
  </si>
  <si>
    <t xml:space="preserve">Test is to check GNSS module enumeration 
</t>
  </si>
  <si>
    <t>ICL_BAT_NEW,LKF_ERB_PO,BIOS_EXT_BAT,InProdATMS1.0_03March2018,LKF_PO_Phase2,LKF_PO_New_P3,PSE 1.0,OBC-CNL-PTF-PCIE-Connectivity-GNSS,OBC-CFL-PTF-PCIE-Connectivity-GNSS,OBC-LKF-PTF-PCIE-Connectivity-GNSS,OBC-ICL-PTF-PCIE-Connectivity-GNSS,OBC-TGL-PTF-PCIE-Connectivity-GNSS,AMLY22_delta_from_Y42,TGL_BIOS_PO_P2,TGL_IFWI_PO_P1,TGL_NEW_BAT,TGL_U_EX_BAT,LKF_WCOS_BIOS_BAT_NEW,COMMON_QRC_BAT,TGL_U_GC_DC,IFWI_Payload_Platform,UTR_SYNC,ADL_N_MASTER,ADL_N_2SDC2,IFWI_TEST_SUITE,IFWI_COMMON_UNIFIED,MTL_Test_Suite,ADL-P_5SGC1,ADL-M_5SGC1,ADL-M_4SDC1,ADL-P_4SDC1,ADL_N_REV0,ADL-N_REV1,RPL_P_MASTER,1,MTL_IFWI_BAT,RPL-Px_4SDC1,RPL-P_5SGC1,MTL-M_4SDC1,MTL-M_4SDC2,MTL IFWI_Payload_Platform-Val,MTL-P_4SDC1,MTL-P_4SDC2,MTL-P_3SDC3,RPL-Px_2SDC1,RPL-P_2SDC4,LNLM5SGC,LNLM3SDC2,LNLM3SDC3,LNLM3SDC4, RPL-SBGA_5SC, RPL_Hx-R-GC,LNLM5SGC,LNLM3SDC2,LNLM3SDC3,LNLM3SDC4, RPL-P_DC7,RPL-SBGA_DC3</t>
  </si>
  <si>
    <t>Verify No device yellow bangs pre and post S0i3(Modern Standby) cycle with all device connected as per config planned ( Golden, delta, 5, 4, 3 STAR )</t>
  </si>
  <si>
    <t>CSS-IVE-90558</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</si>
  <si>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M_ADP-M_LP4x_Win10x_PreAlpha,ADL-P_ADP-LP_DDR4_PreAlpha,ADL-P_ADP-LP_DDR5_PreAlpha</t>
  </si>
  <si>
    <t>BC-RQTBC-2445</t>
  </si>
  <si>
    <t>No yellow bangs should be seen in device manager pre and post S0i3(Modern Standby) cycle</t>
  </si>
  <si>
    <t>bios.alderlake,bios.amberlake,bios.apollo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</si>
  <si>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This test is to verify no yellow bangs in device manager with all devices connected as per config planned for validation. Refer supported devices in latest release config sheet</t>
  </si>
  <si>
    <t>ICL_BAT_NEW,BIOS_EXT_BAT,InProdATMS1.0_03March2018,PSE 1.0,ICL_RVPC_NA,OBC-CNL-PTF-PMC-PM-s0ix,OBC-CFL-PTF-PMC-PM-S0ix,OBC-ICL-PTF-PMC-PM-S0ix,OBC-TGL-PTF-PMC-PM-S0ix,OBC-LKF-PTF-PMC-PM-S0ix,MCU_UTR,MCU_NO_HARM,CML_DG1_Delta,COMMON_QRC_BAT,TGL_U_GC_DC,ADL_S_QRCBAT,IFWI_Payload_Platform,RKL-S X2_(CML-S+CMP-H)_S102,RKL-S X2_(CML-S+CMP-H)_S62,ADL-P_QRC_BAT,UTR_SYNC,LNLM5SGC,LNLM4SDC1,LNLM3SDC2,LNLM3SDC3,LNLM3SDC4,LNLM3SDC5,LNLM2SDC6,LNLM2SDC7,MTLSGC1,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4SDC1,RPL-S_3SDC1,RPL-SBGA_5SC, RPL_Hx-R-GC,RPL_Hx-R-DC1,RPL-SBGA_4SC,RPL-SBGA_2SC1,RPL-SBGA_2SC21,RPL-P_5SGC1,RPL-P_2SDC5,RPL-P_2SDC3,RPL-P_2SDC4,RPL-P_2SDC6,RPL-P_PNP_GC,RPL-P_4SDC1,RPL-P_3SDC2,RPL-Px_5SGC1,ADL_S_QRCBAT_DC1,ADL_S_QRCBAT_DC4,RPL-S_ 5SGC1,RPL-S_2SDC7,RPL_S_MASTER,RPL_P_MASTER,RPL_S_BackwardCompc,ADL-S_ 5SGC_1DPC,ADL-S_4SDC1,ADL-S_4SDC2,ADL-S_4SDC3,ADL-S_3SDC4,ADL_N_MASTER,ADL_N_5SGC1,ADL_N_4SDC1,ADL_N_3SDC1,ADL_N_2SDC1,ADL_N_2SDC2,MTL_Test_Suite,IFWI_TEST_SUITE,IFWI_COMMON_UNIFIED,TGL_H_MASTER,ADL-P_5SGC1,ADL-P_5SGC2,RKL_S_X1_2*1SDC,ADL_M_QRC_BAT,ADL-M_5SGC1,ADL-M_4SDC1,ADL-M_3SDC1,ADL-M_3SDC2,ADL-M_3SDC3,ADL-M_2SDC1,ADL-M_QRC_BAT,ADL-P_4SDC1,ADL-P_4SDC2,ADL-P_3SDC1,ADL-P_3SDC2,ADL-P_3SDC3,ADL-P_3SDC4,ADL-P_2SDC1,ADL-P_2SDC2,ADL-P_2SDC3,ADL-P_2SDC4,ADL-P_2SDC5,ADL-P_2SDC6_OC,ADL-P_3SDC5,ADL-N_QRC_BAT,RPL_S_QRCBAT,ADL_N_REV0,ADL-N_REV1,ADL_SBGA_5GC,ADL_SBGA_3DC1,ADL_SBGA_3DC2,ADL_SBGA_3DC3,ADL_SBGA_3DC4,ADL_SBGA_3DC,ADL-M_2SDC2,RPL_Px_QRC,ADL-S_Post-Si_In_Production,RPL-sbga_QRC_BAT,RPL_readiness_kit,RPL_P_QRC,TGL_BIOS_IPU_QRC_BATMTL_P_QRC_NA,MTL_P_QRC_NA</t>
  </si>
  <si>
    <t>Verify system stability on waking from idle state pre and post CMS/S0i3 cycle</t>
  </si>
  <si>
    <t>CSS-IVE-90933</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</si>
  <si>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</si>
  <si>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BC-RQTBC-9775 -&gt; Low Power Engine (LPE) SRAM contents during S0iX should be configured and stored by IMR. Waking system from Idle (Low Power state) pre and post S0ix cycle covers functionality of the requirement. 
JSLP : 1607196068
ADL: 2205168301</t>
  </si>
  <si>
    <t xml:space="preserve">System should be stable on waking from idle state pre and post CMS/S0i3 cycle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</si>
  <si>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pollolake,ifwi.arrowlake,ifwi.broxton,ifwi.cannonlake,ifwi.coffeelake,ifwi.cometlake,ifwi.geminilake,ifwi.icelake,ifwi.jasperlake,ifwi.kabylake,ifwi.kabylake_r,ifwi.lakefield,ifwi.lunarlake,ifwi.meteorlake,ifwi.raptorlake,ifwi.raptorlake_refresh,ifwi.tigerlake,ifwi.whiskeylake</t>
  </si>
  <si>
    <t>bios.alderlake,bios.apollolake,bios.arrowlake,bios.cannonlake,bios.coffeelake,bios.cometlake,bios.geminilake,bios.icelake-client,bios.jasperlake,bios.kabylake,bios.kabylake_r,bios.lakefield,bios.lunarlake,bios.meteorlake,bios.raptorlake,bios.rocketlake,bios.tigerlake,bios.whiskeylake,ifwi.apollolake,ifwi.cannonlake,ifwi.coffeelake,ifwi.cometlake,ifwi.geminilake,ifwi.icelake,ifwi.kabylake,ifwi.kabylake_r,ifwi.lakefield,ifwi.meteorlake,ifwi.raptorlake,ifwi.tigerlake,ifwi.whiskeylake</t>
  </si>
  <si>
    <t xml:space="preserve">Intention of the testcase is to verify system stability on waking from idle state pre and post CMS/S0i3 cycle </t>
  </si>
  <si>
    <t>ICL_BAT_NEW,BIOS_EXT_BAT,InProdATMS1.0_03March2018,PSE 1.0,ICL_RVPC_NA,OBC-CNL-PTF-PMC-PM-s0ix,OBC-CFL-PTF-PMC-PM-S0ix,OBC-ICL-PTF-PMC-PM-S0ix,OBC-TGL-PTF-PMC-PM-S0ix,OBC-LKF-PTF-PMC-PM-S0ix,ADL-S_ADP-S_DDR4_2DPC_PO_Phase3,COMMON_QRC_BAT,TGL_H_QRC_NA,ADL_S_QRCBAT,IFWI_Payload_EC,IFWI_Payload_PMC,ADL-P_ADP-LP_DDR4_PO Suite_Phase3,PO_Phase_3,ADL-P_ADP-LP_LP5_PO Suite_Phase3,ADL-P_ADP-LP_DDR5_PO Suite_Phase3,ADL-P_ADP-LP_LP4x_PO Suite_Phase3,RKL-S X2_(CML-S+CMP-H)_S62,RKL-S X2_(CML-S+CMP-H)_S102,ADL-P_QRC_BAT,,UTR_SYNC,RPL_S_BackwardComp,RPL_S_MASTER,RPL-P_5SGC1,RPL-P_4SDC1,RPL-P_3SDC2,RPL-P_2SDC3,RPL-S_5SGC1,RPL-S_4SDC1,RPL-S_4SDC2,RPL-S_2SDC1,RPL-S_2SDC2,RPL-S_2SDC3,RPL-S_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1,ADL-P_5SGC2,RPL_S_PO_P2,ADL_M_QRC_BAT,ADL-M_5SGC1,ADL_N_REV0,ADL_N_PO_Phase3,ADL-N_QRC_BAT,ADL-N_REV1,RPL_S_QRCBAT,MTL_HSLE_Sanity_SOC,ADL_SBGA_5GC,ADL_SBGA_3DC1,ADL_SBGA_3DC2,ADL_SBGA_3DC3,ADL_SBGA_3DC4,RPL-SBGA_5SC,MTL_PSS_CMS,RPL-Px_5SGC1,RPL_Px_PO_P2,RPL_Px_QRC,MTL-M_5SGC1,MTL-M_4SDC1,MTL-M_4SDC2,MTL-M_3SDC3,MTL-M_2SDC4,MTL-M_2SDC5,MTL-M_2SDC6,MTL_IFWI_CBV_PMC,MTL-P_5SGC1,MTL-P_4SDC1,MTL-P_4SDC2,MTL-P_3SDC3,MTL-P_3SDC4,MTL-P_2SDC5,MTL-P_2SDC6,RPL_P_PO_P2,RPL-Px_2SDC1,RPL-P_2SDC4,RPL-P_2SDC5,RPL-P_2SDC6,RPL-sbga_QRC_BAT,MTL_PSS_1.1,RPL_P_QRC,MTLSGC1,MTLSDC1,MTLSDC4,RPL_P_Q0_DC2_PO_P2,LNLM5SGC,LNLM4SDC1,LNLM3SDC2,LNLM3SDC3,LNLM3SDC4,LNLM3SDC5,LNLM2SDC6,LNLM2SDC7,ARL_S_IFWI_0.8PSS,RPL_Hx-R-GCMTL_P_QRC_NA,MTL_P_QRC_NA,MTL_PSS_1.1_Block,RPL-S_2SDC9,RPL-P_DC7,RPL-SBGA_DC3</t>
  </si>
  <si>
    <t>Verify Audio recording and Playback over 3.5mm-Jack-Headset (via HD-A) pre and post S0i3(Modern Standby) cycle</t>
  </si>
  <si>
    <t>CSS-IVE-90942</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</si>
  <si>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FPGA_RS3,TGL_HFPGA_RS4,TGL_Simics_VP_RS2_PSS1.1,TGL_U42_RS4_PV,WHL_U42_Corp_PV,WHL_U42_PV,WHL_U43e_Corp_PV,ADL-S_ADP-S_UDIMM_DDR5_1DPC_PV,ADL-S_ADP-S_UDIMM_DDR5_2DPC_Alpha,ADL-S_ADP-S_UDIMM_DDR5_2DPC_Beta,ADL-S_ADP-S_UDIMM_DDR5_2DPC_PreAlpha,ADL-S_ADP-S_UDIMM_DDR5_2DPC_PV,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</si>
  <si>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codecs,MoS (Modern Standby)</t>
  </si>
  <si>
    <t>BC-RQTBC-9768 
TGL HSD ES ID:220194373
TGL HSD ES ID:220195238
4_335-UCIS-2827
ADL: 1604590079</t>
  </si>
  <si>
    <t>Validate Audio Play back on 3.5mm Jack headset pre and post cycle Android OS Steps: Steps:Step 1 Open the musicplayerStep 2 Select one audio file and play itStep 3 Stop the musicStep 4 Close the applicationStep 5 Perform a S0i3 cycleStep 6 Repeat steps 1 to 4 post cycle Expected results:Able to hear music in the earpieces of the headset or with speakers connected to DUT pre and post cycle</t>
  </si>
  <si>
    <t>ICL_BAT_NEW,BIOS_EXT_BAT,UDL2.0_ATMS2.0,OBC-CNL-PCH-AVS-Audio-HDA_Headphone,OBC-CFL-PCH-AVS-Audio-HDA_Headphone,OBC-LKF-PCH-AVS-Audio-HDA_Headphone,OBC-ICL-PCH-AVS-Audio-HDA_Headphone,OBC-TGL-PCH-AVS-Audio-HDA_Headphone,IFWI_Payload_Platform,RKL-S X2_(CML-S+CMP-H)_S102,RKL-S X2_(CML-S+CMP-H)_S62,  UTR_SYNC,LNLM4SDC1,LNLM3SDC4,MTLSGC1,MTLSDC1,RPL_S_MASTER,RPL_S_BackwardComp,ADL-S_ 5SGC_1DPC,ADL-S_4SDC1,ADL-S_4SDC2,ADL-S_4SDC3,ADL-S_3SDC4,ADL_N_MASTER,ADL_N_5SGC1,ADL_N_3SDC1,ADL_N_2SDC,ADL_N_2SDC2,ADL_N_2SDC3,ADL-N_DT_Regulatory,ADL-N_Mobile_Regulatory,RPL_S_Backwardcomp,TGL_H_MASTER,IFWI_FOC_BAT,MTL_Test_Suite,IFWI_TEST_SUITE,IFWI_COMMON_UNIFIED,RPL-S_ 5SGC1,RPL-S_4SDC1,RPL-S_2SDC2,RPL-S_2SDC3,ADL-M_3SDC1,RPL-Px_5SGC1,ADL_N_REV0,ADL-N_REV1,ADL_SBGA_5GC,ADL_SBGA_3DC3,ADL_SBGA_3DC4,RPL-SBGA_5SC,ADL-P_5SGC2,ADL-P_4SDC1,ADL-P_3SDC1,ADL-P_3SDC2,ADL-P_2SDC1,ADL-P_2SDC2,ADL-P_2SDC3,ADL-P_2SDC5,ADL-P_3SDC_5SUT,ADL-M_5SGC1,ADL-M_3SDC2,ADL-M_2SDC1,RPL-P_3SDC3,RPL-P_PNP_GC,LNL_M_PSS1.1,MTL-M_5SGC1,MTL-M_3SDC3,MTL_IFWI_IAC_ACE ROM EXT,MTL_IFWI_CBV_ACE FW,MTL_PSS_1.0,ARL_S_PSS1.0,MTL-P_5SGC1,MTL-P_3SDC4,,RPL-S_2SDC8,MTL_S_IFWI_PSS_1.1
,ARL_S_PSS1.0_Block,MTL_PSS_1.1,ARL_S_PSS1.1,ARL_S_IFWI_1.1PSS,ARL_S_PSS1.1,ARL_S_PSS1.1,RPL_Hx-R-GC,RPL_Hx-R-DC1,MTL_PSS_1.1_Block,RPL-S_2SDC9</t>
  </si>
  <si>
    <t>Verify charging during pre and post S0i3(Modern Standby) cycle</t>
  </si>
  <si>
    <t>CSS-IVE-90957</t>
  </si>
  <si>
    <t>AML_5W_Y22_ROW_PV,AML_7W_Y22_KC_PV,AMLR_Y42_Corp_RS6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Simics_VP_RS2_PSS1.1,TGL_Simics_VP_RS4_PSS1.1,TGL_U42_RS4_PV,TGL_Y42_RS4_PV,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</si>
  <si>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MoS (Modern Standby),Real Battery Management</t>
  </si>
  <si>
    <t>BC-RQTBC-10615</t>
  </si>
  <si>
    <t>bios.alderlake,bios.amberlake,bios.apollolake,bios.cannonlake,bios.coffeelake,bios.cometlake,bios.elkhartlake,bios.geminilake,bios.icelake-client,bios.jasperlake,bios.kabylake,bios.kabylake_r,bios.lakefield,bios.lunarlake,bios.raptorlake,bios.tigerlake,bios.whiskeylake,ifwi.amberlake,ifwi.apollolake,ifwi.cannonlake,ifwi.coffeelake,ifwi.cometlake,ifwi.elkhartlake,ifwi.geminilake,ifwi.icelake,ifwi.kabylake,ifwi.kabylake_r,ifwi.lakefield,ifwi.meteorlake,ifwi.raptorlake,ifwi.tigerlake,ifwi.whiskeylake</t>
  </si>
  <si>
    <t>This test is to Verify charging during pre and post S0i3(Modern Standby) cycle
Android OS Related steps:
1  DUT with with only battery and AC power connected.
2. Boot to AOS and read the battery status
3. Wait for 5 minutes and battery should get charged up.
4. Perform S0i3 cycle and repeat step 3
Expected Results:
Battery should get charged without any issues pre and post cycle</t>
  </si>
  <si>
    <t>TAG-APL-ARCH-TO-PROD-WW21.2,EC-FV,EC-SX,EC-BATTERY,ICL_BAT_NEW,BIOS_EXT_BAT,InProdATMS1.0_03March2018,LKF_PO_New_P3,PSE 1.0,OBC-CNL-EC-SMC-EM-ManageCharger,OBC-CFL-EC-SMC-EM-ManageCharger,OBC-ICL-EC-SMC-EM-ManageCharger,OBC-TGL-EC-SMC-EM-ManageCharger,OBC-LKF-PTF-DekelPhy-EM-PMC_EClite_ManageCharger,CML_EC_FV,LKF_Battery,IFWI_Payload_EC,IFWI_Payload_PMC,UTR_SYNC,ADL_N_MASTER,ADL_N_3SDC1,ADL_N_2SDC1,IFWI_TEST_SUITE,IFWI_COMMON_UNIFIED,MTL_Test_Suite,TGL_H_MASTER,ADL-P_5SGC2,ADL-M_5SGC1,RPL-Px_5SGC1,RPL-Px_3SDC1,ADL_N_REV0,ADL-N_REV1,ADL_SBGA_5GC,GLK-IFWI-SI,ICL-ArchReview-PostSi,GLK_ATMS1.0_Automated_TCs,CML_BIOS_SPL,IFWI_Payload_Platform,ADL_N_5SGC1,ADL_N_2SDC2,ADL_N_2SDC3,  ,RPL-P_5SGC2,RPL-P_4SDC1, , ,RPL-P_3SDC3, ,RPL-P_PNP_GC,RPL-Px_4SDC1,RPL-Px_3SDC2,MTL-M_5SGC1,MTL-M_4SDC1,MTL-M_4SDC2,MTL-M_3SDC3,MTL-M_2SDC4,MTL-M_2SDC5,MTL-M_2SDC6,MTL-P_5SGC1,MTL-P_4SDC1,MTL-P_4SDC2,MTL-P_3SDC3,MTL-P_3SDC4,MTL-P_2SDC5,MTL-P_2SDC6,RPL-SBGA_5SC,RPL-SBGA_4SC,RPL-Px_4SP2,RPL-Px_2SDC1,RPL-Px_2SDC1,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t>
  </si>
  <si>
    <t>Verify Charging/discharging events in OS pre and post S0i3(Modern Standby) cycle</t>
  </si>
  <si>
    <t>CSS-IVE-90959</t>
  </si>
  <si>
    <t>AML_5W_Y22_ROW_PV,AML_7W_Y22_KC_PV,AMLR_Y42_Corp_RS6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owerOn,JSLP_TestChip_19H1_PreAlpha,KBL_U21_PV,KBLR_Y_PV,TGL_ H81_RS4_Alpha,TGL_ H81_RS4_Beta,TGL_ H81_RS4_PV,TGL_Simics_VP_RS2_PSS1.1,TGL_Simics_VP_RS4_PSS1.1,TGL_U42_RS4_PV,TGL_Y42_RS4_PV,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</si>
  <si>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SUT in OS should get charged and discharged on plugging in and plugging out of charger pre and post cycle</t>
  </si>
  <si>
    <t>bios.alderlake,bios.amberlake,bios.apollolake,bios.cannonlake,bios.coffeelake,bios.cometlake,bios.geminilake,bios.icelake-client,bios.jasperlake,bios.kabylake,bios.kabylake_r,bios.lunarlake,bios.raptorlake,bios.tigerlake,bios.whiskeylake,ifwi.amberlake,ifwi.apollolake,ifwi.cannonlake,ifwi.coffeelake,ifwi.cometlake,ifwi.geminilake,ifwi.icelake,ifwi.kabylake,ifwi.kabylake_r,ifwi.meteorlake,ifwi.raptorlake,ifwi.tigerlake,ifwi.whiskeylake</t>
  </si>
  <si>
    <t>This test is to Verify Charging events in OS pre and post S0i3(Modern Standby) cycle
Android OS Related steps:
1  DUT with with battery module and power connected.
2. Boot to AOS and read the battery status
3. Unplug power and wait for 5 minutes and read the battery status
4. Plug power and wait for 5 minutes and read the battery status
5. Perform S0i3 cycle
6. Repeat step 3
7. Repeat step 4
Expected Results:
3 &amp; 6. Battery should get discharged
4 &amp; 7. Battery should get charged</t>
  </si>
  <si>
    <t>TAG-APL-ARCH-TO-PROD-WW21.2,EC-NA,ICL_BAT_NEW,BIOS_EXT_BAT,InProdATMS1.0_03March2018,PSE 1.0,OBC-CNL-EC-SMC-EM-ManageCharger,OBC-CFL-EC-SMC-EM-ManageCharger,OBC-ICL-EC-SMC-EM-ManageCharger,OBC-TGL-EC-SMC-EM-ManageCharger,CML_EC_FV,EC-FV,IFWI_Payload_EC,IFWI_Payload_PMC,UTR_SYNC,ADL_N_MASTER,ADL_N_3SDC1,ADL_N_2SDC1,ADL_N_2SDC3,IFWI_TEST_SUITE,IFWI_COMMON_UNIFIED,MTL_Test_Suite,TGL_H_MASTER,ADL-P_5SGC2,ADL-M_5SGC1,RPL-Px_5SGC1,RPL-Px_3SDC1,ADL_N_REV0,ADL-N_REV1,ADL_SBGA_5GC,GLK-IFWI-SI,ICL-ArchReview-PostSi,OBC-LKF-PTF-DekelPhy-EM-PMC_EClite_ManageCharger,GLK_ATMS1.0_Automated_TCs,CML_BIOS_SPL,IFWI_Payload_Platform,ADL_N_5SGC1,ADL_N_2SDC2,  ,RPL-P_5SGC2,RPL-P_4SDC1, , ,RPL-P_3SDC3, ,RPL-P_PNP_GC,RPL-Px_4SDC1,RPL-Px_3SDC2,MTL-M_5SGC1,MTL-M_4SDC1,MTL-M_4SDC2,MTL-M_3SDC3,MTL-M_2SDC4,MTL-M_2SDC5,MTL-M_2SDC6,MTL-P_5SGC1,MTL-P_4SDC1,MTL-P_4SDC2,MTL-P_3SDC3,MTL-P_3SDC4,MTL-P_2SDC5,MTL-P_2SDC6,RPL-SBGA_5SC,RPL-SBGA_4SC,RPL-Px_4SP2,RPL-Px_2SDC1,RPL-Px_2SDC1,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t>
  </si>
  <si>
    <t>Verify Intel HD Audio functionality over 3.5mm Jack Speakers pre and post S0i3(Modern Standby) cycle</t>
  </si>
  <si>
    <t>CSS-IVE-90975</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</si>
  <si>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M_ADP-M_LP5_20H1_PreAlpha,ADL-M_ADP-M_LP5_21H1_PreAlpha,ADL-P_ADP-LP_DDR4_PreAlpha,ADL-P_ADP-LP_DDR5_PreAlpha</t>
  </si>
  <si>
    <t>BC-RQTBC-9781
BC-RQTBCLF-99
TGL HSD ES ID:1604748896</t>
  </si>
  <si>
    <t>HD audio functionality should be consistent pre and post cycle</t>
  </si>
  <si>
    <t>bios.alderlake,bios.amberlake,bios.apollolake,bios.arrowlake,bios.cannonlake,bios.coffeelake,bios.cometlake,bios.geminilake,bios.icelake-client,bios.jasperlake,bios.kabylake,bios.kabylake_r,bios.lakefield,bios.lunarlake,bios.meteorlake,bios.raptorlake,bios.raptorlake_refresh,bios.rocketlake,bios.tigerlake,bios.whiskeylake,ifwi.amberlake,ifwi.apollolake,ifwi.arrowlake,ifwi.cannonlake,ifwi.coffeelake,ifwi.cometlake,ifwi.geminilake,ifwi.icelake,ifwi.kabylake,ifwi.kabylake_r,ifwi.lakefield,ifwi.lunarlake,ifwi.meteorlake,ifwi.raptorlake,ifwi.raptorlake_refresh,ifwi.tigerlake,ifwi.whiskeylake</t>
  </si>
  <si>
    <t>Test is to check Intel HD Audio functionality pre and post S0i3 (Modern Standby) cycle
Android OS Steps:
Android device connected with speakers.
Steps:
Step 1 Open the musicplayer
Step 2 Select one audio file and play it
Step 3 Stop the music
Step 4 Close the application
Step 5 Perform a S0i3 cycle
Step 6 Repeat steps 1 to 4 post cycle
Expected results:
Able to hear music in the earpieces of the headset or with speakers connected to DUT pre and post cycle</t>
  </si>
  <si>
    <t>ICL_BAT_NEW,BIOS_EXT_BAT,UDL2.0_ATMS2.0,OBC-CNL-PCH-AVS-Audio-HDA_Speaker,OBC-CFL-PCH-AVS-Audio-HDA_Speaker,OBC-LKF-PCH-AVS-Audio-HDA_Speaker,OBC-ICL-PCH-AVS-Audio-HDA_Speaker,OBC-TGL-PCH-AVS-Audio-HDA_Speaker,IFWI_Payload_Platform,RKL-S X2_(CML-S+CMP-H)_S102,RKL-S X2_(CML-S+CMP-H)_S62,    UTR_SYNC,LNLM4SDC1,LNLM3SDC4,MTLSDC2,MTLSGC1,MTLSDC1,RPL_S_MASTER,RPL_S_BackwardComp,ADL-S_ 5SGC_1DPC,ADL-S_4SDC1,ADL-S_4SDC2,ADL-S_4SDC3,ADL-S_3SDC4,ADL_N_MASTER,ADL_N_5SGC1,ADL_N_4SDC1,ADL_N_3SDC1,ADL_N_2SDC1,ADL_N_2SDC2,TGL_H_MASTER,MTL_Test_Suite,IFWI_FOC_BAT,IFWI_COMMON_UNIFIED,IFWI_TEST_SUITE,RPL-S_ 5SGC1,RPL-S_4SDC1,RPL-S_4SDC2,RPL-S_2SDC2,RPL-S_2SDC3,ADL-P_5SGC1,ADL-P_5SGC2,ADL-M_5SGC1,RPL-Px_5SGC1,ADL_N_REV0,ADL-N_REV1,ADL_SBGA_5GC,ADL_SBGA_3DC3,ADL_SBGA_3DC4,RPL-SBGA_5SC,ADL-M_3SDC2,ADL-M_2SDC1,ADL-M_2SDC2,RPL-P_5SGC1,RPL-P_PNP_GC,MTL_IFWI_QAC,MTL-M_5SGC1,MTL-M_3SDC3,MTL_IFWI_IAC_ACE ROM EXT,MTL_IFWI_CBV_ACE FW,MTL_PSS_1.0,ARL_S_PSS1.0,MTL-P_5SGC1,MTL-P_3SDC4,,RPL-S_2SDC8,MTL_S_IFWI_PSS_1.1
,ARL_S_PSS1.0_Block,MTL_PSS_1.1,ARL_S_PSS1.1,ARL_S_IFWI_1.1PSS,ARL_S_PSS1.1,MTL_S_PSS_1.1,ARL_S_PSS1.1,RPL-Px_2SDC1,RPL_Hx-R-GC,RPL_Hx-R-DC1,MTL_PSS_1.1_Block</t>
  </si>
  <si>
    <t>Verify Volume Up &amp; Down buttons function test pre and post CMS/S0i3 cycle</t>
  </si>
  <si>
    <t>CSS-IVE-90977</t>
  </si>
  <si>
    <t>ADL-S_ADP-S_SODIMM_DDR5_1DPC_Alpha,ADL-S_ADP-S_UDIMM_DDR5_1DPC_PreAlpha,CNL_H82_PV,CNL_U22_PV,CNL_Y22_PV,ICL_U42_RS6_PV,ICL_UN42_KC_PV_RS6,LKF_A0_RS4_Alpha,LKF_A0_RS4_POE,LKF_B0_RS4_Beta,LKF_B0_RS4_PO,LKF_Bx_ROW_19H1_Alpha,LKF_Bx_ROW_19H2_Beta,LKF_Bx_ROW_19H2_PV,LKF_Bx_ROW_20H1_PV,RKL_S61_TGPH_Native_DDR4_RS6_Alpha,RKL_S61_TGPH_Native_DDR4_RS7_Beta,RKL_S61_TGPH_Native_DDR4_RS7_PV,RKL_S81_TGPH_Native_DDR4_RS6_Alpha,RKL_S81_TGPH_Native_DDR4_RS7_Beta,RKL_S81_TGPH_Native_DDR4_RS7_PV,TGL_U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</si>
  <si>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BC-RQTBC-10589 
LKF_RVP_BOM_POR_key_components_20170312_rev1p41
MTL: 16011187502, 16011326953</t>
  </si>
  <si>
    <t>Ensure volume  up &amp; Down button work without issue pre and post cycle</t>
  </si>
  <si>
    <t>bios.alderlake,bios.apollolake,bios.arrowlake,bios.broxton,bios.cannonlake,bios.geminilake,bios.icelake-client,bios.kabylake,bios.lakefield,bios.lunarlake,bios.meteorlake,bios.raptorlake,bios.raptorlake_refresh,bios.rocketlake,bios.tigerlake,ifwi.apollolake,ifwi.arrowlake,ifwi.broxton,ifwi.cannonlake,ifwi.geminilake,ifwi.icelake,ifwi.kabylake,ifwi.lakefield,ifwi.lunarlake,ifwi.meteorlake,ifwi.raptorlake,ifwi.raptorlake_refresh,ifwi.tigerlake</t>
  </si>
  <si>
    <t>bios.alderlake,bios.apollolake,bios.arrowlake,bios.cannonlake,bios.geminilake,bios.icelake-client,bios.kabylake,bios.lakefield,bios.lunarlake,bios.meteorlake,bios.raptorlake,bios.rocketlake,bios.tigerlake,ifwi.apollolake,ifwi.cannonlake,ifwi.geminilake,ifwi.icelake,ifwi.kabylake,ifwi.lakefield,ifwi.meteorlake,ifwi.raptorlake,ifwi.tigerlake</t>
  </si>
  <si>
    <t xml:space="preserve">This test is to Verify volume Up &amp; Down buttons function test post S0i3(Modern Standby) cycle.
Android OS Steps
Steps:
Step 1 - Boot to AOS
Step 2 - Press volume up button and check whether DUT volume is increasing
Step 3 - Press volume down button  and check whether DUT volume is decreasing
Step 4 - Perform S0i3 cycle and repeat steps 2 and 3
Expected Results:
Volume up and down buttons should be functional pre and post cycle
</t>
  </si>
  <si>
    <t>EC-FV,EC-SX,EC-GPIO,UDL2.0_ATMS2.0,OBC-ICL-PCH-GPIO-HwBtns/LEDs/Switchs,OBC-TGL-PCH-GPIO-HwBtns/LEDs/Switchs,TGL_GCS_NA,ECVAL-DT-FV,IFWI_Payload_Platform,MTL_PSS_1.0,ARL_S_PSS1.0,UTR_SYNC,MTL_HFPGA_Audio,MTL_P_MASTER,MTL_M_MASTER,ADL-S_4SDC1,ADL-S_4SDC2,ADL-S_4SDC3,ADL-S_3SDC4,ADL_N_MASTER,ADL_N_5SGC1,ADL_N_4SDC1,ADL_N_3SDC1,ADL_N_2SDC1,ADL_N_2SDC2,MTL_Test_Suite,IFWI_FOC_BAT,IFWI_COMMON_UNIFIED,IFWI_TEST_SUITE,RPL_S_NA,MTL_TEMP,ADL-P_5SGC1,ADL-P_5SGC2,ADL-M_5SGC1,RPL-Px_5SGC1,RPL-Px_4SDC1,RPL-P_5SGC1,RPL-P_4SDC1,RPL-P_3SDC2,RPL-P_2SDC4,ADL_N_REV0,ADL-N_REV1,ADL-M_3SDC1,ADL-M_3SDC2,ADL-M_2SDC1,ADL-M_2SDC2,MTL_PSS_CMS,MTL_HFPGA_BLOCK,RPL-P_3SDC3,RPL-P_PNP_GC,LNL_M_PSS1.1,MTL-M_5SGC1,MTL-M_4SDC1,MTL-M_4SDC2,MTL-M_3SDC3,MTL-M_2SDC4,MTL-M_2SDC5,MTL-M_2SDC6,MTL_IFWI_CBV_PMC,MTL_IFWI_CBV_EC,MTL_IFWI_CBV_BIOS,,RPL-SBGA_5SC,RPL-SBGA_4SC,RPL-SBGA_2SC1,RPL-SBGA_2SC2,RPL-P_2SDC3,RPL-P_2SDC5,RPL-P_2SDC6,RPL-Px_4SP2,RPL-Px_2SDC1,ARL_S_PSS1.0_Block,MTL_PSS_1.1,ARL_S_PSS1.1,MTLSGC1,MTLSDC1,MTLSDC2,MTLSDC4,MTLSDC5,MTL_S_PSS_BLOCK,MTL_S_PSS_1.1,ARL_S_PSS1.1,MTL_S_PSS_1.0_NA,MTL_S_PSS_1.1,ARL_S_PSS1.1,RPL_Hx-R-GC,RPL_Hx-R-DC1,MTL_PSS_1.1_Block</t>
  </si>
  <si>
    <t>Verify ucode firmware loads pre and post S0i3 (Modern Standby) cycle</t>
  </si>
  <si>
    <t>CSS-IVE-90980</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</si>
  <si>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Y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P_ADP-LP_DDR4_PreAlpha,ADL-P_ADP-LP_DDR5_PreAlpha</t>
  </si>
  <si>
    <t>BC-RQTBC-310
JSL:BC-RQTBC-15972
RKL:BC-RQTBCTL-510 &amp; 2203203024
JSLP:2203202651
ADL Requirement ID: 2203203024</t>
  </si>
  <si>
    <t>ucode firmware loaded (version check) should be successful pre and post cycle </t>
  </si>
  <si>
    <t>bios.alderlake,bios.apollolake,bios.arrowlake,bios.broxton,bios.cannonlake,bios.coffeelake,bios.cometlake,bios.geminilake,bios.icelake-client,bios.jasperlake,bios.kabylake,bios.kabylake_r,bios.lakefield,bios.lunarlake,bios.meteorlake,bios.raptorlake,bios.raptorlake_refresh,bios.rocketlake,bios.tigerlake,bios.whiskeylake,ifwi.apollolake,ifwi.arrowlake,ifwi.broxton,ifwi.cannonlake,ifwi.coffeelake,ifwi.cometlake,ifwi.geminilake,ifwi.icelake,ifwi.jasperlake,ifwi.kabylake,ifwi.kabylake_r,ifwi.lakefield,ifwi.lunarlake,ifwi.meteorlake,ifwi.raptorlake,ifwi.rocketlake,ifwi.skylake,ifwi.tigerlake,ifwi.whiskeylake</t>
  </si>
  <si>
    <t>This test is to check ucode firmware is getting loading pre and post cycle</t>
  </si>
  <si>
    <t>ICL_BAT_NEW,BIOS_EXT_BAT,InProdATMS1.0_03March2018,PSE 1.0,OBC-CNL-CPU-MCU-PM-S0ix,OBC-CFL-CPU-MCU-PM-S0ix,OBC-LKF-CPU-MCU-PM-S0ix,OBC-ICL-CPU-MCU-PM-S0ix,OBC-TGL-CPU-MCU-PM-S0ix,MCU_UTR,MCU_NO_HARM,IFWI_Payload_ChipsetInit,RKL-S X2_(CML-S+CMP-H)_S102,RKL-S X2_(CML-S+CMP-H)_S62,UTR_SYNC,LNLM5SGC,LNLM4SDC1,LNLM3SDC2,LNLM3SDC3,LNLM3SDC4,LNLM3SDC5,LNLM2SDC6,LNLM2SDC7,MTLSGC1,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4SDC1,RPL-S_3SDC1,ADL-M_3SDC1,RPL-SBGA_5SC, RPL_Hx-R-GC,RPL_Hx-R-DC1,RPL-SBGA_4SC,RPL-SBGA_2SC1,RPL-SBGA_2SC21,RPL-P_5SGC1,RPL-P_2SDC5,RPL-P_2SDC3,RPL-P_2SDC4,RPL-P_2SDC6,RPL-P_PNP_GC,RPL-P_4SDC1,RPL-P_3SDC2,RPL-Px_5SGC1,RPL-S_ 5SGC1,RPL-S_2SDC7,RPL_S_MASTER,RPL_P_MASTER,RPL_S_BackwardCompc,ADL-S_ 5SGC_1DPC,ADL-S_4SDC1,ADL-S_4SDC2,ADL-S_4SDC3,ADL-S_3SDC4,ADL_N_MASTER,ADL_N_5SGC1,ADL_N_4SDC1,ADL_N_3SDC1,ADL_N_2SDC1,ADL_N_2SDC2,MTL_M_MASTER,MTL_P_MASTER,MTL_S_MASTER,MTL_Test_Suite,IFWI_TEST_SUITE,IFWI_COMMON_UNIFIED,TGL_H_MASTER,ADL-P_5SGC1,ADL-P_5SGC2,ADL-M_5SGC1,ADL-M_3SDC2,ADL-M_2SDC1,ADL-M_2SDC2,ADL_N_REV0,ADL-N_REV1,ADL_SBGA_5GC,ADL_SBGA_3DC1,ADL_SBGA_3DC2,ADL_SBGA_3DC3,ADL_SBGA_3DC4,ADL_SBGA_3DC,ADL-S_Post-Si_In_Production</t>
  </si>
  <si>
    <t>Verify "Reset Button" will warm reboot the system</t>
  </si>
  <si>
    <t>CSS-IVE-94692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</si>
  <si>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4X_PreAlpha,ADL-M_ADP-M_LP5_20H1_PreAlpha,ADL-M_ADP-M_LP5_21H1_PreAlpha</t>
  </si>
  <si>
    <t>GemLake-UCIS-637 
CNL-UCIS-3472
1405574533
1209574572
1407616334
MTL: 16011326886
JSLP:2205195036</t>
  </si>
  <si>
    <t>System gets reset successfully on pressing power button and boots back.</t>
  </si>
  <si>
    <t>bios.alderlake,bios.amberlake,bios.apollolake,bios.arrowlake,bios.cannonlake,bios.coffeelake,bios.cometlake,bios.geminilake,bios.icelake-client,bios.jasperlake,bios.kabylake,bios.kabylake_r,bios.lunarlake,bios.meteorlake,bios.raptorlake,bios.rocketlake,bios.skylake,bios.tigerlake,bios.tigerlake_refresh,bios.whiskeylake,ifwi.arrowlake,ifwi.lunarlake,ifwi.meteorlake,ifwi.raptorlake</t>
  </si>
  <si>
    <t>bios.alderlake,bios.amberlake,bios.arrowlake,bios.cannonlake,bios.coffeelake,bios.cometlake,bios.geminilake,bios.icelake-client,bios.jasperlake,bios.kabylake,bios.kabylake_r,bios.lunarlake,bios.meteorlake,bios.raptorlake,bios.rocketlake,bios.tigerlake,bios.whiskeylake,ifwi.meteorlake,ifwi.raptorlake</t>
  </si>
  <si>
    <t>Allows the user to reset its board by pressing a single button</t>
  </si>
  <si>
    <t>GLK-FW-PO,GLK_eSPI_Sanity_inprod,BIOS_BAT_QRC,BIOS_EXT_BAT,PSE 1.0,CML_BIOS_Sanity_CSME12.xx,RKL_PSS0.5,RKL_POE,RKL_CML_S_TGPH_PO_P2,CML-H_ADP-S_PO_Phase1,ADL-S_ADP-S_DDR4_2DPC_PO_Phase1,RKL_S_CMPH_POE,RKL_S_TGPH_POE,COMMON_QRC_BAT,MTL_PSS_0.5,ADL_P_ERB_BIOS_PO,ADL_S_QRCBAT,TGL_U_GC_DC,ADL-S_Delta3,ADL-P_ADP-LP_DDR4_PO Suite_Phase1,PO_Phase_1,RKL-S X2_(CML-S+CMP-H)_S102,RKL-S X2_(CML-S+CMP-H)_S62,ADL-P_ADP-LP_LP5_PO Suite_Phase1,ADL-P_ADP-LP_DDR5_PO Suite_Phase1,ADL-P_ADP-LP_LP4x_PO Suite_Phase1,ADL-P_QRC,ADL-P_QRC_BAT,MTL_PSS_1.1,RPL_S_PSS_BASE,UTR_SYNC,RPL-Px_4SP2,RPL-Px_2SDC1,MTL-P_4SDC1,MTL-P_3SDC3,MTL-P_3SDC4,MTL-P_5SGC1,MTL-P_4SDC2,MTL-P_2SDC5,MTL-P_2SDC6,RPL-Px_4SDC1,RPL-P_3SDC3,RPL-S_5SGC1,RPL-S_2SDC3,RPL-S_2SDC2,RPL-S_2SDC9,RPL-S_2SDC1,RPL-S_4SDC2,RPL-S_4SDC1,RPL-S_3SDC1,ADL-M_3SDC1,RPL-SBGA_5SC,RPL-SBGA_4SC,RPL-SBGA_3SC1,RPL-P_5SGC1,RPL-P_2SDC5,RPL-P_2SDC3,RPL-P_2SDC4,RPL-P_2SDC6,RPL-P_PNP_GC,RPL-P_4SDC1,RPL-P_3SDC2,RPL-Px_5SGC1,MTL_HFPGA_SANITY,RPL-S_ 5SGC1,RPL-S_2SDC7,ADL-S_ 5SGC_1DPC,ADL-S_4SDC1,ADL-S_4SDC2,ADL-S_4SDC3,ADL-S_3SDC4,ADL_N_MASTER,ADL_N_PSS_0.5,ADL_N_5SGC1,ADL_N_4SDC1,ADL_N_3SDC1,ADL_N_2SDC1,ADL_N_2SDC2,ADL_N_2SDC3,MTL_Test_Suite,IFWI_TEST_SUITE,IFWI_COMMON_UNIFIED,MTL_TRY_RUN,QRC_BAT_Customized,ADL_N_QRCBAT,ADL-P_5SGC1,ADL-P_5SGC2,MTL_IFWI_Sanity,RPL_S_PO_P1,ADL_M_QRC_BAT,ADL-M_5SGC1,ADL-M_3SDC2,ADL-M_2SDC1,ADL-M_2SDC2,MTL_SIMICS_IN_EXECUTION_TEST,ADL_N_PO_Phase1,ADL-N_QRC_BAT,RPL_S_QRCBAT,ADL_SBGA_5GC,ADL_SBGA_3DC1,ADL_SBGA_3DC2,ADL_SBGA_3DC3,ADL_SBGA_3DC4,ADL_SBGA_3DC,RPL_P_PSS_BIOSLNL_M_PSS0.5,MTL_S_BIOS_Emulation,RPL_Px_PO_P1,RPL_Px_QRC,ADL-S_Post-Si_In_Production,MTL_IFWI_IAC_BIOS,LNL_M_PSS1.1,RPL_SBGA_PO_P1,MTL_IFWI_CBV_PMC,MTL_IFWI_CBV_EC,MTL_IFWI_CBV_BIOS,MTL-S_Pre-Si_In_Production,RPL_P_PO_P1,RPL-S_Post-Si_In_Production,LNL-M_Pre-Si_In_Production,LNL_M_PSS0.8,LNL_M_PSS0.5,MTL_PSS_0.8,MTL_S_PSS_0.8,MTL_P/M_Phase2a,ARL_Px_IFWI_CI,RPL_readiness_kit,RPL_P_QRC,RPL_P_Q0_DC2_PO_P1,ARL_S_IFWI_1.1PSS,MTLSGC1, MTLSDC4,MTLSDC2,MTLSDC1,MTLSDC5,MTLSDC3,TGL_BIOS_IPU_QRC_BAT</t>
  </si>
  <si>
    <t>Verify Onboard LAN Enumeration in OS</t>
  </si>
  <si>
    <t>CSS-IVE-95315</t>
  </si>
  <si>
    <t>ADL-S_ADP-S_SODIMM_DDR5_1DPC_Alpha,AML_5W_Y22_ROW_PV,ADL-S_ADP-S_UDIMM_DDR5_1DPC_PreAlpha,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KBL_U21_PV,KBLR_Y_PV,KBLR_Y22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LP4x_POE,ADL-P_ADP-LP_LP5_POE,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DDR4_PreAlpha</t>
  </si>
  <si>
    <t>GbE,LAN</t>
  </si>
  <si>
    <t>Created TC based on ICL PSS 0.5
TGL Requirement coverage: 220195222, 220194364, 
MTL:16011786601</t>
  </si>
  <si>
    <t>Onboard LAN connectivity/functionality should be enumerated in OS Device Manager</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</si>
  <si>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arrowlake,ifwi.cannonlake,ifwi.coffeelake,ifwi.cometlake,ifwi.geminilake,ifwi.icelake,ifwi.kabylake,ifwi.kabylake_r,ifwi.lunarlake,ifwi.meteorlake,ifwi.raptorlake,ifwi.tigerlake,ifwi.whiskeylake</t>
  </si>
  <si>
    <t>This TC is to Validate Onboard LAN Enumeration in OS</t>
  </si>
  <si>
    <t>ICL-FW-PSS0.5,GLK_eSPI_Sanity_inprod,ICL_PSS_BAT_NEW,BIOS_EXT_BAT,InProdATMS1.0_03March2018,PSE 1.0,ICL_RVPC_NA,CML_BIOS_Sanity_CSME12.xx,GLK_ATMS1.0_Automated_TCs,KBLR_ATMS1.0_Automated_TCs,TGL_BIOS_PO_P2,TGL_IFWI_PO_P1,TGL_H_PSS_BIOS_BAT,RKL_POE,RKL_CML_S_TGPH_PO_P3,TGL_IFWI_FOC_BLUE,CML-H_ADP-S_PO_Phase2,ADL-S_TGP-H_PO_Phase2,ADL-S_ADP-S_DDR4_2DPC_PO_Phase2,RKL_S_CMPH_POE_Sanity,RKL_S_TGPH_POE_Sanity,PSS_ADL_Automation_In_Production,MTL_PSS_0.5,ADL_P_ERB_BIOS_PO,ADL_S_QRCBAT,IFWI_Payload_GBE,TGL_U_GC_DC,ADL-P_ADP-LP_DDR4_PO Suite_Phase2,PO_Phase_2,RKL-S X2_(CML-S+CMP-H)_S62,RKL-S X2_(CML-S+CMP-H)_S102,ADL-P_ADP-LP_LP5_PO Suite_Phase2,ADL-P_ADP-LP_DDR5_PO Suite_Phase2,ADL-P_ADP-LP_LP4x_PO Suite_Phase2,ADL-P_QRC,RPL_S_PSS_BASE,UTR_SYNC,Automation_Inproduction,RPL_S_BackwardComp,ADL-S_ 5SGC_1DPC,ADL-S_4SDC1,ADL-S_4SDC2,ADL-S_4SDC3,ADL-S_3SDC4,IFWI_TEST_SUITE,IFWI_COMMON_UNIFIED,MTL_Test_Suite,TGL_H_5SGC1,TGL_H_4SDC1,TGL_H_4SDC2,TGL_H_4SDC3,RPL-S_ 5SGC1,RPL-S_4SDC2,RPL-S_2SDC1,RPL-S_2SDC3,ADL-P_5SGC2,MTL_IFWI_Sanity,RPL_S_PO_P3,ADL_N_IFWI,ADL-P_2SDC4,ADL-P_3SDC5,MTL_SIMICS_IN_EXECUTION_TEST,RPL-Px_5SGC1,MTL_S_Sanity,RPL_S_QRCBAT,RPL_S_IFWI_PO_Phase3,ADL_SBGA_5GC,QRC_BAT_Customized,ADL-M_3SDC2,RPL-S_5SGC1,RPL-P_3SDC2,RPL_P_PSS_BIOS,RPL_Px_PO_P3,RPL-P_5SGC1,RPL-P_4SDC1,RPL-P_PNP_GC,RPL_Px_QRC,ADL-S_Post-Si_In_Production,MTL-M_3SDC3,MTL-M_5SGC1,MTL-M_4SDC1,MTL-M_4SDC2,MTL-M_2SDC4,MTL-M_2SDC5,MTL-M_2SDC6,MTL-M/P_Pre-Si_In_Production,RPL_SBGA_PO_P3,RPL_SBGA_IFWI_PO_Phase3,MTL_IFWI_CBV_GBe,MTL_IFWI_CBV_BIOS,LNL_M_PSS0.5,LNL_M_PSS0.8,MTL-S_Pre-Si_In_Production,MTL-P_2SDC5,MTL-P_5SGC1,MTL-P_4SDC1,MTL-P_4SDC2,RPL_P_PO_P3,RPL-S_Post-Si_In_Production,RPL-S_2SDC8,RPL-SBGA_4SC,RPL-SBGA_5SC,RPL-sbga_QRC_BAT,RPL-Px_4SP2,RPL-P_2SDC3,ARL_Px_IFWI_CI,MTL_M_P_PV_POR,RPL-SBGA_3SC-2,MTL_P_Sanity,MTL-P_IFWI_PO,RPL_readiness_kit,RPL_P_QRC,RPL_P_Q0_DC2_PO_P3,LNLM5SGC,LNLM3SDC2,MTLSGC1,MTLSDC1,MTLSDC4,RPL-S_4SDC1,RPL-S_2SDC2,LNLM2SDC7, RPL-S_ 5SGC1, RPL-S_4SDC1, RPL-S_2SDC1, RPL-S_2SDC2, RPL-S_2SDC3, RPL-S_2SDC8, RPL-P_DC7,RPL-SBGA_DC3</t>
  </si>
  <si>
    <t>Verify Coexistence Support of CNVi Wi-Fi and Bluetooth functionality in OS</t>
  </si>
  <si>
    <t>CSS-IVE-95318</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</si>
  <si>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</si>
  <si>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BC-RQTBC-13854
BC-RQTBCTL-651
BC-RQTBC-13414
TGL Requirement coverage: BC-RQTBCTL-476</t>
  </si>
  <si>
    <t>Bluetooth and WIFI should function together without any issue</t>
  </si>
  <si>
    <t>bios.alderlake,bios.cannonlake,bios.coffeelake,bios.cometlake,bios.geminilake,bios.icelake-client,bios.jasperlake,bios.lunarlake,bios.raptorlake,bios.rocketlake,bios.tigerlake,bios.whiskeylake,ifwi.cannonlake,ifwi.coffeelake,ifwi.cometlake,ifwi.geminilake,ifwi.icelake,ifwi.meteorlake,ifwi.raptorlake,ifwi.tigerlake,ifwi.whiskeylake</t>
  </si>
  <si>
    <t>This Test case is verify Coexistence Support of CNVi Wi-Fi and Bluetooth functionality in OS</t>
  </si>
  <si>
    <t>ICL-FW-PSS0.5,ICL-ArchReview-PostSi,TGL_PSS1.0C,BIOS_EXT_BAT,UDL2.0_ATMS2.0,CML_BIOS_Sanity_CSME12.xx,TGL_BIOS_PO_P3,TGL_IFWI_PO_P3,CML-H_ADP-S_PO_Phase3,ADL-S_TGP-H_PO_Phase3,COMMON_QRC_BAT,ADL_P_ERB_BIOS_PO,ADL_S_QRCBAT,IFWI_Payload_Platform,ADL-S_Delta1,RKL-S X2_(CML-S+CMP-H)_S62,RKL-S X2_(CML-S+CMP-H)_S102,ADL-P_QRC,ADL-P_QRC_BAT,UTR_SYNC,Automation_Inproduction,RPL_S_MASTER,RPL_S_BackwardComp,ADL-S_ 5SGC_1DPC,4SDC3,ADL-S_4SDC4,ADL-S_3SDC5,ADL_N_5SGC1,ADL_N_4SDC1,ADL_N_2SDC1,ADL_N_2SDC2,ADL_N_2SDC3,IFWI_TEST_SUITE,IFWI_COMMON_UNIFIED,MTL_Test_Suite,TGL_H_5SGC1,TGL_H_4SDC1,RPL-S_ 5SGC1,RPL-S_4SDC1,RPL-S_4SDC2,RPL-S_2SDC2,RPL-S_2SDC3,ADL-P_5SGC1,ADL-P_5SGC2,ADL_M_QRC_BAT,ADL-M_5SGC1,ADL-M_3SDC1,ADL-M_3SDC3,ADL-M_2SDC1,ADL-M_QRC_BAT,ADL-P_3SDC1,ADL-P_3SDC4,ADL-P_2SDC1,ADL-P_2SDC4,ADL-P_2SDC5,ADL-P_3SDC5,ADL-N_QRC_BATRPL-Px_5SGC1,,RPL_S_QRCBAT,ADL_SBGA_5GC,RPL-SBGA_5SC,ADL-M_5SGC1,ADL-M_3SDC2,ADL-M_2SDC2,,RPL-S_3SDC1,, ,, RPL-S_2SDC2, RPL-S_2SDC3,  ,RPL-S_4SDC2,, RPL-S_4SDC2, RPL-S_4SDC1, RPL-S_5SGC1, RPL-P_5SGC1, , , RPL-P_3SDC2, RPL-P_5SGC1, ,  , RPL-S_2SDC7, ADL_SBGA_3DC3, RPL-P_2SDC4, RPL-P_4SDC1, RPL-P_PNP_GC, ADL_SBGA_3DC4,RPL_Px_QRC, MTL-M_5SGC1, MTL-M_4SDC1, MTL-M_4SDC2, MTL-M_2SDC4, MTL-M_2SDC5, MTL-M_2SDC6, RPL-SBGA_5SC,RPL-SBGA_3SC, RPL-SBGA_2SC1, RPL-SBGA_2SC2,MTL_IFWI_CBV_BIOS, MTL-P_5SGC1, MTL-P_4SDC1, MTL-P_4SDC2, MTL-P_3SDC3, MTL-P_2SDC5, MTL-P_2SDC6,RPL-sbga_QRC_BAT,RPL-Px_4SP2,RPL-Px_2SDC1,RPL-Px_2SDC1,RPL-P_2SDC5,RPL-P_2SDC6,RPL-P_2SDC3,RPL-SBGA_3SC-2,RPL_P_QRC,MTLSGC1, MTLSDC1, MTLSDC2, MTLSDC3, MTLSDC4, MTLSDC5, LNLM5SGC, LNLM4SDC1, LNLM3SDC3, LNLM3SDC4, LNLM3SDC5, LNLM2SDC6, MTLSGC1, MTLSDC1, MTLSDC3, MTLSDC4, MTLSDC5, MTLSGC1, MTLSDC2, MTLSDC3, MTLSDC4, MTLSDC5, RPL-SBGA_5SC, RPL-SBGA_4SC, RPL-P_5SGC1, RPL-P_4SDC1, RPL-P_3SDC2, RPL-P_2SDC4, RPL-P_2SDC5, RPL-P_2SDC6, LNLM5SGC, LNLM4SDC1, LNLM3SDC3, LNLM3SDC4, LNLM3SDC5, LNLM2SDC6, LNLM2SDC7,RPL-S_ 5SGC1, RPL-S_4SDC1, RPL-S_4SDC2, RPL-S_3SDC1, RPL-S_2SDC2, RPL-S_2SDC3, RPL-S_2SDC7, RPL-S_2SDC8, RPL-S_2SDC9, RPL-P_DC7,RPL-SBGA_DC3</t>
  </si>
  <si>
    <t>Verify Coexistence Support of CNVi Wi-Fi and Bluetooth functionality in OS after S3, S4, S5, Warm and cold reboot cycles</t>
  </si>
  <si>
    <t>CSS-IVE-95319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</si>
  <si>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</si>
  <si>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BC-RQTBC-13854
BC-RQTBCTL-651
BC-RQTBC-13414
TGL Requirement coverage: BC-RQTBCTL-476, 220195212, 220194359, 
JSL PRD Coverage: BC-RQTBC-16463</t>
  </si>
  <si>
    <t>CNVi WiFi and Bluetooth should functional in OS without any issue after S3, S4, S5, Warm and cold reboot cycles</t>
  </si>
  <si>
    <t>This Test case is to Verify Coexistence Support of CNVi Wi-Fi and Bluetooth functionality in OS after S3, S4, S5, Warm and cold reboot cycles</t>
  </si>
  <si>
    <t>ICL-FW-PSS0.5,GLK-RS3-10_IFWI,TGL_PSS1.0C,BIOS_EXT_BAT,UDL2.0_ATMS2.0,OBC-TGL-PCH-CNVi-Connectivity-WiFi_BT,TGL_IFWI_PO_P3,TGL_IFWI_FOC_BLUE,CML-H_ADP-S_PO_Phase3,IFWI_Payload_Platform,RKL-S X2_(CML-S+CMP-H)_S62,RKL-S X2_(CML-S+CMP-H)_S102,UTR_SYNC,Automation_Inproduction,RPL_S_MASTER,RPL_S_BackwardComp,ADL-S_ 5SGC_1DPC,4SDC3,ADL-S_4SDC4,ADL-S_3SDC5,ADL_N_MASTER,ADL_N_5SGC1,ADL_N_4SDC1,ADL_N_2SDC1,ADL_N_2SDC3,TGL_H_MASTER,IFWI_TEST_SUITE,IFWI_COMMON_UNIFIED,MTL_Test_Suite,TGL_H_5SGC1,TGL_H_4SDC1,RPL-S_ 5SGC1,RPL-S_4SDC1,RPL-S_4SDC2,,,RPL-S_2SDC2,RPL-S_2SDC3,ADL-P_5SGC1,ADL-P_5SGC2,ADL-P_3SDC4,ADL-P_2SDC4,ADL-P_2SDC5,ADL-P_3SDC5RPL-Px_5SGC1,,RPL_P_MASTER,ADL_SBGA_5GC,RPL-SBGA_5SC,ADL-M_5SGC1,ADL-M_3SDC2,ADL-M_2SDC2,ADL-M_5SGC1,ADL-M_3SDC2,ADL-M_2SDC2,,RPL-S_3SDC1,, ,, RPL-S_2SDC2, RPL-S_2SDC3,  ,RPL-S_4SDC2,, RPL-S_4SDC2, RPL-S_4SDC1, RPL-S_5SGC1, RPL-P_5SGC1, , , RPL-P_3SDC2, RPL-P_5SGC1, ,  , RPL-S_2SDC7, ADL_SBGA_3DC3, RPL-P_2SDC4, RPL-P_4SDC1, RPL-P_PNP_GC, ADL_SBGA_3DC4, MTL-M_5SGC1, MTL-M_4SDC1, MTL-M_4SDC2, MTL-M_2SDC4, MTL-M_2SDC5, MTL-M_2SDC6,MTL_IFWI_CBV_PMC, RPL-SBGA_5SC,RPL-SBGA_3SC, RPL-SBGA_2SC1, RPL-SBGA_2SC2,MTL IFWI_Payload_Platform-Val, MTL-P_5SGC1, MTL-P_4SDC1, MTL-P_4SDC2, MTL-P_3SDC3, MTL-P_2SDC5, MTL-P_2SDC6, RPL-S_2SDC8,RPL-S_2SDC8,RPL-Px_4SP2,RPL-Px_2SDC1,RPL-Px_2SDC1,RPL-P_2SDC5,RPL-P_2SDC6,RPL-P_2SDC3,RPL-SBGA_3SC-2,MTLSGC1, MTLSDC1, MTLSDC2, MTLSDC3, MTLSDC4, MTLSDC5,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LNLM2SDC7,RPL-S_ 5SGC1, RPL-S_4SDC1, RPL-S_4SDC2, RPL-S_3SDC1, RPL-S_2SDC2, RPL-S_2SDC7, RPL-S_2SDC8, RPL-S_2SDC9, RPL-P_DC7,RPL-SBGA_DC3</t>
  </si>
  <si>
    <t>Verify whether SUT can power off from BIOS setup screen using PWR_BTN</t>
  </si>
  <si>
    <t>CSS-IVE-97334</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</si>
  <si>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2_Beta,JSLP_POR_20H2_PV,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M_ADP-M_LP4x_Win10x_PreAlpha,ADL-P_ADP-LP_DDR4_PreAlpha,ADL-P_ADP-LP_DDR5_PreAlpha</t>
  </si>
  <si>
    <t>IceLake-UCIS-245</t>
  </si>
  <si>
    <t>SUT should boot to setup and should power off when power button is pressed in BIOS setup screen.</t>
  </si>
  <si>
    <t>bios.alderlake,bios.amberlake,bios.apollolake,bios.arrowlake,bios.cannonlake,bios.coffeelake,bios.cometlake,bios.geminilake,bios.icelake-client,bios.jasperlake,bios.kabylake,bios.lakefield,bios.lunarlake,bios.meteorlake,bios.raptorlake,bios.raptorlake_refresh,bios.rocketlake,bios.skylake,bios.tigerlake,bios.tigerlake_refresh,bios.whiskeylake,ifwi.amberlake,ifwi.apollolake,ifwi.arrowlake,ifwi.cannonlake,ifwi.coffeelake,ifwi.cometlake,ifwi.geminilake,ifwi.icelake,ifwi.jasperlake,ifwi.kabylake,ifwi.lakefield,ifwi.lunarlake,ifwi.meteorlake,ifwi.raptorlake,ifwi.skylake,ifwi.tigerlake,ifwi.whiskeylake</t>
  </si>
  <si>
    <t>bios.alderlake,bios.amberlake,bios.cannonlake,bios.coffeelake,bios.cometlake,bios.icelake-client,bios.jasperlake,bios.kabylake,bios.lakefield,bios.lunarlake,bios.meteorlake,bios.raptorlake,bios.rocketlake,bios.tigerlake,bios.whiskeylake,ifwi.amberlake,ifwi.cannonlake,ifwi.coffeelake,ifwi.cometlake,ifwi.icelake,ifwi.kabylake,ifwi.lakefield,ifwi.meteorlake,ifwi.raptorlake,ifwi.tigerlake,ifwi.whiskeylake</t>
  </si>
  <si>
    <t>SUT boots to setup and should power off when power button is pressed in BIOS setup screen.</t>
  </si>
  <si>
    <t>ICL-ArchReview-PostSi,InProdATMS1.0_03March2018,PSE 1.0,OBC-CNL-PCH-SystemFlash-BIOS,OBC-CFL-PCH-SystemFlash-BIOS,OBC-LKF-PCH-SystemFlash-BIOS,OBC-ICL-PCH-Flash-Software,OBC-TGL-PCH-Flash-Software,CML_BIOS_Sanity_CSME12.xx,TGL_Focus_Blue_Auto,TGL_PSS_IN_PRODUCTION,TGL_BIOS_IPU_QRC_BAT,COMMON_QRC_BAT,ADL_S_QRCBAT,IFWI_Payload_BIOS,IFWI_Payload_PMC,IFWI_Payload_EC,ADL-S_Delta2,ADL-S_Delta3,RKL-S X2_(CML-S+CMP-H)_S102,RKL-S X2_(CML-S+CMP-H)_S62,ADL-P_QRC_BAT,UTR_SYNC,LNL_M_PSS0.8,LNLM5SGC,LNLM4SDC1,LNLM3SDC2,LNLM3SDC3,LNLM3SDC4,LNLM3SDC5,LNLM2SDC6,LNLM2SDC7,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4SDC1,RPL-S_3SDC1,ADL-M_3SDC1,RPL-SBGA_5SC, RPL_Hx-R-GC,RPL_Hx-R-DC1,RPL-SBGA_4SC,RPL-SBGA_3SC,RPL-SBGA_3SC-2,RPL-SBGA_2SC1,RPL-SBGA_2SC21,RPL-P_5SGC1,RPL-P_2SDC5,RPL-P_2SDC3,RPL-P_2SDC4,RPL-P_2SDC6,RPL-P_PNP_GC,,RPL-P_4SDC1,RPL-P_3SDC2,,RPL-Px_5SGC1,,Automation_Inproduction,RPL-S_ 5SGC1,RPL-S_2SDC7,RPL-S_3SDC1,RPL-S_4SDC1,RPL-S_3SDC1,RPL-S_4SDC2,RPL-S_4SDC2,RPL-S_2SDC1,RPL-S_2SDC2,RPL-S_2SDC9,RPL-S_2SDC3,RPL_S_MASTER,RPL_P_MASTER,RPL_S_BackwardCompc,ADL-S_ 5SGC_1DPC,ADL-S_4SDC1,ADL-S_4SDC2,ADL-S_4SDC3,ADL-S_3SDC4,ADL_N_MASTER,ADL_N_PSS_0.8,ADL_N_5SGC1,ADL_N_4SDC1,ADL_N_3SDC1,ADL_N_2SDC1,ADL_N_2SDC2,ADL_N_2SDC3,TGL_IFWI_FOC_BLUE,MTL_Test_Suite,IFWI_TEST_SUITE  ,IFWI_COMMON_UNIFIED,TGL_H_MASTER,ADL_N_QRCBAT,ADL-P_5SGC1,ADL-P_5SGC2,ADL_M_QRC_BAT,ADL-M_5SGC1,ADL-M_3SDC2,ADL-M_2SDC1,ADL-M_2SDC2,ADL-N_QRC_BAT,RPL_S_QRCBAT,MTL_IFWI_BAT,ADL_SBGA_5GC,ADL_SBGA_3DC1,ADL_SBGA_3DC2,ADL_SBGA_3DC3,ADL_SBGA_3DC4,ADL_SBGA_3DC,RPL_Px_QRC,ADL-S_Post-Si_In_Production,MTL_IFWI_CBV_EC,MTL IFWI_Payload_Platform-Val,RPL-S_Post-Si_In_Production,RPL-sbga_QRC_BAT,RPL_P_QRC</t>
  </si>
  <si>
    <t>Validate Type-C USB3.0 Host Mode (Type-C to A) functionality on hot insert and removal over Type-C port and connector reversibility</t>
  </si>
  <si>
    <t>emulation.hybrid,emulation.subsystem,silicon,simulation.subsystem</t>
  </si>
  <si>
    <t>CSS-IVE-105843</t>
  </si>
  <si>
    <t>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N-1_(BXTM)_RS3_POE,LKF_N-1_(ICL)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</si>
  <si>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EC-Lite,TBT_PD_EC_NA,TCSS,USB3.0,USB-TypeC</t>
  </si>
  <si>
    <t>LKF PRD Coverage: BC-RQTBCLF-468
TGL Coverage : 1209950986, 1209951124
ICL Coverage : IceLake-UCIS-1757, IceLake-UCIS-1758
TGL: 220195267,220194397,220194392, BC-RQTBCTL-444
LKF PSS UCSI Coverage: 4_335-UCIS-2980,4_335-UCIS-2983
JSL PRD Coverage : BC-RQTBC-16531 , 1607884120
ADL: 2205445428, 2205443393 ,  1409877366 , 2209397682 MTL_P:22010767569MTL_M:22010767598</t>
  </si>
  <si>
    <t>USB3.0 disk should function without any issue on hot insert and removal over Type-C port</t>
  </si>
  <si>
    <t>bios.alderlake,bios.arrowlake,bios.cannonlake,bios.coffeelake,bios.cometlake,bios.icelake-client,bios.jasperlake,bios.lakefield,bios.lunarlake,bios.meteorlake,bios.raptorlake,bios.raptorlake_refresh,bios.rocketlake,bios.tigerlake,bios.tigerlake_refresh,bios.whiskeylake,ifwi.arrowlake,ifwi.cannonlake,ifwi.coffeelake,ifwi.cometlake,ifwi.icelake,ifwi.lakefield,ifwi.lunarlake,ifwi.meteorlake,ifwi.raptorlake,ifwi.raptorlake_refresh,ifwi.tigerlake,ifwi.whiskeylake</t>
  </si>
  <si>
    <t>This test is to validate Type-C USB3.0 Host Mode (Type-C to A) functionality on hot insert and removal over Type-C port</t>
  </si>
  <si>
    <t>EC-FV2,EC-TYPEC,ICL_BAT_NEW,BIOS_EXT_BAT,ec-tgl-pss-exbat,UDL2.0_ATMS2.0,EC-PD-NA,TGL_ERB_PO,TGL_BIOS_PO_P2,TGL_IFWI_PO_P1,TGL_BIOS_IPU_QRC_BAT,TGL_BIOS_IPU_QRC_BAT,LKF_ROW_BIOS,ADL-S_TGP-H_PO_Phase2,TGL_U_EX_BAT,COMMON_QRC_BAT,ADL_S_QRCBAT,IFWI_Payload_IOM,IFWI_Payload_TBT,IFWI_Payload_EC,ADL-P_QRC,ADL-P_QRC_BAT,UTR_SYNC,MTL_P_MASTER,MTL_M_MASTER,MTL_S_MASTER,RPL_S_MASTER,RPL_P_MASTER,MTL_N_MASTER,RPL_S_BackwardComp,ADL-S_ 5SGC_1DPC,ADL_N_MASTER,ADL_N_5SGC1,ADL_N_4SDC1,ADL_N_3SDC1,ADL_N_2SDC1,ADL_N_2SDC2,ADL_N_2SDC3,TGL_H_MASTER,IFWI_TEST_SUITE,IFWI_COMMON_UNIFIED,MTL_Test_Suite,RPL-S_ 5SGC1,ADL-P_5SGC1,ADL-P_5SGC2,RKL_S_X1_2*1SDC,ADL_M_QRC_BAT,ADL-M_5SGC1,ADL-M_2SDC2,ADL-M_3SDC1,ADL-M_3SDC2,ADL-M_2SDC1,ADL-M_QRC_BAT,ADL-P_3SDC2,ADL-P_3SDC3,ADL-P_3SDC4,ADL-P_2SDC1,ADL-P_2SDC2,ADL-P_2SDC3,ADL_N_REV0,ADL-N_QRC_BAT,RPL-Px_5SGC1,RPL-Px_3SDC1,RPL-P_5SGC1,RPL-P_5SGC2,RPL-P_4SDC1,RPL-P_3SDC2,RPL-P_2SDC3,ADL-N_REV1,RPL_S_QRCBAT,MTL_IFWI_BAT,RPL_S_PO_P3,ADL_SBGA_5GC,RPL-SBGA_5SC,LNL_IO_GENERAL_DELTA_TC,RPL-S_2SDC4,RPL_Px_PO_P3,RPL_Px_QRC,MTL-M_5SGC1,MTL-M_4SDC1,MTL-M_4SDC2,MTL-M_3SDC3,MTL-M_2SDC4,MTL-M_2SDC5,MTL-M_2SDC6,RPL_SBGA_PO_P3,MTL_IFWI_CBV_TBT,MTL_IFWI_CBV_EC,MTL_IFWI_CBV_IOM,MTL-P_5SGC1,MTL-P_4SDC1,MTL-P_4SDC2,MTL-P_3SDC3,MTL-P_3SDC4,MTL-P_2SDC5,MTL-P_2SDC6,RPL_P_PO_P3,RPL-SBGA_4SC,RPL-sbga_QRC_BAT,RPL-Px_4SP2,RPL-P_5SGC1,RPL-P_2SDC4,RPL-P_2SDC5,RPL-P_2SDC6,RPL-P_2SDC6,RPL-Px_2SDC1,LNL_M_PSS0.8,RPL-SBGA_2SC1,RPL-SBGA_2SC2-2,RPL_P_QRC,MTLSDC1,MTLSGC1,MTLSDC1,MTLSDC4,MTLSGC1,MTLSDC1,MTLSDC3,MTLSGC1,MTLSDC1,MTLSDC2,MTLSDC3,MTLSDC4,RPL_P_Q0_DC2_PO_P3,LNLM5SGC,LNLM3SDC3,LNLM3SDC4,LNLM3SDC5,LNLM5SGC,LNLM3SDC3,LNLM3SDC4,LNLM3SDC5,LNLM5SGC,LNLM3SDC3,LNLM3SDC4,LNLM3SDC5,LNLM3SDC1,LNLM2SDC6,RPL_Hx-R-DC1,RPL_Hx-R-GC,RPL_Hx-R-GC,RPL_Hx-R-DC1,LNLM2SDC7</t>
  </si>
  <si>
    <t>Validate Type-C USB3.1 gen1 Host Mode functionality on hot insert and removal over Type-C port</t>
  </si>
  <si>
    <t>CSS-IVE-105845</t>
  </si>
  <si>
    <t>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N-1_(BXTM)_RS3_POE,LKF_N-1_(ICL)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</si>
  <si>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LKF PRD Coverage: BC-RQTBCLF-468
TGL Coverage : 1209950986, 1209951124
ICL Coverage : IceLake-UCIS-1757, IceLake-UCIS-1758
TGL: 220195267,220194397,220194392 ,BC-RQTBCTL-444
LKF PSS UCSI Coverage: 4_335-UCIS-2980, 4_335-UCIS-2983 , 1409858728
JSL PRD Coverage : BC-RQTBC-16531
RKL Coverage ID :2203201383,2203202518,2203203016,2203202802,2203202480
ADL: 2205445428,2205443393 , 2209397682MTL_P:22010767569MTL_M:22010767598
MTL : 16011187751 , 16011327375 , 16011327047</t>
  </si>
  <si>
    <t>Type-C USB3.1 gen1 storage should function without any issue on hot insert and removal over Type-C port</t>
  </si>
  <si>
    <t>USB View</t>
  </si>
  <si>
    <t>This test is to validate Type-C USB3.1 gen1 functionality on hot insert and removal over Type-C port</t>
  </si>
  <si>
    <t>EC-FV2,EC-TYPEC,ICL_BAT_NEW,BIOS_EXT_BAT,ec-tgl-pss-exbat,UDL2.0_ATMS2.0,EC-PD-NA,OBC-CNL-PCH-XDCI-USBC-USB2_Storage,OBC-ICL-CPU-iTCSS-TCSS-USB2_Storage,OBC-TGL-CPU-iTCSS-TCSS-USB2_Storage,OBC-LKF-CPU-TCSS-USBC-USB2_Storage,OBC-CFL-PCH-XDCI-USBC-USB2_Storage,TGL_BIOS_PO_P2,TGL_IFWI_PO_P2,TGL_NEW_BAT,TGL_H_PSS_BIOS_BAT,LKF_ROW_BIOS,TGL_U_EX_BAT,LKF_WCOS_BIOS_BAT_NEW,IFWI_Payload_IOM,IFWI_Payload_TBT,IFWI_Payload_EC,UTR_SYNC,LNL_M_PSS0.8,MTL_P_MASTER,MTL_M_MASTER,MTL_S_MASTER,RPL_S_MASTER,RPL_P_MASTER,RPL_S_BackwardComp,ADL-S_ 5SGC_1DPC,ADL_N_MASTER,ADL_N_5SGC1,ADL_N_4SDC1,ADL_N_3SDC1,ADL_N_2SDC1,ADL_N_2SDC2,ADL_N_2SDC3,TGL_H_MASTER,IFWI_TEST_SUITE,IFWI_COMMON_UNIFIED,MTL_Test_Suite,IFWI_FOC_BAT,RPL-S_ 5SGC1,CQN_DASHBOARD,ADL-P_5SGC1,ADL-P_5SGC2,ADL-M_5SGC1,ADL-M_2SDC2,ADL-M_3SDC1,ADL-M_3SDC2,ADL-M_2SDC1,ADL-P_2SDC3,MTL_SIMICS_IN_EXECUTION_TEST,RPL-Px_5SGC1,RPL-Px_3SDC1,RPL-P_5SGC1,RPL-P_5SGC2,RPL-P_4SDC1,RPL-P_3SDC2,RPL-P_2SDC3,RPL_S_IFWI_PO_Phase2,MTL_IFWI_BAT,MTL_HFPGA_TCSS,ADL_SBGA_5GC,RPL-SBGA_5SC,ERB,MTL_M_P_PV_POR,RPL-S_2SDC4,RPL_Px_PO_P2,MTL-M_5SGC1,MTL-M_4SDC1,MTL-M_4SDC2,MTL-M_3SDC3,MTL-M_2SDC4,MTL-M_2SDC5,MTL-M_2SDC6,MTL_IFWI_IAC_IOM,RPL_SBGA_IFWI_PO_Phase2,MTL_IFWI_CBV_TBT,MTL_IFWI_CBV_EC,MTL_IFWI_CBV_SPHY,MTL_IFWI_CBV_IOM,MTL-P_5SGC1,MTL-P_4SDC1,MTL-P_4SDC2,MTL-P_3SDC3,MTL-P_3SDC4,MTL-P_2SDC5,MTL-P_2SDC6,MTL_A0_P1,RPL_P_PO_P2,RPL-SBGA_4SC,RPL-Px_4SP2,RPL-P_5SGC1,RPL-P_2SDC4,RPL-P_2SDC5,RPL-P_2SDC6,RPL-P_2SDC6,RPL-Px_2SDC1,RPL-Px_2SDC1 
,RPL_P_PO_P2,RPL-SBGA_2SC1,RPL-SBGA_2SC2-2
,MTL_PSS_1.0_Block,MTL_PSS_1.1,ARL_S_PSS1.1,MTLSDC1,MTLSGC1,MTLSDC1,MTLSDC4,MTLSGC1,MTLSDC1,MTLSDC3,MTLSGC1,MTLSDC1,MTLSDC2,MTLSDC3,MTLSDC4,RPL_P_Q0_DC2_PO_P2,LNLM5SGC,LNLM3SDC3,LNLM3SDC4,LNLM3SDC5,LNLM5SGC,LNLM3SDC3,LNLM3SDC4,LNLM3SDC5,LNLM5SGC,LNLM3SDC3,LNLM3SDC4,LNLM3SDC5,LNLM3SDC1,LNLM2SDC6,ARL_S_PSS1.0,ARL_S_IFWI_1.1PSS,RPL_Hx-R-DC1,RPL_Hx-R-GC,RPL_Hx-R-GC,RPL_Hx-R-DC1,LNLM2SDC7</t>
  </si>
  <si>
    <t>Verify PCIe SD Card data transfer  pre and post S4 , S5 , warm and cold reboot cycles</t>
  </si>
  <si>
    <t>CSS-IVE-145039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</si>
  <si>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</si>
  <si>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G3-State,SDIO,SDXC,S-states</t>
  </si>
  <si>
    <t>BC-RQTBC-9987
BC-RQTBC-13810
BC-RQTBC-13405</t>
  </si>
  <si>
    <t>SD Card functionality should be consistent during data transfer and Power cycles </t>
  </si>
  <si>
    <t>bios.alderlake,bios.amberlake,bios.arrowlake,bios.jasperlake,bios.lunarlake,bios.meteorlake,bios.raptorlake,bios.rocketlake,ifwi.arrowlake,ifwi.lunarlake,ifwi.meteorlake,ifwi.raptorlake</t>
  </si>
  <si>
    <t>bios.alderlake,bios.arrowlake,bios.jasperlake,bios.meteorlake,bios.raptorlake,bios.rocketlake,ifwi.meteorlake,ifwi.raptorlake</t>
  </si>
  <si>
    <t>This test is to verify SD Card data transfer connected to PCIe slot pre and post Power cycles</t>
  </si>
  <si>
    <t>ICL_PSS_BAT_NEW,InProdATMS1.0_03March2018,PSE 1.0,OBC-CNL-PCH-PXHCI-USB-USB2_HUB,OBC-CFL-PCH-PXHCI-USB-USB2_HUB,OBC-ICL-PCH-XHCI-USB-USB2_HUB,OBC-TGL-PCH-XHCI-USB-USB2_HUB,WCOS_BIOS_EFI_ONLY_TCS,BIOS_BAT_QRC,IFWI_Payload_PCHC,RKL-S X2_(CML-S+CMP-H)_S102,RKL-S X2_(CML-S+CMP-H)_S62,UTR_SYNC,RPL_S_MASTER,RPL_S_BackwardComp,ADL-S_ 5SGC_1DPC,ADL-S_4SDC2,ADL_N_MASTER,COMMON_QRC_BAT,ADL_N_5SGC1,ADL_N_3SDC1,ADL_N_2SDC2,ADL_N_2SDC3,MTL_Test_Suite,IFWI_TEST_SUITE,IFWI_COMMON_UNIFIED,RPL-S_ 5SGC1,MTL_TEMP,ADL-P_5SGC1,ADL-M_5SGC1,ADL-M_4SDC1,ADL-P_3SDC1,RPL-Px_5SGC1,RPL-P_5SGC1,RPL_P_MASTER,ADL_SBGA_5GC,RPL-SBGA_5SC,MTL_PSS_1.0_BLOCK,RPL-S_5SGC1,RPL-S_4SDC1,ADN_N_5SGC1,ADL_N_4SDC1,ADL_N_2SDC1,MTL-M_5SGC1,MTL-M_4SDC1,MTL-M_2SDC4,MTL-M_2SDC5,MTL-M_2SDC6,MTL_IFWI_CBV_PMC,MTL_IFWI_CBV_BIOS,IPU22.2_BIOS_change,RPL-Px_4SP2,MTLSGC1,MTLSDC1,MTLSDC2,LNLM5SGC,LNLM3SDC2,RPL_Hx-R-GC,RPL_Hx-R-DC1,ARL_PSS_BLOCK,RPL-S_2SDC9</t>
  </si>
  <si>
    <t>Verify charging during pre and post S4, S5, warm and cold reboot cycles</t>
  </si>
  <si>
    <t>CSS-IVE-145291</t>
  </si>
  <si>
    <t>JSLP_POR_20H1_Alpha,JSLP_POR_20H1_PreAlpha,JSLP_POR_20H2_Beta,JSLP_POR_20H2_PV,JSLP_TestChip_19H1_PreAlpha,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</si>
  <si>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Charging modes,G3-State,Real Battery Management,S-states</t>
  </si>
  <si>
    <t>JSLP: 2203202841</t>
  </si>
  <si>
    <t>SUT should get charged up during OS</t>
  </si>
  <si>
    <t>bios.alderlake,bios.arrowlake,bios.jasperlake,bios.lunarlake,bios.raptorlake,bios.tigerlake,ifwi.meteorlake,ifwi.raptorlake,ifwi.tigerlake</t>
  </si>
  <si>
    <t>This test is to verify charging functionality during Post OS pre and post Power cycles</t>
  </si>
  <si>
    <t>BIOS Optimization plan,BIOS_Optimization,COMMON_QRC_BAT,EC-FV,UTR_SYNC,ADL_N_MASTER,ADL_N_3SDC1,ADL_N_2SDC1,ADL_N_2SDC3,IFWI_TEST_SUITE,IFWI_COMMON_UNIFIED,MTL_Test_Suite,MTL_PSS_0.8,ADL-P_5SGC2,ADL-M_5SGC1,RPL-Px_5SGC1,RPL-Px_3SDC1,MTL_SIMICS_BLOCK,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ADL_N_5SGC1,ADL_N_2SDC2,TGL_H_MASTER,ADL_N_REV0,ADL-N_REV1,  ,RPL-P_5SGC2,RPL-P_4SDC1, , ,RPL-P_3SDC3, ,RPL-P_PNP_GC,RPL-Px_4SDC1,RPL-Px_3SDC2,LNL_M_PSS0.8,MTL-M_5SGC1,MTL-M_4SDC1,MTL-M_4SDC2,MTL-M_3SDC3,MTL-M_2SDC4,MTL-M_2SDC5,MTL-M_2SDC6,MTL_IFWI_CBV_PMC,RPL-SBGA_5SC,MTL-P_5SGC1,MTL-P_4SDC1,MTL-P_4SDC2,MTL-P_3SDC3,MTL-P_3SDC4,MTL-P_2SDC5,MTL-P_2SDC6,RPL-SBGA_4SC,RPL-Px_4SP2,RPL-Px_2SDC1,RPL-Px_2SDC1,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t>
  </si>
  <si>
    <t>Verify Barometric Pressure Sensor Enumeration Through ISH pre and post S4 , S5 , warm and cold reboot cycles</t>
  </si>
  <si>
    <t>bios.me,fw.ifwi.ish</t>
  </si>
  <si>
    <t>CSS-IVE-145202</t>
  </si>
  <si>
    <t>ADL-P_ADP-LP_DDR5_ALPHA,ADL-P_ADP-LP_DDR5_BETA,ADL-P_ADP-LP_DDR5_PV,ADL-M_ADP-M_LP4x_Win10x_Alpha,ADL-M_ADP-M_LP4x_Win10x_Beta,ADL-M_ADP-M_LP4x_Win10x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DDR5_PreAlpha</t>
  </si>
  <si>
    <t>G3-State,ISH,S-states</t>
  </si>
  <si>
    <t>ADL:2203201744</t>
  </si>
  <si>
    <t>Barometric Pressure Sensor should get enumerated in Sensor Viewer Tool pre and post S4 , S5 , warm and cold reboot cycles</t>
  </si>
  <si>
    <t>bios.alderlake,bios.arrowlake,bios.meteorlake,bios.raptorlake,ifwi.arrowlake,ifwi.lunarlake,ifwi.meteorlake,ifwi.raptorlake</t>
  </si>
  <si>
    <t>Barometric Pressure Sensor should be enumerated in Sensor viewer Tool pre and post S4 , S5 , warm and cold reboot cycles</t>
  </si>
  <si>
    <t>BIOS_Optimization,COMMON_QRC_BAT,UTR_SYNC,MTL_HFPGA_ISH,MTL_PSS_0.8_Block,IFWI_TEST_SUITE,IFWI_COMMON_UNIFIED,MTL_Test_Suite,MTL_M_MASTER,MTL_TEMP,RPL-P_5SGC2,RPL-S_3SDC1,ADL_SBGA_5GC,MTL_PSS_1.0_BLOCK,RPL-SBGA_5SC,RPL-SBGA_3SC1,ADL-M_2SDC1,ADL_SBGA_3DC4,MTL_IFWI_QAC,MTL-M_4SDC2,MTL_IFWI_CBV_PMC,MTL_IFWI_CBV_ISH,MTL_IFWI_CBV_CSME,MTL_PSS_1.0,MTL-P_5SGC1,MTL-P_4SDC1,MTL-P_2SDC5,RPL-Px_2SDC1,RPL-P_4SDC1,MTLSDC2,ARL_PSS_BLOCK</t>
  </si>
  <si>
    <t>Verify No device yellow bangs with all device connected as per config planned ( Golden, delta, 5, 4, 3 STAR ) pre and post S4 , S5 , warm and cold reboot cycles</t>
  </si>
  <si>
    <t>CSS-IVE-145233</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</si>
  <si>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</si>
  <si>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G3-State,S-states</t>
  </si>
  <si>
    <t>BC-RQTBC-13209</t>
  </si>
  <si>
    <t>No yellow bangs should be seen in device manager pre and post S4, S5  Warm and Cold Boot cycle</t>
  </si>
  <si>
    <t>BIOS_Optimization,MCU_NO_HARM,COMMON_QRC_BAT,ADL-S_ADP-S_DDR4_2DPC_PO_Phase3,ADL-P_ADP-LP_DDR4_PO Suite_Phase3,PO_Phase_3,ADL-P_ADP-LP_LP5_PO Suite_Phase3,ADL-P_ADP-LP_DDR5_PO Suite_Phase3,ADL-P_ADP-LP_LP4x_PO Suite_Phase3,MTL_PSS_0.5,ADL-P_QRC_BAT,RPL_S_PSS_BASE,UTR_SYNC,LNL_M_PSS0.8,MTL-P_4SDC1,MTL-P_3SDC3,MTL-P_3SDC4,MTL-P_5SGC1,MTL-P_4SDC2,MTL-P_2SDC5,MTL-P_2SDC6,RPL-Px_4SDC1,RPL-P_3SDC3,RPL-S_5SGC1,RPL-S_2SDC3,RPL-S_2SDC2,RPL-S_2SDC9,RPL-S_2SDC1,RPL-S_4SDC2,RPL-S_4SDC1,RPL-S_3SDC1,RPL-SBGA_5SC,RPL-SBGA_4SC,RPL-SBGA_3SC1,ADL_SBGA_5GC,ADL_SBGA_3DC1,ADL_SBGA_3DC2,ADL_SBGA_3DC3,ADL_SBGA_3DC4,ADL_SBGA_3DC,RPL-P_5SGC1,RPL-P_2SDC4,RPL-P_PNP_GC,RPL-P_4SDC1,RPL-P_3SDC2,RPL-Px_5SGC1,ADL_S_QRCBAT_DC1,ADL_S_QRCBAT_DC4,RPL-S_ 5SGC1,RPL-S_2SDC7,ADL-S_ 5SGC_1DPC,ADL-S_4SDC1,ADL-S_4SDC2,ADL-S_4SDC3,ADL-S_3SDC4,ADL_N_5SGC1,ADL_N_4SDC1,ADL_N_3SDC1,ADL_N_2SDC1,ADL_N_2SDC2,ADL_N_2SDC3,MTL_Test_Suite,IFWI_COMMON_UNIFIED,ADL-P_5SGC1,ADL-P_5SGC2,RPL_S_PO_P2,ADL_M_QRC_BAT,ADL-M_5SGC1,ADL-M_4SDC1,ADL-M_3SDC1,ADL-M_3SDC2,ADL-M_3SDC3,ADL-M_2SDC1,ADL-M_QRC_BAT,ADL-P_4SDC1,ADL-P_4SDC2,ADL-P_3SDC1,ADL-P_3SDC2,ADL-P_3SDC3,ADL-P_3SDC4,ADL-P_2SDC1,ADL-P_2SDC2,ADL-P_2SDC3,ADL-P_2SDC4,ADL-P_2SDC5,ADL-P_2SDC6_OC,ADL-P_3SDC5,MTL_SIMICS_IN_EXECUTION_TEST,ADL_N_PO_Phase3,ADL-N_QRC_BAT,RPL_S_QRCBAT,MTL_HSLE_Sanity_SOC,ADL-M_2SDC2,RPL_Px_PO_P2,RPL_Px_QRC,ADL-S_Post-Si_In_Production,MTL-M/P_Pre-Si_In_ProductionMTL-M_4SDC1,MTL-M_2SDC4,MTL-M_4SDC2,MTL-M_3SDC3,MTL-M_2SDC5,MTL-M_5SGC1,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EXT,MTL_IFWI_IAC_ISH,MTL_IFWI_IAC_CSE,MTL_IFWI_IAC_ESE,MTL_IFWI_IAC_PMC_SOC_IOE,MTL_IFWI_IAC_IOM,MTL_IFWI_IAC_TBT,MTL_IFWI_IAC_PCHC,MTL_IFWI_IAC_PUNIT,MTL_IFWI_IAC_DMU,MTL_IFWI_IAC_SPHY,MTL_IFWI_IAC_GBe,MTL_IFWI_IAC_NPHY,RPL_SBGA_PO_P2,MTL_IFWI_CBV_PMC,MTL IFWI_Payload_Platform-Val,MTL-S_Pre-Si_In_Production,RPL_P_PO_P2,RPL-S_Post-Si_In_Productio,IFWI_SYNC,RPL-sbga_QRC_BAT,MTL_PSS_0.8,ARL_Px_IFWI_CI,MTL_M_P_PV_POR,RPL_P_Q0_DC2_PO_P2,ARL_S_IFWI_0.5PSS,MTL_S_IFWI_SOC-IOE-PMC_Payload</t>
  </si>
  <si>
    <t>Verify multiple global reset functionality cycles check in SUT</t>
  </si>
  <si>
    <t>CSS-IVE-145269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</si>
  <si>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</si>
  <si>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BC-RQTBCTL-1143MTL : 22011720858</t>
  </si>
  <si>
    <t>System should complete global reset cycles and boot to OS </t>
  </si>
  <si>
    <t>bios.alderlake,bios.arrowlake,bios.jasperlake,bios.lunarlake,bios.meteorlake,bios.raptorlake,bios.raptorlake_refresh,bios.rocketlake,ifwi.arrowlake,ifwi.jasperlake,ifwi.lunarlake,ifwi.meteorlake,ifwi.raptorlake,ifwi.rocketlake</t>
  </si>
  <si>
    <t>Test is to verify Global Reset functionality cycles check in SUT
 </t>
  </si>
  <si>
    <t>BIOS Optimization plan,BIOS_Optimization,MCU_NO_HARM,COMMON_QRC_BAT,EC-FV,RKL-S X2_(CML-S+CMP-H)_S102,RKL-S X2_(CML-S+CMP-H)_S62,MTL_PSS_0.5,ADL-P_QRC_BAT,UTR_SYNC,LNLM5SGC,LNLM4SDC1,LNLM3SDC2,LNLM3SDC3,LNLM3SDC4,LNLM3SDC5,LNLM2SDC6,LNLM2SDC7,MTLSGC1, MTLSDC4,MTLSDC1,MTLSDC2,MTLSDC3, MTLSDC5,MTLSDC4,,,RPL-Px_4SP2,RPL-Px_2SDC1,MTL-P_4SDC1,MTL-P_3SDC3,MTL-P_3SDC4,MTL-P_5SGC1,MTL-P_4SDC2,MTL-P_2SDC5,MTL-P_2SDC6,RPL-Px_4SDC1,RPL-P_3SDC3,RPL-S_5SGC1,RPL-S_2SDC3,RPL-S_2SDC2,RPL-S_2SDC9,RPL-S_2SDC1,RPL-S_4SDC2,RPL-S_4SDC1,RPL-S_3SDC1,ADL-M_3SDC1,RPL-SBGA_5SC, RPL_Hx-R-GC,RPL_Hx-R-DC1,RPL-SBGA_4SC,RPL-SBGA_3SC,RPL-SBGA_3SC-2,RPL-SBGA_2SC1,RPL-SBGA_2SC21,ADL_SBGA_5GC,ADL_SBGA_3DC1,ADL_SBGA_3DC2,ADL_SBGA_3DC3,ADL_SBGA_3DC4,ADL_SBGA_3DC,RPL-P_5SGC1,RPL-P_2SDC5,RPL-P_2SDC3,RPL-P_2SDC4,RPL-P_2SDC6,RPL-P_PNP_GC,RPL-P_4SDC1,RPL-P_3SDC2,RPL-Px_5SGC1,MTL_HFPGA_SOC_S,RPL-S_ 5SGC1,RPL-S_2SDC7,RPL_S_MASTER,RPL_P_MASTER,RPL_S_BackwardCompc,ADL-S_ 5SGC_1DPC,ADL-S_4SDC1,ADL-S_4SDC2,ADL-S_4SDC3,ADL-S_3SDC4,MTL_Test_Suite,RPL_S_PSS_BASE,IFWI_FOC_BAT,IFWI_TEST_SUITE,MTL_IFWI_PSS_EXTENDED,IFWI_COMMON_UNIFIED,QRC_BAT_Customized,ADL-P_5SGC1,ADL-P_5SGC2,MTL_S_MASTER,ADL-M_5SGC1,ADL-M_3SDC2,ADL-M_2SDC1,ADL-M_2SDC2,MTL_SIMICS_IN_EXECUTION_TEST,MTL_S_PSS_0.8,MTL_IFWI_BAT,MTL_HSLE_Sanity_SOC,RPL_P_PSS_BIOS,MTL_S_BIOS_Emulation,ADL-S_Post-Si_In_Production,MTL-M/P_Pre-Si_In_ProductionMTL-M_4SDC2,MTL-M_2SDC5,MTL-M_2SDC6,MTL-M_3SDC3,MTL-M_5SGC1,MTL-M_2SDC4,MTL-M_4SDC1,MTL_IFWI_IAC_PUNIT,MTL_IFWI_IAC_DMU,MTL_IFWI_CBV_DMU,MTL_IFWI_CBV_PUNIT,MTL IFWI_Payload_Platform-Val,LNL_M_PSS0.5,LNL_M_PSS0.8,RPL-S_Post-Si_In_Production,MTL_M_P_PV_POR,MTL-P_IFWI_PO,MTL_P_Sanity,ARL_S_IFWI_0.8PSS,ARL_S_QRC</t>
  </si>
  <si>
    <t>Verify ISH Sensor - Proximity Enumeration pre and post S4 , S5 , warm and cold reboot cycles</t>
  </si>
  <si>
    <t>bios.pch,fw.ifwi.pmc</t>
  </si>
  <si>
    <t>CSS-IVE-145200</t>
  </si>
  <si>
    <t>ADL-P_ADP-LP_LP4x_ALPHA,ADL-P_ADP-LP_LP4x_BETA,ADL-P_ADP-LP_LP4x_PV,ADL-P_ADP-LP_LP5_ALPHA,ADL-P_ADP-LP_LP5_BETA,ADL-P_ADP-LP_LP5_PV,ADL-M_ADP-M_LP5_20H1_Alpha,ADL-M_ADP-M_LP5_20H1_Beta,ADL-M_ADP-M_LP5_20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</si>
  <si>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Test case created based on the BIOS Optimization plan
MTL_PSS FR:16011327087</t>
  </si>
  <si>
    <t>Proximity Sensor should get enumerated in Sensor Viewer pre and post S4 , S5 , warm and cold reboot cycles</t>
  </si>
  <si>
    <t>bios.alderlake,bios.arrowlake,bios.lunarlake,bios.meteorlake,bios.raptorlake_refresh,ifwi.arrowlake,ifwi.lunarlake,ifwi.meteorlake,ifwi.raptorlake</t>
  </si>
  <si>
    <t>bios.alderlake,bios.arrowlake,bios.meteorlake,ifwi.meteorlake,ifwi.raptorlake</t>
  </si>
  <si>
    <t>Proximity Sensor should be enumerated in Sensor viewer app pre and post S4 , S5 , warm and cold reboot cycles</t>
  </si>
  <si>
    <t>BIOS_Optimization,COMMON_QRC_BAT,MTL_PSS_1.0,UTR_SYNC,Automation_Inproduction,MTL_HFPGA_ISH,MTL_PSS_0.8_Block,IFWI_FOC_BAT,IFWI_TEST_SUITE,IFWI_COMMON_UNIFIED,RPL_S_MASTER,RPL-S_3SDC2,ADL_SBGA_5GC,ADL_SBGA_3DC4,MTL_IFWI_QAC,MTL-M_4SDC1,MTL-M_4SDC2,MTL_IFWI_CBV_PMC,MTL_IFWI_CBV_ISH,MTL IFWI_Payload_Platform-Val,MTL-P_5SGC1,MTL-P_4SDC1,MTL-P_2SDC5,RPL-SBGA_5SC,RPL-SBGA_3SC,MTLSDC2,LNLM5SGC,LNLM3SDC2,LNLM4SDC1,LNLM3SDC3,LNLM3SDC4,LNLM3SDC5,LNLM2SDC6,ARL_S_PSS1.0,RPL_Hx-R-GC,LNLM2SDC7,ARL_PSS_BLOCK</t>
  </si>
  <si>
    <t>Verify Touch function test using TouchPad pre and post S4 , S5 , warm and cold reboot cycles</t>
  </si>
  <si>
    <t>CSS-IVE-145210</t>
  </si>
  <si>
    <t>JSLP_POR_20H1_PreAlpha,JSLP_POR_20H2_Beta,JSLP_POR_20H2_PV,JSLP_TestChip_19H1_PreAlpha,ADL-P_ADP-LP_LP4x_ALPHA,ADL-P_ADP-LP_LP4x_BETA,ADL-P_ADP-LP_LP4x_PV,ADL-P_ADP-LP_LP5_ALPHA,ADL-P_ADP-LP_LP5_BETA,ADL-P_ADP-LP_LP5_PV,ADL-M_ADP-M_LP5_20H1_Alpha,ADL-M_ADP-M_LP5_20H1_Beta,ADL-M_ADP-M_LP5_20H1_PV,JSLP_Win10x_PreAlpha,JSLP_Win10x_PV,JSLP_Win10x_Alpha,JSLP_Win10x_Beta,ADL-P_ADP-LP_LP5_PreAlpha,ADL-P_ADP-LP_L4X_PreAlpha</t>
  </si>
  <si>
    <t>G3-State,I2C/USB touch pad,S-states,TouchPad</t>
  </si>
  <si>
    <t>Test case created based on the BIOS Optimization plan</t>
  </si>
  <si>
    <t>Basic touchpad functionality should work without any issues pre and post S4 , S5 , warm and cold reboot cycles</t>
  </si>
  <si>
    <t>bios.alderlake,bios.arrowlake,bios.jasperlake,bios.lunarlake,bios.meteorlake,ifwi.arrowlake,ifwi.lunarlake,ifwi.meteorlake,ifwi.raptorlake</t>
  </si>
  <si>
    <t>bios.alderlake,bios.arrowlake,bios.jasperlake,ifwi.meteorlake,ifwi.raptorlake</t>
  </si>
  <si>
    <t>This Test case verify Touch pad functionality pre and post S4 , S5 , warm and cold reboot cycles</t>
  </si>
  <si>
    <t>BIOS_Optimization,UTR_SYNC,Automation_Inproduction,ADL_N_MASTER,ADL_N_5SGC1,ADL_N_4SDC1,ADL_N_2SDC1,IFWI_TEST_SUITE,IFWI_COMMON_UNIFIED,MTL_Test_Suite,MTL_P_MASTER,MTL_M_MASTER,ADL-P_5SGC1,ADL-M_5SGC1,ADL-P_3SDC3,ADL-P_3SDC4,RPL-Px_5SGC1, RPL-Px_4SDC1,RPL-P_5SGC1,ADL_SBGA_5GC,RPL-Px_4SDC1,RPL-Px_5SGC1, ADL_SBGA_3DC4,MTL_IFWI_QAC,MTL_IFWI_CBV_PMC,MTL IFWI_Payload_Platform-Val,RPL-SBGA_5SC, RPL-SBGA_4SC,LNLM5SGC,LNLM3SDC2,LNLM4SDC1,RPL_Hx-R-GC,RPL_Hx-R-DC1</t>
  </si>
  <si>
    <t>Virtual Battery should not work when real battery is present</t>
  </si>
  <si>
    <t>fw.ifwi.bios,fw.ifwi.ec</t>
  </si>
  <si>
    <t>CSS-IVE-130066</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</si>
  <si>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_U22_PV,KBL_U23e_PV,KBL_Y22_PV,KBLR_Y_PV,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</si>
  <si>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Real Battery Management,USB PD,Virtual Battery Management</t>
  </si>
  <si>
    <t>BC-RQTBC-2859,BC-RQTBC-14012
BC-RQTBCTL-1209
BC-RQTBC-16799
JSLP: 2203202860</t>
  </si>
  <si>
    <t>Virtual battery should be disabled when battery is connected.Windows battery meter should show the percentages of real battery</t>
  </si>
  <si>
    <t>Client-IFWI</t>
  </si>
  <si>
    <t>ifwi.alderlake,ifwi.arrowlake,ifwi.jasperlake,ifwi.lunarlake,ifwi.meteorlake,ifwi.raptorlake,ifwi.raptorlake_refresh</t>
  </si>
  <si>
    <t>ifwi.alderlake,ifwi.jasperlake,ifwi.meteorlake,ifwi.raptorlake</t>
  </si>
  <si>
    <t>Non functionality of virtual  battery when real battery is present
Should be carried out with PS2 keyboard</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</si>
  <si>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RPL_P_Master,ADL_SBGA_5GC,RPL-P_5SGC1,RPL-P_5SGC2,RPL-P_4SDC1,RPL-P_3SDC2,RPL-P_2SDC3,RPL-P_3SDC3,RPL-P_2SDC4,RPL-P_PNP_GC,RPL-Px_4SDC1,RPL-Px_3SDC2,ADL-P_Sanity_GC1_IFWI_New,ADL-P_Sanity_GC2_IFWI_New,MTL_IFWI_CBV_EC,ADL_N_IFWI_5SGC1,ADL_N_IFWI_4SDC1,ADL_N_IFWI_3SDC1,ADL_N_IFWI_2SDC1,ADL_N_IFWI_2SDC2,ADL_N_IFWI_2SDC3,ADL_N_IFWI_IEC_PMC,ADL_N_IFWI_IEC_EC,RPL-SBGA_5SC,RPL-SBGA_4SC,RPL-P_2SDC6,RPL-SBGA_2SC1,RPL-SBGA_2SC2,RPL-SBGA_3SC-2,RPL-SBGA_3SC,RPL_Hx-R-GC,RPL_Hx-R-DC1,RPL_Hx-R-GC,RPL_Hx-R-DC1,RPL_Hx-R-GC,RPL_Hx-R-DC1,LNLM2SDC7,LNLM2SDC7</t>
  </si>
  <si>
    <t>ifwi.alderlake,ifwi.arrowlake,ifwi.lunarlake,ifwi.meteorlake,ifwi.raptorlake,ifwi.raptorlake_refresh</t>
  </si>
  <si>
    <t>ifwi.alderlake,ifwi.meteorlake,ifwi.raptorlake</t>
  </si>
  <si>
    <t>fw.ifwi.dekelPhy,fw.ifwi.iom,fw.ifwi.nphy,fw.ifwi.pmc,fw.ifwi.sam,fw.ifwi.sphy,fw.ifwi.tbt</t>
  </si>
  <si>
    <t>CSS-IVE-130107</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</si>
  <si>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HFPGA_RS3_PSS1.0,LKF_HFPGA_RS3_PSS1.1,LKF_HFPGA_RS4_PSS1.0,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</si>
  <si>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BC-RQTBC-13080
BC-RQTBC-13305
CNL-UCIS-7728
BC-RQTBC-13961
BC-RQTBC-12460
BC-RQTBC-13336 LKF PSS UCIS Coverage: IceLake-UCIS-4280,4_335-UCIS-2994
ICL PRD Coverage: BC-RQTBC-14628
TGL PRD Coverage: BC-RQTBCTL-445
1504409626
RKL Coverage ID :2203201383,2203202518,2203203016,2203202802,2203202480,1209951306,1209951246
ADL: 2205445428 , 2205446182</t>
  </si>
  <si>
    <t>ifwi.alderlake,ifwi.arrowlake,ifwi.jasperlake,ifwi.lunarlake,ifwi.meteorlake,ifwi.raptorlake,ifwi.raptorlake_refresh,ifwi.rocketlake</t>
  </si>
  <si>
    <t>ifwi.alderlake,ifwi.jasperlake,ifwi.meteorlake,ifwi.raptorlake,ifwi.rocketlake</t>
  </si>
  <si>
    <t>KBL_NON_ULT,EC-FV,EC-TYPEC,EC-SX,EC-BATTERY,ICL-ArchReview-PostSi,UDL2.0_ATMS2.0,OBC-CNL-PTF-PD-EM-ManageCharger,OBC-CFL-PTF-PD-EM-ManageCharger,OBC-ICL-PTF-PD-TCSS-ManageCharger,OBC-TGL-PTF-PD-TCSS-ManageCharger,AML_5W_NA,CML_EC_FV,IFWI_TEST_SUITE,ADL/RKL/JSL,Delta_IFWI_BIOS,ADL_Arch_Phase3,MTL_Test_Suite,MTL_PSS_1.1IFWI_SYNC,ADLMLP4x,ADL_N_IFWI,IFWI_COVERAGE_DELTA,ADL-M_5SGC1,ADL-M_3SDC2,ADL-M_2SDC1,ADL-P_3SDC3,RPL-Px_3SDC1,RPL-P_5SGC2,RPL-P_3SDC2,ADL_SBGA_5GC,MTL_PSS_1.0_BLOCK,EC-NA,EC-REVIEW,TCSS-TBT-P1,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MASTER,RPL_S_BackwardComp,ADL-S_ 5SGC_1DPC,ADL-S_4SDC1,ADL-S_4SDC2,ADL-S_4SDC4,ADL_N_MASTER,ADL_N_5SGC1,ADL_N_4SDC1,ADL_N_3SDC1,ADL_N_2SDC1,ADL_N_2SDC2,ADL_N_2SDC3,MTL_VS_0.8,IFWI_COMMON_UNIFIED,IFWI_FOC_BAT,MTL_IFWI_PSS_EXTENDED,RPL-S_ 5SGC1,CQN_DASHBOARD,ADL-P_5SGC1,ADL-P_5SGC2,MTL_P_MASTER,MTL_M_MASTER,MTL_S_MASTER,ADL-M_2SDC2,ADL-M_3SDC1,ADL-P_4SDC2,ADL_N_PO_Phase2,RPL-Px_5SGC1,RPL-P_5SGC1,RPL-P_4SDC1,RPL-P_2SDC3,ADL_N_REV0,ADL-N_REV1,MTL_IFWI_BAT,MTL_HFPGA_TCSS,RPL-SBGA_5SC,RPL-S_5SGC1,MTL_IFWI_PSS_BLOCK,RPL-S_2SDC4,MTL_IFWI_IAC_IOM,MTL_IFWI_CBV_TBT,MTL_IFWI_CBV_EC,MTL_IFWI_CBV_IOM,ADL_N_IFWI_5SGC1,ADL_N_IFWI_4SDC1,ADL_N_IFWI_3SDC1,ADL_N_IFWI_2SDC1,ADL_N_IFWI_2SDC2,ADL_N_IFWI_2SDC3,ADL_N_IFWI_IEC_IOM,MTL-P_5SGC1,MTL-P_4SDC1,MTL-P_4SDC2,MTL-P_3SDC3,MTL-P_3SDC4,MTL-P_2SDC5,MTL-P_2SDC6,RPL-SBGA_4SC,RPL-SBGA_2SC1,RPL-SBGA_2SC2,,RPL-P_2SDC5,RPL-P_2SDC6,RPL-Px_4SP2,RPL-Px_2SDC1,RPL-SBGA_2SC1,RPL-SBGA_2SC2-2,RPL-SBGA_2SC1,RPL-SBGA_2SC2-2,MTLSGC1,MTLSDC2,MTLSDC3,MTLSDC4,MTLSDC2,MTLSDC3,MTLSDC4,MTLSDC1,RPL_Hx-R-DC1,RPL_Hx-R-GC,RPL_Hx-R-GC,RPL_Hx-R-DC1,RPL_Hx-R-GC,RPL_Hx-R-DC1,RPL_Hx-R-GC,RPL_Hx-R-DC1,LNLM2SDC7</t>
  </si>
  <si>
    <t>Verification of TYPE-C docking station and basic functionality</t>
  </si>
  <si>
    <t>CSS-IVE-130113</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</si>
  <si>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</si>
  <si>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Panels,Docking support,TBT_PD_EC_NA,TCSS,USB-TypeC</t>
  </si>
  <si>
    <t>BC-RQTBC-13080
BC-RQTBC-13305
CNL-UCIS-7728
BC-RQTBC-13961
BC-RQTBC-12460
BC-RQTBC-13336 LKF PSS UCIS Coverage: IceLake-UCIS-4280,4_335-UCIS-2982
ICL PRD Coverage: BC-RQTBC-14628
TGL PRD Coverage: BC-RQTBCTL-445
1504409626
RKL:2203201383,2203202518,2203203016,2203202802,2203202480,1209951207
ADL : 2205445407</t>
  </si>
  <si>
    <t>Device connected to TYPE-C docking station should be functional </t>
  </si>
  <si>
    <t>bios.lunarlake,ifwi.alderlake,ifwi.arrowlake,ifwi.jasperlake,ifwi.lunarlake,ifwi.meteorlake,ifwi.raptorlake,ifwi.raptorlake_refresh,ifwi.rocketlake</t>
  </si>
  <si>
    <t>Test case intended to verify TYPE-C docking station basic functionality </t>
  </si>
  <si>
    <t>KBL_NON_ULT,EC-TYPEC,EC-BAT,TCSS-TBT-P1,ICL-ArchReview-PostSi,ICL_BAT_NEW,BIOS_EXT_BAT,LKF_PO_Phase2,UDL2.0_ATMS2.0,LKF_PO_New_P2,OBC-CNL-PCH-XDCI-USBC-USB3_Display_Storage_DP,OBC-CFL-PCH-XDCI-USBC-USB3_Display_Storage_DP,OBC-ICL-CPU-iTCSS-TCSS-USB3_Display_Storage_DP,OBC-TGL-CPU-iTCSS-TCSS-USB3_Display_Storage_DP,OBC-LKF-CPU-TCSS-USBC-USB3_Display_Storage_DP,TGL_BIOS_PO_P2,TGL_IFWI_PO_P2,IFWI_TEST_SUITE,ADL/RKL/JSL,COMMON_QRC_BAT,Delta_IFWI_BIOS,MTL_Test_Suite,IFWI_SYNC,ADLMLP4x,IFWI_FOC_BAT,ADL_N_IFWI,IFWI_COVERAGE_DELTA,RPLSGC1,RPLSGC2,ADL-P_5SGC1,ADL-P_5SGC2,ADL-M_5SGC1,ADL-M_4SDC1,ADL-M_3SDC1,ADL-M_3SDC2,ADL-M_3SDC3,ADL-M_2SDC1,ADL-P_4SDC1,ADL-P_4SDC2,RPL-Px_5SGC1,RPL-Px_3SDC1,RPL-P_5SGC1,RPL-P_5SGC2,RPL-P_4SDC1,RPL-P_3SDC2,RPL-P_2SDC3,RPL-S_ 5SGC1,RPL_S_MASTER,MTL_IFWI_BAT,ADL_SBGA_5GC,ERB,EC-NA,EC-REVIEW,GLK-RS3-10_IFWI,LKF_ERB_PO,LKF_PO_Phase3,LKF_PO_New_P3,TGL_ERB_PO,OBC-CNL-PCH-XDCI-USBC_Audio,OBC-CFL-PCH-XDCI-USBC_Audio,OBC-LKF-CPU-IOM-TCSS-USBC_Audio,OBC-ICL-CPU-IOM-TCSS-USBC_Audio,OBC-TGL-CPU-IOM-TCSS-USBC_Audio,TGL_NEW_BAT,ADL-S_TGP-H_PO_Phase2,LKF_WCOS_BIOS_BAT_NEW,IFWI_Payload_TBT,IFWI_Payload_EC,UTR_SYNC,ADL_M_PO_Phase2,RPL_S_BackwardComp,ADL-S_ 5SGC_1DPC,ADL-S_4SDC1,ADL-S_4SDC2,ADL-S_4SDC4,ADL_N_MASTER,ADL_N_5SGC1,ADL_N_4SDC1,ADL_N_3SDC1,ADL_N_2SDC1,ADL_N_2SDC2,ADL_N_2SDC3,IFWI_COMMON_UNIFIED,MTL_IFWI_PSS_EXTENDED,CQN_DASHBOARD,MTL_P_MASTER,MTL_M_MASTER,MTL_S_MASTER,ADL-M_2SDC2,ADL_N_PO_Phase2,ADL_N_REV0,ADL-N_REV1,MTL_HFPGA_TCSS,RPL-SBGA_5SC,RPL-S_5SGC1,RPL-S_2SDC4,LNL_M_IFWI_PSS,MTL_IFWI_QAC,MTL_IFWI_IAC_PMC_SOC_IOE,MTL_IFWI_IAC_IOM,MTL_IFWI_CBV_TBT,MTL_IFWI_CBV_EC,MTL_IFWI_CBV_IOM,ADL_N_IFWI_5SGC1,ADL_N_IFWI_4SDC1,ADL_N_IFWI_3SDC1,ADL_N_IFWI_2SDC1,ADL_N_IFWI_2SDC2,ADL_N_IFWI_2SDC3,ADL_N_IFWI_IEC_IOM,MTL-P_5SGC1,MTL-P_4SDC1,MTL-P_4SDC2,MTL-P_3SDC3,MTL-P_3SDC4,MTL-P_2SDC5,MTL-P_2SDC6,RPL-SBGA_2SC2,RPL-SBGA_2SC1,RPL-SBGA_4SC,RPL-P_2SDC5-2,MTL-P_IFWI_PO,MTL_S_IFWI_PSS_1.1,ARL_S_IFWI_0.8PSS,MTLSGC1,MTLSDC2,MTLSDC3,MTLSDC4,MTLSDC2,MTLSDC3,MTLSDC4,MTLSDC1,RPL_Hx-R-DC1,RPL_Hx-R-GC,LNLM2SDC7</t>
  </si>
  <si>
    <t>Verify if battery is discharging when it is only on battery power</t>
  </si>
  <si>
    <t>CSS-IVE-130137</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</si>
  <si>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PSS_0.8_19H1_REV2,JSLP_PSS_1.0_19H1_REV2,JSLP_PSS_1.1_19H1_REV2,JSLP_TestChip_19H1_PreAlpha,KBL_H42_PV,KBL_U21_PV,KBL_U22_PV,KBL_U23e_PV,KBL_Y22_PV,KBLR_Y_PV,LKF_A0_RS4_Alpha,LKF_A0_RS4_POE,LKF_B0_RS4_Beta,LKF_B0_RS4_PO,LKF_B0_RS4_PV ,LKF_Bx_ROW_19H1_Alpha,LKF_Bx_ROW_19H1_POE,LKF_Bx_ROW_19H2_Beta,LKF_Bx_ROW_19H2_PV,LKF_Bx_ROW_20H1_PV,TGL_ H81_RS4_Alpha,TGL_ H81_RS4_Beta,TGL_ H81_RS4_PV,TGL_U42_RS4_PV,TGL_UY42_PO,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</si>
  <si>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Power Btn/HID,Real Battery Management,USB PD</t>
  </si>
  <si>
    <t>BC-RQTBC-10616,BC-RQTBC-12462,BC-RQTBC-12813,BC-RQTBC-12814,BC-RQTBC-13316
4_335-UCIS-2397
BC-RQTBC-16769</t>
  </si>
  <si>
    <t>SUT should be discharging mode when it is on battery power</t>
  </si>
  <si>
    <t>Intention of the test case is to verify below requirement.
1) Manage battery charging/discharging</t>
  </si>
  <si>
    <t>CFL-PRDtoTC-Mapping,EC-BATTERY,EC-SANITY,ICL_BAT_NEW,BIOS_EXT_BAT,InProdATMS1.0_03March2018,LKF_PO_Phase2,LKF_PO_Phase3,LKF_PO_New_P3,EC-tgl-pss_bat,PSE 1.0,TGL_ERB_PO,ECLITE-BAT,OBC-CNL-EC-Charging-EM-Battery,OBC-CFL-EC-Charging-EM-Battery,OBC-LKF-PTF-PD-EM-DekelPhy_PMC_EClite_Battery,OBC-ICL-EC-BatteryCharger-EM-ManageBattery,OBC-TGL-EC-BatteryCharger-EM-ManageBattery,GLK_ATMS1.0_Automated_TCs,KBLR_ATMS1.0_Automated_TCs,TGL_BIOS_PO_P3,TGL_Focus_Blue_Auto,IFWI_TEST_SUITE,ADL/RKL/JSL,COMMON_QRC_BAT,MTL_Test_Suite,IFWI_SYNC,Automation_Inproduction,ADL_N_IFWIIFWI_COVERAGE_DELTA,ADLMLP4x,ADL-P_5SGC2,ADL-M_5SGC1,RPL_P_Master,MTL_IFWI_BAT,ADL_SBGA_5GC,EC-BAT,EC-GPIO,EC-SX,EC-REVIEW,TGL_PSS1.0P,ECVAL-EXBAT-2018,EC-BAT-automation,OBC-CNL-EC-GPIO-Switches-VirtualLID,OBC-CFL-EC-GPIO-Switches-VirtualLID,OBC-ICL-EC-GPIO-HwBtns/LEDs/Switchs-VirtualLID,OBC-TGL-EC-GPIO-HwBtns/LEDs/Switchs-VirtualLID,TGL_IFWI_PO_P3,CML_EC_BAT,RPL-P_5SGC1,RPL-P_5SGC2,RPL-P_4SDC1,RPL-P_3SDC2,RPL-P_2SDC3,RPL-P_3SDC3, ,RPL-P_PNP_GC,RPL-Px_4SDC1,RPL-Px_3SDC2,MTL_IFWI_CBV_EC,ADL_N_IFWI_5SGC1,ADL_N_IFWI_4SDC1,ADL_N_IFWI_3SDC1,ADL_N_IFWI_2SDC1,ADL_N_IFWI_2SDC2,ADL_N_IFWI_2SDC3,ADL_N_IFWI_IEC_PMC,ADL_N_IFWI_IEC_EC,RPL-SBGA_5SC,RPL-SBGA_4SC,RPL-P_2SDC6,RPL_Hx-R-GC,RPL_Hx-R-DC1,RPL_Hx-R-GC,RPL_Hx-R-DC1,RPL_Hx-R-GC,RPL_Hx-R-DC1,LNLM2SDC7,LNLM2SDC7</t>
  </si>
  <si>
    <t>Verify that ALS and brightness control should work properly on AC Power</t>
  </si>
  <si>
    <t>fw.ifwi.ish</t>
  </si>
  <si>
    <t>CSS-IVE-130190</t>
  </si>
  <si>
    <t>ADL-S_ADP-S_SODIMM_DDR5_1DPC_Alpha,CNL_U22_PV,CNL_Y22_PV,GLK_B0_RS3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U42_RS4_PV,TGL_Y42_RS4_PV,TGL_Z0_(TGPLP-A0)_RS4_PPOExit,ADL-S_Simics_PSS0.8,ADL-S_Simics_PSS1.0,ADL-S_Simics_PSS1.1,ADL-S_ADP-S_SODIMM_DDR5_1DPC_Beta,ADL-S_ADP-S_SODIMM_DDR5_1DPC_PreAlpha,ADL-S_ADP-S_SODIMM_DDR5_1DPC_PV,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</si>
  <si>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BC-RQTBC-2862
TGL Requirement coverage: 220195299, 220194421, 
JSLP: 1607196211
RKL:2203201744, FR: 1209951560
ADL FR:1407849491</t>
  </si>
  <si>
    <t>The brightness should be incereased or decreased autmatically on uncovering and covering ALS respectively.</t>
  </si>
  <si>
    <t>ifwi.alderlake,ifwi.arrowlake,ifwi.lunarlake,ifwi.meteorlake,ifwi.raptorlake,ifwi.raptorlake_refresh,ifwi.rocketlake</t>
  </si>
  <si>
    <t>ifwi.alderlake,ifwi.meteorlake,ifwi.raptorlake,ifwi.rocketlake</t>
  </si>
  <si>
    <t>This test is verify  that Ambient Light Sensor and brightness control should work properly on AC Power</t>
  </si>
  <si>
    <t>EC-FV2,EC-GPIO,L5_milestone_only,TGL_PSS0.8P,InProdATMS1.0_03March2018,PSE 1.0,OBC-CNL-PCH-ISH-Sensors-ALS,OBC-ICL-PCH-ISH-Sensors-ALS,OBC-TGL-PCH-ISH-Sensors-ALS,GLK_ATMS1.0_Automated_TCs,KBLR_ATMS1.0_Automated_TCs,IFWI_TEST_SUITE,ADL/RKL/JSL,Delta_IFWI_BIOS,MTL_Test_Suite,MTL_PSS_1.1IFWI_SYNC, ADL_N_IFWIIFWI_COVERAGE_DELTA,ADLMLP4x,ADL-P_5SGC1,ADL-P_5SGC2,RPL_S_MASTER,ADL-M_5SGC1,RPL-P_5SGC1,RPL-P_5SGC2,RPL-S_3SDC1,MTL_IFWI_BAT,ADL_SBGA_5GC,ERB,ADL_SBGA_3SDC1,ADL-P_Sanity_GC1_IFWI_New,ADL-P_Sanity_GC2_IFWI_New,MTL_IFWI_QAC,MTL-M_4SDC2,MTL_IFWI_CBV_EC,ADL_N_IFWI_5SGC1,ADL_N_IFWI_4SDC1,ADL_N_IFWI_3SDC1,ADL_N_IFWI_2SDC1,ADL_N_IFWI_IEC_EC,RPL-SBGA_5SC,RPL-SBGA_3SC,LNLM5SGC,LNLM3SDC2,LNLM4SDC1,LNLM3SDC3,LNLM3SDC4,LNLM3SDC5,LNLM2SDC6,ARL_S_IFWI_0.8PSS,RPL_Hx-R-GC,LNLM2SDC7</t>
  </si>
  <si>
    <t>Verify display for all connected pannels (HDMI, eDP, DP, MIPI, Onboard TypeC)</t>
  </si>
  <si>
    <t>fw.ifwi.unknown</t>
  </si>
  <si>
    <t>CSS-IVE-130215</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</si>
  <si>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JSLP_POR_20H1_Alpha,JSLP_POR_20H1_PreAlpha,JSLP_POR_20H2_Beta,JSLP_POR_20H2_PV,JSLP_TestChip_19H1_PreAlpha,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</si>
  <si>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Display Panels,HDMI</t>
  </si>
  <si>
    <t>BC-RQTBC-9723
BC-RQTBC-10638
JSLP: 1606766188
MTL: 16011327247</t>
  </si>
  <si>
    <t>Display enumeration and display should come up for all supported panels.</t>
  </si>
  <si>
    <t>open.test_review_phase</t>
  </si>
  <si>
    <t>All display panels should work properly </t>
  </si>
  <si>
    <t>GLK-IFWI-SI,UDL2.0_ATMS2.0,OBC-CNL-GPU-DDI-Display-MIPI_eDP_DP_HDMI,OBC-CFL-GPU-DDI-Display-MIPI_eDP_DP_HDMI,OBC-ICL-GPU-DDI-Display-MIPI_eDP_DP_HDMI,OBC-TGL-GPU-DDI-Display-MIPI_eDP_DP_HDMI,TGL_BIOS_PO_P3,TGL_IFWI_PO_P3,RKL_U_ERB,RKL_S_ERB,ADL_S_ERB_PO,rkl_cml_s62,IFWI_TEST_SUITE,ADL/RKL/JSL,COMMON_QRC_BAT,ADL_P_ERB_PO,ADL_P_ERB_BIOS_PO,MTL_Test_Suite,IFWI_SYNC,IFWI_COVERAGE_DELTA,ADLMLP4x,ADL-P_5SGC1,ADL-P_5SGC2,ADL-M_5SGC1,ADL-M_4SDC1,ADL-M_3SDC1,RPL-P_3SDC2,RPL-P_3SDC3,RPL-P_2SDC4,RPL-P_PNP_GC,RPL-S_ 5SGC1,RPL-S_4SDC1,RPL-S_3SDC1,RPL-S_4SDC2,RPL-S_2SDC1,RPL-S_2SDC2,RPL-S_2SDC3,MTL_IFWI_BAT,ADL_SBGA_5GC,RPL-S_2SDC7,ADL-M_Sanity_IFWI_New,ADL_SBGA_3DC1,ADL_SBGA_3DC2,ADL_SBGA_3DC3,ADL_SBGA_3DC4,ADL_SBGA_3SDC1,MTL-M_5SGC1,MTL-M_4SDC1,MTL-M_4SDC2,MTL-M_3SDC3,MTL-M_2SDC4,MTL-M_2SDC5,MTL-M_2SDC6,RPL-SBGA_5SC,RPL-SBGA_3SC,RPL-SBGA_2SC1,RPL-SBGA_2SC2,MTLSDC1,MTLSDC4,MTLSDC5,,RPL-P_2SDC5,RPL_Hx-R-GC,RPL_Hx-R-DC1</t>
  </si>
  <si>
    <t>Verify the Dual Display functionality (onboard eDP+DP) in OS pre and post Sx cycle</t>
  </si>
  <si>
    <t>fw.ifwi.bios,fw.ifwi.pmc</t>
  </si>
  <si>
    <t>CSS-IVE-130273</t>
  </si>
  <si>
    <t>ADL-S_ADP-S_SODIMM_DDR5_1DPC_Alpha,ADL-S_ADP-S_UDIMM_DDR5_1DPC_PreAlpha,AMLR_Y42_PV_RS6,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Simics_VP_RS1_PSS_0.5C,ICL_Simics_VP_RS1_PSS_0.8C,ICL_Simics_VP_RS1_PSS_0.8P,ICL_Simics_VP_RS1_PSS_1.0C,ICL_Simics_VP_RS1_PSS_1.0P,ICL_Simics_VP_RS2_PSS_1.1,ICL_U42_RS6_PV,ICL_UN42_KC_PV_RS6,ICL_Y42_RS6_PV,JSLP_POR_20H1_Alpha,JSLP_POR_20H1_PowerOn,JSLP_POR_20H1_PreAlpha,JSLP_POR_20H2_Beta,JSLP_POR_20H2_PV,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</si>
  <si>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Display Panels,S-states</t>
  </si>
  <si>
    <t>BC-RQTBC-373
IceLake-UCIS-395
IceLake-UCIS-1780
BC-RQTBC-15960
TGL HSD ES ID:220195078
JSLP: 2202557346,1607196182</t>
  </si>
  <si>
    <t>Dual Display funtionality should work on both eDP and DP Pre and Post Sx cycle</t>
  </si>
  <si>
    <t>ifwi.alderlake,ifwi.arrowlake,ifwi.jasperlake,ifwi.lunarlake,ifwi.meteorlake,ifwi.raptorlake,ifwi.rocketlake</t>
  </si>
  <si>
    <t>Intention of the testcase is to verify the Dual Display functionality (onboard eDP+DP) pre and post Sx cycle</t>
  </si>
  <si>
    <t>TGL_RFR,TGL_PSS1.0C,InProdATMS1.0_03March2018,PSE 1.0,ICL_RVPC_NA,OBC-CNL-GPU-DDI-Display-eDP_DP,OBC-ICL-GPU-DDI-Display-eDP_DP,OBC-TGL-GPU-DDI-Display-eDP_DP,TGL_H_PSS_IFWI_BAT,IFWI_TEST_SUITE,ADL/RKL/JSL,MTL_Test_Suite,IFWI_SYNC,ADL_N_IFWI,IFWI_COVERAGE_DELTA,ADLMLP4x,ADL-P_5SGC1,ADL-P_5SGC2,ADL-M_5SGC1,ADL-M_3SDC1,ADL-M_3SDC2,ADL-M_2SDC1,ADL-P_2SDC4,RPL-Px_5SGC1,RPL-Px_4SDC1,MTL_S_DELTA_FR_COVERAGE,ADL_SBGA_5GC,ADL_SBGA_3DC1,ADL_SBGA_3DC2,ADL_SBGA_3DC3,ADL_SBGA_3DC4,ADL-M_2SDC2,RPL-P_4SDC1,RPL-P_3SDC2,RPL-P_3SDC3,RPL-P_PNP_GC,ADL_SBGA_3SDC1,MTL-M_5SGC1,MTL-M_4SDC1,MTL-M_4SDC2,MTL-M_3SDC3,MTL-M_2SDC4,MTL-M_2SDC5,MTL-M_2SDC6,MTL_IFWI_CBV_PMC,ADL_N_IFWI_IEC_PMC,RPL-SBGA_5SC,RPL-SBGA_4SC,RPL-SBGA_3SC,RPL-SBGA_2SC1,RPL-SBGA_2SC2,MTLSDC1</t>
  </si>
  <si>
    <t>Verify ISH sensor module enumeration in OS</t>
  </si>
  <si>
    <t>CSS-IVE-130362</t>
  </si>
  <si>
    <t>ADL-S_ADP-S_SODIMM_DDR5_1DPC_Alpha,AML_5W_Y22_ROW_PV,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H81_RS4_PV,TGL_H81_19H2_RS6_PreAlpha,TGL_Simics_VP_RS2_PSS0.5,TGL_Simics_VP_RS2_PSS0.8,TGL_Simics_VP_RS2_PSS1.0,TGL_Simics_VP_RS2_PSS1.1,TGL_Simics_VP_RS4_PSS0.8,TGL_Simics_VP_RS4_PSS1.0 ,TGL_Simics_VP_RS4_PSS1.1,TGL_Simics_VP_RS5_PSS1.1,TGL_U42_RS4_PV,TGL_UY42_PO,TGL_Y42_RS4_PV,TGL_Z0_(TGPLP-A0)_RS4_PPOExit,WHL_U42_Corp_PV,WHL_U42_PV,WHL_U43e_Corp_PV,ADL-S_ADP-S_SODIMM_DDR5_1DPC_Beta,ADL-S_ADP-S_SODIMM_DDR5_1DPC_PreAlpha,ADL-S_ADP-S_SODIMM_DDR5_1DPC_PV,TGL_U42_RS6_Alpha,TGL_U42_RS6_Beta,TGL_U42_RS6_PV,TGL_Y42_RS6_Alpha,TGL_Y42_RS6_Beta,TGL_Y42_RS6_PV,AML_Y42_Win10X_PV,RKL_S_TGPH_Simics_VP_PSS1.0,RKL_S_TGPH_Simics_VP_PSS1.1,RKL_S_CMPH_Simics_VP_PSS1.0,RKL_S_CMPH_Simics_VP_PSS1.1,RKL_CML_S_102_TGPH_Xcomp_DDR4_POE,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ALPHA,ADL-P_ADP-LP_LP5_BETA,ADL-P_ADP-LP_LP5_PV,ADL-M_ADP-M_LP5_20H1_POE,ADL-M_ADP-M_LP5_20H1_Alpha,ADL-M_ADP-M_LP5_20H1_Beta,ADL-M_ADP-M_LP5_20H1_PV,ADL-M_ADP-M_LP5_21H1_Alpha,ADL-M_ADP-M_LP5_21H1_Beta,ADL-M_ADP-M_LP5_21H1_PV,ADL-P_ADP-LP_LP5_PreAlpha,ADL-P_ADP-LP_L4X_PreAlpha,ADL-M_ADP-M_LP5_20H1_PreAlpha,ADL-M_ADP-M_LP5_21H1_PreAlpha,ADL-P_ADP-LP_DDR5_PreAlpha</t>
  </si>
  <si>
    <t>BC-RQTBC-9881, BC-RQTBC-8515, BC-RQTBC-12771, BC-RQTBC-14156, BC-RQTBC-14164,BC-RQTBCLF-431
TGL Requirement coverage: 1209756376, BC-RQTBCTL-697, BC-RQTBCTL-656, BC-RQTBCTL-700, BC-RQTBCTL-1099, 
RKL: BC-RQTBCTL-697,BC-RQTBCTL-700,BC-RQTBCTL-1099,2203201882,2203201888,2203202665</t>
  </si>
  <si>
    <t>ISH  can be enabled/disabled from BIOS with device Enumeration available/ hidden in OS Device Manager correspondingly</t>
  </si>
  <si>
    <t>bios.amberlake,bios.arrowlake,bios.kabylake,bios.meteorlake,bios.raptorlake,bios.raptorlake_refresh,bios.skylake,ifwi.alderlake,ifwi.arrowlake,ifwi.lunarlake,ifwi.meteorlake,ifwi.raptorlake,ifwi.rocketlake</t>
  </si>
  <si>
    <t>bios.arrowlake,bios.meteorlake,bios.raptorlake,ifwi.alderlake,ifwi.meteorlake,ifwi.raptorlake,ifwi.rocketlake</t>
  </si>
  <si>
    <t>Intention of the test case is to verify if BIOS provides option to enable/disable ISH and corresponding sensors are reflected in OS</t>
  </si>
  <si>
    <t>CFL-PRDtoTC-Mapping,L5_milestone_only,InProdATMS1.0_03March2018,PSE 1.0,CML_BIOS_Sanity_CSME12.xx,GLK_ATMS1.0_Automated_TCs,KBLR_ATMS1.0_Automated_TCs,TGL_BIOS_PO_P2,TGL_IFWI_PO_P1,TGL_H_PSS_IFWI_BAT,TGL_Focus_Blue_Auto,RKL_U_ERB,RKL_S_ERB,RKL_U_PO_Phase3_IFWI,COMMON_QRC_BAT,ADL_P_ERB_BIOS_PO,Phase_3,MTL_Test_Suite,IFWI_SYNC,Automation_Inproduction,ADL_N_IFWI,IFWI_TEST_SUITE,IFWI_COVERAGE_DELTA,ADLMLP4x,MTL_IFWI_Sanity,RPL_S_MASTER,RPL-S_3SDC1,ADL_N_REV0,RPL-Px_5SGC1, RPL-Px_4SDC1,RPL-P_5SGC1,RPL-P_5SGC2,RPL-P_4SDC1,RPL_S_MASTER,RPL-S_3SDC1,RPL_S_IFWI_PO_Phase3,ADL_M_RVP2a,ADL_SBGA_5GC,RPL-P_3SDC2,ADL_SBGA_3SDC1,ADL_SBGA_3DC1,ADL_SBGA_3DC2,RPL_Px_PO_P3, ADL_SBGA_3DC4,RPL_SBGA_IFWI_PO_Phase3,MTL_IFWI_CBV_ISH, RPL-SBGA_5SC,ADL_N_IFWI_5SGC1,ADL_N_IFWI_4SDC1,ADL_N_IFWI_3SDC1,ADL_N_IFWI_2SDC1,ADL_N_IFWI_IEC_ISH,MTL-P_5SGC1,MTL-P_4SDC1,MTL-P_2SDC5,RPL_P_PO_P3,RPL-Px_4SP2,RPL-Px_2SDC1,RPL-P_5SGC,RPL-P_4SDC1,ARL_Px_IFWI_CI,RPL-SBGA_3SC,MTL-P_IFWI_PO,MTLSDC2,RPL_P_Q0_DC2_PO_P3,LNLM5SGC,LNLM3SDC2,LNLM4SDC1,LNLM3SDC3,LNLM3SDC4,LNLM3SDC5,LNLM2SDC6,MTLSDC2,RPL_Hx-R-GC,LNLM5SGC, LNLM4SDC1, LNLM3SDC2, LNLM3SDC3, LNLM3SDC4, LNLM3SDC5, LNLM2SDC6, LNLM2SDC7</t>
  </si>
  <si>
    <t>CSS-IVE-130371</t>
  </si>
  <si>
    <t>ADL-S_ADP-S_SODIMM_DDR5_1DPC_Alpha,AML_5W_Y22_ROW_PV,CFL_H62_RS3_PV,CFL_H62_RS4_PV,CFL_H62_RS5_PV,CFL_H82_RS5_PV,CFL_H82_RS6_PV,CFL_S62_RS5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Simics_PSS0.8,ADL-S_Simics_PSS1.0,ADL-S_Simics_PSS1.1,ADL-S_TGP-H_Simics_PSS1.1,ADL-S_ADP-S_SODIMM_DDR5_1DPC_Beta,ADL-S_ADP-S_SODIMM_DDR5_1DPC_POE,ADL-S_ADP-S_SODIMM_DDR5_1DPC_PreAlpha,ADL-S_ADP-S_SODIMM_DDR5_1DPC_PV,TGL_U42_RS6_Alpha,TGL_U42_RS6_Beta,ADL-S_Simics_PSS1.05,TGL_U42_RS6_PV,TGL_Y42_RS6_Alpha,TGL_Y42_RS6_Beta,TGL_Y42_RS6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</si>
  <si>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BC-RQTBC-10139
BC-RQTBC-9887
TGL Requirement coverage: 1209756376,RKL:2203201744
ADL:1408878467</t>
  </si>
  <si>
    <t>ifwi.alderlake,ifwi.lunarlake,ifwi.raptorlake,ifwi.raptorlake_refresh,ifwi.rocketlake</t>
  </si>
  <si>
    <t>ifwi.alderlake,ifwi.raptorlake,ifwi.rocketlake</t>
  </si>
  <si>
    <t>CFL-PRDtoTC-Mapping,L5_milestone_only,InProdATMS1.0_03March2018,PSE 1.0,CML_BIOS_Sanity_CSME12.xx,GLK_ATMS1.0_Automated_TCs,KBLR_ATMS1.0_Automated_TCs,TGL_BIOS_PO_P2,TGL_IFWI_PO_P1,TGL_H_PSS_IFWI_BAT,TGL_Focus_Blue_Auto,RKL_U_ERB,RKL_S_ERB,RKL_U_PO_Phase3_IFWI,COMMON_QRC_BAT,ADL_P_ERB_BIOS_PO,Phase_3,MTL_Test_Suite,IFWI_SYNC,Automation_Inproduction,ADL_N_IFWI,IFWI_TEST_SUITE,IFWI_COVERAGE_DELTA,ADLMLP4x,RPL_S_MASTER,ADL_N_REV0,RPL-Px_5SGC1,RPL-Px_4SDC1,RPL-P_5SGC1,RPL-P_5SGC2,RPL-S_3SDC2,ADL_SBGA_5GC,ADL_SBGA_3SDC1,ADL-P_Sanity_GC1_IFWI_New,ADL-P_Sanity_GC2_IFWI_New,ADL_N_IFWI_5SGC1,ADL_N_IFWI_4SDC1,ADL_N_IFWI_3SDC1,ADL_N_IFWI_2SDC1,ADL_N_IFWI_IEC_BIOS,ADL_N_IFWI_IEC_EC,RPL-SBGA_5SC,RPL-SBGA_3SC,LNLM5SGC,LNLM3SDC2,LNLM4SDC1,LNLM3SDC3,LNLM3SDC4,LNLM3SDC5,LNLM2SDC6,RPL_Hx-R-GC,LNLM5SGC, LNLM4SDC1, LNLM3SDC2, LNLM3SDC3, LNLM3SDC4, LNLM3SDC5, LNLM2SDC6, LNLM2SDC7,RPL-S_2SDC9</t>
  </si>
  <si>
    <t>Verify FPS device enumeration in device manager</t>
  </si>
  <si>
    <t>CSS-IVE-130975</t>
  </si>
  <si>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SODIMM_DDR5_1DPC_Beta,ADL-S_ADP-S_SODIMM_DDR5_1DPC_POE,ADL-S_ADP-S_SODIMM_DDR5_1DPC_PreAlpha,ADL-S_ADP-S_SODIMM_DDR5_1DPC_PV,AML_Y42_Win10X_PV,RKL_CML_S_102_TGPH_Xcomp_DDR4_Beta,RKL_CML_S_102_TGPH_Xcomp_DDR4_Alpha,RKL_CML_S_102_TGPH_Xcomp_DDR4_PV,RKL_CML_S_62_TGPH_Xcomp_DDR4_Alpha,RKL_CML_S_62_TGPH_Xcomp_DDR4_Beta,RKL_CML_S_62_TGPH_Xcomp_DDR4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t>
  </si>
  <si>
    <t>BC-RQTBC-2556</t>
  </si>
  <si>
    <t>FPS device enumeration in device manager should be successful without any yellow bangs</t>
  </si>
  <si>
    <t>bios.amberlake,bios.arrowlake,bios.kabylake,bios.raptorlake_refresh,bios.skylake,ifwi.alderlake,ifwi.arrowlake,ifwi.jasperlake,ifwi.lunarlake,ifwi.meteorlake,ifwi.raptorlake,ifwi.raptorlake_refresh,ifwi.rocketlake</t>
  </si>
  <si>
    <t>Intentnion of the testcase is to verify FPS driver installation and device enumeration in device manager</t>
  </si>
  <si>
    <t>ICL-ArchReview-PostSi,UDL2.0_ATMS2.0,OBC-CNL-PCH-SPI-Sensors-FPS,OBC-CFL-PCH-SPI-Sensors-FPS,OBC-LKF-PCH-SPI-Sensors-FPS,OBC-ICL-PCH-SPI-Sensors-FPS,OBC-TGL-PCH-SPI-Sensors-FPS,LKF_B0_Power_ON,TGL_NEW_BAT,rkl_cml_s62,IFWI_TEST_SUITE,ADL/RKL/JSL,COMMON_QRC_BAT,RKL-S X2_(CML-S+CMP-H)_S102,RKL-S X2_(CML-S+CMP-H)_S62,MTL_Test_Suite,MTL_PSS_0.8IFWI_SYNC, ADL_N_IFWIIFWI_COVERAGE_DELTA,ADLMLP4x,ADL-P_5SGC1,MTL_IFWI_Sanity,RPL_S_MASTER,ADL-M_5SGC1,ADL-P_3SDC4,RPL-Px_5SGC1,RPL_S_IFWI_PO_Phase3,RPL-S_3SDC1,ADL_SBGA_5GC,RPL-P_5SGC1,MTL_IFWI_PSS_BLOCK,MTL_PSS_1.0_BLOCK,ADL_SBGA_3SDC1,RPL_Px_PO_P3, ADL_SBGA_3DC4,MTL-M_5SGC1,MTL-M_4SDC1,MTL-M_4SDC2,MTL-M_3SDC3,MTL-M_2SDC4,RPL_SBGA_IFWI_PO_Phase3,MTL_IFWI_CBV_BIOS,ADL_N_IFWI_5SGC1,ADL_N_IFWI_4SDC1,ADL_N_IFWI_3SDC1,ADL_N_IFWI_2SDC1,RPL_P_PO_P3,RPL-SBGA_5SC, RPL-SBGA_4SC,RPL-SBGA_3SC,MTL-P_IFWI_PO,LNLM5SGC,LNLM3SDC2,RPL_Hx-R-GC,RPL_Hx-R-DC1,LNLM2SDC7</t>
  </si>
  <si>
    <t>Verify 3.5mm Jack Wired headphones/headset functionality</t>
  </si>
  <si>
    <t>fw.ifwi.bios,fw.ifwi.pchc</t>
  </si>
  <si>
    <t>CSS-IVE-131272</t>
  </si>
  <si>
    <t>ADL-S_ADP-S_SODIMM_DDR5_1DPC_Alpha,AML_5W_Y22_ROW_PV,ADL-S_ADP-S_UDIMM_DDR5_1DPC_PreAlpha,AML_7W_Y22_KC_PV,AMLR_Y42_PV_RS6,CNL_H82_PV,CNL_U20_GT0_PV,CNL_U22_PV,CNL_Y22_PV,GLK_B0_RS3_PV,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owerOn,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</si>
  <si>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BC-RQTBC-10138
IceLake-UCIS-720
IceLake-UCIS-4251
IceLake-UCIS-4250
IceLake-UCIS-1738
IceLake-UCIS-1911
IceLake-UCIS-1909
IceLake-UCIS-2779
4_335-UCIS-1794
TGL HSD-ES ID 1209951422 
TGL HSD-ES ID 1209950179
TGL HSD-ES ID 220195230
TGL HSD-ES ID 220194369
TGL HSD ES ID:220194373
TGL HSD ES ID:220195238
IceLake-UCIS-2148
4_335-UCIS-2827
BC-RQTBCLF-255
ADL FR: 1604590079, 1408256996
RKL FR: 1209950179</t>
  </si>
  <si>
    <t>Ensure that the headphone/headset is detecting and working as expected </t>
  </si>
  <si>
    <t>Intention of the testcase is to verify 3.5mm Jack Wired headphones/headset functionality               </t>
  </si>
  <si>
    <t>ICL_PSS_BAT_NEW,LKF_TI_GATING,BIOS_BAT_QRC,ICL_BAT_NEW,BIOS_EXT_BAT,LKF_PO_Phase2,UDL2.0_ATMS2.0,LKF_PO_New_P3,TGL_ERB_PO,OBC-CNL-PCH-AVS-Audio-HDA_Headphone,OBC-LKF-PCH-AVS-Audio-HDA_Headphone,OBC-ICL-PCH-AVS-Audio-HDA_Headphone,OBC-TGL-PCH-AVS-Audio-HDA_Headphone,TGL_H_PSS_BIOS_BAT,RKL_S_PO_Phase3_IFWI,RKL_POE,RKL_U_PO_Phase3_IFWI,ADL_PSS_1.0,ADL_PSS_1.05,IFWI_TEST_SUITE,IFWI_PO,IFWI_Review_Done,RKL_Native_PO,RKL_Xcomp_PO,ADL_pss_0.8_NA,ADL/RKL/JSL,CML_H_ADP_S_PO,COMMON_QRC_BAT,Phase_3,MTL_PSS_0.5,MTL_Test_Suite,IFWI_SYNC,Automation_Inproduction,IFWI_FOC_BAT,ADL_N_IFWIIFWI_COVERAGE_DELTA,ADLMLP4x,ADL-P_5SGC1,ADL-P_5SGC2,ADL-M_5SGC1,MTL_S_IFWI_PSS_0.8,RPL-P_5SGC1,RPL-P_4SDC1,RPL-P_3SDC2,RPL-P_2SDC4,RPL-S_ 5SGC1,RPL-S_4SDC1,RPL-S_4SDC2,RPL-S_2SDC2,RPL-S_2SDC3,MTL_IFWI_BAT,ADL_M_RVP2a,ADL_SBGA_5GC,ADL_SBGA_3DC1,ADL_SBGA_3DC2,ADL_SBGA_3DC3,ADL_SBGA_3DC4,ADL-M_3SDC1,ADL-M_3SDC2,ADL-M_2SDC1,ADL-M_2SDC2,RPL-P_3SDC3,RPL-P_PNP_GC,ADL_M_LP5x_NA,ADL_M_LP4x_NA,LNL_M_IFWI_PSS,ADL_SBGA_3SDC1,MTL-M_5SGC1,MTL-M_4SDC1,MTL-M_4SDC2,MTL-M_3SDC3,MTL-M_2SDC4,MTL-M_2SDC5,MTL-M_2SDC6,ADL-S_Post-Si_In_Production,MTL_IFWI_QAC,MTL_IFWI_IAC_ACE ROM EXT,ADL_N_IFWI_5SGC1,ADL_N_IFWI_4SDC1,ADL_N_IFWI_3SDC1,ADL_N_IFWI_2SDC2,ADL_N_IFWI_2SDC3,RPL-SBGA_5SC,RPL-SBGA_4SC,RPL-SBGA_3SC,RPL-SBGA_2SC1,RPL-SBGA_2SC2,RPL-S_2SDC8,RPL-P_2SDC4,RPL-P_2SDC5,RPL-P_2SDC6,ARL_S_IFWI_0.5PSS,RPL_Hx-R-GC,RPL_Hx-R-DC1,RPL-S_2SDC9</t>
  </si>
  <si>
    <t>Verify ME driver can be Installed/uninstalled.</t>
  </si>
  <si>
    <t>fw.ifwi.csme</t>
  </si>
  <si>
    <t>CSS-IVE-131275</t>
  </si>
  <si>
    <t>ADL-S_ADP-S_SODIMM_DDR5_1DPC_Alpha,AML_5W_Y22_ROW_PV,ADL-S_ADP-S_UDIMM_DDR5_1DPC_PreAlpha,AML_7W_Y22_KC_PV,AMLR_Y42_PV_RS6,CML_S102_CMPV_DDR4_RS6_SR20_Beta,CML_S102_CMPV_DDR4_RS7_SR20_PV,CML_S62_CMPV_DDR4_RS6_SR20_Beta,CML_S62_CMPV_DDR4_RS7_SR20_PV,CNL_H82_PV,CNL_U20_GT0_PV,CNL_U22_PV,CNL_Y22_PV,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JSLP_Win10x_PreAlpha,JSLP_Win10x_PV,JSLP_Win10x_Alpha,JSLP_Win10x_Beta,ADL-P_ADP-LP_LP5_PreAlpha,ADL-P_ADP-LP_L4X_PreAlpha,ADL-M_ADP-M_LP4x_Win10x_PreAlpha,ADL-P_ADP-LP_DDR4_PreAlpha,ADL-P_ADP-LP_DDR5_PreAlpha</t>
  </si>
  <si>
    <t>CSE/TXE</t>
  </si>
  <si>
    <t>Pass Criteria: Test passes if ME driver can be Installed / uninstalled successfully and SUT is stable during the process.</t>
  </si>
  <si>
    <t>MEInfowin64.exe</t>
  </si>
  <si>
    <t>This Test case is to check ME driver can be Installed / uninstalled successfully.</t>
  </si>
  <si>
    <t>ICL_PSS_BAT_NEW,CNL_Automation_Production,InProdATMS1.0_03March2018,PSE 1.0,OBC-CNL-PCH-CSME-Manageability,OBC-ICL-PCH-CSME-Manageability,OBC-TGL-PCH-CSME-Manageability,IFWI_TEST_SUITE,ADL/RKL/JSL,MTL_Test_Suite,IFWI_SYNC,RPL_S_PSS_BASE,IFWI_FOC_BAT, ADL_N_IFWI,MTL_IFWI_PSS_EXTENDEDIFWI_COVERAGE_DELTA,RPLSGC1,RPLSGC2,ADLMLP4x,ADL-P_5SGC1,ADL-P_5SGC2,ADL-M_5SGC1,RPL-Px_5SGC1, RPL-Px_4SDC1, RPL-Px_3SDC2,RPL-S_ 5SGC1,RPL-S_4SDC1,RPL-S_2SDC9,RPL-S_4SDC2,RPL-S_3SDC1,RPL-S_2SDC1,RPL-S_2SDC2,RPL-S_2SDC3,MTL_IFWI_BAT,ADL_SBGA_5GC, ADL_SBGA_3DC4,RPL-S_2SDC7,LNL_M_IFWI_PSS,ADL-S_Post-Si_In_Production,MTL_IFWI_IAC_CSE,MTL_IFWI_CBV_CSME,MTL_IFWI_CBV_BIOS,ADL_N_IFWI_5SGC1,ADL_N_IFWI_4SDC1,ADL_N_IFWI_3SDC1,ADL_N_IFWI_2SDC1,ADL_N_IFWI_2SDC2,ADL_N_IFWI_2SDC3,ADL_N_IFWI_IEC_General,ADL_N_IFWI_IEC_CSME,RPL-SBGA_5SC,ARL_Px_IFWI_CI,RPL-SBGA_4SC,RPL-SBGA_3SC,MTLSDC1,MTLSDC2,MTLSDC4,ARL_S_IFWI_0.8PSS,MTLSGC1,MTLSDC1,MTLSDC2,MTLSDC3,MTLSDC4,MTL_IFWI_MEBx,RPL_Hx-R-GC,RPL_Hx-R-DC1,LNLM5SGC, LNLM3SDC2, LNLM2SDC7,LNLM4SDC1, LNLM3SDC3, LNLM3SDC4, LNLM3SDC5, LNLM2SDC6, LNLM2SDC7</t>
  </si>
  <si>
    <t>Verify Altimeter sensor enumeration pre and post Sx cycle</t>
  </si>
  <si>
    <t>CSS-IVE-131338</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</si>
  <si>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TGL_ H81_RS4_Alpha,TGL_ H81_RS4_Beta,TGL_ H81_RS4_PV,TGL_H81_19H2_RS6_PreAlpha,TGL_HFPGA_RS2,TGL_HFPGA_RS3,TGL_HFPGA_RS4,TGL_Simics_VP_RS2_PSS1.0,TGL_Simics_VP_RS2_PSS1.1,TGL_U42_RS4_PV,TGL_Y42_RS4_PV,TGL_Z0_(TGPLP-A0)_RS4_PPOExit,WHL_U42_Corp_PV,WHL_U42_PV,WHL_U43e_Corp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</si>
  <si>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ISH,S-states</t>
  </si>
  <si>
    <t>BC-RQTBC-623, IceLake-UCIS-3262
TGL Requirement coverage: 220195225,RKL:2203201744</t>
  </si>
  <si>
    <t>Altimeter Sensor should get enumerated in Sensor Viewer pre and post S3 cycle</t>
  </si>
  <si>
    <t>ifwi.alderlake,ifwi.arrowlake,ifwi.lunarlake,ifwi.meteorlake,ifwi.raptorlake</t>
  </si>
  <si>
    <t>Altimeter Sensor should be enumerated in Sensor Viewer App pre and post Sx Cycle.</t>
  </si>
  <si>
    <t>ICL-ArchReview-PostSi,TGL_PSS1.0C,UDL2.0_ATMS2.0,OBC-ICL-PCH-ISH-Sensors-Altimeter,OBC-TGL-PCH-ISH-Sensors-Altimeter,IFWI_TEST_SUITE,ADL/RKL/JSL,MTL_Test_Suite,IFWI_SYNC,MTL_M_MASTER,IFWI_COVERAGE_DELTA,MTL_HFPGA_IFWI,RPL-P_5SGC2,RPL_S_MASTER,RPL-S_3SDC2,ADL_SBGA_5GC,ADL-M_2SDC1,ADL_SBGA_3SDC1,MTL-M_4SDC2,MTL_IFWI_CBV_PMC,MTL_IFWI_CBV_ISH,RPL-SBGA_5SC, RPL-SBGA_3SC,LNLM3SDC2</t>
  </si>
  <si>
    <t>ISH Sensor Functionality - Altimeter</t>
  </si>
  <si>
    <t>CSS-IVE-131341</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</si>
  <si>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1.0,TGL_Simics_VP_RS2_PSS1.1,TGL_U42_RS4_PV,TGL_Y42_RS4_PV,TGL_Z0_(TGPLP-A0)_RS4_PPOExit,WHL_U42_Corp_PV,WHL_U42_PV,WHL_U43e_Corp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</si>
  <si>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BC-RQTBC-623, IceLake-UCIS-3262
TGL Requirement coverage: 220195225
4_335-UCIS-1909,RKL:2203201744</t>
  </si>
  <si>
    <t>Altimeter Sensor should be functional by displaying readings/values in sensor Viewer tool</t>
  </si>
  <si>
    <t>Altimeter Sensor should be enumerated and Functional in Sensor Viewer App.</t>
  </si>
  <si>
    <t>ICL-ArchReview-PostSi,TGL_PSS1.0C,BIOS_EXT_BAT,LKF_PO_Phase1,LKF_PO_Phase2,UDL2.0_ATMS2.0,LKF_PO_New_P3,OBC-LKF-PCH-ISH-Sensors-Altimeter,OBC-ICL-PCH-ISH-Sensors-Altimeter,OBC-TGL-PCH-ISH-Sensors-Altimeter,IFWI_TEST_SUITE,ADL/RKL/JSL,COMMON_QRC_BAT,Delta_IFWI_BIOS,MTL_Test_Suite,IFWI_SYNC,IFWI_FOC_BAT,MTL_M_MASTER,IFWI_COVERAGE_DELTA,MTL_HFPGA_IFWI,RPL-P_5SGC2,RPL_S_MASTER,RPL-S_3SDC2,RPL_S_IFWI_PO_Phase3,MTL_IFWI_BAT,ADL_SBGA_5GC,ERB,ADL-M_2SDC1,ADL_SBGA_3SDC1,RPL_Px_PO_P3,MTL-M_4SDC2,RPL_SBGA_IFWI_PO_Phase3,MTL_IFWI_CBV_ISH,RPL_P_PO_P3,RPL-SBGA_5SC,ARL_Px_IFWI_CI,RPL-SBGA_3SC,MTLSDC2,LNLM3SDC2</t>
  </si>
  <si>
    <t>Verify ISH Sensor - Proximity Enumeration pre and post Sx cycle</t>
  </si>
  <si>
    <t>CSS-IVE-131392</t>
  </si>
  <si>
    <t>CNL_U22_PV,CNL_Y22_PV,ICL_U42_RS6_PV,ICL_Y42_RS6_PV,TGL_ H81_RS4_Alpha,TGL_ H81_RS4_Beta,TGL_ H81_RS4_PV,TGL_H81_19H2_RS6_PreAlpha,TGL_U42_RS4_PV,TGL_Y42_RS4_PV,TGL_Z0_(TGPLP-A0)_RS4_PPOExit,TGL_U42_RS6_Alpha,TGL_U42_RS6_Beta,TGL_U42_RS6_PV,TGL_Y42_RS6_Alpha,TGL_Y42_RS6_Beta,TGL_Y42_RS6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</si>
  <si>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IceLake-UCIS-2138
TGL Requirement coverage: 220377677, BC-RQTBCTL-1100, 
RKL:2203202687</t>
  </si>
  <si>
    <t>Sensor should get enumerated in Sensor Viewer pre and post sx cycle</t>
  </si>
  <si>
    <t>Intention of the testcase is to verify Proximity sensor enumeration pre and post Sx cycle</t>
  </si>
  <si>
    <t>PSE 1.0,OBC-CNL-PCH-ISH-Sensors-Proximity,OBC-ICL-PCH-ISH-Sensors-Proximity,OBC-TGL-PCH-ISH-Sensors-Proximity,IFWI_TEST_SUITE,ADL/RKL/JSL,MTL_NA,IFWI_SYNC,IFWI_FOC_BAT,MTL_M_MASTER,IFWI_COVERAGE_DELTA,RPL_S_MASTER,RPL-S_3SDC2,ADL_SBGA_5GC,ADL_SBGA_3SDC1,MTL-M_4SDC1,MTL-M_4SDC2,MTL_IFWI_IAC_ISH,MTL_IFWI_CBV_PMC,MTL_IFWI_CBV_ISH,RPL-SBGA_5SC,RPL-SBGA_3SC,MTLSDC2,LNLM5SGC,LNLM3SDC2,LNLM4SDC1,LNLM3SDC3,LNLM3SDC4,LNLM3SDC5,LNLM2SDC6,MTLSDC2,RPL_Hx-R-GC</t>
  </si>
  <si>
    <t>Verify ISH Proximity sensor functionality pre and post Sx cycle</t>
  </si>
  <si>
    <t>CSS-IVE-131396</t>
  </si>
  <si>
    <t>Proximity sensor should be functional pre and post Sx cycle</t>
  </si>
  <si>
    <t>Intention of the testcase is to verify Proximity sensor functionality pre and post Sx cycle </t>
  </si>
  <si>
    <t>UDL2.0_ATMS2.0,rkl_cml_s62,IFWI_TEST_SUITE,ADL/RKL/JSL,MTL_NA,IFWI_SYNC,IFWI_FOC_BAT,MTL_M_MASTER,RPL_S_MASTER,RPL-S_3SDC2,ADL_SBGA_5GC,MTL_IFWI_FV,MTL_HFPGA_IFWI,LNL_M_IFWI_PSS,ADL_SBGA_3SDC1,MTL_P_MASTER,MTL_S_MASTER,MTL-M_4SDC1,MTL-M_4SDC2,IFWI_COVERAGE_DELTA,MTL_IFWI_IAC_ISH,MTL_IFWI_CBV_PMC,MTL_IFWI_CBV_ISH,RPL-SBGA_5SC,RPL-SBGA_3SC,MTLSDC2,LNLM5SGC,LNLM3SDC2,LNLM4SDC1,LNLM3SDC3,LNLM3SDC4,LNLM3SDC5,LNLM2SDC6,MTLSDC2,RPL_Hx-R-GC</t>
  </si>
  <si>
    <t>ISH Sensor Enumeration pre and post Connected Standby (CMS) cycle - Barometric Pressure</t>
  </si>
  <si>
    <t>CSS-IVE-131406</t>
  </si>
  <si>
    <t>AMLR_Y42_PV_RS6,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Simics_VP_RS2_PSS_1.1,ICL_U42_RS6_PV,ICL_Y42_RS6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ADL-P_ADP-LP_DDR5_ALPHA,ADL-P_ADP-LP_DDR5_BETA,ADL-P_ADP-LP_DDR5_PV,ADL-M_ADP-M_LP5_20H1_Alpha,ADL-M_ADP-M_LP5_20H1_Beta,ADL-M_ADP-M_LP5_20H1_PV,ADL-M_ADP-M_LP5_21H1_Alpha,ADL-M_ADP-M_LP5_21H1_Beta,ADL-M_ADP-M_LP5_21H1_PV,ADL-M_ADP-M_LP5_20H1_PreAlpha,ADL-M_ADP-M_LP5_21H1_PreAlpha,ADL-P_ADP-LP_DDR5_PreAlpha</t>
  </si>
  <si>
    <t>BC-RQTBC-13696
IceLake-UCIS-1856
IceLake-UCIS-2034
TGL Requirement coverage: 220195304, 220194425, BC-RQTBCTL-1100, 
RKL:2203202687</t>
  </si>
  <si>
    <t>Barometric Pressure Sensor should be enumerated in Action manager/Sensor Viewer tool pre and post CMS cycle</t>
  </si>
  <si>
    <t>Barometric Pressure Sensor should get enumerated in Action manager/Sensor Viewer tool pre and post CMoS cycle</t>
  </si>
  <si>
    <t>ICL-ArchReview-PostSi,LKF_PO_Phase3,LKF_PO_New_P3,ADL/RKL/JSL,Delta_IFWI_BIOS,MTL_Test_Suite,IFWI_SYNC,IFWI_TEST_SUITEIFWI_COVERAGE_DELTA,RPL-P_5SGC2,RPL_S_MASTER,RPL-S_3SDC2,ADL-M_2SDC1,ADL_SBGA_5GC,MTL-M_4SDC2,MTL_IFWI_CBV_PMC,MTL_IFWI_CBV_ISH,RPL-SBGA_5SC</t>
  </si>
  <si>
    <t>Verify 3.5mm jack Wired headphones/headset detection on pre and post Sx cycle</t>
  </si>
  <si>
    <t>fw.ifwi.bios,fw.ifwi.pchc,fw.ifwi.pmc</t>
  </si>
  <si>
    <t>CSS-IVE-131473</t>
  </si>
  <si>
    <t>ADL-S_ADP-S_SODIMM_DDR5_1DPC_Alpha,ADL-S_ADP-S_UDIMM_DDR5_1DPC_PreAlpha,GLK_B0_RS3_PV,ICL_U42_RS6_PV,ICL_Y42_RS6_PV,JSLP_POR_20H1_Alpha,JSLP_POR_20H1_PowerOn,JSLP_POR_20H1_PreAlpha,JSLP_POR_20H2_Beta,JSLP_POR_20H2_PV,JSLP_PSS_0.5_19H1_REV1,JSLP_PSS_0.8_19H1_REV2,JSLP_PSS_1.0_19H1_REV2,JSLP_PSS_1.1_19H1_REV2,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</si>
  <si>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</si>
  <si>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BC-RQTBC-10138
IceLake-UCIS-720
IceLake-UCIS-4251
IceLake-UCIS-4250
IceLake-UCIS-1738(Rev 2.3)
IceLake-UCIS-1911
IceLake-UCIS-1909
IceLake-UCIS-2779
4_335-UCIS-1794
TGL HSD-ES ID 1209951422 
TGL HSD-ES ID 1209950179
TGL HSD-ES ID 220195286
TGL HSD-ES ID 220194417
BC-RQTBC-16198
JSL+:1604590079</t>
  </si>
  <si>
    <t>Ensure that the headphone/headset is detecting as expected </t>
  </si>
  <si>
    <t>Wired headphones/headset detection
Expected results:
Able to verify headphone detection in Device manager and control panel</t>
  </si>
  <si>
    <t>ICL_BAT_NEW,ICL-ArchReview-PostSi,ICL_RFR,TGL_PSS0.8C,BIOS_EXT_BAT,UDL2.0_ATMS2.0,TGL_VP_NA,OBC-ICL-PCH-AVS-Audio-HDA_Headphone,OBC-TGL-PCH-AVS-Audio-HDA_Headphone,rkl_cml_s62,IFWI_TEST_SUITE,ADL/RKL/JSL,MTL_Test_Suite,IFWI_SYNC,IFWI_COVERAGE_DELTA,ADLMLP4x,ADL-P_5SGC1,ADL-P_5SGC2,ADL-M_5SG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ADL-S_Post-Si_In_Production,MTL_IFWI_CBV_PMC,ADL_N_IFWI_5SGC1,ADL_N_IFWI_4SDC1,ADL_N_IFWI_3SDC1,ADL_N_IFWI_2SDC2,ADL_N_IFWI_2SDC3,ADL_N_IFWI_IEC_PMC,RPL-SBGA_5SC,RPL-SBGA_4SC,RPL-SBGA_3SC,RPL-SBGA_2SC1,RPL-SBGA_2SC2,RPL-S_2SDC8,RPL-P_2SDC4,RPL-P_2SDC5,RPL-P_2SDC6,ARL_S_IFWI_0.8PSS,RPL_Hx-R-GC,RPL_Hx-R-DC1,RPL-S_2SDC9</t>
  </si>
  <si>
    <t>Verify Humidity Sensor enumeration</t>
  </si>
  <si>
    <t>CSS-IVE-131507</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</si>
  <si>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A0_RS4_Alpha,LKF_A0_RS4_POE,LKF_B0_RS4_Beta,LKF_B0_RS4_PO,LKF_B0_RS4_PV ,LKF_Bx_ROW_19H1_Alpha,LKF_Bx_ROW_19H1_POE,LKF_Bx_ROW_19H2_Beta,LKF_Bx_ROW_19H2_PV,LKF_Bx_ROW_20H1_PV,LKF_N-1_(BXTM)_RS3_POE,LKF_Simics_VP_RS4_PSS1.0,LKF_Simics_VP_RS4_PSS1.1,TGL_Simics_VP_RS2_PSS1.0,TGL_Simics_VP_RS2_PSS1.1,TGL_Simics_VP_RS4_PSS1.0 ,TGL_Simics_VP_RS4_PSS1.1,TGL_U42_RS4_PV,TGL_Y42_RS4_PV,TGL_Z0_(TGPLP-A0)_RS4_PPOExit,TGL_U42_RS6_Alpha,TGL_U42_RS6_Beta,TGL_U42_RS6_PV,TGL_Y42_RS6_Alpha,TGL_Y42_RS6_Beta,ADL-P_ADP-LP_DDR4_ALPHA,ADL-P_ADP-LP_DDR4_BETA,ADL-P_ADP-LP_DDR4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4_PreAlpha,ADL-P_ADP-LP_DDR5_PreAlpha</t>
  </si>
  <si>
    <t>4_335-UCIS-1915</t>
  </si>
  <si>
    <t>Humidity Sensor should be listed  without issue in the Sensor view tool.</t>
  </si>
  <si>
    <t>Please use Action Manager tool/SensorViewer instead of Sensor Diagnostic to check for Sensor functionality and enumeration testing in WOS.
 </t>
  </si>
  <si>
    <t>LKF_ERB_PO,InProdATMS1.0_03March2018,LKF_PO_Phase1,LKF_PO_Phase2,LKF_PO_New_P3,IFWI_TEST_SUITE,ADL/RKL/JSL,COMMON_QRC_BAT,Delta_IFWI_BIOS,MTL_Test_Suite,IFWI_SYNC,Automation_Inproduction,ADL_N_IFWIIFWI_COVERAGE_DELTA,MTL_IFWI_BAT,RPL-P_5SGC2,RPL_S_MASTER,RPL-S_3SDC2,ADL_M_RVP2a,ADL-M_2SDC1,ADL_M_LP5x_NA,ADL_SBGA_3SDC1,MTL-M_4SDC2,MTL_IFWI_CBV_ISH,ADL_N_IFWI_IEC_ISH,RPL-SBGA_5SC,RPL-SBGA_3SC,LNLM3SDC2</t>
  </si>
  <si>
    <t>Verify Humidity Sensor enumeration after S0i3</t>
  </si>
  <si>
    <t>CSS-IVE-131508</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</si>
  <si>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A0_RS4_Alpha,LKF_A0_RS4_POE,LKF_B0_RS4_Beta,LKF_B0_RS4_PO,LKF_B0_RS4_PV ,LKF_Bx_ROW_19H1_Alpha,LKF_Bx_ROW_19H1_POE,LKF_Bx_ROW_19H2_Beta,LKF_Bx_ROW_19H2_PV,LKF_Bx_ROW_20H1_PV,LKF_N-1_(BXTM)_RS3_POE,LKF_Simics_VP_RS4_PSS1.0,LKF_Simics_VP_RS4_PSS1.1,TGL_Simics_VP_RS2_PSS1.0,TGL_Simics_VP_RS2_PSS1.1,TGL_Simics_VP_RS4_PSS1.0 ,TGL_Simics_VP_RS4_PSS1.1,TGL_U42_RS4_PV,TGL_Y42_RS4_PV,TGL_U42_RS6_Alpha,TGL_U42_RS6_Beta,TGL_U42_RS6_PV,TGL_Y42_RS6_Alpha,TGL_Y42_RS6_Beta,ADL-P_ADP-LP_DDR4_ALPHA,ADL-P_ADP-LP_DDR4_BETA,ADL-P_ADP-LP_DDR4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4_PreAlpha,ADL-P_ADP-LP_DDR5_PreAlpha</t>
  </si>
  <si>
    <t>Humidity Sensor should be listed after S0i3 without issue in the Sensor view tool.</t>
  </si>
  <si>
    <t>LKF_PO_Phase3,LKF_PO_New_P3,OBC-LKF-PCH-ISH-Sensors-Humidity,OBC-TGL-PCH-ISH-Sensors-Humidity,IFWI_TEST_SUITE,ADL/RKL/JSL,Delta_IFWI_BIOS,MTL_Test_Suite,IFWI_SYNC,RPL-P_5SGC2,RPL_S_MASTER,RPL-S_3SDC2,ADL_M_NA,ADL_SBGA_5GC,IFWI_Coverage_Delta,ADL-M_2SDC1,ADL_SBGA_3SDC1,MTL-M_4SDC2,MTL_IFWI_CBV_ISH,RPL-SBGA_5SC,RPL-SBGA_3SC,LNLM3SDC2</t>
  </si>
  <si>
    <t>Verify Humidity Sensor functionality</t>
  </si>
  <si>
    <t>CSS-IVE-131510</t>
  </si>
  <si>
    <t>LKF Usecase: 4_335-UCIS-1915</t>
  </si>
  <si>
    <t>Humidity Sensor should be functional  without issue .</t>
  </si>
  <si>
    <t>LKF_ERB_PO,InProdATMS1.0_03March2018,LKF_PO_Phase1,LKF_PO_Phase2,LKF_PO_New_P3,OBC-LKF-PCH-ISH-Sensors-Humidity,OBC-TGL-PCH-ISH-Sensors-Humidity,IFWI_TEST_SUITE,ADL/RKL/JSL,COMMON_QRC_BAT,Delta_IFWI_BIOS,MTL_Test_Suite,IFWI_SYNC,RPL-P_5SGC2,RPL_S_MASTER,RPL-S_3SDC2,MTL_IFWI_BAT,ADL_M_NA,ADL_SBGA_5GC,IFWI_Coverage_Delta,ADL-M_2SDC1,ADL_SBGA_3SDC1,MTL-M_4SDC2,MTL_IFWI_CBV_ISH,RPL-SBGA_5SC,RPL-SBGA_3SC,LNLM3SDC2</t>
  </si>
  <si>
    <t>Verify Humidity Sensor functionality after S0i3</t>
  </si>
  <si>
    <t>CSS-IVE-131511</t>
  </si>
  <si>
    <t>Humidity Sensor should be functional after S0i3 without issue .</t>
  </si>
  <si>
    <t>LKF_PO_Phase3,LKF_PO_New_P3,OBC-LKF-PCH-ISH-Sensors-Humidity,OBC-TGL-PCH-ISH-Sensors-Humidity,IFWI_TEST_SUITE,ADL/RKL/JSL,Delta_IFWI_BIOS,MTL_Test_Suite,IFWI_SYNC,RPL-P_5SGC2,RPL_S_MASTER,RPL-S_3SDC2,ADL_M_NA,ADL_SBGA_5GC,IFWI_COVERAGE_DELTA,ADL-M_2SDC1,MTL_IFWI_FV,ADL_SBGA_3SDC1,MTL-M_4SDC2,MTL_IFWI_CBV_ISH,RPL-SBGA_5SC,RPL-SBGA_3SC,LNLM3SDC2</t>
  </si>
  <si>
    <t>Verify Temperature Sensor enumeration</t>
  </si>
  <si>
    <t>CSS-IVE-131513</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</si>
  <si>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A0_RS4_Alpha,LKF_A0_RS4_POE,LKF_B0_RS4_Beta,LKF_B0_RS4_PO,LKF_B0_RS4_PV ,LKF_Bx_ROW_19H1_Alpha,LKF_Bx_ROW_19H1_POE,LKF_Bx_ROW_19H2_Beta,LKF_Bx_ROW_19H2_PV,LKF_Bx_ROW_20H1_PV,LKF_HFPGA_RS3_PSS1.0,LKF_N-1_(BXTM)_RS3_POE,LKF_Simics_VP_RS4_PSS1.0,LKF_Simics_VP_RS4_PSS1.1,TGL_Simics_VP_RS2_PSS1.1,TGL_U42_RS4_PV,TGL_Y42_RS4_PV,TGL_Z0_(TGPLP-A0)_RS4_PPOExit,TGL_U42_RS6_Alpha,TGL_U42_RS6_Beta,TGL_U42_RS6_PV,TGL_Y42_RS6_Alpha,TGL_Y42_RS6_Beta,TGL_Y42_RS6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</si>
  <si>
    <t>LKF Usecase: 4_335-UCIS-1586
2201759456
RKL: 1209951588</t>
  </si>
  <si>
    <t>Temperature Sensor should be listed  without issue in the Sensor view tool.</t>
  </si>
  <si>
    <t>LKF_ERB_PO,InProdATMS1.0_03March2018,LKF_PO_Phase1,LKF_PO_Phase2,LKF_PO_New_P3,IFWI_TEST_SUITE,ADL/RKL/JSL,COMMON_QRC_BAT,Delta_IFWI_BIOS,MTL_Test_Suite,IFWI_SYNC,Automation_Inproduction,ADL_N_IFWIIFWI_COVERAGE_DELTA,ADL-P_5SGC1,ADL-P_5SGC2,MTL_IFWI_BAT,RPL-P_5SGC2,RPL_S_MASTER,RPL-S_3SDC2,ADL_M_RVP2a,ADL-M_2SDC1,ADL_M_LP5x_NA,ADL_SBGA_3SDC1,MTL-M_4SDC2,MTL_IFWI_CBV_ISH,ADL_N_IFWI_IEC_ISH,RPL-SBGA_5SC,RPL-SBGA_3SC,LNLM3SDC2</t>
  </si>
  <si>
    <t>Verify Temperature Sensor enumeration after S0i3</t>
  </si>
  <si>
    <t>CSS-IVE-131514</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</si>
  <si>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A0_RS4_Alpha,LKF_A0_RS4_POE,LKF_B0_RS4_Beta,LKF_B0_RS4_PO,LKF_B0_RS4_PV ,LKF_Bx_ROW_19H1_Alpha,LKF_Bx_ROW_19H1_POE,LKF_Bx_ROW_19H2_Beta,LKF_Bx_ROW_19H2_PV,LKF_Bx_ROW_20H1_PV,LKF_HFPGA_RS3_PSS1.0,LKF_N-1_(BXTM)_RS3_POE,LKF_Simics_VP_RS4_PSS1.0,LKF_Simics_VP_RS4_PSS1.1,TGL_Simics_VP_RS2_PSS1.1,TGL_U42_RS4_PV,TGL_Y42_RS4_PV,TGL_U42_RS6_Alpha,TGL_U42_RS6_Beta,TGL_U42_RS6_PV,TGL_Y42_RS6_Alpha,TGL_Y42_RS6_Beta,TGL_Y42_RS6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</si>
  <si>
    <t>LKF Usecase: 4_335-UCIS-1586
1209949893
2201759456
RKL: 1209951588</t>
  </si>
  <si>
    <t>Temperature Sensor should be listed after S0i3 without issue in the Sensor view tool.</t>
  </si>
  <si>
    <t>LKF_PO_Phase3,LKF_PO_New_P3,OBC-LKF-PCH-ISH-Sensors-TemperatureSensor,OBC-TGL-PCH-ISH-Sensors-TemperatureSensor,IFWI_TEST_SUITE,ADL/RKL/JSL,Delta_IFWI_BIOS,MTL_Test_Suite,IFWI_SYNC,ADL-P_5SGC1,ADL-P_5SGC2,RPL-P_5SGC2,RPL_S_MASTER,RPL-S_3SDC2,ADL_SBGA_5GC,IFWI_COVERAGE_DELTA,ADL-M_2SDC1,ADL_M_LP5x_NA,ADL_SBGA_3SDC1,MTL-M_4SDC2,MTL_IFWI_CBV_ISH,RPL-SBGA_5SC,RPL-SBGA_3SC,LNLM3SDC2</t>
  </si>
  <si>
    <t>Verify Temperature Sensor enumeration pre and post Sx cycles</t>
  </si>
  <si>
    <t>CSS-IVE-131515</t>
  </si>
  <si>
    <t>Temperature Sensor should be listed pre and post Sx without issue in the Sensor view tool.</t>
  </si>
  <si>
    <t>InProdATMS1.0_03March2018,LKF_PO_Phase3,LKF_PO_New_P3,OBC-LKF-PCH-ISH-Sensors-TemperatureSensor,OBC-TGL-PCH-ISH-Sensors-TemperatureSensor,IFWI_TEST_SUITE,ADL/RKL/JSL,MTL_Test_Suite,IFWI_SYNC,ADL-P_5SGC1,ADL-P_5SGC2,RPL-P_5SGC2,RPL_S_MASTER,RPL-S_3SDC2,ADL_SBGA_5GC,IFWI_COVERAGE_DELTA,ADL-M_2SDC1,ADL_M_LP5x_NA,ADL_SBGA_3SDC1,MTL-M_4SDC2,MTL_IFWI_CBV_PMC,MTL_IFWI_CBV_ISH,RPL-SBGA_5SC,RPL-SBGA_3SC,LNLM3SDC2</t>
  </si>
  <si>
    <t>Verify Temperature Sensor functionality</t>
  </si>
  <si>
    <t>common,silicon</t>
  </si>
  <si>
    <t>CSS-IVE-131516</t>
  </si>
  <si>
    <t>LKF Usecase: 4_335-UCIS-1586
1209949893
2201759456
RKL: 1209951588</t>
  </si>
  <si>
    <t>Temperature Sensor should be functional  without issue .</t>
  </si>
  <si>
    <t>bios.alderlake,bios.amberlake,bios.lunarlake,bios.meteorlake,bios.raptorlake,bios.rocketlake,ifwi.alderlake,ifwi.arrowlake,ifwi.lunarlake,ifwi.meteorlake,ifwi.raptorlake</t>
  </si>
  <si>
    <t>bios.lunarlake,ifwi.alderlake,ifwi.meteorlake,ifwi.raptorlake</t>
  </si>
  <si>
    <t>LKF_ERB_PO,InProdATMS1.0_03March2018,LKF_PO_Phase1,LKF_PO_Phase2,LKF_PO_New_P3,OBC-LKF-PCH-ISH-Sensors-TemperatureSensor,OBC-TGL-PCH-ISH-Sensors-TemperatureSensor,IFWI_TEST_SUITE,ADL/RKL/JSL,COMMON_QRC_BAT,Delta_IFWI_BIOS,MTL_Test_Suite,IFWI_SYNC,ADL-P_5SGC1,ADL-P_5SGC2,ADL-M_2SDC1,RPL-P_5SGC2,RPL_S_MASTER,RPL-S_3SDC1,MTL_IFWI_BAT,ADL_SBGA_5GC,IFWI_COVERAGE_DELTA,ADL_M_LP5x_NA,ADL_SBGA_3SDC1,MTL-M_4SDC2,MTL_IFWI_CBV_ISH,IPU22.2_BIOS_change,RPL-SBGA_5SC,RPL-Px_2SDC1,RPL-P_4SDC1,RPL-SBGA_3SC,IPU22.3_BIOS_change,LNLM3SDC2,LNL_M_PSS0.8</t>
  </si>
  <si>
    <t>Verify Temperature Sensor functionality after S0i3</t>
  </si>
  <si>
    <t>CSS-IVE-131517</t>
  </si>
  <si>
    <t>Temperature Sensor should be functional after S0i3 without issue .</t>
  </si>
  <si>
    <t>LKF_PO_Phase3,LKF_PO_New_P3,OBC-LKF-PCH-ISH-Sensors-TemperatureSensor,OBC-TGL-PCH-ISH-Sensors-TemperatureSensor,IFWI_TEST_SUITE,ADL/RKL/JSL,Delta_IFWI_BIOS,MTL_Test_Suite,IFWI_SYNC,ADL-P_5SGC1,ADL-P_5SGC2,ADL-M_2SDC1,RPL-P_5SGC2,RPL_S_MASTER,RPL-S_3SDC2,ADL_SBGA_5GC,IFWI_COVERAGE_DELTA,MTL_IFWI_FV,ADL_M_LP5x_NA,ADL_SBGA_3SDC1,MTL-M_4SDC2,MTL_IFWI_CBV_ISH,RPL-SBGA_5SC,RPL-SBGA_3SC,LNLM3SDC2</t>
  </si>
  <si>
    <t>Verify Temperature Sensor functionality  pre and post Sx cycles</t>
  </si>
  <si>
    <t>CSS-IVE-131518</t>
  </si>
  <si>
    <t>Humidity Sensor should be functional pre and post Sx cycles without issue .</t>
  </si>
  <si>
    <t>InProdATMS1.0_03March2018,LKF_PO_Phase3,LKF_PO_New_P3,OBC-LKF-PCH-ISH-Sensors-TemperatureSensor,OBC-TGL-PCH-ISH-Sensors-TemperatureSensor,IFWI_TEST_SUITE,ADL/RKL/JSL,MTL_Test_Suite,IFWI_SYNC,ADL-P_5SGC1,ADL-P_5SGC2,ADL-M_2SDC1,RPL-P_5SGC2,RPL_S_MASTER,RPL-S_3SDC2,ADL_SBGA_5GC,IFWI_COVERAGE_DELTA,MTL_IFWI_FV,ADL_M_LP5x_NA,ADL_SBGA_3SDC1,MTL-M_4SDC2,MTL_IFWI_CBV_PMC,MTL_IFWI_CBV_ISH,RPL-SBGA_5SC,RPL-SBGA_3SC,LNLM3SDC2</t>
  </si>
  <si>
    <t>Verify WLAN connectivity over IPV6 network</t>
  </si>
  <si>
    <t>fw.ifwi.pchc</t>
  </si>
  <si>
    <t>CSS-IVE-131546</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</si>
  <si>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</si>
  <si>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CNVi,discrete WiFi/BT</t>
  </si>
  <si>
    <t>LKF: 4_335-UCIS-2381,4_335-LZ-798
JSLP: 1607196254
ADL:2202557896</t>
  </si>
  <si>
    <t>SUT should able to connect to IPV6 WIFI network and able to Data Transfer/Browsing  secure sites over Internet without any issues</t>
  </si>
  <si>
    <t>This TC is to Validate WLAN connectivity over IPV6 network</t>
  </si>
  <si>
    <t>ICL-ArchReview-PostSi,ICL_RFR,LKF_PO_Phase2,UDL2.0_ATMS2.0,LKF_PO_New_P3,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IFWI_SYNC,ADL_N_IFWIIFWI_COVERAGE_DELTA,RPLSGC2,RPLSGC1,ADLMLP4x,ADL-P_5SGC1,ADL-P_5SGC2,ADL-M_5SGC1,ADL-M_4SDC1,ADL-M_3SDC1,ADL-M_3SDC3,ADL-M_2SDC1,RPL-S_3SDC1,RPL-S_ 5SGC1, RPL-S_4SDC1, RPL-S_4SDC2, RPL-S_2SDC1,  RPL-S_2SDC2, RPL-S_2SDC3, RPL-S_2SDC4,MTL_IFWI_BAT,ADL_SBGA_5GC,RPL-SBGA_3SC1,RPL-SBGA_5SC,RPL-Px_5SGC1,RPL-Px_4SDC1,ADL-M_3SDC2,,ADL-M_2SDC2,ADL-M_5SGC1,ADL-M_3SDC2,ADL-M_2SDC2,RPL-S_3SDC2,RPL-S_3SDC3,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 IFWI_Payload_Platform-Val,ADL_N_IFWI_5SGC1, ADL_N_IFWI_4SDC1, ADL_N_IFWI_3SDC1,  ADL_N_IFWI_2SDC1, ADL_N_IFWI_2SDC2, ADL_N_IFWI_2SDC3,ADL_N_IFWI_5SGC1, ADL_N_IFWI_4SDC1,   ADL_N_IFWI_2SDC1, ADL_N_IFWI_2SDC2,RPL-S_2SDC8,RPL-Px_4SP2,RPL-Px_2SDC1, MTLSGC1, MTLSDC1, MTLSDC2, MTLSDC3, MTLSDC4, MTLSDC5, RPL-SBGA_5SC, RPL-SBGA_4SC, RPL-SBGA_3SC, RPL-Px_4SP2, RPL-Px_2SDC1, RPL-S_ 5SGC1, RPL-S_4SDC1, RPL-S_4SDC2, RPL-S_3SDC1, RPL-S_2SDC1, RPL-S_2SDC2, RPL-S_2SDC3, RPL-S_2SDC7, RPL-S_2SDC8,, RPL_Hx-R-GC, RPL_Hx-R-DC1, LNLM5SGC, LNLM4SDC1, LNLM3SDC3, LNLM3SDC4, LNLM3SDC5, LNLM2SDC6, LNLM2SDC7, LNLM3SDC2, RPL-S_ 5SGC1, RPL-S_4SDC1, RPL-S_4SDC2, RPL-S_3SDC1, RPL-S_2SDC1, RPL-S_2SDC2, RPL-S_2SDC3, RPL-S_2SDC7, RPL-S_2SDC8, RPL-S_2SDC9,RPL-SBGA_DC3</t>
  </si>
  <si>
    <t>Verify Humidity Sensor enumeration pre and post Sx cycle</t>
  </si>
  <si>
    <t>CSS-IVE-131583</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</si>
  <si>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TGL_ H81_RS4_Alpha,TGL_ H81_RS4_Beta,TGL_ H81_RS4_PV,TGL_H81_19H2_RS6_PreAlpha,TGL_Simics_VP_RS2_PSS1.0,TGL_Simics_VP_RS2_PSS1.1,TGL_Simics_VP_RS4_PSS1.0 ,TGL_Simics_VP_RS4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4_PreAlpha,ADL-P_ADP-LP_DDR5_PreAlpha</t>
  </si>
  <si>
    <t>TGL UCIS:2202471130</t>
  </si>
  <si>
    <t>Humidity Sensor should be listed after S3 without issue in the Sensor view tool.</t>
  </si>
  <si>
    <t>IFWI_TEST_SUITE,ADL/RKL/JSL,MTL_Test_Suite,IFWI_SYNC,RPL-P_5SGC2,RPL_S_MASTER,RPL-S_3SDC2,ADL_M_NA,ADL_SBGA_5GC,IFWI_COVERAGE_DELTA,ADL-M_2SDC1,ADL_SBGA_3SDC1,MTL-M_4SDC2,MTL_IFWI_CBV_PMC,MTL_IFWI_CBV_ISH,RPL-SBGA_5SC,RPL-SBGA_3SC,LNLM3SDC2</t>
  </si>
  <si>
    <t>Verify Humidity Sensor functionality pre and post Sx cycle</t>
  </si>
  <si>
    <t>CSS-IVE-131584</t>
  </si>
  <si>
    <t>Humidity Sensor should be functional after S3 without issue .</t>
  </si>
  <si>
    <t>IFWI_TEST_SUITE,ADL/RKL/JSL,MTL_Test_Suite,IFWI_SYNC,RPL-P_5SGC2,RPL_S_MASTER,RPL-S_3SDC2,ADL_M_NA,ADL_SBGA_5GC,IFWI_COVERAGE_DELTA,ADL-M_2SDC1,MTL_IFWI_FV,ADL_SBGA_3SDC1,MTL-M_4SDC2,MTL_IFWI_CBV_PMC,MTL_IFWI_CBV_ISH,RPL-SBGA_5SC,RPL-SBGA_3SC,LNLM3SDC2</t>
  </si>
  <si>
    <t>Validate basic boot check with PTT enabled different Bootguard (0/3/4/5) IFWI profiles with DTPM connected</t>
  </si>
  <si>
    <t>bhiman1x</t>
  </si>
  <si>
    <t>fw.ifwi.bios</t>
  </si>
  <si>
    <t>CSS-IVE-131652</t>
  </si>
  <si>
    <t>Platform Protection and SysFW Security</t>
  </si>
  <si>
    <t>ADL-S_ADP-S_SODIMM_DDR5_1DPC_Alpha,ADL-S_ADP-S_UDIMM_DDR5_1DPC_PreAlpha,JSLP_POR_20H1_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</si>
  <si>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Boot Guard (Anchor Cove),PTT (fTPM),TPM2.0</t>
  </si>
  <si>
    <t>RKL_FR: 1209951610</t>
  </si>
  <si>
    <t>Ensure that the system boots with all Bootguard profiles ifwi</t>
  </si>
  <si>
    <t>This test case is to verify  basic boot check with PTT enabled different Boot guard profiles Dtpm Connected</t>
  </si>
  <si>
    <t>TGL_BIOS_PO_P2,RKL_U_PO_Phase3_IFWI,IFWI_TEST_SUITE,IFWI_PO,RKL_Native_PO,RKL_Xcomp_PO,ADL/RKL/JSL,Phase_3,MTL_Test_Suite,MTL_PSS_0.8IFWI_SYNC,Automation_Inproduction,IFWI_FOC_BAT,ADL_N_IFWIIFWI_COVERAGE_DELTA,RPLSGC1,RPLSGC2,ADLMLP4x,Security_IFWI,ADL-P_5SGC1,ADL-P_5SGC2,MTL_IFWI_Sanity,ADL-M_5SGC1,ADL_N_IFWI,RPL_S_IFWI_PO_Phase3,RPL-S_ 5SGC1,RPL-S_4SDC1,RPL-S_4SDC2,RPL-S_3SDC1,RPL-S_2SDC1,RPL-S_2SDC2,RPL-S_2SDC3,RPL-S_2SDC4,ADL_M_RVP2a,ADL_SBGA_5GC,ERB,RPL_Px_PO_P3,RPL_SBGA_IFWI_PO_Phase3,MTL_IFWI_CBV_CSME,ADL_N_IFWI_4SDC1,ADL_N_IFWI_2SDC1,ADL_N_IFWI_IEC_BIOS,ADL_N_IFWI_IEC_CSME,RPL-SBGA_5GC,RPL-SBGA_5SC
,MTL-P_IFWI_PO,MTL_IFWI_IAC_ESE,ARL_S_IFWI_0.8PSS</t>
  </si>
  <si>
    <t>Validate basic boot check with PTT enabled different Bootguard (0/3/4/5) IFWI profiles</t>
  </si>
  <si>
    <t>bios.security</t>
  </si>
  <si>
    <t>CSS-IVE-131653</t>
  </si>
  <si>
    <t>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UY42_PO,RKL_CML_S_102_TGPH_Xcomp_DDR4_Beta,RKL_CML_S_102_TGPH_Xcomp_DDR4_Alpha,RKL_CML_S_102_TGPH_Xcomp_DDR4_PV,RKL_CML_S_62_TGPH_Xcomp_DDR4_Alpha,RKL_CML_S_62_TGPH_Xcomp_DDR4_Beta,RKL_CML_S_62_TGPH_Xcomp_DDR4_PV,JSLP_Win10x_PreAlpha,JSLP_Win10x_PV,JSLP_Win10x_Alpha,JSLP_Win10x_Beta</t>
  </si>
  <si>
    <t>BIOS Build</t>
  </si>
  <si>
    <t>Test case has been drafted based on the TGL PO test plan
TGL:BC-RQTBCTL-1212
JSLP:1607196237</t>
  </si>
  <si>
    <t>ifwi.arrowlake,ifwi.jasperlake,ifwi.lunarlake,ifwi.meteorlake,ifwi.raptorlake,ifwi.rocketlake</t>
  </si>
  <si>
    <t>ifwi.jasperlake,ifwi.meteorlake,ifwi.raptorlake,ifwi.rocketlake</t>
  </si>
  <si>
    <t>This test case is to Validate Basic boot check after flashing IFWI Profiles</t>
  </si>
  <si>
    <t>TGL_BIOS_PO_P1,rkl_cml_s62,IFWI_TEST_SUITE,RPL-P_5SGC1,RPL-P_4SDC1,RPL-P_2SDC3,RPL-P_3SDC2,RPL-P_5SGC2,ADL/RKL/JSL,MTL_Test_Suite,IFWI_SYNC,RPL-S_5SGC1,RPL-S_2SDC3,RPL-S_2SDC2,RPL-S_2SDC7,RPL-S_2SDC1,RPL-S_3SDC1,RPL-S_4SDC1,RPL-S_3SDC2,Automation_Inproduction,IFWI_FOC_BAT,MTL_IFWI_PSS_EXTENDEDIFWI_COVERAGE_DELTA,MTL_IFWI_Sanity,RPL_S_MASTER,RPL-S_2SDC4,RPL-Px_5SGC1,RPL-Px_3SDC1,RPL-S_ 5SGC1,RPL-S_4SDC1,RPL-S_3SDC2,RPL-S_4SDC2,RPL-S_3SDC1,RPL-S_2SDC1,RPL-S_2SDC2,RPL-S_2SDC7,RPL-S_2SDC3,RPL-S_2SDC4,LNL_M_IFWI_PSS,MTL_IFWI_CBV_CSME,RPL-SBGA_5SC,RPL-SBGA_4SC,RPL-SBGA_3SC,RPL-SBGA_2SC1,RPL-SBGA_2SC2,ARL_S_IFWI_0.8PSS</t>
  </si>
  <si>
    <t>Verify Bluray playback with PAVP</t>
  </si>
  <si>
    <t>CSS-IVE-131753</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</si>
  <si>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</si>
  <si>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PAVP</t>
  </si>
  <si>
    <t>BC-RQTBC-2926
BC-RQTBC-13756
RKL : 1209951652</t>
  </si>
  <si>
    <t>Blueray play back should be done properly after enabling PAVP</t>
  </si>
  <si>
    <t>Test case is to verify Blueray play back with PAVP enable</t>
  </si>
  <si>
    <t>ICL-ArchReview-PostSi,ICL_RFR,UDL2.0_ATMS2.0,OBC-ICL-GPU-PAVP-Graphics-eDP,OBC-TGL-GPU-PAVP-Graphics-eDP,rkl_cml_s62,RKL_U_PO_Phase3_IFWI,IFWI_TEST_SUITE,RKL_Native_PO,RKL_Xcomp_PO,ADL/RKL/JSL,CML_H_ADP_S_PO,COMMON_QRC_BAT,ADL_Arch_Phase3,Phase_3,MTL_Test_Suite,IFWI_SYNC,ADL_N_IFWIIFWI_COVERAGE_DELTA,ADLMLP4x,ADL-P_5SGC1,ADL-P_5SGC2,ADL-M_5SGC1,RPL-Px_5SGC1,RPL-Px_4SDC1,RPL-P_5SGC1,RPL-P_4SDC1,RPL-P_3SDC2,RPL-P_2SDC4,RPL-S_ 5SGC1,RPL-S_4SDC1,RPL-S_3SDC1,RPL-S_4SDC2,RPL-S_2SDC1,RPL-S_2SDC2,RPL-S_2SDC3,RPL_S_IFWI_PO_Phase3,ADL_SBGA_5GC,ADL_SBGA_3DC1,ADL_SBGA_3DC2,ADL_SBGA_3DC3,ADL_SBGA_3DC4,ADL-M_3SDC1,ADL-M_3SDC2,ADL-M_2SDC1,ADL-M_2SDC2,RPL-P_3SDC3,RPL-P_PNP_GC,RPL-S_2SDC7,ADL_SBGA_3SDC1,RPL_Px_PO_P3,MTL-M_5SGC1,MTL-M_4SDC1,MTL-M_4SDC2,MTL-M_3SDC3,MTL-M_2SDC4,MTL-M_2SDC5,MTL-M_2SDC6,RPL_SBGA_IFWI_PO_Phase3,MTL_IFWI_CBV_IUNIT,MTL IFWI_Payload_Platform-Val,ADL_N_IFWI_5SGC1,ADL_N_IFWI_4SDC1,ADL_N_IFWI_3SDC1,ADL_N_IFWI_2SDC1,ADL_N_IFWI_2SDC2,ADL_N_IFWI_2SDC3,RPL_P_PO_P3,RPL-SBGA_5SC,RPL-SBGA_4SC,RPL-SBGA_3SC,RPL-SBGA_2SC1,RPL-SBGA_2SC2,ARL_Px_IFWI_CI,RPL_Hx-R-GC,RPL_Hx-R-DC1</t>
  </si>
  <si>
    <t>Verify Bluray playback with PAVP on multiple display panels</t>
  </si>
  <si>
    <t>CSS-IVE-131756</t>
  </si>
  <si>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</si>
  <si>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BC-RQTBC-2926
BC-RQTBC-13756
IceLake-UCIS-1501
RKL : 1209951653</t>
  </si>
  <si>
    <t>Play back should be fine on display panels with PAVP enable</t>
  </si>
  <si>
    <t>AV play back should be find on all supported display panels with PAVP enabled</t>
  </si>
  <si>
    <t>ICL-ArchReview-PostSi,ICL_RFR,UDL2.0_ATMS2.0,OBC-ICL-GPU-PAVP-Graphics-eDP_DP_HDMI,OBC-TGL-GPU-PAVP-Graphics-eDP_DP_HDMI,rkl_cml_s62,IFWI_TEST_SUITE,RKL_Native_PO,RKL_Xcomp_PO,ADL/RKL/JSL,COMMON_QRC_BAT,ADL_Arch_Phase3,Phase_3,MTL_Test_Suite,IFWI_SYNC,ADL_N_IFWIIFWI_COVERAGE_DELTA,ADLMLP4x,ADL-P_5SGC1,ADL-P_5SGC2,ADL-M_5SGC1,RPL-Px_5SGC1,RPL-Px_4SDC1,RPL-P_5SGC1,RPL-P_4SDC1,RPL-P_3SDC2,RPL-P_2SDC4,RPL-S_ 5SGC1,RPL-S_4SDC1,RPL-S_3SDC1,RPL-S_4SDC2,RPL-S_2SDC1,RPL-S_2SDC2,RPL-S_2SDC3,ADL_SBGA_5GC,ADL_SBGA_3DC1,ADL_SBGA_3DC2,ADL_SBGA_3DC3,ADL_SBGA_3DC4,ADL-M_3SDC1,ADL-M_3SDC2,ADL-M_2SDC1,ADL-M_2SDC2,RPL-P_3SDC3,RPL-P_PNP_GC,RPL-S_2SDC7,ADL_SBGA_3SDC1,MTL_IFWI_CBV_IUNIT,MTL IFWI_Payload_Platform-Val,RPL-SBGA_5SC,RPL-SBGA_4SC,,RPL-SBGA_2SC1,RPL-SBGA_2SC2,RPL-SBGA_4SC,RPL_Hx-R-GC,RPL_Hx-R-DC1</t>
  </si>
  <si>
    <t>Verify whether different types of IFWI (Release,Performance ) can be booted or not</t>
  </si>
  <si>
    <t>CSS-IVE-131799</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</si>
  <si>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</si>
  <si>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BC-RQTBC-13038</t>
  </si>
  <si>
    <t>The machine should boot properly after flashing all different types of IFWI (Release,Performance )</t>
  </si>
  <si>
    <t>ifwi.alderlake,ifwi.lunarlake,ifwi.raptorlake</t>
  </si>
  <si>
    <t>Intention of the testcase is to verify different types of IFWI (Release,Performance ) can be booted or not</t>
  </si>
  <si>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5SGC2,RPL-P_4SDC1,RPL-P_3SDC2,RPL-P_2SDC3,RKL_Native_PO,RKL_Xcomp_PO,Phase_2,ADL/RKL/JSL,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Px_5SGC1,RPL-Px_3SDC1,RPL_S_IFWI_PO_Phase2,RPL-S_ 5SGC1,RPL-S_4SDC1,RPL-S_3SDC2,RPL-S_4SDC2,RPL-S_3SDC1,RPL-S_2SDC1,RPL-S_2SDC2,RPL-S_2SDC7,RPL-S_2SDC3,RPL-S_2SDC4,ADL_SBGA_3SDC1,RPL_Px_PO_P2,ADL-S_Post-Si_In_Production,RPL_SBGA_IFWI_PO_Phase2,ADL_N_IFWI_IEC_CSME,RPL_P_PO_P2,RPL-SBGA_5SC,RPL-SBGA_4SC,RPL-SBGA_3SC</t>
  </si>
  <si>
    <t>GPIO keys function test on OS (Vol Up, Vol Down, Home &amp; Power buttons)</t>
  </si>
  <si>
    <t>CSS-IVE-131800</t>
  </si>
  <si>
    <t>AML_5W_Y22_ROW_PV,AML_7W_Y22_KC_PV,AMLR_Y42_PV_RS6,CFL_U43e_LP3_KC_PV,CFL_U43e_PV,CML_S102_CMPV_DDR4_RS6_SR20_Beta,CML_S102_CMPV_DDR4_RS7_SR20_PV,CML_S62_CMPV_DDR4_RS6_SR20_Beta,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U20_GT0_PV,CNL_U22_PV,CNL_Y22_PV,GLK_B0_RS3_PV,GLK_B0_RS4_PV,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42_RS4_PV,TGL_Y42_RS4_PV,TGL_Z0_(TGPLP-A0)_RS4_PPOExit,WHL_U42_Corp_PV,WHL_U42_PV,WHL_U43e_Corp_PV,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Alpha,RKL_CML_S_62_TGPH_Xcomp_DDR4_Beta,RKL_CML_S_62_TGPH_Xcomp_DDR4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t>
  </si>
  <si>
    <t>GPIO,GPIO interrupts,System Buttons</t>
  </si>
  <si>
    <t>BC-RQTBC-9963
BC-RQTBC-9775 -&gt;  GPIO IO resource and interrupt resource  should be enumerated via ACPI. This testcase deals with functionality check in OS of GPIO IO buttons.
BC-RQTBC-12870
BC-RQTBCTL-1211
BC-RQTBCLF-15</t>
  </si>
  <si>
    <t>All GPIO buttons should work.</t>
  </si>
  <si>
    <t>Intention of the testcase is to verify GPIO keys functionality</t>
  </si>
  <si>
    <t>BIOS,ISH,BIOS+IFWI,CFL-PRDtoTC-Mapping,ICL-ArchReview-PostSi,UDL2.0_ATMS2.0,TGL_ERB_PO,AML_5W_NA,OBC-CNL-PTF-EC-GPIO,OBC-CFL-PTF-EC-GPIO,OBC-LKF-PTF-EC-GPIO,OBC-ICL-PTF-GPIO-HwBtns/LEDs/Switchs,OBC-TGL-PTF-GPIO-HwBtns/LEDs/Switchs,rkl_cml_s62,RKL_U_PO_Phase3_IFWI,IFWI_TEST_SUITE,ADL/RKL/JSL,COMMON_QRC_BAT,Phase_3,MTL_Test_Suite,IFWI_SYNC,ADL_N_IFWIIFWI_COVERAGE_DELTA,ADL_N_IFWI,ADL-M_5SGC1,ADL_SBGA_5GC,ADL_SBGA_3SDC1,MTL_IFWI_FV,RPL-S_2SDC7,MTL_IFWI_CBV_EC,MTL_IFWI_CBV_BIOS,ADL_N_IFWI_2SDC3,ADL_N_IFWI_2SDC1,ADL_N_IFWI_3SDC1,ADL_N_IFWI_4SDC1,ADL_N_IFWI_5SGC1,ADL_N_IFWI_IEC_EC,MTL-P_5SGC1,MTL-P_4SDC1,MTL-P_4SDC2,MTL-P_3SDC3,MTL-P_3SDC4,MTL-P_2SDC5,MTL-P_2SDC6,RPL-SBGA_5SC,RPL-SBGA_4SC,RPL-SBGA_3SC,RPL-SBGA_2SC1,RPL-SBGA_2SC2,RPL-P_5SGC1,RPL-P_4SDC1,RPL-P_3SDC2,RPL-P_2SDC3,RPL-P_2SDC4,RPL-P_2SDC5,RPL-P_2SDC6,LNLM5SGC,LNLM4SDC1,LNLM3SDC2,LNLM3SDC3,LNLM3SDC4,LNLM3SDC5,LNLM2SDC6,LNLM2SDC7,RPL_Hx-R-GC</t>
  </si>
  <si>
    <t>Verify Processor C-states occurrence</t>
  </si>
  <si>
    <t>CSS-IVE-131841</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</si>
  <si>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POE,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</si>
  <si>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C-States</t>
  </si>
  <si>
    <t>BC-RQTBC-9683
TGL:BC-RQTBCTL-645
TGL:BC-RQTBC-13485,BC-RQTBC-14656,BC-RQTBCTL-640
JSL:BC-RQTBC-16110
RKL : 2203201681 , 2203201684
ADL: 1604834155,1604834168</t>
  </si>
  <si>
    <t>Processor C-states should occur on performing C-state cycling and should be greater than 50%</t>
  </si>
  <si>
    <t>Intention of the testcase is to verify Processor C-states occurrence on performing C-state cycling</t>
  </si>
  <si>
    <t>ICL-ArchReview-PostSi,UDL2.0_ATMS2.0,OBC-CNL-CPU-Punit-PM-CState,OBC-TGL-CPU-Punit-PM-CState,OBC-ICL-CPU-Punit-PM-CState,OBC-LKF-CPU-Punit-PM-CState,RKL_S_PO_Phase3_IFWI,RKL_POE,RKL_U_PO_Phase3_IFWI,ADL_PSS_1.0,ADL_pss_0.8_NA,ADL/RKL/JSL,Delta_IFWI_BIOS,IFWI_TEST_SUITE,ADL_Arch_Phase_!,Phase_3,MTL_Test_Suite,MTL_PSS_0.8IFWI_SYNC,IFWI_FOC_BAT,ADL_N_IFWIIFWI_COVERAGE_DELTA,ADLMLP4x,ADL-P_5SGC1,ADL-P_5SGC2,MTL_IFWI_Sanity,ADL-M_5SGC1,ADL_SBGA_5GC,ADL_SBGA_3SDC1,MTL_PSS_CMS,RPL-S_5SGC1,RPL-S_4SDC2,RPL-S_2SDC3,MTL_IFWI_PSS_BLOCK,RPL-S_2SDC7,MTL-M_5SGC1,MTL-M_4SDC1,MTL-M_4SDC2,MTL-M_3SDC3,MTL-M_2SDC4,MTL-M_2SDC5,MTL-M_2SDC6,ADL-S_Post-Si_In_Production,MTL_IFWI_IAC_CSE,MTL_IFWI_IAC_PUNIT,MTL_IFWI_CBV_DMU,MTL_IFWI_CBV_PUNIT,MTL_IFWI_CBV_ChipsetInit,MTL_IFWI_CBV_BIOS,ADL_N_IFWI_2SDC3,ADL_N_IFWI_2SDC1,ADL_N_IFWI_3SDC1,ADL_N_IFWI_4SDC1,ADL_N_IFWI_5SGC1,ADL_N_IFWI_IEC_BIOS,ADL_N_IFWI_IEC_PMC,ADL_N_IFWI_IEC_Chipset_init,MTL-P_5SGC1,MTL-P_4SDC1,MTL-P_4SDC2,MTL-P_3SDC3,MTL-P_3SDC4,MTL-P_2SDC5,MTL-P_2SDC6,RPL_Px_PO_New_P2,RPL-SBGA_5SC,ARL_Px_IFWI_CI,LNLM5SGC,LNLM4SDC1,LNLM3SDC2,LNLM3SDC3,LNLM3SDC4,LNLM3SDC5,LNLM2SDC6,LNLM2SDC7,ARL_S_IFWI_0.5PSS,RPL-P_5SGC,MTLSGC1</t>
  </si>
  <si>
    <t>S0/M0 transition during CS state</t>
  </si>
  <si>
    <t>bios.cpu_pm,bios.me,fw.ifwi.ish</t>
  </si>
  <si>
    <t>CSS-IVE-131893</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</si>
  <si>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</si>
  <si>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InstantGo (CS),MoS (Modern Standby),Virtual Lid</t>
  </si>
  <si>
    <t>BC-RQTBC-8351, BC-RQTBC-12585,BC-RQTBC-12595,BC-RQTBC-14511
TGL: BC-RQTBCTL-883 
RKL:2203202963
RKL:2203203028</t>
  </si>
  <si>
    <t>Transition should be without any issues.</t>
  </si>
  <si>
    <t>bios.arrowlake,bios.lunarlake,bios.meteorlake,bios.raptorlake,bios.tigerlake,ifwi.alderlake,ifwi.arrowlake,ifwi.jasperlake,ifwi.lunarlake,ifwi.meteorlake,ifwi.raptorlake,ifwi.rocketlake</t>
  </si>
  <si>
    <t>bios.arrowlake,bios.meteorlake,bios.raptorlake,ifwi.alderlake,ifwi.jasperlake,ifwi.meteorlake,ifwi.raptorlake,ifwi.rocketlake</t>
  </si>
  <si>
    <t>MEInfo.exe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</si>
  <si>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</si>
  <si>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CFL-PRDtoTC-Mapping,InProdATMS1.0_03March2018,PSE 1.0,IFWI_TEST_SUITE,ADL/RKL/JSL,Delta_IFWI_BIOS,RKL-S X2_(CML-S+CMP-H)_S102,RKL-S X2_(CML-S+CMP-H)_S62,MTL_Test_Suite,IFWI_SYNC,MTL_S_MASTER,RPL_S_MASTER,RPL_P_MASTER,MTL_P_MASTER,MTL_M_MASTER,IFWI_FOC_BAT,ADL-S_ 5SGC_1DPCIFWI_COVERAGE_DELTA,ADL-S_4SDC1,RPLSGC1,RPLSGC2,RPL-S_5SGC1,RPL-S_4SDC1,RPL-S_2SDC9,RPL-S_4SDC2,RPL-S_3SDC1,RPL-S_2SDC1,RPL-S_2SDC2,RPL-S_2SDC3,ADLMLP4x,ADL-P_5SGC1,ADL-P_5SGC2,ADL-M_5SGC1,RPL-Px_5SGC1,RPL-Px_4SDC1,,RPL-P_5SGC1,RPL-P_2SDC3,,RPL-P_5SGC2,RPL-P_4SDC1,RPL-P_3SDC2,RPL-P_2SDC3,ADL-S_ 5SGC1,ADL-S_ 5SGC2,ADL-S_2SDC4,ADL-S_4SDC2,ADL-S_4SDC3,ADL-S_3SDC1,ADL-S_3SDC2,ADL-S_3SDC3,NA_4_FHF,MTL_IFWI_BAT,ADL_SBGA_5GC,ADL_SBGA_3DC4,ARL_PX_MASTER,ARL_S_MASTER,TGL_NEW,UDL2.0_ATMS2.0,IFWI_COVERAGE_DELTA,ADL_M_TS,ADL-P_4SDC2,ADL-P_3SDC3,RPL-S_2SDC7,MTL-M_5SGC1,MTL-M_4SDC1,MTL-M_4SDC2,MTL-M_3SDC3,MTL-M_2SDC4,MTL-M_2SDC5,MTL-M_2SDC6,MTL_IFWI_IAC_CSE,MTL_IFWI_IAC_PUNIT,MTL_IFWI_IAC_DMU,MTL_IFWI_CBV_DMU,MTL_IFWI_CBV_PUNIT,MTL_IFWI_CBV_CSME,RPL-SBGA_5SC,MTL-P_5SGC1,MTL-P_4SDC1,MTL-P_4SDC2,MTL-P_3SDC3,MTL-P_3SDC4,MTL-P_2SDC5,MTL-P_2SDC6,RPL-S_2SDC8,RPL-Px_4SP2,RPL-Px_2SDC1,RPL-P_5SGC,RPL-P_2SDC4,RPL-P_2SDC5,RPL-P_2SDC6,ARL_Px_IFWI_CI,RPL-SBGA_2SC1,RPL-SBGA_2SC2,MTLSDC1,MTLSDC2,RPL_Hx-R-GC,MTLSGC1,MTLSDC1,MTLSDC2,RPL_Hx-R-GC,MTLSDC3,MTLSDC4,RPL_Hx-R-GC,RPL_Hx-R-DC1,LNLM5SGC, LNLM4SDC1, LNLM3SDC2, LNLM3SDC3, LNLM3SDC4, LNLM3SDC5, LNLM2SDC6, LNLM2SDC7</t>
  </si>
  <si>
    <t>Verify firmware upgrade and downgrade for ME payload from OS</t>
  </si>
  <si>
    <t>CSS-IVE-131908</t>
  </si>
  <si>
    <t>ADL-S_ADP-S_SODIMM_DDR5_1DPC_Alpha,ADL-S_ADP-S_UDIMM_DDR5_1DPC_PreAlpha,CFL_H62_RS2_PV,CFL_H62_RS3_PV,CFL_H62_RS4_PV,CFL_H62_RS5_PV,CFL_H82_RS5_PV,CFL_H82_RS6_PV,CFL_S62_RS4_PV,CFL_S62_RS5_PV,CFL_S82_RS5_PV,CFL_S82_RS6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Y42_RS6_PV,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</si>
  <si>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BIOS_PSIRT_QSR_Coverage,FW-Update</t>
  </si>
  <si>
    <t>FW update scenario at OS Level</t>
  </si>
  <si>
    <t>Firmware upgrade and downgrade for ME payload should get completed successfully from OS</t>
  </si>
  <si>
    <t>bios.amberlake,ifwi.alderlake,ifwi.arrowlake,ifwi.jasperlake,ifwi.lunarlake,ifwi.meteorlake,ifwi.raptorlake,ifwi.rocketlake</t>
  </si>
  <si>
    <t>CapsuleApp.efi</t>
  </si>
  <si>
    <t>Intention of the testcase is to verify firmware upgrade and downgrade for ME payload.
This test verifies upgrade and downgrade at OS level
 </t>
  </si>
  <si>
    <t>UDL2.0_ATMS2.0,TGL_H_PSS_BIOS_BAT,IFWI_TEST_SUITE,ADL/RKL/JSL,RKL-S X2_(CML-S+CMP-H)_S102,RKL-S X2_(CML-S+CMP-H)_S62,MTL_Test_Suite,IFWI_SYNC,Automation_Inproduction,ADL_N_IFWIIFWI_COVERAGE_DELTA,RPLSGC1,RPLSGC2,ADLMLP4x,RPL_S_MASTER,RPL-S_5SGC1,RPL-S_4SDC1,RPL-S_2SDC9,RPL-S_3SDC1,RPL-S_2SDC1,RPL-S_2SDC2,RPL-S_2SDC3,RPL-S_ 5SGC1,ADL_SBGA_5GC, ADL_SBGA_3DC4,RPL-S_2SDC7,LNL_M-MASTER,MTL_IFWI_CBV_CSME,ADL_N_IFWI_5SGC1,ADL_N_IFWI_4SDC1,ADL_N_IFWI_3SDC1,ADL_N_IFWI_2SDC1,ADL_N_IFWI_2SDC2,ADL_N_IFWI_2SDC3,ADL_N_IFWI_IEC_CSME,RPL-SBGA_5SC, RPL-SBGA_4SC, RPL-SBGA_3SC, RPL-SBGA_2SC1, RPL-SBGA_2SC2,MTLSDC1,MTLSDC2,RPL_Hx-R-GC,MTLSDC4,MTL_IFWI_MEBx,RPL_Hx-R-GC,RPL_Hx-R-DC1,LNLM5SGC, LNLM3SDC2, LNLM2SDC7,LNLM5SGC, LNLM4SDC1, LNLM3SDC2, LNLM3SDC3, LNLM3SDC4, LNLM3SDC5, LNLM2SDC6, LNLM2SDC7</t>
  </si>
  <si>
    <t>S0/M0 transition during Hbernate(S4) state</t>
  </si>
  <si>
    <t>CSS-IVE-131959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</si>
  <si>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OE,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</si>
  <si>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CSE/TXE,Power Btn/HID,S-states</t>
  </si>
  <si>
    <t>BC-RQTBC-8351, BC-RQTBC-12585,  BC-RQTBC-12595
TGL: BC-RQTBCTL-873,BC-RQTBCTL-883 
RKL:2203202963
RKL:2203203028</t>
  </si>
  <si>
    <t>bios.meteorlake,bios.raptorlake,ifwi.alderlake,ifwi.jasperlake,ifwi.meteorlake,ifwi.raptorlake,ifwi.rocketlake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</si>
  <si>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</si>
  <si>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CSE,CFL-PRDtoTC-Mapping,ICL_PSS_BAT_NEW,InProdATMS1.0_03March2018,PSE 1.0,KBLR_ATMS1.0_Automated_TCs,IFWI_TEST_SUITE,ADL/RKL/JSL,Delta_IFWI_BIOS,RKL-S X2_(CML-S+CMP-H)_S102,RKL-S X2_(CML-S+CMP-H)_S62,MTL_Test_Suite,IFWI_SYNC,MTL_S_MASTER,RPL_S_MASTER,MTL_P_MASTER,MTL_M_MASTER,RPL_P_MASTER,IFWI_FOC_BAT,MTL_IFWI_PSS_EXTENDED,ADL-S_ 5SGC_1DPCIFWI_COVERAGE_DELTA,ADL-S_4SDC1,RPL-S_ 5SGC1,RPL-S_4SDC1,RPL-S_2SDC9,RPL-S_4SDC2,RPL-S_2SDC1,RPL-S_2SDC2,RPL-S_2SDC3,ADL_M_TS,ADLMLP4x,ADL-P_5SGC1,ADL-P_5SGC2,ADL-M_5SGC1,RPL-Px_5SGC1,RPL-Px_4SDC1,,RPL-P_5SGC1,RPL-P_2SDC3,,RPL-P_5SGC2,RPL-P_4SDC1,RPL-P_3SDC2,RPL-P_2SDC3,NA_4_FHF,MTL_IFWI_BAT,ADL_SBGA_5GC,ADL_SBGA_3DC4,ARL_PX_MASTER,ARL_S_MASTER,TGL_NEW,UDL2.0_ATMS2.0,IFWI_COVERAGE_DELTA,ADL-P_4SDC2,ADL-P_3SDC3,RPL-S_5SGC1,RPL-S_3SDC1,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Post-Si_In_Production,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t>
  </si>
  <si>
    <t>S0/M0 transition during sleep(S3) state</t>
  </si>
  <si>
    <t>CSS-IVE-131961</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</si>
  <si>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</si>
  <si>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BC-RQTBCTL-873,BC-RQTBCTL-883 
RKL:2203202963
RKL:2203203028</t>
  </si>
  <si>
    <t>CSE,CFL-PRDtoTC-Mapping,ICL_PSS_BAT_NEW,InProdATMS1.0_03March2018,PSE 1.0,KBLR_ATMS1.0_Automated_TCs,IFWI_TEST_SUITE,ADL/RKL/JSL,Delta_IFWI_BIOS,RKL-S X2_(CML-S+CMP-H)_S102,RKL-S X2_(CML-S+CMP-H)_S62,MTL_Test_Suite,IFWI_SYNC,MTL_S_MASTER,RPL_S_MASTER,MTL_M_MASTER,MTL_P_MASTER,RPL_P_MASTER,IFWI_FOC_BAT,MTL_IFWI_PSS_EXTENDED,ADL-S_ 5SGC_1DPCIFWI_COVERAGE_DELTA,ADL-S_4SDC1,RPL-S_4SDC1,RPL-S_2SDC9,RPL-S_3SDC1,RPL-S_2SDC3,ADL_M_TS,ADLMLP4x,ADL-P_5SGC2,RPL-Px_5SGC1,RPL-Px_4SDC1,,RPL-P_5SGC1,RPL-P_2SDC3,,RPL-P_5SGC2,RPL-P_4SDC1,RPL-P_3SDC2,RPL-P_2SDC3,NA_4_FHF,MTL_IFWI_BAT,ADL_SBGA_5GC,ADL_SBGA_3DC4,ARL_PX_MASTER,ARL_S_MASTER,TGL_NEW,UDL2.0_ATMS2.0,IFWI_COVERAGE_DELTA,ADL-P_4SDC2,ADL-P_3SDC3,RPL-S_5SGC1,RPL-S_4SDC2,RPL-S_2SDC1,RPL-S_2SDC2,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t>
  </si>
  <si>
    <t>Verify ME(M0) status pre and post cold and warm reset cycle</t>
  </si>
  <si>
    <t>CSS-IVE-131962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</si>
  <si>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</si>
  <si>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CSE/TXE,G3-State,S-states</t>
  </si>
  <si>
    <t>BC-RQTBC-8351
BC-RQTBC-12588
BC-RQTBC-12589
TGL: BC-RQTBCTL-877</t>
  </si>
  <si>
    <t>Ensure :M0 state observed  after warm reset transition.</t>
  </si>
  <si>
    <t>bios.lunarlake,bios.meteorlake,bios.raptorlake,ifwi.alderlake,ifwi.jasperlake,ifwi.meteorlake,ifwi.raptorlake,ifwi.rocketlake</t>
  </si>
  <si>
    <t>ME(M0) status pre and post cold and warm reset cycle should be proper</t>
  </si>
  <si>
    <t>CSE,CFL-PRDtoTC-Mapping,ICL_PSS_BAT_NEW,BIOS_EXT_BAT,InProdATMS1.0_03March2018,PSE 1.0,KBLR_ATMS1.0_Automated_TCs,IFWI_TEST_SUITE,ADL/RKL/JSL,Delta_IFWI_BIOS,RKL-S X2_(CML-S+CMP-H)_S102,RKL-S X2_(CML-S+CMP-H)_S62,MTL_Test_Suite,IFWI_SYNC,MTL_S_MASTER,RPL_S_MASTER,IFWI_FOC_BAT,RPL_P_MASTER,MTL_P_MASTER,MTL_M_MASTER,MTL_IFWI_PSS_EXTENDED,ADL-S_ 5SGC_1DPCIFWI_COVERAGE_DELTA,ADL-S_4SDC1,RPLSGC1,RPL-S_4SDC1,RPL-S_2SDC9,RPL-S_4SDC2,RPL-S_2SDC1,RPL-S_2SDC2,RPL-S_2SDC3,ADL_M_TS,ADLMLP4x,ADL-P_5SGC1,ADL-P_5SGC2,ADL-M_5SGC1,RPL-Px_4SDC1,RPL-Px_5SGC1,,RPL-P_5SGC1,RPL-P_2SDC3,,RPL-P_5SGC2,RPL-P_4SDC1,RPL-P_3SDC2,RPL-P_2SDC3,RPL-S_3SDC1,MTL_IFWI_BAT,ADL_SBGA_5GC,ADL_SBGA_3DC4,ARL_PX_MASTER,ARL_S_MASTER,NA_4_FHF,RPL-S_5SGC1,RPL-S_2SDC7,LNL_M_IFWI_PSS,ADL-S_Post-Si_In_Production,MTL-M_5SGC1,MTL-M_4SDC1,MTL-M_4SDC2,MTL-M_3SDC3,MTL-M_2SDC4,MTL-M_2SDC5,MTL-M_2SDC6,MTL_IFWI_IAC_CSE,MTL_IFWI_IAC_PUNIT,MTL_IFWI_IAC_DMU,MTL-M/P_Pre-Si_In_Production,MTL_IFWI_CBV_DMU,MTL_IFWI_CBV_PUNIT,MTL_IFWI_CBV_CSME,RPL-SBGA_5SC,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LNLM2SDC7,LNL_M_PSS0.8</t>
  </si>
  <si>
    <t>S0/M0 transition during Hybrid sleep state</t>
  </si>
  <si>
    <t>CSS-IVE-131964</t>
  </si>
  <si>
    <t>ADL-S_ADP-S_SODIMM_DDR5_1DPC_Alpha,ADL-S_ADP-S_UDIMM_DDR5_1DPC_PreAlpha,AMLR_Y42_PV_RS6,CFL_H62_RS2_PV,CFL_H62_RS3_PV,CFL_H62_RS4_PV,CFL_H62_RS5_PV,CFL_H82_RS5_PV,CFL_H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</si>
  <si>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BC-RQTBCTL-883 
RKL:2203202963
RKL:2203203028</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</si>
  <si>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</si>
  <si>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CSE,CFL-PRDtoTC-Mapping,InProdATMS1.0_03March2018,PSE 1.0,KBLR_ATMS1.0_Automated_TCs,IFWI_TEST_SUITE,ADL/RKL/JSL,Delta_IFWI_BIOS,RKL-S X2_(CML-S+CMP-H)_S102,RKL-S X2_(CML-S+CMP-H)_S62,MTL_Test_Suite,IFWI_SYNC,MTL_S_MASTER,RPL_S_MASTER,MTL_M_MASTER,MTL_P_MASTER,RPL_P_MASTER,IFWI_FOC_BAT,IFWI_FOC_BAT_EXT,ADL-S_ 5SGC_1DPCIFWI_COVERAGE_DELTA,ADL-S_4SDC1,RPLSGC1,RPLSGC2,ADL_M_TS,RPL-S_ 5SGC1,RPL-S_4SDC1,RPL-S_2SDC9,RPL-S_4SDC2,RPL-S_2SDC1,RPL-S_2SDC2,RPL-S_2SDC3,ADLMLP4x,ADL-P_5SGC2,RPL-Px_5SGC1,RPL-Px_4SDC1,,RPL-P_5SGC1,RPL-P_2SDC3,,RPL-P_5SGC2,RPL-P_4SDC1,RPL-P_3SDC2,RPL-P_2SDC3,NA_4_FHF,ADL_SBGA_5GC,ADL_SBGA_3DC4,ARL_PX_MASTER,ARL_S_MASTER,TGL_NEW,UDL2.0_ATMS2.0,IFWI_COVERAGE_DELTA,ADL-P_4SDC2,ADL-P_3SDC3,RPL-S_5SGC1,RPL-S_3SDC1,RPL-S_2SDC7,ADL-S_Post-Si_In_Production,MTL-M_5SGC1,MTL-M_4SDC1,MTL-M_4SDC2,MTL-M_3SDC3,MTL-M_2SDC4,MTL-M_2SDC5,MTL-M_2SDC6,MTL_IFWI_IAC_PUNIT,MTL_IFWI_IAC_DMU,MTL_IFWI_CBV_DMU,MTL_IFWI_CBV_PMC,MTL_IFWI_CBV_PUNIT,MTL_IFWI_CBV_CSME,RPL-SBGA_5SC,MTL-P_5SGC1,MTL-P_4SDC1,MTL-P_4SDC2,MTL-P_3SDC3,MTL-P_3SDC4,MTL-P_2SDC5,MTL-P_2SDC6,RPL-S_Post-Si_In_Production,RPL-S_2SDC8,RPL-Px_4SP2,RPL-Px_2SDC1,RPL-P_5SGC,RPL-P_2SDC4,RPL-P_2SDC5,RPL-P_2SDC6,ARL_Px_IFWI_CI,RPL-SBGA_2SC1,RPL-SBGA_2SC2,MTLSDC1,MTLSDC2,RPL_Hx-R-GC,LNLM5SGC,LNLM3SDC2,LNLM4SDC1,LNLM3SDC3,LNLM3SDC4,LNLM3SDC5,LNLM2SDC6,RPL-SBGA_3SC,MTLSGC1,MTLSDC1,MTLSDC2,RPL_Hx-R-GC,MTLSDC3,MTLSDC4,MTL_IFWI_MEBx,RPL_Hx-R-GC,RPL_Hx-R-DC1,LNLM5SGC, LNLM4SDC1, LNLM3SDC2, LNLM3SDC3, LNLM3SDC4, LNLM3SDC5, LNLM2SDC6, LNLM2SDC7</t>
  </si>
  <si>
    <t>Verify No device yellow bangs pre and post Sx cycles with all device connected as per config planned ( Golden, delta, 5, 4, 3 STAR )</t>
  </si>
  <si>
    <t>CSS-IVE-132083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</si>
  <si>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</si>
  <si>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No yellow bangs should be seen in device manager pre and post Sx cycles</t>
  </si>
  <si>
    <t>ifwi.alderlake,ifwi.arrowlake,ifwi.lunarlake,ifwi.meteorlake,ifwi.raptorlake,ifwi.rocketlake</t>
  </si>
  <si>
    <t>GLK-IFWI-SI,ICL_PSS_BAT_NEW,GLK-RS3-10_IFWI,CNL_Automation_Production,CFL_Automation_Production,InProdATMS1.0_03March2018,PSE 1.0,OBC-CNL-PTF-PMC-PM-Sx,OBC-CFL-PTF-PMC-PM-Sx,OBC-LKF-PTF-PMC-PM-Sx,OBC-ICL-PTF-PMC-PM-Sx,OBC-TGL-PTF-PMC-PM-Sx,TGL_PSS_IN_PRODUCTION,ICL_ATMS1.0_Automation,GLK_ATMS1.0_Automated_TCs,CML_BIOS_SPL,KBLR_ATMS1.0_Automated_TCs,TGL_BIOS_PO_P3,TGL_IFWI_PO_P3,MCU_UTR,MCU_NO_HARM,CML_DG1_Delta,IFWI_TEST_SUITE,RPL-P_5SGC1,RPL-P_5SGC2,RPL-P_4SDC1,RPL-P_3SDC2,RPL-P_2SDC3,ADL/RKL/JSL,MTL_Test_Suite,IFWI_SYNC,RPL-S_5SGC1,RPL-S_2SDC3,RPL-S_2SDC2,RPL-S_2SDC7,RPL-S_2SDC1,RPL-S_3SDC1,RPL-S_4SDC1,RPL-S_3SDC2,ADL_SBGA_5GC,IFWI_COVERAGE_DELTA,RPLSGC2,RPLSGC1,ADLMLP4x,ADL-P_5SGC1,ADL-P_5SGC2,ADL-M_5SGC1,ADL-M_4SDC1,ADL-M_3SDC1,ADL-M_3SDC2,ADL-M_3SDC3,ADL-M_2SDC1,ADL-P_4SDC1,ADL-P_4SDC2,ADL-P_3SDC1,ADL-P_3SDC2,ADL-P_3SDC3,ADL-P_3SDC4,ADL-P_2SDC1,ADL-P_2SDC2,ADL-P_2SDC3,ADL-P_2SDC4,ADL-P_2SDC5,ADL-P_2SDC6_OC,ADL-P_3SDC5,RPL-Px_5SGC1,RPL-Px_3SDC1,RPL_S_IFWI_PO_Phase2,RPL-S_ 5SGC1,RPL-S_4SDC1,RPL-S_3SDC2,RPL-S_4SDC2,RPL-S_3SDC1,RPL-S_2SDC1,RPL-S_2SDC2,RPL-S_2SDC7,RPL-S_2SDC3,RPL-S_2SDC4,ADL_SBGA_3SDC1,RPL_Px_PO_P2,ADL-S_Post-Si_In_Production,RPL_SBGA_IFWI_PO_Phase2,MTL_IFWI_CBV_PMC,RPL_P_PO_P2,RPL-S_Post-Si_In_Production,RPL-SBGA_5SC,RPL-SBGA_4SC,RPL-SBGA_3SC,MTLSGC1, MTLSDC4,MTLSDC2,MTLSDC1,MTLSDC5,MTLSDC3</t>
  </si>
  <si>
    <t>Verify Touch function test using Touch Panel pre and post Sx cycle</t>
  </si>
  <si>
    <t>CSS-IVE-132086</t>
  </si>
  <si>
    <t>ADL-S_ADP-S_SODIMM_DDR5_1DPC_Alpha,AML_5W_Y22_ROW_PV,AMLR_Y42_PV_RS6,CNL_H82_PV,CNL_U22_PV,CNL_Y22_PV,GLK_B0_RS3_PV,JSLP_POR_20H1_Alpha,JSLP_POR_20H1_PreAlpha,JSLP_POR_20H2_Beta,JSLP_POR_20H2_PV,KBL_U21_PV,KBL_Y22_PV,KBLR_Y_PV,TGL_ H81_RS4_Alpha,TGL_ H81_RS4_Beta,TGL_ H81_RS4_PV,TGL_H81_19H2_RS6_PreAlpha,TGL_HFPGA_RS2,TGL_HFPGA_RS3,TGL_HFPGA_RS4,TGL_U42_RS4_PV,TGL_Y42_RS4_PV,TGL_Z0_(TGPLP-A0)_RS4_PPOExit,WHL_U42_PV,ADL-S_ADP-S_SODIMM_DDR5_1DPC_Beta,ADL-S_ADP-S_SODIMM_DDR5_1DPC_PreAlpha,ADL-S_ADP-S_SODIMM_DDR5_1DPC_PV,TGL_U42_RS6_Alpha,TGL_U42_RS6_Beta,TGL_U42_RS6_PV,TGL_Y42_RS6_Alpha,TGL_Y42_RS6_Beta,TGL_Y42_RS6_PV,AML_Y42_Win10X_PV,ADL-P_ADP-LP_DDR4_ALPHA,ADL-P_ADP-LP_DDR4_BETA,ADL-P_ADP-LP_DDR4_PV,ADL-P_ADP-LP_LP4x_POE,ADL-P_ADP-LP_LP4x_ALPHA,ADL-P_ADP-LP_LP4x_BETA,ADL-P_ADP-LP_LP4x_PV,ADL-P_ADP-LP_LP5_ALPHA,ADL-P_ADP-LP_LP5_BETA,ADL-P_ADP-LP_LP5_PV,JSLP_Win10x_PreAlpha,JSLP_Win10x_PV,JSLP_Win10x_Alpha,JSLP_Win10x_Beta,ADL-P_ADP-LP_LP5_PreAlpha,ADL-P_ADP-LP_L4X_PreAlpha,ADL-P_ADP-LP_DDR4_PreAlpha</t>
  </si>
  <si>
    <t>S-states,touch panel</t>
  </si>
  <si>
    <t>ifwi.alderlake,ifwi.arrowlake,ifwi.jasperlake,ifwi.lunarlake,ifwi.meteorlake,ifwi.raptorlake</t>
  </si>
  <si>
    <t>Intention of the testcase is to verify touch panel functionality pre and post Sx cycle</t>
  </si>
  <si>
    <t>GraCom,GLK-IFWI-SI,ICL_BAT_NEW,BIOS_EXT_BAT,UDL2.0_ATMS2.0,TGL_ERB_PO,CML_U_LP3_Delta,CML_BIOS_SPL,IFWI_TEST_SUITE,ADL/RKL/JSL,MTL_Test_Suite,IFWI_SYNC,ADL_N_IFWIIFWI_COVERAGE_DELTA,RPL_S_MASTER,RPL-S_3SDC1,ADL-P_3SDC1,RPL-Px_5SGC1,RPL-Px_4SDC1,RPL-P_4SDC1,ADL_SBGA_5GC,ADL_SBGA_3SDC1,MTL_IFWI_CBV_PMC,MTL_IFWI_CBV_BIOS,ADL_N_IFWI_4SDC1,ADL_N_IFWI_2SDC2,ADL_N_IFWI_2SDC3,ADL_N_IFWI_IEC_PMC,RPL-SBGA_5SC,ARL_Px_IFWI_CI,LNLM3SDC3,MTLSDC2</t>
  </si>
  <si>
    <t>Verify Touch function test using TouchPad pre and post Sx cycle</t>
  </si>
  <si>
    <t>CSS-IVE-132089</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</si>
  <si>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U42_RS6_PV,ICL_Y42_RS6_PV,JSLP_POR_20H1_Alpha,JSLP_POR_20H1_PreAlpha,JSLP_POR_20H2_Beta,JSLP_POR_20H2_PV,KBL_U21_PV,KBL_Y22_PV,KBLR_Y_PV,TGL_U42_RS4_PV,TGL_Y42_RS4_PV,TGL_Z0_(TGPLP-A0)_RS4_PPOExit,WHL_U42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</si>
  <si>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I2C/USB touch pad,S-states,TouchPad</t>
  </si>
  <si>
    <t>BC-RQTBC-2501
IceLake-UCIS-1988
TGL Requirement coverage: 220195270, 220194396,</t>
  </si>
  <si>
    <t>Touch pad Device should get enumerated under device manager and should be functional pre and post cycling.</t>
  </si>
  <si>
    <t>This TC is to Validate Touch function test using TouchPad pre and post Sx cycle</t>
  </si>
  <si>
    <t>GraCom,ICL_PSS_BAT_NEW,ICL_BAT_NEW,BIOS_EXT_BAT,UDL2.0_ATMS2.0,TGL_VP_NA,OBC-ICL-PCH-I2C-Touch-Touchpad,OBC-TGL-PCH-I2C-Touch-Touchpad,IFWI_TEST_SUITE,ADL/RKL/JSL,RKL-S X2_(CML-S+CMP-H)_S102,RKL-S X2_(CML-S+CMP-H)_S62,MTL_Test_Suite,IFWI_SYNC,ADL_N_IFWIIFWI_COVERAGE_DELTA,ADLMLP4x,ADL-P_5SGC1,ADL-M_5SGC1,ADL-P_3SDC3,ADL-P_3SDC4,RPL-Px_5SGC1,RPL-Px_4SDC1,RPL-P_5SGC1,ADL_SBGA_5GC,MTL_IFWI_QAC,MTL_IFWI_CBV_PMC,MTL_IFWI_CBV_BIOS,ADL_N_IFWI_4SDC1,ADL_N_IFWI_2SDC2,ADL_N_IFWI_2SDC3,ADL_N_IFWI_IEC_PMC,RPL-SBGA_5SC,ARL_Px_IFWI_CI,RPL-SBGA_4SC,MTL-P_IFWI_PO,LNLM5SGC,LNLM3SDC2,LNLM4SDC1,RPL_Hx-R-GC,RPL_Hx-R-DC1</t>
  </si>
  <si>
    <t>Verify CPU turbo boost functionality pre and post Sx cycle</t>
  </si>
  <si>
    <t>CSS-IVE-132146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</si>
  <si>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</si>
  <si>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S-states,Turbo</t>
  </si>
  <si>
    <t>Written based on IFWI mandatory test case check list
TGL : BC-RQTBCTL-2684
JSLP : 1607196257</t>
  </si>
  <si>
    <t>CPU turbo boost should be functional post S3 cycle</t>
  </si>
  <si>
    <t>Intention of the testcase is to verify CPU turbo boost functionality pre and post Sx cycle</t>
  </si>
  <si>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4SDC2,RPL-S_3SDC1,RPL-S_2SDC1,RPL-S_2SDC2,RPL-S_2SDC3,RPL-S_2SDC8,MTL_IFWI_PSS_BLOCK,RPL-P_5SGC1,RPL-P_4SDC1,RPL-P_3SDC2,RPL-P_2SDC3,RPL-S_2SDC7,ADL-S_Post-Si_In_Production,MTL_IFWI_CBV_DMU,MTL_IFWI_CBV_PMC,MTL_IFWI_CBV_PUNIT,MTL IFWI_Payload_Platform-Val,ADL_N_IFWI_2SDC3,ADL_N_IFWI_2SDC1,ADL_N_IFWI_3SDC1,ADL_N_IFWI_4SDC1,ADL_N_IFWI_5SGC1,MTL-P_5SGC1,MTL-P_4SDC1,MTL-P_4SDC2,MTL-P_3SDC4,RPL-SBGA_5SC,RPL-SBGA_4SC,RPL-SBGA_3SC,RPL-SBGA_2SC1,RPL-SBGA_2SC2,RPL-S_Post-Si_In_Production</t>
  </si>
  <si>
    <t>Verify Audio recording and Playback over 3.5mm-Jack-Headset (via HD-A)</t>
  </si>
  <si>
    <t>CSS-IVE-132185</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</si>
  <si>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1.0,RKL_S_CMPH_Simics_VP_PSS1.1,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</si>
  <si>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BC-RQTBC-10138, 
IceLake-UCIS-720,
IceLake-UCIS-4251
IceLake-UCIS-2148(Rev2.3)
TGL HSD-ES ID 220195230
TGL HSD-ES ID 220194369
TGL HSD ES ID:220194373
TGL HSD ES ID:220195238
JSL+:1604590079
ADL FR: 1408256996, 1604590079, 1604590045, 1604590060
RKL FR: 1209950229
MTL FR: 16011326950 , 16011326958</t>
  </si>
  <si>
    <t>Ensure that the audio recording and voice/'audio file' plays in headphones without any issue</t>
  </si>
  <si>
    <t>Intention of the testcase is to verify 3.5 mm Jack headset functionality over HDA codec</t>
  </si>
  <si>
    <t>GraCom,GLK-FW-PO,ICL-FW-PSS0.5,L5_milestone_only,GLK-RS3-10_IFWI,BIOS_BAT_QRC,ICL_BAT_NEW,BIOS_EXT_BAT,UDL2.0_ATMS2.0,TGL_ERB_PO,OBC-CNL-PCH-AVS-Audio-HDA_Headphone,OBC-CFL-PCH-AVS-Audio-HDA_Headphone,OBC-ICL-PCH-AVS-Audio-HDA_Headphone,OBC-TGL-PCH-AVS-Audio-HDA_Headphone,CML_BIOS_Sanity_CSME12.xx,TGL_H_PSS_BIOS_BAT,rkl_cml_s62,ADL_PSS_1.0,ADL_PSS_1.05,IFWI_TEST_SUITE,RKL_Native_PO,RKL_Xcomp_PO,ADL_pss_0.8_NA,ADL/RKL/JSL,CML_H_ADP_S_PO,COMMON_QRC_BAT,Phase_3,MTL_Test_Suite,MTL_PSS_0.8,MTL_PSS_1.1IFWI_SYNC,Automation_Inproduction,IFWI_FOC_BAT,ADL_N_IFWI,IFWI_COVERAGE_DELTA,RPLSGC1,RPLSGC2,ADLMLP4x,ADL-M_5SGC1,ADL-M_3SDC2,ADL-M_2SDC1,RPL-Px_5SGC1,MTL_S_IFWI_PSS_0.8,RPL-S_ 5SGC1,RPL-S_4SDC1,RPL-S_2SDC2,RPL-S_2SDC3,RPL_S_IFWI_PO_Phase3,MTL_IFWI_BAT,ADL_M_RVP2a,ADL_SBGA_5GC,ADL_SBGA_3DC3,ADL_SBGA_3DC4,ADL-P_5SGC2,ADL-P_4SDC1,ADL-P_3SDC1,ADL-P_3SDC2,ADL-P_2SDC1,ADL-P_2SDC2,ADL-P_2SDC3,ADL-P_2SDC5,ADL-P_3SDC_5SUT,ADL_N_5SGC1,ADL_N_3SDC1,ADL_N_2SDC,ADL_N_2SDC2,ADL_N_2SDC3,ADL-N_DT_Regulatory,ADL-N_Mobile_Regulatory,RPL-P_5SGC1,RPL-P_PNP_GC,LNL_M_IFWI_PSS,RPL_Px_PO_P3,MTL_IFWI_QAC,MTL-M_5SGC1,MTL-M_3SDC3,MTL_IFWI_IAC_ACE ROM EXT,RPL_SBGA_IFWI_PO_Phase3,MTL_IFWI_CBV_ACE FW,ADL_N_IFWI_5SGC1,ADL_N_IFWI_4SDC1,ADL_N_IFWI_3SDC1,ADL_N_IFWI_2SDC2,ADL_N_IFWI_2SDC3,RPL_P_PO_P3,RPL-SBGA_5SC,RPL-S_2SDC8,RPL-Px_2SDC1,ARL_S_IFWI_0.8PSS,,RPL-Px_2SDC1,RPL_Hx-R-GC,RPL_Hx-R-DC1</t>
  </si>
  <si>
    <t>Verify Intel Display Audio enumeration pre and post Sx cycle</t>
  </si>
  <si>
    <t>CSS-IVE-132198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</si>
  <si>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</si>
  <si>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codecs,S-states</t>
  </si>
  <si>
    <t>BC-RQTBC-10138
TGL HSD ID:220194370
JSL+: 2202557339</t>
  </si>
  <si>
    <t>Intel HD Audio get enumerated pre and post cycle</t>
  </si>
  <si>
    <t>This test is to verify Intel HD Audio enumeration post Sx cycle</t>
  </si>
  <si>
    <t>ICL-FW-PSS0.5,ICL_PSS_BAT_NEW,CNL_Automation_Production,CFL_Automation_Production,InProdATMS1.0_03March2018,PSE 1.0,TGL_VP_NA,OBC-CNL-GPU-DDI-Display-HDMI_Audio,OBC-CFL-GPU-DDI-Display-HDMI_Audio,OBC-ICL-GPU-DDI-Display-HDMI_Audio,OBC-TGL-GPU-DDI-Display-HDMI_Audio,RKL_PSS0.5,TGL_PSS_IN_PRODUCTION,ICL_ATMS1.0_Automation,GLK_ATMS1.0_Automated_TCs,KBLR_ATMS1.0_Automated_TCs,TGL_NEW_BAT,CML_DG1_Delta,IFWI_TEST_SUITE,ADL/RKL/JSL,ADL_Arch_Phase3,MTL_Test_Suite,IFWI_SYNC,IFWI_FOC_BAT,ADL_N_IFWI,MTL_IFWI_PSS_EXTENDEDIFWI_COVERAGE_DELTA,ADLMLP4x,ADL-P_5SGC1,ADL-P_5SGC2,ADL-M_5SGC1,RPL-Px_5SGC1,RPL-Px_4SDC1,RPL-P_4SDC1,RPL-P_3SDC2,RPL-P_2SDC4,RPL-S_ 5SGC1,RPL-S_4SDC1,RPL-S_3SDC1,RPL-S_4SDC2,RPL-S_2SDC1,RPL-S_2SDC2,RPL-S_2SDC3,ADL_SBGA_5GC,ADL_SBGA_3DC1,ADL_SBGA_3DC2,ADL_SBGA_3DC3,ADL_SBGA_3DC4,ADL-M_3SDC1,ADL-M_3SDC2,ADL-M_2SDC1,ADL-M_2SDC2,RPL-P_3SDC3,RPL-P_PNP_GC,RPL-S_2SDC7,LNL_M_IFWI_PSS,ADL_SBGA_3SDC1,ADL-S_Post-Si_In_Production,MTL-M_5SGC1,MTL-M_3SDC3,MTL_IFWI_IAC_ACE ROM EXT,MTL_IFWI_CBV_ACE FW,MTL_IFWI_CBV_PMC,ADL_N_IFWI_IEC_PMC,RPL-SBGA_5SC,RPL-SBGA_4SC,RPL-SBGA_3SC,RPL-SBGA_2SC1,RPL-SBGA_2SC2,RPL-S_Post-Si_In_Production,RPL-Px_4SP2,RPL-Px_2SDC1,ARL_S_IFWI_0.8PSS,ADL_N_IFWI_5SGC1, MTLSDC4,RPL_Hx-R-GC,RPL_Hx-R-DC1</t>
  </si>
  <si>
    <t>ISH Sensor enumeration pre and post Sx cycle - Magnetometer</t>
  </si>
  <si>
    <t>CSS-IVE-132265</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</si>
  <si>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</si>
  <si>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New Scenario Added based on 2016 Apollo Lake Entry Platform POR Rev 1.12
IceLake-UCIS-1855
IceLake-UCIS-2033
TGL Requirement coverage: 220195303, 220194423, BC-RQTBCTL-1100, RKL:2203201744</t>
  </si>
  <si>
    <t>Sensor should get enumerated in Device manager pre and post Sx cycle</t>
  </si>
  <si>
    <t>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</si>
  <si>
    <t>GraCom,ICL-ArchReview-PostSi,InProdATMS1.0_03March2018,PSE 1.0,OBC-ICL-PCH-ISH-Sensors-Magnetometer,OBC-TGL-PCH-ISH-Sensors-Magnetometer,RKL_PSS0.5,TGL_PSS_IN_PRODUCTION,GLK_ATMS1.0_Automated_TCs,IFWI_TEST_SUITE,ADL/RKL/JSL,MTL_Test_Suite,IFWI_SYNC,ADL_N_IFWIIFWI_COVERAGE_DELTA,ADLMLP4x,RPL-P_5SGC1,RPL-P_5SGC2,RPL_S_MASTER,RPL-S_3SDC2,ADL_SBGA_5GC,ADL-M_5SGC1,ADL-M_2SDC1,ADL_SBGA_3SDC1,MTL-M_5SGC1,MTL-M_4SDC2,MTL_IFWI_CBV_PMC,MTL_IFWI_CBV_ISH,ADL_N_IFWI_5SGC1,ADL_N_IFWI_4SDC1,ADL_N_IFWI_3SDC1,ADL_N_IFWI_2SDC1,ADL_N_IFWI_IEC_PMC,ADL_N_IFWI_IEC_ISH,RPL-SBGA_5SC,RPL-SBGA_3SC,MTLSDC2,LNLM5SGC,LNLM3SDC2,LNLM4SDC1,LNLM3SDC3,LNLM3SDC4,LNLM3SDC5,LNLM2SDC6,ARL_S_IFWI_0.8PSS,RPL_Hx-R-GC,LNLM2SDC7</t>
  </si>
  <si>
    <t>Verify ISH Sensor Functionality - Magnetometer</t>
  </si>
  <si>
    <t>CSS-IVE-132268</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</si>
  <si>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</si>
  <si>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BC-RQTBC-9989
IceLake-UCIS-1855
IceLake-UCIS-2033
TGL Requirement coverage: 220195303, 220194423,
RKL:2203201744, FR:1209951563</t>
  </si>
  <si>
    <t>Sensor should be functional</t>
  </si>
  <si>
    <t>Please use Action Manager tool instead of Sensor Diagnostic to check for Sensor functionality and enumeration testing in WOS.
Tool Location: \\akasha1\Temp\jpt\Action Manager
Note: Please note that this tool is only applicable for Win8.1 OS and Win 10 TH2 build and above
For Win7 and AOS please continue using Sensor Diagnostic tool.
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</si>
  <si>
    <t>GLK-FW-PO,ICL-ArchReview-PostSi,LKF_ERB_PO,BIOS_EXT_BAT,InProdATMS1.0_03March2018,LKF_PO_Phase1,LKF_PO_Phase2,LKF_PO_New_P3,TGL_ERB_PO,OBC-LKF-PCH-ISH-Sensors-Magnetometer,OBC-ICL-PCH-ISH-Sensors-Magnetometer,OBC-TGL-PCH-ISH-Sensors-Magnetometer,RKL_PSS0.5,TGL_PSS_IN_PRODUCTION,RKL_U_PO_Phase3_IFWI,IFWI_TEST_SUITE,RKL_Native_PO,RKL_Xcomp_PO,ADL/RKL/JSL,CML_H_ADP_S_PO,COMMON_QRC_BAT,Delta_IFWI_BIOS,Phase_3,MTL_Test_Suite,MTL_PSS_0.8IFWI_SYNC,IFWI_FOC_BAT,ADL_N_IFWIIFWI_COVERAGE_DELTA,ADLMLP4x,RPL-P_5SGC1,RPL-P_5SGC2,RPL_S_MASTER,RPL-S_3SDC2,RPL_S_IFWI_PO_Phase3,MTL_IFWI_BAT,ADL_SBGA_5GC,ADL-M_5SGC1,ADL-M_2SDC1,LNL_M_IFWI_PSS,ADL_SBGA_3SDC1,RPL_Px_PO_P3,MTL-M/P_Pre-Si_In_Production,MTL-M_5SGC1,MTL-M_4SDC2,MTL_IFWI_IAC_ISH,RPL_SBGA_IFWI_PO_Phase3,MTL_IFWI_CBV_ISH,ADL_N_IFWI_5SGC1,ADL_N_IFWI_4SDC1,ADL_N_IFWI_3SDC1,ADL_N_IFWI_2SDC1,ADL_N_IFWI_IEC_PMC,ADL_N_IFWI_IEC_ISH,RPL_P_PO_P3,RPL-SBGA_5SC,ARL_Px_IFWI_CI,RPL-SBGA_3SC,MTLSDC2,LNLM5SGC,LNLM3SDC2,LNLM4SDC1,LNLM3SDC3,LNLM3SDC4,LNLM3SDC5,LNLM2SDC6,ARL_S_IFWI_0.8PSS,RPL_Hx-R-GC,LNLM2SDC7</t>
  </si>
  <si>
    <t>ISH Sensor functionality pre and post Sx cycle - Magnetometer</t>
  </si>
  <si>
    <t>CSS-IVE-132269</t>
  </si>
  <si>
    <t>Magnetometer-Sensor should be functional pre and post Sx cycle</t>
  </si>
  <si>
    <t>ICL-ArchReview-PostSi,BIOS_EXT_BAT,InProdATMS1.0_03March2018,OBC-ICL-PCH-ISH-Sensors-Magnetometer,OBC-TGL-PCH-ISH-Sensors-Magnetometer,RKL_PSS0.5,TGL_PSS_IN_PRODUCTION,IFWI_TEST_SUITE,ADL/RKL/JSL,MTL_Test_Suite,MTL_PSS_0.8IFWI_SYNC,ADL_N_IFWIIFWI_COVERAGE_DELTA,ADLMLP4x,RPL-P_5SGC1,RPL-P_5SGC2,RPL_S_MASTER,RPL-S_3SDC2,ADL_SBGA_5GC,ADL-M_5SGC1,ADL-M_2SDC1,MTL_IFWI_FV,LNL_M_IFWI_PSS,ADL_SBGA_3SDC1,MTL-M_5SGC1,MTL-M_4SDC2,MTL_IFWI_IAC_BIOS,MTL_IFWI_CBV_PMC,MTL_IFWI_CBV_ISH,ADL_N_IFWI_5SGC1,ADL_N_IFWI_4SDC1,ADL_N_IFWI_3SDC1,ADL_N_IFWI_2SDC1,ADL_N_IFWI_IEC_ISH,RPL-SBGA_5SC,RPL-SBGA_3SC,MTLSDC2,LNLM5SGC,LNLM3SDC2,LNLM4SDC1,LNLM3SDC3,LNLM3SDC4,LNLM3SDC5,LNLM2SDC6,ARL_S_IFWI_0.8PSS,RPL_Hx-R-GC,LNLM2SDC7</t>
  </si>
  <si>
    <t>Verify ISH Sensor Enumeration pre and post Sx cycle - Accelerometer/3D Accelerometer</t>
  </si>
  <si>
    <t>CSS-IVE-132281</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</si>
  <si>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Simics_PSS0.8,ADL-S_Simics_PSS1.0,ADL-S_Simics_PSS1.1,ADL-S_TGP-H_Simics_PSS1.1,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</si>
  <si>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IceLake-UCIS-2163
TGL Requirement coverage: 220195306, 220194427, BC-RQTBCTL-1100, RKL:2203201744</t>
  </si>
  <si>
    <t>Accelerometer/3D Accelerometer Sensor should get enumerated in Action manager pre and post cycle</t>
  </si>
  <si>
    <t>Intention of the testcase is to verify sensor enumeration pre and post Sx cycle</t>
  </si>
  <si>
    <t>GraCom,InProdATMS1.0_03March2018,LKF_PO_Phase3,LKF_PO_New_P3,PSE 1.0,OBC-CNL-PCH-ISH-Sensors-3DAccelerometer,OBC-LKF-PCH-ISH-Sensors-3DAccelerometer,OBC-ICL-PCH-ISH-Sensors-3DAccelerometer,OBC-TGL-PCH-ISH-Sensors-3DAccele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ADL_SBGA_3SDC1,MTL_IFWI_QAC,MTL-M_5SGC1,MTL-M_4SDC2,MTL_IFWI_IAC_ISH,MTL-M/P_Pre-Si_In_Production,MTL_IFWI_CBV_PMC,MTL_IFWI_CBV_ISH,MTL-S_Pre-Si_In_Production,ADL_N_IFWI_5SGC1,ADL_N_IFWI_4SDC1,ADL_N_IFWI_3SDC1,ADL_N_IFWI_2SDC1,MTL-S_Pre-Si_In_Production,ADL_N_IFWI_IEC_ISH,RPL-SBGA_5SC,RPL-SBGA_3SC,MTLSDC2,LNLM5SGC,LNLM3SDC2,LNLM4SDC1,LNLM3SDC3,LNLM3SDC4,LNLM3SDC5,LNLM2SDC6,ARL_S_IFWI_0.8PSS,RPL_Hx-R-GC,LNLM5SGC, LNLM4SDC1, LNLM3SDC2, LNLM3SDC3, LNLM3SDC4, LNLM3SDC5, LNLM2SDC6, LNLM2SDC7</t>
  </si>
  <si>
    <t>Verify ISH Sensor Functionality - Accelerometer/3D Accelerometer</t>
  </si>
  <si>
    <t>CSS-IVE-132284</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</si>
  <si>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</si>
  <si>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BC-RQTBC-9989
IceLake-UCIS-2163
TGL Requirement coverage: 220195306, 220194427,
RKL:2203201744, FR:1209951569</t>
  </si>
  <si>
    <t>Accelerometer/3D Accelerometer Sensor should be functional </t>
  </si>
  <si>
    <t>Intention of the testcase is to verify sensor functionality</t>
  </si>
  <si>
    <t>GLK-FW-PO,ICL_PSS_BAT_NEW,LKF_ERB_PO,BIOS_EXT_BAT,InProdATMS1.0_03March2018,LKF_PO_Phase1,LKF_PO_Phase2,LKF_PO_New_P3,TGL_ERB_PO,OBC-CNL-PCH-ISH-Sensors-3DAccelerometer,OBC-LKF-PCH-ISH-Sensors-3DAccelerometer,OBC-ICL-PCH-ISH-Sensors-3DAccelerometer,OBC-TGL-PCH-ISH-Sensors-3DAccelerometer,RKL_PSS0.5,TGL_PSS_IN_PRODUCTION,RKL_U_PO_Phase3_IFWI,IFWI_TEST_SUITE,RKL_Xcomp_PO,RKL_Native_PO,ADL/RKL/JSL,CML_H_ADP_S_PO,COMMON_QRC_BAT,Delta_IFWI_BIOS,Phase_3,MTL_Test_Suite,MTL_PSS_0.8IFWI_SYNC,ADL_N_IFWIIFWI_COVERAGE_DELTA,ADLMLP4x,RPL-P_5SGC1,RPL-P_5SGC2,RPL_S_IFWI_PO_Phase3,RPL-S_3SDC1,MTL_IFWI_BAT,ADL_M_TS,ADL_SBGA_5GC,ADL-M_5SGC1,ADL-M_2SDC1,LNL_M_IFWI_PSS,ADL_SBGA_3SDC1,RPL_Px_PO_P3,MTL_IFWI_QAC,MTL-M/P_Pre-Si_In_Production,MTL-M_5SGC1,MTL-M_4SDC2,RPL_SBGA_IFWI_PO_Phase3,MTL_IFWI_CBV_ISH,ADL_N_IFWI_5SGC1,ADL_N_IFWI_4SDC1,ADL_N_IFWI_3SDC1,ADL_N_IFWI_2SDC1,ADL_N_IFWI_IEC_ISH,RPL_P_PO_P3,RPL-SBGA_5SC,RPL-SBGA_3SC,MTLSDC2,LNLM5SGC,LNLM3SDC2,LNLM4SDC1,LNLM3SDC3,LNLM3SDC4,LNLM3SDC5,LNLM2SDC6,ARL_S_IFWI_0.8PSS,MTL-S_Pre-Si_In_Production,RPL_Hx-R-GC,LNLM5SGC, LNLM4SDC1, LNLM3SDC2, LNLM3SDC3, LNLM3SDC4, LNLM3SDC5, LNLM2SDC6, LNLM2SDC7</t>
  </si>
  <si>
    <t>ISH Sensor Functionality pre and post Sx cycle - Accelerometer/3D Accelerometer</t>
  </si>
  <si>
    <t>CSS-IVE-132285</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</si>
  <si>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</si>
  <si>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Accelerometer/3D Accelerometer Sensor should be functional pre and post Sx cycle</t>
  </si>
  <si>
    <t>Intention of the testcase is to verify sensor functionality pre and post Sx cycle</t>
  </si>
  <si>
    <t>BIOS_EXT_BAT,InProdATMS1.0_03March2018,LKF_PO_Phase3,LKF_PO_New_P3,OBC-CNL-PCH-ISH-Sensors-3DAccelerometer,OBC-LKF-PCH-ISH-Sensors-3DAccelerometer,OBC-ICL-PCH-ISH-Sensors-3DAccelerometer,OBC-TGL-PCH-ISH-Sensors-3DAccelerometer,RKL_PSS0.5,TGL_PSS_IN_PRODUCTION,IFWI_TEST_SUITE,ADL/RKL/JSL,MTL_Test_Suite,MTL_PSS_0.8IFWI_SYNC,ADL_N_IFWIIFWI_COVERAGE_DELTA,ADLMLP4x,RPL-P_5SGC1,RPL-P_5SGC2,RPL_S_MASTER,RPL-S_3SDC2,ADL_SBGA_5GC,ADL-M_5SGC1,ADL-M_2SDC1,MTL_IFWI_FV,LNL_M_IFWI_PSS,ADL_SBGA_3SDC1,MTL_IFWI_QAC,MTL-M_5SGC1,MTL-M_4SDC2,MTL_IFWI_CBV_PMC,MTL_IFWI_CBV_ISH,ADL_N_IFWI_5SGC1,ADL_N_IFWI_4SDC1,ADL_N_IFWI_3SDC1,ADL_N_IFWI_2SDC1,ADL_N_IFWI_IEC_PMC,ADL_N_IFWI_IEC_ISH,RPL-SBGA_5SC,RPL-SBGA_3SC,MTLSDC2,LNLM5SGC,LNLM3SDC2,LNLM4SDC1,LNLM3SDC3,LNLM3SDC4,LNLM3SDC5,LNLM2SDC6,ARL_S_IFWI_0.8PSS,MTL-S_Pre-Si_In_Production,MTL-S_Pre-Si_In_Production,RPL_Hx-R-GC,LNLM5SGC, LNLM4SDC1, LNLM3SDC2, LNLM3SDC3, LNLM3SDC4, LNLM3SDC5, LNLM2SDC6, LNLM2SDC7</t>
  </si>
  <si>
    <t>Verify ISH Sensor Enumeration pre and post Sx cycle - Gyro</t>
  </si>
  <si>
    <t>CSS-IVE-132289</t>
  </si>
  <si>
    <t>AMLR_Y42_PV_RS6,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</si>
  <si>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IceLake-UCIS-1854
TGL Requirement coverage: 220195301, 220194422, BC-RQTBCTL-1100, RKL:2203201744</t>
  </si>
  <si>
    <t>Sensor should get enumerated in Action manager pre and post Sx cycle</t>
  </si>
  <si>
    <t>GraCom,InProdATMS1.0_03March2018,PSE 1.0,OBC-CNL-PCH-ISH-Sensors-Gyrometer,OBC-ICL-PCH-ISH-Sensors-Gyrometer,OBC-TGL-PCH-ISH-Sensors-Gy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LNL_M_IFWI_PSS,ADL_SBGA_3SDC1,MTL_IFWI_QAC,MTL-M_5SGC1,MTL-M_4SDC2,MTL_IFWI_IAC_ISH,MTL_IFWI_CBV_PMC,MTL_IFWI_CBV_ISH,ADL_N_IFWI_5SGC1,ADL_N_IFWI_4SDC1,ADL_N_IFWI_3SDC1,ADL_N_IFWI_2SDC1,ADL_N_IFWI_IEC_ISH,RPL-SBGA_5SC,RPL-SBGA_3SC,MTLSDC2,LNLM5SGC,LNLM3SDC2,LNLM4SDC1,LNLM3SDC3,LNLM3SDC4,LNLM3SDC5,LNLM2SDC6,ARL_S_IFWI_0.8PSS,RPL_Hx-R-GC,LNLM5SGC, LNLM4SDC1, LNLM3SDC2, LNLM3SDC3, LNLM3SDC4, LNLM3SDC5, LNLM2SDC6, LNLM2SDC7</t>
  </si>
  <si>
    <t>ISH Sensor Functionality - Gyro</t>
  </si>
  <si>
    <t>CSS-IVE-132292</t>
  </si>
  <si>
    <t>AMLR_Y42_PV_RS6,CNL_H82_PV,CNL_U22_PV,CNL_Y22_PV,GLK_B0_RS3_PV,ICL_HFPGA_RS1_PSS_0.8P,ICL_HFPGA_RS1_PSS_1.0C,ICL_HFPGA_RS1_PSS_1.0P,ICL_HFPGA_RS2_PSS_1.1,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M_ADP-M_LP5_20H1_PreAlpha,ADL-M_ADP-M_LP5_21H1_PreAlpha,ADL-P_ADP-LP_DDR5_PreAlpha</t>
  </si>
  <si>
    <t>BC-RQTBC-623
IceLake-UCIS-1854
TGL Requirement coverage: 220195301, 220194422, 
RKL:2203201744, FR:1209951562</t>
  </si>
  <si>
    <t>Sensor should get be functional</t>
  </si>
  <si>
    <t>GLK-FW-PO,ICL_PSS_BAT_NEW,LKF_ERB_PO,BIOS_EXT_BAT,InProdATMS1.0_03March2018,LKF_PO_Phase1,LKF_PO_Phase2,LKF_PO_New_P3,TGL_ERB_PO,OBC-CNL-PCH-ISH-Sensors-Gyrometer,OBC-LKF-PCH-ISH-Sensors-Gyrometer,OBC-ICL-PCH-ISH-Sensors-Gyrometer,OBC-TGL-PCH-ISH-Sensors-Gyrometer,RKL_PSS0.5,TGL_PSS_IN_PRODUCTION,RKL_U_PO_Phase3_IFWI,IFWI_TEST_SUITE,RKL_Xcomp_PO,RKL_Native_PO,ADL/RKL/JSL,CML_H_ADP_S_PO,COMMON_QRC_BAT,Delta_IFWI_BIOS,Phase_3,MTL_Test_Suite,MTL_PSS_0.5,IFWI_SYNC,IFWI_FOC_BAT,ADL_N_IFWI,IFWI_COVERAGE_DELTA,ADLMLP4x,RPL-P_5SGC1,RPL-P_5SGC2,RPL_S_MASTER,RPL-S_3SDC2,RPL_S_IFWI_PO_Phase3,MTL_IFWI_BAT,ADL_SBGA_5GC,ADL-M_5SGC1,ADL-M_2SDC1,LNL_M_IFWI_PSS,ADL_SBGA_3SDC1,RPL_Px_PO_P3,MTL_IFWI_QAC,MTL-M/P_Pre-Si_In_Productionx,MTL-M_5SGC1,MTL-M_4SDC2,RPL_SBGA_IFWI_PO_Phase3,MTL_IFWI_CBV_ISH,ADL_N_IFWI_5SGC1,ADL_N_IFWI_4SDC1,ADL_N_IFWI_3SDC1,ADL_N_IFWI_2SDC1,ADL_N_IFWI_IEC_ISH,RPL_P_PO_P3,RPL-SBGA_5SC,ARL_Px_IFWI_CI,RPL-SBGA_3SC,MTLSDC2,LNLM5SGC,LNLM3SDC2,LNLM4SDC1,LNLM3SDC3,LNLM3SDC4,LNLM3SDC5,LNLM2SDC6,ARL_S_IFWI_0.5PSS,MTL-S_Pre-Si_In_Production,RPL_Hx-R-GC,LNLM5SGC, LNLM4SDC1, LNLM3SDC2, LNLM3SDC3, LNLM3SDC4, LNLM3SDC5, LNLM2SDC6, LNLM2SDC7</t>
  </si>
  <si>
    <t>ISH Sensor Functionality pre and post Sx cycle - Gyro</t>
  </si>
  <si>
    <t>CSS-IVE-132293</t>
  </si>
  <si>
    <t>Gyroscope Sensor should get be functional pre and post Sx cycle</t>
  </si>
  <si>
    <t>Intention of the testcase is to verify Gyro sensor functionality pre and post Sx cycle</t>
  </si>
  <si>
    <t>BIOS_EXT_BAT,InProdATMS1.0_03March2018,OBC-CNL-PCH-ISH-Sensors-Gyrometer,OBC-ICL-PCH-ISH-Sensors-Gyrometer,OBC-TGL-PCH-ISH-Sensors-Gyrometer,RKL_PSS0.5,TGL_PSS_IN_PRODUCTION,IFWI_TEST_SUITE,ADL/RKL/JSL,MTL_Test_Suite,IFWI_SYNC,ADL_N_IFWIIFWI_COVERAGE_DELTA,ADLMLP4x,RPL-P_5SGC1,RPL-P_5SGC2,RPL_S_MASTER,RPL-S_3SDC2,ADL_SBGA_5GC,ADL-M_5SGC1,ADL-M_2SDC1,MTL_IFWI_FV,ADL_SBGA_3SDC1,MTL_IFWI_QAC,MTL-M_5SGC1,MTL-M_4SDC2,MTL_IFWI_CBV_PMC,MTL_IFWI_CBV_ISH,ADL_N_IFWI_5SGC1,ADL_N_IFWI_4SDC1,ADL_N_IFWI_3SDC1,ADL_N_IFWI_2SDC1,ADL_N_IFWI_IEC_ISH,RPL-SBGA_5SC,RPL-SBGA_3SC,MTLSDC2,LNLM5SGC,LNLM3SDC2,LNLM4SDC1,LNLM3SDC3,LNLM3SDC4,LNLM3SDC5,LNLM2SDC6,RPL_Hx-R-GC,LNLM5SGC, LNLM4SDC1, LNLM3SDC2, LNLM3SDC3, LNLM3SDC4, LNLM3SDC5, LNLM2SDC6, LNLM2SDC7</t>
  </si>
  <si>
    <t>ISH Sensor Enumeration - Ambientlight (ALS)</t>
  </si>
  <si>
    <t>CSS-IVE-132296</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</si>
  <si>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</si>
  <si>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RKL:2203201744
RKL: 1209951560</t>
  </si>
  <si>
    <t>Ambientlight Sensor should get enumerated in Action manager</t>
  </si>
  <si>
    <t>bios.alderlake,bios.amberlake,bios.arrowlake,bios.kabylake,bios.raptorlake,bios.raptorlake_refresh,bios.skylake,ifwi.alderlake,ifwi.arrowlake,ifwi.jasperlake,ifwi.lunarlake,ifwi.meteorlake,ifwi.raptorlake,ifwi.raptorlake_refresh,ifwi.rocketlake</t>
  </si>
  <si>
    <t>bios.raptorlake,ifwi.alderlake,ifwi.jasperlake,ifwi.meteorlake,ifwi.raptorlake,ifwi.rocketlake</t>
  </si>
  <si>
    <t>Intention of the testcase is to verify sensor enumeration</t>
  </si>
  <si>
    <t>GraCom,ICL_PSS_BAT_NEW,ICL_BAT_NEW,TGL_PSS0.8P,LKF_ERB_PO,BIOS_EXT_BAT,InProdATMS1.0_03March2018,PSE 1.0,TGL_ERB_PO,OBC-CNL-PCH-ISH-Sensors-ALS,OBC-LKF-PCH-ISH-Sensors-ALS,OBC-ICL-PCH-ISH-Sensors-ALS,OBC-TGL-PCH-ISH-Sensors-ALS,TGL_PSS_IN_PRODUCTION,GLK_ATMS1.0_Automated_TCs,KBLR_ATMS1.0_Automated_TCs,TGL_NEW_BAT,TGL_H_PSS_BIOS_BAT,RKL_S_PO_Phase3_IFWI,RKL_POE,RKL_U_PO_Phase3_IFWI,IFWI_TEST_SUITE,IFWI_PO,RKL_Xcomp_PO,RKL_Native_PO,ADL_PSS_1.05,ADL/RKL/JSL,CML_H_ADP_S_PO,COMMON_QRC_BAT,Phase_3,MTL_Test_Suite,IFWI_SYNC,IFWI_FOC_BAT,ADL_N_IFWI,MTL_IFWI_PSS_EXTENDEDIFWI_COVERAGE_DELTA,RPL_S_MASTER,RPL-S_3SDC1,ADLMLP4x,MTL_IFWI_Sanity,RPL-P_5SGC1,RPL-P_5SGC2,RPL_S_IFWI_PO_Phase3,RPL_S_PO_P3,ADL_SBGA_5GC,ADL-M_5SGC1,ADL-M_2SDC1,LNL_M_IFWI_PSS,ADL_SBGA_3SDC1,RPL_Px_PO_P3,ADL_SBGA_3DC4,MTL-M_4SDC2,RPL-Px_5SGC1,RPL-Px_4SDC1,MTL_IFWI_IAC_ISH,RPL_SBGA_PO_P3,RPL_SBGA_IFWI_PO_Phase3,MTL_IFWI_CBV_ISH,ADL_N_IFWI_5SGC1,ADL_N_IFWI_4SDC1,ADL_N_IFWI_3SDC1,ADL_N_IFWI_2SDC1,ADL_N_IFWI_IEC_BIOS,ADL_N_IFWI_IEC_ISH,RPL_P_PO_P3,RPL-Px_4SP2,RPL-Px_2SDC1,RPL-P_5SGC,RPL-P_4SDC1,RPL-SBGA_5SC,MTLSDC2,LNLM5SGC,LNLM3SDC2,LNLM4SDC1,LNLM3SDC3,LNLM3SDC4,LNLM3SDC5,LNLM2SDC6,ARL_S_IFWI_0.8PSS,MTL-S_Pre-Si_In_Production,MTL-S_Pre-Si_In_Production,RPL_Hx-R-GC,LNLM2SDC7</t>
  </si>
  <si>
    <t>ISH Sensor Functionality - ALS</t>
  </si>
  <si>
    <t>CSS-IVE-132300</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</si>
  <si>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1.0,RKL_Simics_VP_PSS1.1,TGL_H81_19H2_RS6_PreAlpha,TGL_Simics_VP_RS2_PSS0.8,TGL_Simics_VP_RS2_PSS1.0,TGL_Simics_VP_RS2_PSS1.1,TGL_U42_RS4_PV,TGL_Y42_RS4_PV,TGL_Z0_(TGPLP-A0)_RS4_PPOExit,WHL_U42_Corp_PV,WHL_U42_PV,WHL_U43e_Corp_PV,ADL-S_Simics_PSS0.8,ADL-S_Simics_PSS1.0,ADL-S_Simics_PSS1.1,ADL-S_ADP-S_SODIMM_DDR5_1DPC_Beta,ADL-S_ADP-S_SODIMM_DDR5_1DPC_PreAlpha,ADL-S_ADP-S_SODIMM_DDR5_1DPC_PV,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</si>
  <si>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RKL:2203201744 , 1209951560
ADL FR:1407849495</t>
  </si>
  <si>
    <t>ALS Sensor should be functional</t>
  </si>
  <si>
    <t>ICL_PSS_BAT_NEW,TGL_PSS0.8P,LKF_ERB_PO,BIOS_EXT_BAT,InProdATMS1.0_03March2018,PSE 1.0,TGL_ERB_PO,OBC-CNL-PCH-ISH-Sensors-ALS,OBC-LKF-PCH-ISH-Sensors-ALS,OBC-ICL-PCH-ISH-Sensors-ALS,OBC-TGL-PCH-ISH-Sensors-ALS,TGL_PSS_IN_PRODUCTION,GLK_ATMS1.0_Automated_TCs,KBLR_ATMS1.0_Automated_TCs,rkl_cml_s62,RKL_U_PO_Phase3_IFWI,IFWI_TEST_SUITE,RKL_Xcomp_PO,RKL_Native_PO,ADL_PSS_1.05,ADL/RKL/JSL,CML_H_ADP_S_PO,COMMON_QRC_BAT,Delta_IFWI_BIOS,Phase_3,MTL_Test_Suite,IFWI_SYNC,IFWI_FOC_BAT,ADL_N_IFWI,MTL_IFWI_PSS_EXTENDED,IFWI_COVERAGE_DELTA,RPL_S_MASTER,RPL-S_3SDC1,ADLMLP4x,RPL-P_5SGC1,RPL-P_5SGC2,RPL_S_IFWI_PO_Phase3,MTL_IFWI_BAT,ADL_SBGA_5GC,ADL-M_5SGC1,ADL-M_2SDC1,LNL_M_IFWI_PSS,ADL_SBGA_3SDC1,RPL_Px_PO_P3,MTL-M_4SDC2,RPL_SBGA_IFWI_PO_Phase3,MTL_IFWI_CBV_ISH,ADL_N_IFWI_5SGC1,ADL_N_IFWI_4SDC1,ADL_N_IFWI_3SDC1,ADL_N_IFWI_2SDC1,ADL_N_IFWI_IEC_BIOS,ADL_N_IFWI_IEC_ISH,RPL_P_PO_P3,RPL-SBGA_5SC,ARL_Px_IFWI_CI,MTLSDC2,LNLM5SGC,LNLM3SDC2,LNLM4SDC1,LNLM3SDC3,LNLM3SDC4,LNLM3SDC5,LNLM2SDC6,ARL_S_IFWI_0.8PSS,MTLSDC2,RPL_Hx-R-GC,LNLM2SDC7</t>
  </si>
  <si>
    <t>Verify ISH Ambientlight Sensor (ALS) sensor functionality pre and post Sx cycle</t>
  </si>
  <si>
    <t>CSS-IVE-132301</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</si>
  <si>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H81_19H2_RS6_PreAlpha,TGL_Simics_VP_RS2_PSS0.8,TGL_Simics_VP_RS2_PSS1.0,TGL_Simics_VP_RS2_PSS1.1,TGL_U42_RS4_PV,TGL_Y42_RS4_PV,TGL_Z0_(TGPLP-A0)_RS4_PPOExit,WHL_U42_Corp_PV,WHL_U42_PV,WHL_U43e_Corp_PV,ADL-S_Simics_PSS0.8,ADL-S_Simics_PSS1.0,ADL-S_Simics_PSS1.1,ADL-S_ADP-S_SODIMM_DDR5_1DPC_Beta,ADL-S_ADP-S_SODIMM_DDR5_1DPC_PreAlpha,ADL-S_ADP-S_SODIMM_DDR5_1DPC_PV,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</si>
  <si>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BC-RQTBCTL-1100, RKL:2203201744</t>
  </si>
  <si>
    <t>ALS Sensor should be functional pre and post Sx cycle </t>
  </si>
  <si>
    <t>Intention of the testcase is to verify Ambientlight Sensor (ALS) sensor functionality pre and post Sx cycle </t>
  </si>
  <si>
    <t>TGL_PSS0.8P,BIOS_EXT_BAT,InProdATMS1.0_03March2018,PSE 1.0,OBC-CNL-PCH-ISH-Sensors-ALS,OBC-ICL-PCH-ISH-Sensors-ALS,OBC-TGL-PCH-ISH-Sensors-ALS,TGL_PSS_IN_PRODUCTION,GLK_ATMS1.0_Automated_TCs,KBLR_ATMS1.0_Automated_TCs,rkl_cml_s62,IFWI_TEST_SUITE,PPMM_Pending,ADL/RKL/JSL,MTL_Test_Suite,IFWI_SYNC,IFWI_FOC_BAT,ADL_N_IFWI,MTL_IFWI_PSS_EXTENDEDIFWI_COVERAGE_DELTA,RPL_S_MASTER,RPL-S_3SDC1,ADLMLP4x,RPL-P_5SGC1,RPL-P_5SGC2,ADL_SBGA_5GC,ADL-M_5SGC1,ADL-M_2SDC1,MTL_IFWI_FV,LNL_M_IFWI_PSS,ADL_SBGA_3SDC1,MTL-M_4SDC2,MTL_IFWI_IAC_BIOS,MTL_IFWI_IAC_ISH,MTL_IFWI_CBV_PMC,MTL_IFWI_CBV_ISH,ADL_N_IFWI_5SGC1,ADL_N_IFWI_4SDC1,ADL_N_IFWI_3SDC1,ADL_N_IFWI_2SDC1,ADL_N_IFWI_IEC_PMC,ADL_N_IFWI_IEC_ISH,RPL-SBGA_5SC,MTLSDC2,LNLM5SGC,LNLM3SDC2,LNLM4SDC1,LNLM3SDC3,LNLM3SDC4,LNLM3SDC5,LNLM2SDC6,ARL_S_IFWI_0.8PSS,MTLSDC2,RPL_Hx-R-GC</t>
  </si>
  <si>
    <t>Verify video playback in OS pre and post Sx cycle</t>
  </si>
  <si>
    <t>CSS-IVE-132328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</si>
  <si>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</si>
  <si>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TC developed based on L1\L2 coverage
TGL HSD ID:220194381
TGL HSD ES ID:220195243</t>
  </si>
  <si>
    <t>Ensure video clip is played successfully pre and post Sx cycle </t>
  </si>
  <si>
    <t>Intention of the testcase is to verify video playback functionality pre and post Sx cycle</t>
  </si>
  <si>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4SDC1,RPL-P_3SDC2,RPL-P_2SDC4,RPL-S_ 5SGC1,RPL-S_4SDC1,RPL-S_3SDC1,RPL-S_4SDC2,RPL-S_2SDC1,RPL-S_2SDC2,RPL-S_2SDC3,ADL_SBGA_5GC,ADL_SBGA_3DC1,ADL_SBGA_3DC2,ADL_SBGA_3DC3,ADL_SBGA_3DC4,ADL-M_3SDC1,ADL-M_3SDC2,ADL-M_2SDC1,ADL-M_2SDC2,RPL-P_3SDC3,RPL-P_PNP_GC,RPL-S_2SDC7,ADL_SBGA_3SDC1,MTL-M_5SGC1,MTL-M_4SDC1,MTL-M_4SDC2,MTL-M_3SDC3,MTL-M_2SDC4,MTL-M_2SDC5,MTL-M_2SDC6,MTL_IFWI_CBV_PMC,ADL_N_IFWI_5SGC1,ADL_N_IFWI_4SDC1,ADL_N_IFWI_3SDC1,ADL_N_IFWI_2SDC1,ADL_N_IFWI_2SDC3,ADL_N_IFWI_IEC_BIOS,ADL_N_IFWI_IEC_PMC,RPL_Px_PO_New_P3,RPL-SBGA_5SC,RPL-SBGA_4SC,RPL-SBGA_3SC,RPL-SBGA_2SC1,RPL-SBGA_2SC2,RPL-P_2SDC3,RPL-P_2SDC5,RPL-P_2SDC6,RPL-Px_4SP2,RPL-Px_2SDC1,ARL_S_IFWI_0.8PSS,MTL_S_IFWI_ACE_Payload,RPL_Hx-R-GC,RPL_Hx-R-DC1</t>
  </si>
  <si>
    <t>Verify Volume Up &amp; Down buttons function pre and post Sx cycle</t>
  </si>
  <si>
    <t>CSS-IVE-132334</t>
  </si>
  <si>
    <t>ADL-S_ADP-S_SODIMM_DDR5_1DPC_Alpha,ADL-S_ADP-S_UDIMM_DDR5_1DPC_PreAlpha,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</si>
  <si>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GPIO,S-states</t>
  </si>
  <si>
    <t>BC-RQTBC-9770
BC-RQTBCTL-1377</t>
  </si>
  <si>
    <t>Ensure volume  up &amp; Down button work without issue pre and post Sx cycles</t>
  </si>
  <si>
    <t>Intention of the testcase is to verify Volume buttons functionality pre and post Sx cycle</t>
  </si>
  <si>
    <t>EC-FV2,EC-GPIO,EC-SX,InProdATMS1.0_03March2018,PSE 1.0,GLK_ATMS1.0_Automated_TCs,rkl_cml_s62,IFWI_TEST_SUITE,ADL/RKL/JSL,MTL_Test_Suite,IFWI_SYNC,ADL_N_IFWIIFWI_COVERAGE_DELTA,RPLSGC1,RPLSGC2,IFWI_FOC_BAT,ADLMLP4x,ADL-P_5SGC1,ADL-P_5SGC2,ADL-M_5SGC1,RPL-Px_5SGC1,RPL-Px_4SDC1,RPL-P_5SGC1,RPL-P_4SDC1,RPL-P_3SDC2,RPL-P_2SDC4,RPL_S_NA,ADL_SBGA_5GC,ADL_SBGA_3DC1,ADL_SBGA_3DC2,ADL_SBGA_3DC3,ADL_SBGA_3DC4,ADL-M_3SDC1,ADL-M_3SDC2,ADL-M_2SDC1,ADL-M_2SDC2,RPL-S_5SGC1,RPL-S_2SDC2,RPL-P_3SDC3,RPL-P_PNP_GC,RPL-S_2SDC7,ADL_SBGA_3SDC1,MTL-M_5SGC1,MTL-M_4SDC1,MTL-M_4SDC2,MTL-M_3SDC3,MTL-M_2SDC4,MTL-M_2SDC5,MTL-M_2SDC6,MTL_IFWI_CBV_PMC,MTL_IFWI_CBV_EC,ADL_N_IFWI_5SGC1,ADL_N_IFWI_4SDC1,ADL_N_IFWI_3SDC1,ADL_N_IFWI_2SDC2,ADL_N_IFWI_2SDC3,ADL_N_IFWI_IEC_PMC,ADL_N_IFWI_IEC_EC,RPL_Px_PO_New_P3,RPL-SBGA_5SC,RPL-SBGA_4SC,RPL-SBGA_3SC,RPL-SBGA_2SC1,RPL-SBGA_2SC2,RPL-P_2SDC3,RPL-P_2SDC5,RPL-P_2SDC6,RPL-Px_4SP2,RPL-Px_2SDC1,MTL-P_IFWI_PO</t>
  </si>
  <si>
    <t>Verify Touch function test using Touch Panel</t>
  </si>
  <si>
    <t>CSS-IVE-132364</t>
  </si>
  <si>
    <t>ADL-S_ADP-S_SODIMM_DDR5_1DPC_Alpha,AML_5W_Y22_ROW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owerOn,JSLP_POR_20H1_PreAlpha,JSLP_POR_20H2_Beta,JSLP_POR_20H2_PV,JSLP_TestChip_19H1_PreAlpha,KBL_U21_PV,KBL_Y22_PV,KBLR_Y_PV,TGL_ H81_RS4_Alpha,TGL_ H81_RS4_Beta,TGL_ H81_RS4_PV,TGL_H81_19H2_RS6_PreAlpha,TGL_HFPGA_RS2,TGL_HFPGA_RS3,TGL_HFPGA_RS4,TGL_U42_RS4_PV,TGL_UY42_PO,TGL_Y42_RS4_PV,TGL_Z0_(TGPLP-A0)_RS4_PPOExit,WHL_U42_PV,ADL-S_ADP-S_SODIMM_DDR5_1DPC_Beta,ADL-S_ADP-S_SODIMM_DDR5_1DPC_PreAlpha,ADL-S_ADP-S_SODIMM_DDR5_1DPC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</si>
  <si>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touch panel</t>
  </si>
  <si>
    <t>BC-RQTBC-9912
BC-RQTBC-9989
BC-RQTBC-9976  BC-RQTBC-9987</t>
  </si>
  <si>
    <t>Touch Panel should be functional</t>
  </si>
  <si>
    <t>bios.amberlake,bios.kabylake,bios.meteorlake,bios.raptorlake_refresh,bios.skylake,ifwi.alderlake,ifwi.arrowlake,ifwi.jasperlake,ifwi.lunarlake,ifwi.meteorlake,ifwi.raptorlake</t>
  </si>
  <si>
    <t>Intention of the testcase is to verify touch panel functionality</t>
  </si>
  <si>
    <t>GraCom,GLK-FW-PO,GLK-IFWI-SI,GLK-RS3-10_IFWI,BIOS_EXT_BAT,UDL2.0_ATMS2.0,TGL_ERB_PO,CML_U_LP3_Delta,TGL_BIOS_PO_P2,IFWI_TEST_SUITE,ADL/RKL/JSL,COMMON_QRC_BAT,Delta_IFWI_BIOS,MTL_Test_Suite,IFWI_SYNC,Automation_Inproduction,IFWI_FOC_BAT,ADL_N_IFWIIFWI_COVERAGE_DELTA,RPL_S_MASTER,RPL-S_3SDC1,ADL-P_3SDC1,RPL-Px_5SGC1,RPL-Px_4SDC1,RPL-P_4SDC1,ADL_SBGA_5GC,RPL-S_3SDC2,ADL_P_GC_NA,ADL_SBGA_3SDC1,ADL_N_GC_NA,MTL_P_MASTER,MTL_M_MASTER,MTL_IFWI_IAC_CSE,RPL_SBGA_IFWI_PO_Phase2,MTL IFWI_Payload_Platform-Val,ADL_N_IFWI_4SDC1,ADL_N_IFWI_2SDC3,ADL_N_IFWI_IEC_CSME,RPL-SBGA_5SC,MTL_P_Sanity,MTL-P_IFWI_PO,MTLSDC2,RPL_Hx-R-GC</t>
  </si>
  <si>
    <t>Verify Analog Microphone test connected to 3.5 mm Port pre and post Sx cycle</t>
  </si>
  <si>
    <t>CSS-IVE-132386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</si>
  <si>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</si>
  <si>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BC-RQTBC-9769
ADL: 1408256914</t>
  </si>
  <si>
    <t>Device functionality should be working fine pre and post cycle</t>
  </si>
  <si>
    <t>Intention of the testcase is to verify Analog microphone functionality pre and post Sx cycle</t>
  </si>
  <si>
    <t>GraCom,ICL_BAT_NEW,BIOS_EXT_BAT,UDL2.0_ATMS2.0,TGL_VP_NA,TGL_ERB_PO,OBC-CNL-PCH-AVS-Audio-HDA_MIC,OBC-CFL-PCH-AVS-Audio-HAD_MIC,OBC-ICL-PCH-AVS-Audio-HDA_MIC,OBC-TGL-PCH-AVS-Audio-HDA_MIC,rkl_cml_s62,IFWI_TEST_SUITE,ADL_pss_0.8_NA,ADL/RKL/JSL,MTL_Test_Suite,IFWI_SYNC,ADL_N_IFWIIFWI_COVERAGE_DELTA,ADLMLP4x,ADL-P_5SGC1,ADL-P_5SGC2,ADL-M_5SGC1,RPL-Px_5SGC1,RPL-Px_4SD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MTL_IFWI_CBV_PMC,ADL_N_IFWI_5SGC1,ADL_N_IFWI_4SDC1,ADL_N_IFWI_3SDC1,ADL_N_IFWI_2SDC2,ADL_N_IFWI_2SDC3,ADL_N_IFWI_IEC_PMC,RPL-SBGA_5SC,RPL-SBGA_4SC,RPL-SBGA_3SC,RPL-SBGA_2SC1,RPL-SBGA_2SC2,RPL-S_2SDC8,RPL-P_2SDC3,RPL-P_2SDC5,RPL-P_2SDC6,ARL_S_IFWI_0.8PSS,RPL_Hx-R-GC,RPL_Hx-R-DC1</t>
  </si>
  <si>
    <t>Verify Barometric Pressure Sensor enumeration via ISH pre and post Sx Cycle</t>
  </si>
  <si>
    <t>CSS-IVE-132397</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</si>
  <si>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</si>
  <si>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IceLake-UCIS-873, APL POR v1.02  -&gt; APL Integrated Sensor Solution &amp; ISH4.0 Support
KBL &amp; BXT -&gt; KBL_Mobile_Platform_POR_Doc_v1.0 -&gt; Validated Sensor Types in 2015/6
TGL Requirement coverage: 220195304, 220194425, BC-RQTBCTL-1100, RKL:2203201744</t>
  </si>
  <si>
    <t>Barometric Pressure Sensor should get enumerated in Action manager pre and post Sx cycle</t>
  </si>
  <si>
    <t>Intention of the testcase is to verify sensor enumeration pre and post Sx Cycle</t>
  </si>
  <si>
    <t>InProdATMS1.0_03March2018,PSE 1.0,RKL_PSS0.5,TGL_PSS_IN_PRODUCTION,KBLR_ATMS1.0_Automated_TCs,IFWI_TEST_SUITE,ADL/RKL/JSL,MTL_Test_Suite,IFWI_SYNC,IFWI_FOC_BAT,MTL_M_MASTER,IFWI_COVERAGE_DELTA,RPL-P_5SGC2,RPL_S_MASTER,RPL-S_3SDC2,ADL_SBGA_5GC,ADL-M_2SDC1,ADL_SBGA_3SDC1,MTL-M_4SDC2,MTL_IFWI_IAC_ISH,MTL_IFWI_CBV_PMC,MTL_IFWI_CBV_ISH,RPL-SBGA_5SC,RPL-SBGA_3SC</t>
  </si>
  <si>
    <t>ISH Sensor Functionality - Barometric Pressure</t>
  </si>
  <si>
    <t>CSS-IVE-132400</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</si>
  <si>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HFPGA_RS1_PSS_0.8P,ICL_HFPGA_RS1_PSS_1.0C,ICL_HFPGA_RS1_PSS_1.0P,ICL_HFPGA_RS2_PSS_1.1,ICL_Simics_VP_RS1_PSS_0.8P,ICL_Simics_VP_RS1_PSS_1.0C,ICL_Simics_VP_RS1_PSS_1.0P,ICL_Simics_VP_RS2_PSS_1.1,ICL_U42_RS6_PV,ICL_Y42_RS6_PV,KBL_U21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</si>
  <si>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APL POR v1.02  -&gt; APL Integrated Sensor Solution &amp; ISH4.0 Support
KBL &amp; BXT -&gt; KBL_Mobile_Platform_POR_Doc_v1.0 -&gt; Validated Sensor Types in 2015/6
IceLake-UCIS-1856
TGL Requirement coverage: 220195304, 220194425, RKL:2203201744</t>
  </si>
  <si>
    <t>Barometer Sensor should get be functional</t>
  </si>
  <si>
    <t>GLK-FW-PO,ICL_PSS_BAT_NEW,LKF_ERB_PO,BIOS_EXT_BAT,InProdATMS1.0_03March2018,LKF_PO_Phase1,LKF_PO_Phase2,LKF_PO_New_P3,PSE 1.0,TGL_ERB_PO,RKL_PSS0.5,TGL_PSS_IN_PRODUCTION,KBLR_ATMS1.0_Automated_TCs,IFWI_TEST_SUITE,ADL/RKL/JSL,COMMON_QRC_BAT,Delta_IFWI_BIOS,MTL_Test_Suite,IFWI_SYNC,IFWI_FOC_BAT,MTL_M_MASTER,IFWI_COVERAGE_DELTA,RPL-P_5SGC2,RPL_S_MASTER,RPL-S_3SDC2,RPL_S_IFWI_PO_Phase3,MTL_IFWI_BAT,ADL_SBGA_5GC,ADL-M_2SDC1,ADL_SBGA_3SDC1,RPL_Px_PO_P3,MTL-M_4SDC2,RPL_SBGA_IFWI_PO_Phase3,MTL_IFWI_CBV_ISH,RPL_P_PO_P3,RPL-SBGA_5SC,RPL-SBGA_3SC</t>
  </si>
  <si>
    <t>ISH sensor functionality pre and post Sx cycle- Barometric Pressure</t>
  </si>
  <si>
    <t>CSS-IVE-132401</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</si>
  <si>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HFPGA_RS1_PSS_0.8C,ICL_HFPGA_RS1_PSS_0.8P,ICL_HFPGA_RS1_PSS_1.0C,ICL_HFPGA_RS1_PSS_1.0P,ICL_HFPGA_RS2_PSS_1.1,ICL_Simics_VP_RS1_PSS_0.8C,ICL_Simics_VP_RS1_PSS_0.8P,ICL_Simics_VP_RS1_PSS_1.0C,ICL_Simics_VP_RS1_PSS_1.0P,ICL_Simics_VP_RS2_PSS_1.1,ICL_U42_RS6_PV,ICL_Y42_RS6_PV,KBL_U21_PV,KBLR_Y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</si>
  <si>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IceLake-UCIS-873, APL POR v1.02  -&gt; APL Integrated Sensor Solution &amp; ISH4.0 Support
KBL &amp; BXT -&gt; KBL_Mobile_Platform_POR_Doc_v1.0 -&gt; Validated Sensor Types in 2015/6
TGL Requirement coverage: 220195304, 220194425, BC-RQTBCTL-1100,RKL:2203201744</t>
  </si>
  <si>
    <t>Barometric Pressure Sensor should get be functional pre and post cycle</t>
  </si>
  <si>
    <t>Intention of the testcase is to verify sensor functionality pre and post Sx cycle</t>
  </si>
  <si>
    <t>BIOS_EXT_BAT,InProdATMS1.0_03March2018,RKL_PSS0.5,TGL_PSS_IN_PRODUCTION,IFWI_TEST_SUITE,ADL/RKL/JSL,MTL_Test_Suite,IFWI_SYNC,MTL_M_MASTER,IFWI_COVERAGE_DELTA,MTL_HFPGA_IFWI,RPL-P_5SGC2,RPL_S_MASTER,RPL-S_3SDC2,ADL_SBGA_5GC,ADL-M_2SDC1,MTL_IFWI_FV,ADL_SBGA_3SDC1,MTL-M_4SDC2,MTL_IFWI_CBV_PMC,MTL_IFWI_CBV_ISH,RPL-SBGA_5SC,RPL-SBGA_3SC</t>
  </si>
  <si>
    <t>Verify Gyrometer Sensor enumeration Pre and post Sx cycle</t>
  </si>
  <si>
    <t>CSS-IVE-132414</t>
  </si>
  <si>
    <t>AMLR_Y42_PV_RS6,CNL_H82_PV,CNL_U22_PV,CNL_Y22_PV,ICL_U42_RS6_PV,ICL_Y42_RS6_PV,KBL_U21_PV,KBL_Y22_PV,KBLR_Y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</si>
  <si>
    <t>KBL L3 Platform Landing Zone_20151006 -&gt; Other LZ
TGL Requirement coverage: BC-RQTBCTL-1100,RKL:2203201744</t>
  </si>
  <si>
    <t>Gyrometer-Sensor should get enumerated in Action manager pre and post Sx cycle</t>
  </si>
  <si>
    <t>Intention of the testcase is to verify Gyrometer Sensor enumeration Pre and post Sx cycle</t>
  </si>
  <si>
    <t>InProdATMS1.0_03March2018,PSE 1.0,OBC-CNL-PCH-ISH-Sensors-Gyrometer,OBC-ICL-PCH-ISH-Sensors-Gyrometer,OBC-TGL-PCH-ISH-Sensors-Gyrometer,TGL_PSS_IN_PRODUCTION,KBLR_ATMS1.0_Automated_TCs,IFWI_TEST_SUITE,MTL_Test_Suite,IFWI_SYNC,ADL_N_IFWIIFWI_COVERAGE_DELTA,ADLMLP4x,RPL-P_5SGC1,RPL-P_5SGC2,RPL_S_MASTER,RPL-S_3SDC2,ADL_SBGA_5GC,ADL-M_5SGC1,ADL-M_2SDC1,ADL_SBGA_3SDC1,MTL-M_5SGC1,MTL-M_4SDC2,MTL_IFWI_IAC_BIOS,MTL_IFWI_CBV_PMC,MTL_IFWI_CBV_ISH,ADL_N_IFWI_5SGC1,ADL_N_IFWI_4SDC1,ADL_N_IFWI_3SDC1,ADL_N_IFWI_2SDC1,ADL_N_IFWI_IEC_PMC,,ADL_N_IFWI_IEC_ISH,RPL-SBGA_5SC,RPL-SBGA_3SC,LNLM5SGC,LNLM3SDC2,LNLM4SDC1,LNLM3SDC3,LNLM3SDC4,LNLM3SDC5,LNLM2SDC6,RPL_Hx-R-GC,LNLM5SGC, LNLM4SDC1, LNLM3SDC2, LNLM3SDC3, LNLM3SDC4, LNLM3SDC5, LNLM2SDC6, LNLM2SDC7</t>
  </si>
  <si>
    <t>Verify GPS/GNSS enumeration check pre and post Sx cycle</t>
  </si>
  <si>
    <t>fw.ifwi.pchc,fw.ifwi.pmc</t>
  </si>
  <si>
    <t>CSS-IVE-132439</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</si>
  <si>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Y42_RS6_PV,KBL_U21_PV,KBLR_Y_PV,KBLR_Y22_PV,TGL_U42_RS4_PV,TGL_Y42_RS4_PV,TGL_Z0_(TGPLP-A0)_RS4_PPOExit,WHL_U42_Corp_PV,WHL_U42_PV,WHL_U43e_Corp_PV,TGL_U42_RS6_Alpha,TGL_U42_RS6_Beta,TGL_U42_RS6_PV,TGL_Y42_RS6_Alpha,TGL_Y42_RS6_Beta,TGL_Y42_RS6_PV,AML_Y42_Win10X_PV</t>
  </si>
  <si>
    <t>GNSS,S-states</t>
  </si>
  <si>
    <t>GPS/GNSS module should be enumerated pre and post Sx cycle</t>
  </si>
  <si>
    <t>ifwi.alderlake,ifwi.lunarlake,ifwi.meteorlake,ifwi.raptorlake,ifwi.raptorlake_refresh</t>
  </si>
  <si>
    <t>This test is to verify GPS/GNSS enumeration check post Sx cycle</t>
  </si>
  <si>
    <t>InProdATMS1.0_03March2018,PSE 1.0,OBC-CNL-PTF-PCIE-Connectivity-GNSS,OBC-CFL-PTF-PCIE-Connectivity-GNSS,OBC-ICL-PTF-PCIE-Connectivity-GNSS,OBC-TGL-PTF-PCIE-Connectivity-GNSS,AMLY22_delta_from_Y42,TGL_NEW_BAT,IFWI_TEST_SUITE,ADL/RKL/JSL,MTL_Test_Suite,IFWI_SYNC,ADL_N_IFWIIFWI_COVERAGE_DELTA,RPL_P_MASTER,1,RPL-Px_4SDC1,RPL-P_5SGC1,MTL_IFWI_CBV_PMC,ADL_N_IFWI_2SDC2,ADL_N_IFWI_IEC_PMC,RPL-Px_2SDC1,RPL-P_2SDC4, RPL-SBGA_5SC, RPL_Hx-R-GC,LNLM5SGC,LNLM3SDC2,LNLM3SDC3,LNLM3SDC4,RPL-SBGA_DC3</t>
  </si>
  <si>
    <t>Verify WWAN enumeration pre and post Sx cycle</t>
  </si>
  <si>
    <t>CSS-IVE-132446</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</si>
  <si>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KBL_U21_PV,KBL_Y22_PV,KBLR_Y_PV,KBLR_Y22_PV,TGL_U42_RS4_PV,TGL_Y42_RS4_PV,TGL_Z0_(TGPLP-A0)_RS4_PPOExit,WHL_U42_Corp_PV,WHL_U42_PV,WHL_U43e_Corp_PV,TGL_U42_RS6_Alpha,TGL_U42_RS6_Beta,TGL_U42_RS6_PV,TGL_Y42_RS6_Alpha,TGL_Y42_RS6_Beta,TGL_Y42_RS6_PV,AML_Y42_Win10X_PV</t>
  </si>
  <si>
    <t>S-states,WWAN</t>
  </si>
  <si>
    <t>BC-RQTBC-9996
TGL Requirement coverage: BC-RQTBCTL-487, BC-RQTBCTL-1244, 
JSL PRD Coverage: BC-RQTBC-16469
RKL:2203203097,2203202914</t>
  </si>
  <si>
    <t>WWAN should get enumerated pre and post Sx cycle</t>
  </si>
  <si>
    <t>Verify WWAN enumeration test in device manager pre and post Sx cycle</t>
  </si>
  <si>
    <t>InProdATMS1.0_03March2018,PSE 1.0,TGL_ERB_PO,OBC-CNL-PTF-PCIE-Connectivity-WWAN,OBC-CFL-PTF-PCIE-Connectivity-WWAN,OBC-ICL-PTF-PCIE-Connectivity-WWAN,OBC-TGL-PTF-PCIE-Connectivity-WWAN,CML_Delta_From_WHL,AMLY22_delta_from_Y42,TGL_NEW_BAT,IFWI_TEST_SUITE,ADL/RKL/JSL,MTL_Test_Suite,IFWI_SYNC,IFWI_FOC_BAT,ADL_N_IFWIIFWI_COVERAGE_DELTA,RPL_P_MASTER,1,RPL-Px_4SDC1,ADL-M_2SDC1,RPL-P_5SGC1,MTL_IFWI_CBV_PMC,ADL_N_IFWI_2SDC2,ADL_N_IFWI_IEC_PMC,RPL-Px_2SDC1,RPL-P_2SDC4, RPL-SBGA_5SC, RPL_Hx-R-GC,LNLM5SGC,LNLM3SDC2,LNLM3SDC3,LNLM3SDC4,RPL-SBGA_DC3</t>
  </si>
  <si>
    <t>Verify enumeration of TouchPad in device manager pre and post Sx cycle</t>
  </si>
  <si>
    <t>CSS-IVE-132459</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</si>
  <si>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U42_RS6_PV,ICL_Y42_RS6_PV,JSLP_POR_20H1_Alpha,JSLP_POR_20H1_PreAlpha,JSLP_POR_20H2_Beta,JSLP_POR_20H2_PV,KBL_U21_PV,KBL_Y22_PV,KBLR_Y_PV,RKL_S81_CMPH_Xcomp_DDR4_RS6_Alpha,RKL_S81_CMPH_Xcomp_DDR4_RS7_Beta,RKL_S81_TGPH_Native_DDR4_RS6_Alpha,RKL_S81_TGPH_Native_DDR4_RS7_Beta,RKL_S81_TGPH_Native_DDR4_RS7_PV,RKL_Simics_VP_PSS1.0,RKL_Simics_VP_PSS1.1,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CML_U42_DG1_DDR4_PV,CML_U62_DG1_DDR4_PV,RKL_S_CMPH_Simics_VP_PSS1.0,RKL_S_CMPH_Simics_VP_PSS1.1,RKL_CML_S_102_TGPH_Xcomp_DDR4_Beta,RKL_CML_S_102_TGPH_Xcomp_DDR4_Alpha,RKL_CML_S_102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</si>
  <si>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BC-RQTBC-10441
IceLake-UCIS-1988
TGL Requirement coverage: 220195270, 220194396,</t>
  </si>
  <si>
    <t>Touch pad Device should get enumerated under device manager pre and post Sx cycle.</t>
  </si>
  <si>
    <t>Test is to check enumeration of touch pad in device manager pre and post Sx cycle</t>
  </si>
  <si>
    <t>UDL2.0_ATMS2.0,OBC-ICL-PCH-I2C-Touch-Touchpad,OBC-TGL-PCH-I2C-Touch-Touchpad,TGL_NEW_BAT,IFWI_TEST_SUITE,MTL_Test_Suite,IFWI_SYNC,ADL_N_IFWIIFWI_COVERAGE_DELTA,ADLMLP4x,ADL-P_5SGC1,ADL-M_5SGC1,ADL-P_3SDC3,ADL-P_3SDC4,RPL-Px_5SGC1,RPL-P_5SGC1,ADL_SBGA_5GC,MTL_IFWI_QAC,RPL_SBGA_IFWI_PO_Phase2,MTL_IFWI_CBV_PMC,ADL_N_IFWI_5SGC1,ADL_N_IFWI_4SDC1,ADL_N_IFWI_2SDC1,ADL_N_IFWI_IEC_PMC,RPL-SBGA_5SC,RPL-SBGA_4SC,LNLM5SGC,LNLM3SDC2,LNLM4SDC1,RPL_Hx-R-GC,RPL_Hx-R-DC1</t>
  </si>
  <si>
    <t>Verify Intel Display Audio enumeration pre and post CMS cycle</t>
  </si>
  <si>
    <t>CSS-IVE-132493</t>
  </si>
  <si>
    <t>ADL-S_ADP-S_SODIMM_DDR5_1DPC_Alpha,AML_5W_Y22_ROW_PV,ADL-S_ADP-S_UDIMM_DDR5_1DPC_PreAlpha,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KBL_H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</si>
  <si>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codecs,MoS (Modern Standby)</t>
  </si>
  <si>
    <t>BC-RQTBC-9768 
LKF: BC-RQTBCLF-314,BC-RQTBCLF-99
TGL HSD ID:220194370</t>
  </si>
  <si>
    <t>This test is to verify Intel HD Audio enumeration post Modern standby cycle</t>
  </si>
  <si>
    <t>InProdATMS1.0_03March2018,PSE 1.0,OBC-CNL-GPU-DDI-Display-HDMI_Audio,OBC-CFL-GPU-DDI-Display-HDMI_Audio,OBC-LKF-GPU-DDI-Display-HDMI_Audio,OBC-ICL-GPU-DDI-Display-HDMI_Audio,OBC-TGL-GPU-DDI-Display-HDMI_Audio,KBLR_ATMS1.0_Automated_TCs,CML_DG1_Delta,IFWI_TEST_SUITE,ADL/RKL/JSL,MTL_Test_Suite,IFWI_SYNC,IFWI_FOC_BAT,ADL_N_IFWIIFWI_COVERAGE_DELTA,ADLMLP4x,ADL-P_5SGC1,ADL-P_5SGC2,ADL-M_5SGC1,RPL-Px_5SGC1,RPL-Px_4SDC1,RPL-P_4SDC1,RPL-P_3SDC2,RPL-P_2SDC4,RPL-S_ 5SGC1,RPL-S_4SDC1,RPL-S_3SDC1,RPL-S_4SDC2,RPL-S_2SDC1,RPL-S_2SDC2,RPL-S_2SDC3,ADL_SBGA_5GC,ADL-M_3SDC1,ADL-M_3SDC2,ADL-M_2SDC1,ADL-M_2SDC2,RPL-P_3SDC3,RPL-P_PNP_GC,,ADL_SBGA_3DC1,ADL_SBGA_3DC2,ADL_SBGA_3DC3,ADL_SBGA_3DC4,ADL_SBGA_3SDC1,MTL-M_5SGC1,MTL-M_3SDC3,MTL_IFWI_IAC_ACE ROM EXT,MTL_IFWI_CBV_ACE FW,MTL_IFWI_CBV_PMC,ADL_N_IFWI_5SGC1,ADL_N_IFWI_4SDC1,ADL_N_IFWI_3SDC1,ADL_N_IFWI_2SDC1,ADL_N_IFWI_2SDC2,ADL_N_IFWI_2SDC3,ADL_N_IFWI_IEC_PMC,RPL-SBGA_5SC,RPL-SBGA_4SC,RPL-SBGA_2SC1,RPL-SBGA_2SC2,RPL-Px_4SP2,RPL-Px_2SDC1,RPL_Hx-R-GC,RPL_Hx-R-DC1</t>
  </si>
  <si>
    <t>CSS-IVE-132522</t>
  </si>
  <si>
    <t>CNL_H82_PV,CNL_U22_PV,CNL_Y22_PV,LKF_A0_RS4_Alpha,LKF_A0_RS4_POE,LKF_B0_RS4_Beta,LKF_B0_RS4_PO,LKF_Bx_ROW_19H1_Alpha,LKF_Bx_ROW_19H2_Beta,LKF_Bx_ROW_19H2_PV,LKF_Bx_ROW_20H1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TGL_H81_20H1_RS7_ALPHA,TGL_H81_20H1_RS7_BETA,TGL_H81_20H1_RS7_PV</t>
  </si>
  <si>
    <t>BC-RQTBC-10589 
LKF_RVP_BOM_POR_key_components_20170312_rev1p41</t>
  </si>
  <si>
    <t>Intention of the testcase is to verify Volume buttons functionality</t>
  </si>
  <si>
    <t>EC-FV,EC-SX,EC-GPIO,UDL2.0_ATMS2.0,OBC-ICL-PCH-GPIO-HwBtns/LEDs/Switchs,OBC-TGL-PCH-GPIO-HwBtns/LEDs/Switchs,IFWI_TEST_SUITE,ADL/RKL/JSL,MTL_Test_Suite,IFWI_SYNC,ADL_N_IFWIIFWI_COVERAGE_DELTA,IFWI_FOC_BAT,RPL_S_NA,RPL_S_MASTER,ADL-M_5SGC1,RPL-Px_5SGC1,RPL-Px_4SDC1,RPL-P_5SGC1,RPL-P_4SDC1,RPL-P_3SDC2,RPL-P_2SDC4,ADL_SBGA_5GC,ADL_SBGA_3DC1,ADL_SBGA_3DC2,ADL_SBGA_3DC3,ADL_SBGA_3DC4,ADL-M_3SDC1,ADL-M_3SDC2,ADL-M_2SDC1,ADL-M_2SDC2,RPL-P_3SDC3,RPL-P_PNP_GC,RPL-S_2SDC7,MTL-M_5SGC1,MTL-M_4SDC1,MTL-M_4SDC2,MTL-M_3SDC3,MTL-M_2SDC4,MTL-M_2SDC5,MTL-M_2SDC6,MTL_IFWI_CBV_PMC,MTL_IFWI_CBV_EC,ADL_N_IFWI_5SGC1,ADL_N_IFWI_4SDC1,ADL_N_IFWI_3SDC1,ADL_N_IFWI_2SDC2,ADL_N_IFWI_2SDC3,ADL_N_IFWI_IEC_PMC,ADL_N_IFWI_IEC_EC,RPL-SBGA_5SC,RPL-SBGA_4SC,RPL-SBGA_2SC1,RPL-SBGA_2SC2,RPL-P_2SDC3,RPL-P_2SDC5,RPL-P_2SDC6,RPL-Px_4SP2,RPL-Px_2SDC1,MTLSGC1,MTLSDC1,MTLSDC2,MTLSDC4,MTLSDC5,RPL_Hx-R-GC,RPL_Hx-R-DC1</t>
  </si>
  <si>
    <t>Verify CNVi Bluetooth Functionality in OS pre and post Sx cycle</t>
  </si>
  <si>
    <t>CSS-IVE-132549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</si>
  <si>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</si>
  <si>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CNVi,S-states</t>
  </si>
  <si>
    <t>BC-RQTBCTL-651
BC-RQTBC-13414
TGL: 2201297589
JSL PRD Coverage: BC-RQTBC-16463
RKL:2203201716</t>
  </si>
  <si>
    <t>Bluetooth should be detected and functional using CNVi Pre and Post Sx Cycle</t>
  </si>
  <si>
    <t>This Test case is to Validate Bluetooth Functionality using CNVi pre and post Sx cycle</t>
  </si>
  <si>
    <t>ICL_BAT_NEW,TGL_PSS1.0C,BIOS_EXT_BAT,UDL2.0_ATMS2.0,OBC-CNL-PCH-CNVi-Connectivity-BT,OBC-CFL-PCH-CNVi-Connectivity-BT,OBC-ICL-PCH-CNVi-Connectivity-BT,OBC-TGL-PCH-CNVi-Connectivity-BT,ADL_PSS_1.05,IFWI_TEST_SUITE,ADL/RKL/JSL,MTL_Test_Suite,MTL_PSS_0.8IFWI_SYNC,IFWI_FOC_BAT,ADL_N_IFWIIFWI_COVERAGE_DELTA,RPLSGC1,RPLSGC2,ADLMLP4x,ADL-P_5SGC1,ADL-P_5SGC2,ADL-M_5SGC1,ADL-M_3SDC1,ADL-M_3SDC3,ADL-M_2SDC1,ADL-P_3SDC1,MTL_S_IFWI_PSS_0.8, ,RPL_S_IFWI_PO_Phase3,ADL_SBGA_5GC,ADL-M_5SGC1,ADL-M_3SDC2,ADL-M_2SDC2, , ,LNL_M_IFWI_PSS,RPL_Px_PO_P3,MTL_IFWI_QAC,RPL_SBGA_IFWI_PO_Phase3, LNLM5SGC, LNLM4SDC1, LNLM3SDC3, LNLM3SDC4, LNLM3SDC5, LNLM2SDC6, LNLM2SDC7,RPL-S_ 5SGC1, RPL-S_4SDC1, RPL-S_4SDC2, RPL-S_3SDC1, RPL-S_2SDC2, RPL-S_2SDC7, RPL-S_2SDC8, RPL-S_2SDC9,RPL-SBGA_DC3,RPL-SBGA_5SC,RPL-SBGA_4SC</t>
  </si>
  <si>
    <t>Verify CNVi WLAN Functionality in OS</t>
  </si>
  <si>
    <t>CSS-IVE-132553</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</si>
  <si>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</si>
  <si>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CNVi,WiFi</t>
  </si>
  <si>
    <t>TGL: 1209949499
BC-RQTBCTL-651
BC-RQTBC-13414
BC-RQTBC-13854
BC-RQTBC-12331
BC-RQTBCTL-476
BC-RQTBC-13856
BC-RQTBC-12333
BC-RQTBCTL-478
TGL Requirement coverage: BC-RQTBCTL-651, 2201160277, 2201160358
JSL : BC-RQTBC-16460, BC-RQTBC-16464
RKL: 2203201716,2203202994,220948396,220948390,1209950654
JSLP: 2202557901,2202557905,2202557922,2202557909,2203202994,2203203063</t>
  </si>
  <si>
    <t>WLAN/WiFi should be detected and functional using CNVi</t>
  </si>
  <si>
    <t>This Test case is to Validate WLAN/Wi-Fi Functionality using CNVi</t>
  </si>
  <si>
    <t>GLK-FW-PO,ICL-ArchReview-PostSi,TGL_PSS0.8P,BIOS_EXT_BAT,InProdATMS1.0_03March2018,PSE 1.0,OBC-CNL-PCH-CNVi-Connectivity-WiFi,OBC-CFL-PCH-CNVi-Connectivity-WiFi,OBC-ICL-PCH-CNVi-Connectivity-WiFi,OBC-TGL-PCH-CNVi-Connectivity-WiFi,GLK_ATMS1.0_Automated_TCs,RKL_S_PO_Phase3_IFWI,RKL_POE,RKL_U_PO_Phase3_IFWI,IFWI_TEST_SUITE,RKL_Native_PO,RKL_Xcomp_PO,ADL/RKL/JSL,CML_H_ADP_S_PO,COMMON_QRC_BAT,Delta_IFWI_BIOS,Phase_3,MTL_Test_Suite,MTL_PSS_0.8IFWI_SYNC,ADL_N_IFWIIFWI_COVERAGE_DELTA,RPLSGC1,RPLSGC2,ADLMLP4x,ADL-P_5SGC1,ADL-P_5SGC2,ADL-M_5SGC1,ADL-M_3SDC1,ADL-M_3SDC3,ADL-M_2SDC1,ADL-P_3SDC1,RPL-S_ 5SGC1, RPL-S_4SDC1, RPL-S_4SDC2, ,,  RPL-S_2SDC2, RPL-S_2SDC3, RPL-S_2SDC4,RPL_S_IFWI_PO_Phase3,NA_4_FHF,MTL_IFWI_BAT,ADL_SBGA_5GC,RPL-SBGA_5SC,ERB,RPL-Px_5SGC1,RPL-Px_4SDC1,ADL-M_5SGC1,ADL-M_3SDC2,ADL-M_2SDC2,RPL-S_3SDC2, ,, RPL-S_2SDC2, RPL-S_2SDC3,  RPL-S_3SDC1, RPL-S_4SDC2, RPL-S_4SDC1, RPL-S_5SGC1, RPL-P_5SGC1, RPL-P_5SGC2,  RPL-P_2SDC3, RPL-S_2SDC7, RPL-S_ 5SGC1, RPL-S_4SDC1, RPL-S_3SDC1, ,, RPL-S_2SDC2, RPL-S_2SDC3, RPL-S_2SDC7,LNL_M_IFWI_PSS,RPL_Px_PO_P3,RPL_SBGA_IFWI_PO_Phase3,MTL IFWI_Payload_Platform-Val, ADL_N_IFWI_5SGC1, ADL_N_IFWI_4SDC1, ADL_N_IFWI_2SDC1, ADL_N_IFWI_2SDC2,ADL_N_IFWI_IEC_BIOS,RPL_P_PO_P3,RPL-S_2SDC8,RPL-Px_4SP2,RPL-Px_2SDC1,RPL-P_4SDC1,RPL-P_3SDC2,RPL-P_2SDC5,RPL-P_2SDC6,MTL-P_IFWI_PO,ARL_S_IFWI_0.8PSS, MTLSGC1, MTLSDC1, MTLSDC3, MTLSDC4, MTLSDC5, RPL-SBGA_5SC, RPL-SBGA_4SC, RPL-P_5SGC1, RPL-P_4SDC1, RPL-P_3SDC2, RPL-P_2SDC4, RPL-P_2SDC5, RPL-P_2SDC6, RPL-S_3SDC1, RPL-S_4SDC2, RPL-S_4SDC1, RPL-S_ 5SGC1, RPL-S_2SDC2, RPL-S_2SDC3, RPL-S_2SDC7, RPL-S_2SDC8, ,, LNLM5SGC, LNLM4SDC1, LNLM3SDC3, LNLM3SDC4, LNLM3SDC5, LNLM2SDC6, LNLM2SDC7,RPL-S_ 5SGC1, RPL-S_4SDC1, RPL-S_4SDC2, RPL-S_3SDC1, RPL-S_2SDC2, RPL-S_2SDC3, RPL-S_2SDC7, RPL-S_2SDC8, RPL-S_2SDC9,RPL-SBGA_DC3</t>
  </si>
  <si>
    <t>Verify CNVi WLAN Functionality in OS before/after Sx cycle</t>
  </si>
  <si>
    <t>CSS-IVE-132554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</si>
  <si>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</si>
  <si>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BC-RQTBCTL-651
BC-RQTBC-13414
TGL: 2201160277, 2201160358
JSL PRD Coverage: BC-RQTBC-16463
RKL:2203201716</t>
  </si>
  <si>
    <t>WLAN/WiFi should be detected and functional using CNVi Pre and Post Sx Cycle</t>
  </si>
  <si>
    <t>This test case is to validate WLAN/Wi-Fi Functionality using CNVi Pre and Post Sx Cycle</t>
  </si>
  <si>
    <t>GLK-CI,GLK-CI-2,ICL-ArchReview-PostSi,GLK_Win10S,ICL_BAT_NEW,TGL_PSS1.0C,BIOS_EXT_BAT,InProdATMS1.0_03March2018,PSE 1.0,TGL_ERB_PO,OBC-CNL-PCH-CNVi-Connectivity-WiFi,OBC-CFL-PCH-CNVi-Connectivity-WiFi,OBC-ICL-PCH-CNVi-Connectivity-WiFi,OBC-TGL-PCH-CNVi-Connectivity-WiFi,GLK_ATMS1.0_Automated_TCs,IFWI_TEST_SUITE,ADL/RKL/JSL,MTL_Test_Suite,MTL_PSS_0.8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RPL-S_2SDC7,LNL_M_IFWI_PSS,MTL_IFWI_CBV_PMC,MTL IFWI_Payload_Platform-Val, ADL_N_IFWI_5SGC1, ADL_N_IFWI_4SDC1, ADL_N_IFWI_2SDC1, ADL_N_IFWI_2SDC2,ADL_N_IFWI_IEC_PMC,RPL-S_2SDC8,RPL-Px_4SP2,RPL-Px_2SDC1,ARL_S_IFWI_0.8PSS, MTLSGC1, MTLSDC1, MTLSDC3, MTLSDC4, MTLSDC5, RPL-SBGA_5SC, RPL-SBGA_4SC, RPL-S_3SDC1, RPL-S_4SDC2, RPL-S_4SDC1, RPL-S_ 5SGC1, RPL-S_2SDC2, RPL-S_2SDC3, RPL-S_2SDC7, RPL-S_2SDC8, ,, LNLM5SGC, LNLM4SDC1, LNLM3SDC3, LNLM3SDC4, LNLM3SDC5, LNLM2SDC6, LNLM2SDC7,RPL-S_ 5SGC1, RPL-S_4SDC1, RPL-S_4SDC2, RPL-S_3SDC1, RPL-S_2SDC2, RPL-S_2SDC7, RPL-S_2SDC8, RPL-S_2SDC9,RPL-SBGA_DC3</t>
  </si>
  <si>
    <t>Verify CNVi WLAN Enumeration in OS before/after Sx cycle</t>
  </si>
  <si>
    <t>CSS-IVE-132565</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</si>
  <si>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</si>
  <si>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BC-RQTBCTL-651
BC-RQTBC-13414
JSL PRD Coverage: BC-RQTBC-16463
ADL: 2202557898</t>
  </si>
  <si>
    <t>CNVi WiFi should be enumerated successfully in OS Pre and Post Sx Cycle</t>
  </si>
  <si>
    <t>This TC should Validate CNVi Wi-Fi Enumeration in OS Pre and Post Sx Cycle</t>
  </si>
  <si>
    <t>ICL-ArchReview-PostSi,InProdATMS1.0_03March2018,PSE 1.0,OBC-CNL-PCH-CNVi-Connectivity-WiFi,OBC-CFL-PCH-CNVi-Connectivity-WiFi,OBC-ICL-PCH-CNVi-Connectivity-WiFi,OBC-TGL-PCH-CNVi-Connectivity-WiFi,GLK_ATMS1.0_Automated_TCs,TGL_NEW_BAT,IFWI_TEST_SUITE,ADL_pss_0.8_NA,ADL/RKL/JSL,MTL_Test_Suite,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RPL-S_2SDC7,ADL-S_Post-Si_In_Production,MTL_IFWI_CBV_PMC,MTL IFWI_Payload_Platform-Val, ADL_N_IFWI_5SGC1, ADL_N_IFWI_4SDC1, ADL_N_IFWI_2SDC1, ADL_N_IFWI_2SDC2,ADL_N_IFWI_IEC_PMC,ADL-N_Post-Si_In_Production,RPL-S_Post-Si_In_Production,RPL-S_2SDC8,RPL-Px_4SP2,RPL-Px_2SDC1, MTLSGC1, MTLSDC1, MTLSDC3, MTLSDC4, MTLSDC5, RPL-SBGA_5SC, RPL-SBGA_4SC, RPL-S_3SDC1, RPL-S_4SDC2, RPL-S_4SDC1, RPL-S_ 5SGC1, RPL-S_2SDC2, RPL-S_2SDC3, RPL-S_2SDC7, RPL-S_2SDC8, ,, LNLM5SGC, LNLM4SDC1, LNLM3SDC3, LNLM3SDC4, LNLM3SDC5, LNLM2SDC6, LNLM2SDC7,RPL-S_ 5SGC1, RPL-S_4SDC1, RPL-S_4SDC2, RPL-S_3SDC1, RPL-S_2SDC2, RPL-S_2SDC7, RPL-S_2SDC8, RPL-S_2SDC9,RPL-SBGA_DC3</t>
  </si>
  <si>
    <t>Verify CNVi Bluetooth Enumeration in OS before/after Sx cycle</t>
  </si>
  <si>
    <t>CSS-IVE-132570</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</si>
  <si>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</si>
  <si>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BC-RQTBCTL-651
BC-RQTBC-13414
JSL PRD Coverage: BC-RQTBC-16463
ADL: 2202557926</t>
  </si>
  <si>
    <t>CNVi Bluetooth should be enumerated successfully in OS Pre and Post Sx</t>
  </si>
  <si>
    <t>ICL-ArchReview-PostSi,TGL_PSS0.8P,InProdATMS1.0_03March2018,PSE 1.0,OBC-CNL-PCH-CNVi-Connectivity-BT,OBC-CFL-PCH-CNVi-Connectivity-BT,OBC-ICL-PCH-CNVi-Connectivity-BT,OBC-TGL-PCH-CNVi-Connectivity-BT,GLK_ATMS1.0_Automated_TCs,TGL_NEW_BAT,IFWI_TEST_SUITE,ADL/RKL/JSL,MTL_Test_Suite,MTL_PSS_0.8IFWI_SYNC,IFWI_FOC_BAT,ADL_N_IFWIIFWI_COVERAGE_DELTA,RPLSGC1,RPLSGC2,ADLMLP4x,ADL-P_5SGC1,ADL-P_5SGC2,ADL-M_5SGC1,ADL-M_3SDC1,ADL-M_3SDC3,ADL-M_2SDC1,ADL-P_3SDC1,RPL-S_ 5SGC1,RPL-S_4SDC1,RPL-S_4SDC2,RPL-S_2SDC2,RPL-S_2SDC3,RPL-S_2SDC4,RPL_S_IFWI_PO_Phase3,ADL_SBGA_5GC,RPL-SBGA_5SC,RPL-Px_5SGC1,RPL-Px_4SDC1,ADL-M_3SDC2,ADL-M_2SDC2,RPL-S_3SDC2,RPL-S_3SDC1,RPL-S_5SGC1,RPL-P_5SGC1,RPL-P_5SGC2,RPL-P_2SDC3,RPL-S_2SDC7,LNL_M_IFWI_PSS,RPL_Px_PO_P3,ADL-S_Post-Si_In_Production,RPL_SBGA_IFWI_PO_Phase3,MTL_IFWI_CBV_PMC,MTL IFWI_Payload_Platform-Val,ADL_N_IFWI_5SGC1,ADL_N_IFWI_4SDC1,ADL_N_IFWI_2SDC1,ADL_N_IFWI_2SDC2,MTL-M/P_Pre-Si_In_Production,ADL_N_IFWI_IEC_PMC,RPL_P_PO_P3,ADL-N_Post-Si_In_Production,RPL-S_Post-Si_In_Production,RPL-S_2SDC8,RPL-Px_4SP2,RPL-Px_2SDC1,RPL-P_4SDC1,RPL-P_3SDC2,RPL-P_2SDC5,RPL-P_2SDC6,ARL_S_IFWI_0.8PSS, MTLSGC1, MTLSDC1, MTLSDC3, MTLSDC4, MTLSDC5, RPL-SBGA_5SC, RPL-SBGA_4SC, RPL-P_5SGC1, RPL-P_4SDC1, RPL-P_3SDC2, RPL-P_2SDC4, RPL-P_2SDC5, RPL-P_2SDC6, RPL-S_3SDC1, RPL-S_4SDC2, RPL-S_4SDC1, RPL-S_ 5SGC1, RPL-S_2SDC2, RPL-S_2SDC3, RPL-S_2SDC7, RPL-S_2SDC8, ,, LNLM5SGC, LNLM4SDC1, LNLM3SDC3, LNLM3SDC4, LNLM3SDC5, LNLM2SDC6, LNLM2SDC7,RPL-S_ 5SGC1, RPL-S_4SDC1, RPL-S_4SDC2, RPL-S_3SDC1, RPL-S_2SDC2, RPL-S_2SDC7, RPL-S_2SDC8, RPL-S_2SDC9,RPL-SBGA_DC3</t>
  </si>
  <si>
    <t>Verify that CSE/TXE/SEC/CSME enumerated in OS</t>
  </si>
  <si>
    <t>CSS-IVE-132591</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</si>
  <si>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</si>
  <si>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BIOS_PSIRT_QSR_Coverage,CSE/TXE</t>
  </si>
  <si>
    <t>BC-RQTBC-9860
Mandatory IFWI scenarios related to CSME</t>
  </si>
  <si>
    <t>CSE/TXE/CSME should get enumerated and its version should be consistent.
CSE/TXE/CSME should not display any yellow bangs.
CSE/TXE/CSME FWSTS register should be enumerated consistently.</t>
  </si>
  <si>
    <t>Thsi test case is to verify that CSE/TXE/SEC/CSME enumerated in OS</t>
  </si>
  <si>
    <t>GLK_eSPI_Sanity_inprod,ICL_PSS_BAT_NEW,BIOS_EXT_BAT,InProdATMS1.0_03March2018,LKF_PO_Phase1,LKF_PO_New_P3,PSE 1.0,TGL_H_PSS_IFWI_BAT,TGL_Focus_Blue_Auto,IFWI_TEST_SUITE,IFWI_PO,ADL/RKL/JSL,RKL-S X2_(CML-S+CMP-H)_S102,RKL-S X2_(CML-S+CMP-H)_S62,MTL_Test_Suite,IFWI_SYNC,RPL_S_PSS_BASEAutomation_Inproduction,IFWI_FOC_BAT,ADL_N_IFWI,MTL_IFWI_PSS_EXTENDEDIFWI_COVERAGE_DELTA,RPLSGC1,RPLSGC2,ADLMLP4x,ADL-P_5SGC1,ADL-P_5SGC2,MTL_IFWI_Sanity,ADL-M_5SGC1,RPL-Px_5SGC1,RPL-Px_4SDC1,RPL-Px_3SDC2,RPL-P_5SGC1,RPL-P_5SGC2,RPL-P_4SDC1,RPL-P_3SDC2,RPL-S_4SDC1,RPL-S_2SDC9,RPL-S_3SDC1,RPL-S_3SDC2,RPL-S_2SDC1,RPL-S_2SDC2,RPL-S_2SDC3,ADL_SBGA_5GC,ADL_SBGA_3DC4,RPL-S_2SDC7,LNL_M_IFWI_PSS,ADL-S_Post-Si_In_Production,MTL_IFWI_CBV_CSME,RPL-P_2SDC3
RPL-S_5SGC1,RPL-SBGA_5SC,RPL-SBGA_4SC,RPL-SBGA_3SC,RPL-SBGA_2SC1,PL-SBGA_2SC2,ADL_N_IFWI_5SGC1,ADL_N_IFWI_4SDC1,ADL_N_IFWI_3SDC1,ADL_N_IFWI_2SDC1,ADL_N_IFWI_2SDC2,ADL_N_IFWI_2SDC3,MTL-M/P_Pre-Si_In_Production,ADL_N_IFWI_IEC_BIOS,ADL_N_IFWI_IEC_CSME,MTL-P_IFWI_PO,MTLSDC1,MTLSDC2,RPL_Hx-R-GC,MTLSDC4,ARL_S_IFWI_0.8PSS,MTLSGC1,MTLSDC1,MTLSDC2,RPL_Hx-R-GC,MTLSDC3,MTLSDC4,MTL_IFWI_MEBx,RPL_Hx-R-GC,RPL_Hx-R-DC1,LNLM5SGC, LNLM4SDC1, LNLM3SDC2, LNLM3SDC3, LNLM3SDC4, LNLM3SDC5, LNLM2SDC6, LNLM2SDC7</t>
  </si>
  <si>
    <t>Verify CSE/TXE/SEC/CSME enumeration pre and post Sx cycle</t>
  </si>
  <si>
    <t>CSS-IVE-132592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</si>
  <si>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</si>
  <si>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CSE/TXE,S-states</t>
  </si>
  <si>
    <t>CSE/TXE/CSME should get enumerated and its version should be consistent pre and post cycling.
CSE/TXE/CSME should not display any yellow bangs pre and post cycling.
CSE/TXE/CSME FWSTS registers should be enumerated consistently pre and post cycling.</t>
  </si>
  <si>
    <t>bios.arrowlake,bios.raptorlake,ifwi.alderlake,ifwi.arrowlake,ifwi.jasperlake,ifwi.lunarlake,ifwi.meteorlake,ifwi.raptorlake,ifwi.rocketlake</t>
  </si>
  <si>
    <t>bios.arrowlake,bios.raptorlake,ifwi.alderlake,ifwi.jasperlake,ifwi.meteorlake,ifwi.raptorlake,ifwi.rocketlake</t>
  </si>
  <si>
    <t>This test case is verify CSE/TXE/SEC/CSME enumeration pre and post Sx cycle</t>
  </si>
  <si>
    <t>ICL_PSS_BAT_NEW,CFL_Automation_Production,BIOS_EXT_BAT,InProdATMS1.0_03March2018,PSE 1.0,OBC-TGL-PCH-CSME-Manageability-MEBx,TGL_H_PSS_BIOS_BAT,IFWI_TEST_SUITE,ADL/RKL/JSL,RKL-S X2_(CML-S+CMP-H)_S102,RKL-S X2_(CML-S+CMP-H)_S62,MTL_Test_Suite,IFWI_SYNC,IFWI_FOC_BAT,ADL_N_IFWI,MTL_IFWI_PSS_EXTENDEDIFWI_COVERAGE_DELTA,RPLSGC1,RPLSGC2,ADLMLP4x,ADL-P_5SGC1,ADL-P_5SGC2,ADL-M_5SGC1,RPL-Px_5SGC1,RPL-Px_4SDC1,RPL-S_5SGC1,RPL-S_4SDC1,RPL-S_2SDC9,RPL-S_4SDC2,RPL-S_3SDC1,RPL-S_2SDC1,RPL-S_2SDC2,RPL-S_2SDC3,MTL_IFWI_BAT,ADL_SBGA_5GC,ADL_SBGA_3DC4,RPL-S_2SDC7,LNL_M_IFWI_PSS,MTL_S_MASTER,MTL_P_MASTER,MTL_M_MASTER,ADL-S_Post-Si_In_Production,MTL-M_5SGC1,MTL-M_4SDC1,MTL-M_4SDC2,MTL-M_3SDC3,MTL-M_2SDC4,MTL-M_2SDC5,MTL-M_2SDC6,MTL_IFWI_IAC_CSE,MTL_IFWI_CBV_PMC,MTL_IFWI_CBV_CSME,RPL-SBGA_5SC,ADL_N_IFWI_5SGC1,ADL_N_IFWI_4SDC1,ADL_N_IFWI_3SDC1,ADL_N_IFWI_2SDC1,ADL_N_IFWI_2SDC2,ADL_N_IFWI_2SDC3,ADL_N_IFWI_IEC_BIOS,ADL_N_IFWI_IEC_CSME,ADL_N_IFWI_IEC_PMC,RPL-SBGA_4SC,RPL-SBGA_3SC,RPL-SBGA_2SC1,RPL-SBGA_2SC2,RPL-S_2SDC8,RPL-Px_4SP2,RPL-Px_2SDC1,,RPL-P_5SGC1,RPL-P_2SDC3,,RPL-P_3SDC2,RPL-P_2SDC4,RPL-P_2SDC5,MTLSDC1,MTLSDC2,RPL_Hx-R-GC,MTLSDC4,ARL_S_IFWI_0.8PSS,MTL_S_IFWI_SOC-IOE-PMC_Payload,RPL-SBGA_3SC,MTLSGC1,MTLSDC1,MTLSDC2,RPL_Hx-R-GC,MTLSDC3,MTLSDC4,MTL_IFWI_MEBx,RPL_Hx-R-GC,RPL_Hx-R-DC1,LNLM5SGC, LNLM4SDC1, LNLM3SDC2, LNLM3SDC3, LNLM3SDC4, LNLM3SDC5, LNLM2SDC6, LNLM2SDC7</t>
  </si>
  <si>
    <t>Verify system flashed IFWI image should not have any memory holes on SPINOR</t>
  </si>
  <si>
    <t>fw.ifwi.others</t>
  </si>
  <si>
    <t>CSS-IVE-132596</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</si>
  <si>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WHL_U42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</si>
  <si>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SPI bus,SPI Flash Layout</t>
  </si>
  <si>
    <t>Scenario derived from HSD -&gt; 1604232913</t>
  </si>
  <si>
    <t>Should be able to flash system with both 1x16MB and 1x32MB IFWI images on 32MB SPINOR and there should be no memory holes in SPINOR.</t>
  </si>
  <si>
    <t>Intention of testcase is to check system flashed IFWI image should not have any memory holes on SPINOR</t>
  </si>
  <si>
    <t>ICL-ArchReview-PostSi,UDL2.0_ATMS2.0,TGL_ERB_PO,OBC-CNL-PCH-SystemFlash-IFWI,OBC-CFL-PCH-SystemFlash-IFWI,OBC-ICL-PCH-Flash-System,OBC-TGL-PCH-Flash-System,IFWI_TEST_SUITE,ADL,MTL/RKL/JSL,MTL_Test_Suite,IFWI_SYNC,ADL_N_IFWI_5SGC1,ADL_N_IFWI_4SDC1,ADL_N_IFWI_3SDC1,ADL_N_IFWI_2SDC1,ADL_N_IFWI_2SDC2,ADL_N_IFWI_2SDC3,ADL,MTL_SBGA_5GC,ADL,MTL_N_IFWIIFWI_COVERAGE_DELTA,RPLSGC1,RPLSGC2,ADL,MTLMLP4x,RPL-Px_5SGC1,RPL-Px_3SDC1,RPL-S_ 5SGC1,RPL-S_4SDC1,RPL-S_4SDC2,RPL-S_3SDC1,RPL-S_2SDC1,RPL-S_2SDC2,RPL-S_2SDC3,RPL-S_2SDC4,MTL_IFWI_BAT,RPL-P_5SGC1,RPL-P_5SGC2,RPL-P_4SDC1,RPL-P_3SDC2,RPL-P_2SDC3,ADL,MTL_SBGA_3SDC1,ADL-S_Post-Si_In_Production,ADL_N_IFWI_IEC_CSME,RPL_Px_PO_New_P2,RPL-SBGA_5SC,RPL-SBGA_4SC,RPL-SBGA_3SC,RPL-SBGA_2SC1,RPL-SBGA_2SC2,ADL-N_Post-Si_In_Production,MTLSGC1, MTLSDC4,MTLSDC2,MTLSDC1,MTLSDC5,MTLSDC3</t>
  </si>
  <si>
    <t>Verify the fTPM initialization after flashing Release IFWI</t>
  </si>
  <si>
    <t>CSS-IVE-132597</t>
  </si>
  <si>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Simics_VP_RS5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</si>
  <si>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PTT (fTPM)</t>
  </si>
  <si>
    <t>BC-RQTBCTL-860</t>
  </si>
  <si>
    <t>fTPM initialization should happen after flashing IFWI</t>
  </si>
  <si>
    <t>bios.lunarlake,ifwi.alderlake,ifwi.arrowlake,ifwi.jasperlake,ifwi.lunarlake,ifwi.meteorlake,ifwi.raptorlake,ifwi.rocketlake</t>
  </si>
  <si>
    <t>This test is to verify the fTPM functional and initialize check</t>
  </si>
  <si>
    <t>TGL_BIOS_PO_P2,TGL_IFWI_PO_P2,TGL_H_PSS_IFWI_BAT,RKL_S_PO_Phase3_IFWI,RKL_POE,RKL_U_PO_Phase3_IFWI,IFWI_TEST_SUITE,RKL_Native_PO,RKL_Xcomp_PO,ADL/RKL/JSL,Delta_IFWI_BIOS,Phase_3,MTL_Test_Suite,MTL_PSS_0.8IFWI_SYNC,IFWI_FOC_BAT,ADL_N_IFWIIFWI_COVERAGE_DELTA,RPLSGC1,RPLSGC2,ADLMLP4x,Security_IFWI,ADL-P_5SGC1,ADL-P_5SGC2,MTL_IFWI_Sanity,ADL-M_5SGC1,ADL_N_IFWI,RPL_S_IFWI_PO_Phase3,RPL-S_4SDC1,RPL-S_4SDC2,RPL-S_3SDC1,RPL-S_2SDC4,LNL_M_IFWI_PSS,RPL_Px_PO_P3,ADL-S_Post-Si_In_Production,MTL-M/P_Pre-Si_In_Production,RPL_SBGA_IFWI_PO_Phase3,MTL_IFWI_CBV_CSME,ADL_N_IFWI_4SDC1,ADL_N_IFWI_2SDC1,ADL_N_IFWI_IEC_BIOS,ADL_N_IFWI_IEC_CSME,RPL-SBGA_5GC,RPL-SBGA_5SC,ADL-N_Post-Si_In_Production,MTL-P_IFWI_PO,MTL_IFWI_IAC_ESE,ARL_S_IFWI_0.8PSS</t>
  </si>
  <si>
    <t>Verify the dTPM initialization after flashing Release IFWI</t>
  </si>
  <si>
    <t>CSS-IVE-132598</t>
  </si>
  <si>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Simics_VP_RS5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</si>
  <si>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TPM2.0</t>
  </si>
  <si>
    <t>dTPM initialization should happen after flashing IFWI</t>
  </si>
  <si>
    <t>This test is to Verify the dTPM initialization after flashing IFWI</t>
  </si>
  <si>
    <t>TGL_BIOS_PO_P2,TGL_IFWI_PO_P2,TGL_H_PSS_IFWI_BAT,RKL_S_PO_Phase3_IFWI,RKL_POE,RKL_U_PO_Phase3_IFWI,IFWI_TEST_SUITE,RKL_Native_PO,RKL_Xcomp_PO,ADL/RKL/JSL,Delta_IFWI_BIOS,Phase_3,MTL_Test_Suite,MTL_PSS_0.8IFWI_SYNC,ADL_N_IFWIIFWI_COVERAGE_DELTA,RPLSGC1,RPLSGC2,ADLMLP4x,Security_IFWI,ADL-P_5SGC1,ADL-P_5SGC2,MTL_IFWI_Sanity,ADL-M_5SGC1,ADL_N_IFWI,RPL_S_IFWI_PO_Phase3,RPL-S_ 5SGC1,RPL-S_2SDC1,RPL-S_2SDC2,RPL-S_2SDC3,ADL_SBGA_5GC,LNL_M_IFWI_PSS,RPL_Px_PO_P3,RPL_SBGA_IFWI_PO_Phase3,MTL_IFWI_CBV_CSME,ADL_N_IFWI_4SDC1,ADL_N_IFWI_2SDC1,ADL_N_IFWI_IEC_BIOS,ADL_N_IFWI_IEC_CSME,RPL-SBGA_5GC,RPL-SBGA_5SC
,MTL-P_IFWI_PO,MTL_IFWI_IAC_ESE,ARL_S_IFWI_0.8PSS</t>
  </si>
  <si>
    <t>Verify the basic boot flow with BIOS GUARD enabled</t>
  </si>
  <si>
    <t>CSS-IVE-132654</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</si>
  <si>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ADL-P_ADP-LP_LP5_PreAlpha,ADL-P_ADP-LP_L4X_PreAlpha,ADL-P_ADP-LP_DDR4_PreAlpha,ADL-P_ADP-LP_DDR5_PreAlpha</t>
  </si>
  <si>
    <t>BIOS Guard,S-states</t>
  </si>
  <si>
    <t>RKL_FR: 1209951608</t>
  </si>
  <si>
    <t>BIOS Guard should be Enabled by default</t>
  </si>
  <si>
    <t>This test case is to verify basic boot flow with BIOS gaurd enabled</t>
  </si>
  <si>
    <t>IFWI_TEST_SUITE,RKL_Xcomp_PO,RKL_Native_PO,ADL/RKL/JSL,Delta_IFWI_BIOS,IFWI_NEW,Phase_3,MTL_Test_Suite,IFWI_SYNC,ADL_N_IFWI,ADL_N_IFWIIFWI_COVERAGE_DELTA,RPLSGC1,RPLSGC2,ADLMLP4x,Security_IFWI,ADL-P_5SGC1,ADL-P_5SGC2,ADL-M_5SGC1,RPL_S_IFWI_PO_Phase3,RPL-S_5SGC1,RPL-S_3SDC1,RPL-S_4SDC1,RPL-S_4SDC2,RPL-S_2SDC1,RPL-S_2SDC2,RPL-S_2SDC3,RPL-S_2SDC4,ADL_SBGA_5GC,RPL_Px_PO_P3,ADL-S_Post-Si_In_Production,RPL_SBGA_IFWI_PO_Phase3,ADL_N_IFWI_4SDC1,ADL_N_IFWI_2SDC1,RPL-SBGA_5GC,RPL-SBGA_5SC,MTL_P_Sanity</t>
  </si>
  <si>
    <t>Validate concurrent support of Windbg and DbC debug trace over same Type-A port</t>
  </si>
  <si>
    <t>CSS-IVE-132724</t>
  </si>
  <si>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</si>
  <si>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interfaces,USB-TypeC</t>
  </si>
  <si>
    <t>IceLake-UCIS-987
LKF-UCIS-4_335-UCIS-2923,4_335-UCIS-2082
LKF FR: LKF: 4_335-FR-17265,MLKF FR:4_335-FR-17272
4_335-FR-1642
4_335-FR-17263
4_335-FR-17221
4_335-FR-17331
RKL:209948914
ADL:1305899505
1305899518</t>
  </si>
  <si>
    <t>Windbg debugging and DbC connect should work concurrently without any issue </t>
  </si>
  <si>
    <t>This test is to validate concurrent support of Windbg and DbC debug trace over same Type-A port</t>
  </si>
  <si>
    <t>IFWI_TEST_SUITE,RPL-P_5SGC1,RPL-P_5SGC2,RPL-P_4SDC1,RPL-P_3SDC2,RPL-P_2SDC3,ADL/RKL/JSL,Delta_IFWI_BIOS,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5SGC1,RPL-S_4SDC1,RPL-S_3SDC2,RPL-S_4SDC2,RPL-S_3SDC1,RPL-S_2SDC1,RPL-S_2SDC2,RPL-S_2SDC7,RPL-S_2SDC3,RPL-S_2SDC4,ADL_SBGA_3SDC1,RPL_Px_PO_P2,RPL_SBGA_IFWI_PO_Phase2,MTL_IFWI_CBV_PCHC,MTL IFWI_Payload_Platform-Val,RPL_P_PO_P2,RPL-SBGA_5SC,RPL-SBGA_4SC,RPL-SBGA_3SC,MTLSGC1, MTLSDC4,MTLSDC2,MTLSDC1,MTLSDC5,MTLSDC3</t>
  </si>
  <si>
    <t>ISH Sensor Functionality - Hall effect Sensor</t>
  </si>
  <si>
    <t>CSS-IVE-132807</t>
  </si>
  <si>
    <t>RKL FR:1209949825
MTL FR::1408878546</t>
  </si>
  <si>
    <t>Hall effect Sensor should be functional</t>
  </si>
  <si>
    <t>Intention of the testcase is to verify Gsensor functionality</t>
  </si>
  <si>
    <t>rkl_cml_s62,RKL_U_PO_Phase3_IFWI,COMMON_QRC_BAT,MTL_Test_Suite,IFWI_SYNC,IFWI_FOC_BAT,ADL_N_IFWI,IFWI_TEST_SUITE,IFWI_COVERAGE_DELTA,MTL_HFPGA_IFWI,ADLMLP4x,RPL-P_5SGC1,RPL-P_5SGC2,RPL_S_MASTER,RPL-S_3SDC2,MTL_IFWI_BAT,ADL_M_TS,ADL_SBGA_5GC,ERB,ADL-M_2SDC1,ADL_SBGA_3SDC1,MTL-M_4SDC2,MTL_IFWI_CBV_ISH,ADL_N_IFWI_5SGC1,ADL_N_IFWI_4SDC1,ADL_N_IFWI_3SDC1,ADL_N_IFWI_2SDC1,ADL_N_IFWI_IEC_ISH,RPL-SBGA_5SC,RPL-SBGA_3SC,LNLM2SDC7,LNLM5SGC, LNLM4SDC1, LNLM3SDC2, LNLM3SDC3, LNLM3SDC4, LNLM3SDC5, LNLM2SDC6, LNLM2SDC7</t>
  </si>
  <si>
    <t>Verify Windows Update  successfully</t>
  </si>
  <si>
    <t>CSS-IVE-132877</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</si>
  <si>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</si>
  <si>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FW-Update,PnP</t>
  </si>
  <si>
    <t>Based on ATMS2.0 implementation 
ADL PRD Coverage : 1406912110</t>
  </si>
  <si>
    <t>Windows should update to the latest update</t>
  </si>
  <si>
    <t>Windows Update  should update successfully</t>
  </si>
  <si>
    <t>ADL/RKL/JSL,IFWI_TEST_SUITE,RPL-P_5SGC1,RPL-P_5SGC2,RPL-P_4SDC1,RPL-P_3SDC2,RPL-P_2SDC3,ADL_Arch_Phase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5SGC1,RPL-S_4SDC1,RPL-S_3SDC2,RPL-S_4SDC2,RPL-S_3SDC1,RPL-S_2SDC1,RPL-S_2SDC2,RPL-S_2SDC7,RPL-S_2SDC3,RPL-S_2SDC4,MTL_IFWI_FV,ADL_SBGA_3SDC1,MTL IFWI_Payload_Platform-Val,RPL-SBGA_5SC,RPL-SBGA_4SC,RPL-SBGA_3SC,RPL-SBGA_2SC1,RPL-SBGA_2SC2,MTLSGC1, MTLSDC4,MTLSDC2,MTLSDC1,MTLSDC5,MTLSDC3</t>
  </si>
  <si>
    <t>Verify SUT getting charged with dead batteries connected whenACadapter plug-in</t>
  </si>
  <si>
    <t>CSS-IVE-132884</t>
  </si>
  <si>
    <t>AML_5W_Y22_ROW_PV,AML_7W_Y22_KC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OE,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U42_PV,KBLR_Y_PV,KBLR_Y22_PV,TGL_ H81_RS4_Alpha,TGL_ H81_RS4_Beta,TGL_ H81_RS4_PV,TGL_Simics_VP_RS2_PSS1.1,TGL_Simics_VP_RS4_PSS1.1,TGL_U42_RS4_PV,TGL_Y42_RS4_PV,TGL_Z0_(TGPLP-A0)_RS4_PPOExit,WHL_U42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</si>
  <si>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modes,Real Battery Management</t>
  </si>
  <si>
    <t>BC-RQTBC-2820,BC-RQTBC-13985
Use case: IceLake-UCIS-719
1209949952
BC-RQTBC-16768
2201759420
RKL: 1209848288</t>
  </si>
  <si>
    <t>Dead Battery get charged with AC supply plugged in</t>
  </si>
  <si>
    <t>Intention of the test case to check the dead battery getting charged successfully with AC adapter</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</si>
  <si>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RPL_P_Master,ADL_SBGA_5GC,ADL-M_5SGC1,RPL-P_5SGC1,RPL-P_5SGC2,RPL-P_4SDC1,RPL-P_3SDC2,RPL-P_2SDC3,MTL_IFWI_FV,RPL-P_3SDC3,RPL-P_2SDC4,RPL-P_PNP_GC,RPL-Px_4SDC1,RPL-Px_3SDC2,ADL_N_IFWI_5SGC1,ADL_N_IFWI_4SDC1,ADL_N_IFWI_3SDC1,ADL_N_IFWI_2SDC1,ADL_N_IFWI_2SDC2,ADL_N_IFWI_2SDC3,ADL_N_IFWI_IEC_EC,RPL-SBGA_5SC,RPL-SBGA_4SC,RPL-P_2SDC6,RPL-SBGA_2SC1,RPL-SBGA_2SC2,RPL-SBGA_3SC-2,RPL-SBGA_3SC,RPL_Hx-R-GC,RPL_Hx-R-DC1,RPL_Hx-R-GC,RPL_Hx-R-DC1,RPL_Hx-R-GC,RPL_Hx-R-DC1,LNLM2SDC7,LNLM2SDC7</t>
  </si>
  <si>
    <t>Verify TPM status on performing S3, S4 and S5 cycles with VSM enabled</t>
  </si>
  <si>
    <t>CSS-IVE-133540</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</si>
  <si>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ADL-S_ADP-S_UDIMM_DDR5_1DPC_PV,ADL-S_ADP-S_UDIMM_DDR5_2DPC_Alpha,ADL-S_ADP-S_UDIMM_DDR5_2DPC_Beta,ADL-S_ADP-S_UDIMM_DDR5_2DPC_POE,ADL-S_ADP-S_UDIMM_DDR5_2DPC_PreAlpha,ADL-S_ADP-S_UDIMM_DDR5_2DPC_PV,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</si>
  <si>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S-states,VSM</t>
  </si>
  <si>
    <t>220194434
RKL : 1209951624</t>
  </si>
  <si>
    <t>TPM status should be ready on performing SX cycles with VSM configured and enabled on the system</t>
  </si>
  <si>
    <t>This test case is to verify TPM status on performing S3 , S4 and S5 cycles with VSM enabled</t>
  </si>
  <si>
    <t>IFWI_TEST_SUITE,RKL_Xcomp_PO,RKL_Native_PO,ADL/RKL/JSL,Delta_IFWI_BIOS,IFWI_NEW,Phase_3,MTL_Test_Suite,MTL_PSS_0.8IFWI_SYNC,IFWI_FOC_BAT,ADL_N_IFWIIFWI_COVERAGE_DELTA,RPLSGC1,RPLSGC2,ADLMLP4x,Security_IFWI,ADL-P_5SGC1,ADL-P_5SGC2,ADL_N_IFWI,RPL_S_IFWI_PO_Phase3,MTL_IFWI_BAT,RPL-S_ 5SGC1,RPL-S_4SDC1,RPL-S_3SDC1,RPL-S_2SDC1,RPL-S_2SDC2,RPL-S_2SDC3,ADL_SBGA_5GC,LNL_M_IFWI_PSS,RPL_Px_PO_P3,RPL_SBGA_IFWI_PO_Phase3,MTL_IFWI_CBV_PMC,MTL_IFWI_CBV_CSME,ADL_N_IFWI_4SDC1,ADL_N_IFWI_2SDC1,ADL_N_IFWI_IEC_BIOS,ADL_N_IFWI_IEC_CSME,RPL-SBGA_5GC,RPL-SBGA_5SC
,ARL_S_IFWI_1.1PSS</t>
  </si>
  <si>
    <t>Verify the signature of EFI application with Secure boot enabled</t>
  </si>
  <si>
    <t>CSS-IVE-133541</t>
  </si>
  <si>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OE,ADL-S_ADP-S_UDIMM_DDR5_2DPC_PreAlpha,ADL-S_ADP-S_UDIMM_DDR5_2DPC_PV,ADL-S_Simics_PSS0.8,ADL-S_Simics_PSS1.0,ADL-S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0.5,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</si>
  <si>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UEFI Security</t>
  </si>
  <si>
    <t>RKL: 2203202023
JSLP: 2203202023</t>
  </si>
  <si>
    <t>SecurityInfo.efi can't pass certification with Secure boot enabled</t>
  </si>
  <si>
    <t>SecurityInfo.efi</t>
  </si>
  <si>
    <t>EFI application signature check under Security Boot enabled</t>
  </si>
  <si>
    <t>IFWI_TEST_SUITE,IFWI_PO,IFWI_Review_Done,ADL/RKL/JSL,MTL_Test_Suite,MTL_PSS_0.8IFWI_SYNC,RPL_S_PSS_BASE,ADL_N_IFWI,IFWI_COVERAGE_DELTA,ADLMLP4x,Security_IFWI,ADL-P_5SGC1,ADL-P_5SGC2,ADL-M_5SGC1,MTL_IFWI_BAT,RPL-S_ 5SGC1,RPL-S_4SDC1,RPL-S_3SDC1,RPL-S_2SDC1,RPL-S_2SDC2,RPL-S_2SDC3,ADL_SBGA_5GC,LNL_M_IFWI_PSS,ADL-S_Post-Si_In_Production,ADL_N_IFWI_4SDC1,ADL_N_IFWI_2SDC1,ADL_N_IFWI_IEC_General,RPL-SBGA_5GC,RPL-SBGA_5SC
,ARL_S_IFWI_1.1PSS</t>
  </si>
  <si>
    <t>Verify Gen4 DG (Discrete Graphics) basic functionality on x16 PEG slot</t>
  </si>
  <si>
    <t>CSS-IVE-133869</t>
  </si>
  <si>
    <t>ADL-S_ADP-S_SODIMM_DDR5_1DPC_Alpha,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H81_20H1_RS7_ALPHA,TGL_H81_20H1_RS7_BETA,TGL_H81_20H1_RS7_PV</t>
  </si>
  <si>
    <t>Hybrid Gfx,PCIe-Gen4</t>
  </si>
  <si>
    <t>BC-RQTBCTL-2617
RKL: 2205167457
ADL doc: ADL-S RVP HAS Rev0p5.pdf</t>
  </si>
  <si>
    <t> 
DG configuration should work without issues. Able to play Full HD video file on Movies_TV player and the benchmark without issues
 </t>
  </si>
  <si>
    <t>ifwi.alderlake,ifwi.arrowlake,ifwi.meteorlake,ifwi.raptorlake,ifwi.rocketlake</t>
  </si>
  <si>
    <t>Verify the DG card basic functionality with Video playback</t>
  </si>
  <si>
    <t>RKL_Native_PO,IFWI_TEST_SUITE,ADL/RKL/JSL,COMMON_QRC_BAT,Delta_IFWI_BIOS,Phase_3,MTL_Test_Suite,IFWI_SYNC,RPL_S_MASTERIFWI_COVERAGE_DELTA,ADL_M_NA,MTL_S_MASTER,RPL-S_3SDC1,RPL_S_IFWI_PO_Phase3,MTL_IFWI_BAT,ERB,ADL_SBGA_3DC3,ADL_SBGA_3DC4,RPL-Px_4SDC1,RPL_SBGA_IFWI_PO_Phase3,MTL_IFWI_CBV_SPHY,RPL-SBGA_5SC,RPL-SBGA_2SC2,MTLSDC1</t>
  </si>
  <si>
    <t>Verify Gen4 DG (Discrete Graphics) basic functionality on x4 PCIE Gen4 Slot</t>
  </si>
  <si>
    <t>CSS-IVE-133874</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</si>
  <si>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P_ADP-LP_DDR4_PreAlpha,ADL-P_ADP-LP_DDR5_PreAlpha</t>
  </si>
  <si>
    <t>RKL_Native_PO,IFWI_TEST_SUITE,ADL/RKL/JSL,COMMON_QRC_BAT,Delta_IFWI_BIOS,Phase_3,MTL_Test_Suite,IFWI_SYNC,IFWI_FOC_BATIFWI_COVERAGE_DELTA,ADL_M_NA,RPL-Px_4SDC1,RPL-P_2SDC4,RPL-S_3SDC1,RPL_S_IFWI_PO_Phase3,MTL_IFWI_BAT,ERB,ADL_SBGA_3DC3,ADL_SBGA_3DC4,RPL_Px_PO_P3,MTL_IFWI_IAC_SPHY,RPL_SBGA_IFWI_PO_Phase3,MTL_IFWI_CBV_SPHY,RPL_P_PO_P3,RPL-SBGA_5SC,RPL-SBGA_4SC,RPL-SBGA_2SC1,RPL-SBGA_2SC2,MTLSGC1, MTLSDC1,MTLSDC3,MTLSDC4, MTLSDC5</t>
  </si>
  <si>
    <t>Verify SLP_S0 assertion before and after S5 cycle with fast startup enabled</t>
  </si>
  <si>
    <t>CSS-IVE-144382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</si>
  <si>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</si>
  <si>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SLP_S0,S-states</t>
  </si>
  <si>
    <t>SLP-S0 should be reach 90% before and after S4</t>
  </si>
  <si>
    <t>Intention of the testcase is to verify SLP_S0 assertion before and after S5 cycle with fast startup enabled</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</si>
  <si>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5SGC1,RPL-S_4SDC1,RPL-S_4SDC2,RPL-S_3SDC1,RPL-S_2SDC2,RPL-S_2SDC3,RPL-S_2SDC7,RPL-S_2SDC8,ADL_N_IFWI_2SDC3,ADL_N_IFWI_2SDC1,ADL_N_IFWI_3SDC1,ADL_N_IFWI_4SDC1,ADL_N_IFWI_5SGC1,MTLSGC1
,MTL-M_5SGC1,MTL-M_4SDC1,MTL-M_4SDC2,MTL-M_3SDC3,MTL-M_2SDC4,MTL-M_2SDC5,MTL-M_2SDC6,MTL_IFWI_IAC_PMC_SOC_IOE,MTL_IFWI_CBV_DMU,MTL_IFWI_CBV_PMC,MTL_IFWI_CBV_PUNIT,ADL_N_IFWI_IEC_PMC,ADL_N_IFWI_IEC_Chipset_init,MTL-P_5SGC1,MTL-P_4SDC1,MTL-P_4SDC2,MTL-P_3SDC4,RPL-SBGA_5SC,RPL-SBGA_4SC,RPL-SBGA_3SC,RPL-SBGA_2SC1,RPL-SBGA_2SC2,RPL-P_5SGC1,RPL-P_4SDC1,RPL-P_3SDC2,RPL-P_2SDC3,RPL-P_2SDC4,RPL-P_2SDC5,RPL-P_2SDC6,LNLM5SGC,LNLM4SDC1,LNLM3SDC2,LNLM3SDC3,LNLM3SDC4,LNLM3SDC5,LNLM2SDC6,LNLM2SDC7</t>
  </si>
  <si>
    <t>Verify 4K Display Monitor functionality over USB type-C port and connector reversibility</t>
  </si>
  <si>
    <t>bios.platform,bios.sa,fw.ifwi.dekelPhy,fw.ifwi.iom,fw.ifwi.nphy,fw.ifwi.pmc,fw.ifwi.sam,fw.ifwi.sphy,fw.ifwi.tbt</t>
  </si>
  <si>
    <t>CSS-IVE-145735</t>
  </si>
  <si>
    <t>ADL-S_ADP-S_UDIMM_DDR5_1DPC_PreAlpha,CFL_H62_RS2_PV,CFL_H62_RS3_PV,CFL_H62_RS4_PV,CFL_H62_RS5_PV,CFL_H62_uSFF_KC_RS4_PV,CFL_H82_RS5_PV,CFL_H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</si>
  <si>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Display Panels,G3-State,S-states,TBT_PD_EC_NA,TCSS,USB-TypeC</t>
  </si>
  <si>
    <t>BC-RQTBC-13080
BC-RQTBC-13305
CNL-UCIS-7728
BC-RQTBC-13961
BC-RQTBC-12460
BC-RQTBC-13336 LKF PSS UCIS Coverage: IceLake-UCIS-4280,4_335-UCIS-3008
LKF PRD Coverage : BC-RQTBCLF-273
ICL PRD Coverage: BC-RQTBC-14628 BC-RQTBC-13819 
TGL PRD Coverage: BC-RQTBCTL-445
TGL Coverage:  220194402 , 1409858728
1504409626
JSLP Coverage ID: 2203202802,2203201730,1607196304
RKL Coverage ID :2203201383,2203202518,2203203016,2203202802,2203202480</t>
  </si>
  <si>
    <t>Display should come on Type-C monitor connected to Type-C connector and 4K resolution should be achieved without any issue. 
Hot plug and unplug should work without change in resolution and should achieve 4K resolution on all repeat cases without any issue </t>
  </si>
  <si>
    <t>bios.arrowlake,bios.meteorlake,bios.raptorlake_refresh,ifwi.alderlake,ifwi.arrowlake,ifwi.jasperlake,ifwi.lunarlake,ifwi.meteorlake,ifwi.raptorlake,ifwi.raptorlake_refresh,ifwi.rocketlake</t>
  </si>
  <si>
    <t>bios.arrowlake,bios.meteorlake,ifwi.alderlake,ifwi.jasperlake,ifwi.meteorlake,ifwi.raptorlake,ifwi.rocketlake</t>
  </si>
  <si>
    <t>This test case is to verify 4K Display Monitor functionality over USB type-C port</t>
  </si>
  <si>
    <t>MTL_Test_Suite,MTL_PSS_0.8,MTL_PSS_1.0IFWI_SYNC,ADLMLP4x,IFWI_FOC_BAT,ADL_N_IFWI,IFWI_TEST_SUITEIFWI_COVERAGE_DELTA,RPLSGC1,RPLSGC2,ADL-P_5SGC1,ADL-P_5SGC2,ADL-M_5SGC1,ADL-M_4SDC1,ADL-M_3SDC1,ADL-M_3SDC2,ADL-M_3SDC3,ADL-M_2SDC1,ADL-P_3SDC1,ADL-P_3SDC2,ADL-P_3SDC3,ADL-P_3SDC4,ADL-P_2SDC1,ADL-P_2SDC2,ADL-P_2SDC3,RPL-Px_5SGC1,RPL-Px_3SDC1,MTL_N_MASTER,MTL_S_MASTER,MTL_M_MASTER,MTL_P_MASTER,RPL-P_5SGC1,RPL-P_5SGC2,RPL-P_4SDC1,RPL-P_3SDC2,RPL-P_2SDC3,RPL-S_ 5SGC1,RPL_S_MASTER,RPL_S_PO_P3,MTL_IFWI_BAT,ADL_SBGA_5GC,ADL-S_ 5SGC_1DPC,ADL-S_2SDC7,ADL-S_4SDC1,ERB,MTL_PSS_1.0_BLOCK,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BackwardComp,ADL-S_4SDC2,ADL-S_4SDC4,ADL_N_MASTER,ADL_N_5SGC1,ADL_N_4SDC1,ADL_N_3SDC1,ADL_N_2SDC1,ADL_N_2SDC2,ADL_N_2SDC3,MTL_VS_0.8,IFWI_TEST_SUITE,IFWI_COMMON_UNIFIED,MTL_IFWI_PSS_EXTENDED,CQN_DASHBOARD,ADL-M_2SDC2,ADL-P_4SDC2,ADL_N_PO_Phase2,ADL_N_REV0,ADL-N_REV1,MTL_HFPGA_TCSS,RPL-SBGA_5SC,RPL-S_5SGC1,MTL_IFWI_PSS_BLOCK,RPL-S_2SDC4,MTL_IFWI_IAC_IOM,MTL_IFWI_CBV_TBT,MTL_IFWI_CBV_EC,MTL_IFWI_CBV_IOM,MTL IFWI_Payload_Platform-Val,ADL_N_IFWI_5SGC1,ADL_N_IFWI_4SDC1,ADL_N_IFWI_3SDC1,ADL_N_IFWI_2SDC1,ADL_N_IFWI_2SDC2,ADL_N_IFWI_2SDC3,ADL_N_IFWI_IEC_IOM,MTL-P_5SGC1,MTL-P_4SDC1,MTL-P_4SDC2,MTL-P_3SDC3,MTL-P_3SDC4,MTL-P_2SDC5,MTL-P_2SDC6,RPL-SBGA_4SC,RPL-P_2SDC5,RPL-P_2SDC6,RPL-Px_4SP2,RPL-Px_2SDC1,MTL_M_P_PV_POR,RPL-SBGA_2SC1,RPL-SBGA_2SC2-2,ARL_S_PSS0.8,ARL_S_PSS1.0,MTLSGC1,MTLSGC1,MTLSDC1,MTLSDC2,MTLSDC3,MTLSDC4,MTLSDC2,MTLSDC3,MTLSDC4,MTLSDC1,RPL_Hx-R-DC1,RPL_Hx-R-GC,RPL_Hx-R-GC,RPL_Hx-R-DC1,LNLM2SDC7</t>
  </si>
  <si>
    <t>Validate basic boot check with PTT disabled different Bootguard (0/3/4/5) IFWI profiles</t>
  </si>
  <si>
    <t>This test case is to verify basic boot check with PTT disabled IFWI across all the IFWI profiles</t>
  </si>
  <si>
    <t>TGL_BIOS_PO_P2,RKL_U_PO_Phase3_IFWI,IFWI_TEST_SUITE,IFWI_PO,RKL_Native_PO,RKL_Xcomp_PO,ADL/RKL/JSL,Phase_3,MTL_Test_Suite,MTL_PSS_0.8IFWI_SYNC,Automation_Inproduction,IFWI_FOC_BAT,ADL_N_IFWIIFWI_COVERAGE_DELTA,RPLSGC1,RPLSGC2,ADLMLP4x,Security_IFWI,ADL-P_5SGC1,ADL-P_5SGC2,MTL_IFWI_Sanity,ADL-M_5SGC1,ADL_N_IFWI,RPL_S_IFWI_PO_Phase3,RPL-S_ 5SGC1,RPL-S_4SDC1,RPL-S_4SDC2,RPL-S_3SDC1,RPL-S_2SDC1,RPL-S_2SDC2,RPL-S_2SDC3,RPL-S_2SDC4,ADL_M_RVP2a,ADL_SBGA_5GC,ERB,RPL_Px_PO_P3,RPL_SBGA_IFWI_PO_Phase3,MTL_IFWI_CBV_CSME,ADL_N_IFWI_4SDC1,ADL_N_IFWI_2SDC1,ADL_N_IFWI_IEC_BIOS,ADL_N_IFWI_IEC_CSME,RPL-SBGA_5GC,RPL-SBGA_5SC,ARL_S_IFWI_1.1PSS</t>
  </si>
  <si>
    <t>Verify ISH shall not enumerate with ISH disabled IFWI</t>
  </si>
  <si>
    <t>CSS-IVE-101753</t>
  </si>
  <si>
    <t>GLK_B0_RS3_PV</t>
  </si>
  <si>
    <t>Integrated Sensor Hub should not get enumerated in Action Manager/Sensor Viewer Application</t>
  </si>
  <si>
    <t>ifwi.meteorlake,ifwi.raptorlake</t>
  </si>
  <si>
    <t>Integrated Sensor Hub shall not be enumerating and functioning  with ISH disabled IFWI</t>
  </si>
  <si>
    <t>Automation_Inproduction,IFWI_FOC_BAT,IFWI_FOC_BAT_EXT,IFWI_TEST_SUITE,IFWI_Coverage_Delta,RPL_S_MASTER,RPL-S_3SDC2,MTL_S_MASTER,MTL_P_MASTER,MTL_M_MASTER,ADL-P_5SGC1,ADL-P_5SGC2,RPL-Px_5SGC1, RPL-Px_4SDC1,RPL-P_5SGC1,RPL-P_5SGC2,MTL_IFWI_BAT,ADL-M_5SGC1,ADL-M_2SDC1,RPL-P_4SDC1,ARL_PX_MASTER,LNL_S_MASTER,LNL_P_MASTER,MTL-M_4SDC1,MTL-M_4SDC2,MTL_IFWI_IAC_ISH,MTL_IFWI_IAC_ISH,MTL_IFWI_CBV_ISH,MTL_IFWI_CBV_BIOS,RPL-SBGA_5SC, RPL-SBGA_4SC,ARL_Px_IFWI_CI,RPL-SBGA_3SC,MTLSDC2,RPL_Hx-R-GC,LNLM5SGC, LNLM4SDC1, LNLM3SDC2, LNLM3SDC3, LNLM3SDC4, LNLM3SDC5, LNLM2SDC6, LNLM2SDC7</t>
  </si>
  <si>
    <t>Verify if ISH firmware loads successfully</t>
  </si>
  <si>
    <t>CSS-IVE-77487</t>
  </si>
  <si>
    <t>CNL_U22_PV,CNL_Y22_PV,GLK_B0_RS3_PV,KBL_U21_PV,KBL_Y22_PV,KBLR_Y_PV</t>
  </si>
  <si>
    <t>BC-RQTBC-12770
BC-RQTBCTL-656</t>
  </si>
  <si>
    <t>ISH firmware version should be read from ME Info log</t>
  </si>
  <si>
    <t>ifwi.arrowlake,ifwi.lunarlake,ifwi.meteorlake,ifwi.raptorlake,ifwi.raptorlake_refresh</t>
  </si>
  <si>
    <t>Verify that ISH firmware version can be read
 </t>
  </si>
  <si>
    <t>IFWI_TEST_SUITE,IFWI_Coverage_Delta,IFWI_NEW,RPL_S_MASTER,RPL-S_3SDC2,MTL_S_MASTER,MTL_P_MASTER,MTL_IFWI_BAT,RPL_S_MASTER,RPL-S_3SDC2,MTL_IFWI_BAT,RPL-P_5SGC1,RPL-P_5SGC2,RPL-P_2SDC3,RPL-Px_4SDC1,RPL-Px_5SGC1,MTL_IFWI_CBV_ISH,RPL-SBGA_5SC,ARL_Px_IFWI_CI,RPL-SBGA_3SC,MTLSDC2,RPL_Hx-R-GC,LNLM5SGC, LNLM4SDC1, LNLM3SDC2, LNLM3SDC3, LNLM3SDC4, LNLM3SDC5, LNLM2SDC6, LNLM2SDC7</t>
  </si>
  <si>
    <t>Verify whether SUT can power off from EDK shell using PWR_BTN</t>
  </si>
  <si>
    <t>CSS-IVE-119238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</si>
  <si>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2_Beta,JSLP_POR_20H2_PV,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M_ADP-M_LP4x_Win10x_PreAlpha,ADL-P_ADP-LP_DDR4_PreAlpha,ADL-P_ADP-LP_DDR5_PreAlpha</t>
  </si>
  <si>
    <t>SUT should boot to setup and should power off when power button is pressed in EDK Shell screen.</t>
  </si>
  <si>
    <t>bios.alderlake,bios.amberlake,bios.arrowlake,bios.coffeelake,bios.cometlake,bios.icelake-client,bios.jasperlake,bios.kabylake,bios.lakefield,bios.lunarlake,bios.meteorlake,bios.raptorlake,bios.raptorlake_refresh,bios.rocketlake,bios.skylake,bios.tigerlake,bios.tigerlake_refresh,bios.whiskeylake,ifwi.amberlake,ifwi.arrowlake,ifwi.coffeelake,ifwi.cometlake,ifwi.icelake,ifwi.jasperlake,ifwi.lakefield,ifwi.lunarlake,ifwi.meteorlake,ifwi.raptorlake,ifwi.tigerlake</t>
  </si>
  <si>
    <t>bios.alderlake,bios.amberlake,bios.coffeelake,bios.cometlake,bios.icelake-client,bios.jasperlake,bios.kabylake,bios.lakefield,bios.lunarlake,bios.meteorlake,bios.raptorlake,bios.rocketlake,bios.tigerlake,bios.whiskeylake,ifwi.amberlake,ifwi.coffeelake,ifwi.cometlake,ifwi.icelake,ifwi.kabylake,ifwi.lakefield,ifwi.meteorlake,ifwi.raptorlake,ifwi.tigerlake,ifwi.whiskeylake</t>
  </si>
  <si>
    <t>SUT boots to setup and should power off when power button is pressed in EDK Shell screen.</t>
  </si>
  <si>
    <t>TGL_IFWI_FOC_BLUE,CML-H_ADP-S_PO_Phase2,TGL_BIOS_IPU_QRC_BAT,COMMON_QRC_BAT,ADL_S_QRCBAT,IFWI_Payload_BIOS,IFWI_Payload_PMC,IFWI_Payload_EC,ADL-S_Delta1,ADL-S_Delta2,ADL-S_Delta3,RKL-S X2_(CML-S+CMP-H)_S102,RKL-S X2_(CML-S+CMP-H)_S62,ADL-P_QRC_BAT,UTR_SYNC,LNL_M_PSS0.8,LNLM5SGC,LNLM4SDC1,LNLM3SDC2,LNLM3SDC3,LNLM3SDC4,LNLM3SDC5,LNLM2SDC6,LNLM2SDC7,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4SDC1,RPL-S_3SDC1,ADL-M_3SDC1,RPL-SBGA_5SC, RPL_Hx-R-GC,RPL_Hx-R-DC1,RPL-SBGA_4SC,RPL-SBGA_3SC,RPL-SBGA_3SC-2,RPL-SBGA_2SC1,RPL-SBGA_2SC21,RPL-P_5SGC1,RPL-P_2SDC5,RPL-P_2SDC3,RPL-P_2SDC4,RPL-P_2SDC6,RPL-P_PNP_GC,,RPL-P_4SDC1,RPL-P_3SDC2,,RPL-Px_5SGC1,,Automation_Inproduction,RPL-S_ 5SGC1,RPL-S_2SDC7,RPL-S_3SDC1,RPL-S_4SDC1,RPL-S_3SDC1,RPL-S_4SDC2,RPL-S_4SDC2,RPL-S_2SDC1,RPL-S_2SDC2,RPL-S_2SDC9,RPL-S_2SDC3,RPL_S_MASTER,RPL_P_MASTER,RPL_S_BackwardCompc,ADL-S_ 5SGC_1DPC,ADL-S_4SDC1,ADL-S_4SDC2,ADL-S_4SDC3,ADL-S_3SDC4,ADL_N_MASTER,ADL_N_5SGC1,ADL_N_4SDC1,ADL_N_3SDC1,ADL_N_2SDC1,ADL_N_2SDC2,ADL_N_2SDC3,MTL_Test_Suite,IFWI_TEST_SUITE,IFWI_COMMON_UNIFIED,TGL_H_MASTER,ADL_N_PSS_1.0,ADL-P_5SGC1,ADL-P_5SGC2,RKL_S_X1_2*1SDC,ADL_M_QRC_BAT,ADL-M_5SGC1,ADL-M_3SDC2,ADL-M_2SDC1,ADL-M_2SDC2,ADL-N_QRC_BAT,RPL_S_QRCBAT,MTL_IFWI_BAT,ADL_SBGA_5GC,ADL_SBGA_3DC1,ADL_SBGA_3DC2,ADL_SBGA_3DC3,ADL_SBGA_3DC4,ADL_SBGA_3DC,RPL_Px_QRC,ADL-S_Post-Si_In_Production,MTL_IFWI_CBV_EC,MTL_IFWI_CBV_BIOS,RPL_Px_PO_New_P2,RPL-S_Post-Si_In_Production,RPL-sbga_QRC_BAT,ARL_Px_IFWI_CI,ARL_Px_IFWI_CI,RPL_readiness_kit,RPL_P_QRC</t>
  </si>
  <si>
    <t>passed</t>
  </si>
  <si>
    <t>Passed</t>
  </si>
  <si>
    <t>comments</t>
  </si>
  <si>
    <t>Verified with eDP,DP,HDMI and TypeC</t>
  </si>
  <si>
    <t>Status</t>
  </si>
  <si>
    <t>Failed</t>
  </si>
  <si>
    <t>WIP</t>
  </si>
  <si>
    <t>16016471090: [RPL-HX][PO][D&amp;T] CATERR &amp; P Code MCA 0x9 observed while giving "itp.resettarget" with USB2DBC A-A/A-C, USB3DBC A-A probe, BSSB 2-wire OR while pressing physical reset button from OS</t>
  </si>
  <si>
    <t>16016454765: [ADL_N][RPL-Hx][IFWI] [ES0] [LP5]: System flashed IFWI image getting memory error on SPINOR</t>
  </si>
  <si>
    <t>TCD_ID</t>
  </si>
  <si>
    <t>TCD_Title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</si>
</sst>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Intel Clear"/>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xf numFmtId="0" fontId="18" fillId="0" borderId="0" xfId="0" applyFont="1" applyAlignment="1">
      <alignment horizontal="left" vertical="center"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usernames" Target="revisions/userNames1.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117" Type="http://schemas.openxmlformats.org/officeDocument/2006/relationships/revisionLog" Target="revisionLog117.xml"/><Relationship Id="rId26" Type="http://schemas.openxmlformats.org/officeDocument/2006/relationships/revisionLog" Target="revisionLog26.xml"/><Relationship Id="rId21" Type="http://schemas.openxmlformats.org/officeDocument/2006/relationships/revisionLog" Target="revisionLog21.xml"/><Relationship Id="rId42" Type="http://schemas.openxmlformats.org/officeDocument/2006/relationships/revisionLog" Target="revisionLog42.xml"/><Relationship Id="rId63" Type="http://schemas.openxmlformats.org/officeDocument/2006/relationships/revisionLog" Target="revisionLog63.xml"/><Relationship Id="rId84" Type="http://schemas.openxmlformats.org/officeDocument/2006/relationships/revisionLog" Target="revisionLog84.xml"/><Relationship Id="rId138" Type="http://schemas.openxmlformats.org/officeDocument/2006/relationships/revisionLog" Target="revisionLog138.xml"/><Relationship Id="rId159" Type="http://schemas.openxmlformats.org/officeDocument/2006/relationships/revisionLog" Target="revisionLog159.xml"/><Relationship Id="rId47" Type="http://schemas.openxmlformats.org/officeDocument/2006/relationships/revisionLog" Target="revisionLog47.xml"/><Relationship Id="rId68" Type="http://schemas.openxmlformats.org/officeDocument/2006/relationships/revisionLog" Target="revisionLog68.xml"/><Relationship Id="rId89" Type="http://schemas.openxmlformats.org/officeDocument/2006/relationships/revisionLog" Target="revisionLog89.xml"/><Relationship Id="rId112" Type="http://schemas.openxmlformats.org/officeDocument/2006/relationships/revisionLog" Target="revisionLog112.xml"/><Relationship Id="rId133" Type="http://schemas.openxmlformats.org/officeDocument/2006/relationships/revisionLog" Target="revisionLog133.xml"/><Relationship Id="rId154" Type="http://schemas.openxmlformats.org/officeDocument/2006/relationships/revisionLog" Target="revisionLog154.xml"/><Relationship Id="rId175" Type="http://schemas.openxmlformats.org/officeDocument/2006/relationships/revisionLog" Target="revisionLog175.xml"/><Relationship Id="rId170" Type="http://schemas.openxmlformats.org/officeDocument/2006/relationships/revisionLog" Target="revisionLog170.xml"/><Relationship Id="rId191" Type="http://schemas.openxmlformats.org/officeDocument/2006/relationships/revisionLog" Target="revisionLog191.xml"/><Relationship Id="rId196" Type="http://schemas.openxmlformats.org/officeDocument/2006/relationships/revisionLog" Target="revisionLog196.xml"/><Relationship Id="rId107" Type="http://schemas.openxmlformats.org/officeDocument/2006/relationships/revisionLog" Target="revisionLog107.xml"/><Relationship Id="rId16" Type="http://schemas.openxmlformats.org/officeDocument/2006/relationships/revisionLog" Target="revisionLog16.xml"/><Relationship Id="rId11" Type="http://schemas.openxmlformats.org/officeDocument/2006/relationships/revisionLog" Target="revisionLog11.xml"/><Relationship Id="rId32" Type="http://schemas.openxmlformats.org/officeDocument/2006/relationships/revisionLog" Target="revisionLog32.xml"/><Relationship Id="rId53" Type="http://schemas.openxmlformats.org/officeDocument/2006/relationships/revisionLog" Target="revisionLog53.xml"/><Relationship Id="rId74" Type="http://schemas.openxmlformats.org/officeDocument/2006/relationships/revisionLog" Target="revisionLog74.xml"/><Relationship Id="rId128" Type="http://schemas.openxmlformats.org/officeDocument/2006/relationships/revisionLog" Target="revisionLog128.xml"/><Relationship Id="rId149" Type="http://schemas.openxmlformats.org/officeDocument/2006/relationships/revisionLog" Target="revisionLog149.xml"/><Relationship Id="rId37" Type="http://schemas.openxmlformats.org/officeDocument/2006/relationships/revisionLog" Target="revisionLog37.xml"/><Relationship Id="rId58" Type="http://schemas.openxmlformats.org/officeDocument/2006/relationships/revisionLog" Target="revisionLog58.xml"/><Relationship Id="rId79" Type="http://schemas.openxmlformats.org/officeDocument/2006/relationships/revisionLog" Target="revisionLog79.xml"/><Relationship Id="rId102" Type="http://schemas.openxmlformats.org/officeDocument/2006/relationships/revisionLog" Target="revisionLog102.xml"/><Relationship Id="rId123" Type="http://schemas.openxmlformats.org/officeDocument/2006/relationships/revisionLog" Target="revisionLog123.xml"/><Relationship Id="rId144" Type="http://schemas.openxmlformats.org/officeDocument/2006/relationships/revisionLog" Target="revisionLog144.xml"/><Relationship Id="rId181" Type="http://schemas.openxmlformats.org/officeDocument/2006/relationships/revisionLog" Target="revisionLog181.xml"/><Relationship Id="rId95" Type="http://schemas.openxmlformats.org/officeDocument/2006/relationships/revisionLog" Target="revisionLog95.xml"/><Relationship Id="rId160" Type="http://schemas.openxmlformats.org/officeDocument/2006/relationships/revisionLog" Target="revisionLog160.xml"/><Relationship Id="rId90" Type="http://schemas.openxmlformats.org/officeDocument/2006/relationships/revisionLog" Target="revisionLog90.xml"/><Relationship Id="rId165" Type="http://schemas.openxmlformats.org/officeDocument/2006/relationships/revisionLog" Target="revisionLog165.xml"/><Relationship Id="rId186" Type="http://schemas.openxmlformats.org/officeDocument/2006/relationships/revisionLog" Target="revisionLog186.xml"/><Relationship Id="rId22" Type="http://schemas.openxmlformats.org/officeDocument/2006/relationships/revisionLog" Target="revisionLog22.xml"/><Relationship Id="rId43" Type="http://schemas.openxmlformats.org/officeDocument/2006/relationships/revisionLog" Target="revisionLog43.xml"/><Relationship Id="rId64" Type="http://schemas.openxmlformats.org/officeDocument/2006/relationships/revisionLog" Target="revisionLog64.xml"/><Relationship Id="rId118" Type="http://schemas.openxmlformats.org/officeDocument/2006/relationships/revisionLog" Target="revisionLog118.xml"/><Relationship Id="rId139" Type="http://schemas.openxmlformats.org/officeDocument/2006/relationships/revisionLog" Target="revisionLog139.xml"/><Relationship Id="rId27" Type="http://schemas.openxmlformats.org/officeDocument/2006/relationships/revisionLog" Target="revisionLog27.xml"/><Relationship Id="rId48" Type="http://schemas.openxmlformats.org/officeDocument/2006/relationships/revisionLog" Target="revisionLog48.xml"/><Relationship Id="rId69" Type="http://schemas.openxmlformats.org/officeDocument/2006/relationships/revisionLog" Target="revisionLog69.xml"/><Relationship Id="rId113" Type="http://schemas.openxmlformats.org/officeDocument/2006/relationships/revisionLog" Target="revisionLog113.xml"/><Relationship Id="rId134" Type="http://schemas.openxmlformats.org/officeDocument/2006/relationships/revisionLog" Target="revisionLog134.xml"/><Relationship Id="rId85" Type="http://schemas.openxmlformats.org/officeDocument/2006/relationships/revisionLog" Target="revisionLog85.xml"/><Relationship Id="rId150" Type="http://schemas.openxmlformats.org/officeDocument/2006/relationships/revisionLog" Target="revisionLog150.xml"/><Relationship Id="rId171" Type="http://schemas.openxmlformats.org/officeDocument/2006/relationships/revisionLog" Target="revisionLog171.xml"/><Relationship Id="rId192" Type="http://schemas.openxmlformats.org/officeDocument/2006/relationships/revisionLog" Target="revisionLog192.xml"/><Relationship Id="rId80" Type="http://schemas.openxmlformats.org/officeDocument/2006/relationships/revisionLog" Target="revisionLog80.xml"/><Relationship Id="rId155" Type="http://schemas.openxmlformats.org/officeDocument/2006/relationships/revisionLog" Target="revisionLog155.xml"/><Relationship Id="rId176" Type="http://schemas.openxmlformats.org/officeDocument/2006/relationships/revisionLog" Target="revisionLog176.xml"/><Relationship Id="rId197" Type="http://schemas.openxmlformats.org/officeDocument/2006/relationships/revisionLog" Target="revisionLog1.xml"/><Relationship Id="rId12" Type="http://schemas.openxmlformats.org/officeDocument/2006/relationships/revisionLog" Target="revisionLog12.xml"/><Relationship Id="rId33" Type="http://schemas.openxmlformats.org/officeDocument/2006/relationships/revisionLog" Target="revisionLog33.xml"/><Relationship Id="rId108" Type="http://schemas.openxmlformats.org/officeDocument/2006/relationships/revisionLog" Target="revisionLog108.xml"/><Relationship Id="rId129" Type="http://schemas.openxmlformats.org/officeDocument/2006/relationships/revisionLog" Target="revisionLog129.xml"/><Relationship Id="rId17" Type="http://schemas.openxmlformats.org/officeDocument/2006/relationships/revisionLog" Target="revisionLog17.xml"/><Relationship Id="rId38" Type="http://schemas.openxmlformats.org/officeDocument/2006/relationships/revisionLog" Target="revisionLog38.xml"/><Relationship Id="rId59" Type="http://schemas.openxmlformats.org/officeDocument/2006/relationships/revisionLog" Target="revisionLog59.xml"/><Relationship Id="rId103" Type="http://schemas.openxmlformats.org/officeDocument/2006/relationships/revisionLog" Target="revisionLog103.xml"/><Relationship Id="rId124" Type="http://schemas.openxmlformats.org/officeDocument/2006/relationships/revisionLog" Target="revisionLog124.xml"/><Relationship Id="rId54" Type="http://schemas.openxmlformats.org/officeDocument/2006/relationships/revisionLog" Target="revisionLog54.xml"/><Relationship Id="rId75" Type="http://schemas.openxmlformats.org/officeDocument/2006/relationships/revisionLog" Target="revisionLog75.xml"/><Relationship Id="rId96" Type="http://schemas.openxmlformats.org/officeDocument/2006/relationships/revisionLog" Target="revisionLog96.xml"/><Relationship Id="rId140" Type="http://schemas.openxmlformats.org/officeDocument/2006/relationships/revisionLog" Target="revisionLog140.xml"/><Relationship Id="rId161" Type="http://schemas.openxmlformats.org/officeDocument/2006/relationships/revisionLog" Target="revisionLog161.xml"/><Relationship Id="rId182" Type="http://schemas.openxmlformats.org/officeDocument/2006/relationships/revisionLog" Target="revisionLog182.xml"/><Relationship Id="rId70" Type="http://schemas.openxmlformats.org/officeDocument/2006/relationships/revisionLog" Target="revisionLog70.xml"/><Relationship Id="rId91" Type="http://schemas.openxmlformats.org/officeDocument/2006/relationships/revisionLog" Target="revisionLog91.xml"/><Relationship Id="rId145" Type="http://schemas.openxmlformats.org/officeDocument/2006/relationships/revisionLog" Target="revisionLog145.xml"/><Relationship Id="rId166" Type="http://schemas.openxmlformats.org/officeDocument/2006/relationships/revisionLog" Target="revisionLog166.xml"/><Relationship Id="rId187" Type="http://schemas.openxmlformats.org/officeDocument/2006/relationships/revisionLog" Target="revisionLog187.xml"/><Relationship Id="rId6" Type="http://schemas.openxmlformats.org/officeDocument/2006/relationships/revisionLog" Target="revisionLog6.xml"/><Relationship Id="rId23" Type="http://schemas.openxmlformats.org/officeDocument/2006/relationships/revisionLog" Target="revisionLog23.xml"/><Relationship Id="rId119" Type="http://schemas.openxmlformats.org/officeDocument/2006/relationships/revisionLog" Target="revisionLog119.xml"/><Relationship Id="rId28" Type="http://schemas.openxmlformats.org/officeDocument/2006/relationships/revisionLog" Target="revisionLog28.xml"/><Relationship Id="rId49" Type="http://schemas.openxmlformats.org/officeDocument/2006/relationships/revisionLog" Target="revisionLog49.xml"/><Relationship Id="rId114" Type="http://schemas.openxmlformats.org/officeDocument/2006/relationships/revisionLog" Target="revisionLog114.xml"/><Relationship Id="rId44" Type="http://schemas.openxmlformats.org/officeDocument/2006/relationships/revisionLog" Target="revisionLog44.xml"/><Relationship Id="rId65" Type="http://schemas.openxmlformats.org/officeDocument/2006/relationships/revisionLog" Target="revisionLog65.xml"/><Relationship Id="rId86" Type="http://schemas.openxmlformats.org/officeDocument/2006/relationships/revisionLog" Target="revisionLog86.xml"/><Relationship Id="rId130" Type="http://schemas.openxmlformats.org/officeDocument/2006/relationships/revisionLog" Target="revisionLog130.xml"/><Relationship Id="rId151" Type="http://schemas.openxmlformats.org/officeDocument/2006/relationships/revisionLog" Target="revisionLog151.xml"/><Relationship Id="rId60" Type="http://schemas.openxmlformats.org/officeDocument/2006/relationships/revisionLog" Target="revisionLog60.xml"/><Relationship Id="rId81" Type="http://schemas.openxmlformats.org/officeDocument/2006/relationships/revisionLog" Target="revisionLog81.xml"/><Relationship Id="rId135" Type="http://schemas.openxmlformats.org/officeDocument/2006/relationships/revisionLog" Target="revisionLog135.xml"/><Relationship Id="rId156" Type="http://schemas.openxmlformats.org/officeDocument/2006/relationships/revisionLog" Target="revisionLog156.xml"/><Relationship Id="rId177" Type="http://schemas.openxmlformats.org/officeDocument/2006/relationships/revisionLog" Target="revisionLog177.xml"/><Relationship Id="rId172" Type="http://schemas.openxmlformats.org/officeDocument/2006/relationships/revisionLog" Target="revisionLog172.xml"/><Relationship Id="rId193" Type="http://schemas.openxmlformats.org/officeDocument/2006/relationships/revisionLog" Target="revisionLog193.xml"/><Relationship Id="rId13" Type="http://schemas.openxmlformats.org/officeDocument/2006/relationships/revisionLog" Target="revisionLog13.xml"/><Relationship Id="rId109" Type="http://schemas.openxmlformats.org/officeDocument/2006/relationships/revisionLog" Target="revisionLog109.xml"/><Relationship Id="rId18" Type="http://schemas.openxmlformats.org/officeDocument/2006/relationships/revisionLog" Target="revisionLog18.xml"/><Relationship Id="rId39" Type="http://schemas.openxmlformats.org/officeDocument/2006/relationships/revisionLog" Target="revisionLog39.xml"/><Relationship Id="rId34" Type="http://schemas.openxmlformats.org/officeDocument/2006/relationships/revisionLog" Target="revisionLog34.xml"/><Relationship Id="rId50" Type="http://schemas.openxmlformats.org/officeDocument/2006/relationships/revisionLog" Target="revisionLog50.xml"/><Relationship Id="rId55" Type="http://schemas.openxmlformats.org/officeDocument/2006/relationships/revisionLog" Target="revisionLog55.xml"/><Relationship Id="rId76" Type="http://schemas.openxmlformats.org/officeDocument/2006/relationships/revisionLog" Target="revisionLog76.xml"/><Relationship Id="rId97" Type="http://schemas.openxmlformats.org/officeDocument/2006/relationships/revisionLog" Target="revisionLog97.xml"/><Relationship Id="rId104" Type="http://schemas.openxmlformats.org/officeDocument/2006/relationships/revisionLog" Target="revisionLog104.xml"/><Relationship Id="rId120" Type="http://schemas.openxmlformats.org/officeDocument/2006/relationships/revisionLog" Target="revisionLog120.xml"/><Relationship Id="rId125" Type="http://schemas.openxmlformats.org/officeDocument/2006/relationships/revisionLog" Target="revisionLog125.xml"/><Relationship Id="rId141" Type="http://schemas.openxmlformats.org/officeDocument/2006/relationships/revisionLog" Target="revisionLog141.xml"/><Relationship Id="rId146" Type="http://schemas.openxmlformats.org/officeDocument/2006/relationships/revisionLog" Target="revisionLog146.xml"/><Relationship Id="rId167" Type="http://schemas.openxmlformats.org/officeDocument/2006/relationships/revisionLog" Target="revisionLog167.xml"/><Relationship Id="rId188" Type="http://schemas.openxmlformats.org/officeDocument/2006/relationships/revisionLog" Target="revisionLog188.xml"/><Relationship Id="rId7" Type="http://schemas.openxmlformats.org/officeDocument/2006/relationships/revisionLog" Target="revisionLog7.xml"/><Relationship Id="rId71" Type="http://schemas.openxmlformats.org/officeDocument/2006/relationships/revisionLog" Target="revisionLog71.xml"/><Relationship Id="rId92" Type="http://schemas.openxmlformats.org/officeDocument/2006/relationships/revisionLog" Target="revisionLog92.xml"/><Relationship Id="rId162" Type="http://schemas.openxmlformats.org/officeDocument/2006/relationships/revisionLog" Target="revisionLog162.xml"/><Relationship Id="rId183" Type="http://schemas.openxmlformats.org/officeDocument/2006/relationships/revisionLog" Target="revisionLog183.xml"/><Relationship Id="rId29" Type="http://schemas.openxmlformats.org/officeDocument/2006/relationships/revisionLog" Target="revisionLog29.xml"/><Relationship Id="rId24" Type="http://schemas.openxmlformats.org/officeDocument/2006/relationships/revisionLog" Target="revisionLog24.xml"/><Relationship Id="rId40" Type="http://schemas.openxmlformats.org/officeDocument/2006/relationships/revisionLog" Target="revisionLog40.xml"/><Relationship Id="rId45" Type="http://schemas.openxmlformats.org/officeDocument/2006/relationships/revisionLog" Target="revisionLog45.xml"/><Relationship Id="rId66" Type="http://schemas.openxmlformats.org/officeDocument/2006/relationships/revisionLog" Target="revisionLog66.xml"/><Relationship Id="rId87" Type="http://schemas.openxmlformats.org/officeDocument/2006/relationships/revisionLog" Target="revisionLog87.xml"/><Relationship Id="rId110" Type="http://schemas.openxmlformats.org/officeDocument/2006/relationships/revisionLog" Target="revisionLog110.xml"/><Relationship Id="rId115" Type="http://schemas.openxmlformats.org/officeDocument/2006/relationships/revisionLog" Target="revisionLog115.xml"/><Relationship Id="rId131" Type="http://schemas.openxmlformats.org/officeDocument/2006/relationships/revisionLog" Target="revisionLog131.xml"/><Relationship Id="rId136" Type="http://schemas.openxmlformats.org/officeDocument/2006/relationships/revisionLog" Target="revisionLog136.xml"/><Relationship Id="rId157" Type="http://schemas.openxmlformats.org/officeDocument/2006/relationships/revisionLog" Target="revisionLog157.xml"/><Relationship Id="rId178" Type="http://schemas.openxmlformats.org/officeDocument/2006/relationships/revisionLog" Target="revisionLog178.xml"/><Relationship Id="rId61" Type="http://schemas.openxmlformats.org/officeDocument/2006/relationships/revisionLog" Target="revisionLog61.xml"/><Relationship Id="rId82" Type="http://schemas.openxmlformats.org/officeDocument/2006/relationships/revisionLog" Target="revisionLog82.xml"/><Relationship Id="rId152" Type="http://schemas.openxmlformats.org/officeDocument/2006/relationships/revisionLog" Target="revisionLog152.xml"/><Relationship Id="rId173" Type="http://schemas.openxmlformats.org/officeDocument/2006/relationships/revisionLog" Target="revisionLog173.xml"/><Relationship Id="rId194" Type="http://schemas.openxmlformats.org/officeDocument/2006/relationships/revisionLog" Target="revisionLog194.xml"/><Relationship Id="rId19" Type="http://schemas.openxmlformats.org/officeDocument/2006/relationships/revisionLog" Target="revisionLog19.xml"/><Relationship Id="rId14" Type="http://schemas.openxmlformats.org/officeDocument/2006/relationships/revisionLog" Target="revisionLog14.xml"/><Relationship Id="rId30" Type="http://schemas.openxmlformats.org/officeDocument/2006/relationships/revisionLog" Target="revisionLog30.xml"/><Relationship Id="rId35" Type="http://schemas.openxmlformats.org/officeDocument/2006/relationships/revisionLog" Target="revisionLog35.xml"/><Relationship Id="rId56" Type="http://schemas.openxmlformats.org/officeDocument/2006/relationships/revisionLog" Target="revisionLog56.xml"/><Relationship Id="rId77" Type="http://schemas.openxmlformats.org/officeDocument/2006/relationships/revisionLog" Target="revisionLog77.xml"/><Relationship Id="rId100" Type="http://schemas.openxmlformats.org/officeDocument/2006/relationships/revisionLog" Target="revisionLog100.xml"/><Relationship Id="rId105" Type="http://schemas.openxmlformats.org/officeDocument/2006/relationships/revisionLog" Target="revisionLog105.xml"/><Relationship Id="rId126" Type="http://schemas.openxmlformats.org/officeDocument/2006/relationships/revisionLog" Target="revisionLog126.xml"/><Relationship Id="rId147" Type="http://schemas.openxmlformats.org/officeDocument/2006/relationships/revisionLog" Target="revisionLog147.xml"/><Relationship Id="rId168" Type="http://schemas.openxmlformats.org/officeDocument/2006/relationships/revisionLog" Target="revisionLog168.xml"/><Relationship Id="rId8" Type="http://schemas.openxmlformats.org/officeDocument/2006/relationships/revisionLog" Target="revisionLog8.xml"/><Relationship Id="rId51" Type="http://schemas.openxmlformats.org/officeDocument/2006/relationships/revisionLog" Target="revisionLog51.xml"/><Relationship Id="rId72" Type="http://schemas.openxmlformats.org/officeDocument/2006/relationships/revisionLog" Target="revisionLog72.xml"/><Relationship Id="rId93" Type="http://schemas.openxmlformats.org/officeDocument/2006/relationships/revisionLog" Target="revisionLog93.xml"/><Relationship Id="rId98" Type="http://schemas.openxmlformats.org/officeDocument/2006/relationships/revisionLog" Target="revisionLog98.xml"/><Relationship Id="rId121" Type="http://schemas.openxmlformats.org/officeDocument/2006/relationships/revisionLog" Target="revisionLog121.xml"/><Relationship Id="rId142" Type="http://schemas.openxmlformats.org/officeDocument/2006/relationships/revisionLog" Target="revisionLog142.xml"/><Relationship Id="rId163" Type="http://schemas.openxmlformats.org/officeDocument/2006/relationships/revisionLog" Target="revisionLog163.xml"/><Relationship Id="rId184" Type="http://schemas.openxmlformats.org/officeDocument/2006/relationships/revisionLog" Target="revisionLog184.xml"/><Relationship Id="rId189" Type="http://schemas.openxmlformats.org/officeDocument/2006/relationships/revisionLog" Target="revisionLog189.xml"/><Relationship Id="rId25" Type="http://schemas.openxmlformats.org/officeDocument/2006/relationships/revisionLog" Target="revisionLog25.xml"/><Relationship Id="rId46" Type="http://schemas.openxmlformats.org/officeDocument/2006/relationships/revisionLog" Target="revisionLog46.xml"/><Relationship Id="rId67" Type="http://schemas.openxmlformats.org/officeDocument/2006/relationships/revisionLog" Target="revisionLog67.xml"/><Relationship Id="rId116" Type="http://schemas.openxmlformats.org/officeDocument/2006/relationships/revisionLog" Target="revisionLog116.xml"/><Relationship Id="rId137" Type="http://schemas.openxmlformats.org/officeDocument/2006/relationships/revisionLog" Target="revisionLog137.xml"/><Relationship Id="rId158" Type="http://schemas.openxmlformats.org/officeDocument/2006/relationships/revisionLog" Target="revisionLog158.xml"/><Relationship Id="rId20" Type="http://schemas.openxmlformats.org/officeDocument/2006/relationships/revisionLog" Target="revisionLog20.xml"/><Relationship Id="rId41" Type="http://schemas.openxmlformats.org/officeDocument/2006/relationships/revisionLog" Target="revisionLog41.xml"/><Relationship Id="rId62" Type="http://schemas.openxmlformats.org/officeDocument/2006/relationships/revisionLog" Target="revisionLog62.xml"/><Relationship Id="rId83" Type="http://schemas.openxmlformats.org/officeDocument/2006/relationships/revisionLog" Target="revisionLog83.xml"/><Relationship Id="rId88" Type="http://schemas.openxmlformats.org/officeDocument/2006/relationships/revisionLog" Target="revisionLog88.xml"/><Relationship Id="rId111" Type="http://schemas.openxmlformats.org/officeDocument/2006/relationships/revisionLog" Target="revisionLog111.xml"/><Relationship Id="rId132" Type="http://schemas.openxmlformats.org/officeDocument/2006/relationships/revisionLog" Target="revisionLog132.xml"/><Relationship Id="rId153" Type="http://schemas.openxmlformats.org/officeDocument/2006/relationships/revisionLog" Target="revisionLog153.xml"/><Relationship Id="rId174" Type="http://schemas.openxmlformats.org/officeDocument/2006/relationships/revisionLog" Target="revisionLog174.xml"/><Relationship Id="rId179" Type="http://schemas.openxmlformats.org/officeDocument/2006/relationships/revisionLog" Target="revisionLog179.xml"/><Relationship Id="rId195" Type="http://schemas.openxmlformats.org/officeDocument/2006/relationships/revisionLog" Target="revisionLog195.xml"/><Relationship Id="rId190" Type="http://schemas.openxmlformats.org/officeDocument/2006/relationships/revisionLog" Target="revisionLog190.xml"/><Relationship Id="rId15" Type="http://schemas.openxmlformats.org/officeDocument/2006/relationships/revisionLog" Target="revisionLog15.xml"/><Relationship Id="rId36" Type="http://schemas.openxmlformats.org/officeDocument/2006/relationships/revisionLog" Target="revisionLog36.xml"/><Relationship Id="rId57" Type="http://schemas.openxmlformats.org/officeDocument/2006/relationships/revisionLog" Target="revisionLog57.xml"/><Relationship Id="rId106" Type="http://schemas.openxmlformats.org/officeDocument/2006/relationships/revisionLog" Target="revisionLog106.xml"/><Relationship Id="rId127" Type="http://schemas.openxmlformats.org/officeDocument/2006/relationships/revisionLog" Target="revisionLog127.xml"/><Relationship Id="rId10" Type="http://schemas.openxmlformats.org/officeDocument/2006/relationships/revisionLog" Target="revisionLog10.xml"/><Relationship Id="rId31" Type="http://schemas.openxmlformats.org/officeDocument/2006/relationships/revisionLog" Target="revisionLog31.xml"/><Relationship Id="rId52" Type="http://schemas.openxmlformats.org/officeDocument/2006/relationships/revisionLog" Target="revisionLog52.xml"/><Relationship Id="rId73" Type="http://schemas.openxmlformats.org/officeDocument/2006/relationships/revisionLog" Target="revisionLog73.xml"/><Relationship Id="rId78" Type="http://schemas.openxmlformats.org/officeDocument/2006/relationships/revisionLog" Target="revisionLog78.xml"/><Relationship Id="rId94" Type="http://schemas.openxmlformats.org/officeDocument/2006/relationships/revisionLog" Target="revisionLog94.xml"/><Relationship Id="rId99" Type="http://schemas.openxmlformats.org/officeDocument/2006/relationships/revisionLog" Target="revisionLog99.xml"/><Relationship Id="rId101" Type="http://schemas.openxmlformats.org/officeDocument/2006/relationships/revisionLog" Target="revisionLog101.xml"/><Relationship Id="rId122" Type="http://schemas.openxmlformats.org/officeDocument/2006/relationships/revisionLog" Target="revisionLog122.xml"/><Relationship Id="rId143" Type="http://schemas.openxmlformats.org/officeDocument/2006/relationships/revisionLog" Target="revisionLog143.xml"/><Relationship Id="rId148" Type="http://schemas.openxmlformats.org/officeDocument/2006/relationships/revisionLog" Target="revisionLog148.xml"/><Relationship Id="rId164" Type="http://schemas.openxmlformats.org/officeDocument/2006/relationships/revisionLog" Target="revisionLog164.xml"/><Relationship Id="rId169" Type="http://schemas.openxmlformats.org/officeDocument/2006/relationships/revisionLog" Target="revisionLog169.xml"/><Relationship Id="rId185" Type="http://schemas.openxmlformats.org/officeDocument/2006/relationships/revisionLog" Target="revisionLog185.xml"/><Relationship Id="rId180" Type="http://schemas.openxmlformats.org/officeDocument/2006/relationships/revisionLog" Target="revisionLog180.xml"/><Relationship Id="rId9" Type="http://schemas.openxmlformats.org/officeDocument/2006/relationships/revisionLog" Target="revisionLog9.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83AC3100-8DAF-4958-A595-70FDB6FB48C9}" diskRevisions="1" revisionId="1022" version="197">
  <header guid="{890AA219-BEEB-43A8-84DA-68D214982379}" dateTime="2022-10-04T11:20:53" maxSheetId="2" userName="T C, JinshaX" r:id="rId6" minRId="16" maxRId="259">
    <sheetIdMap count="1">
      <sheetId val="1"/>
    </sheetIdMap>
  </header>
  <header guid="{742DE410-1D24-408F-AF9E-8110EF3450D8}" dateTime="2022-10-04T11:24:09" maxSheetId="2" userName="Shivalingappa, NikhilX K" r:id="rId7" minRId="260" maxRId="297">
    <sheetIdMap count="1">
      <sheetId val="1"/>
    </sheetIdMap>
  </header>
  <header guid="{548E1B6A-5537-4C56-920F-69B8B2A79E2E}" dateTime="2022-10-04T11:24:33" maxSheetId="2" userName="S S, HalashreeX" r:id="rId8" minRId="298" maxRId="357">
    <sheetIdMap count="1">
      <sheetId val="1"/>
    </sheetIdMap>
  </header>
  <header guid="{4D532F7C-AAB2-475D-8E79-B3796B789F7E}" dateTime="2022-10-04T11:28:03" maxSheetId="2" userName="S S, HalashreeX" r:id="rId9" minRId="358" maxRId="363">
    <sheetIdMap count="1">
      <sheetId val="1"/>
    </sheetIdMap>
  </header>
  <header guid="{98B25FF8-C364-4352-BEAB-BC40A3C3ACFC}" dateTime="2022-10-04T11:44:25" maxSheetId="2" userName="S S, HalashreeX" r:id="rId10" minRId="364" maxRId="365">
    <sheetIdMap count="1">
      <sheetId val="1"/>
    </sheetIdMap>
  </header>
  <header guid="{610F46A8-C632-42A8-BF4C-2BF62D601860}" dateTime="2022-10-04T11:45:50" maxSheetId="2" userName="S S, HalashreeX" r:id="rId11" minRId="366">
    <sheetIdMap count="1">
      <sheetId val="1"/>
    </sheetIdMap>
  </header>
  <header guid="{C9B1A2BA-5E93-49B3-9DF0-BC31C65F8695}" dateTime="2022-10-04T11:47:04" maxSheetId="2" userName="S S, HalashreeX" r:id="rId12" minRId="367" maxRId="369">
    <sheetIdMap count="1">
      <sheetId val="1"/>
    </sheetIdMap>
  </header>
  <header guid="{719AF15A-A368-4384-8267-618D6701EA12}" dateTime="2022-10-04T11:47:59" maxSheetId="2" userName="S S, HalashreeX" r:id="rId13" minRId="370" maxRId="372">
    <sheetIdMap count="1">
      <sheetId val="1"/>
    </sheetIdMap>
  </header>
  <header guid="{388548D6-DE5E-452F-BDCE-2F0181A0396E}" dateTime="2022-10-04T11:56:45" maxSheetId="2" userName="Shivalingappa, NikhilX K" r:id="rId14" minRId="373" maxRId="445">
    <sheetIdMap count="1">
      <sheetId val="1"/>
    </sheetIdMap>
  </header>
  <header guid="{23034CC4-8163-4492-8EE1-B1E425FE8CCB}" dateTime="2022-10-04T12:46:14" maxSheetId="2" userName="S S, HalashreeX" r:id="rId15" minRId="446">
    <sheetIdMap count="1">
      <sheetId val="1"/>
    </sheetIdMap>
  </header>
  <header guid="{54C2CBC7-5C41-4163-B917-ECE97BE6AB66}" dateTime="2022-10-04T12:50:03" maxSheetId="2" userName="S S, HalashreeX" r:id="rId16" minRId="447">
    <sheetIdMap count="1">
      <sheetId val="1"/>
    </sheetIdMap>
  </header>
  <header guid="{486002E6-E1F9-4E9F-83F0-2B16FEAA725F}" dateTime="2022-10-04T12:50:16" maxSheetId="2" userName="S S, HalashreeX" r:id="rId17" minRId="448">
    <sheetIdMap count="1">
      <sheetId val="1"/>
    </sheetIdMap>
  </header>
  <header guid="{898921E8-C70F-4656-99C4-D7996192B2D9}" dateTime="2022-10-04T12:53:57" maxSheetId="2" userName="S S, HalashreeX" r:id="rId18" minRId="449" maxRId="451">
    <sheetIdMap count="1">
      <sheetId val="1"/>
    </sheetIdMap>
  </header>
  <header guid="{D57A27D5-8CB5-4438-8719-465A8FAE8B06}" dateTime="2022-10-04T12:54:24" maxSheetId="2" userName="S S, HalashreeX" r:id="rId19" minRId="452" maxRId="453">
    <sheetIdMap count="1">
      <sheetId val="1"/>
    </sheetIdMap>
  </header>
  <header guid="{3310B0C1-8273-45C5-BBF2-A3332FFF965A}" dateTime="2022-10-04T12:56:27" maxSheetId="2" userName="S S, HalashreeX" r:id="rId20" minRId="454">
    <sheetIdMap count="1">
      <sheetId val="1"/>
    </sheetIdMap>
  </header>
  <header guid="{DC673718-DB12-41D2-B905-8E46E638DB08}" dateTime="2022-10-04T12:57:20" maxSheetId="2" userName="S S, HalashreeX" r:id="rId21" minRId="455">
    <sheetIdMap count="1">
      <sheetId val="1"/>
    </sheetIdMap>
  </header>
  <header guid="{8FB4479F-FA91-41CB-841F-B1F6CD131109}" dateTime="2022-10-04T12:58:16" maxSheetId="2" userName="S S, HalashreeX" r:id="rId22" minRId="456">
    <sheetIdMap count="1">
      <sheetId val="1"/>
    </sheetIdMap>
  </header>
  <header guid="{75D46BE9-DF16-4938-B915-0915365B3985}" dateTime="2022-10-04T12:59:04" maxSheetId="2" userName="S S, HalashreeX" r:id="rId23" minRId="457">
    <sheetIdMap count="1">
      <sheetId val="1"/>
    </sheetIdMap>
  </header>
  <header guid="{CDAA3BB6-AEB1-466B-9DFD-4452156FAEC1}" dateTime="2022-10-04T12:59:38" maxSheetId="2" userName="S S, HalashreeX" r:id="rId24" minRId="458">
    <sheetIdMap count="1">
      <sheetId val="1"/>
    </sheetIdMap>
  </header>
  <header guid="{C1857FE9-BC19-4275-9E30-FDCBF9C6FCF2}" dateTime="2022-10-04T12:59:48" maxSheetId="2" userName="S S, HalashreeX" r:id="rId25" minRId="459">
    <sheetIdMap count="1">
      <sheetId val="1"/>
    </sheetIdMap>
  </header>
  <header guid="{01B72865-FBDB-42AA-96B5-2994036D067C}" dateTime="2022-10-04T13:00:28" maxSheetId="2" userName="S S, HalashreeX" r:id="rId26" minRId="460">
    <sheetIdMap count="1">
      <sheetId val="1"/>
    </sheetIdMap>
  </header>
  <header guid="{EA09B42C-E853-4740-9E67-CF8EAD7CAF5E}" dateTime="2022-10-04T13:01:13" maxSheetId="2" userName="S S, HalashreeX" r:id="rId27" minRId="461">
    <sheetIdMap count="1">
      <sheetId val="1"/>
    </sheetIdMap>
  </header>
  <header guid="{398BECA4-0752-4F4E-B5A0-902689308759}" dateTime="2022-10-04T13:11:28" maxSheetId="2" userName="S S, HalashreeX" r:id="rId28" minRId="462">
    <sheetIdMap count="1">
      <sheetId val="1"/>
    </sheetIdMap>
  </header>
  <header guid="{52CC8503-646D-40D8-BDF5-805CD92EAD58}" dateTime="2022-10-04T13:13:40" maxSheetId="2" userName="S S, HalashreeX" r:id="rId29" minRId="463">
    <sheetIdMap count="1">
      <sheetId val="1"/>
    </sheetIdMap>
  </header>
  <header guid="{3444D2A8-3E74-45B9-9CBD-6B6EE20A60E7}" dateTime="2022-10-04T13:17:53" maxSheetId="2" userName="Shivalingappa, NikhilX K" r:id="rId30" minRId="464">
    <sheetIdMap count="1">
      <sheetId val="1"/>
    </sheetIdMap>
  </header>
  <header guid="{007F5AB3-D9EC-4080-BDA2-6F7E904E8E8A}" dateTime="2022-10-04T13:18:35" maxSheetId="2" userName="S S, HalashreeX" r:id="rId31" minRId="465">
    <sheetIdMap count="1">
      <sheetId val="1"/>
    </sheetIdMap>
  </header>
  <header guid="{C4424A06-A74D-4854-8F9E-D2F22B12990E}" dateTime="2022-10-04T13:19:38" maxSheetId="2" userName="S S, HalashreeX" r:id="rId32" minRId="466">
    <sheetIdMap count="1">
      <sheetId val="1"/>
    </sheetIdMap>
  </header>
  <header guid="{E6C3C7B3-0FE3-4387-B256-8934B3371060}" dateTime="2022-10-04T13:21:06" maxSheetId="2" userName="S S, HalashreeX" r:id="rId33" minRId="467">
    <sheetIdMap count="1">
      <sheetId val="1"/>
    </sheetIdMap>
  </header>
  <header guid="{4C71BB21-FA1C-4368-8754-04C93DA08A76}" dateTime="2022-10-04T13:23:55" maxSheetId="2" userName="S S, HalashreeX" r:id="rId34" minRId="468">
    <sheetIdMap count="1">
      <sheetId val="1"/>
    </sheetIdMap>
  </header>
  <header guid="{946F7365-6D4E-4A79-A376-2EBBA744411C}" dateTime="2022-10-04T13:25:26" maxSheetId="2" userName="Shivalingappa, NikhilX K" r:id="rId35" minRId="469">
    <sheetIdMap count="1">
      <sheetId val="1"/>
    </sheetIdMap>
  </header>
  <header guid="{578E8CE4-544E-4F7E-A2C6-2025506C329A}" dateTime="2022-10-04T13:38:58" maxSheetId="2" userName="T C, JinshaX" r:id="rId36" minRId="470">
    <sheetIdMap count="1">
      <sheetId val="1"/>
    </sheetIdMap>
  </header>
  <header guid="{ACFF91BC-DD41-47C5-91D4-21806B685008}" dateTime="2022-10-04T13:39:28" maxSheetId="2" userName="T C, JinshaX" r:id="rId37" minRId="472">
    <sheetIdMap count="1">
      <sheetId val="1"/>
    </sheetIdMap>
  </header>
  <header guid="{CD447589-DF2A-4501-8389-D47F81A2CCB2}" dateTime="2022-10-04T13:42:31" maxSheetId="2" userName="T C, JinshaX" r:id="rId38" minRId="473">
    <sheetIdMap count="1">
      <sheetId val="1"/>
    </sheetIdMap>
  </header>
  <header guid="{3E00654A-4296-4AF6-AA32-7A82E7E583BF}" dateTime="2022-10-04T13:46:29" maxSheetId="2" userName="T C, JinshaX" r:id="rId39" minRId="474" maxRId="478">
    <sheetIdMap count="1">
      <sheetId val="1"/>
    </sheetIdMap>
  </header>
  <header guid="{FB46C59C-733E-4A80-A284-00EB7A7CEF46}" dateTime="2022-10-04T13:48:38" maxSheetId="2" userName="T C, JinshaX" r:id="rId40">
    <sheetIdMap count="1">
      <sheetId val="1"/>
    </sheetIdMap>
  </header>
  <header guid="{8ADA6C5B-C4B4-4DC6-89F1-56BBE244258A}" dateTime="2022-10-04T13:50:55" maxSheetId="2" userName="T C, JinshaX" r:id="rId41" minRId="481">
    <sheetIdMap count="1">
      <sheetId val="1"/>
    </sheetIdMap>
  </header>
  <header guid="{75CF183E-67C3-4923-8348-1B03374939EF}" dateTime="2022-10-04T14:20:58" maxSheetId="2" userName="S S, HalashreeX" r:id="rId42" minRId="483">
    <sheetIdMap count="1">
      <sheetId val="1"/>
    </sheetIdMap>
  </header>
  <header guid="{5A37027F-49F8-4364-9406-6CDD3B942A46}" dateTime="2022-10-04T14:22:16" maxSheetId="2" userName="S S, HalashreeX" r:id="rId43" minRId="484">
    <sheetIdMap count="1">
      <sheetId val="1"/>
    </sheetIdMap>
  </header>
  <header guid="{48EACF6C-CF4B-42B3-B3DF-B5BC31C6427C}" dateTime="2022-10-04T14:27:04" maxSheetId="2" userName="S S, HalashreeX" r:id="rId44" minRId="485" maxRId="486">
    <sheetIdMap count="1">
      <sheetId val="1"/>
    </sheetIdMap>
  </header>
  <header guid="{213DE030-B965-4FB0-B9D5-2F8131D31310}" dateTime="2022-10-04T14:27:34" maxSheetId="2" userName="S S, HalashreeX" r:id="rId45" minRId="487" maxRId="488">
    <sheetIdMap count="1">
      <sheetId val="1"/>
    </sheetIdMap>
  </header>
  <header guid="{8353B730-2321-4FED-8814-928D9933C25C}" dateTime="2022-10-04T14:28:13" maxSheetId="2" userName="T C, JinshaX" r:id="rId46" minRId="489">
    <sheetIdMap count="1">
      <sheetId val="1"/>
    </sheetIdMap>
  </header>
  <header guid="{35C4934E-31F7-4716-B3B7-5F2F1212525F}" dateTime="2022-10-04T14:29:47" maxSheetId="2" userName="S S, HalashreeX" r:id="rId47" minRId="490">
    <sheetIdMap count="1">
      <sheetId val="1"/>
    </sheetIdMap>
  </header>
  <header guid="{381FE48A-91ED-420F-A7C6-2CE7B2434733}" dateTime="2022-10-04T14:31:25" maxSheetId="2" userName="T C, JinshaX" r:id="rId48" minRId="491">
    <sheetIdMap count="1">
      <sheetId val="1"/>
    </sheetIdMap>
  </header>
  <header guid="{EFA62397-5781-48E0-A1CF-307469A0432E}" dateTime="2022-10-04T14:41:42" maxSheetId="2" userName="S S, HalashreeX" r:id="rId49" minRId="492">
    <sheetIdMap count="1">
      <sheetId val="1"/>
    </sheetIdMap>
  </header>
  <header guid="{D45553B3-CA9C-49B2-A4C1-BDCE61EA1AD2}" dateTime="2022-10-04T14:42:23" maxSheetId="2" userName="Shivalingappa, NikhilX K" r:id="rId50" minRId="493">
    <sheetIdMap count="1">
      <sheetId val="1"/>
    </sheetIdMap>
  </header>
  <header guid="{F70DAF6D-6184-4DFD-B7B7-95F67C734277}" dateTime="2022-10-04T14:44:22" maxSheetId="2" userName="S S, HalashreeX" r:id="rId51" minRId="495">
    <sheetIdMap count="1">
      <sheetId val="1"/>
    </sheetIdMap>
  </header>
  <header guid="{304CF148-27C0-4032-B124-7AFCE27A73D5}" dateTime="2022-10-04T14:47:43" maxSheetId="2" userName="S S, HalashreeX" r:id="rId52" minRId="496">
    <sheetIdMap count="1">
      <sheetId val="1"/>
    </sheetIdMap>
  </header>
  <header guid="{672927BE-EDC4-4E79-ADAB-AC276332486B}" dateTime="2022-10-04T14:49:55" maxSheetId="2" userName="S S, HalashreeX" r:id="rId53" minRId="497">
    <sheetIdMap count="1">
      <sheetId val="1"/>
    </sheetIdMap>
  </header>
  <header guid="{24E8E359-16AD-4663-AE4D-B367B29D83BB}" dateTime="2022-10-04T14:50:59" maxSheetId="2" userName="T C, JinshaX" r:id="rId54" minRId="498">
    <sheetIdMap count="1">
      <sheetId val="1"/>
    </sheetIdMap>
  </header>
  <header guid="{EF5CA4F8-D7F9-44FC-A4AA-35D6C2C1390C}" dateTime="2022-10-04T14:53:18" maxSheetId="2" userName="S S, HalashreeX" r:id="rId55" minRId="499">
    <sheetIdMap count="1">
      <sheetId val="1"/>
    </sheetIdMap>
  </header>
  <header guid="{0B1ED039-9910-4BD9-BA75-B57A33E37EB9}" dateTime="2022-10-04T14:55:55" maxSheetId="2" userName="S S, HalashreeX" r:id="rId56" minRId="500">
    <sheetIdMap count="1">
      <sheetId val="1"/>
    </sheetIdMap>
  </header>
  <header guid="{84D5247E-279A-4B6D-B285-27B7554CE07D}" dateTime="2022-10-04T14:58:13" maxSheetId="2" userName="Shivalingappa, NikhilX K" r:id="rId57" minRId="501">
    <sheetIdMap count="1">
      <sheetId val="1"/>
    </sheetIdMap>
  </header>
  <header guid="{EE67BFD0-56B4-4EB2-A294-E077C0C11720}" dateTime="2022-10-04T14:59:36" maxSheetId="2" userName="Shivalingappa, NikhilX K" r:id="rId58" minRId="502">
    <sheetIdMap count="1">
      <sheetId val="1"/>
    </sheetIdMap>
  </header>
  <header guid="{27814A36-4D05-4256-8F6A-24E37ACAAEE0}" dateTime="2022-10-04T15:00:39" maxSheetId="2" userName="Shivalingappa, NikhilX K" r:id="rId59" minRId="503">
    <sheetIdMap count="1">
      <sheetId val="1"/>
    </sheetIdMap>
  </header>
  <header guid="{E1042B64-5014-4F67-9EDC-1B764AD7AC5E}" dateTime="2022-10-04T15:02:56" maxSheetId="2" userName="Shivalingappa, NikhilX K" r:id="rId60" minRId="504">
    <sheetIdMap count="1">
      <sheetId val="1"/>
    </sheetIdMap>
  </header>
  <header guid="{F9B6484F-FDF8-476E-9E72-F39CC534FCBC}" dateTime="2022-10-04T15:04:10" maxSheetId="2" userName="T C, JinshaX" r:id="rId61" minRId="505">
    <sheetIdMap count="1">
      <sheetId val="1"/>
    </sheetIdMap>
  </header>
  <header guid="{EF94C87C-BE0E-4DA4-8544-22BA159AA4B9}" dateTime="2022-10-04T15:08:07" maxSheetId="2" userName="Shivalingappa, NikhilX K" r:id="rId62" minRId="506">
    <sheetIdMap count="1">
      <sheetId val="1"/>
    </sheetIdMap>
  </header>
  <header guid="{34305A65-ED98-43A9-981D-ED3CBCCEBA4C}" dateTime="2022-10-04T15:12:44" maxSheetId="2" userName="Shivalingappa, NikhilX K" r:id="rId63" minRId="507">
    <sheetIdMap count="1">
      <sheetId val="1"/>
    </sheetIdMap>
  </header>
  <header guid="{032A1C09-DEED-40EB-BD50-E56D3730BCCD}" dateTime="2022-10-04T15:15:29" maxSheetId="2" userName="S S, HalashreeX" r:id="rId64" minRId="508">
    <sheetIdMap count="1">
      <sheetId val="1"/>
    </sheetIdMap>
  </header>
  <header guid="{51E2CE97-88A5-4DDD-AE3D-FC42745A9337}" dateTime="2022-10-04T15:16:59" maxSheetId="2" userName="S S, HalashreeX" r:id="rId65" minRId="509">
    <sheetIdMap count="1">
      <sheetId val="1"/>
    </sheetIdMap>
  </header>
  <header guid="{A8A40FA7-DE84-4238-ABE7-BB230C892A0E}" dateTime="2022-10-04T15:22:15" maxSheetId="2" userName="Shivalingappa, NikhilX K" r:id="rId66" minRId="510">
    <sheetIdMap count="1">
      <sheetId val="1"/>
    </sheetIdMap>
  </header>
  <header guid="{AB979EA9-AA9A-4E65-9632-77255509320A}" dateTime="2022-10-04T15:22:51" maxSheetId="2" userName="T C, JinshaX" r:id="rId67" minRId="511">
    <sheetIdMap count="1">
      <sheetId val="1"/>
    </sheetIdMap>
  </header>
  <header guid="{40E0B309-876C-4338-8038-EADCB2E958F2}" dateTime="2022-10-04T15:23:18" maxSheetId="2" userName="S S, HalashreeX" r:id="rId68" minRId="512">
    <sheetIdMap count="1">
      <sheetId val="1"/>
    </sheetIdMap>
  </header>
  <header guid="{8E6BC30E-40A4-4C0E-AC3F-40081D06F640}" dateTime="2022-10-04T15:23:59" maxSheetId="2" userName="T C, JinshaX" r:id="rId69" minRId="513">
    <sheetIdMap count="1">
      <sheetId val="1"/>
    </sheetIdMap>
  </header>
  <header guid="{0285D3BF-5ECB-41CF-83F1-7A190DBBD09C}" dateTime="2022-10-04T15:27:04" maxSheetId="2" userName="T C, JinshaX" r:id="rId70" minRId="514">
    <sheetIdMap count="1">
      <sheetId val="1"/>
    </sheetIdMap>
  </header>
  <header guid="{98A08197-0C81-4E9E-9C54-9E3DA55373A6}" dateTime="2022-10-04T15:32:30" maxSheetId="2" userName="T C, JinshaX" r:id="rId71" minRId="515">
    <sheetIdMap count="1">
      <sheetId val="1"/>
    </sheetIdMap>
  </header>
  <header guid="{58CEB1E5-2D98-408F-BE6D-624484E41264}" dateTime="2022-10-04T15:33:51" maxSheetId="2" userName="Shivalingappa, NikhilX K" r:id="rId72" minRId="516">
    <sheetIdMap count="1">
      <sheetId val="1"/>
    </sheetIdMap>
  </header>
  <header guid="{A12F76BC-A789-4BE8-BE4D-3CE5C8746F07}" dateTime="2022-10-04T15:37:09" maxSheetId="2" userName="S S, HalashreeX" r:id="rId73" minRId="517">
    <sheetIdMap count="1">
      <sheetId val="1"/>
    </sheetIdMap>
  </header>
  <header guid="{5C04DA81-8AF6-4FE7-A694-773FAA7DBD4B}" dateTime="2022-10-04T15:40:16" maxSheetId="2" userName="S S, HalashreeX" r:id="rId74" minRId="518">
    <sheetIdMap count="1">
      <sheetId val="1"/>
    </sheetIdMap>
  </header>
  <header guid="{E7F50D5F-8DDB-4780-9CCC-F96C3DF1FEDB}" dateTime="2022-10-04T15:41:04" maxSheetId="2" userName="T C, JinshaX" r:id="rId75" minRId="519" maxRId="520">
    <sheetIdMap count="1">
      <sheetId val="1"/>
    </sheetIdMap>
  </header>
  <header guid="{CF2EE7EA-D949-4C3A-A440-1207A45FD7D6}" dateTime="2022-10-04T15:48:02" maxSheetId="2" userName="Shivalingappa, NikhilX K" r:id="rId76" minRId="521" maxRId="522">
    <sheetIdMap count="1">
      <sheetId val="1"/>
    </sheetIdMap>
  </header>
  <header guid="{0C6A4C67-6379-4084-BB40-33F5EB79A1D0}" dateTime="2022-10-04T15:48:14" maxSheetId="2" userName="S S, HalashreeX" r:id="rId77" minRId="523">
    <sheetIdMap count="1">
      <sheetId val="1"/>
    </sheetIdMap>
  </header>
  <header guid="{2C664E88-3FB6-4AF3-B363-AB9154CB994B}" dateTime="2022-10-04T15:49:19" maxSheetId="2" userName="Shivalingappa, NikhilX K" r:id="rId78" minRId="524">
    <sheetIdMap count="1">
      <sheetId val="1"/>
    </sheetIdMap>
  </header>
  <header guid="{0D312D63-D722-43F9-B427-2733E370D13E}" dateTime="2022-10-04T15:55:30" maxSheetId="2" userName="S S, HalashreeX" r:id="rId79" minRId="525">
    <sheetIdMap count="1">
      <sheetId val="1"/>
    </sheetIdMap>
  </header>
  <header guid="{1BD8DC1F-E8EB-4F56-A386-B513D7933D4A}" dateTime="2022-10-04T15:57:08" maxSheetId="2" userName="Shivalingappa, NikhilX K" r:id="rId80" minRId="526">
    <sheetIdMap count="1">
      <sheetId val="1"/>
    </sheetIdMap>
  </header>
  <header guid="{3F094444-6DD0-474A-9EEC-EA9D160F0C7F}" dateTime="2022-10-04T15:59:53" maxSheetId="2" userName="S S, HalashreeX" r:id="rId81" minRId="527">
    <sheetIdMap count="1">
      <sheetId val="1"/>
    </sheetIdMap>
  </header>
  <header guid="{DB27FD4C-140C-4054-986D-0A61397BA5BE}" dateTime="2022-10-04T16:02:21" maxSheetId="2" userName="T C, JinshaX" r:id="rId82" minRId="528" maxRId="529">
    <sheetIdMap count="1">
      <sheetId val="1"/>
    </sheetIdMap>
  </header>
  <header guid="{BBB97729-9BCA-4D65-88B3-9C5DD0D4A0DC}" dateTime="2022-10-04T16:02:51" maxSheetId="2" userName="Shivalingappa, NikhilX K" r:id="rId83" minRId="531">
    <sheetIdMap count="1">
      <sheetId val="1"/>
    </sheetIdMap>
  </header>
  <header guid="{788EF219-2C5C-43BA-B26C-1EEB6B966E3C}" dateTime="2022-10-04T16:07:29" maxSheetId="2" userName="S S, HalashreeX" r:id="rId84" minRId="532" maxRId="533">
    <sheetIdMap count="1">
      <sheetId val="1"/>
    </sheetIdMap>
  </header>
  <header guid="{F7C339D9-D6DA-4D99-9A45-FF3AEFA61E0B}" dateTime="2022-10-04T16:10:52" maxSheetId="2" userName="T C, JinshaX" r:id="rId85" minRId="534" maxRId="535">
    <sheetIdMap count="1">
      <sheetId val="1"/>
    </sheetIdMap>
  </header>
  <header guid="{77005CEF-4382-4CC7-AD72-63CBF582FA6B}" dateTime="2022-10-04T16:11:12" maxSheetId="2" userName="S S, HalashreeX" r:id="rId86" minRId="536">
    <sheetIdMap count="1">
      <sheetId val="1"/>
    </sheetIdMap>
  </header>
  <header guid="{789A010E-375F-4DF1-983E-D23D67091373}" dateTime="2022-10-04T16:14:04" maxSheetId="2" userName="Shivalingappa, NikhilX K" r:id="rId87" minRId="537">
    <sheetIdMap count="1">
      <sheetId val="1"/>
    </sheetIdMap>
  </header>
  <header guid="{3E208069-973E-4ECA-A014-137BA771D497}" dateTime="2022-10-04T16:29:53" maxSheetId="2" userName="T C, JinshaX" r:id="rId88" minRId="538" maxRId="539">
    <sheetIdMap count="1">
      <sheetId val="1"/>
    </sheetIdMap>
  </header>
  <header guid="{FF2B7D70-4D88-450C-B3E0-87758F11328A}" dateTime="2022-10-04T16:30:22" maxSheetId="2" userName="Shivalingappa, NikhilX K" r:id="rId89" minRId="540">
    <sheetIdMap count="1">
      <sheetId val="1"/>
    </sheetIdMap>
  </header>
  <header guid="{89647EB1-3626-4595-9F16-F9C9ED14CD45}" dateTime="2022-10-04T16:30:49" maxSheetId="2" userName="Shivalingappa, NikhilX K" r:id="rId90" minRId="541">
    <sheetIdMap count="1">
      <sheetId val="1"/>
    </sheetIdMap>
  </header>
  <header guid="{E01917E5-0836-4313-9928-17591C14C585}" dateTime="2022-10-04T16:30:58" maxSheetId="2" userName="S S, HalashreeX" r:id="rId91" minRId="542">
    <sheetIdMap count="1">
      <sheetId val="1"/>
    </sheetIdMap>
  </header>
  <header guid="{E3BFCF78-19C7-4159-A726-160C90EAE4BF}" dateTime="2022-10-04T16:32:15" maxSheetId="2" userName="T C, JinshaX" r:id="rId92" minRId="543" maxRId="544">
    <sheetIdMap count="1">
      <sheetId val="1"/>
    </sheetIdMap>
  </header>
  <header guid="{B1A57347-3442-496A-BF95-D63A123D61D1}" dateTime="2022-10-04T16:35:47" maxSheetId="2" userName="Shivalingappa, NikhilX K" r:id="rId93" minRId="545">
    <sheetIdMap count="1">
      <sheetId val="1"/>
    </sheetIdMap>
  </header>
  <header guid="{B8AA1BD7-4E01-46DB-9667-47B678E84A9A}" dateTime="2022-10-04T16:36:45" maxSheetId="2" userName="Shivalingappa, NikhilX K" r:id="rId94" minRId="546">
    <sheetIdMap count="1">
      <sheetId val="1"/>
    </sheetIdMap>
  </header>
  <header guid="{23229A7A-740F-47CE-A118-457AFF969FC3}" dateTime="2022-10-04T17:03:21" maxSheetId="2" userName="Shivalingappa, NikhilX K" r:id="rId95" minRId="547">
    <sheetIdMap count="1">
      <sheetId val="1"/>
    </sheetIdMap>
  </header>
  <header guid="{A2396635-85B4-41D0-A19B-8AF6A5EEF680}" dateTime="2022-10-04T17:09:48" maxSheetId="2" userName="Shivalingappa, NikhilX K" r:id="rId96" minRId="548">
    <sheetIdMap count="1">
      <sheetId val="1"/>
    </sheetIdMap>
  </header>
  <header guid="{09771412-F9F3-48DD-B297-8761726C67A0}" dateTime="2022-10-04T17:15:55" maxSheetId="2" userName="Shivalingappa, NikhilX K" r:id="rId97" minRId="549">
    <sheetIdMap count="1">
      <sheetId val="1"/>
    </sheetIdMap>
  </header>
  <header guid="{694F287D-0D15-442B-9013-F817C1E6C890}" dateTime="2022-10-04T17:17:10" maxSheetId="2" userName="Shivalingappa, NikhilX K" r:id="rId98" minRId="550">
    <sheetIdMap count="1">
      <sheetId val="1"/>
    </sheetIdMap>
  </header>
  <header guid="{2DCA4108-9953-4721-AFC5-C4362B86257E}" dateTime="2022-10-04T17:20:46" maxSheetId="2" userName="Shivalingappa, NikhilX K" r:id="rId99" minRId="551">
    <sheetIdMap count="1">
      <sheetId val="1"/>
    </sheetIdMap>
  </header>
  <header guid="{D967A377-A3EE-419D-B829-42B39BB293AA}" dateTime="2022-10-04T17:21:00" maxSheetId="2" userName="Shivalingappa, NikhilX K" r:id="rId100" minRId="552">
    <sheetIdMap count="1">
      <sheetId val="1"/>
    </sheetIdMap>
  </header>
  <header guid="{B9A8E248-0FEB-40F6-8EC0-F46CB9EB94AE}" dateTime="2022-10-04T17:24:59" maxSheetId="2" userName="S S, HalashreeX" r:id="rId101" minRId="553" maxRId="554">
    <sheetIdMap count="1">
      <sheetId val="1"/>
    </sheetIdMap>
  </header>
  <header guid="{C389DC35-25C5-40AA-B5CE-F48A8DE11758}" dateTime="2022-10-04T17:25:29" maxSheetId="2" userName="Shivalingappa, NikhilX K" r:id="rId102" minRId="555">
    <sheetIdMap count="1">
      <sheetId val="1"/>
    </sheetIdMap>
  </header>
  <header guid="{5CAEC230-17CA-4370-B864-E79C36E42192}" dateTime="2022-10-04T17:25:41" maxSheetId="2" userName="T C, JinshaX" r:id="rId103" minRId="556" maxRId="557">
    <sheetIdMap count="1">
      <sheetId val="1"/>
    </sheetIdMap>
  </header>
  <header guid="{F29121AD-BD8B-4F78-AD7C-24239258EC4B}" dateTime="2022-10-04T17:28:25" maxSheetId="2" userName="S S, HalashreeX" r:id="rId104" minRId="558">
    <sheetIdMap count="1">
      <sheetId val="1"/>
    </sheetIdMap>
  </header>
  <header guid="{F4052A3B-4DAB-4779-AE79-55522DF1D03B}" dateTime="2022-10-04T17:30:31" maxSheetId="2" userName="Shivalingappa, NikhilX K" r:id="rId105" minRId="559">
    <sheetIdMap count="1">
      <sheetId val="1"/>
    </sheetIdMap>
  </header>
  <header guid="{B8BE1E6A-9EA8-422A-8CBA-A07EBD0D1AF0}" dateTime="2022-10-04T17:31:59" maxSheetId="2" userName="T C, JinshaX" r:id="rId106" minRId="560" maxRId="562">
    <sheetIdMap count="1">
      <sheetId val="1"/>
    </sheetIdMap>
  </header>
  <header guid="{30B7B564-0C10-4346-AA27-7D6D5FFF395B}" dateTime="2022-10-04T17:32:43" maxSheetId="2" userName="S S, HalashreeX" r:id="rId107" minRId="563">
    <sheetIdMap count="1">
      <sheetId val="1"/>
    </sheetIdMap>
  </header>
  <header guid="{D58627C8-BA63-4AA1-B617-DD5BDAD3A12F}" dateTime="2022-10-04T17:36:34" maxSheetId="2" userName="T C, JinshaX" r:id="rId108" minRId="564" maxRId="565">
    <sheetIdMap count="1">
      <sheetId val="1"/>
    </sheetIdMap>
  </header>
  <header guid="{C58E4F70-4A8D-4001-8C88-7720AF3C6380}" dateTime="2022-10-04T17:37:04" maxSheetId="2" userName="Shivalingappa, NikhilX K" r:id="rId109" minRId="566">
    <sheetIdMap count="1">
      <sheetId val="1"/>
    </sheetIdMap>
  </header>
  <header guid="{F67AA765-1F27-454E-A9D9-64E1237993D3}" dateTime="2022-10-04T17:38:58" maxSheetId="2" userName="S S, HalashreeX" r:id="rId110" minRId="567">
    <sheetIdMap count="1">
      <sheetId val="1"/>
    </sheetIdMap>
  </header>
  <header guid="{6C664AB1-20B1-465A-8171-3349B604C50E}" dateTime="2022-10-04T17:40:38" maxSheetId="2" userName="S S, HalashreeX" r:id="rId111" minRId="568">
    <sheetIdMap count="1">
      <sheetId val="1"/>
    </sheetIdMap>
  </header>
  <header guid="{81089F00-02FB-4A76-8928-DA72E008C18E}" dateTime="2022-10-04T17:52:52" maxSheetId="2" userName="S S, HalashreeX" r:id="rId112" minRId="569">
    <sheetIdMap count="1">
      <sheetId val="1"/>
    </sheetIdMap>
  </header>
  <header guid="{AB6D54A7-4AA1-46D2-B433-7EF9EEC12648}" dateTime="2022-10-04T17:56:50" maxSheetId="2" userName="Shivalingappa, NikhilX K" r:id="rId113" minRId="570">
    <sheetIdMap count="1">
      <sheetId val="1"/>
    </sheetIdMap>
  </header>
  <header guid="{6FED283B-76B5-4CC1-899F-66BCEADA0E45}" dateTime="2022-10-04T17:58:02" maxSheetId="2" userName="Shivalingappa, NikhilX K" r:id="rId114" minRId="571">
    <sheetIdMap count="1">
      <sheetId val="1"/>
    </sheetIdMap>
  </header>
  <header guid="{4C88E9A6-97B3-4F5D-A9BF-761EDEEC638E}" dateTime="2022-10-04T17:59:14" maxSheetId="2" userName="T C, JinshaX" r:id="rId115" minRId="572" maxRId="575">
    <sheetIdMap count="1">
      <sheetId val="1"/>
    </sheetIdMap>
  </header>
  <header guid="{7018EFE3-4D3D-4774-B631-3E38DBBAF293}" dateTime="2022-10-04T18:01:54" maxSheetId="2" userName="Shivalingappa, NikhilX K" r:id="rId116" minRId="576">
    <sheetIdMap count="1">
      <sheetId val="1"/>
    </sheetIdMap>
  </header>
  <header guid="{767F293F-9430-4F30-BED5-CDF2AFADF05B}" dateTime="2022-10-04T18:02:57" maxSheetId="2" userName="S S, HalashreeX" r:id="rId117" minRId="577">
    <sheetIdMap count="1">
      <sheetId val="1"/>
    </sheetIdMap>
  </header>
  <header guid="{AC7652E9-61D4-4521-AD23-5467397EE633}" dateTime="2022-10-04T18:05:09" maxSheetId="2" userName="T C, JinshaX" r:id="rId118" minRId="578" maxRId="581">
    <sheetIdMap count="1">
      <sheetId val="1"/>
    </sheetIdMap>
  </header>
  <header guid="{34F579DC-A9F0-4B7A-8E1D-2A16AE410DF1}" dateTime="2022-10-04T18:07:32" maxSheetId="2" userName="T C, JinshaX" r:id="rId119" minRId="583" maxRId="586">
    <sheetIdMap count="1">
      <sheetId val="1"/>
    </sheetIdMap>
  </header>
  <header guid="{F8500285-359A-4698-BA38-99F513AA0690}" dateTime="2022-10-04T18:09:30" maxSheetId="2" userName="Shivalingappa, NikhilX K" r:id="rId120" minRId="587">
    <sheetIdMap count="1">
      <sheetId val="1"/>
    </sheetIdMap>
  </header>
  <header guid="{A3E39B1F-D40D-4B88-A49C-33E2309FD0F7}" dateTime="2022-10-04T18:15:49" maxSheetId="2" userName="T C, JinshaX" r:id="rId121" minRId="588" maxRId="589">
    <sheetIdMap count="1">
      <sheetId val="1"/>
    </sheetIdMap>
  </header>
  <header guid="{B6D06F90-3771-41CA-BC69-CF6DCEE5B2BA}" dateTime="2022-10-04T18:16:24" maxSheetId="2" userName="S S, HalashreeX" r:id="rId122" minRId="590">
    <sheetIdMap count="1">
      <sheetId val="1"/>
    </sheetIdMap>
  </header>
  <header guid="{4EC06BEB-FC62-4112-BC48-3132050852AE}" dateTime="2022-10-04T18:17:31" maxSheetId="2" userName="Shivalingappa, NikhilX K" r:id="rId123" minRId="591">
    <sheetIdMap count="1">
      <sheetId val="1"/>
    </sheetIdMap>
  </header>
  <header guid="{BC0092B0-E473-4959-9B71-B57B2A7D777A}" dateTime="2022-10-04T18:17:58" maxSheetId="2" userName="S S, HalashreeX" r:id="rId124" minRId="592">
    <sheetIdMap count="1">
      <sheetId val="1"/>
    </sheetIdMap>
  </header>
  <header guid="{E1302386-6808-4C0D-B87F-055E7317DF66}" dateTime="2022-10-04T18:18:35" maxSheetId="2" userName="Shivalingappa, NikhilX K" r:id="rId125" minRId="593">
    <sheetIdMap count="1">
      <sheetId val="1"/>
    </sheetIdMap>
  </header>
  <header guid="{A51C6AD7-A9D8-4443-AFD4-62FBD19A66E0}" dateTime="2022-10-04T18:19:08" maxSheetId="2" userName="Shivalingappa, NikhilX K" r:id="rId126" minRId="594">
    <sheetIdMap count="1">
      <sheetId val="1"/>
    </sheetIdMap>
  </header>
  <header guid="{F20E7364-B86B-4447-AFFC-308D9E3340FD}" dateTime="2022-10-04T18:20:38" maxSheetId="2" userName="T C, JinshaX" r:id="rId127" minRId="595" maxRId="596">
    <sheetIdMap count="1">
      <sheetId val="1"/>
    </sheetIdMap>
  </header>
  <header guid="{9D7B54E2-D465-446B-B2ED-95531970B634}" dateTime="2022-10-04T18:21:26" maxSheetId="2" userName="T C, JinshaX" r:id="rId128" minRId="597" maxRId="598">
    <sheetIdMap count="1">
      <sheetId val="1"/>
    </sheetIdMap>
  </header>
  <header guid="{B5C594C1-638D-4E79-BCAE-AD89C571E26F}" dateTime="2022-10-04T18:22:40" maxSheetId="2" userName="Shivalingappa, NikhilX K" r:id="rId129" minRId="599">
    <sheetIdMap count="1">
      <sheetId val="1"/>
    </sheetIdMap>
  </header>
  <header guid="{4BF6BFFF-FCC8-4AB7-9E31-B5F0402995ED}" dateTime="2022-10-04T18:25:00" maxSheetId="2" userName="T C, JinshaX" r:id="rId130" minRId="600" maxRId="601">
    <sheetIdMap count="1">
      <sheetId val="1"/>
    </sheetIdMap>
  </header>
  <header guid="{9030BBA9-9672-49B8-90B5-74F874A6BD03}" dateTime="2022-10-04T18:26:16" maxSheetId="2" userName="T C, JinshaX" r:id="rId131" minRId="602" maxRId="603">
    <sheetIdMap count="1">
      <sheetId val="1"/>
    </sheetIdMap>
  </header>
  <header guid="{1038623B-A3E4-4C1B-B630-61052D688C1B}" dateTime="2022-10-04T18:44:10" maxSheetId="2" userName="T C, JinshaX" r:id="rId132" minRId="605" maxRId="606">
    <sheetIdMap count="1">
      <sheetId val="1"/>
    </sheetIdMap>
  </header>
  <header guid="{6C6AAC40-3090-488A-95EB-2E6E1288E1AE}" dateTime="2022-10-06T09:29:05" maxSheetId="2" userName="Shivalingappa, NikhilX K" r:id="rId133" minRId="607">
    <sheetIdMap count="1">
      <sheetId val="1"/>
    </sheetIdMap>
  </header>
  <header guid="{3B1F3114-89DD-4121-AAA1-CBDF4FB8CEE7}" dateTime="2022-10-06T09:38:42" maxSheetId="2" userName="Shivalingappa, NikhilX K" r:id="rId134" minRId="608">
    <sheetIdMap count="1">
      <sheetId val="1"/>
    </sheetIdMap>
  </header>
  <header guid="{9A2CB52B-C2DA-4DC8-B6DA-C5D6B3AE1BEA}" dateTime="2022-10-06T09:39:03" maxSheetId="2" userName="Shivalingappa, NikhilX K" r:id="rId135">
    <sheetIdMap count="1">
      <sheetId val="1"/>
    </sheetIdMap>
  </header>
  <header guid="{2893E1F4-8737-424D-BF31-2E54CC1A7E58}" dateTime="2022-10-06T09:50:50" maxSheetId="2" userName="Jha, VikramX" r:id="rId136" minRId="610" maxRId="611">
    <sheetIdMap count="1">
      <sheetId val="1"/>
    </sheetIdMap>
  </header>
  <header guid="{DD3D2AC8-2D15-4419-9901-5BB8885E2D4F}" dateTime="2022-10-06T09:50:53" maxSheetId="2" userName="Jha, VikramX" r:id="rId137" minRId="613" maxRId="652">
    <sheetIdMap count="1">
      <sheetId val="1"/>
    </sheetIdMap>
  </header>
  <header guid="{A64BD182-15FC-479B-AD08-90DA720AD45C}" dateTime="2022-10-06T09:51:36" maxSheetId="2" userName="Jha, VikramX" r:id="rId138" minRId="653" maxRId="692">
    <sheetIdMap count="1">
      <sheetId val="1"/>
    </sheetIdMap>
  </header>
  <header guid="{6E95A800-B738-4980-AE85-996D574D904A}" dateTime="2022-10-06T09:57:55" maxSheetId="2" userName="Shivalingappa, NikhilX K" r:id="rId139" minRId="693">
    <sheetIdMap count="1">
      <sheetId val="1"/>
    </sheetIdMap>
  </header>
  <header guid="{6E39DFF9-BEC7-4CFC-A31D-DC9BC1305659}" dateTime="2022-10-06T10:02:48" maxSheetId="2" userName="Shivalingappa, NikhilX K" r:id="rId140" minRId="694">
    <sheetIdMap count="1">
      <sheetId val="1"/>
    </sheetIdMap>
  </header>
  <header guid="{8C3FE6B4-AA98-407C-A2C4-346C7487BF0B}" dateTime="2022-10-06T10:04:43" maxSheetId="2" userName="Jha, VikramX" r:id="rId141" minRId="695" maxRId="701">
    <sheetIdMap count="1">
      <sheetId val="1"/>
    </sheetIdMap>
  </header>
  <header guid="{56F13642-B036-4B95-BC8D-F748EACE05B6}" dateTime="2022-10-06T10:08:51" maxSheetId="2" userName="Jha, VikramX" r:id="rId142" minRId="702" maxRId="707">
    <sheetIdMap count="1">
      <sheetId val="1"/>
    </sheetIdMap>
  </header>
  <header guid="{5BC9C44F-E462-47E5-98DB-6D5DE9D52874}" dateTime="2022-10-06T10:09:18" maxSheetId="2" userName="Jha, VikramX" r:id="rId143" minRId="708">
    <sheetIdMap count="1">
      <sheetId val="1"/>
    </sheetIdMap>
  </header>
  <header guid="{01822929-69A2-43B1-A132-FA92A854A347}" dateTime="2022-10-06T10:10:07" maxSheetId="2" userName="Jha, VikramX" r:id="rId144" minRId="709" maxRId="711">
    <sheetIdMap count="1">
      <sheetId val="1"/>
    </sheetIdMap>
  </header>
  <header guid="{0B7844FD-0269-4C83-95F3-E6B09B5240BF}" dateTime="2022-10-06T10:23:23" maxSheetId="2" userName="Shivalingappa, NikhilX K" r:id="rId145" minRId="712">
    <sheetIdMap count="1">
      <sheetId val="1"/>
    </sheetIdMap>
  </header>
  <header guid="{1D474F32-108C-444B-ACCD-C9B74D3DB6B9}" dateTime="2022-10-06T10:24:40" maxSheetId="2" userName="Shivalingappa, NikhilX K" r:id="rId146" minRId="713" maxRId="718">
    <sheetIdMap count="1">
      <sheetId val="1"/>
    </sheetIdMap>
  </header>
  <header guid="{97CC82DF-C1A0-4F9C-BA9C-7FA4966FA2BB}" dateTime="2022-10-06T10:25:39" maxSheetId="2" userName="Shivalingappa, NikhilX K" r:id="rId147" minRId="719" maxRId="720">
    <sheetIdMap count="1">
      <sheetId val="1"/>
    </sheetIdMap>
  </header>
  <header guid="{0EFF3CBB-BB8A-4B82-BE6F-F8E873799FF1}" dateTime="2022-10-06T10:51:09" maxSheetId="2" userName="Shivalingappa, NikhilX K" r:id="rId148" minRId="721" maxRId="730">
    <sheetIdMap count="1">
      <sheetId val="1"/>
    </sheetIdMap>
  </header>
  <header guid="{F86DB4B1-76C9-4555-AB1D-6633533140FC}" dateTime="2022-10-06T10:56:47" maxSheetId="2" userName="Shivalingappa, NikhilX K" r:id="rId149" minRId="731">
    <sheetIdMap count="1">
      <sheetId val="1"/>
    </sheetIdMap>
  </header>
  <header guid="{CDD80074-96CD-4591-AAED-316211DEAA09}" dateTime="2022-10-06T11:20:07" maxSheetId="2" userName="Shivalingappa, NikhilX K" r:id="rId150" minRId="732">
    <sheetIdMap count="1">
      <sheetId val="1"/>
    </sheetIdMap>
  </header>
  <header guid="{6F723C0C-E44F-45EF-86B5-DF5FB12C79F4}" dateTime="2022-10-06T11:46:08" maxSheetId="2" userName="Shivalingappa, NikhilX K" r:id="rId151" minRId="733">
    <sheetIdMap count="1">
      <sheetId val="1"/>
    </sheetIdMap>
  </header>
  <header guid="{1B066F41-4294-4404-A844-9A252A358507}" dateTime="2022-10-06T11:50:27" maxSheetId="2" userName="Shivalingappa, NikhilX K" r:id="rId152" minRId="734">
    <sheetIdMap count="1">
      <sheetId val="1"/>
    </sheetIdMap>
  </header>
  <header guid="{BC11FC6A-F39D-45E7-8883-36767288CDE6}" dateTime="2022-10-06T12:01:52" maxSheetId="2" userName="Shivalingappa, NikhilX K" r:id="rId153" minRId="735">
    <sheetIdMap count="1">
      <sheetId val="1"/>
    </sheetIdMap>
  </header>
  <header guid="{C38A5953-E073-41D0-9C8C-7E9DBC0D9A6D}" dateTime="2022-10-06T12:04:10" maxSheetId="2" userName="Shivalingappa, NikhilX K" r:id="rId154" minRId="736">
    <sheetIdMap count="1">
      <sheetId val="1"/>
    </sheetIdMap>
  </header>
  <header guid="{838FCB03-5A10-4184-964C-42F442AC87D2}" dateTime="2022-10-06T12:26:37" maxSheetId="2" userName="Jha, VikramX" r:id="rId155" minRId="737" maxRId="848">
    <sheetIdMap count="1">
      <sheetId val="1"/>
    </sheetIdMap>
  </header>
  <header guid="{17C57F9A-B292-4526-A115-EA457B7382D4}" dateTime="2022-10-06T12:28:15" maxSheetId="2" userName="Jha, VikramX" r:id="rId156" minRId="849" maxRId="861">
    <sheetIdMap count="1">
      <sheetId val="1"/>
    </sheetIdMap>
  </header>
  <header guid="{A9605BFC-A6C3-4F44-B654-04E345554050}" dateTime="2022-10-06T13:05:09" maxSheetId="2" userName="Jha, VikramX" r:id="rId157" minRId="862" maxRId="871">
    <sheetIdMap count="1">
      <sheetId val="1"/>
    </sheetIdMap>
  </header>
  <header guid="{30EB6DC9-6643-41A8-8588-66B49D0164DB}" dateTime="2022-10-06T13:27:22" maxSheetId="2" userName="Jha, VikramX" r:id="rId158" minRId="872" maxRId="880">
    <sheetIdMap count="1">
      <sheetId val="1"/>
    </sheetIdMap>
  </header>
  <header guid="{6FD97CA5-6B16-4B10-A7BE-2F56398C1344}" dateTime="2022-10-06T13:28:25" maxSheetId="2" userName="Jha, VikramX" r:id="rId159" minRId="881">
    <sheetIdMap count="1">
      <sheetId val="1"/>
    </sheetIdMap>
  </header>
  <header guid="{685F8DEB-7F0C-4ACC-A75E-AE857B3CF60B}" dateTime="2022-10-06T13:34:39" maxSheetId="2" userName="Jha, VikramX" r:id="rId160" minRId="882" maxRId="888">
    <sheetIdMap count="1">
      <sheetId val="1"/>
    </sheetIdMap>
  </header>
  <header guid="{A50E7391-5DB9-4993-9D5D-9E0EE98E0F4F}" dateTime="2022-10-06T14:38:25" maxSheetId="2" userName="Shivalingappa, NikhilX K" r:id="rId161" minRId="889">
    <sheetIdMap count="1">
      <sheetId val="1"/>
    </sheetIdMap>
  </header>
  <header guid="{CA66948F-E45E-457C-8FB1-5C681F364235}" dateTime="2022-10-06T14:41:40" maxSheetId="2" userName="Shivalingappa, NikhilX K" r:id="rId162" minRId="891" maxRId="896">
    <sheetIdMap count="1">
      <sheetId val="1"/>
    </sheetIdMap>
  </header>
  <header guid="{C4F7587E-B076-4C63-A99C-2763708EA4F1}" dateTime="2022-10-06T14:58:11" maxSheetId="2" userName="Shivalingappa, NikhilX K" r:id="rId163" minRId="897">
    <sheetIdMap count="1">
      <sheetId val="1"/>
    </sheetIdMap>
  </header>
  <header guid="{60AF5191-44F9-4949-A349-AA780D14C44A}" dateTime="2022-10-06T15:00:11" maxSheetId="2" userName="Jha, VikramX" r:id="rId164" minRId="898" maxRId="900">
    <sheetIdMap count="1">
      <sheetId val="1"/>
    </sheetIdMap>
  </header>
  <header guid="{C6759D7C-6366-4A2C-8D4B-42CE21EE22B4}" dateTime="2022-10-06T15:11:23" maxSheetId="2" userName="Jha, VikramX" r:id="rId165" minRId="901" maxRId="903">
    <sheetIdMap count="1">
      <sheetId val="1"/>
    </sheetIdMap>
  </header>
  <header guid="{24A91745-445B-43AF-9952-657F7244F0FF}" dateTime="2022-10-06T15:26:15" maxSheetId="2" userName="Shivalingappa, NikhilX K" r:id="rId166" minRId="904">
    <sheetIdMap count="1">
      <sheetId val="1"/>
    </sheetIdMap>
  </header>
  <header guid="{8A9EB112-6518-430D-A307-9532A1EC2FB0}" dateTime="2022-10-06T15:28:59" maxSheetId="2" userName="Shivalingappa, NikhilX K" r:id="rId167" minRId="905">
    <sheetIdMap count="1">
      <sheetId val="1"/>
    </sheetIdMap>
  </header>
  <header guid="{28B55BDE-5561-4030-8864-C0DC9A9742F2}" dateTime="2022-10-06T16:00:34" maxSheetId="2" userName="Shivalingappa, NikhilX K" r:id="rId168" minRId="906">
    <sheetIdMap count="1">
      <sheetId val="1"/>
    </sheetIdMap>
  </header>
  <header guid="{6F448A11-A80C-4FB9-87A3-EDE3856E876C}" dateTime="2022-10-06T16:03:04" maxSheetId="2" userName="Shivalingappa, NikhilX K" r:id="rId169" minRId="907">
    <sheetIdMap count="1">
      <sheetId val="1"/>
    </sheetIdMap>
  </header>
  <header guid="{45B9419C-148A-4A5D-B9E0-3A0A01183532}" dateTime="2022-10-06T16:09:28" maxSheetId="2" userName="Shivalingappa, NikhilX K" r:id="rId170" minRId="908">
    <sheetIdMap count="1">
      <sheetId val="1"/>
    </sheetIdMap>
  </header>
  <header guid="{DA18B38B-4B9A-4720-B99F-73592A3887B2}" dateTime="2022-10-06T16:12:31" maxSheetId="2" userName="Shivalingappa, NikhilX K" r:id="rId171" minRId="909">
    <sheetIdMap count="1">
      <sheetId val="1"/>
    </sheetIdMap>
  </header>
  <header guid="{0792DB7E-3A57-4155-A47F-FC8BAE5D54E4}" dateTime="2022-10-06T16:15:38" maxSheetId="2" userName="Shivalingappa, NikhilX K" r:id="rId172" minRId="910" maxRId="911">
    <sheetIdMap count="1">
      <sheetId val="1"/>
    </sheetIdMap>
  </header>
  <header guid="{1660C01A-7FDE-4E6D-BA28-FA1DF1A9651B}" dateTime="2022-10-06T16:16:21" maxSheetId="2" userName="Shivalingappa, NikhilX K" r:id="rId173" minRId="912" maxRId="913">
    <sheetIdMap count="1">
      <sheetId val="1"/>
    </sheetIdMap>
  </header>
  <header guid="{1F04F85B-05A1-4BCE-9317-60EF4E1F9C7D}" dateTime="2022-10-06T16:46:26" maxSheetId="2" userName="Shivalingappa, NikhilX K" r:id="rId174" minRId="914" maxRId="916">
    <sheetIdMap count="1">
      <sheetId val="1"/>
    </sheetIdMap>
  </header>
  <header guid="{053B2935-5B62-4E7C-8307-6ED44B01EE63}" dateTime="2022-10-06T17:25:51" maxSheetId="2" userName="Shivalingappa, NikhilX K" r:id="rId175" minRId="917">
    <sheetIdMap count="1">
      <sheetId val="1"/>
    </sheetIdMap>
  </header>
  <header guid="{D6D2578E-6A5B-47ED-A916-28F0A3637155}" dateTime="2022-10-06T17:48:42" maxSheetId="2" userName="Jha, VikramX" r:id="rId176" minRId="918" maxRId="924">
    <sheetIdMap count="1">
      <sheetId val="1"/>
    </sheetIdMap>
  </header>
  <header guid="{5D8C130D-238A-4DC1-B92C-B0D54BF31924}" dateTime="2022-10-06T17:58:49" maxSheetId="2" userName="Jha, VikramX" r:id="rId177" minRId="925" maxRId="926">
    <sheetIdMap count="1">
      <sheetId val="1"/>
    </sheetIdMap>
  </header>
  <header guid="{4B7D09EC-16AC-4FE8-AAE1-665BE2E3E352}" dateTime="2022-10-06T18:16:30" maxSheetId="2" userName="Shivalingappa, NikhilX K" r:id="rId178" minRId="927">
    <sheetIdMap count="1">
      <sheetId val="1"/>
    </sheetIdMap>
  </header>
  <header guid="{73F3A0F3-9E0A-44A2-A2E6-3DE1301C333D}" dateTime="2022-10-07T09:49:53" maxSheetId="2" userName="Shivalingappa, NikhilX K" r:id="rId179" minRId="928">
    <sheetIdMap count="1">
      <sheetId val="1"/>
    </sheetIdMap>
  </header>
  <header guid="{60C938BC-B6C0-40BE-B850-C438C5006266}" dateTime="2022-10-07T10:00:48" maxSheetId="2" userName="Jha, VikramX" r:id="rId180" minRId="929" maxRId="930">
    <sheetIdMap count="1">
      <sheetId val="1"/>
    </sheetIdMap>
  </header>
  <header guid="{C93A49A2-12DC-4864-ADE1-D9337F27CA13}" dateTime="2022-10-07T10:07:40" maxSheetId="2" userName="Shivalingappa, NikhilX K" r:id="rId181" minRId="931">
    <sheetIdMap count="1">
      <sheetId val="1"/>
    </sheetIdMap>
  </header>
  <header guid="{952D0FD7-46F1-43EA-9467-E5234F55930A}" dateTime="2022-10-07T10:40:20" maxSheetId="2" userName="Shivalingappa, NikhilX K" r:id="rId182" minRId="932">
    <sheetIdMap count="1">
      <sheetId val="1"/>
    </sheetIdMap>
  </header>
  <header guid="{3FC9DDA6-54E3-4140-8658-FA0C72F16763}" dateTime="2022-10-07T11:14:52" maxSheetId="2" userName="Shivalingappa, NikhilX K" r:id="rId183" minRId="933">
    <sheetIdMap count="1">
      <sheetId val="1"/>
    </sheetIdMap>
  </header>
  <header guid="{1781D81E-9D74-4868-A2CE-BC51F4BBE1A3}" dateTime="2022-10-07T11:21:40" maxSheetId="2" userName="Shivalingappa, NikhilX K" r:id="rId184" minRId="934">
    <sheetIdMap count="1">
      <sheetId val="1"/>
    </sheetIdMap>
  </header>
  <header guid="{E4FC2AA4-CDAC-4DFA-9187-067013057E09}" dateTime="2022-10-07T11:32:23" maxSheetId="2" userName="Shivalingappa, NikhilX K" r:id="rId185" minRId="935">
    <sheetIdMap count="1">
      <sheetId val="1"/>
    </sheetIdMap>
  </header>
  <header guid="{0669B401-D14F-43B5-87EF-81B1DB6F438B}" dateTime="2022-10-07T11:33:28" maxSheetId="2" userName="Shivalingappa, NikhilX K" r:id="rId186" minRId="936" maxRId="937">
    <sheetIdMap count="1">
      <sheetId val="1"/>
    </sheetIdMap>
  </header>
  <header guid="{05ACBE7B-848F-4E41-AA5E-4B8E008E30B6}" dateTime="2022-10-07T11:43:16" maxSheetId="2" userName="Poyil Veetil, AbhijithX" r:id="rId187">
    <sheetIdMap count="1">
      <sheetId val="1"/>
    </sheetIdMap>
  </header>
  <header guid="{591B66D5-9C61-46C1-9F7D-84AA5F9B6C7D}" dateTime="2022-10-07T12:16:14" maxSheetId="2" userName="Shivalingappa, NikhilX K" r:id="rId188" minRId="939">
    <sheetIdMap count="1">
      <sheetId val="1"/>
    </sheetIdMap>
  </header>
  <header guid="{E1D0309A-D49C-4944-9044-9DD87E3EF4BC}" dateTime="2022-10-07T12:47:04" maxSheetId="2" userName="Jha, VikramX" r:id="rId189" minRId="940" maxRId="964">
    <sheetIdMap count="1">
      <sheetId val="1"/>
    </sheetIdMap>
  </header>
  <header guid="{75FAE81C-3635-428B-9EBD-392522389681}" dateTime="2022-10-07T12:49:24" maxSheetId="2" userName="Shivalingappa, NikhilX K" r:id="rId190" minRId="966" maxRId="967">
    <sheetIdMap count="1">
      <sheetId val="1"/>
    </sheetIdMap>
  </header>
  <header guid="{7B526596-B225-4881-959F-72AB42F507A7}" dateTime="2022-10-07T14:32:51" maxSheetId="2" userName="Shivalingappa, NikhilX K" r:id="rId191" minRId="968" maxRId="969">
    <sheetIdMap count="1">
      <sheetId val="1"/>
    </sheetIdMap>
  </header>
  <header guid="{C15B0E4D-AC9C-421D-8B68-59BA65E17B01}" dateTime="2022-10-07T14:44:58" maxSheetId="2" userName="Jha, VikramX" r:id="rId192" minRId="971" maxRId="974">
    <sheetIdMap count="1">
      <sheetId val="1"/>
    </sheetIdMap>
  </header>
  <header guid="{FD5FB876-6927-4ABC-8884-80C5B7E06A05}" dateTime="2022-10-07T15:36:08" maxSheetId="2" userName="Jha, VikramX" r:id="rId193" minRId="975" maxRId="981">
    <sheetIdMap count="1">
      <sheetId val="1"/>
    </sheetIdMap>
  </header>
  <header guid="{9C69CF9B-1974-4880-8121-97F5D2DF365F}" dateTime="2022-10-07T16:11:24" maxSheetId="2" userName="Jha, VikramX" r:id="rId194" minRId="982" maxRId="993">
    <sheetIdMap count="1">
      <sheetId val="1"/>
    </sheetIdMap>
  </header>
  <header guid="{1D7DDF35-61C3-42DA-B53A-A9FAEDF022D8}" dateTime="2022-10-07T18:31:08" maxSheetId="2" userName="Jha, VikramX" r:id="rId195" minRId="994" maxRId="997">
    <sheetIdMap count="1">
      <sheetId val="1"/>
    </sheetIdMap>
  </header>
  <header guid="{91B77798-7E40-4E03-9CE5-C04EFE28DF82}" dateTime="2022-10-07T22:14:55" maxSheetId="2" userName="Adagoor Revanna, BharathrajX" r:id="rId196" minRId="999" maxRId="1018">
    <sheetIdMap count="1">
      <sheetId val="1"/>
    </sheetIdMap>
  </header>
  <header guid="{83AC3100-8DAF-4958-A595-70FDB6FB48C9}" dateTime="2022-12-05T09:26:08" maxSheetId="2" userName="Agarwal, Naman" r:id="rId197" minRId="1020" maxRId="1021">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0" sId="1">
    <oc r="A1" t="inlineStr">
      <is>
        <t>id</t>
      </is>
    </oc>
    <nc r="A1" t="inlineStr">
      <is>
        <t>TCD_ID</t>
      </is>
    </nc>
  </rcc>
  <rcc rId="1021" sId="1">
    <oc r="B1" t="inlineStr">
      <is>
        <t>title</t>
      </is>
    </oc>
    <nc r="B1" t="inlineStr">
      <is>
        <t>TCD_Title</t>
      </is>
    </nc>
  </rcc>
  <rdn rId="0" localSheetId="1" customView="1" name="Z_BA50E503_8D39_4328_9EAF_6DAFF67FC10C_.wvu.FilterData" hidden="1" oldHidden="1">
    <formula>'RPL_SBGA_IFWI_Test suite_Ext_BA'!$A$1:$AM$264</formula>
  </rdn>
  <rcv guid="{BA50E503-8D39-4328-9EAF-6DAFF67FC10C}"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4" sId="1">
    <nc r="C110" t="inlineStr">
      <is>
        <t>halashree</t>
      </is>
    </nc>
  </rcc>
  <rcc rId="365" sId="1">
    <nc r="C112" t="inlineStr">
      <is>
        <t>halashree</t>
      </is>
    </nc>
  </rcc>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2" sId="1">
    <nc r="D142" t="inlineStr">
      <is>
        <t>passed</t>
      </is>
    </nc>
  </rcc>
  <rfmt sheetId="1" sqref="D142">
    <dxf>
      <alignment horizontal="general" vertical="bottom" textRotation="0" wrapText="0" indent="0" justifyLastLine="0" shrinkToFit="0" readingOrder="0"/>
    </dxf>
  </rfmt>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3" sId="1">
    <nc r="D36" t="inlineStr">
      <is>
        <t>PASS</t>
      </is>
    </nc>
  </rcc>
  <rcc rId="554" sId="1">
    <nc r="D185" t="inlineStr">
      <is>
        <t>PASS</t>
      </is>
    </nc>
  </rcc>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5" sId="1">
    <nc r="D155" t="inlineStr">
      <is>
        <t>passed</t>
      </is>
    </nc>
  </rcc>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6" sId="1">
    <nc r="C29" t="inlineStr">
      <is>
        <t>jin</t>
      </is>
    </nc>
  </rcc>
  <rcc rId="557" sId="1">
    <nc r="D29" t="inlineStr">
      <is>
        <t>Passed</t>
      </is>
    </nc>
  </rcc>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8" sId="1">
    <nc r="D186" t="inlineStr">
      <is>
        <t>pass</t>
      </is>
    </nc>
  </rcc>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9" sId="1">
    <nc r="D167" t="inlineStr">
      <is>
        <t>passed</t>
      </is>
    </nc>
  </rcc>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0" sId="1">
    <nc r="C177" t="inlineStr">
      <is>
        <t>jin</t>
      </is>
    </nc>
  </rcc>
  <rcc rId="561" sId="1">
    <nc r="D177" t="inlineStr">
      <is>
        <t>Passed</t>
      </is>
    </nc>
  </rcc>
  <rcc rId="562" sId="1">
    <nc r="E177" t="inlineStr">
      <is>
        <t>Verified with eDP,DP,HDMI and TypeC</t>
      </is>
    </nc>
  </rcc>
  <rfmt sheetId="1" sqref="E177">
    <dxf>
      <alignment horizontal="general" vertical="bottom" textRotation="0" wrapText="0" indent="0" justifyLastLine="0" shrinkToFit="0" readingOrder="0"/>
    </dxf>
  </rfmt>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3" sId="1">
    <nc r="D86" t="inlineStr">
      <is>
        <t>pass</t>
      </is>
    </nc>
  </rcc>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4" sId="1">
    <nc r="C8" t="inlineStr">
      <is>
        <t>jin</t>
      </is>
    </nc>
  </rcc>
  <rcc rId="565" sId="1">
    <nc r="D8" t="inlineStr">
      <is>
        <t>Passed</t>
      </is>
    </nc>
  </rcc>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6" sId="1">
    <nc r="D182" t="inlineStr">
      <is>
        <t>passed</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6" sId="1">
    <nc r="C17" t="inlineStr">
      <is>
        <t>halashree</t>
      </is>
    </nc>
  </rcc>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7" sId="1">
    <nc r="D168" t="inlineStr">
      <is>
        <t>pass</t>
      </is>
    </nc>
  </rcc>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8" sId="1">
    <nc r="E36" t="inlineStr">
      <is>
        <t>S0I2.1 is not hitting</t>
      </is>
    </nc>
  </rcc>
  <rfmt sheetId="1" sqref="E36">
    <dxf>
      <alignment horizontal="general" vertical="bottom" textRotation="0" wrapText="0" indent="0" justifyLastLine="0" shrinkToFit="0" readingOrder="0"/>
    </dxf>
  </rfmt>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9" sId="1">
    <nc r="D81" t="inlineStr">
      <is>
        <t>pass</t>
      </is>
    </nc>
  </rcc>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0" sId="1">
    <nc r="D209" t="inlineStr">
      <is>
        <t>passed</t>
      </is>
    </nc>
  </rcc>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1" sId="1">
    <nc r="D213" t="inlineStr">
      <is>
        <t>passed</t>
      </is>
    </nc>
  </rcc>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2" sId="1">
    <nc r="C12" t="inlineStr">
      <is>
        <t>jin</t>
      </is>
    </nc>
  </rcc>
  <rcc rId="573" sId="1">
    <nc r="D12" t="inlineStr">
      <is>
        <t>Passed</t>
      </is>
    </nc>
  </rcc>
  <rcc rId="574" sId="1">
    <nc r="C91" t="inlineStr">
      <is>
        <t>jin</t>
      </is>
    </nc>
  </rcc>
  <rcc rId="575" sId="1">
    <nc r="D91" t="inlineStr">
      <is>
        <t>Passed</t>
      </is>
    </nc>
  </rcc>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6" sId="1">
    <nc r="D251" t="inlineStr">
      <is>
        <t>passed</t>
      </is>
    </nc>
  </rcc>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7" sId="1">
    <nc r="D60" t="inlineStr">
      <is>
        <t>pass</t>
      </is>
    </nc>
  </rcc>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8" sId="1">
    <nc r="C176" t="inlineStr">
      <is>
        <t>jin</t>
      </is>
    </nc>
  </rcc>
  <rcc rId="579" sId="1">
    <nc r="D176" t="inlineStr">
      <is>
        <t>Passed</t>
      </is>
    </nc>
  </rcc>
  <rcc rId="580" sId="1">
    <nc r="E176" t="inlineStr">
      <is>
        <t xml:space="preserve">Verified </t>
      </is>
    </nc>
  </rcc>
  <rfmt sheetId="1" sqref="E176">
    <dxf>
      <alignment horizontal="general" vertical="bottom" textRotation="0" wrapText="0" indent="0" justifyLastLine="0" shrinkToFit="0" readingOrder="0"/>
    </dxf>
  </rfmt>
  <rm rId="581" sheetId="1" source="E177" destination="E176" sourceSheetId="1">
    <rcc rId="0" sId="1">
      <nc r="E176" t="inlineStr">
        <is>
          <t xml:space="preserve">Verified </t>
        </is>
      </nc>
    </rcc>
  </rm>
  <rcv guid="{A99B4083-6341-4DD1-B1E3-C0C9E67671CA}" action="delete"/>
  <rdn rId="0" localSheetId="1" customView="1" name="Z_A99B4083_6341_4DD1_B1E3_C0C9E67671CA_.wvu.FilterData" hidden="1" oldHidden="1">
    <formula>'RPL_SBGA_IFWI_Test suite_Ext_BA'!$A$1:$AN$273</formula>
    <oldFormula>'RPL_SBGA_IFWI_Test suite_Ext_BA'!$A$1:$AN$273</oldFormula>
  </rdn>
  <rcv guid="{A99B4083-6341-4DD1-B1E3-C0C9E67671CA}" action="add"/>
</revisions>
</file>

<file path=xl/revisions/revisionLog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3" sId="1">
    <oc r="C177" t="inlineStr">
      <is>
        <t>jin</t>
      </is>
    </oc>
    <nc r="C177"/>
  </rcc>
  <rcc rId="584" sId="1">
    <oc r="D177" t="inlineStr">
      <is>
        <t>Passed</t>
      </is>
    </oc>
    <nc r="D177"/>
  </rcc>
  <rcc rId="585" sId="1">
    <oc r="C33" t="inlineStr">
      <is>
        <t>nikhil</t>
      </is>
    </oc>
    <nc r="C33" t="inlineStr">
      <is>
        <t>jin</t>
      </is>
    </nc>
  </rcc>
  <rfmt sheetId="1" sqref="C33">
    <dxf>
      <alignment horizontal="general" vertical="bottom" textRotation="0" wrapText="0" indent="0" justifyLastLine="0" shrinkToFit="0" readingOrder="0"/>
    </dxf>
  </rfmt>
  <rcc rId="586" sId="1">
    <nc r="D33" t="inlineStr">
      <is>
        <t>Passed</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7" sId="1">
    <nc r="C30" t="inlineStr">
      <is>
        <t>halashree</t>
      </is>
    </nc>
  </rcc>
  <rcc rId="368" sId="1">
    <nc r="C51" t="inlineStr">
      <is>
        <t>halashree</t>
      </is>
    </nc>
  </rcc>
  <rcc rId="369" sId="1">
    <nc r="C59" t="inlineStr">
      <is>
        <t>halashree</t>
      </is>
    </nc>
  </rcc>
</revisions>
</file>

<file path=xl/revisions/revisionLog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7" sId="1">
    <nc r="D252" t="inlineStr">
      <is>
        <t>passed</t>
      </is>
    </nc>
  </rcc>
</revisions>
</file>

<file path=xl/revisions/revisionLog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8" sId="1">
    <oc r="C59" t="inlineStr">
      <is>
        <t>halashree</t>
      </is>
    </oc>
    <nc r="C59" t="inlineStr">
      <is>
        <t>jin</t>
      </is>
    </nc>
  </rcc>
  <rcc rId="589" sId="1">
    <nc r="D59" t="inlineStr">
      <is>
        <t>Passed</t>
      </is>
    </nc>
  </rcc>
</revisions>
</file>

<file path=xl/revisions/revisionLog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0" sId="1">
    <nc r="D3" t="inlineStr">
      <is>
        <t>pass</t>
      </is>
    </nc>
  </rcc>
</revisions>
</file>

<file path=xl/revisions/revisionLog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1" sId="1">
    <nc r="D272" t="inlineStr">
      <is>
        <t>passed</t>
      </is>
    </nc>
  </rcc>
</revisions>
</file>

<file path=xl/revisions/revisionLog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2" sId="1">
    <nc r="E42" t="inlineStr">
      <is>
        <t>S0I2.1 is not hitting</t>
      </is>
    </nc>
  </rcc>
  <rfmt sheetId="1" sqref="E42">
    <dxf>
      <alignment horizontal="general" vertical="bottom" textRotation="0" wrapText="0" indent="0" justifyLastLine="0" shrinkToFit="0" readingOrder="0"/>
    </dxf>
  </rfmt>
</revisions>
</file>

<file path=xl/revisions/revisionLog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3" sId="1">
    <nc r="D273" t="inlineStr">
      <is>
        <t>passed</t>
      </is>
    </nc>
  </rcc>
</revisions>
</file>

<file path=xl/revisions/revisionLog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4" sId="1">
    <nc r="D10" t="inlineStr">
      <is>
        <t>passed</t>
      </is>
    </nc>
  </rcc>
</revisions>
</file>

<file path=xl/revisions/revisionLog1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5" sId="1">
    <nc r="D156" t="inlineStr">
      <is>
        <t>Passed</t>
      </is>
    </nc>
  </rcc>
  <rcc rId="596" sId="1">
    <oc r="C156" t="inlineStr">
      <is>
        <t>nikhil</t>
      </is>
    </oc>
    <nc r="C156" t="inlineStr">
      <is>
        <t>jin</t>
      </is>
    </nc>
  </rcc>
</revisions>
</file>

<file path=xl/revisions/revisionLog1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7" sId="1">
    <oc r="C151" t="inlineStr">
      <is>
        <t>nikhil</t>
      </is>
    </oc>
    <nc r="C151" t="inlineStr">
      <is>
        <t>jin</t>
      </is>
    </nc>
  </rcc>
  <rcc rId="598" sId="1">
    <nc r="D151" t="inlineStr">
      <is>
        <t>Passed</t>
      </is>
    </nc>
  </rcc>
</revisions>
</file>

<file path=xl/revisions/revisionLog1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9" sId="1">
    <nc r="D68" t="inlineStr">
      <is>
        <t>passed</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70" sId="1" ref="D1:D1048576" action="insertCol"/>
  <rcc rId="371" sId="1">
    <nc r="D1" t="inlineStr">
      <is>
        <t>results</t>
      </is>
    </nc>
  </rcc>
  <rfmt sheetId="1" sqref="D1">
    <dxf>
      <alignment horizontal="general" vertical="bottom" textRotation="0" wrapText="0" indent="0" justifyLastLine="0" shrinkToFit="0" readingOrder="0"/>
    </dxf>
  </rfmt>
  <rcc rId="372" sId="1">
    <oc r="C1" t="inlineStr">
      <is>
        <t>status</t>
      </is>
    </oc>
    <nc r="C1" t="inlineStr">
      <is>
        <t>verified by</t>
      </is>
    </nc>
  </rcc>
</revisions>
</file>

<file path=xl/revisions/revisionLog1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0" sId="1">
    <oc r="C164" t="inlineStr">
      <is>
        <t>nikhil</t>
      </is>
    </oc>
    <nc r="C164" t="inlineStr">
      <is>
        <t>jin</t>
      </is>
    </nc>
  </rcc>
  <rcc rId="601" sId="1">
    <nc r="D164" t="inlineStr">
      <is>
        <t>Passed</t>
      </is>
    </nc>
  </rcc>
</revisions>
</file>

<file path=xl/revisions/revisionLog1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2" sId="1">
    <oc r="D156" t="inlineStr">
      <is>
        <t>Passed</t>
      </is>
    </oc>
    <nc r="D156"/>
  </rcc>
  <rcc rId="603" sId="1">
    <oc r="C156" t="inlineStr">
      <is>
        <t>jin</t>
      </is>
    </oc>
    <nc r="C156"/>
  </rcc>
  <rcv guid="{A99B4083-6341-4DD1-B1E3-C0C9E67671CA}" action="delete"/>
  <rdn rId="0" localSheetId="1" customView="1" name="Z_A99B4083_6341_4DD1_B1E3_C0C9E67671CA_.wvu.FilterData" hidden="1" oldHidden="1">
    <formula>'RPL_SBGA_IFWI_Test suite_Ext_BA'!$A$1:$AN$273</formula>
    <oldFormula>'RPL_SBGA_IFWI_Test suite_Ext_BA'!$A$1:$AN$273</oldFormula>
  </rdn>
  <rcv guid="{A99B4083-6341-4DD1-B1E3-C0C9E67671CA}" action="add"/>
</revisions>
</file>

<file path=xl/revisions/revisionLog1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5" sId="1">
    <oc r="C32" t="inlineStr">
      <is>
        <t>halashree</t>
      </is>
    </oc>
    <nc r="C32" t="inlineStr">
      <is>
        <t>jin</t>
      </is>
    </nc>
  </rcc>
  <rcc rId="606" sId="1">
    <nc r="D32" t="inlineStr">
      <is>
        <t>Passed</t>
      </is>
    </nc>
  </rcc>
</revisions>
</file>

<file path=xl/revisions/revisionLog1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7" sId="1">
    <nc r="D107" t="inlineStr">
      <is>
        <t>passed</t>
      </is>
    </nc>
  </rcc>
</revisions>
</file>

<file path=xl/revisions/revisionLog1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 sId="1">
    <nc r="D134" t="inlineStr">
      <is>
        <t>passed</t>
      </is>
    </nc>
  </rcc>
</revisions>
</file>

<file path=xl/revisions/revisionLog1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67669DC-DAB7-4B57-BAD0-6729910E4FBF}" action="delete"/>
  <rdn rId="0" localSheetId="1" customView="1" name="Z_F67669DC_DAB7_4B57_BAD0_6729910E4FBF_.wvu.FilterData" hidden="1" oldHidden="1">
    <formula>'RPL_SBGA_IFWI_Test suite_Ext_BA'!$A$1:$AN$273</formula>
    <oldFormula>'RPL_SBGA_IFWI_Test suite_Ext_BA'!$A$1:$AN$273</oldFormula>
  </rdn>
  <rcv guid="{F67669DC-DAB7-4B57-BAD0-6729910E4FBF}" action="add"/>
</revisions>
</file>

<file path=xl/revisions/revisionLog1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0" sId="1">
    <oc r="D1" t="inlineStr">
      <is>
        <t>results</t>
      </is>
    </oc>
    <nc r="D1" t="inlineStr">
      <is>
        <t>Status</t>
      </is>
    </nc>
  </rcc>
  <rcc rId="611" sId="1">
    <oc r="D3" t="inlineStr">
      <is>
        <t>pass</t>
      </is>
    </oc>
    <nc r="D3" t="inlineStr">
      <is>
        <t>Passed</t>
      </is>
    </nc>
  </rcc>
  <rdn rId="0" localSheetId="1" customView="1" name="Z_02D23A4F_A8DC_4628_A03C_43729B8790B0_.wvu.FilterData" hidden="1" oldHidden="1">
    <formula>'RPL_SBGA_IFWI_Test suite_Ext_BA'!$A$1:$AN$273</formula>
  </rdn>
  <rcv guid="{02D23A4F-A8DC-4628-A03C-43729B8790B0}" action="add"/>
</revisions>
</file>

<file path=xl/revisions/revisionLog1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3" sId="1">
    <oc r="D4" t="inlineStr">
      <is>
        <t>pass</t>
      </is>
    </oc>
    <nc r="D4" t="inlineStr">
      <is>
        <t>Passed</t>
      </is>
    </nc>
  </rcc>
  <rcc rId="614" sId="1">
    <oc r="D5" t="inlineStr">
      <is>
        <t>pass</t>
      </is>
    </oc>
    <nc r="D5" t="inlineStr">
      <is>
        <t>Passed</t>
      </is>
    </nc>
  </rcc>
  <rcc rId="615" sId="1">
    <oc r="D6" t="inlineStr">
      <is>
        <t>pass</t>
      </is>
    </oc>
    <nc r="D6" t="inlineStr">
      <is>
        <t>Passed</t>
      </is>
    </nc>
  </rcc>
  <rcc rId="616" sId="1">
    <oc r="D7" t="inlineStr">
      <is>
        <t>pass</t>
      </is>
    </oc>
    <nc r="D7" t="inlineStr">
      <is>
        <t>Passed</t>
      </is>
    </nc>
  </rcc>
  <rcc rId="617" sId="1">
    <oc r="D17" t="inlineStr">
      <is>
        <t>pass</t>
      </is>
    </oc>
    <nc r="D17" t="inlineStr">
      <is>
        <t>Passed</t>
      </is>
    </nc>
  </rcc>
  <rcc rId="618" sId="1">
    <oc r="D23" t="inlineStr">
      <is>
        <t>pass</t>
      </is>
    </oc>
    <nc r="D23" t="inlineStr">
      <is>
        <t>Passed</t>
      </is>
    </nc>
  </rcc>
  <rcc rId="619" sId="1">
    <oc r="D24" t="inlineStr">
      <is>
        <t>pass</t>
      </is>
    </oc>
    <nc r="D24" t="inlineStr">
      <is>
        <t>Passed</t>
      </is>
    </nc>
  </rcc>
  <rcc rId="620" sId="1">
    <oc r="D26" t="inlineStr">
      <is>
        <t>pass</t>
      </is>
    </oc>
    <nc r="D26" t="inlineStr">
      <is>
        <t>Passed</t>
      </is>
    </nc>
  </rcc>
  <rcc rId="621" sId="1">
    <oc r="D30" t="inlineStr">
      <is>
        <t>pass</t>
      </is>
    </oc>
    <nc r="D30" t="inlineStr">
      <is>
        <t>Passed</t>
      </is>
    </nc>
  </rcc>
  <rcc rId="622" sId="1">
    <oc r="D36" t="inlineStr">
      <is>
        <t>PASS</t>
      </is>
    </oc>
    <nc r="D36" t="inlineStr">
      <is>
        <t>Passed</t>
      </is>
    </nc>
  </rcc>
  <rcc rId="623" sId="1">
    <oc r="D42" t="inlineStr">
      <is>
        <t>pass</t>
      </is>
    </oc>
    <nc r="D42" t="inlineStr">
      <is>
        <t>Passed</t>
      </is>
    </nc>
  </rcc>
  <rcc rId="624" sId="1">
    <oc r="D60" t="inlineStr">
      <is>
        <t>pass</t>
      </is>
    </oc>
    <nc r="D60" t="inlineStr">
      <is>
        <t>Passed</t>
      </is>
    </nc>
  </rcc>
  <rcc rId="625" sId="1">
    <oc r="D66" t="inlineStr">
      <is>
        <t>pass</t>
      </is>
    </oc>
    <nc r="D66" t="inlineStr">
      <is>
        <t>Passed</t>
      </is>
    </nc>
  </rcc>
  <rcc rId="626" sId="1">
    <oc r="D81" t="inlineStr">
      <is>
        <t>pass</t>
      </is>
    </oc>
    <nc r="D81" t="inlineStr">
      <is>
        <t>Passed</t>
      </is>
    </nc>
  </rcc>
  <rcc rId="627" sId="1">
    <oc r="D84" t="inlineStr">
      <is>
        <t>pass</t>
      </is>
    </oc>
    <nc r="D84" t="inlineStr">
      <is>
        <t>Passed</t>
      </is>
    </nc>
  </rcc>
  <rcc rId="628" sId="1">
    <oc r="D86" t="inlineStr">
      <is>
        <t>pass</t>
      </is>
    </oc>
    <nc r="D86" t="inlineStr">
      <is>
        <t>Passed</t>
      </is>
    </nc>
  </rcc>
  <rcc rId="629" sId="1">
    <oc r="D112" t="inlineStr">
      <is>
        <t>pass</t>
      </is>
    </oc>
    <nc r="D112" t="inlineStr">
      <is>
        <t>Passed</t>
      </is>
    </nc>
  </rcc>
  <rcc rId="630" sId="1">
    <oc r="D115" t="inlineStr">
      <is>
        <t>pass</t>
      </is>
    </oc>
    <nc r="D115" t="inlineStr">
      <is>
        <t>Passed</t>
      </is>
    </nc>
  </rcc>
  <rcc rId="631" sId="1">
    <oc r="D116" t="inlineStr">
      <is>
        <t>pass</t>
      </is>
    </oc>
    <nc r="D116" t="inlineStr">
      <is>
        <t>Passed</t>
      </is>
    </nc>
  </rcc>
  <rcc rId="632" sId="1">
    <oc r="D119" t="inlineStr">
      <is>
        <t>pass</t>
      </is>
    </oc>
    <nc r="D119" t="inlineStr">
      <is>
        <t>Passed</t>
      </is>
    </nc>
  </rcc>
  <rcc rId="633" sId="1">
    <oc r="D120" t="inlineStr">
      <is>
        <t>pass</t>
      </is>
    </oc>
    <nc r="D120" t="inlineStr">
      <is>
        <t>Passed</t>
      </is>
    </nc>
  </rcc>
  <rcc rId="634" sId="1">
    <oc r="D125" t="inlineStr">
      <is>
        <t>pass</t>
      </is>
    </oc>
    <nc r="D125" t="inlineStr">
      <is>
        <t>Passed</t>
      </is>
    </nc>
  </rcc>
  <rcc rId="635" sId="1">
    <oc r="D126" t="inlineStr">
      <is>
        <t>pass</t>
      </is>
    </oc>
    <nc r="D126" t="inlineStr">
      <is>
        <t>Passed</t>
      </is>
    </nc>
  </rcc>
  <rcc rId="636" sId="1">
    <oc r="D129" t="inlineStr">
      <is>
        <t>pass</t>
      </is>
    </oc>
    <nc r="D129" t="inlineStr">
      <is>
        <t>Passed</t>
      </is>
    </nc>
  </rcc>
  <rcc rId="637" sId="1">
    <oc r="D136" t="inlineStr">
      <is>
        <t>pass</t>
      </is>
    </oc>
    <nc r="D136" t="inlineStr">
      <is>
        <t>Passed</t>
      </is>
    </nc>
  </rcc>
  <rcc rId="638" sId="1">
    <oc r="D137" t="inlineStr">
      <is>
        <t>pass</t>
      </is>
    </oc>
    <nc r="D137" t="inlineStr">
      <is>
        <t>Passed</t>
      </is>
    </nc>
  </rcc>
  <rcc rId="639" sId="1">
    <oc r="D143" t="inlineStr">
      <is>
        <t>pass</t>
      </is>
    </oc>
    <nc r="D143" t="inlineStr">
      <is>
        <t>Passed</t>
      </is>
    </nc>
  </rcc>
  <rcc rId="640" sId="1">
    <oc r="D168" t="inlineStr">
      <is>
        <t>pass</t>
      </is>
    </oc>
    <nc r="D168" t="inlineStr">
      <is>
        <t>Passed</t>
      </is>
    </nc>
  </rcc>
  <rcc rId="641" sId="1">
    <oc r="D178" t="inlineStr">
      <is>
        <t>pass</t>
      </is>
    </oc>
    <nc r="D178" t="inlineStr">
      <is>
        <t>Passed</t>
      </is>
    </nc>
  </rcc>
  <rcc rId="642" sId="1">
    <oc r="D185" t="inlineStr">
      <is>
        <t>PASS</t>
      </is>
    </oc>
    <nc r="D185" t="inlineStr">
      <is>
        <t>Passed</t>
      </is>
    </nc>
  </rcc>
  <rcc rId="643" sId="1">
    <oc r="D186" t="inlineStr">
      <is>
        <t>pass</t>
      </is>
    </oc>
    <nc r="D186" t="inlineStr">
      <is>
        <t>Passed</t>
      </is>
    </nc>
  </rcc>
  <rcc rId="644" sId="1">
    <oc r="D211" t="inlineStr">
      <is>
        <t>pass</t>
      </is>
    </oc>
    <nc r="D211" t="inlineStr">
      <is>
        <t>Passed</t>
      </is>
    </nc>
  </rcc>
  <rcc rId="645" sId="1">
    <oc r="D212" t="inlineStr">
      <is>
        <t>pass</t>
      </is>
    </oc>
    <nc r="D212" t="inlineStr">
      <is>
        <t>Passed</t>
      </is>
    </nc>
  </rcc>
  <rcc rId="646" sId="1">
    <oc r="D221" t="inlineStr">
      <is>
        <t>pass</t>
      </is>
    </oc>
    <nc r="D221" t="inlineStr">
      <is>
        <t>Passed</t>
      </is>
    </nc>
  </rcc>
  <rcc rId="647" sId="1">
    <oc r="D222" t="inlineStr">
      <is>
        <t>pass</t>
      </is>
    </oc>
    <nc r="D222" t="inlineStr">
      <is>
        <t>Passed</t>
      </is>
    </nc>
  </rcc>
  <rcc rId="648" sId="1">
    <oc r="D223" t="inlineStr">
      <is>
        <t>pass</t>
      </is>
    </oc>
    <nc r="D223" t="inlineStr">
      <is>
        <t>Passed</t>
      </is>
    </nc>
  </rcc>
  <rcc rId="649" sId="1">
    <oc r="D227" t="inlineStr">
      <is>
        <t>pass</t>
      </is>
    </oc>
    <nc r="D227" t="inlineStr">
      <is>
        <t>Passed</t>
      </is>
    </nc>
  </rcc>
  <rcc rId="650" sId="1">
    <oc r="D228" t="inlineStr">
      <is>
        <t>pass</t>
      </is>
    </oc>
    <nc r="D228" t="inlineStr">
      <is>
        <t>Passed</t>
      </is>
    </nc>
  </rcc>
  <rcc rId="651" sId="1">
    <oc r="D230" t="inlineStr">
      <is>
        <t>pass</t>
      </is>
    </oc>
    <nc r="D230" t="inlineStr">
      <is>
        <t>Passed</t>
      </is>
    </nc>
  </rcc>
  <rcc rId="652" sId="1">
    <oc r="D232" t="inlineStr">
      <is>
        <t>pass</t>
      </is>
    </oc>
    <nc r="D232" t="inlineStr">
      <is>
        <t>Passed</t>
      </is>
    </nc>
  </rcc>
</revisions>
</file>

<file path=xl/revisions/revisionLog1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3" sId="1">
    <oc r="D2" t="inlineStr">
      <is>
        <t>passed</t>
      </is>
    </oc>
    <nc r="D2" t="inlineStr">
      <is>
        <t>Passed</t>
      </is>
    </nc>
  </rcc>
  <rcc rId="654" sId="1">
    <oc r="D10" t="inlineStr">
      <is>
        <t>passed</t>
      </is>
    </oc>
    <nc r="D10" t="inlineStr">
      <is>
        <t>Passed</t>
      </is>
    </nc>
  </rcc>
  <rcc rId="655" sId="1">
    <oc r="D44" t="inlineStr">
      <is>
        <t>passed</t>
      </is>
    </oc>
    <nc r="D44" t="inlineStr">
      <is>
        <t>Passed</t>
      </is>
    </nc>
  </rcc>
  <rcc rId="656" sId="1">
    <oc r="D47" t="inlineStr">
      <is>
        <t>passed</t>
      </is>
    </oc>
    <nc r="D47" t="inlineStr">
      <is>
        <t>Passed</t>
      </is>
    </nc>
  </rcc>
  <rcc rId="657" sId="1">
    <oc r="D52" t="inlineStr">
      <is>
        <t>passed</t>
      </is>
    </oc>
    <nc r="D52" t="inlineStr">
      <is>
        <t>Passed</t>
      </is>
    </nc>
  </rcc>
  <rcc rId="658" sId="1">
    <oc r="D63" t="inlineStr">
      <is>
        <t>passed</t>
      </is>
    </oc>
    <nc r="D63" t="inlineStr">
      <is>
        <t>Passed</t>
      </is>
    </nc>
  </rcc>
  <rcc rId="659" sId="1">
    <oc r="D65" t="inlineStr">
      <is>
        <t>passed</t>
      </is>
    </oc>
    <nc r="D65" t="inlineStr">
      <is>
        <t>Passed</t>
      </is>
    </nc>
  </rcc>
  <rcc rId="660" sId="1">
    <oc r="D67" t="inlineStr">
      <is>
        <t>passed</t>
      </is>
    </oc>
    <nc r="D67" t="inlineStr">
      <is>
        <t>Passed</t>
      </is>
    </nc>
  </rcc>
  <rcc rId="661" sId="1">
    <oc r="D68" t="inlineStr">
      <is>
        <t>passed</t>
      </is>
    </oc>
    <nc r="D68" t="inlineStr">
      <is>
        <t>Passed</t>
      </is>
    </nc>
  </rcc>
  <rcc rId="662" sId="1">
    <oc r="D72" t="inlineStr">
      <is>
        <t>passed</t>
      </is>
    </oc>
    <nc r="D72" t="inlineStr">
      <is>
        <t>Passed</t>
      </is>
    </nc>
  </rcc>
  <rcc rId="663" sId="1">
    <oc r="D73" t="inlineStr">
      <is>
        <t>passed</t>
      </is>
    </oc>
    <nc r="D73" t="inlineStr">
      <is>
        <t>Passed</t>
      </is>
    </nc>
  </rcc>
  <rcc rId="664" sId="1">
    <oc r="D74" t="inlineStr">
      <is>
        <t>passed</t>
      </is>
    </oc>
    <nc r="D74" t="inlineStr">
      <is>
        <t>Passed</t>
      </is>
    </nc>
  </rcc>
  <rcc rId="665" sId="1">
    <oc r="D75" t="inlineStr">
      <is>
        <t>passed</t>
      </is>
    </oc>
    <nc r="D75" t="inlineStr">
      <is>
        <t>Passed</t>
      </is>
    </nc>
  </rcc>
  <rcc rId="666" sId="1">
    <oc r="D76" t="inlineStr">
      <is>
        <t>passed</t>
      </is>
    </oc>
    <nc r="D76" t="inlineStr">
      <is>
        <t>Passed</t>
      </is>
    </nc>
  </rcc>
  <rcc rId="667" sId="1">
    <oc r="D77" t="inlineStr">
      <is>
        <t>passed</t>
      </is>
    </oc>
    <nc r="D77" t="inlineStr">
      <is>
        <t>Passed</t>
      </is>
    </nc>
  </rcc>
  <rcc rId="668" sId="1">
    <oc r="D78" t="inlineStr">
      <is>
        <t>passed</t>
      </is>
    </oc>
    <nc r="D78" t="inlineStr">
      <is>
        <t>Passed</t>
      </is>
    </nc>
  </rcc>
  <rcc rId="669" sId="1">
    <oc r="D85" t="inlineStr">
      <is>
        <t>passed</t>
      </is>
    </oc>
    <nc r="D85" t="inlineStr">
      <is>
        <t>Passed</t>
      </is>
    </nc>
  </rcc>
  <rcc rId="670" sId="1">
    <oc r="D104" t="inlineStr">
      <is>
        <t>passed</t>
      </is>
    </oc>
    <nc r="D104" t="inlineStr">
      <is>
        <t>Passed</t>
      </is>
    </nc>
  </rcc>
  <rcc rId="671" sId="1">
    <oc r="D107" t="inlineStr">
      <is>
        <t>passed</t>
      </is>
    </oc>
    <nc r="D107" t="inlineStr">
      <is>
        <t>Passed</t>
      </is>
    </nc>
  </rcc>
  <rcc rId="672" sId="1">
    <oc r="D109" t="inlineStr">
      <is>
        <t>passed</t>
      </is>
    </oc>
    <nc r="D109" t="inlineStr">
      <is>
        <t>Passed</t>
      </is>
    </nc>
  </rcc>
  <rcc rId="673" sId="1">
    <oc r="D111" t="inlineStr">
      <is>
        <t>passed</t>
      </is>
    </oc>
    <nc r="D111" t="inlineStr">
      <is>
        <t>Passed</t>
      </is>
    </nc>
  </rcc>
  <rcc rId="674" sId="1">
    <oc r="D117" t="inlineStr">
      <is>
        <t>passed</t>
      </is>
    </oc>
    <nc r="D117" t="inlineStr">
      <is>
        <t>Passed</t>
      </is>
    </nc>
  </rcc>
  <rcc rId="675" sId="1">
    <oc r="D118" t="inlineStr">
      <is>
        <t>passed</t>
      </is>
    </oc>
    <nc r="D118" t="inlineStr">
      <is>
        <t>Passed</t>
      </is>
    </nc>
  </rcc>
  <rcc rId="676" sId="1">
    <oc r="D124" t="inlineStr">
      <is>
        <t>passed</t>
      </is>
    </oc>
    <nc r="D124" t="inlineStr">
      <is>
        <t>Passed</t>
      </is>
    </nc>
  </rcc>
  <rcc rId="677" sId="1">
    <oc r="D133" t="inlineStr">
      <is>
        <t>passed</t>
      </is>
    </oc>
    <nc r="D133" t="inlineStr">
      <is>
        <t>Passed</t>
      </is>
    </nc>
  </rcc>
  <rcc rId="678" sId="1">
    <oc r="D134" t="inlineStr">
      <is>
        <t>passed</t>
      </is>
    </oc>
    <nc r="D134" t="inlineStr">
      <is>
        <t>Passed</t>
      </is>
    </nc>
  </rcc>
  <rcc rId="679" sId="1">
    <oc r="D140" t="inlineStr">
      <is>
        <t>passed</t>
      </is>
    </oc>
    <nc r="D140" t="inlineStr">
      <is>
        <t>Passed</t>
      </is>
    </nc>
  </rcc>
  <rcc rId="680" sId="1">
    <oc r="D141" t="inlineStr">
      <is>
        <t>passed</t>
      </is>
    </oc>
    <nc r="D141" t="inlineStr">
      <is>
        <t>Passed</t>
      </is>
    </nc>
  </rcc>
  <rcc rId="681" sId="1">
    <oc r="D142" t="inlineStr">
      <is>
        <t>passed</t>
      </is>
    </oc>
    <nc r="D142" t="inlineStr">
      <is>
        <t>Passed</t>
      </is>
    </nc>
  </rcc>
  <rcc rId="682" sId="1">
    <oc r="D155" t="inlineStr">
      <is>
        <t>passed</t>
      </is>
    </oc>
    <nc r="D155" t="inlineStr">
      <is>
        <t>Passed</t>
      </is>
    </nc>
  </rcc>
  <rcc rId="683" sId="1">
    <oc r="D167" t="inlineStr">
      <is>
        <t>passed</t>
      </is>
    </oc>
    <nc r="D167" t="inlineStr">
      <is>
        <t>Passed</t>
      </is>
    </nc>
  </rcc>
  <rcc rId="684" sId="1">
    <oc r="D170" t="inlineStr">
      <is>
        <t>passed</t>
      </is>
    </oc>
    <nc r="D170" t="inlineStr">
      <is>
        <t>Passed</t>
      </is>
    </nc>
  </rcc>
  <rcc rId="685" sId="1">
    <oc r="D174" t="inlineStr">
      <is>
        <t>passed</t>
      </is>
    </oc>
    <nc r="D174" t="inlineStr">
      <is>
        <t>Passed</t>
      </is>
    </nc>
  </rcc>
  <rcc rId="686" sId="1">
    <oc r="D182" t="inlineStr">
      <is>
        <t>passed</t>
      </is>
    </oc>
    <nc r="D182" t="inlineStr">
      <is>
        <t>Passed</t>
      </is>
    </nc>
  </rcc>
  <rcc rId="687" sId="1">
    <oc r="D209" t="inlineStr">
      <is>
        <t>passed</t>
      </is>
    </oc>
    <nc r="D209" t="inlineStr">
      <is>
        <t>Passed</t>
      </is>
    </nc>
  </rcc>
  <rcc rId="688" sId="1">
    <oc r="D213" t="inlineStr">
      <is>
        <t>passed</t>
      </is>
    </oc>
    <nc r="D213" t="inlineStr">
      <is>
        <t>Passed</t>
      </is>
    </nc>
  </rcc>
  <rcc rId="689" sId="1">
    <oc r="D251" t="inlineStr">
      <is>
        <t>passed</t>
      </is>
    </oc>
    <nc r="D251" t="inlineStr">
      <is>
        <t>Passed</t>
      </is>
    </nc>
  </rcc>
  <rcc rId="690" sId="1">
    <oc r="D252" t="inlineStr">
      <is>
        <t>passed</t>
      </is>
    </oc>
    <nc r="D252" t="inlineStr">
      <is>
        <t>Passed</t>
      </is>
    </nc>
  </rcc>
  <rcc rId="691" sId="1">
    <oc r="D272" t="inlineStr">
      <is>
        <t>passed</t>
      </is>
    </oc>
    <nc r="D272" t="inlineStr">
      <is>
        <t>Passed</t>
      </is>
    </nc>
  </rcc>
  <rcc rId="692" sId="1">
    <oc r="D273" t="inlineStr">
      <is>
        <t>passed</t>
      </is>
    </oc>
    <nc r="D273" t="inlineStr">
      <is>
        <t>Passed</t>
      </is>
    </nc>
  </rcc>
</revisions>
</file>

<file path=xl/revisions/revisionLog1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3" sId="1">
    <nc r="D152" t="inlineStr">
      <is>
        <t>passed</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3" sId="1">
    <nc r="C2" t="inlineStr">
      <is>
        <t>nikhil</t>
      </is>
    </nc>
  </rcc>
  <rcc rId="374" sId="1">
    <nc r="C18" t="inlineStr">
      <is>
        <t>nikhil</t>
      </is>
    </nc>
  </rcc>
  <rcc rId="375" sId="1">
    <nc r="C20" t="inlineStr">
      <is>
        <t>nikhil</t>
      </is>
    </nc>
  </rcc>
  <rcc rId="376" sId="1">
    <nc r="C21" t="inlineStr">
      <is>
        <t>nikhil</t>
      </is>
    </nc>
  </rcc>
  <rcc rId="377" sId="1">
    <nc r="C22" t="inlineStr">
      <is>
        <t>nikhil</t>
      </is>
    </nc>
  </rcc>
  <rfmt sheetId="1" sqref="C22">
    <dxf>
      <alignment horizontal="general" vertical="bottom" textRotation="0" wrapText="0" indent="0" justifyLastLine="0" shrinkToFit="0" readingOrder="0"/>
    </dxf>
  </rfmt>
  <rcc rId="378" sId="1">
    <nc r="C33" t="inlineStr">
      <is>
        <t>nikhil</t>
      </is>
    </nc>
  </rcc>
  <rcc rId="379" sId="1">
    <nc r="C44" t="inlineStr">
      <is>
        <t>nikhil</t>
      </is>
    </nc>
  </rcc>
  <rcc rId="380" sId="1">
    <nc r="C45" t="inlineStr">
      <is>
        <t>nikhil</t>
      </is>
    </nc>
  </rcc>
  <rcc rId="381" sId="1">
    <nc r="C47" t="inlineStr">
      <is>
        <t>nikhil</t>
      </is>
    </nc>
  </rcc>
  <rcc rId="382" sId="1">
    <nc r="C48" t="inlineStr">
      <is>
        <t>nikhil</t>
      </is>
    </nc>
  </rcc>
  <rfmt sheetId="1" sqref="C48">
    <dxf>
      <alignment horizontal="general" vertical="bottom" textRotation="0" wrapText="0" indent="0" justifyLastLine="0" shrinkToFit="0" readingOrder="0"/>
    </dxf>
  </rfmt>
  <rcc rId="383" sId="1">
    <nc r="C49" t="inlineStr">
      <is>
        <t>nikhil</t>
      </is>
    </nc>
  </rcc>
  <rfmt sheetId="1" sqref="C49">
    <dxf>
      <alignment horizontal="general" vertical="bottom" textRotation="0" wrapText="0" indent="0" justifyLastLine="0" shrinkToFit="0" readingOrder="0"/>
    </dxf>
  </rfmt>
  <rcc rId="384" sId="1">
    <nc r="C50" t="inlineStr">
      <is>
        <t>nikhil</t>
      </is>
    </nc>
  </rcc>
  <rfmt sheetId="1" sqref="C50">
    <dxf>
      <alignment horizontal="general" vertical="bottom" textRotation="0" wrapText="0" indent="0" justifyLastLine="0" shrinkToFit="0" readingOrder="0"/>
    </dxf>
  </rfmt>
  <rcc rId="385" sId="1">
    <nc r="C52" t="inlineStr">
      <is>
        <t>nikhil</t>
      </is>
    </nc>
  </rcc>
  <rfmt sheetId="1" sqref="C52">
    <dxf>
      <alignment horizontal="general" vertical="bottom" textRotation="0" wrapText="0" indent="0" justifyLastLine="0" shrinkToFit="0" readingOrder="0"/>
    </dxf>
  </rfmt>
  <rfmt sheetId="1" sqref="C54">
    <dxf>
      <alignment horizontal="general" vertical="bottom" textRotation="0" wrapText="0" indent="0" justifyLastLine="0" shrinkToFit="0" readingOrder="0"/>
    </dxf>
  </rfmt>
  <rcc rId="386" sId="1">
    <nc r="C61" t="inlineStr">
      <is>
        <t>nikhil</t>
      </is>
    </nc>
  </rcc>
  <rcc rId="387" sId="1">
    <nc r="C62" t="inlineStr">
      <is>
        <t>nikhil</t>
      </is>
    </nc>
  </rcc>
  <rcc rId="388" sId="1">
    <nc r="C63" t="inlineStr">
      <is>
        <t>nikhil</t>
      </is>
    </nc>
  </rcc>
  <rcc rId="389" sId="1">
    <nc r="C64" t="inlineStr">
      <is>
        <t>nikhil</t>
      </is>
    </nc>
  </rcc>
  <rfmt sheetId="1" sqref="C64">
    <dxf>
      <alignment horizontal="general" vertical="bottom" textRotation="0" wrapText="0" indent="0" justifyLastLine="0" shrinkToFit="0" readingOrder="0"/>
    </dxf>
  </rfmt>
  <rcc rId="390" sId="1">
    <nc r="C65" t="inlineStr">
      <is>
        <t>nikhil</t>
      </is>
    </nc>
  </rcc>
  <rfmt sheetId="1" sqref="C65">
    <dxf>
      <alignment horizontal="general" vertical="bottom" textRotation="0" wrapText="0" indent="0" justifyLastLine="0" shrinkToFit="0" readingOrder="0"/>
    </dxf>
  </rfmt>
  <rcc rId="391" sId="1">
    <nc r="C67" t="inlineStr">
      <is>
        <t>nikhil</t>
      </is>
    </nc>
  </rcc>
  <rfmt sheetId="1" sqref="C67">
    <dxf>
      <alignment horizontal="general" vertical="bottom" textRotation="0" wrapText="0" indent="0" justifyLastLine="0" shrinkToFit="0" readingOrder="0"/>
    </dxf>
  </rfmt>
  <rcc rId="392" sId="1">
    <nc r="C68" t="inlineStr">
      <is>
        <t>nikhil</t>
      </is>
    </nc>
  </rcc>
  <rfmt sheetId="1" sqref="C68">
    <dxf>
      <alignment horizontal="general" vertical="bottom" textRotation="0" wrapText="0" indent="0" justifyLastLine="0" shrinkToFit="0" readingOrder="0"/>
    </dxf>
  </rfmt>
  <rcc rId="393" sId="1">
    <nc r="C72" t="inlineStr">
      <is>
        <t>nikhil</t>
      </is>
    </nc>
  </rcc>
  <rfmt sheetId="1" sqref="C72">
    <dxf>
      <alignment horizontal="general" vertical="bottom" textRotation="0" wrapText="0" indent="0" justifyLastLine="0" shrinkToFit="0" readingOrder="0"/>
    </dxf>
  </rfmt>
  <rcc rId="394" sId="1">
    <nc r="C73" t="inlineStr">
      <is>
        <t>nikhil</t>
      </is>
    </nc>
  </rcc>
  <rfmt sheetId="1" sqref="C73">
    <dxf>
      <alignment horizontal="general" vertical="bottom" textRotation="0" wrapText="0" indent="0" justifyLastLine="0" shrinkToFit="0" readingOrder="0"/>
    </dxf>
  </rfmt>
  <rcc rId="395" sId="1">
    <nc r="C74" t="inlineStr">
      <is>
        <t>nikhil</t>
      </is>
    </nc>
  </rcc>
  <rfmt sheetId="1" sqref="C74">
    <dxf>
      <alignment horizontal="general" vertical="bottom" textRotation="0" wrapText="0" indent="0" justifyLastLine="0" shrinkToFit="0" readingOrder="0"/>
    </dxf>
  </rfmt>
  <rcc rId="396" sId="1">
    <nc r="C75" t="inlineStr">
      <is>
        <t>nikhil</t>
      </is>
    </nc>
  </rcc>
  <rfmt sheetId="1" sqref="C75">
    <dxf>
      <alignment horizontal="general" vertical="bottom" textRotation="0" wrapText="0" indent="0" justifyLastLine="0" shrinkToFit="0" readingOrder="0"/>
    </dxf>
  </rfmt>
  <rcc rId="397" sId="1">
    <nc r="C76" t="inlineStr">
      <is>
        <t>nikhil</t>
      </is>
    </nc>
  </rcc>
  <rfmt sheetId="1" sqref="C76">
    <dxf>
      <alignment horizontal="general" vertical="bottom" textRotation="0" wrapText="0" indent="0" justifyLastLine="0" shrinkToFit="0" readingOrder="0"/>
    </dxf>
  </rfmt>
  <rcc rId="398" sId="1">
    <nc r="C77" t="inlineStr">
      <is>
        <t>nikhil</t>
      </is>
    </nc>
  </rcc>
  <rfmt sheetId="1" sqref="C77">
    <dxf>
      <alignment horizontal="general" vertical="bottom" textRotation="0" wrapText="0" indent="0" justifyLastLine="0" shrinkToFit="0" readingOrder="0"/>
    </dxf>
  </rfmt>
  <rcc rId="399" sId="1">
    <nc r="C78" t="inlineStr">
      <is>
        <t>nikhil</t>
      </is>
    </nc>
  </rcc>
  <rfmt sheetId="1" sqref="C78">
    <dxf>
      <alignment horizontal="general" vertical="bottom" textRotation="0" wrapText="0" indent="0" justifyLastLine="0" shrinkToFit="0" readingOrder="0"/>
    </dxf>
  </rfmt>
  <rcc rId="400" sId="1">
    <nc r="C80" t="inlineStr">
      <is>
        <t>nikhil</t>
      </is>
    </nc>
  </rcc>
  <rfmt sheetId="1" sqref="C80">
    <dxf>
      <alignment horizontal="general" vertical="bottom" textRotation="0" wrapText="0" indent="0" justifyLastLine="0" shrinkToFit="0" readingOrder="0"/>
    </dxf>
  </rfmt>
  <rcc rId="401" sId="1">
    <nc r="C85" t="inlineStr">
      <is>
        <t>nikhil</t>
      </is>
    </nc>
  </rcc>
  <rfmt sheetId="1" sqref="C85">
    <dxf>
      <alignment horizontal="general" vertical="bottom" textRotation="0" wrapText="0" indent="0" justifyLastLine="0" shrinkToFit="0" readingOrder="0"/>
    </dxf>
  </rfmt>
  <rcc rId="402" sId="1">
    <nc r="C92" t="inlineStr">
      <is>
        <t>nikhil</t>
      </is>
    </nc>
  </rcc>
  <rcc rId="403" sId="1">
    <nc r="C93" t="inlineStr">
      <is>
        <t>nikhil</t>
      </is>
    </nc>
  </rcc>
  <rcc rId="404" sId="1">
    <nc r="C94" t="inlineStr">
      <is>
        <t>nikhil</t>
      </is>
    </nc>
  </rcc>
  <rcc rId="405" sId="1">
    <nc r="C97" t="inlineStr">
      <is>
        <t>nikhil</t>
      </is>
    </nc>
  </rcc>
  <rfmt sheetId="1" sqref="C97">
    <dxf>
      <alignment horizontal="general" vertical="bottom" textRotation="0" wrapText="0" indent="0" justifyLastLine="0" shrinkToFit="0" readingOrder="0"/>
    </dxf>
  </rfmt>
  <rcc rId="406" sId="1">
    <nc r="C98" t="inlineStr">
      <is>
        <t>nikhil</t>
      </is>
    </nc>
  </rcc>
  <rfmt sheetId="1" sqref="C98">
    <dxf>
      <alignment horizontal="general" vertical="bottom" textRotation="0" wrapText="0" indent="0" justifyLastLine="0" shrinkToFit="0" readingOrder="0"/>
    </dxf>
  </rfmt>
  <rcc rId="407" sId="1">
    <nc r="C99" t="inlineStr">
      <is>
        <t>nikhil</t>
      </is>
    </nc>
  </rcc>
  <rfmt sheetId="1" sqref="C99">
    <dxf>
      <alignment horizontal="general" vertical="bottom" textRotation="0" wrapText="0" indent="0" justifyLastLine="0" shrinkToFit="0" readingOrder="0"/>
    </dxf>
  </rfmt>
  <rcc rId="408" sId="1">
    <nc r="C101" t="inlineStr">
      <is>
        <t>nikhil</t>
      </is>
    </nc>
  </rcc>
  <rfmt sheetId="1" sqref="C101">
    <dxf>
      <alignment horizontal="general" vertical="bottom" textRotation="0" wrapText="0" indent="0" justifyLastLine="0" shrinkToFit="0" readingOrder="0"/>
    </dxf>
  </rfmt>
  <rcc rId="409" sId="1">
    <nc r="C102" t="inlineStr">
      <is>
        <t>nikhil</t>
      </is>
    </nc>
  </rcc>
  <rfmt sheetId="1" sqref="C102">
    <dxf>
      <alignment horizontal="general" vertical="bottom" textRotation="0" wrapText="0" indent="0" justifyLastLine="0" shrinkToFit="0" readingOrder="0"/>
    </dxf>
  </rfmt>
  <rcc rId="410" sId="1">
    <nc r="C104" t="inlineStr">
      <is>
        <t>nikhil</t>
      </is>
    </nc>
  </rcc>
  <rfmt sheetId="1" sqref="C104">
    <dxf>
      <alignment horizontal="general" vertical="bottom" textRotation="0" wrapText="0" indent="0" justifyLastLine="0" shrinkToFit="0" readingOrder="0"/>
    </dxf>
  </rfmt>
  <rcc rId="411" sId="1">
    <nc r="C105" t="inlineStr">
      <is>
        <t>nikhil</t>
      </is>
    </nc>
  </rcc>
  <rfmt sheetId="1" sqref="C105">
    <dxf>
      <alignment horizontal="general" vertical="bottom" textRotation="0" wrapText="0" indent="0" justifyLastLine="0" shrinkToFit="0" readingOrder="0"/>
    </dxf>
  </rfmt>
  <rcc rId="412" sId="1">
    <nc r="C106" t="inlineStr">
      <is>
        <t>nikhil</t>
      </is>
    </nc>
  </rcc>
  <rfmt sheetId="1" sqref="C106">
    <dxf>
      <alignment horizontal="general" vertical="bottom" textRotation="0" wrapText="0" indent="0" justifyLastLine="0" shrinkToFit="0" readingOrder="0"/>
    </dxf>
  </rfmt>
  <rcc rId="413" sId="1">
    <nc r="C107" t="inlineStr">
      <is>
        <t>nikhil</t>
      </is>
    </nc>
  </rcc>
  <rfmt sheetId="1" sqref="C107">
    <dxf>
      <alignment horizontal="general" vertical="bottom" textRotation="0" wrapText="0" indent="0" justifyLastLine="0" shrinkToFit="0" readingOrder="0"/>
    </dxf>
  </rfmt>
  <rcc rId="414" sId="1">
    <nc r="C108" t="inlineStr">
      <is>
        <t>nikhil</t>
      </is>
    </nc>
  </rcc>
  <rfmt sheetId="1" sqref="C108">
    <dxf>
      <alignment horizontal="general" vertical="bottom" textRotation="0" wrapText="0" indent="0" justifyLastLine="0" shrinkToFit="0" readingOrder="0"/>
    </dxf>
  </rfmt>
  <rcc rId="415" sId="1">
    <nc r="C109" t="inlineStr">
      <is>
        <t>nikhil</t>
      </is>
    </nc>
  </rcc>
  <rfmt sheetId="1" sqref="C109">
    <dxf>
      <alignment horizontal="general" vertical="bottom" textRotation="0" wrapText="0" indent="0" justifyLastLine="0" shrinkToFit="0" readingOrder="0"/>
    </dxf>
  </rfmt>
  <rcc rId="416" sId="1">
    <nc r="C111" t="inlineStr">
      <is>
        <t>nikhil</t>
      </is>
    </nc>
  </rcc>
  <rfmt sheetId="1" sqref="C111">
    <dxf>
      <alignment horizontal="general" vertical="bottom" textRotation="0" wrapText="0" indent="0" justifyLastLine="0" shrinkToFit="0" readingOrder="0"/>
    </dxf>
  </rfmt>
  <rcc rId="417" sId="1">
    <nc r="C117" t="inlineStr">
      <is>
        <t>nikhil</t>
      </is>
    </nc>
  </rcc>
  <rfmt sheetId="1" sqref="C117">
    <dxf>
      <alignment horizontal="general" vertical="bottom" textRotation="0" wrapText="0" indent="0" justifyLastLine="0" shrinkToFit="0" readingOrder="0"/>
    </dxf>
  </rfmt>
  <rcc rId="418" sId="1">
    <nc r="C118" t="inlineStr">
      <is>
        <t>nikhil</t>
      </is>
    </nc>
  </rcc>
  <rfmt sheetId="1" sqref="C118">
    <dxf>
      <alignment horizontal="general" vertical="bottom" textRotation="0" wrapText="0" indent="0" justifyLastLine="0" shrinkToFit="0" readingOrder="0"/>
    </dxf>
  </rfmt>
  <rcc rId="419" sId="1">
    <nc r="C121" t="inlineStr">
      <is>
        <t>nikhil</t>
      </is>
    </nc>
  </rcc>
  <rfmt sheetId="1" sqref="C121">
    <dxf>
      <alignment horizontal="general" vertical="bottom" textRotation="0" wrapText="0" indent="0" justifyLastLine="0" shrinkToFit="0" readingOrder="0"/>
    </dxf>
  </rfmt>
  <rcc rId="420" sId="1">
    <nc r="C124" t="inlineStr">
      <is>
        <t>nikhil</t>
      </is>
    </nc>
  </rcc>
  <rfmt sheetId="1" sqref="C124">
    <dxf>
      <alignment horizontal="general" vertical="bottom" textRotation="0" wrapText="0" indent="0" justifyLastLine="0" shrinkToFit="0" readingOrder="0"/>
    </dxf>
  </rfmt>
  <rcc rId="421" sId="1">
    <nc r="C133" t="inlineStr">
      <is>
        <t>nikhil</t>
      </is>
    </nc>
  </rcc>
  <rcc rId="422" sId="1">
    <nc r="C134" t="inlineStr">
      <is>
        <t>nikhil</t>
      </is>
    </nc>
  </rcc>
  <rcc rId="423" sId="1">
    <nc r="C140" t="inlineStr">
      <is>
        <t>nikhil</t>
      </is>
    </nc>
  </rcc>
  <rcc rId="424" sId="1">
    <nc r="C141" t="inlineStr">
      <is>
        <t>nikhil</t>
      </is>
    </nc>
  </rcc>
  <rfmt sheetId="1" sqref="C141">
    <dxf>
      <alignment horizontal="general" vertical="bottom" textRotation="0" wrapText="0" indent="0" justifyLastLine="0" shrinkToFit="0" readingOrder="0"/>
    </dxf>
  </rfmt>
  <rcc rId="425" sId="1">
    <nc r="C142" t="inlineStr">
      <is>
        <t>nikhil</t>
      </is>
    </nc>
  </rcc>
  <rfmt sheetId="1" sqref="C142">
    <dxf>
      <alignment horizontal="general" vertical="bottom" textRotation="0" wrapText="0" indent="0" justifyLastLine="0" shrinkToFit="0" readingOrder="0"/>
    </dxf>
  </rfmt>
  <rcc rId="426" sId="1">
    <nc r="C147" t="inlineStr">
      <is>
        <t>nikhil</t>
      </is>
    </nc>
  </rcc>
  <rcc rId="427" sId="1">
    <nc r="C148" t="inlineStr">
      <is>
        <t>nikhil</t>
      </is>
    </nc>
  </rcc>
  <rcc rId="428" sId="1">
    <nc r="C149" t="inlineStr">
      <is>
        <t>nikhil</t>
      </is>
    </nc>
  </rcc>
  <rcc rId="429" sId="1">
    <nc r="C151" t="inlineStr">
      <is>
        <t>nikhil</t>
      </is>
    </nc>
  </rcc>
  <rfmt sheetId="1" sqref="C151">
    <dxf>
      <alignment horizontal="general" vertical="bottom" textRotation="0" wrapText="0" indent="0" justifyLastLine="0" shrinkToFit="0" readingOrder="0"/>
    </dxf>
  </rfmt>
  <rcc rId="430" sId="1">
    <nc r="C152" t="inlineStr">
      <is>
        <t>nikhil</t>
      </is>
    </nc>
  </rcc>
  <rfmt sheetId="1" sqref="C152">
    <dxf>
      <alignment horizontal="general" vertical="bottom" textRotation="0" wrapText="0" indent="0" justifyLastLine="0" shrinkToFit="0" readingOrder="0"/>
    </dxf>
  </rfmt>
  <rcc rId="431" sId="1">
    <nc r="C153" t="inlineStr">
      <is>
        <t>nikhil</t>
      </is>
    </nc>
  </rcc>
  <rfmt sheetId="1" sqref="C153">
    <dxf>
      <alignment horizontal="general" vertical="bottom" textRotation="0" wrapText="0" indent="0" justifyLastLine="0" shrinkToFit="0" readingOrder="0"/>
    </dxf>
  </rfmt>
  <rcc rId="432" sId="1">
    <nc r="C154" t="inlineStr">
      <is>
        <t>nikhil</t>
      </is>
    </nc>
  </rcc>
  <rfmt sheetId="1" sqref="C154">
    <dxf>
      <alignment horizontal="general" vertical="bottom" textRotation="0" wrapText="0" indent="0" justifyLastLine="0" shrinkToFit="0" readingOrder="0"/>
    </dxf>
  </rfmt>
  <rcc rId="433" sId="1">
    <nc r="C155" t="inlineStr">
      <is>
        <t>nikhil</t>
      </is>
    </nc>
  </rcc>
  <rfmt sheetId="1" sqref="C155">
    <dxf>
      <alignment horizontal="general" vertical="bottom" textRotation="0" wrapText="0" indent="0" justifyLastLine="0" shrinkToFit="0" readingOrder="0"/>
    </dxf>
  </rfmt>
  <rcc rId="434" sId="1">
    <nc r="C156" t="inlineStr">
      <is>
        <t>nikhil</t>
      </is>
    </nc>
  </rcc>
  <rfmt sheetId="1" sqref="C156">
    <dxf>
      <alignment horizontal="general" vertical="bottom" textRotation="0" wrapText="0" indent="0" justifyLastLine="0" shrinkToFit="0" readingOrder="0"/>
    </dxf>
  </rfmt>
  <rcc rId="435" sId="1">
    <nc r="C157" t="inlineStr">
      <is>
        <t>nikhil</t>
      </is>
    </nc>
  </rcc>
  <rfmt sheetId="1" sqref="C157">
    <dxf>
      <alignment horizontal="general" vertical="bottom" textRotation="0" wrapText="0" indent="0" justifyLastLine="0" shrinkToFit="0" readingOrder="0"/>
    </dxf>
  </rfmt>
  <rcc rId="436" sId="1">
    <nc r="C158" t="inlineStr">
      <is>
        <t>nikhil</t>
      </is>
    </nc>
  </rcc>
  <rfmt sheetId="1" sqref="C158">
    <dxf>
      <alignment horizontal="general" vertical="bottom" textRotation="0" wrapText="0" indent="0" justifyLastLine="0" shrinkToFit="0" readingOrder="0"/>
    </dxf>
  </rfmt>
  <rcc rId="437" sId="1">
    <nc r="C159" t="inlineStr">
      <is>
        <t>nikhil</t>
      </is>
    </nc>
  </rcc>
  <rfmt sheetId="1" sqref="C159">
    <dxf>
      <alignment horizontal="general" vertical="bottom" textRotation="0" wrapText="0" indent="0" justifyLastLine="0" shrinkToFit="0" readingOrder="0"/>
    </dxf>
  </rfmt>
  <rcc rId="438" sId="1">
    <nc r="C160" t="inlineStr">
      <is>
        <t>nikhil</t>
      </is>
    </nc>
  </rcc>
  <rfmt sheetId="1" sqref="C160">
    <dxf>
      <alignment horizontal="general" vertical="bottom" textRotation="0" wrapText="0" indent="0" justifyLastLine="0" shrinkToFit="0" readingOrder="0"/>
    </dxf>
  </rfmt>
  <rcc rId="439" sId="1">
    <nc r="C164" t="inlineStr">
      <is>
        <t>nikhil</t>
      </is>
    </nc>
  </rcc>
  <rfmt sheetId="1" sqref="C164">
    <dxf>
      <alignment horizontal="general" vertical="bottom" textRotation="0" wrapText="0" indent="0" justifyLastLine="0" shrinkToFit="0" readingOrder="0"/>
    </dxf>
  </rfmt>
  <rcc rId="440" sId="1">
    <nc r="C167" t="inlineStr">
      <is>
        <t>nikhil</t>
      </is>
    </nc>
  </rcc>
  <rcc rId="441" sId="1">
    <nc r="C170" t="inlineStr">
      <is>
        <t>nikhil</t>
      </is>
    </nc>
  </rcc>
  <rcc rId="442" sId="1">
    <nc r="C171" t="inlineStr">
      <is>
        <t>nikhil</t>
      </is>
    </nc>
  </rcc>
  <rcc rId="443" sId="1">
    <nc r="C174" t="inlineStr">
      <is>
        <t>nikhil</t>
      </is>
    </nc>
  </rcc>
  <rfmt sheetId="1" sqref="C174">
    <dxf>
      <alignment horizontal="general" vertical="bottom" textRotation="0" wrapText="0" indent="0" justifyLastLine="0" shrinkToFit="0" readingOrder="0"/>
    </dxf>
  </rfmt>
  <rcc rId="444" sId="1">
    <nc r="C182" t="inlineStr">
      <is>
        <t>nikhil</t>
      </is>
    </nc>
  </rcc>
  <rcc rId="445" sId="1">
    <nc r="C199" t="inlineStr">
      <is>
        <t>nikhil</t>
      </is>
    </nc>
  </rcc>
</revisions>
</file>

<file path=xl/revisions/revisionLog1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4" sId="1">
    <nc r="D157" t="inlineStr">
      <is>
        <t>Passed</t>
      </is>
    </nc>
  </rcc>
</revisions>
</file>

<file path=xl/revisions/revisionLog1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5" sId="1">
    <nc r="D261" t="inlineStr">
      <is>
        <t>Blocked</t>
      </is>
    </nc>
  </rcc>
  <rcc rId="696" sId="1">
    <nc r="D146" t="inlineStr">
      <is>
        <t>Blocked</t>
      </is>
    </nc>
  </rcc>
  <rfmt sheetId="1" sqref="D146">
    <dxf>
      <alignment horizontal="general" vertical="bottom" textRotation="0" wrapText="0" indent="0" justifyLastLine="0" shrinkToFit="0" readingOrder="0"/>
    </dxf>
  </rfmt>
  <rfmt sheetId="1" sqref="D147">
    <dxf>
      <alignment horizontal="general" vertical="bottom" textRotation="0" wrapText="0" indent="0" justifyLastLine="0" shrinkToFit="0" readingOrder="0"/>
    </dxf>
  </rfmt>
  <rcc rId="697" sId="1">
    <nc r="D145" t="inlineStr">
      <is>
        <t>Blocked</t>
      </is>
    </nc>
  </rcc>
  <rfmt sheetId="1" sqref="D145">
    <dxf>
      <alignment horizontal="general" vertical="bottom" textRotation="0" wrapText="0" indent="0" justifyLastLine="0" shrinkToFit="0" readingOrder="0"/>
    </dxf>
  </rfmt>
  <rcc rId="698" sId="1">
    <oc r="D150" t="inlineStr">
      <is>
        <t>Passed</t>
      </is>
    </oc>
    <nc r="D150" t="inlineStr">
      <is>
        <t>Blocked</t>
      </is>
    </nc>
  </rcc>
  <rcc rId="699" sId="1">
    <oc r="C1" t="inlineStr">
      <is>
        <t>verified by</t>
      </is>
    </oc>
    <nc r="C1" t="inlineStr">
      <is>
        <t>Validated by</t>
      </is>
    </nc>
  </rcc>
  <rcc rId="700" sId="1">
    <oc r="C49" t="inlineStr">
      <is>
        <t>nikhil</t>
      </is>
    </oc>
    <nc r="C49"/>
  </rcc>
  <rcc rId="701" sId="1">
    <oc r="C50" t="inlineStr">
      <is>
        <t>nikhil</t>
      </is>
    </oc>
    <nc r="C50"/>
  </rcc>
</revisions>
</file>

<file path=xl/revisions/revisionLog1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2" sId="1">
    <nc r="D55" t="inlineStr">
      <is>
        <t>Blocked</t>
      </is>
    </nc>
  </rcc>
  <rcc rId="703" sId="1">
    <nc r="D56" t="inlineStr">
      <is>
        <t>Blocked</t>
      </is>
    </nc>
  </rcc>
  <rcc rId="704" sId="1">
    <nc r="E55" t="inlineStr">
      <is>
        <t>NA:Dual Touch is not Applicable for RPL-Hx</t>
      </is>
    </nc>
  </rcc>
  <rfmt sheetId="1" xfDxf="1" sqref="E56" start="0" length="0">
    <dxf>
      <font>
        <sz val="7"/>
        <color rgb="FFFFFFFF"/>
        <name val="Segoe UI"/>
        <scheme val="none"/>
      </font>
    </dxf>
  </rfmt>
  <rcc rId="705" sId="1" odxf="1" dxf="1">
    <nc r="E56" t="inlineStr">
      <is>
        <t>NA:Dual Touch is not Applicable for RPL-Hx</t>
      </is>
    </nc>
    <ndxf>
      <font>
        <sz val="11"/>
        <color theme="1"/>
        <name val="Calibri"/>
        <family val="2"/>
        <scheme val="minor"/>
      </font>
    </ndxf>
  </rcc>
  <rcc rId="706" sId="1">
    <oc r="C106" t="inlineStr">
      <is>
        <t>nikhil</t>
      </is>
    </oc>
    <nc r="C106"/>
  </rcc>
  <rcc rId="707" sId="1">
    <oc r="B106" t="inlineStr">
      <is>
        <t>Verify OS debug support using Windbg debugging via USB3.0 debug port</t>
      </is>
    </oc>
    <nc r="B106" t="inlineStr">
      <is>
        <t>Verify that Debug Messages are sent over on Serial port with Debug BIOS</t>
      </is>
    </nc>
  </rcc>
</revisions>
</file>

<file path=xl/revisions/revisionLog1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8" sId="1" xfDxf="1" dxf="1">
    <oc r="B106" t="inlineStr">
      <is>
        <t>Verify that Debug Messages are sent over on Serial port with Debug BIOS</t>
      </is>
    </oc>
    <nc r="B106" t="inlineStr">
      <is>
        <t>Verify OS debug support using Windbg debugging via USB3.0 debug port</t>
      </is>
    </nc>
  </rcc>
</revisions>
</file>

<file path=xl/revisions/revisionLog1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9" sId="1">
    <nc r="D166" t="inlineStr">
      <is>
        <t>Passed</t>
      </is>
    </nc>
  </rcc>
  <rcc rId="710" sId="1">
    <nc r="D171" t="inlineStr">
      <is>
        <t>Blocked</t>
      </is>
    </nc>
  </rcc>
  <rcc rId="711" sId="1">
    <nc r="E171" t="inlineStr">
      <is>
        <t>NA:Tablet Mode not applicable for RPL-Hx</t>
      </is>
    </nc>
  </rcc>
  <rfmt sheetId="1" sqref="E171">
    <dxf>
      <alignment horizontal="general" vertical="bottom" textRotation="0" wrapText="0" indent="0" justifyLastLine="0" shrinkToFit="0" readingOrder="0"/>
    </dxf>
  </rfmt>
</revisions>
</file>

<file path=xl/revisions/revisionLog1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2" sId="1">
    <nc r="D253" t="inlineStr">
      <is>
        <t>fail</t>
      </is>
    </nc>
  </rcc>
</revisions>
</file>

<file path=xl/revisions/revisionLog1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3" sId="1">
    <oc r="C110" t="inlineStr">
      <is>
        <t>halashree</t>
      </is>
    </oc>
    <nc r="C110" t="inlineStr">
      <is>
        <t>nikhil</t>
      </is>
    </nc>
  </rcc>
  <rcc rId="714" sId="1">
    <oc r="C127" t="inlineStr">
      <is>
        <t>halashree</t>
      </is>
    </oc>
    <nc r="C127" t="inlineStr">
      <is>
        <t>nikhil</t>
      </is>
    </nc>
  </rcc>
  <rcc rId="715" sId="1">
    <oc r="C179" t="inlineStr">
      <is>
        <t>halashree</t>
      </is>
    </oc>
    <nc r="C179" t="inlineStr">
      <is>
        <t>nikhil</t>
      </is>
    </nc>
  </rcc>
  <rcc rId="716" sId="1">
    <oc r="C214" t="inlineStr">
      <is>
        <t>halashree</t>
      </is>
    </oc>
    <nc r="C214" t="inlineStr">
      <is>
        <t>nikhil</t>
      </is>
    </nc>
  </rcc>
  <rcc rId="717" sId="1">
    <oc r="C207" t="inlineStr">
      <is>
        <t>halashree</t>
      </is>
    </oc>
    <nc r="C207" t="inlineStr">
      <is>
        <t>nikhil</t>
      </is>
    </nc>
  </rcc>
  <rcc rId="718" sId="1">
    <oc r="C83" t="inlineStr">
      <is>
        <t>halashree</t>
      </is>
    </oc>
    <nc r="C83" t="inlineStr">
      <is>
        <t>nikhil</t>
      </is>
    </nc>
  </rcc>
</revisions>
</file>

<file path=xl/revisions/revisionLog1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9" sId="1">
    <oc r="C36" t="inlineStr">
      <is>
        <t>halashree</t>
      </is>
    </oc>
    <nc r="C36" t="inlineStr">
      <is>
        <t>nikhil</t>
      </is>
    </nc>
  </rcc>
  <rcc rId="720" sId="1">
    <oc r="C42" t="inlineStr">
      <is>
        <t>halashree</t>
      </is>
    </oc>
    <nc r="C42" t="inlineStr">
      <is>
        <t>nikhil</t>
      </is>
    </nc>
  </rcc>
</revisions>
</file>

<file path=xl/revisions/revisionLog1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1" sId="1">
    <nc r="D21" t="inlineStr">
      <is>
        <t>Passed</t>
      </is>
    </nc>
  </rcc>
  <rcc rId="722" sId="1">
    <nc r="D22" t="inlineStr">
      <is>
        <t>Passed</t>
      </is>
    </nc>
  </rcc>
  <rcc rId="723" sId="1">
    <nc r="D97" t="inlineStr">
      <is>
        <t>Passed</t>
      </is>
    </nc>
  </rcc>
  <rcc rId="724" sId="1">
    <nc r="D158" t="inlineStr">
      <is>
        <t>Passed</t>
      </is>
    </nc>
  </rcc>
  <rcc rId="725" sId="1">
    <nc r="D159" t="inlineStr">
      <is>
        <t>Passed</t>
      </is>
    </nc>
  </rcc>
  <rcc rId="726" sId="1">
    <nc r="D246" t="inlineStr">
      <is>
        <t>Passed</t>
      </is>
    </nc>
  </rcc>
  <rcc rId="727" sId="1">
    <nc r="D247" t="inlineStr">
      <is>
        <t>Passed</t>
      </is>
    </nc>
  </rcc>
  <rcc rId="728" sId="1">
    <nc r="D248" t="inlineStr">
      <is>
        <t>Passed</t>
      </is>
    </nc>
  </rcc>
  <rcc rId="729" sId="1">
    <nc r="D249" t="inlineStr">
      <is>
        <t>Passed</t>
      </is>
    </nc>
  </rcc>
  <rcc rId="730" sId="1">
    <nc r="D250" t="inlineStr">
      <is>
        <t>Passed</t>
      </is>
    </nc>
  </rcc>
</revisions>
</file>

<file path=xl/revisions/revisionLog1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1" sId="1">
    <nc r="D263" t="inlineStr">
      <is>
        <t>Passed</t>
      </is>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6" sId="1">
    <nc r="D4" t="inlineStr">
      <is>
        <t>pass</t>
      </is>
    </nc>
  </rcc>
</revisions>
</file>

<file path=xl/revisions/revisionLog1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2" sId="1">
    <nc r="D64" t="inlineStr">
      <is>
        <t>Passed</t>
      </is>
    </nc>
  </rcc>
</revisions>
</file>

<file path=xl/revisions/revisionLog1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3" sId="1">
    <nc r="D83" t="inlineStr">
      <is>
        <t>Passed</t>
      </is>
    </nc>
  </rcc>
</revisions>
</file>

<file path=xl/revisions/revisionLog1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4" sId="1">
    <nc r="D98" t="inlineStr">
      <is>
        <t>Passed</t>
      </is>
    </nc>
  </rcc>
</revisions>
</file>

<file path=xl/revisions/revisionLog1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5" sId="1">
    <nc r="D199" t="inlineStr">
      <is>
        <t>Passed</t>
      </is>
    </nc>
  </rcc>
</revisions>
</file>

<file path=xl/revisions/revisionLog1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6" sId="1">
    <nc r="D207" t="inlineStr">
      <is>
        <t>Passed</t>
      </is>
    </nc>
  </rcc>
</revisions>
</file>

<file path=xl/revisions/revisionLog1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7" sId="1">
    <nc r="C11" t="inlineStr">
      <is>
        <t>Vikram</t>
      </is>
    </nc>
  </rcc>
  <rcc rId="738" sId="1">
    <nc r="C14" t="inlineStr">
      <is>
        <t>Vikram</t>
      </is>
    </nc>
  </rcc>
  <rcc rId="739" sId="1">
    <nc r="C15" t="inlineStr">
      <is>
        <t>Vikram</t>
      </is>
    </nc>
  </rcc>
  <rcc rId="740" sId="1">
    <nc r="C16" t="inlineStr">
      <is>
        <t>Vikram</t>
      </is>
    </nc>
  </rcc>
  <rcc rId="741" sId="1">
    <nc r="C27" t="inlineStr">
      <is>
        <t>Vikram</t>
      </is>
    </nc>
  </rcc>
  <rcc rId="742" sId="1">
    <nc r="C28" t="inlineStr">
      <is>
        <t>Vikram</t>
      </is>
    </nc>
  </rcc>
  <rcc rId="743" sId="1">
    <oc r="C31" t="inlineStr">
      <is>
        <t>halashree</t>
      </is>
    </oc>
    <nc r="C31" t="inlineStr">
      <is>
        <t>Vikram</t>
      </is>
    </nc>
  </rcc>
  <rcc rId="744" sId="1">
    <nc r="C34" t="inlineStr">
      <is>
        <t>Vikram</t>
      </is>
    </nc>
  </rcc>
  <rcc rId="745" sId="1">
    <nc r="C35" t="inlineStr">
      <is>
        <t>Vikram</t>
      </is>
    </nc>
  </rcc>
  <rcc rId="746" sId="1">
    <nc r="C37" t="inlineStr">
      <is>
        <t>Vikram</t>
      </is>
    </nc>
  </rcc>
  <rcc rId="747" sId="1">
    <nc r="C38" t="inlineStr">
      <is>
        <t>Vikram</t>
      </is>
    </nc>
  </rcc>
  <rcc rId="748" sId="1">
    <oc r="C39" t="inlineStr">
      <is>
        <t>halashree</t>
      </is>
    </oc>
    <nc r="C39" t="inlineStr">
      <is>
        <t>Vikram</t>
      </is>
    </nc>
  </rcc>
  <rcc rId="749" sId="1">
    <nc r="C40" t="inlineStr">
      <is>
        <t>Vikram</t>
      </is>
    </nc>
  </rcc>
  <rcc rId="750" sId="1">
    <nc r="C41" t="inlineStr">
      <is>
        <t>Vikram</t>
      </is>
    </nc>
  </rcc>
  <rcc rId="751" sId="1">
    <oc r="C46" t="inlineStr">
      <is>
        <t>halashree</t>
      </is>
    </oc>
    <nc r="C46" t="inlineStr">
      <is>
        <t>Vikram</t>
      </is>
    </nc>
  </rcc>
  <rcc rId="752" sId="1">
    <nc r="C49" t="inlineStr">
      <is>
        <t>Vikram</t>
      </is>
    </nc>
  </rcc>
  <rcc rId="753" sId="1">
    <nc r="C50" t="inlineStr">
      <is>
        <t>Vikram</t>
      </is>
    </nc>
  </rcc>
  <rcc rId="754" sId="1">
    <oc r="C51" t="inlineStr">
      <is>
        <t>halashree</t>
      </is>
    </oc>
    <nc r="C51" t="inlineStr">
      <is>
        <t>Vikram</t>
      </is>
    </nc>
  </rcc>
  <rcc rId="755" sId="1">
    <oc r="C53" t="inlineStr">
      <is>
        <t>halashree</t>
      </is>
    </oc>
    <nc r="C53" t="inlineStr">
      <is>
        <t>Vikram</t>
      </is>
    </nc>
  </rcc>
  <rcc rId="756" sId="1">
    <nc r="C54" t="inlineStr">
      <is>
        <t>Vikram</t>
      </is>
    </nc>
  </rcc>
  <rcc rId="757" sId="1">
    <nc r="C57" t="inlineStr">
      <is>
        <t>Vikram</t>
      </is>
    </nc>
  </rcc>
  <rcc rId="758" sId="1">
    <nc r="C58" t="inlineStr">
      <is>
        <t>Vikram</t>
      </is>
    </nc>
  </rcc>
  <rcc rId="759" sId="1">
    <oc r="C79" t="inlineStr">
      <is>
        <t>halashree</t>
      </is>
    </oc>
    <nc r="C79" t="inlineStr">
      <is>
        <t>Vikram</t>
      </is>
    </nc>
  </rcc>
  <rcc rId="760" sId="1">
    <nc r="C82" t="inlineStr">
      <is>
        <t>Vikram</t>
      </is>
    </nc>
  </rcc>
  <rcc rId="761" sId="1">
    <oc r="C83" t="inlineStr">
      <is>
        <t>halashree</t>
      </is>
    </oc>
    <nc r="C83" t="inlineStr">
      <is>
        <t>Vikram</t>
      </is>
    </nc>
  </rcc>
  <rcft rId="718" sheetId="1"/>
  <rcc rId="762" sId="1">
    <nc r="C87" t="inlineStr">
      <is>
        <t>Vikram</t>
      </is>
    </nc>
  </rcc>
  <rcc rId="763" sId="1">
    <nc r="C88" t="inlineStr">
      <is>
        <t>Vikram</t>
      </is>
    </nc>
  </rcc>
  <rcc rId="764" sId="1">
    <nc r="C89" t="inlineStr">
      <is>
        <t>Vikram</t>
      </is>
    </nc>
  </rcc>
  <rcc rId="765" sId="1">
    <nc r="C90" t="inlineStr">
      <is>
        <t>Vikram</t>
      </is>
    </nc>
  </rcc>
  <rcc rId="766" sId="1">
    <nc r="C95" t="inlineStr">
      <is>
        <t>Vikram</t>
      </is>
    </nc>
  </rcc>
  <rcc rId="767" sId="1">
    <nc r="C96" t="inlineStr">
      <is>
        <t>Vikram</t>
      </is>
    </nc>
  </rcc>
  <rcc rId="768" sId="1">
    <oc r="C100" t="inlineStr">
      <is>
        <t>halashree</t>
      </is>
    </oc>
    <nc r="C100" t="inlineStr">
      <is>
        <t>Vikram</t>
      </is>
    </nc>
  </rcc>
  <rcc rId="769" sId="1">
    <oc r="C103" t="inlineStr">
      <is>
        <t>halashree</t>
      </is>
    </oc>
    <nc r="C103" t="inlineStr">
      <is>
        <t>Vikram</t>
      </is>
    </nc>
  </rcc>
  <rcc rId="770" sId="1">
    <nc r="C106" t="inlineStr">
      <is>
        <t>Vikram</t>
      </is>
    </nc>
  </rcc>
  <rcc rId="771" sId="1">
    <oc r="C110" t="inlineStr">
      <is>
        <t>halashree</t>
      </is>
    </oc>
    <nc r="C110" t="inlineStr">
      <is>
        <t>Vikram</t>
      </is>
    </nc>
  </rcc>
  <rcft rId="713" sheetId="1"/>
  <rcc rId="772" sId="1">
    <nc r="C122" t="inlineStr">
      <is>
        <t>Vikram</t>
      </is>
    </nc>
  </rcc>
  <rcc rId="773" sId="1">
    <oc r="C127" t="inlineStr">
      <is>
        <t>halashree</t>
      </is>
    </oc>
    <nc r="C127" t="inlineStr">
      <is>
        <t>Vikram</t>
      </is>
    </nc>
  </rcc>
  <rcft rId="714" sheetId="1"/>
  <rcc rId="774" sId="1">
    <nc r="C128" t="inlineStr">
      <is>
        <t>Vikram</t>
      </is>
    </nc>
  </rcc>
  <rcc rId="775" sId="1">
    <oc r="C130" t="inlineStr">
      <is>
        <t>halashree</t>
      </is>
    </oc>
    <nc r="C130" t="inlineStr">
      <is>
        <t>Vikram</t>
      </is>
    </nc>
  </rcc>
  <rcc rId="776" sId="1">
    <oc r="C135" t="inlineStr">
      <is>
        <t>halashree</t>
      </is>
    </oc>
    <nc r="C135" t="inlineStr">
      <is>
        <t>Vikram</t>
      </is>
    </nc>
  </rcc>
  <rcc rId="777" sId="1">
    <nc r="C138" t="inlineStr">
      <is>
        <t>Vikram</t>
      </is>
    </nc>
  </rcc>
  <rcc rId="778" sId="1">
    <nc r="C139" t="inlineStr">
      <is>
        <t>Vikram</t>
      </is>
    </nc>
  </rcc>
  <rcc rId="779" sId="1">
    <nc r="C144" t="inlineStr">
      <is>
        <t>Vikram</t>
      </is>
    </nc>
  </rcc>
  <rcc rId="780" sId="1">
    <nc r="C156" t="inlineStr">
      <is>
        <t>Vikram</t>
      </is>
    </nc>
  </rcc>
  <rcc rId="781" sId="1">
    <oc r="C163" t="inlineStr">
      <is>
        <t>halashree</t>
      </is>
    </oc>
    <nc r="C163" t="inlineStr">
      <is>
        <t>Vikram</t>
      </is>
    </nc>
  </rcc>
  <rcc rId="782" sId="1">
    <oc r="C165" t="inlineStr">
      <is>
        <t>halashree</t>
      </is>
    </oc>
    <nc r="C165" t="inlineStr">
      <is>
        <t>Vikram</t>
      </is>
    </nc>
  </rcc>
  <rcc rId="783" sId="1">
    <nc r="C169" t="inlineStr">
      <is>
        <t>Vikram</t>
      </is>
    </nc>
  </rcc>
  <rcc rId="784" sId="1">
    <nc r="C175" t="inlineStr">
      <is>
        <t>Vikram</t>
      </is>
    </nc>
  </rcc>
  <rcc rId="785" sId="1">
    <nc r="C177" t="inlineStr">
      <is>
        <t>Vikram</t>
      </is>
    </nc>
  </rcc>
  <rcc rId="786" sId="1">
    <oc r="C179" t="inlineStr">
      <is>
        <t>halashree</t>
      </is>
    </oc>
    <nc r="C179" t="inlineStr">
      <is>
        <t>Vikram</t>
      </is>
    </nc>
  </rcc>
  <rcft rId="715" sheetId="1"/>
  <rcc rId="787" sId="1">
    <oc r="C180" t="inlineStr">
      <is>
        <t>halashree</t>
      </is>
    </oc>
    <nc r="C180" t="inlineStr">
      <is>
        <t>Vikram</t>
      </is>
    </nc>
  </rcc>
  <rcc rId="788" sId="1">
    <oc r="C181" t="inlineStr">
      <is>
        <t>halashree</t>
      </is>
    </oc>
    <nc r="C181" t="inlineStr">
      <is>
        <t>Vikram</t>
      </is>
    </nc>
  </rcc>
  <rcc rId="789" sId="1">
    <oc r="C183" t="inlineStr">
      <is>
        <t>halashree</t>
      </is>
    </oc>
    <nc r="C183" t="inlineStr">
      <is>
        <t>Vikram</t>
      </is>
    </nc>
  </rcc>
  <rcc rId="790" sId="1">
    <oc r="C184" t="inlineStr">
      <is>
        <t>halashree</t>
      </is>
    </oc>
    <nc r="C184" t="inlineStr">
      <is>
        <t>Vikram</t>
      </is>
    </nc>
  </rcc>
  <rcc rId="791" sId="1">
    <oc r="C187" t="inlineStr">
      <is>
        <t>halashree</t>
      </is>
    </oc>
    <nc r="C187" t="inlineStr">
      <is>
        <t>Vikram</t>
      </is>
    </nc>
  </rcc>
  <rcc rId="792" sId="1">
    <oc r="C188" t="inlineStr">
      <is>
        <t>halashree</t>
      </is>
    </oc>
    <nc r="C188" t="inlineStr">
      <is>
        <t>Vikram</t>
      </is>
    </nc>
  </rcc>
  <rcc rId="793" sId="1">
    <oc r="C189" t="inlineStr">
      <is>
        <t>halashree</t>
      </is>
    </oc>
    <nc r="C189" t="inlineStr">
      <is>
        <t>Vikram</t>
      </is>
    </nc>
  </rcc>
  <rcc rId="794" sId="1">
    <oc r="C190" t="inlineStr">
      <is>
        <t>halashree</t>
      </is>
    </oc>
    <nc r="C190" t="inlineStr">
      <is>
        <t>Vikram</t>
      </is>
    </nc>
  </rcc>
  <rcc rId="795" sId="1">
    <oc r="C191" t="inlineStr">
      <is>
        <t>halashree</t>
      </is>
    </oc>
    <nc r="C191" t="inlineStr">
      <is>
        <t>Vikram</t>
      </is>
    </nc>
  </rcc>
  <rcc rId="796" sId="1">
    <oc r="C192" t="inlineStr">
      <is>
        <t>halashree</t>
      </is>
    </oc>
    <nc r="C192" t="inlineStr">
      <is>
        <t>Vikram</t>
      </is>
    </nc>
  </rcc>
  <rcc rId="797" sId="1">
    <oc r="C193" t="inlineStr">
      <is>
        <t>halashree</t>
      </is>
    </oc>
    <nc r="C193" t="inlineStr">
      <is>
        <t>Vikram</t>
      </is>
    </nc>
  </rcc>
  <rcc rId="798" sId="1">
    <oc r="C194" t="inlineStr">
      <is>
        <t>halashree</t>
      </is>
    </oc>
    <nc r="C194" t="inlineStr">
      <is>
        <t>Vikram</t>
      </is>
    </nc>
  </rcc>
  <rcc rId="799" sId="1">
    <oc r="C195" t="inlineStr">
      <is>
        <t>halashree</t>
      </is>
    </oc>
    <nc r="C195" t="inlineStr">
      <is>
        <t>Vikram</t>
      </is>
    </nc>
  </rcc>
  <rcc rId="800" sId="1">
    <oc r="C196" t="inlineStr">
      <is>
        <t>halashree</t>
      </is>
    </oc>
    <nc r="C196" t="inlineStr">
      <is>
        <t>Vikram</t>
      </is>
    </nc>
  </rcc>
  <rcc rId="801" sId="1">
    <oc r="C197" t="inlineStr">
      <is>
        <t>halashree</t>
      </is>
    </oc>
    <nc r="C197" t="inlineStr">
      <is>
        <t>Vikram</t>
      </is>
    </nc>
  </rcc>
  <rcc rId="802" sId="1">
    <oc r="C198" t="inlineStr">
      <is>
        <t>halashree</t>
      </is>
    </oc>
    <nc r="C198" t="inlineStr">
      <is>
        <t>Vikram</t>
      </is>
    </nc>
  </rcc>
  <rcc rId="803" sId="1">
    <oc r="C200" t="inlineStr">
      <is>
        <t>halashree</t>
      </is>
    </oc>
    <nc r="C200" t="inlineStr">
      <is>
        <t>Vikram</t>
      </is>
    </nc>
  </rcc>
  <rcc rId="804" sId="1">
    <oc r="C201" t="inlineStr">
      <is>
        <t>halashree</t>
      </is>
    </oc>
    <nc r="C201" t="inlineStr">
      <is>
        <t>Vikram</t>
      </is>
    </nc>
  </rcc>
  <rcc rId="805" sId="1">
    <nc r="C204" t="inlineStr">
      <is>
        <t>Vikram</t>
      </is>
    </nc>
  </rcc>
  <rcc rId="806" sId="1">
    <nc r="C205" t="inlineStr">
      <is>
        <t>Vikram</t>
      </is>
    </nc>
  </rcc>
  <rcc rId="807" sId="1">
    <oc r="C207" t="inlineStr">
      <is>
        <t>halashree</t>
      </is>
    </oc>
    <nc r="C207" t="inlineStr">
      <is>
        <t>Vikram</t>
      </is>
    </nc>
  </rcc>
  <rcft rId="717" sheetId="1"/>
  <rcc rId="808" sId="1">
    <oc r="C214" t="inlineStr">
      <is>
        <t>halashree</t>
      </is>
    </oc>
    <nc r="C214" t="inlineStr">
      <is>
        <t>Vikram</t>
      </is>
    </nc>
  </rcc>
  <rcft rId="716" sheetId="1"/>
  <rcc rId="809" sId="1">
    <oc r="C215" t="inlineStr">
      <is>
        <t>halashree</t>
      </is>
    </oc>
    <nc r="C215" t="inlineStr">
      <is>
        <t>Vikram</t>
      </is>
    </nc>
  </rcc>
  <rcc rId="810" sId="1">
    <nc r="C216" t="inlineStr">
      <is>
        <t>Vikram</t>
      </is>
    </nc>
  </rcc>
  <rcc rId="811" sId="1">
    <nc r="C217" t="inlineStr">
      <is>
        <t>Vikram</t>
      </is>
    </nc>
  </rcc>
  <rcc rId="812" sId="1">
    <oc r="C218" t="inlineStr">
      <is>
        <t>halashree</t>
      </is>
    </oc>
    <nc r="C218" t="inlineStr">
      <is>
        <t>Vikram</t>
      </is>
    </nc>
  </rcc>
  <rcc rId="813" sId="1">
    <oc r="C219" t="inlineStr">
      <is>
        <t>halashree</t>
      </is>
    </oc>
    <nc r="C219" t="inlineStr">
      <is>
        <t>Vikram</t>
      </is>
    </nc>
  </rcc>
  <rcc rId="814" sId="1">
    <oc r="C224" t="inlineStr">
      <is>
        <t>halashree</t>
      </is>
    </oc>
    <nc r="C224" t="inlineStr">
      <is>
        <t>Vikram</t>
      </is>
    </nc>
  </rcc>
  <rcc rId="815" sId="1">
    <oc r="C225" t="inlineStr">
      <is>
        <t>halashree</t>
      </is>
    </oc>
    <nc r="C225" t="inlineStr">
      <is>
        <t>Vikram</t>
      </is>
    </nc>
  </rcc>
  <rcc rId="816" sId="1">
    <oc r="C226" t="inlineStr">
      <is>
        <t>halashree</t>
      </is>
    </oc>
    <nc r="C226" t="inlineStr">
      <is>
        <t>Vikram</t>
      </is>
    </nc>
  </rcc>
  <rcc rId="817" sId="1">
    <oc r="C229" t="inlineStr">
      <is>
        <t>halashree</t>
      </is>
    </oc>
    <nc r="C229" t="inlineStr">
      <is>
        <t>Vikram</t>
      </is>
    </nc>
  </rcc>
  <rcc rId="818" sId="1">
    <oc r="C231" t="inlineStr">
      <is>
        <t>halashree</t>
      </is>
    </oc>
    <nc r="C231" t="inlineStr">
      <is>
        <t>Vikram</t>
      </is>
    </nc>
  </rcc>
  <rcc rId="819" sId="1">
    <nc r="C235" t="inlineStr">
      <is>
        <t>Vikram</t>
      </is>
    </nc>
  </rcc>
  <rcc rId="820" sId="1">
    <nc r="C237" t="inlineStr">
      <is>
        <t>Vikram</t>
      </is>
    </nc>
  </rcc>
  <rcc rId="821" sId="1">
    <nc r="C238" t="inlineStr">
      <is>
        <t>Vikram</t>
      </is>
    </nc>
  </rcc>
  <rcc rId="822" sId="1">
    <nc r="C239" t="inlineStr">
      <is>
        <t>Vikram</t>
      </is>
    </nc>
  </rcc>
  <rcc rId="823" sId="1">
    <nc r="C240" t="inlineStr">
      <is>
        <t>Vikram</t>
      </is>
    </nc>
  </rcc>
  <rcc rId="824" sId="1">
    <nc r="C241" t="inlineStr">
      <is>
        <t>Vikram</t>
      </is>
    </nc>
  </rcc>
  <rcc rId="825" sId="1">
    <nc r="C242" t="inlineStr">
      <is>
        <t>Vikram</t>
      </is>
    </nc>
  </rcc>
  <rcc rId="826" sId="1">
    <nc r="C243" t="inlineStr">
      <is>
        <t>Vikram</t>
      </is>
    </nc>
  </rcc>
  <rcc rId="827" sId="1">
    <nc r="C257" t="inlineStr">
      <is>
        <t>Vikram</t>
      </is>
    </nc>
  </rcc>
  <rcc rId="828" sId="1">
    <nc r="C258" t="inlineStr">
      <is>
        <t>Vikram</t>
      </is>
    </nc>
  </rcc>
  <rcc rId="829" sId="1">
    <oc r="C259" t="inlineStr">
      <is>
        <t>halashree</t>
      </is>
    </oc>
    <nc r="C259" t="inlineStr">
      <is>
        <t>Vikram</t>
      </is>
    </nc>
  </rcc>
  <rcc rId="830" sId="1">
    <nc r="C260" t="inlineStr">
      <is>
        <t>Vikram</t>
      </is>
    </nc>
  </rcc>
  <rcc rId="831" sId="1">
    <nc r="C264" t="inlineStr">
      <is>
        <t>Vikram</t>
      </is>
    </nc>
  </rcc>
  <rcc rId="832" sId="1">
    <nc r="C265" t="inlineStr">
      <is>
        <t>Vikram</t>
      </is>
    </nc>
  </rcc>
  <rcc rId="833" sId="1">
    <nc r="C271" t="inlineStr">
      <is>
        <t>Vikram</t>
      </is>
    </nc>
  </rcc>
  <rcc rId="834" sId="1">
    <nc r="D37" t="inlineStr">
      <is>
        <t>Passed</t>
      </is>
    </nc>
  </rcc>
  <rcc rId="835" sId="1">
    <nc r="D38" t="inlineStr">
      <is>
        <t>Passed</t>
      </is>
    </nc>
  </rcc>
  <rcc rId="836" sId="1">
    <nc r="D41" t="inlineStr">
      <is>
        <t>Passed</t>
      </is>
    </nc>
  </rcc>
  <rcc rId="837" sId="1">
    <nc r="D57" t="inlineStr">
      <is>
        <t>Passed</t>
      </is>
    </nc>
  </rcc>
  <rcc rId="838" sId="1">
    <nc r="D235" t="inlineStr">
      <is>
        <t>Passed</t>
      </is>
    </nc>
  </rcc>
  <rcc rId="839" sId="1">
    <nc r="D39" t="inlineStr">
      <is>
        <t>Passed</t>
      </is>
    </nc>
  </rcc>
  <rcc rId="840" sId="1">
    <nc r="D40" t="inlineStr">
      <is>
        <t>Passed</t>
      </is>
    </nc>
  </rcc>
  <rfmt sheetId="1" sqref="D40">
    <dxf>
      <alignment horizontal="general" vertical="bottom" textRotation="0" wrapText="0" indent="0" justifyLastLine="0" shrinkToFit="0" readingOrder="0"/>
    </dxf>
  </rfmt>
  <rcc rId="841" sId="1">
    <nc r="D144" t="inlineStr">
      <is>
        <t>Passed</t>
      </is>
    </nc>
  </rcc>
  <rcc rId="842" sId="1">
    <nc r="D138" t="inlineStr">
      <is>
        <t>Passed</t>
      </is>
    </nc>
  </rcc>
  <rcc rId="843" sId="1">
    <nc r="D135" t="inlineStr">
      <is>
        <t>Passed</t>
      </is>
    </nc>
  </rcc>
  <rcc rId="844" sId="1">
    <nc r="D156" t="inlineStr">
      <is>
        <t>Failed</t>
      </is>
    </nc>
  </rcc>
  <rfmt sheetId="1" sqref="D156">
    <dxf>
      <alignment horizontal="general" vertical="bottom" textRotation="0" wrapText="0" indent="0" justifyLastLine="0" shrinkToFit="0" readingOrder="0"/>
    </dxf>
  </rfmt>
  <rcc rId="845" sId="1">
    <nc r="D175" t="inlineStr">
      <is>
        <t>Passed</t>
      </is>
    </nc>
  </rcc>
  <rcc rId="846" sId="1">
    <nc r="D187" t="inlineStr">
      <is>
        <t>Passed</t>
      </is>
    </nc>
  </rcc>
  <rcc rId="847" sId="1">
    <nc r="D231" t="inlineStr">
      <is>
        <t>Passed</t>
      </is>
    </nc>
  </rcc>
  <rcc rId="848" sId="1">
    <nc r="D225" t="inlineStr">
      <is>
        <t>Passed</t>
      </is>
    </nc>
  </rcc>
</revisions>
</file>

<file path=xl/revisions/revisionLog1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49" sId="1">
    <oc r="C121" t="inlineStr">
      <is>
        <t>nikhil</t>
      </is>
    </oc>
    <nc r="C121" t="inlineStr">
      <is>
        <t>Vikram</t>
      </is>
    </nc>
  </rcc>
  <rcc rId="850" sId="1">
    <nc r="D121" t="inlineStr">
      <is>
        <t>Passed</t>
      </is>
    </nc>
  </rcc>
  <rcc rId="851" sId="1">
    <oc r="C147" t="inlineStr">
      <is>
        <t>nikhil</t>
      </is>
    </oc>
    <nc r="C147" t="inlineStr">
      <is>
        <t>Vikram</t>
      </is>
    </nc>
  </rcc>
  <rcc rId="852" sId="1">
    <nc r="D147" t="inlineStr">
      <is>
        <t>Passed</t>
      </is>
    </nc>
  </rcc>
  <rcc rId="853" sId="1">
    <oc r="C148" t="inlineStr">
      <is>
        <t>nikhil</t>
      </is>
    </oc>
    <nc r="C148" t="inlineStr">
      <is>
        <t>Vikram</t>
      </is>
    </nc>
  </rcc>
  <rcc rId="854" sId="1">
    <nc r="D148" t="inlineStr">
      <is>
        <t>Passed</t>
      </is>
    </nc>
  </rcc>
  <rcc rId="855" sId="1">
    <oc r="C160" t="inlineStr">
      <is>
        <t>nikhil</t>
      </is>
    </oc>
    <nc r="C160" t="inlineStr">
      <is>
        <t>Vikram</t>
      </is>
    </nc>
  </rcc>
  <rcc rId="856" sId="1">
    <nc r="D160" t="inlineStr">
      <is>
        <t>Passed</t>
      </is>
    </nc>
  </rcc>
  <rcc rId="857" sId="1">
    <oc r="C210" t="inlineStr">
      <is>
        <t>nikhil</t>
      </is>
    </oc>
    <nc r="C210" t="inlineStr">
      <is>
        <t>Vikram</t>
      </is>
    </nc>
  </rcc>
  <rcc rId="858" sId="1">
    <nc r="D210" t="inlineStr">
      <is>
        <t>Passed</t>
      </is>
    </nc>
  </rcc>
  <rcc rId="859" sId="1">
    <oc r="C270" t="inlineStr">
      <is>
        <t>nikhil</t>
      </is>
    </oc>
    <nc r="C270" t="inlineStr">
      <is>
        <t>Vikram</t>
      </is>
    </nc>
  </rcc>
  <rcc rId="860" sId="1">
    <oc r="C203" t="inlineStr">
      <is>
        <t>nikhil</t>
      </is>
    </oc>
    <nc r="C203" t="inlineStr">
      <is>
        <t>Vikram</t>
      </is>
    </nc>
  </rcc>
  <rcc rId="861" sId="1">
    <oc r="C202" t="inlineStr">
      <is>
        <t>nikhil</t>
      </is>
    </oc>
    <nc r="C202" t="inlineStr">
      <is>
        <t>Vikram</t>
      </is>
    </nc>
  </rcc>
</revisions>
</file>

<file path=xl/revisions/revisionLog1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2" sId="1">
    <nc r="D14" t="inlineStr">
      <is>
        <t>Passed</t>
      </is>
    </nc>
  </rcc>
  <rcc rId="863" sId="1">
    <nc r="D15" t="inlineStr">
      <is>
        <t>Passed</t>
      </is>
    </nc>
  </rcc>
  <rcc rId="864" sId="1">
    <nc r="D128" t="inlineStr">
      <is>
        <t>Passed</t>
      </is>
    </nc>
  </rcc>
  <rcc rId="865" sId="1">
    <nc r="D127" t="inlineStr">
      <is>
        <t>Passed</t>
      </is>
    </nc>
  </rcc>
  <rcc rId="866" sId="1">
    <nc r="D139" t="inlineStr">
      <is>
        <t>Passed</t>
      </is>
    </nc>
  </rcc>
  <rcc rId="867" sId="1">
    <nc r="D110" t="inlineStr">
      <is>
        <t>Passed</t>
      </is>
    </nc>
  </rcc>
  <rcc rId="868" sId="1">
    <nc r="D122" t="inlineStr">
      <is>
        <t>Passed</t>
      </is>
    </nc>
  </rcc>
  <rcc rId="869" sId="1">
    <nc r="D169" t="inlineStr">
      <is>
        <t>Passed</t>
      </is>
    </nc>
  </rcc>
  <rcc rId="870" sId="1">
    <nc r="D179" t="inlineStr">
      <is>
        <t>Passed</t>
      </is>
    </nc>
  </rcc>
  <rcc rId="871" sId="1">
    <nc r="D180" t="inlineStr">
      <is>
        <t>Passed</t>
      </is>
    </nc>
  </rcc>
</revisions>
</file>

<file path=xl/revisions/revisionLog1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2" sId="1">
    <nc r="D215" t="inlineStr">
      <is>
        <t>Passed</t>
      </is>
    </nc>
  </rcc>
  <rcc rId="873" sId="1">
    <nc r="D243" t="inlineStr">
      <is>
        <t>Passed</t>
      </is>
    </nc>
  </rcc>
  <rcc rId="874" sId="1">
    <nc r="D242" t="inlineStr">
      <is>
        <t>Passed</t>
      </is>
    </nc>
  </rcc>
  <rcc rId="875" sId="1">
    <nc r="D254" t="inlineStr">
      <is>
        <t>Passed</t>
      </is>
    </nc>
  </rcc>
  <rcc rId="876" sId="1">
    <nc r="D255" t="inlineStr">
      <is>
        <t>Passed</t>
      </is>
    </nc>
  </rcc>
  <rfmt sheetId="1" sqref="D255">
    <dxf>
      <alignment horizontal="general" vertical="bottom" textRotation="0" wrapText="0" indent="0" justifyLastLine="0" shrinkToFit="0" readingOrder="0"/>
    </dxf>
  </rfmt>
  <rcc rId="877" sId="1">
    <oc r="C254" t="inlineStr">
      <is>
        <t>nikhil</t>
      </is>
    </oc>
    <nc r="C254" t="inlineStr">
      <is>
        <t>Vikram</t>
      </is>
    </nc>
  </rcc>
  <rcc rId="878" sId="1">
    <oc r="C255" t="inlineStr">
      <is>
        <t>nikhil</t>
      </is>
    </oc>
    <nc r="C255" t="inlineStr">
      <is>
        <t>Vikram</t>
      </is>
    </nc>
  </rcc>
  <rcc rId="879" sId="1">
    <nc r="D268" t="inlineStr">
      <is>
        <t>Blocked</t>
      </is>
    </nc>
  </rcc>
  <rcc rId="880" sId="1">
    <nc r="D241" t="inlineStr">
      <is>
        <t>Passed</t>
      </is>
    </nc>
  </rcc>
</revisions>
</file>

<file path=xl/revisions/revisionLog1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1" sId="1">
    <oc r="D253" t="inlineStr">
      <is>
        <t>fail</t>
      </is>
    </oc>
    <nc r="D253" t="inlineStr">
      <is>
        <t>Failed</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7" sId="1">
    <nc r="D5" t="inlineStr">
      <is>
        <t>pass</t>
      </is>
    </nc>
  </rcc>
</revisions>
</file>

<file path=xl/revisions/revisionLog1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2" sId="1">
    <nc r="D96" t="inlineStr">
      <is>
        <t>Passed</t>
      </is>
    </nc>
  </rcc>
  <rcc rId="883" sId="1">
    <nc r="D95" t="inlineStr">
      <is>
        <t>Passed</t>
      </is>
    </nc>
  </rcc>
  <rcc rId="884" sId="1">
    <nc r="D203" t="inlineStr">
      <is>
        <t>Passed</t>
      </is>
    </nc>
  </rcc>
  <rcc rId="885" sId="1">
    <nc r="D202" t="inlineStr">
      <is>
        <t>Passed</t>
      </is>
    </nc>
  </rcc>
  <rcc rId="886" sId="1">
    <nc r="D216" t="inlineStr">
      <is>
        <t>Passed</t>
      </is>
    </nc>
  </rcc>
  <rcc rId="887" sId="1">
    <nc r="D217" t="inlineStr">
      <is>
        <t>Passed</t>
      </is>
    </nc>
  </rcc>
  <rcc rId="888" sId="1">
    <nc r="D238" t="inlineStr">
      <is>
        <t>Passed</t>
      </is>
    </nc>
  </rcc>
</revisions>
</file>

<file path=xl/revisions/revisionLog1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9" sId="1">
    <oc r="C18" t="inlineStr">
      <is>
        <t>nikhil</t>
      </is>
    </oc>
    <nc r="C18" t="inlineStr">
      <is>
        <t>Vikram</t>
      </is>
    </nc>
  </rcc>
  <rcv guid="{F67669DC-DAB7-4B57-BAD0-6729910E4FBF}" action="delete"/>
  <rdn rId="0" localSheetId="1" customView="1" name="Z_F67669DC_DAB7_4B57_BAD0_6729910E4FBF_.wvu.FilterData" hidden="1" oldHidden="1">
    <formula>'RPL_SBGA_IFWI_Test suite_Ext_BA'!$A$1:$AN$273</formula>
    <oldFormula>'RPL_SBGA_IFWI_Test suite_Ext_BA'!$A$1:$AN$273</oldFormula>
  </rdn>
  <rcv guid="{F67669DC-DAB7-4B57-BAD0-6729910E4FBF}" action="add"/>
</revisions>
</file>

<file path=xl/revisions/revisionLog1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1" sId="1">
    <nc r="D92" t="inlineStr">
      <is>
        <t>Failed</t>
      </is>
    </nc>
  </rcc>
  <rcc rId="892" sId="1">
    <nc r="D102" t="inlineStr">
      <is>
        <t>Failed</t>
      </is>
    </nc>
  </rcc>
  <rcc rId="893" sId="1">
    <nc r="D149" t="inlineStr">
      <is>
        <t>Failed</t>
      </is>
    </nc>
  </rcc>
  <rcc rId="894" sId="1">
    <nc r="D153" t="inlineStr">
      <is>
        <t>Failed</t>
      </is>
    </nc>
  </rcc>
  <rcc rId="895" sId="1">
    <nc r="D234" t="inlineStr">
      <is>
        <t>Failed</t>
      </is>
    </nc>
  </rcc>
  <rcc rId="896" sId="1">
    <nc r="D236" t="inlineStr">
      <is>
        <t>Failed</t>
      </is>
    </nc>
  </rcc>
</revisions>
</file>

<file path=xl/revisions/revisionLog1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7" sId="1">
    <nc r="D266" t="inlineStr">
      <is>
        <t>Passed</t>
      </is>
    </nc>
  </rcc>
</revisions>
</file>

<file path=xl/revisions/revisionLog1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8" sId="1">
    <oc r="C62" t="inlineStr">
      <is>
        <t>nikhil</t>
      </is>
    </oc>
    <nc r="C62" t="inlineStr">
      <is>
        <t>Vikram</t>
      </is>
    </nc>
  </rcc>
  <rcc rId="899" sId="1">
    <nc r="D62" t="inlineStr">
      <is>
        <t>Passed</t>
      </is>
    </nc>
  </rcc>
  <rcc rId="900" sId="1">
    <nc r="D269" t="inlineStr">
      <is>
        <t>Blocked</t>
      </is>
    </nc>
  </rcc>
</revisions>
</file>

<file path=xl/revisions/revisionLog1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1" sId="1">
    <nc r="D260" t="inlineStr">
      <is>
        <t>Passed</t>
      </is>
    </nc>
  </rcc>
  <rcc rId="902" sId="1">
    <nc r="D103" t="inlineStr">
      <is>
        <t>Passed</t>
      </is>
    </nc>
  </rcc>
  <rcc rId="903" sId="1">
    <nc r="D177" t="inlineStr">
      <is>
        <t>Passed</t>
      </is>
    </nc>
  </rcc>
</revisions>
</file>

<file path=xl/revisions/revisionLog1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4" sId="1">
    <nc r="D48" t="inlineStr">
      <is>
        <t>Passed</t>
      </is>
    </nc>
  </rcc>
</revisions>
</file>

<file path=xl/revisions/revisionLog1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5" sId="1">
    <nc r="D208" t="inlineStr">
      <is>
        <t>Passed</t>
      </is>
    </nc>
  </rcc>
</revisions>
</file>

<file path=xl/revisions/revisionLog1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6" sId="1">
    <nc r="D101" t="inlineStr">
      <is>
        <t>Passed</t>
      </is>
    </nc>
  </rcc>
</revisions>
</file>

<file path=xl/revisions/revisionLog1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7" sId="1">
    <nc r="D233" t="inlineStr">
      <is>
        <t>Passed</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8" sId="1">
    <oc r="C8" t="inlineStr">
      <is>
        <t>halashree</t>
      </is>
    </oc>
    <nc r="C8"/>
  </rcc>
</revisions>
</file>

<file path=xl/revisions/revisionLog1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8" sId="1">
    <nc r="D20" t="inlineStr">
      <is>
        <t>Failed</t>
      </is>
    </nc>
  </rcc>
</revisions>
</file>

<file path=xl/revisions/revisionLog1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9" sId="1">
    <nc r="D61" t="inlineStr">
      <is>
        <t>Passed</t>
      </is>
    </nc>
  </rcc>
</revisions>
</file>

<file path=xl/revisions/revisionLog1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0" sId="1">
    <nc r="D154" t="inlineStr">
      <is>
        <t>Passed</t>
      </is>
    </nc>
  </rcc>
  <rcc rId="911" sId="1">
    <nc r="D245" t="inlineStr">
      <is>
        <t>Passed</t>
      </is>
    </nc>
  </rcc>
</revisions>
</file>

<file path=xl/revisions/revisionLog1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 sId="1">
    <oc r="C206" t="inlineStr">
      <is>
        <t>nikhil</t>
      </is>
    </oc>
    <nc r="C206" t="inlineStr">
      <is>
        <t>Vikram</t>
      </is>
    </nc>
  </rcc>
  <rcc rId="913" sId="1">
    <nc r="D262" t="inlineStr">
      <is>
        <t>Passed</t>
      </is>
    </nc>
  </rcc>
</revisions>
</file>

<file path=xl/revisions/revisionLog1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4" sId="1">
    <oc r="C99" t="inlineStr">
      <is>
        <t>nikhil</t>
      </is>
    </oc>
    <nc r="C99" t="inlineStr">
      <is>
        <t>Vikram</t>
      </is>
    </nc>
  </rcc>
  <rcc rId="915" sId="1">
    <oc r="C45" t="inlineStr">
      <is>
        <t>nikhil</t>
      </is>
    </oc>
    <nc r="C45" t="inlineStr">
      <is>
        <t>Vikram</t>
      </is>
    </nc>
  </rcc>
  <rcc rId="916" sId="1">
    <oc r="C108" t="inlineStr">
      <is>
        <t>nikhil</t>
      </is>
    </oc>
    <nc r="C108" t="inlineStr">
      <is>
        <t>Vikram</t>
      </is>
    </nc>
  </rcc>
</revisions>
</file>

<file path=xl/revisions/revisionLog1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7" sId="1">
    <nc r="D105" t="inlineStr">
      <is>
        <t>Passed</t>
      </is>
    </nc>
  </rcc>
</revisions>
</file>

<file path=xl/revisions/revisionLog1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8" sId="1">
    <nc r="D271" t="inlineStr">
      <is>
        <t>Passed</t>
      </is>
    </nc>
  </rcc>
  <rcc rId="919" sId="1">
    <nc r="D270" t="inlineStr">
      <is>
        <t>Passed</t>
      </is>
    </nc>
  </rcc>
  <rcc rId="920" sId="1">
    <nc r="D28" t="inlineStr">
      <is>
        <t>Passed</t>
      </is>
    </nc>
  </rcc>
  <rcc rId="921" sId="1">
    <nc r="D49" t="inlineStr">
      <is>
        <t>Passed</t>
      </is>
    </nc>
  </rcc>
  <rcc rId="922" sId="1">
    <nc r="D50" t="inlineStr">
      <is>
        <t>Passed</t>
      </is>
    </nc>
  </rcc>
  <rcc rId="923" sId="1">
    <nc r="D27" t="inlineStr">
      <is>
        <t>Passed</t>
      </is>
    </nc>
  </rcc>
  <rcc rId="924" sId="1">
    <nc r="D18" t="inlineStr">
      <is>
        <t>Passed</t>
      </is>
    </nc>
  </rcc>
</revisions>
</file>

<file path=xl/revisions/revisionLog1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5" sId="1">
    <nc r="D34" t="inlineStr">
      <is>
        <t>Passed</t>
      </is>
    </nc>
  </rcc>
  <rcc rId="926" sId="1">
    <nc r="D35" t="inlineStr">
      <is>
        <t>Passed</t>
      </is>
    </nc>
  </rcc>
</revisions>
</file>

<file path=xl/revisions/revisionLog1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7" sId="1">
    <nc r="D80" t="inlineStr">
      <is>
        <t>Passed</t>
      </is>
    </nc>
  </rcc>
</revisions>
</file>

<file path=xl/revisions/revisionLog1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8" sId="1">
    <nc r="D51" t="inlineStr">
      <is>
        <t>Passed</t>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9" sId="1">
    <nc r="C130" t="inlineStr">
      <is>
        <t>halashree</t>
      </is>
    </nc>
  </rcc>
  <rfmt sheetId="1" sqref="C130">
    <dxf>
      <alignment horizontal="general" vertical="bottom" textRotation="0" wrapText="0" indent="0" justifyLastLine="0" shrinkToFit="0" readingOrder="0"/>
    </dxf>
  </rfmt>
  <rcc rId="450" sId="1">
    <nc r="C166" t="inlineStr">
      <is>
        <t>halashree</t>
      </is>
    </nc>
  </rcc>
  <rfmt sheetId="1" sqref="C166">
    <dxf>
      <alignment horizontal="general" vertical="bottom" textRotation="0" wrapText="0" indent="0" justifyLastLine="0" shrinkToFit="0" readingOrder="0"/>
    </dxf>
  </rfmt>
  <rcc rId="451" sId="1">
    <nc r="C165" t="inlineStr">
      <is>
        <t>halashree</t>
      </is>
    </nc>
  </rcc>
  <rfmt sheetId="1" sqref="C165">
    <dxf>
      <alignment horizontal="general" vertical="bottom" textRotation="0" wrapText="0" indent="0" justifyLastLine="0" shrinkToFit="0" readingOrder="0"/>
    </dxf>
  </rfmt>
</revisions>
</file>

<file path=xl/revisions/revisionLog1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9" sId="1">
    <oc r="C220" t="inlineStr">
      <is>
        <t>nikhil</t>
      </is>
    </oc>
    <nc r="C220" t="inlineStr">
      <is>
        <t>Vikram</t>
      </is>
    </nc>
  </rcc>
  <rcc rId="930" sId="1">
    <oc r="C244" t="inlineStr">
      <is>
        <t>nikhil</t>
      </is>
    </oc>
    <nc r="C244" t="inlineStr">
      <is>
        <t>Vikram</t>
      </is>
    </nc>
  </rcc>
</revisions>
</file>

<file path=xl/revisions/revisionLog1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1" sId="1">
    <nc r="D93" t="inlineStr">
      <is>
        <t>Passed</t>
      </is>
    </nc>
  </rcc>
</revisions>
</file>

<file path=xl/revisions/revisionLog1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2" sId="1">
    <nc r="D94" t="inlineStr">
      <is>
        <t>Passed</t>
      </is>
    </nc>
  </rcc>
</revisions>
</file>

<file path=xl/revisions/revisionLog1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3" sId="1">
    <nc r="D256" t="inlineStr">
      <is>
        <t>Passed</t>
      </is>
    </nc>
  </rcc>
</revisions>
</file>

<file path=xl/revisions/revisionLog1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4" sId="1">
    <oc r="C214" t="inlineStr">
      <is>
        <t>Vikram</t>
      </is>
    </oc>
    <nc r="C214" t="inlineStr">
      <is>
        <t>nikhil</t>
      </is>
    </nc>
  </rcc>
</revisions>
</file>

<file path=xl/revisions/revisionLog1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5" sId="1">
    <nc r="D214" t="inlineStr">
      <is>
        <t>Passed</t>
      </is>
    </nc>
  </rcc>
</revisions>
</file>

<file path=xl/revisions/revisionLog1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6" sId="1">
    <oc r="E36" t="inlineStr">
      <is>
        <t>S0I2.1 is not hitting</t>
      </is>
    </oc>
    <nc r="E36"/>
  </rcc>
  <rcc rId="937" sId="1">
    <oc r="E42" t="inlineStr">
      <is>
        <t>S0I2.1 is not hitting</t>
      </is>
    </oc>
    <nc r="E42"/>
  </rcc>
</revisions>
</file>

<file path=xl/revisions/revisionLog1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297225AF_25C2_4C34_AF9D_1245656B3382_.wvu.FilterData" hidden="1" oldHidden="1">
    <formula>'RPL_SBGA_IFWI_Test suite_Ext_BA'!$A$1:$AN$273</formula>
  </rdn>
  <rcv guid="{297225AF-25C2-4C34-AF9D-1245656B3382}" action="add"/>
</revisions>
</file>

<file path=xl/revisions/revisionLog1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9" sId="1">
    <nc r="D58" t="inlineStr">
      <is>
        <t>Passed</t>
      </is>
    </nc>
  </rcc>
</revisions>
</file>

<file path=xl/revisions/revisionLog1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0" sId="1">
    <nc r="D258" t="inlineStr">
      <is>
        <t>Passed</t>
      </is>
    </nc>
  </rcc>
  <rcc rId="941" sId="1">
    <nc r="D240" t="inlineStr">
      <is>
        <t>Passed</t>
      </is>
    </nc>
  </rcc>
  <rcc rId="942" sId="1">
    <nc r="D239" t="inlineStr">
      <is>
        <t>Passed</t>
      </is>
    </nc>
  </rcc>
  <rcc rId="943" sId="1">
    <nc r="D237" t="inlineStr">
      <is>
        <t>Passed</t>
      </is>
    </nc>
  </rcc>
  <rcc rId="944" sId="1">
    <nc r="D229" t="inlineStr">
      <is>
        <t>Passed</t>
      </is>
    </nc>
  </rcc>
  <rcc rId="945" sId="1">
    <nc r="D226" t="inlineStr">
      <is>
        <t>Passed</t>
      </is>
    </nc>
  </rcc>
  <rcc rId="946" sId="1">
    <nc r="D224" t="inlineStr">
      <is>
        <t>Passed</t>
      </is>
    </nc>
  </rcc>
  <rcc rId="947" sId="1">
    <nc r="D189" t="inlineStr">
      <is>
        <t>Passed</t>
      </is>
    </nc>
  </rcc>
  <rcc rId="948" sId="1">
    <nc r="D190" t="inlineStr">
      <is>
        <t>Passed</t>
      </is>
    </nc>
  </rcc>
  <rcc rId="949" sId="1">
    <nc r="D191" t="inlineStr">
      <is>
        <t>Passed</t>
      </is>
    </nc>
  </rcc>
  <rcc rId="950" sId="1">
    <nc r="D192" t="inlineStr">
      <is>
        <t>Passed</t>
      </is>
    </nc>
  </rcc>
  <rcc rId="951" sId="1">
    <nc r="D193" t="inlineStr">
      <is>
        <t>Passed</t>
      </is>
    </nc>
  </rcc>
  <rcc rId="952" sId="1">
    <nc r="D194" t="inlineStr">
      <is>
        <t>Passed</t>
      </is>
    </nc>
  </rcc>
  <rcc rId="953" sId="1">
    <nc r="D195" t="inlineStr">
      <is>
        <t>Passed</t>
      </is>
    </nc>
  </rcc>
  <rcc rId="954" sId="1">
    <nc r="D196" t="inlineStr">
      <is>
        <t>Passed</t>
      </is>
    </nc>
  </rcc>
  <rcc rId="955" sId="1">
    <nc r="D197" t="inlineStr">
      <is>
        <t>Passed</t>
      </is>
    </nc>
  </rcc>
  <rcc rId="956" sId="1">
    <nc r="D198" t="inlineStr">
      <is>
        <t>Passed</t>
      </is>
    </nc>
  </rcc>
  <rcc rId="957" sId="1">
    <nc r="D200" t="inlineStr">
      <is>
        <t>Passed</t>
      </is>
    </nc>
  </rcc>
  <rcc rId="958" sId="1">
    <nc r="D201" t="inlineStr">
      <is>
        <t>Passed</t>
      </is>
    </nc>
  </rcc>
  <rcc rId="959" sId="1">
    <nc r="D184" t="inlineStr">
      <is>
        <t>Passed</t>
      </is>
    </nc>
  </rcc>
  <rcc rId="960" sId="1">
    <nc r="D183" t="inlineStr">
      <is>
        <t>Passed</t>
      </is>
    </nc>
  </rcc>
  <rcc rId="961" sId="1">
    <nc r="D165" t="inlineStr">
      <is>
        <t>Passed</t>
      </is>
    </nc>
  </rcc>
  <rcc rId="962" sId="1">
    <nc r="D88" t="inlineStr">
      <is>
        <t>Passed</t>
      </is>
    </nc>
  </rcc>
  <rcc rId="963" sId="1">
    <nc r="D90" t="inlineStr">
      <is>
        <t>Passed</t>
      </is>
    </nc>
  </rcc>
  <rcc rId="964" sId="1">
    <nc r="D53" t="inlineStr">
      <is>
        <t>Passed</t>
      </is>
    </nc>
  </rcc>
  <rcv guid="{02D23A4F-A8DC-4628-A03C-43729B8790B0}" action="delete"/>
  <rdn rId="0" localSheetId="1" customView="1" name="Z_02D23A4F_A8DC_4628_A03C_43729B8790B0_.wvu.FilterData" hidden="1" oldHidden="1">
    <formula>'RPL_SBGA_IFWI_Test suite_Ext_BA'!$A$1:$AN$273</formula>
    <oldFormula>'RPL_SBGA_IFWI_Test suite_Ext_BA'!$A$1:$AN$273</oldFormula>
  </rdn>
  <rcv guid="{02D23A4F-A8DC-4628-A03C-43729B8790B0}" action="add"/>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2" sId="1">
    <nc r="C184" t="inlineStr">
      <is>
        <t>halashree</t>
      </is>
    </nc>
  </rcc>
  <rfmt sheetId="1" sqref="C184">
    <dxf>
      <alignment horizontal="general" vertical="bottom" textRotation="0" wrapText="0" indent="0" justifyLastLine="0" shrinkToFit="0" readingOrder="0"/>
    </dxf>
  </rfmt>
  <rcc rId="453" sId="1">
    <nc r="C183" t="inlineStr">
      <is>
        <t>halashree</t>
      </is>
    </nc>
  </rcc>
  <rfmt sheetId="1" sqref="C183">
    <dxf>
      <alignment horizontal="general" vertical="bottom" textRotation="0" wrapText="0" indent="0" justifyLastLine="0" shrinkToFit="0" readingOrder="0"/>
    </dxf>
  </rfmt>
</revisions>
</file>

<file path=xl/revisions/revisionLog1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6" sId="1">
    <oc r="C163" t="inlineStr">
      <is>
        <t>Vikram</t>
      </is>
    </oc>
    <nc r="C163" t="inlineStr">
      <is>
        <t>nikhil</t>
      </is>
    </nc>
  </rcc>
  <rcc rId="967" sId="1">
    <nc r="D163" t="inlineStr">
      <is>
        <t>Passed</t>
      </is>
    </nc>
  </rcc>
</revisions>
</file>

<file path=xl/revisions/revisionLog1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8" sId="1">
    <oc r="C259" t="inlineStr">
      <is>
        <t>Vikram</t>
      </is>
    </oc>
    <nc r="C259" t="inlineStr">
      <is>
        <t>nikhil</t>
      </is>
    </nc>
  </rcc>
  <rcc rId="969" sId="1">
    <nc r="D259" t="inlineStr">
      <is>
        <t>Passed</t>
      </is>
    </nc>
  </rcc>
  <rcv guid="{F67669DC-DAB7-4B57-BAD0-6729910E4FBF}" action="delete"/>
  <rdn rId="0" localSheetId="1" customView="1" name="Z_F67669DC_DAB7_4B57_BAD0_6729910E4FBF_.wvu.FilterData" hidden="1" oldHidden="1">
    <formula>'RPL_SBGA_IFWI_Test suite_Ext_BA'!$A$1:$AN$273</formula>
    <oldFormula>'RPL_SBGA_IFWI_Test suite_Ext_BA'!$A$1:$AN$273</oldFormula>
  </rdn>
  <rcv guid="{F67669DC-DAB7-4B57-BAD0-6729910E4FBF}" action="add"/>
</revisions>
</file>

<file path=xl/revisions/revisionLog1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 sId="1">
    <nc r="D206" t="inlineStr">
      <is>
        <t>Passed</t>
      </is>
    </nc>
  </rcc>
  <rcc rId="972" sId="1">
    <nc r="D108" t="inlineStr">
      <is>
        <t>Passed</t>
      </is>
    </nc>
  </rcc>
  <rcc rId="973" sId="1">
    <nc r="D45" t="inlineStr">
      <is>
        <t>Passed</t>
      </is>
    </nc>
  </rcc>
  <rcc rId="974" sId="1">
    <nc r="D89" t="inlineStr">
      <is>
        <t>Passed</t>
      </is>
    </nc>
  </rcc>
</revisions>
</file>

<file path=xl/revisions/revisionLog1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 sId="1">
    <nc r="D54" t="inlineStr">
      <is>
        <t>Passed</t>
      </is>
    </nc>
  </rcc>
  <rcc rId="976" sId="1">
    <nc r="D31" t="inlineStr">
      <is>
        <t>Passed</t>
      </is>
    </nc>
  </rcc>
  <rcc rId="977" sId="1">
    <nc r="D82" t="inlineStr">
      <is>
        <t>Passed</t>
      </is>
    </nc>
  </rcc>
  <rcc rId="978" sId="1">
    <nc r="D99" t="inlineStr">
      <is>
        <t>Passed</t>
      </is>
    </nc>
  </rcc>
  <rcc rId="979" sId="1">
    <nc r="D130" t="inlineStr">
      <is>
        <t>Passed</t>
      </is>
    </nc>
  </rcc>
  <rcc rId="980" sId="1">
    <nc r="D244" t="inlineStr">
      <is>
        <t>Passed</t>
      </is>
    </nc>
  </rcc>
  <rcc rId="981" sId="1">
    <nc r="D220" t="inlineStr">
      <is>
        <t>Passed</t>
      </is>
    </nc>
  </rcc>
</revisions>
</file>

<file path=xl/revisions/revisionLog1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2" sId="1">
    <nc r="D204" t="inlineStr">
      <is>
        <t>Passed</t>
      </is>
    </nc>
  </rcc>
  <rcc rId="983" sId="1">
    <nc r="D205" t="inlineStr">
      <is>
        <t>Passed</t>
      </is>
    </nc>
  </rcc>
  <rcc rId="984" sId="1">
    <nc r="D46" t="inlineStr">
      <is>
        <t>Passed</t>
      </is>
    </nc>
  </rcc>
  <rcc rId="985" sId="1">
    <nc r="D16" t="inlineStr">
      <is>
        <t>Passed</t>
      </is>
    </nc>
  </rcc>
  <rcc rId="986" sId="1">
    <nc r="D181" t="inlineStr">
      <is>
        <t>Passed</t>
      </is>
    </nc>
  </rcc>
  <rcc rId="987" sId="1">
    <nc r="D188" t="inlineStr">
      <is>
        <t>Passed</t>
      </is>
    </nc>
  </rcc>
  <rcc rId="988" sId="1">
    <nc r="D219" t="inlineStr">
      <is>
        <t>Passed</t>
      </is>
    </nc>
  </rcc>
  <rfmt sheetId="1" sqref="D219">
    <dxf>
      <alignment horizontal="general" vertical="bottom" textRotation="0" wrapText="0" indent="0" justifyLastLine="0" shrinkToFit="0" readingOrder="0"/>
    </dxf>
  </rfmt>
  <rcc rId="989" sId="1">
    <nc r="D264" t="inlineStr">
      <is>
        <t>Passed</t>
      </is>
    </nc>
  </rcc>
  <rcc rId="990" sId="1">
    <nc r="D265" t="inlineStr">
      <is>
        <t>Passed</t>
      </is>
    </nc>
  </rcc>
  <rcc rId="991" sId="1">
    <nc r="D100" t="inlineStr">
      <is>
        <t>Passed</t>
      </is>
    </nc>
  </rcc>
  <rcc rId="992" sId="1">
    <nc r="D106" t="inlineStr">
      <is>
        <t>Passed</t>
      </is>
    </nc>
  </rcc>
  <rcc rId="993" sId="1">
    <nc r="D257" t="inlineStr">
      <is>
        <t>Passed</t>
      </is>
    </nc>
  </rcc>
</revisions>
</file>

<file path=xl/revisions/revisionLog1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4" sId="1">
    <nc r="D11" t="inlineStr">
      <is>
        <t>WIP</t>
      </is>
    </nc>
  </rcc>
  <rcc rId="995" sId="1">
    <nc r="D79" t="inlineStr">
      <is>
        <t>Passed</t>
      </is>
    </nc>
  </rcc>
  <rcc rId="996" sId="1">
    <nc r="D87" t="inlineStr">
      <is>
        <t>Passed</t>
      </is>
    </nc>
  </rcc>
  <rfmt sheetId="1" sqref="D87">
    <dxf>
      <alignment horizontal="general" vertical="bottom" textRotation="0" wrapText="0" indent="0" justifyLastLine="0" shrinkToFit="0" readingOrder="0"/>
    </dxf>
  </rfmt>
  <rcc rId="997" sId="1">
    <nc r="D218" t="inlineStr">
      <is>
        <t>Passed</t>
      </is>
    </nc>
  </rcc>
  <rfmt sheetId="1" sqref="D218">
    <dxf>
      <alignment horizontal="general" vertical="bottom" textRotation="0" wrapText="0" indent="0" justifyLastLine="0" shrinkToFit="0" readingOrder="0"/>
    </dxf>
  </rfmt>
  <rcv guid="{02D23A4F-A8DC-4628-A03C-43729B8790B0}" action="delete"/>
  <rdn rId="0" localSheetId="1" customView="1" name="Z_02D23A4F_A8DC_4628_A03C_43729B8790B0_.wvu.FilterData" hidden="1" oldHidden="1">
    <formula>'RPL_SBGA_IFWI_Test suite_Ext_BA'!$A$1:$AN$273</formula>
    <oldFormula>'RPL_SBGA_IFWI_Test suite_Ext_BA'!$A$1:$AN$273</oldFormula>
  </rdn>
  <rcv guid="{02D23A4F-A8DC-4628-A03C-43729B8790B0}" action="add"/>
</revisions>
</file>

<file path=xl/revisions/revisionLog1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99" sId="1" ref="C1:C1048576" action="deleteCol">
    <rfmt sheetId="1" xfDxf="1" sqref="C1:C1048576" start="0" length="0"/>
    <rcc rId="0" sId="1">
      <nc r="C1" t="inlineStr">
        <is>
          <t>Validated by</t>
        </is>
      </nc>
    </rcc>
    <rcc rId="0" sId="1">
      <nc r="C2" t="inlineStr">
        <is>
          <t>nikhil</t>
        </is>
      </nc>
    </rcc>
    <rcc rId="0" sId="1">
      <nc r="C3" t="inlineStr">
        <is>
          <t>halashree</t>
        </is>
      </nc>
    </rcc>
    <rcc rId="0" sId="1">
      <nc r="C4" t="inlineStr">
        <is>
          <t>halashree</t>
        </is>
      </nc>
    </rcc>
    <rcc rId="0" sId="1">
      <nc r="C5" t="inlineStr">
        <is>
          <t>halashree</t>
        </is>
      </nc>
    </rcc>
    <rcc rId="0" sId="1">
      <nc r="C6" t="inlineStr">
        <is>
          <t>halashree</t>
        </is>
      </nc>
    </rcc>
    <rcc rId="0" sId="1">
      <nc r="C7" t="inlineStr">
        <is>
          <t>halashree</t>
        </is>
      </nc>
    </rcc>
    <rcc rId="0" sId="1">
      <nc r="C8" t="inlineStr">
        <is>
          <t>jin</t>
        </is>
      </nc>
    </rcc>
    <rcc rId="0" sId="1">
      <nc r="C9" t="inlineStr">
        <is>
          <t>jin</t>
        </is>
      </nc>
    </rcc>
    <rcc rId="0" sId="1">
      <nc r="C10" t="inlineStr">
        <is>
          <t>nikhil</t>
        </is>
      </nc>
    </rcc>
    <rcc rId="0" sId="1">
      <nc r="C11" t="inlineStr">
        <is>
          <t>Vikram</t>
        </is>
      </nc>
    </rcc>
    <rcc rId="0" sId="1">
      <nc r="C12" t="inlineStr">
        <is>
          <t>jin</t>
        </is>
      </nc>
    </rcc>
    <rcc rId="0" sId="1">
      <nc r="C13" t="inlineStr">
        <is>
          <t>jin</t>
        </is>
      </nc>
    </rcc>
    <rcc rId="0" sId="1">
      <nc r="C14" t="inlineStr">
        <is>
          <t>Vikram</t>
        </is>
      </nc>
    </rcc>
    <rcc rId="0" sId="1">
      <nc r="C15" t="inlineStr">
        <is>
          <t>Vikram</t>
        </is>
      </nc>
    </rcc>
    <rcc rId="0" sId="1">
      <nc r="C16" t="inlineStr">
        <is>
          <t>Vikram</t>
        </is>
      </nc>
    </rcc>
    <rcc rId="0" sId="1">
      <nc r="C17" t="inlineStr">
        <is>
          <t>halashree</t>
        </is>
      </nc>
    </rcc>
    <rcc rId="0" sId="1">
      <nc r="C18" t="inlineStr">
        <is>
          <t>Vikram</t>
        </is>
      </nc>
    </rcc>
    <rcc rId="0" sId="1">
      <nc r="C19" t="inlineStr">
        <is>
          <t>jin</t>
        </is>
      </nc>
    </rcc>
    <rcc rId="0" sId="1">
      <nc r="C20" t="inlineStr">
        <is>
          <t>nikhil</t>
        </is>
      </nc>
    </rcc>
    <rcc rId="0" sId="1">
      <nc r="C21" t="inlineStr">
        <is>
          <t>nikhil</t>
        </is>
      </nc>
    </rcc>
    <rcc rId="0" sId="1">
      <nc r="C22" t="inlineStr">
        <is>
          <t>nikhil</t>
        </is>
      </nc>
    </rcc>
    <rcc rId="0" sId="1">
      <nc r="C23" t="inlineStr">
        <is>
          <t>halashree</t>
        </is>
      </nc>
    </rcc>
    <rcc rId="0" sId="1">
      <nc r="C24" t="inlineStr">
        <is>
          <t>halashree</t>
        </is>
      </nc>
    </rcc>
    <rcc rId="0" sId="1">
      <nc r="C25" t="inlineStr">
        <is>
          <t>jin</t>
        </is>
      </nc>
    </rcc>
    <rcc rId="0" sId="1">
      <nc r="C26" t="inlineStr">
        <is>
          <t>halashree</t>
        </is>
      </nc>
    </rcc>
    <rcc rId="0" sId="1">
      <nc r="C27" t="inlineStr">
        <is>
          <t>Vikram</t>
        </is>
      </nc>
    </rcc>
    <rcc rId="0" sId="1">
      <nc r="C28" t="inlineStr">
        <is>
          <t>Vikram</t>
        </is>
      </nc>
    </rcc>
    <rcc rId="0" sId="1">
      <nc r="C29" t="inlineStr">
        <is>
          <t>jin</t>
        </is>
      </nc>
    </rcc>
    <rcc rId="0" sId="1">
      <nc r="C30" t="inlineStr">
        <is>
          <t>halashree</t>
        </is>
      </nc>
    </rcc>
    <rcc rId="0" sId="1">
      <nc r="C31" t="inlineStr">
        <is>
          <t>Vikram</t>
        </is>
      </nc>
    </rcc>
    <rcc rId="0" sId="1">
      <nc r="C32" t="inlineStr">
        <is>
          <t>jin</t>
        </is>
      </nc>
    </rcc>
    <rcc rId="0" sId="1">
      <nc r="C33" t="inlineStr">
        <is>
          <t>jin</t>
        </is>
      </nc>
    </rcc>
    <rcc rId="0" sId="1">
      <nc r="C34" t="inlineStr">
        <is>
          <t>Vikram</t>
        </is>
      </nc>
    </rcc>
    <rcc rId="0" sId="1">
      <nc r="C35" t="inlineStr">
        <is>
          <t>Vikram</t>
        </is>
      </nc>
    </rcc>
    <rcc rId="0" sId="1">
      <nc r="C36" t="inlineStr">
        <is>
          <t>nikhil</t>
        </is>
      </nc>
    </rcc>
    <rcc rId="0" sId="1">
      <nc r="C37" t="inlineStr">
        <is>
          <t>Vikram</t>
        </is>
      </nc>
    </rcc>
    <rcc rId="0" sId="1">
      <nc r="C38" t="inlineStr">
        <is>
          <t>Vikram</t>
        </is>
      </nc>
    </rcc>
    <rcc rId="0" sId="1">
      <nc r="C39" t="inlineStr">
        <is>
          <t>Vikram</t>
        </is>
      </nc>
    </rcc>
    <rcc rId="0" sId="1">
      <nc r="C40" t="inlineStr">
        <is>
          <t>Vikram</t>
        </is>
      </nc>
    </rcc>
    <rcc rId="0" sId="1">
      <nc r="C41" t="inlineStr">
        <is>
          <t>Vikram</t>
        </is>
      </nc>
    </rcc>
    <rcc rId="0" sId="1">
      <nc r="C42" t="inlineStr">
        <is>
          <t>nikhil</t>
        </is>
      </nc>
    </rcc>
    <rcc rId="0" sId="1">
      <nc r="C43" t="inlineStr">
        <is>
          <t>jin</t>
        </is>
      </nc>
    </rcc>
    <rcc rId="0" sId="1">
      <nc r="C44" t="inlineStr">
        <is>
          <t>nikhil</t>
        </is>
      </nc>
    </rcc>
    <rcc rId="0" sId="1">
      <nc r="C45" t="inlineStr">
        <is>
          <t>Vikram</t>
        </is>
      </nc>
    </rcc>
    <rcc rId="0" sId="1">
      <nc r="C46" t="inlineStr">
        <is>
          <t>Vikram</t>
        </is>
      </nc>
    </rcc>
    <rcc rId="0" sId="1">
      <nc r="C47" t="inlineStr">
        <is>
          <t>nikhil</t>
        </is>
      </nc>
    </rcc>
    <rcc rId="0" sId="1">
      <nc r="C48" t="inlineStr">
        <is>
          <t>nikhil</t>
        </is>
      </nc>
    </rcc>
    <rcc rId="0" sId="1">
      <nc r="C49" t="inlineStr">
        <is>
          <t>Vikram</t>
        </is>
      </nc>
    </rcc>
    <rcc rId="0" sId="1">
      <nc r="C50" t="inlineStr">
        <is>
          <t>Vikram</t>
        </is>
      </nc>
    </rcc>
    <rcc rId="0" sId="1">
      <nc r="C51" t="inlineStr">
        <is>
          <t>Vikram</t>
        </is>
      </nc>
    </rcc>
    <rcc rId="0" sId="1">
      <nc r="C52" t="inlineStr">
        <is>
          <t>nikhil</t>
        </is>
      </nc>
    </rcc>
    <rcc rId="0" sId="1">
      <nc r="C53" t="inlineStr">
        <is>
          <t>Vikram</t>
        </is>
      </nc>
    </rcc>
    <rcc rId="0" sId="1">
      <nc r="C54" t="inlineStr">
        <is>
          <t>Vikram</t>
        </is>
      </nc>
    </rcc>
    <rcc rId="0" sId="1">
      <nc r="C57" t="inlineStr">
        <is>
          <t>Vikram</t>
        </is>
      </nc>
    </rcc>
    <rcc rId="0" sId="1">
      <nc r="C58" t="inlineStr">
        <is>
          <t>Vikram</t>
        </is>
      </nc>
    </rcc>
    <rcc rId="0" sId="1">
      <nc r="C59" t="inlineStr">
        <is>
          <t>jin</t>
        </is>
      </nc>
    </rcc>
    <rcc rId="0" sId="1">
      <nc r="C60" t="inlineStr">
        <is>
          <t>halashree</t>
        </is>
      </nc>
    </rcc>
    <rcc rId="0" sId="1">
      <nc r="C61" t="inlineStr">
        <is>
          <t>nikhil</t>
        </is>
      </nc>
    </rcc>
    <rcc rId="0" sId="1">
      <nc r="C62" t="inlineStr">
        <is>
          <t>Vikram</t>
        </is>
      </nc>
    </rcc>
    <rcc rId="0" sId="1">
      <nc r="C63" t="inlineStr">
        <is>
          <t>nikhil</t>
        </is>
      </nc>
    </rcc>
    <rcc rId="0" sId="1">
      <nc r="C64" t="inlineStr">
        <is>
          <t>nikhil</t>
        </is>
      </nc>
    </rcc>
    <rcc rId="0" sId="1">
      <nc r="C65" t="inlineStr">
        <is>
          <t>nikhil</t>
        </is>
      </nc>
    </rcc>
    <rcc rId="0" sId="1">
      <nc r="C66" t="inlineStr">
        <is>
          <t>halashree</t>
        </is>
      </nc>
    </rcc>
    <rcc rId="0" sId="1">
      <nc r="C67" t="inlineStr">
        <is>
          <t>nikhil</t>
        </is>
      </nc>
    </rcc>
    <rcc rId="0" sId="1">
      <nc r="C68" t="inlineStr">
        <is>
          <t>nikhil</t>
        </is>
      </nc>
    </rcc>
    <rcc rId="0" sId="1">
      <nc r="C69" t="inlineStr">
        <is>
          <t>jin</t>
        </is>
      </nc>
    </rcc>
    <rcc rId="0" sId="1">
      <nc r="C70" t="inlineStr">
        <is>
          <t>jin</t>
        </is>
      </nc>
    </rcc>
    <rcc rId="0" sId="1">
      <nc r="C71" t="inlineStr">
        <is>
          <t>jin</t>
        </is>
      </nc>
    </rcc>
    <rcc rId="0" sId="1">
      <nc r="C72" t="inlineStr">
        <is>
          <t>nikhil</t>
        </is>
      </nc>
    </rcc>
    <rcc rId="0" sId="1">
      <nc r="C73" t="inlineStr">
        <is>
          <t>nikhil</t>
        </is>
      </nc>
    </rcc>
    <rcc rId="0" sId="1">
      <nc r="C74" t="inlineStr">
        <is>
          <t>nikhil</t>
        </is>
      </nc>
    </rcc>
    <rcc rId="0" sId="1">
      <nc r="C75" t="inlineStr">
        <is>
          <t>nikhil</t>
        </is>
      </nc>
    </rcc>
    <rcc rId="0" sId="1">
      <nc r="C76" t="inlineStr">
        <is>
          <t>nikhil</t>
        </is>
      </nc>
    </rcc>
    <rcc rId="0" sId="1">
      <nc r="C77" t="inlineStr">
        <is>
          <t>nikhil</t>
        </is>
      </nc>
    </rcc>
    <rcc rId="0" sId="1">
      <nc r="C78" t="inlineStr">
        <is>
          <t>nikhil</t>
        </is>
      </nc>
    </rcc>
    <rcc rId="0" sId="1">
      <nc r="C79" t="inlineStr">
        <is>
          <t>Vikram</t>
        </is>
      </nc>
    </rcc>
    <rcc rId="0" sId="1">
      <nc r="C80" t="inlineStr">
        <is>
          <t>nikhil</t>
        </is>
      </nc>
    </rcc>
    <rcc rId="0" sId="1">
      <nc r="C81" t="inlineStr">
        <is>
          <t>halashree</t>
        </is>
      </nc>
    </rcc>
    <rcc rId="0" sId="1">
      <nc r="C82" t="inlineStr">
        <is>
          <t>Vikram</t>
        </is>
      </nc>
    </rcc>
    <rcc rId="0" sId="1">
      <nc r="C83" t="inlineStr">
        <is>
          <t>Vikram</t>
        </is>
      </nc>
    </rcc>
    <rcc rId="0" sId="1">
      <nc r="C84" t="inlineStr">
        <is>
          <t>halashree</t>
        </is>
      </nc>
    </rcc>
    <rcc rId="0" sId="1">
      <nc r="C85" t="inlineStr">
        <is>
          <t>nikhil</t>
        </is>
      </nc>
    </rcc>
    <rcc rId="0" sId="1">
      <nc r="C86" t="inlineStr">
        <is>
          <t>halashree</t>
        </is>
      </nc>
    </rcc>
    <rcc rId="0" sId="1">
      <nc r="C87" t="inlineStr">
        <is>
          <t>Vikram</t>
        </is>
      </nc>
    </rcc>
    <rcc rId="0" sId="1">
      <nc r="C88" t="inlineStr">
        <is>
          <t>Vikram</t>
        </is>
      </nc>
    </rcc>
    <rcc rId="0" sId="1">
      <nc r="C89" t="inlineStr">
        <is>
          <t>Vikram</t>
        </is>
      </nc>
    </rcc>
    <rcc rId="0" sId="1">
      <nc r="C90" t="inlineStr">
        <is>
          <t>Vikram</t>
        </is>
      </nc>
    </rcc>
    <rcc rId="0" sId="1">
      <nc r="C91" t="inlineStr">
        <is>
          <t>jin</t>
        </is>
      </nc>
    </rcc>
    <rcc rId="0" sId="1">
      <nc r="C92" t="inlineStr">
        <is>
          <t>nikhil</t>
        </is>
      </nc>
    </rcc>
    <rcc rId="0" sId="1">
      <nc r="C93" t="inlineStr">
        <is>
          <t>nikhil</t>
        </is>
      </nc>
    </rcc>
    <rcc rId="0" sId="1">
      <nc r="C94" t="inlineStr">
        <is>
          <t>nikhil</t>
        </is>
      </nc>
    </rcc>
    <rcc rId="0" sId="1">
      <nc r="C95" t="inlineStr">
        <is>
          <t>Vikram</t>
        </is>
      </nc>
    </rcc>
    <rcc rId="0" sId="1">
      <nc r="C96" t="inlineStr">
        <is>
          <t>Vikram</t>
        </is>
      </nc>
    </rcc>
    <rcc rId="0" sId="1">
      <nc r="C97" t="inlineStr">
        <is>
          <t>nikhil</t>
        </is>
      </nc>
    </rcc>
    <rcc rId="0" sId="1">
      <nc r="C98" t="inlineStr">
        <is>
          <t>nikhil</t>
        </is>
      </nc>
    </rcc>
    <rcc rId="0" sId="1">
      <nc r="C99" t="inlineStr">
        <is>
          <t>Vikram</t>
        </is>
      </nc>
    </rcc>
    <rcc rId="0" sId="1">
      <nc r="C100" t="inlineStr">
        <is>
          <t>Vikram</t>
        </is>
      </nc>
    </rcc>
    <rcc rId="0" sId="1">
      <nc r="C101" t="inlineStr">
        <is>
          <t>nikhil</t>
        </is>
      </nc>
    </rcc>
    <rcc rId="0" sId="1">
      <nc r="C102" t="inlineStr">
        <is>
          <t>nikhil</t>
        </is>
      </nc>
    </rcc>
    <rcc rId="0" sId="1">
      <nc r="C103" t="inlineStr">
        <is>
          <t>Vikram</t>
        </is>
      </nc>
    </rcc>
    <rcc rId="0" sId="1">
      <nc r="C104" t="inlineStr">
        <is>
          <t>nikhil</t>
        </is>
      </nc>
    </rcc>
    <rcc rId="0" sId="1">
      <nc r="C105" t="inlineStr">
        <is>
          <t>nikhil</t>
        </is>
      </nc>
    </rcc>
    <rcc rId="0" sId="1">
      <nc r="C106" t="inlineStr">
        <is>
          <t>Vikram</t>
        </is>
      </nc>
    </rcc>
    <rcc rId="0" sId="1">
      <nc r="C107" t="inlineStr">
        <is>
          <t>nikhil</t>
        </is>
      </nc>
    </rcc>
    <rcc rId="0" sId="1">
      <nc r="C108" t="inlineStr">
        <is>
          <t>Vikram</t>
        </is>
      </nc>
    </rcc>
    <rcc rId="0" sId="1">
      <nc r="C109" t="inlineStr">
        <is>
          <t>nikhil</t>
        </is>
      </nc>
    </rcc>
    <rcc rId="0" sId="1">
      <nc r="C110" t="inlineStr">
        <is>
          <t>Vikram</t>
        </is>
      </nc>
    </rcc>
    <rcc rId="0" sId="1">
      <nc r="C111" t="inlineStr">
        <is>
          <t>nikhil</t>
        </is>
      </nc>
    </rcc>
    <rcc rId="0" sId="1">
      <nc r="C112" t="inlineStr">
        <is>
          <t>halashree</t>
        </is>
      </nc>
    </rcc>
    <rcc rId="0" sId="1">
      <nc r="C113" t="inlineStr">
        <is>
          <t>jin</t>
        </is>
      </nc>
    </rcc>
    <rcc rId="0" sId="1">
      <nc r="C114" t="inlineStr">
        <is>
          <t>jin</t>
        </is>
      </nc>
    </rcc>
    <rcc rId="0" sId="1">
      <nc r="C115" t="inlineStr">
        <is>
          <t>halashree</t>
        </is>
      </nc>
    </rcc>
    <rcc rId="0" sId="1">
      <nc r="C116" t="inlineStr">
        <is>
          <t>halashree</t>
        </is>
      </nc>
    </rcc>
    <rcc rId="0" sId="1">
      <nc r="C117" t="inlineStr">
        <is>
          <t>nikhil</t>
        </is>
      </nc>
    </rcc>
    <rcc rId="0" sId="1">
      <nc r="C118" t="inlineStr">
        <is>
          <t>nikhil</t>
        </is>
      </nc>
    </rcc>
    <rcc rId="0" sId="1">
      <nc r="C119" t="inlineStr">
        <is>
          <t>halashree</t>
        </is>
      </nc>
    </rcc>
    <rcc rId="0" sId="1">
      <nc r="C120" t="inlineStr">
        <is>
          <t>halashree</t>
        </is>
      </nc>
    </rcc>
    <rcc rId="0" sId="1">
      <nc r="C121" t="inlineStr">
        <is>
          <t>Vikram</t>
        </is>
      </nc>
    </rcc>
    <rcc rId="0" sId="1">
      <nc r="C122" t="inlineStr">
        <is>
          <t>Vikram</t>
        </is>
      </nc>
    </rcc>
    <rcc rId="0" sId="1">
      <nc r="C123" t="inlineStr">
        <is>
          <t>jin</t>
        </is>
      </nc>
    </rcc>
    <rcc rId="0" sId="1">
      <nc r="C124" t="inlineStr">
        <is>
          <t>nikhil</t>
        </is>
      </nc>
    </rcc>
    <rcc rId="0" sId="1">
      <nc r="C125" t="inlineStr">
        <is>
          <t>halashree</t>
        </is>
      </nc>
    </rcc>
    <rcc rId="0" sId="1">
      <nc r="C126" t="inlineStr">
        <is>
          <t>halashree</t>
        </is>
      </nc>
    </rcc>
    <rcc rId="0" sId="1">
      <nc r="C127" t="inlineStr">
        <is>
          <t>Vikram</t>
        </is>
      </nc>
    </rcc>
    <rcc rId="0" sId="1">
      <nc r="C128" t="inlineStr">
        <is>
          <t>Vikram</t>
        </is>
      </nc>
    </rcc>
    <rcc rId="0" sId="1">
      <nc r="C129" t="inlineStr">
        <is>
          <t>halashree</t>
        </is>
      </nc>
    </rcc>
    <rcc rId="0" sId="1">
      <nc r="C130" t="inlineStr">
        <is>
          <t>Vikram</t>
        </is>
      </nc>
    </rcc>
    <rcc rId="0" sId="1">
      <nc r="C131" t="inlineStr">
        <is>
          <t>jin</t>
        </is>
      </nc>
    </rcc>
    <rcc rId="0" sId="1">
      <nc r="C132" t="inlineStr">
        <is>
          <t>jin</t>
        </is>
      </nc>
    </rcc>
    <rcc rId="0" sId="1">
      <nc r="C133" t="inlineStr">
        <is>
          <t>nikhil</t>
        </is>
      </nc>
    </rcc>
    <rcc rId="0" sId="1">
      <nc r="C134" t="inlineStr">
        <is>
          <t>nikhil</t>
        </is>
      </nc>
    </rcc>
    <rcc rId="0" sId="1">
      <nc r="C135" t="inlineStr">
        <is>
          <t>Vikram</t>
        </is>
      </nc>
    </rcc>
    <rcc rId="0" sId="1">
      <nc r="C136" t="inlineStr">
        <is>
          <t>halashree</t>
        </is>
      </nc>
    </rcc>
    <rcc rId="0" sId="1">
      <nc r="C137" t="inlineStr">
        <is>
          <t>halashree</t>
        </is>
      </nc>
    </rcc>
    <rcc rId="0" sId="1">
      <nc r="C138" t="inlineStr">
        <is>
          <t>Vikram</t>
        </is>
      </nc>
    </rcc>
    <rcc rId="0" sId="1">
      <nc r="C139" t="inlineStr">
        <is>
          <t>Vikram</t>
        </is>
      </nc>
    </rcc>
    <rcc rId="0" sId="1">
      <nc r="C140" t="inlineStr">
        <is>
          <t>nikhil</t>
        </is>
      </nc>
    </rcc>
    <rcc rId="0" sId="1">
      <nc r="C141" t="inlineStr">
        <is>
          <t>nikhil</t>
        </is>
      </nc>
    </rcc>
    <rcc rId="0" sId="1">
      <nc r="C142" t="inlineStr">
        <is>
          <t>nikhil</t>
        </is>
      </nc>
    </rcc>
    <rcc rId="0" sId="1">
      <nc r="C143" t="inlineStr">
        <is>
          <t>halashree</t>
        </is>
      </nc>
    </rcc>
    <rcc rId="0" sId="1">
      <nc r="C144" t="inlineStr">
        <is>
          <t>Vikram</t>
        </is>
      </nc>
    </rcc>
    <rcc rId="0" sId="1">
      <nc r="C147" t="inlineStr">
        <is>
          <t>Vikram</t>
        </is>
      </nc>
    </rcc>
    <rcc rId="0" sId="1">
      <nc r="C148" t="inlineStr">
        <is>
          <t>Vikram</t>
        </is>
      </nc>
    </rcc>
    <rcc rId="0" sId="1">
      <nc r="C149" t="inlineStr">
        <is>
          <t>nikhil</t>
        </is>
      </nc>
    </rcc>
    <rcc rId="0" sId="1">
      <nc r="C150" t="inlineStr">
        <is>
          <t>jin</t>
        </is>
      </nc>
    </rcc>
    <rcc rId="0" sId="1">
      <nc r="C151" t="inlineStr">
        <is>
          <t>jin</t>
        </is>
      </nc>
    </rcc>
    <rcc rId="0" sId="1">
      <nc r="C152" t="inlineStr">
        <is>
          <t>nikhil</t>
        </is>
      </nc>
    </rcc>
    <rcc rId="0" sId="1">
      <nc r="C153" t="inlineStr">
        <is>
          <t>nikhil</t>
        </is>
      </nc>
    </rcc>
    <rcc rId="0" sId="1">
      <nc r="C154" t="inlineStr">
        <is>
          <t>nikhil</t>
        </is>
      </nc>
    </rcc>
    <rcc rId="0" sId="1">
      <nc r="C155" t="inlineStr">
        <is>
          <t>nikhil</t>
        </is>
      </nc>
    </rcc>
    <rcc rId="0" sId="1">
      <nc r="C156" t="inlineStr">
        <is>
          <t>Vikram</t>
        </is>
      </nc>
    </rcc>
    <rcc rId="0" sId="1">
      <nc r="C157" t="inlineStr">
        <is>
          <t>nikhil</t>
        </is>
      </nc>
    </rcc>
    <rcc rId="0" sId="1">
      <nc r="C158" t="inlineStr">
        <is>
          <t>nikhil</t>
        </is>
      </nc>
    </rcc>
    <rcc rId="0" sId="1">
      <nc r="C159" t="inlineStr">
        <is>
          <t>nikhil</t>
        </is>
      </nc>
    </rcc>
    <rcc rId="0" sId="1">
      <nc r="C160" t="inlineStr">
        <is>
          <t>Vikram</t>
        </is>
      </nc>
    </rcc>
    <rcc rId="0" sId="1">
      <nc r="C161" t="inlineStr">
        <is>
          <t>jin</t>
        </is>
      </nc>
    </rcc>
    <rcc rId="0" sId="1">
      <nc r="C162" t="inlineStr">
        <is>
          <t>jin</t>
        </is>
      </nc>
    </rcc>
    <rcc rId="0" sId="1">
      <nc r="C163" t="inlineStr">
        <is>
          <t>nikhil</t>
        </is>
      </nc>
    </rcc>
    <rcc rId="0" sId="1">
      <nc r="C164" t="inlineStr">
        <is>
          <t>jin</t>
        </is>
      </nc>
    </rcc>
    <rcc rId="0" sId="1">
      <nc r="C165" t="inlineStr">
        <is>
          <t>Vikram</t>
        </is>
      </nc>
    </rcc>
    <rcc rId="0" sId="1">
      <nc r="C166" t="inlineStr">
        <is>
          <t>halashree</t>
        </is>
      </nc>
    </rcc>
    <rcc rId="0" sId="1">
      <nc r="C167" t="inlineStr">
        <is>
          <t>nikhil</t>
        </is>
      </nc>
    </rcc>
    <rcc rId="0" sId="1">
      <nc r="C168" t="inlineStr">
        <is>
          <t>halashree</t>
        </is>
      </nc>
    </rcc>
    <rcc rId="0" sId="1">
      <nc r="C169" t="inlineStr">
        <is>
          <t>Vikram</t>
        </is>
      </nc>
    </rcc>
    <rcc rId="0" sId="1">
      <nc r="C170" t="inlineStr">
        <is>
          <t>nikhil</t>
        </is>
      </nc>
    </rcc>
    <rcc rId="0" sId="1">
      <nc r="C171" t="inlineStr">
        <is>
          <t>nikhil</t>
        </is>
      </nc>
    </rcc>
    <rcc rId="0" sId="1">
      <nc r="C172" t="inlineStr">
        <is>
          <t>jin</t>
        </is>
      </nc>
    </rcc>
    <rcc rId="0" sId="1">
      <nc r="C173" t="inlineStr">
        <is>
          <t>jin</t>
        </is>
      </nc>
    </rcc>
    <rcc rId="0" sId="1">
      <nc r="C174" t="inlineStr">
        <is>
          <t>nikhil</t>
        </is>
      </nc>
    </rcc>
    <rcc rId="0" sId="1">
      <nc r="C175" t="inlineStr">
        <is>
          <t>Vikram</t>
        </is>
      </nc>
    </rcc>
    <rcc rId="0" sId="1">
      <nc r="C176" t="inlineStr">
        <is>
          <t>jin</t>
        </is>
      </nc>
    </rcc>
    <rcc rId="0" sId="1">
      <nc r="C177" t="inlineStr">
        <is>
          <t>Vikram</t>
        </is>
      </nc>
    </rcc>
    <rcc rId="0" sId="1">
      <nc r="C178" t="inlineStr">
        <is>
          <t>halashree</t>
        </is>
      </nc>
    </rcc>
    <rcc rId="0" sId="1">
      <nc r="C179" t="inlineStr">
        <is>
          <t>Vikram</t>
        </is>
      </nc>
    </rcc>
    <rcc rId="0" sId="1">
      <nc r="C180" t="inlineStr">
        <is>
          <t>Vikram</t>
        </is>
      </nc>
    </rcc>
    <rcc rId="0" sId="1">
      <nc r="C181" t="inlineStr">
        <is>
          <t>Vikram</t>
        </is>
      </nc>
    </rcc>
    <rcc rId="0" sId="1">
      <nc r="C182" t="inlineStr">
        <is>
          <t>nikhil</t>
        </is>
      </nc>
    </rcc>
    <rcc rId="0" sId="1">
      <nc r="C183" t="inlineStr">
        <is>
          <t>Vikram</t>
        </is>
      </nc>
    </rcc>
    <rcc rId="0" sId="1">
      <nc r="C184" t="inlineStr">
        <is>
          <t>Vikram</t>
        </is>
      </nc>
    </rcc>
    <rcc rId="0" sId="1">
      <nc r="C185" t="inlineStr">
        <is>
          <t>halashree</t>
        </is>
      </nc>
    </rcc>
    <rcc rId="0" sId="1">
      <nc r="C186" t="inlineStr">
        <is>
          <t>halashree</t>
        </is>
      </nc>
    </rcc>
    <rcc rId="0" sId="1">
      <nc r="C187" t="inlineStr">
        <is>
          <t>Vikram</t>
        </is>
      </nc>
    </rcc>
    <rcc rId="0" sId="1">
      <nc r="C188" t="inlineStr">
        <is>
          <t>Vikram</t>
        </is>
      </nc>
    </rcc>
    <rcc rId="0" sId="1">
      <nc r="C189" t="inlineStr">
        <is>
          <t>Vikram</t>
        </is>
      </nc>
    </rcc>
    <rcc rId="0" sId="1">
      <nc r="C190" t="inlineStr">
        <is>
          <t>Vikram</t>
        </is>
      </nc>
    </rcc>
    <rcc rId="0" sId="1">
      <nc r="C191" t="inlineStr">
        <is>
          <t>Vikram</t>
        </is>
      </nc>
    </rcc>
    <rcc rId="0" sId="1">
      <nc r="C192" t="inlineStr">
        <is>
          <t>Vikram</t>
        </is>
      </nc>
    </rcc>
    <rcc rId="0" sId="1">
      <nc r="C193" t="inlineStr">
        <is>
          <t>Vikram</t>
        </is>
      </nc>
    </rcc>
    <rcc rId="0" sId="1">
      <nc r="C194" t="inlineStr">
        <is>
          <t>Vikram</t>
        </is>
      </nc>
    </rcc>
    <rcc rId="0" sId="1">
      <nc r="C195" t="inlineStr">
        <is>
          <t>Vikram</t>
        </is>
      </nc>
    </rcc>
    <rcc rId="0" sId="1">
      <nc r="C196" t="inlineStr">
        <is>
          <t>Vikram</t>
        </is>
      </nc>
    </rcc>
    <rcc rId="0" sId="1">
      <nc r="C197" t="inlineStr">
        <is>
          <t>Vikram</t>
        </is>
      </nc>
    </rcc>
    <rcc rId="0" sId="1">
      <nc r="C198" t="inlineStr">
        <is>
          <t>Vikram</t>
        </is>
      </nc>
    </rcc>
    <rcc rId="0" sId="1">
      <nc r="C199" t="inlineStr">
        <is>
          <t>nikhil</t>
        </is>
      </nc>
    </rcc>
    <rcc rId="0" sId="1">
      <nc r="C200" t="inlineStr">
        <is>
          <t>Vikram</t>
        </is>
      </nc>
    </rcc>
    <rcc rId="0" sId="1">
      <nc r="C201" t="inlineStr">
        <is>
          <t>Vikram</t>
        </is>
      </nc>
    </rcc>
    <rcc rId="0" sId="1">
      <nc r="C202" t="inlineStr">
        <is>
          <t>Vikram</t>
        </is>
      </nc>
    </rcc>
    <rcc rId="0" sId="1">
      <nc r="C203" t="inlineStr">
        <is>
          <t>Vikram</t>
        </is>
      </nc>
    </rcc>
    <rcc rId="0" sId="1">
      <nc r="C204" t="inlineStr">
        <is>
          <t>Vikram</t>
        </is>
      </nc>
    </rcc>
    <rcc rId="0" sId="1">
      <nc r="C205" t="inlineStr">
        <is>
          <t>Vikram</t>
        </is>
      </nc>
    </rcc>
    <rcc rId="0" sId="1">
      <nc r="C206" t="inlineStr">
        <is>
          <t>Vikram</t>
        </is>
      </nc>
    </rcc>
    <rcc rId="0" sId="1">
      <nc r="C207" t="inlineStr">
        <is>
          <t>Vikram</t>
        </is>
      </nc>
    </rcc>
    <rcc rId="0" sId="1">
      <nc r="C208" t="inlineStr">
        <is>
          <t>nikhil</t>
        </is>
      </nc>
    </rcc>
    <rcc rId="0" sId="1">
      <nc r="C209" t="inlineStr">
        <is>
          <t>nikhil</t>
        </is>
      </nc>
    </rcc>
    <rcc rId="0" sId="1">
      <nc r="C210" t="inlineStr">
        <is>
          <t>Vikram</t>
        </is>
      </nc>
    </rcc>
    <rcc rId="0" sId="1">
      <nc r="C211" t="inlineStr">
        <is>
          <t>halashree</t>
        </is>
      </nc>
    </rcc>
    <rcc rId="0" sId="1">
      <nc r="C212" t="inlineStr">
        <is>
          <t>halashree</t>
        </is>
      </nc>
    </rcc>
    <rcc rId="0" sId="1">
      <nc r="C213" t="inlineStr">
        <is>
          <t>nikhil</t>
        </is>
      </nc>
    </rcc>
    <rcc rId="0" sId="1">
      <nc r="C214" t="inlineStr">
        <is>
          <t>nikhil</t>
        </is>
      </nc>
    </rcc>
    <rcc rId="0" sId="1">
      <nc r="C215" t="inlineStr">
        <is>
          <t>Vikram</t>
        </is>
      </nc>
    </rcc>
    <rcc rId="0" sId="1">
      <nc r="C216" t="inlineStr">
        <is>
          <t>Vikram</t>
        </is>
      </nc>
    </rcc>
    <rcc rId="0" sId="1">
      <nc r="C217" t="inlineStr">
        <is>
          <t>Vikram</t>
        </is>
      </nc>
    </rcc>
    <rcc rId="0" sId="1">
      <nc r="C218" t="inlineStr">
        <is>
          <t>Vikram</t>
        </is>
      </nc>
    </rcc>
    <rcc rId="0" sId="1">
      <nc r="C219" t="inlineStr">
        <is>
          <t>Vikram</t>
        </is>
      </nc>
    </rcc>
    <rcc rId="0" sId="1">
      <nc r="C220" t="inlineStr">
        <is>
          <t>Vikram</t>
        </is>
      </nc>
    </rcc>
    <rcc rId="0" sId="1">
      <nc r="C221" t="inlineStr">
        <is>
          <t>halashree</t>
        </is>
      </nc>
    </rcc>
    <rcc rId="0" sId="1">
      <nc r="C222" t="inlineStr">
        <is>
          <t>halashree</t>
        </is>
      </nc>
    </rcc>
    <rcc rId="0" sId="1">
      <nc r="C223" t="inlineStr">
        <is>
          <t>halashree</t>
        </is>
      </nc>
    </rcc>
    <rcc rId="0" sId="1">
      <nc r="C224" t="inlineStr">
        <is>
          <t>Vikram</t>
        </is>
      </nc>
    </rcc>
    <rcc rId="0" sId="1">
      <nc r="C225" t="inlineStr">
        <is>
          <t>Vikram</t>
        </is>
      </nc>
    </rcc>
    <rcc rId="0" sId="1">
      <nc r="C226" t="inlineStr">
        <is>
          <t>Vikram</t>
        </is>
      </nc>
    </rcc>
    <rcc rId="0" sId="1">
      <nc r="C227" t="inlineStr">
        <is>
          <t>halashree</t>
        </is>
      </nc>
    </rcc>
    <rcc rId="0" sId="1">
      <nc r="C228" t="inlineStr">
        <is>
          <t>halashree</t>
        </is>
      </nc>
    </rcc>
    <rcc rId="0" sId="1">
      <nc r="C229" t="inlineStr">
        <is>
          <t>Vikram</t>
        </is>
      </nc>
    </rcc>
    <rcc rId="0" sId="1">
      <nc r="C230" t="inlineStr">
        <is>
          <t>halashree</t>
        </is>
      </nc>
    </rcc>
    <rcc rId="0" sId="1">
      <nc r="C231" t="inlineStr">
        <is>
          <t>Vikram</t>
        </is>
      </nc>
    </rcc>
    <rcc rId="0" sId="1">
      <nc r="C232" t="inlineStr">
        <is>
          <t>halashree</t>
        </is>
      </nc>
    </rcc>
    <rcc rId="0" sId="1">
      <nc r="C233" t="inlineStr">
        <is>
          <t>nikhil</t>
        </is>
      </nc>
    </rcc>
    <rcc rId="0" sId="1">
      <nc r="C234" t="inlineStr">
        <is>
          <t>nikhil</t>
        </is>
      </nc>
    </rcc>
    <rcc rId="0" sId="1">
      <nc r="C235" t="inlineStr">
        <is>
          <t>Vikram</t>
        </is>
      </nc>
    </rcc>
    <rcc rId="0" sId="1">
      <nc r="C236" t="inlineStr">
        <is>
          <t>nikhil</t>
        </is>
      </nc>
    </rcc>
    <rcc rId="0" sId="1">
      <nc r="C237" t="inlineStr">
        <is>
          <t>Vikram</t>
        </is>
      </nc>
    </rcc>
    <rcc rId="0" sId="1">
      <nc r="C238" t="inlineStr">
        <is>
          <t>Vikram</t>
        </is>
      </nc>
    </rcc>
    <rcc rId="0" sId="1">
      <nc r="C239" t="inlineStr">
        <is>
          <t>Vikram</t>
        </is>
      </nc>
    </rcc>
    <rcc rId="0" sId="1">
      <nc r="C240" t="inlineStr">
        <is>
          <t>Vikram</t>
        </is>
      </nc>
    </rcc>
    <rcc rId="0" sId="1">
      <nc r="C241" t="inlineStr">
        <is>
          <t>Vikram</t>
        </is>
      </nc>
    </rcc>
    <rcc rId="0" sId="1">
      <nc r="C242" t="inlineStr">
        <is>
          <t>Vikram</t>
        </is>
      </nc>
    </rcc>
    <rcc rId="0" sId="1">
      <nc r="C243" t="inlineStr">
        <is>
          <t>Vikram</t>
        </is>
      </nc>
    </rcc>
    <rcc rId="0" sId="1">
      <nc r="C244" t="inlineStr">
        <is>
          <t>Vikram</t>
        </is>
      </nc>
    </rcc>
    <rcc rId="0" sId="1">
      <nc r="C245" t="inlineStr">
        <is>
          <t>nikhil</t>
        </is>
      </nc>
    </rcc>
    <rcc rId="0" sId="1">
      <nc r="C246" t="inlineStr">
        <is>
          <t>nikhil</t>
        </is>
      </nc>
    </rcc>
    <rcc rId="0" sId="1">
      <nc r="C247" t="inlineStr">
        <is>
          <t>nikhil</t>
        </is>
      </nc>
    </rcc>
    <rcc rId="0" sId="1">
      <nc r="C248" t="inlineStr">
        <is>
          <t>nikhil</t>
        </is>
      </nc>
    </rcc>
    <rcc rId="0" sId="1">
      <nc r="C249" t="inlineStr">
        <is>
          <t>nikhil</t>
        </is>
      </nc>
    </rcc>
    <rcc rId="0" sId="1">
      <nc r="C250" t="inlineStr">
        <is>
          <t>nikhil</t>
        </is>
      </nc>
    </rcc>
    <rcc rId="0" sId="1">
      <nc r="C251" t="inlineStr">
        <is>
          <t>nikhil</t>
        </is>
      </nc>
    </rcc>
    <rcc rId="0" sId="1">
      <nc r="C252" t="inlineStr">
        <is>
          <t>nikhil</t>
        </is>
      </nc>
    </rcc>
    <rcc rId="0" sId="1">
      <nc r="C253" t="inlineStr">
        <is>
          <t>nikhil</t>
        </is>
      </nc>
    </rcc>
    <rcc rId="0" sId="1">
      <nc r="C254" t="inlineStr">
        <is>
          <t>Vikram</t>
        </is>
      </nc>
    </rcc>
    <rcc rId="0" sId="1">
      <nc r="C255" t="inlineStr">
        <is>
          <t>Vikram</t>
        </is>
      </nc>
    </rcc>
    <rcc rId="0" sId="1">
      <nc r="C256" t="inlineStr">
        <is>
          <t>nikhil</t>
        </is>
      </nc>
    </rcc>
    <rcc rId="0" sId="1">
      <nc r="C257" t="inlineStr">
        <is>
          <t>Vikram</t>
        </is>
      </nc>
    </rcc>
    <rcc rId="0" sId="1">
      <nc r="C258" t="inlineStr">
        <is>
          <t>Vikram</t>
        </is>
      </nc>
    </rcc>
    <rcc rId="0" sId="1">
      <nc r="C259" t="inlineStr">
        <is>
          <t>nikhil</t>
        </is>
      </nc>
    </rcc>
    <rcc rId="0" sId="1">
      <nc r="C260" t="inlineStr">
        <is>
          <t>Vikram</t>
        </is>
      </nc>
    </rcc>
    <rcc rId="0" sId="1">
      <nc r="C261" t="inlineStr">
        <is>
          <t>halashree</t>
        </is>
      </nc>
    </rcc>
    <rcc rId="0" sId="1">
      <nc r="C262" t="inlineStr">
        <is>
          <t>nikhil</t>
        </is>
      </nc>
    </rcc>
    <rcc rId="0" sId="1">
      <nc r="C263" t="inlineStr">
        <is>
          <t>nikhil</t>
        </is>
      </nc>
    </rcc>
    <rcc rId="0" sId="1">
      <nc r="C264" t="inlineStr">
        <is>
          <t>Vikram</t>
        </is>
      </nc>
    </rcc>
    <rcc rId="0" sId="1">
      <nc r="C265" t="inlineStr">
        <is>
          <t>Vikram</t>
        </is>
      </nc>
    </rcc>
    <rcc rId="0" sId="1">
      <nc r="C266" t="inlineStr">
        <is>
          <t>nikhil</t>
        </is>
      </nc>
    </rcc>
    <rcc rId="0" sId="1">
      <nc r="C267" t="inlineStr">
        <is>
          <t>jin</t>
        </is>
      </nc>
    </rcc>
    <rcc rId="0" sId="1">
      <nc r="C268" t="inlineStr">
        <is>
          <t>nikhil</t>
        </is>
      </nc>
    </rcc>
    <rcc rId="0" sId="1">
      <nc r="C269" t="inlineStr">
        <is>
          <t>nikhil</t>
        </is>
      </nc>
    </rcc>
    <rcc rId="0" sId="1">
      <nc r="C270" t="inlineStr">
        <is>
          <t>Vikram</t>
        </is>
      </nc>
    </rcc>
    <rcc rId="0" sId="1">
      <nc r="C271" t="inlineStr">
        <is>
          <t>Vikram</t>
        </is>
      </nc>
    </rcc>
    <rcc rId="0" sId="1">
      <nc r="C272" t="inlineStr">
        <is>
          <t>nikhil</t>
        </is>
      </nc>
    </rcc>
    <rcc rId="0" sId="1">
      <nc r="C273" t="inlineStr">
        <is>
          <t>nikhil</t>
        </is>
      </nc>
    </rcc>
  </rrc>
  <rrc rId="1000" sId="1" ref="A268:XFD268" action="deleteRow">
    <rfmt sheetId="1" xfDxf="1" sqref="A268:XFD268" start="0" length="0"/>
    <rcc rId="0" sId="1">
      <nc r="A268">
        <f>HYPERLINK("https://hsdes.intel.com/resource/14013187936","14013187936")</f>
      </nc>
    </rcc>
    <rcc rId="0" sId="1">
      <nc r="B268" t="inlineStr">
        <is>
          <t>Verify configuration of Pyrite drive"s user password</t>
        </is>
      </nc>
    </rcc>
    <rcc rId="0" sId="1">
      <nc r="C268" t="inlineStr">
        <is>
          <t>Blocked</t>
        </is>
      </nc>
    </rcc>
    <rcc rId="0" sId="1">
      <nc r="F268" t="inlineStr">
        <is>
          <t>bhiman1x</t>
        </is>
      </nc>
    </rcc>
    <rcc rId="0" sId="1">
      <nc r="G268" t="inlineStr">
        <is>
          <t>common</t>
        </is>
      </nc>
    </rcc>
    <rcc rId="0" sId="1">
      <nc r="H268" t="inlineStr">
        <is>
          <t>Ingredient</t>
        </is>
      </nc>
    </rcc>
    <rcc rId="0" sId="1">
      <nc r="I268" t="inlineStr">
        <is>
          <t>Automatable</t>
        </is>
      </nc>
    </rcc>
    <rcc rId="0" sId="1">
      <nc r="J268" t="inlineStr">
        <is>
          <t>Intel Confidential</t>
        </is>
      </nc>
    </rcc>
    <rcc rId="0" sId="1">
      <nc r="K268" t="inlineStr">
        <is>
          <t>fw.ifwi.bios</t>
        </is>
      </nc>
    </rcc>
    <rcc rId="0" sId="1">
      <nc r="L268">
        <v>10</v>
      </nc>
    </rcc>
    <rcc rId="0" sId="1">
      <nc r="M268">
        <v>8</v>
      </nc>
    </rcc>
    <rcc rId="0" sId="1">
      <nc r="N268" t="inlineStr">
        <is>
          <t>CSS-IVE-145737</t>
        </is>
      </nc>
    </rcc>
    <rcc rId="0" sId="1">
      <nc r="O268" t="inlineStr">
        <is>
          <t>Platform Protection and SysFW Security</t>
        </is>
      </nc>
    </rcc>
    <rcc rId="0" sId="1">
      <nc r="P268" t="inlineStr">
        <is>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V,ADL-S_ADP-S_SODIMM_DDR5_1DPC_Bet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P_DDR5_POE,MTL_P_DDR5_Alpha,MTL_P_DDR5_Beta,MTL_P_DDR5_PV,MTL_P_LP4_POE,MTL_P_LP4_Alpha,MTL_P_LP4_Beta,MTL_P_LP4_PV,MTL_P_LP5/x_POE,MTL_P_LP5/x_Alpha,MTL_P_LP5/x_Beta,MTL_P_LP5/x_PV,MTL_P_Simics_PSS0.5,MTL_P_Simics_PSS0.8,MTL_P_Simics_PSS1.0,ADL-P_ADP-LP_LP5_PreAlpha,ADL-P_ADP-LP_L4X_PreAlpha,ADL-P_ADP-LP_DDR4_PreAlpha,ADL-P_ADP-LP_DDR5_PreAlpha</t>
        </is>
      </nc>
    </rcc>
    <rcc rId="0" sId="1">
      <nc r="Q268" t="inlineStr">
        <is>
          <t>Opal,Pyrite_1.0,Pyrite_2.0</t>
        </is>
      </nc>
    </rcc>
    <rcc rId="0" sId="1">
      <nc r="R268" t="inlineStr">
        <is>
          <t>RKL:BC-RQTBCTL-2816 &amp; 2205197311</t>
        </is>
      </nc>
    </rcc>
    <rcc rId="0" sId="1">
      <nc r="S268" t="inlineStr">
        <is>
          <t>CSS-IVE-145737</t>
        </is>
      </nc>
    </rcc>
    <rcc rId="0" sId="1">
      <nc r="T268" t="inlineStr">
        <is>
          <t>Consumer,Corporate_vPro,Slim</t>
        </is>
      </nc>
    </rcc>
    <rcc rId="0" sId="1">
      <nc r="V268" t="inlineStr">
        <is>
          <t>bhiman1x</t>
        </is>
      </nc>
    </rcc>
    <rcc rId="0" sId="1">
      <nc r="W268" t="inlineStr">
        <is>
          <t>User should be able to successfully set drive password.
Authentication via user password or Admin password should be successful
System should successfully boot to OS and should not have any hangs or BSODs</t>
        </is>
      </nc>
    </rcc>
    <rcc rId="0" sId="1">
      <nc r="X268" t="inlineStr">
        <is>
          <t>Client-IFWI</t>
        </is>
      </nc>
    </rcc>
    <rcc rId="0" sId="1">
      <nc r="Y268" t="inlineStr">
        <is>
          <t>2-high</t>
        </is>
      </nc>
    </rcc>
    <rcc rId="0" sId="1">
      <nc r="Z268" t="inlineStr">
        <is>
          <t>ifwi.alderlake,ifwi.arrowlake,ifwi.lunarlake,ifwi.meteorlake,ifwi.raptorlake,ifwi.rocketlake</t>
        </is>
      </nc>
    </rcc>
    <rcc rId="0" sId="1">
      <nc r="AA268" t="inlineStr">
        <is>
          <t>ifwi.alderlake,ifwi.raptorlake,ifwi.rocketlake</t>
        </is>
      </nc>
    </rcc>
    <rcc rId="0" sId="1">
      <nc r="AC268" t="inlineStr">
        <is>
          <t>product</t>
        </is>
      </nc>
    </rcc>
    <rcc rId="0" sId="1">
      <nc r="AD268" t="inlineStr">
        <is>
          <t>open.test_update_phase</t>
        </is>
      </nc>
    </rcc>
    <rcc rId="0" sId="1">
      <nc r="AF268" t="inlineStr">
        <is>
          <t>Low</t>
        </is>
      </nc>
    </rcc>
    <rcc rId="0" sId="1">
      <nc r="AG268" t="inlineStr">
        <is>
          <t>L2 Mandatory-BAT</t>
        </is>
      </nc>
    </rcc>
    <rcc rId="0" sId="1">
      <nc r="AJ268" t="inlineStr">
        <is>
          <t>Functional</t>
        </is>
      </nc>
    </rcc>
    <rcc rId="0" sId="1">
      <nc r="AK268" t="inlineStr">
        <is>
          <t>na</t>
        </is>
      </nc>
    </rcc>
    <rcc rId="0" sId="1">
      <nc r="AL268" t="inlineStr">
        <is>
          <t>Intention of the testcase is to verify configuring of Pyrite drive's user password .
User should be able to successfully set User password on an existing Pyrite-enabled drive that already has an Admin password
Password authentication of the drive should be successful.
No hangs or BSODs should be observed after successfully booting to OS</t>
        </is>
      </nc>
    </rcc>
    <rcc rId="0" sId="1">
      <nc r="AM268" t="inlineStr">
        <is>
          <t>ICL-ArchReview-PostSi,UDL2.0_ATMS2.0,OBC-CNL-PCH-SPI-Sensors-FPS,OBC-CFL-PCH-SPI-Sensors-FPS,OBC-LKF-PCH-SPI-Sensors-FPS,OBC-ICL-PCH-SPI-Sensors-FPS,OBC-TGL-PCH-SPI-Sensors-FPS,CML_Delta_From_WHL,IFWI_TEST_SUITE,RKL_Native_PO,RKL_Xcomp_PO,ADL/RKL/JSL,Phase_3,MTL_Test_Suite,IFWI_SYNC,ADL_N_IFWIIFWI_COVERAGE_DELTA,ADLMLP4x,Security_IFWI,ADL-P_5SGC1,ADL-M_5SGC1,ADL-P_3SDC4,ADL_N_IFWI,RPL_S_IFWI_PO_Phase3,RPL-S_3SDC1,ADL_SBGA_5GC,RPL_Px_PO_P3,RPL_SBGA_IFWI_PO_Phase3,MTL_IFWI_CBV_PMC,ADL_N_IFWI_4SDC1,ADL_N_IFWI_2SDC1,RPL-SBGA_5GC,RPL-SBGA_5SC</t>
        </is>
      </nc>
    </rcc>
  </rrc>
  <rrc rId="1001" sId="1" ref="A268:XFD268" action="deleteRow">
    <rfmt sheetId="1" xfDxf="1" sqref="A268:XFD268" start="0" length="0"/>
    <rcc rId="0" sId="1">
      <nc r="A268">
        <f>HYPERLINK("https://hsdes.intel.com/resource/16012378931","16012378931")</f>
      </nc>
    </rcc>
    <rcc rId="0" sId="1">
      <nc r="B268" t="inlineStr">
        <is>
          <t>Verify system wakes from CMS/S0i3 via Skype call</t>
        </is>
      </nc>
    </rcc>
    <rcc rId="0" sId="1">
      <nc r="C268" t="inlineStr">
        <is>
          <t>Blocked</t>
        </is>
      </nc>
    </rcc>
    <rcc rId="0" sId="1">
      <nc r="F268" t="inlineStr">
        <is>
          <t>rohith2x</t>
        </is>
      </nc>
    </rcc>
    <rcc rId="0" sId="1">
      <nc r="G268" t="inlineStr">
        <is>
          <t>common</t>
        </is>
      </nc>
    </rcc>
    <rcc rId="0" sId="1">
      <nc r="H268" t="inlineStr">
        <is>
          <t>Ingredient</t>
        </is>
      </nc>
    </rcc>
    <rcc rId="0" sId="1">
      <nc r="I268" t="inlineStr">
        <is>
          <t>Automatable</t>
        </is>
      </nc>
    </rcc>
    <rcc rId="0" sId="1">
      <nc r="J268" t="inlineStr">
        <is>
          <t>Intel Confidential</t>
        </is>
      </nc>
    </rcc>
    <rcc rId="0" sId="1">
      <nc r="K268" t="inlineStr">
        <is>
          <t>fw.ifwi.pmc</t>
        </is>
      </nc>
    </rcc>
    <rcc rId="0" sId="1">
      <nc r="L268">
        <v>15</v>
      </nc>
    </rcc>
    <rcc rId="0" sId="1">
      <nc r="M268">
        <v>5</v>
      </nc>
    </rcc>
    <rcc rId="0" sId="1">
      <nc r="N268" t="inlineStr">
        <is>
          <t>CSS-IVE-130917</t>
        </is>
      </nc>
    </rcc>
    <rcc rId="0" sId="1">
      <nc r="O268" t="inlineStr">
        <is>
          <t>Power Management</t>
        </is>
      </nc>
    </rcc>
    <rcc rId="0" sId="1">
      <nc r="P268" t="inlineStr">
        <is>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,LKF_Bx_ROW_19H1_Alpha,LKF_Bx_ROW_19H2_Beta,LKF_Bx_ROW_19H2_PV,LKF_Bx_ROW_20H1_PV,TGL_ H81_RS4_Alpha,TGL_ H81_RS4_Beta,TGL_ H81_RS4_PV,TGL_H81_19H2_RS6_POE,TGL_H81_19H2_RS6_PreAlpha,TGL_Simics_VP_RS2_PSS1.1,TGL_Simics_VP_RS4_PSS1.1,TGL_Simics_VP_RS5_PSS1.1,TGL_U42_RS4_PV,TGL_UY42_PO,TGL_Y42_RS4_PV,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Q268" t="inlineStr">
        <is>
          <t>MoS (Modern Standby),Real Battery Management</t>
        </is>
      </nc>
    </rcc>
    <rcc rId="0" sId="1">
      <nc r="R268" t="inlineStr">
        <is>
          <t>https://hsdes.intel.com/appstore/article/#/2207365228</t>
        </is>
      </nc>
    </rcc>
    <rcc rId="0" sId="1">
      <nc r="T268" t="inlineStr">
        <is>
          <t>Consumer,Corporate_vPro</t>
        </is>
      </nc>
    </rcc>
    <rcc rId="0" sId="1">
      <nc r="U268" t="inlineStr">
        <is>
          <t>windows.20h2_vibranium.x64</t>
        </is>
      </nc>
    </rcc>
    <rcc rId="0" sId="1">
      <nc r="V268" t="inlineStr">
        <is>
          <t>reddyv5x</t>
        </is>
      </nc>
    </rcc>
    <rcc rId="0" sId="1">
      <nc r="W268" t="inlineStr">
        <is>
          <t>System should wake successfully from Connected MOS/S0i3 via Skype call</t>
        </is>
      </nc>
    </rcc>
    <rcc rId="0" sId="1">
      <nc r="X268" t="inlineStr">
        <is>
          <t>Client-IFWI</t>
        </is>
      </nc>
    </rcc>
    <rcc rId="0" sId="1">
      <nc r="Y268" t="inlineStr">
        <is>
          <t>2-high</t>
        </is>
      </nc>
    </rcc>
    <rcc rId="0" sId="1">
      <nc r="Z268" t="inlineStr">
        <is>
          <t>ifwi.alderlake,ifwi.arrowlake,ifwi.lunarlake,ifwi.meteorlake,ifwi.raptorlake</t>
        </is>
      </nc>
    </rcc>
    <rcc rId="0" sId="1">
      <nc r="AA268" t="inlineStr">
        <is>
          <t>ifwi.alderlake,ifwi.jasperlake,ifwi.meteorlake,ifwi.raptorlake</t>
        </is>
      </nc>
    </rcc>
    <rcc rId="0" sId="1">
      <nc r="AC268" t="inlineStr">
        <is>
          <t>product</t>
        </is>
      </nc>
    </rcc>
    <rcc rId="0" sId="1">
      <nc r="AD268" t="inlineStr">
        <is>
          <t>open.test_update_phase</t>
        </is>
      </nc>
    </rcc>
    <rcc rId="0" sId="1">
      <nc r="AF268" t="inlineStr">
        <is>
          <t>Low</t>
        </is>
      </nc>
    </rcc>
    <rcc rId="0" sId="1">
      <nc r="AG268" t="inlineStr">
        <is>
          <t>L2 Mandatory-BAT</t>
        </is>
      </nc>
    </rcc>
    <rcc rId="0" sId="1">
      <nc r="AJ268" t="inlineStr">
        <is>
          <t>Functional</t>
        </is>
      </nc>
    </rcc>
    <rcc rId="0" sId="1">
      <nc r="AK268" t="inlineStr">
        <is>
          <t>na</t>
        </is>
      </nc>
    </rcc>
    <rcc rId="0" sId="1">
      <nc r="AL268" t="inlineStr">
        <is>
          <t>Intention of the testcase is to verify system wakes from Connected MOS/S0i3 via Skype call</t>
        </is>
      </nc>
    </rcc>
    <rcc rId="0" sId="1">
      <nc r="AM268" t="inlineStr">
        <is>
          <t>IFWI_SYNC,IFWI_FOC_BAT,ADL_N_IFWI,IFWI_TEST_SUITEIFWI_COVERAGE_DELTA,MTL_P_MASTER,ADL_M_NA,RPL_P_MASTER,RPL-P_5SGC1,RPL-P_4SDC1,RPL-P_3SDC2,RPL-P_2SDC3,MTL_IFWI_BAT,ADL_SBGA_5GC,ADL_SBGA_3SDC1,EC-NA,MTL-M_5SGC1,MTL-M_4SDC1,MTL-M_4SDC2,MTL-M_3SDC3,MTL-M_2SDC4,MTL-M_2SDC5,MTL-M_2SDC6,MTL_IFWI_IAC_ACE ROM EXT,MTL_IFWI_CBV_PMC,ADL_N_IFWI_2SDC3,ADL_N_IFWI_2SDC1,ADL_N_IFWI_3SDC1,ADL_N_IFWI_4SDC1,ADL_N_IFWI_5SGC1,ADL_N_IFWI_IEC_General,ADL_N_IFWI_IEC_PMC,MTL-P_5SGC1,MTL-P_4SDC1,MTL-P_4SDC2,MTL-P_3SDC3,MTL-P_3SDC4,MTL-P_2SDC5,MTL-P_2SDC6,RPL-SBGA_5SC,RPL-SBGA_4SC,RPL-P_2SDC4,RPL-P_2SDC5,RPL-P_2SDC6,LNLM5SGC,LNLM4SDC1,LNLM3SDC2,LNLM3SDC3,LNLM3SDC4,LNLM3SDC5,LNLM2SDC6,LNLM2SDC7</t>
        </is>
      </nc>
    </rcc>
  </rrc>
  <rrc rId="1002" sId="1" ref="A261:XFD261" action="deleteRow">
    <rfmt sheetId="1" xfDxf="1" sqref="A261:XFD261" start="0" length="0"/>
    <rcc rId="0" sId="1">
      <nc r="A261">
        <f>HYPERLINK("https://hsdes.intel.com/resource/14013187823","14013187823")</f>
      </nc>
    </rcc>
    <rcc rId="0" sId="1">
      <nc r="B261" t="inlineStr">
        <is>
          <t>Verify ISH ALS sensor enumeration and functionality pre and post Disconnected Modern Standby (DMS) cycle</t>
        </is>
      </nc>
    </rcc>
    <rcc rId="0" sId="1">
      <nc r="C261" t="inlineStr">
        <is>
          <t>Blocked</t>
        </is>
      </nc>
    </rcc>
    <rcc rId="0" sId="1">
      <nc r="F261" t="inlineStr">
        <is>
          <t>sumith2x</t>
        </is>
      </nc>
    </rcc>
    <rcc rId="0" sId="1">
      <nc r="G261" t="inlineStr">
        <is>
          <t>common</t>
        </is>
      </nc>
    </rcc>
    <rcc rId="0" sId="1">
      <nc r="H261" t="inlineStr">
        <is>
          <t>Ingredient</t>
        </is>
      </nc>
    </rcc>
    <rcc rId="0" sId="1">
      <nc r="I261" t="inlineStr">
        <is>
          <t>Automatable</t>
        </is>
      </nc>
    </rcc>
    <rcc rId="0" sId="1">
      <nc r="J261" t="inlineStr">
        <is>
          <t>Intel Confidential</t>
        </is>
      </nc>
    </rcc>
    <rcc rId="0" sId="1">
      <nc r="K261" t="inlineStr">
        <is>
          <t>bios.pch,fw.ifwi.ish</t>
        </is>
      </nc>
    </rcc>
    <rcc rId="0" sId="1">
      <nc r="L261">
        <v>7</v>
      </nc>
    </rcc>
    <rcc rId="0" sId="1">
      <nc r="M261">
        <v>5</v>
      </nc>
    </rcc>
    <rcc rId="0" sId="1">
      <nc r="N261" t="inlineStr">
        <is>
          <t>CSS-IVE-132515</t>
        </is>
      </nc>
    </rcc>
    <rcc rId="0" sId="1">
      <nc r="O261" t="inlineStr">
        <is>
          <t>Touch &amp; Sensing</t>
        </is>
      </nc>
    </rcc>
    <rcc rId="0" sId="1">
      <nc r="P261" t="inlineStr">
        <is>
          <t>ADL-S_ADP-S_SODIMM_DDR5_1DPC_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JSLP_POR_20H1_Alpha,JSLP_POR_20H1_PreAlpha,JSLP_POR_20H2_Beta,JSLP_POR_20H2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RS6_Alpha,RKL_S81_TGPH_Native_DDR4_RS7_Beta,RKL_S81_TGPH_Native_DDR4_RS7_PV,TGL_H81_19H2_RS6_PreAlpha,TGL_Simics_VP_RS2_PSS1.1,TGL_U42_RS4_PV,WHL_U42_Corp_PV,WHL_U42_PV,WHL_U43e_Corp_PV,ADL-S_ADP-S_SODIMM_DDR5_1DPC_Beta,ADL-S_ADP-S_SODIMM_DDR5_1DPC_PreAlpha,ADL-S_ADP-S_SODIMM_DDR5_1DPC_PV,TGL_U42_RS6_Alpha,TGL_U42_RS6_Beta,TGL_U42_RS6_PV,CML_U42_DG1_DDR4_PV,CML_U62_DG1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5_PreAlpha</t>
        </is>
      </nc>
    </rcc>
    <rcc rId="0" sId="1">
      <nc r="Q261" t="inlineStr">
        <is>
          <t>ISH,MoS (Modern Standby)</t>
        </is>
      </nc>
    </rcc>
    <rcc rId="0" sId="1">
      <nc r="R261" t="inlineStr">
        <is>
          <t>BC-RQTBC-2906
TGL Requirement coverage: 220195299, 220194421, BC-RQTBCTL-1100,</t>
        </is>
      </nc>
    </rcc>
    <rcc rId="0" sId="1">
      <nc r="S261" t="inlineStr">
        <is>
          <t>CSS-IVE-132515</t>
        </is>
      </nc>
    </rcc>
    <rcc rId="0" sId="1">
      <nc r="T261" t="inlineStr">
        <is>
          <t>Consumer,Corporate_vPro</t>
        </is>
      </nc>
    </rcc>
    <rcc rId="0" sId="1">
      <nc r="U261" t="inlineStr">
        <is>
          <t>windows.cobalt.client</t>
        </is>
      </nc>
    </rcc>
    <rcc rId="0" sId="1">
      <nc r="V261" t="inlineStr">
        <is>
          <t>sumith2x</t>
        </is>
      </nc>
    </rcc>
    <rcc rId="0" sId="1">
      <nc r="W261" t="inlineStr">
        <is>
          <t>ALS sensor enumeration and functionality should be working fine pre and post Disconnected Modern Standby (DMS) cycle</t>
        </is>
      </nc>
    </rcc>
    <rcc rId="0" sId="1">
      <nc r="X261" t="inlineStr">
        <is>
          <t>Client-IFWI</t>
        </is>
      </nc>
    </rcc>
    <rcc rId="0" sId="1">
      <nc r="Y261" t="inlineStr">
        <is>
          <t>2-high</t>
        </is>
      </nc>
    </rcc>
    <rcc rId="0" sId="1">
      <nc r="Z261" t="inlineStr">
        <is>
          <t>bios.arrowlake,bios.meteorlake,bios.raptorlake,ifwi.alderlake,ifwi.jasperlake,ifwi.raptorlake,ifwi.rocketlake</t>
        </is>
      </nc>
    </rcc>
    <rcc rId="0" sId="1">
      <nc r="AA261" t="inlineStr">
        <is>
          <t>bios.raptorlake,ifwi.alderlake,ifwi.jasperlake,ifwi.raptorlake,ifwi.rocketlake</t>
        </is>
      </nc>
    </rcc>
    <rcc rId="0" sId="1">
      <nc r="AC261" t="inlineStr">
        <is>
          <t>product</t>
        </is>
      </nc>
    </rcc>
    <rcc rId="0" sId="1">
      <nc r="AD261" t="inlineStr">
        <is>
          <t>open.test_update_phase</t>
        </is>
      </nc>
    </rcc>
    <rcc rId="0" sId="1">
      <nc r="AF261" t="inlineStr">
        <is>
          <t>Low</t>
        </is>
      </nc>
    </rcc>
    <rcc rId="0" sId="1">
      <nc r="AG261" t="inlineStr">
        <is>
          <t>L2 Mandatory-BAT</t>
        </is>
      </nc>
    </rcc>
    <rcc rId="0" sId="1">
      <nc r="AJ261" t="inlineStr">
        <is>
          <t>Functional</t>
        </is>
      </nc>
    </rcc>
    <rcc rId="0" sId="1">
      <nc r="AK261" t="inlineStr">
        <is>
          <t>Sensor Viewer</t>
        </is>
      </nc>
    </rcc>
    <rcc rId="0" sId="1">
      <nc r="AL261" t="inlineStr">
        <is>
          <t>Intention of the testcase is to verify sensor enumeration and functionality pre and post Disconnected Modern Standby (DMS) cycle</t>
        </is>
      </nc>
    </rcc>
    <rcc rId="0" sId="1">
      <nc r="AM261" t="inlineStr">
        <is>
          <t>InProdATMS1.0_03March2018,PSE 1.0,OBC-CNL-PCH-ISH-Sensors-ALS,OBC-ICL-PCH-ISH-Sensors-ALS,OBC-TGL-PCH-ISH-Sensors-ALS,KBLR_ATMS1.0_Automated_TCs,rkl_cml_s62,IFWI_TEST_SUITE,PPMM_Pending,ADL/RKL/JSL,MTL_Test_Suite,IFWI_SYNC,RPL_S_MASTER,ADL_M_NA,ADL_SBGA_3SDC1,IFWI_COVERAGE_DELTA,RPL-SBGA_5SC,RPL-SBGA_4SC</t>
        </is>
      </nc>
    </rcc>
  </rrc>
  <rrc rId="1003" sId="1" ref="A171:XFD171" action="deleteRow">
    <rfmt sheetId="1" xfDxf="1" sqref="A171:XFD171" start="0" length="0"/>
    <rcc rId="0" sId="1">
      <nc r="A171">
        <f>HYPERLINK("https://hsdes.intel.com/resource/14013185888","14013185888")</f>
      </nc>
    </rcc>
    <rcc rId="0" sId="1">
      <nc r="B171" t="inlineStr">
        <is>
          <t>Verify the basic functionality of Tablet mode using onboard switch</t>
        </is>
      </nc>
    </rcc>
    <rcc rId="0" sId="1">
      <nc r="C171" t="inlineStr">
        <is>
          <t>Blocked</t>
        </is>
      </nc>
    </rcc>
    <rcc rId="0" sId="1">
      <nc r="D171" t="inlineStr">
        <is>
          <t>NA:Tablet Mode not applicable for RPL-Hx</t>
        </is>
      </nc>
    </rcc>
    <rcc rId="0" sId="1">
      <nc r="F171" t="inlineStr">
        <is>
          <t>msalaudx</t>
        </is>
      </nc>
    </rcc>
    <rcc rId="0" sId="1">
      <nc r="G171" t="inlineStr">
        <is>
          <t>common</t>
        </is>
      </nc>
    </rcc>
    <rcc rId="0" sId="1">
      <nc r="H171" t="inlineStr">
        <is>
          <t>Ingredient</t>
        </is>
      </nc>
    </rcc>
    <rcc rId="0" sId="1">
      <nc r="I171" t="inlineStr">
        <is>
          <t>Automatable</t>
        </is>
      </nc>
    </rcc>
    <rcc rId="0" sId="1">
      <nc r="J171" t="inlineStr">
        <is>
          <t>Intel Confidential</t>
        </is>
      </nc>
    </rcc>
    <rcc rId="0" sId="1">
      <nc r="K171" t="inlineStr">
        <is>
          <t>fw.ifwi.bios,fw.ifwi.ec</t>
        </is>
      </nc>
    </rcc>
    <rcc rId="0" sId="1">
      <nc r="L171">
        <v>10</v>
      </nc>
    </rcc>
    <rcc rId="0" sId="1">
      <nc r="M171">
        <v>5</v>
      </nc>
    </rcc>
    <rcc rId="0" sId="1">
      <nc r="N171" t="inlineStr">
        <is>
          <t>CSS-IVE-130078</t>
        </is>
      </nc>
    </rcc>
    <rcc rId="0" sId="1">
      <nc r="O171" t="inlineStr">
        <is>
          <t>Embedded controller and Power sources</t>
        </is>
      </nc>
    </rcc>
    <rcc rId="0" sId="1">
      <nc r="P171" t="inlineStr">
        <is>
          <t>ICL_U42_RS6_PV,ICL_Y42_RS6_PV,TGL_ H81_RS4_Alpha,TGL_ H81_RS4_Beta,TGL_ H81_RS4_PV,TGL_H81_19H2_RS6_POE,TGL_H81_19H2_RS6_PreAlpha,TGL_HFPGA_RS2,TGL_HFPGA_RS3,TGL_HFPGA_RS4,TGL_U42_RS4_PV,TGL_UY42_PO,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is>
      </nc>
    </rcc>
    <rcc rId="0" sId="1">
      <nc r="Q171" t="inlineStr">
        <is>
          <t>Virtual Battery Management</t>
        </is>
      </nc>
    </rcc>
    <rcc rId="0" sId="1">
      <nc r="R171" t="inlineStr">
        <is>
          <t>Derived from Tops documents.
HSD id: 1604735630</t>
        </is>
      </nc>
    </rcc>
    <rcc rId="0" sId="1">
      <nc r="S171" t="inlineStr">
        <is>
          <t>CSS-IVE-130078</t>
        </is>
      </nc>
    </rcc>
    <rcc rId="0" sId="1">
      <nc r="T171" t="inlineStr">
        <is>
          <t>Consumer,Corporate_vPro,Slim</t>
        </is>
      </nc>
    </rcc>
    <rcc rId="0" sId="1">
      <nc r="V171" t="inlineStr">
        <is>
          <t>raghav3x</t>
        </is>
      </nc>
    </rcc>
    <rcc rId="0" sId="1">
      <nc r="W171" t="inlineStr">
        <is>
          <t>Onboard tablet mode switch functionality should be successfully validated</t>
        </is>
      </nc>
    </rcc>
    <rcc rId="0" sId="1">
      <nc r="X171" t="inlineStr">
        <is>
          <t>Client-IFWI</t>
        </is>
      </nc>
    </rcc>
    <rcc rId="0" sId="1">
      <nc r="Y171" t="inlineStr">
        <is>
          <t>1-showstopper</t>
        </is>
      </nc>
    </rcc>
    <rcc rId="0" sId="1">
      <nc r="Z171" t="inlineStr">
        <is>
          <t>ifwi.alderlake,ifwi.arrowlake,ifwi.lunarlake,ifwi.meteorlake,ifwi.raptorlake,ifwi.raptorlake_refresh</t>
        </is>
      </nc>
    </rcc>
    <rcc rId="0" sId="1">
      <nc r="AA171" t="inlineStr">
        <is>
          <t>ifwi.alderlake,ifwi.meteorlake,ifwi.raptorlake</t>
        </is>
      </nc>
    </rcc>
    <rcc rId="0" sId="1">
      <nc r="AC171" t="inlineStr">
        <is>
          <t>product</t>
        </is>
      </nc>
    </rcc>
    <rcc rId="0" sId="1">
      <nc r="AD171" t="inlineStr">
        <is>
          <t>open.test_update_phase</t>
        </is>
      </nc>
    </rcc>
    <rcc rId="0" sId="1">
      <nc r="AF171" t="inlineStr">
        <is>
          <t>Low</t>
        </is>
      </nc>
    </rcc>
    <rcc rId="0" sId="1">
      <nc r="AG171" t="inlineStr">
        <is>
          <t>L2 Mandatory-BAT</t>
        </is>
      </nc>
    </rcc>
    <rcc rId="0" sId="1">
      <nc r="AJ171" t="inlineStr">
        <is>
          <t>Functional</t>
        </is>
      </nc>
    </rcc>
    <rcc rId="0" sId="1">
      <nc r="AK171" t="inlineStr">
        <is>
          <t>na</t>
        </is>
      </nc>
    </rcc>
    <rcc rId="0" sId="1">
      <nc r="AL171" t="inlineStr">
        <is>
          <t>Intention of the test case is to verify below requirement.
Verify the tablet switch is closed or opened, EC FW shall notify the change to host.</t>
        </is>
      </nc>
    </rcc>
    <rcc rId="0" sId="1">
      <nc r="AM171"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MLP4x,ADL-M_5SGC1,RPL_P_Master,MTL_IFWI_BAT,MTL_PSS_1.0_BLOCK,GLK-IFWI-SI,ICL-ArchReview-PostSi,OBC-CNL-EC-SMC-EM-ManageCharger,OBC-CFL-EC-SMC-EM-ManageCharger,OBC-ICL-EC-SMC-EM-ManageCharger,OBC-TGL-EC-SMC-EM-ManageCharger,OBC-LKF-PTF-DekelPhy-EM-PMC_EClite_ManageCharger,GLK_ATMS1.0_Automated_TCs,CML_BIOS_SPL,CML_EC_FV,IFWI_Payload_Platform,UTR_SYNC,IFWI_COMMON_UNIFIED,TGL_H_MASTER,ADL-P_5SGC2,ADL-N_REV1,ADL_SBGA_5GC,MTL_IFWI_PSS_BLOCK,RPL-Px_4SDC1,RPL-Px_3SDC2,MTL_IFWI_IAC_EC,RPL-SBGA_5SC,RPL-SBGA_2SC1,RPL-SBGA_2SC2,RPL-SBGA_3SC-2,RPL-SBGA_3SC,RPL_Hx-R-GC,RPL_Hx-R-DC1,LNLM2SDC7,LNLM2SDC7</t>
        </is>
      </nc>
    </rcc>
  </rrc>
  <rrc rId="1004" sId="1" ref="A150:XFD150" action="deleteRow">
    <rfmt sheetId="1" xfDxf="1" sqref="A150:XFD150" start="0" length="0"/>
    <rcc rId="0" sId="1">
      <nc r="A150">
        <f>HYPERLINK("https://hsdes.intel.com/resource/14013185392","14013185392")</f>
      </nc>
    </rcc>
    <rcc rId="0" sId="1">
      <nc r="B150" t="inlineStr">
        <is>
          <t>Validate USB devices hot plug check pre and post S0i3(Disconnected Modern Standby) cycle with devices connected on Type-C port</t>
        </is>
      </nc>
    </rcc>
    <rcc rId="0" sId="1">
      <nc r="C150" t="inlineStr">
        <is>
          <t>Blocked</t>
        </is>
      </nc>
    </rcc>
    <rcc rId="0" sId="1">
      <nc r="F150" t="inlineStr">
        <is>
          <t>athirarx</t>
        </is>
      </nc>
    </rcc>
    <rcc rId="0" sId="1">
      <nc r="G150" t="inlineStr">
        <is>
          <t>common,emulation.ip,silicon,simulation.ip</t>
        </is>
      </nc>
    </rcc>
    <rcc rId="0" sId="1">
      <nc r="H150" t="inlineStr">
        <is>
          <t>Ingredient</t>
        </is>
      </nc>
    </rcc>
    <rcc rId="0" sId="1">
      <nc r="I150" t="inlineStr">
        <is>
          <t>Automatable</t>
        </is>
      </nc>
    </rcc>
    <rcc rId="0" sId="1">
      <nc r="J150" t="inlineStr">
        <is>
          <t>Intel Confidential</t>
        </is>
      </nc>
    </rcc>
    <rcc rId="0" sId="1">
      <nc r="K150" t="inlineStr">
        <is>
          <t>bios.platform,bios.sa,fw.ifwi.MGPhy,fw.ifwi.dekelPhy,fw.ifwi.iom,fw.ifwi.nphy,fw.ifwi.pmc,fw.ifwi.sphy,fw.ifwi.tbt</t>
        </is>
      </nc>
    </rcc>
    <rcc rId="0" sId="1">
      <nc r="L150">
        <v>40</v>
      </nc>
    </rcc>
    <rcc rId="0" sId="1">
      <nc r="M150">
        <v>15</v>
      </nc>
    </rcc>
    <rcc rId="0" sId="1">
      <nc r="N150" t="inlineStr">
        <is>
          <t>CSS-IVE-90955</t>
        </is>
      </nc>
    </rcc>
    <rcc rId="0" sId="1">
      <nc r="O150" t="inlineStr">
        <is>
          <t>TCSS</t>
        </is>
      </nc>
    </rcc>
    <rcc rId="0" sId="1">
      <nc r="P150" t="inlineStr">
        <is>
          <t>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TGL_Simics_VP_RS2_PSS1.1,TGL_U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Q150" t="inlineStr">
        <is>
          <t>MoS (Modern Standby),S0ix-states,TBT_PD_EC_NA,TCSS,USB-TypeC</t>
        </is>
      </nc>
    </rcc>
    <rcc rId="0" sId="1">
      <nc r="R150" t="inlineStr">
        <is>
          <t>BC-RQTBC-13080 
LKF PRD Coverage: BC-RQTBCLF-468
TGL FR Coverage : 1405574486,1405574489,220195081,220195274
JSLP Coverage ID: 2203202802,2203201730,1607196304
RKL Coverage ID :2203201383,2203202518,2203203016,2203202802,2203202480
ADL: 2205445428</t>
        </is>
      </nc>
    </rcc>
    <rcc rId="0" sId="1">
      <nc r="S150" t="inlineStr">
        <is>
          <t>CSS-IVE-90955</t>
        </is>
      </nc>
    </rcc>
    <rcc rId="0" sId="1">
      <nc r="T150" t="inlineStr">
        <is>
          <t>Consumer,Corporate_vPro,Slim</t>
        </is>
      </nc>
    </rcc>
    <rcc rId="0" sId="1">
      <nc r="V150" t="inlineStr">
        <is>
          <t>raghav3x</t>
        </is>
      </nc>
    </rcc>
    <rcc rId="0" sId="1">
      <nc r="W150" t="inlineStr">
        <is>
          <t>USB device hot plugged via USB-C port should be enumerated in device manager pre and post cycle without any issue</t>
        </is>
      </nc>
    </rcc>
    <rcc rId="0" sId="1">
      <nc r="X150" t="inlineStr">
        <is>
          <t>Client-BIOS</t>
        </is>
      </nc>
    </rcc>
    <rcc rId="0" sId="1">
      <nc r="Y150" t="inlineStr">
        <is>
          <t>1-showstopper</t>
        </is>
      </nc>
    </rcc>
    <rcc rId="0" sId="1">
      <nc r="Z150" t="inlineStr">
        <is>
          <t>bios.alderlake,bios.amberlake,bios.apollolake,bios.arrowlake,bios.broxton,bios.cannonlake,bios.coffeelake,bios.cometlake,bios.geminilake,bios.icelake-client,bios.jasperlake,bios.kabylake,bios.kabylake_r,bios.lakefield,bios.lunarlake,bios.meteorlake,bios.raptorlake,bios.raptorlake_refresh,bios.tigerlake,bios.whiskeylake,ifwi.amberlake,ifwi.apollolake,ifwi.arrowlake,ifwi.broxton,ifwi.cannonlake,ifwi.coffeelake,ifwi.cometlake,ifwi.geminilake,ifwi.icelake,ifwi.kabylake,ifwi.kabylake_r,ifwi.lakefield,ifwi.meteorlake,ifwi.raptorlake,ifwi.raptorlake_refresh,ifwi.tigerlake,ifwi.whiskeylake</t>
        </is>
      </nc>
    </rcc>
    <rcc rId="0" sId="1">
      <nc r="AA150" t="inlineStr">
        <is>
          <t>bios.alderlake,bios.amberlake,bios.apollolake,bios.cannonlake,bios.coffeelake,bios.cometlake,bios.geminilake,bios.icelake-client,bios.jasperlake,bios.kabylake,bios.kabylake_r,bios.lakefield,bios.lunarlake,bios.meteorlake,bios.raptorlake,bios.tigerlake,bios.whiskeylake,ifwi.amberlake,ifwi.apollolake,ifwi.cannonlake,ifwi.coffeelake,ifwi.cometlake,ifwi.geminilake,ifwi.icelake,ifwi.kabylake,ifwi.kabylake_r,ifwi.lakefield,ifwi.meteorlake,ifwi.raptorlake,ifwi.tigerlake,ifwi.whiskeylake</t>
        </is>
      </nc>
    </rcc>
    <rcc rId="0" sId="1">
      <nc r="AC150" t="inlineStr">
        <is>
          <t>product</t>
        </is>
      </nc>
    </rcc>
    <rcc rId="0" sId="1">
      <nc r="AD150" t="inlineStr">
        <is>
          <t>complete.ready_for_production</t>
        </is>
      </nc>
    </rcc>
    <rcc rId="0" sId="1">
      <nc r="AF150" t="inlineStr">
        <is>
          <t>Medium</t>
        </is>
      </nc>
    </rcc>
    <rcc rId="0" sId="1">
      <nc r="AG150" t="inlineStr">
        <is>
          <t>L2 Mandatory-BAT</t>
        </is>
      </nc>
    </rcc>
    <rcc rId="0" sId="1">
      <nc r="AJ150" t="inlineStr">
        <is>
          <t>Functional</t>
        </is>
      </nc>
    </rcc>
    <rcc rId="0" sId="1">
      <nc r="AK150" t="inlineStr">
        <is>
          <t>Socwatch</t>
        </is>
      </nc>
    </rcc>
    <rcc rId="0" sId="1">
      <nc r="AL150" t="inlineStr">
        <is>
          <t>This test is to verify USB devices hot plug functionality check pre and post S0i3(Modern Standby) cycle with devices connected on Type C port Android OS related steps: 1. Boot to AOS2. Connect USB device to Type C port on DUT and check whether device is getting detected in device3. Disconnect USB device and Perform S0i3 cycle4. Repeat step 2 Expected results: USB device connected via Type C port should be detected in DUT pre and post cycle</t>
        </is>
      </nc>
    </rcc>
    <rcc rId="0" sId="1">
      <nc r="AM150" t="inlineStr">
        <is>
          <t>KBL_NON_ULT,GLK-IFWI-SI,EC-FV,EC-SX,EC-TYPEC,ICL_BAT_NEW,BIOS_EXT_BAT,UDL2.0_ATMS2.0,EC-PD-NA,OBC-CNL-PCH-XDCI-USBC-USB2_Storage,OBC-ICL-CPU-iTCSS-TCSS-USB2_Storage,OBC-TGL-CPU-iTCSS-TCSS-USB2_Storage,OBC-LKF-CPU-TCSS-USBC-USB2_Storage,OBC-CFL-PCH-XDCI-USBC-USB2_Storage,CML_BIOS_SPL,TGL_IFWI_FOC_BLUE,IFWI_Payload_IOM,IFWI_Payload_TBT,IFWI_Payload_EC,UTR_SYNC,RPL_S_MASTER,RPL_S_BackwardComp,ADL-S_ 5SGC_1DPC,ADL_N_MASTER,ADL_N_5SGC1,ADL_N_4SDC1,ADL_N_3SDC1,ADL_N_2SDC1,ADL_N_2SDC2,ADL_N_2SDC3,IFWI_TEST_SUITE,IFWI_COMMON_UNIFIED,MTL_Test_Suite,ADL-P_5SGC1,ADL-P_5SGC2,MTL_P_MASTER,MTL_S_MASTER,,ADL_SBGA_5GC,RPL-SBGA_5SC,ADL-M_5SGC1,ADL-M_2SDC2,ADL-M_3SDC1,ADL-M_2SDC1,ADL-M_3SDC2,EC-NA,EC-REVIEW,TCSS-TBT-P1,ICL-ArchReview-PostSi,GLK-RS3-10_IFWI,LKF_ERB_PO,LKF_PO_Phase3,LKF_PO_New_P3,TGL_ERB_PO,OBC-CNL-PCH-XDCI-USBC_Audio,OBC-CFL-PCH-XDCI-USBC_Audio,OBC-LKF-CPU-IOM-TCSS-USBC_Audio,OBC-ICL-CPU-IOM-TCSS-USBC_Audio,OBC-TGL-CPU-IOM-TCSS-USBC_Audio,TGL_BIOS_PO_P2,TGL_IFWI_PO_P2,TGL_NEW_BAT,ADL-S_TGP-H_PO_Phase2,LKF_WCOS_BIOS_BAT_NEW,MTL_PSS_1.1,ARL_S_PSS1.1,ADL_M_PO_Phase2,ADL-S_4SDC1,ADL-S_4SDC2,ADL-S_4SDC4,MTL_VS_0.8,IFWI_FOC_BAT,MTL_IFWI_PSS_EXTENDED,RPL-S_ 5SGC1,CQN_DASHBOARD,MTL_M_MASTER,ADL-P_4SDC2,ADL_N_PO_Phase2,RPL-Px_5SGC1,RPL-Px_3SDC1,RPL-P_5SGC1,RPL-P_5SGC2,RPL-P_4SDC1,RPL-P_3SDC2,RPL-P_2SDC3,ADL_N_REV0,ADL-N_REV1,MTL_IFWI_BAT,MTL_HFPGA_TCSS,RPL-S_5SGC1,RPL-S_2SDC4,MTL-M_5SGC1,MTL-M_4SDC1,MTL-M_4SDC2,MTL-M_3SDC3,MTL-M_2SDC4,MTL-M_2SDC5,MTL-M_2SDC6,MTL_IFWI_CBV_TBT,MTL_IFWI_CBV_EC,MTL_IFWI_CBV_IOM,MTL-P_5SGC1,MTL-P_4SDC1,MTL-P_4SDC2,MTL-P_3SDC3,MTL-P_3SDC4,MTL-P_2SDC5,MTL-P_2SDC6,RPL-SBGA_4SC,RPL-SBGA_2SC1,RPL-SBGA_2SC2-2,MTLSDC1,MTLSGC1,MTLSDC1,MTLSDC4,MTLSGC1,MTLSDC1,MTLSDC3,MTLSGC1,MTLSDC1,MTLSDC2,MTLSDC3,MTLSDC4,LNLM5SGC,LNLM3SDC3,LNLM3SDC4,LNLM3SDC5,LNLM5SGC,LNLM3SDC3,LNLM3SDC4,LNLM3SDC5,LNLM5SGC,LNLM3SDC3,LNLM3SDC4,LNLM3SDC5,LNLM3SDC1,LNLM2SDC6,RPL_Hx-R-DC1,RPL_Hx-R-GC,RPL_Hx-R-GC,RPL_Hx-R-DC1,LNLM2SDC7,MTL_PSS_1.1_Block</t>
        </is>
      </nc>
    </rcc>
  </rrc>
  <rrc rId="1005" sId="1" ref="A145:XFD145" action="deleteRow">
    <rfmt sheetId="1" xfDxf="1" sqref="A145:XFD145" start="0" length="0"/>
    <rcc rId="0" sId="1">
      <nc r="A145">
        <f>HYPERLINK("https://hsdes.intel.com/resource/14013185153","14013185153")</f>
      </nc>
    </rcc>
    <rcc rId="0" sId="1">
      <nc r="B145" t="inlineStr">
        <is>
          <t>Verify GPS/GNSS enumeration check pre and post Disconnected Modern Standby cycle</t>
        </is>
      </nc>
    </rcc>
    <rcc rId="0" sId="1">
      <nc r="C145" t="inlineStr">
        <is>
          <t>Blocked</t>
        </is>
      </nc>
    </rcc>
    <rcc rId="0" sId="1">
      <nc r="F145" t="inlineStr">
        <is>
          <t>chassanx</t>
        </is>
      </nc>
    </rcc>
    <rcc rId="0" sId="1">
      <nc r="G145" t="inlineStr">
        <is>
          <t>common</t>
        </is>
      </nc>
    </rcc>
    <rcc rId="0" sId="1">
      <nc r="H145" t="inlineStr">
        <is>
          <t>Ingredient</t>
        </is>
      </nc>
    </rcc>
    <rcc rId="0" sId="1">
      <nc r="I145" t="inlineStr">
        <is>
          <t>Automatable</t>
        </is>
      </nc>
    </rcc>
    <rcc rId="0" sId="1">
      <nc r="J145" t="inlineStr">
        <is>
          <t>Intel Confidential</t>
        </is>
      </nc>
    </rcc>
    <rcc rId="0" sId="1">
      <nc r="K145" t="inlineStr">
        <is>
          <t>bios.pch,fw.ifwi.pchc</t>
        </is>
      </nc>
    </rcc>
    <rcc rId="0" sId="1">
      <nc r="L145">
        <v>20</v>
      </nc>
    </rcc>
    <rcc rId="0" sId="1">
      <nc r="M145">
        <v>18</v>
      </nc>
    </rcc>
    <rcc rId="0" sId="1">
      <nc r="N145" t="inlineStr">
        <is>
          <t>CSS-IVE-89489</t>
        </is>
      </nc>
    </rcc>
    <rcc rId="0" sId="1">
      <nc r="O145" t="inlineStr">
        <is>
          <t>Networking and Connectivity</t>
        </is>
      </nc>
    </rcc>
    <rcc rId="0" sId="1">
      <nc r="P145" t="inlineStr">
        <is>
          <t>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KBL_U21_PV,KBLR_Y_PV,KBLR_Y22_PV,TGL_U42_RS4_PV,TGL_Z0_(TGPLP-A0)_RS4_PPOExit,WHL_U42_Corp_PV,WHL_U42_PV,WHL_U43e_Corp_PV,TGL_U42_RS6_Alpha,TGL_U42_RS6_Beta,TGL_U42_RS6_PV</t>
        </is>
      </nc>
    </rcc>
    <rcc rId="0" sId="1">
      <nc r="Q145" t="inlineStr">
        <is>
          <t>GNSS,MoS (Modern Standby)</t>
        </is>
      </nc>
    </rcc>
    <rcc rId="0" sId="1">
      <nc r="R145" t="inlineStr">
        <is>
          <t>BC-RQTBC-10306
TGL Requirement coverage: BC-RQTBCTL-488
JSL PRD Coverage: BC-RQTBC-16470 BC-RQTBC-16467</t>
        </is>
      </nc>
    </rcc>
    <rcc rId="0" sId="1">
      <nc r="S145" t="inlineStr">
        <is>
          <t>CSS-IVE-89489</t>
        </is>
      </nc>
    </rcc>
    <rcc rId="0" sId="1">
      <nc r="T145" t="inlineStr">
        <is>
          <t>Consumer,Corporate_vPro,Slim</t>
        </is>
      </nc>
    </rcc>
    <rcc rId="0" sId="1">
      <nc r="V145" t="inlineStr">
        <is>
          <t>vhebbarx</t>
        </is>
      </nc>
    </rcc>
    <rcc rId="0" sId="1">
      <nc r="W145" t="inlineStr">
        <is>
          <t>GPS/GNSS module should be enumerated pre and post cycle</t>
        </is>
      </nc>
    </rcc>
    <rcc rId="0" sId="1">
      <nc r="X145" t="inlineStr">
        <is>
          <t>Client-BIOS</t>
        </is>
      </nc>
    </rcc>
    <rcc rId="0" sId="1">
      <nc r="Y145" t="inlineStr">
        <is>
          <t>2-high</t>
        </is>
      </nc>
    </rcc>
    <rcc rId="0" sId="1">
      <nc r="Z145" t="inlineStr">
        <is>
          <t>bios.apollolake,bios.arrowlake,bios.broxton,bios.cannonlake,bios.coffeelake,bios.cometlake,bios.geminilake,bios.icelake-client,bios.kabylake,bios.kabylake_r,bios.meteorlake,bios.raptorlake,bios.raptorlake_refresh,bios.tigerlake,bios.whiskeylake,ifwi.apollolake,ifwi.broxton,ifwi.cannonlake,ifwi.coffeelake,ifwi.cometlake,ifwi.geminilake,ifwi.icelake,ifwi.kabylake,ifwi.kabylake_r,ifwi.meteorlake,ifwi.raptorlake,ifwi.raptorlake_refresh,ifwi.tigerlake,ifwi.whiskeylake</t>
        </is>
      </nc>
    </rcc>
    <rcc rId="0" sId="1">
      <nc r="AA145" t="inlineStr">
        <is>
          <t>bios.apollolake,bios.cannonlake,bios.coffeelake,bios.cometlake,bios.icelake-client,bios.kabylake,bios.kabylake_r,bios.tigerlake,bios.whiskeylake,ifwi.apollolake,ifwi.cannonlake,ifwi.coffeelake,ifwi.cometlake,ifwi.icelake,ifwi.kabylake,ifwi.kabylake_r,ifwi.meteorlake,ifwi.raptorlake,ifwi.tigerlake,ifwi.whiskeylake</t>
        </is>
      </nc>
    </rcc>
    <rcc rId="0" sId="1">
      <nc r="AC145" t="inlineStr">
        <is>
          <t>product</t>
        </is>
      </nc>
    </rcc>
    <rcc rId="0" sId="1">
      <nc r="AD145" t="inlineStr">
        <is>
          <t>open.test_update_phase</t>
        </is>
      </nc>
    </rcc>
    <rcc rId="0" sId="1">
      <nc r="AF145" t="inlineStr">
        <is>
          <t>Medium</t>
        </is>
      </nc>
    </rcc>
    <rcc rId="0" sId="1">
      <nc r="AG145" t="inlineStr">
        <is>
          <t>L2 Mandatory-BAT</t>
        </is>
      </nc>
    </rcc>
    <rcc rId="0" sId="1">
      <nc r="AJ145" t="inlineStr">
        <is>
          <t>Functional</t>
        </is>
      </nc>
    </rcc>
    <rcc rId="0" sId="1">
      <nc r="AK145" t="inlineStr">
        <is>
          <t>na</t>
        </is>
      </nc>
    </rcc>
    <rcc rId="0" sId="1">
      <nc r="AL145" t="inlineStr">
        <is>
          <t>This test is to verify GPS/GNSS enumeration check post S0i3 (Modern Standby) cycle
Android OS related steps:
GPS receiver gets fix without network aiding
Steps:
Step 1 - Open the recommended GPS application
Step 2 - Wait few minutes, GPS receiver should fix.
Step 3 - Perform S0i3 cycle and repeat step 1 to 2
Expected results:
GPS receiver should get fix without network aiding pre and post cycle</t>
        </is>
      </nc>
    </rcc>
    <rcc rId="0" sId="1">
      <nc r="AM145" t="inlineStr">
        <is>
          <t>InProdATMS1.0_03March2018,PSE 1.0,ICL_RVPC_NA,OBC-CNL-PTF-PCIE-Connectivity-GNSS,OBC-CFL-PTF-PCIE-Connectivity-GNSS,OBC-ICL-PTF-PCIE-Connectivity-GNSS,OBC-TGL-PTF-PCIE-Connectivity-GNSS,IFWI_Payload_Platform,UTR_SYNC,IFWI_TEST_SUITE,IFWI_COMMON_UNIFIED,MTL_Test_Suite,RPL_P_MASTER,RPL-Px_4SDC1,RPL-P_5SGC1,MTL-M_4SDC1,MTL-M_4SDC2,MTL IFWI_Payload_Platform-Val,MTL-P_4SDC1,MTL-P_4SDC2,MTL-P_3SDC3,RPL-Px_2SDC1,RPL-SBGA_5SC,RPL_Hx-R-GC, RPL-P_DC7,RPL-SBGA_DC3</t>
        </is>
      </nc>
    </rcc>
  </rrc>
  <rrc rId="1006" sId="1" ref="A145:XFD145" action="deleteRow">
    <rfmt sheetId="1" xfDxf="1" sqref="A145:XFD145" start="0" length="0"/>
    <rcc rId="0" sId="1">
      <nc r="A145">
        <f>HYPERLINK("https://hsdes.intel.com/resource/14013185185","14013185185")</f>
      </nc>
    </rcc>
    <rcc rId="0" sId="1">
      <nc r="B145" t="inlineStr">
        <is>
          <t>Verify WWAN enumeration pre and post Disconnected Modern Standby (DMS) cycle</t>
        </is>
      </nc>
    </rcc>
    <rcc rId="0" sId="1">
      <nc r="C145" t="inlineStr">
        <is>
          <t>Blocked</t>
        </is>
      </nc>
    </rcc>
    <rcc rId="0" sId="1">
      <nc r="F145" t="inlineStr">
        <is>
          <t>chassanx</t>
        </is>
      </nc>
    </rcc>
    <rcc rId="0" sId="1">
      <nc r="G145" t="inlineStr">
        <is>
          <t>common</t>
        </is>
      </nc>
    </rcc>
    <rcc rId="0" sId="1">
      <nc r="H145" t="inlineStr">
        <is>
          <t>Ingredient</t>
        </is>
      </nc>
    </rcc>
    <rcc rId="0" sId="1">
      <nc r="I145" t="inlineStr">
        <is>
          <t>Automatable</t>
        </is>
      </nc>
    </rcc>
    <rcc rId="0" sId="1">
      <nc r="J145" t="inlineStr">
        <is>
          <t>Intel Confidential</t>
        </is>
      </nc>
    </rcc>
    <rcc rId="0" sId="1">
      <nc r="K145" t="inlineStr">
        <is>
          <t>bios.pch</t>
        </is>
      </nc>
    </rcc>
    <rcc rId="0" sId="1">
      <nc r="L145">
        <v>20</v>
      </nc>
    </rcc>
    <rcc rId="0" sId="1">
      <nc r="M145">
        <v>18</v>
      </nc>
    </rcc>
    <rcc rId="0" sId="1">
      <nc r="N145" t="inlineStr">
        <is>
          <t>CSS-IVE-89491</t>
        </is>
      </nc>
    </rcc>
    <rcc rId="0" sId="1">
      <nc r="O145" t="inlineStr">
        <is>
          <t>Networking and Connectivity</t>
        </is>
      </nc>
    </rcc>
    <rcc rId="0" sId="1">
      <nc r="P145" t="inlineStr">
        <is>
          <t>AMLR_Y42_PV_RS6,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GLK_B0_RS3_PV,ICL_U42_RS6_PV,KBL_U21_PV,KBL_Y22_PV,KBLR_Y_PV,KBLR_Y22_PV,TGL_U42_RS4_PV,TGL_Z0_(TGPLP-A0)_RS4_PPOExit,WHL_U42_Corp_PV,WHL_U42_PV,WHL_U43e_Corp_PV,TGL_U42_RS6_Alpha,TGL_U42_RS6_Beta,TGL_U42_RS6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t>
        </is>
      </nc>
    </rcc>
    <rcc rId="0" sId="1">
      <nc r="Q145" t="inlineStr">
        <is>
          <t>MoS (Modern Standby),WWAN</t>
        </is>
      </nc>
    </rcc>
    <rcc rId="0" sId="1">
      <nc r="R145" t="inlineStr">
        <is>
          <t>BC-RQTBC-9996
TGL Requirement coverage: BC-RQTBCTL-487, BC-RQTBCTL-1244, 
JSL PRD Coverage: BC-RQTBC-16469
RKL:2203203097,2203202914
ADL:2203202914</t>
        </is>
      </nc>
    </rcc>
    <rcc rId="0" sId="1">
      <nc r="S145" t="inlineStr">
        <is>
          <t>CSS-IVE-89491</t>
        </is>
      </nc>
    </rcc>
    <rcc rId="0" sId="1">
      <nc r="T145" t="inlineStr">
        <is>
          <t>Consumer,Corporate_vPro,Slim</t>
        </is>
      </nc>
    </rcc>
    <rcc rId="0" sId="1">
      <nc r="V145" t="inlineStr">
        <is>
          <t>vhebbarx</t>
        </is>
      </nc>
    </rcc>
    <rcc rId="0" sId="1">
      <nc r="W145" t="inlineStr">
        <is>
          <t>WWAN should get enumerated pre and post Disconnected Modern Standby (DMS) cycle</t>
        </is>
      </nc>
    </rcc>
    <rcc rId="0" sId="1">
      <nc r="X145" t="inlineStr">
        <is>
          <t>Client-BIOS</t>
        </is>
      </nc>
    </rcc>
    <rcc rId="0" sId="1">
      <nc r="Y145" t="inlineStr">
        <is>
          <t>1-showstopper</t>
        </is>
      </nc>
    </rcc>
    <rcc rId="0" sId="1">
      <nc r="Z145" t="inlineStr">
        <is>
          <t>bios.alderlake,bios.apollolake,bios.arrowlake,bios.cannonlake,bios.coffeelake,bios.cometlake,bios.geminilake,bios.icelake-client,bios.kabylake,bios.kabylake_r,bios.lunarlake,bios.meteorlake,bios.raptorlake,bios.raptorlake_refresh,bios.tigerlake,bios.whiskeylake,ifwi.apollolake,ifwi.arrowlake,ifwi.cannonlake,ifwi.coffeelake,ifwi.cometlake,ifwi.geminilake,ifwi.icelake,ifwi.kabylake,ifwi.kabylake_r,ifwi.raptorlake,ifwi.raptorlake_refresh,ifwi.tigerlake,ifwi.whiskeylake</t>
        </is>
      </nc>
    </rcc>
    <rcc rId="0" sId="1">
      <nc r="AA145" t="inlineStr">
        <is>
          <t>bios.alderlake,bios.apollolake,bios.cannonlake,bios.coffeelake,bios.cometlake,bios.icelake-client,bios.kabylake,bios.kabylake_r,bios.raptorlake,bios.tigerlake,bios.whiskeylake,ifwi.apollolake,ifwi.cannonlake,ifwi.coffeelake,ifwi.cometlake,ifwi.icelake,ifwi.kabylake,ifwi.kabylake_r,ifwi.raptorlake,ifwi.tigerlake,ifwi.whiskeylake</t>
        </is>
      </nc>
    </rcc>
    <rcc rId="0" sId="1">
      <nc r="AC145" t="inlineStr">
        <is>
          <t>product</t>
        </is>
      </nc>
    </rcc>
    <rcc rId="0" sId="1">
      <nc r="AD145" t="inlineStr">
        <is>
          <t>open.test_update_phase</t>
        </is>
      </nc>
    </rcc>
    <rcc rId="0" sId="1">
      <nc r="AF145" t="inlineStr">
        <is>
          <t>Medium</t>
        </is>
      </nc>
    </rcc>
    <rcc rId="0" sId="1">
      <nc r="AG145" t="inlineStr">
        <is>
          <t>L2 Mandatory-BAT</t>
        </is>
      </nc>
    </rcc>
    <rcc rId="0" sId="1">
      <nc r="AJ145" t="inlineStr">
        <is>
          <t>Functional</t>
        </is>
      </nc>
    </rcc>
    <rcc rId="0" sId="1">
      <nc r="AK145" t="inlineStr">
        <is>
          <t>na</t>
        </is>
      </nc>
    </rcc>
    <rcc rId="0" sId="1">
      <nc r="AL145" t="inlineStr">
        <is>
          <t>Verify WWAN enumeration test in device manager pre and post Disconnected Modern Standby (DMOS) cycle</t>
        </is>
      </nc>
    </rcc>
    <rcc rId="0" sId="1">
      <nc r="AM145" t="inlineStr">
        <is>
          <t>InProdATMS1.0_03March2018,PSE 1.0,ICL_RVPC_NA,OBC-CNL-PTF-PCIE-Connectivity-WWAN,OBC-CFL-PTF-PCIE-Connectivity-WWAN,OBC-ICL-PTF-PCIE-Connectivity-WWAN,OBC-TGL-PTF-PCIE-Connectivity-WWAN,CML_Delta_From_WHL,IFWI_Payload_Platform,UTR_SYNC,MTL_M_MASTER,MTL_P_MASTER,IFWI_TEST_SUITE,IFWI_COMMON_UNIFIED,MTL_Test_Suite,ADL_N_REV0,RPL-Px_5SGC1,RPL_P_MASTER,RPL-Px_4SDC1,ADL-M_2SDC1,RPL-P_5SGC1,ADL_SBGA_3DC1,RPL-P_PNP_GC,MTL-M_4SDC1,MTL-M_4SDC2,MTL-P_4SDC1,MTL-P_4SDC2,MTL-P_3SDC3,RPL-Px_2SDC1,RPL-SBGA_5SC,RPL_Hx-R-GC, RPL-P_DC7,RPL-SBGA_DC3</t>
        </is>
      </nc>
    </rcc>
  </rrc>
  <rrc rId="1007" sId="1" ref="A55:XFD55" action="deleteRow">
    <rfmt sheetId="1" xfDxf="1" sqref="A55:XFD55" start="0" length="0"/>
    <rcc rId="0" sId="1">
      <nc r="A55">
        <f>HYPERLINK("https://hsdes.intel.com/resource/14013161920","14013161920")</f>
      </nc>
    </rcc>
    <rcc rId="0" sId="1">
      <nc r="B55" t="inlineStr">
        <is>
          <t>Verify Dual Touch Enumeration in Device manager</t>
        </is>
      </nc>
    </rcc>
    <rcc rId="0" sId="1">
      <nc r="C55" t="inlineStr">
        <is>
          <t>Blocked</t>
        </is>
      </nc>
    </rcc>
    <rcc rId="0" sId="1">
      <nc r="D55" t="inlineStr">
        <is>
          <t>NA:Dual Touch is not Applicable for RPL-Hx</t>
        </is>
      </nc>
    </rcc>
    <rcc rId="0" sId="1">
      <nc r="F55" t="inlineStr">
        <is>
          <t>sumith2x</t>
        </is>
      </nc>
    </rcc>
    <rcc rId="0" sId="1">
      <nc r="G55" t="inlineStr">
        <is>
          <t>emulation.ip,silicon,simulation.subsystem</t>
        </is>
      </nc>
    </rcc>
    <rcc rId="0" sId="1">
      <nc r="H55" t="inlineStr">
        <is>
          <t>Ingredient</t>
        </is>
      </nc>
    </rcc>
    <rcc rId="0" sId="1">
      <nc r="I55" t="inlineStr">
        <is>
          <t>Automatable</t>
        </is>
      </nc>
    </rcc>
    <rcc rId="0" sId="1">
      <nc r="J55" t="inlineStr">
        <is>
          <t>Intel Confidential</t>
        </is>
      </nc>
    </rcc>
    <rcc rId="0" sId="1">
      <nc r="K55" t="inlineStr">
        <is>
          <t>bios.pch,bios.platform,fw.ifwi.ish</t>
        </is>
      </nc>
    </rcc>
    <rcc rId="0" sId="1">
      <nc r="L55">
        <v>8</v>
      </nc>
    </rcc>
    <rcc rId="0" sId="1">
      <nc r="M55">
        <v>6</v>
      </nc>
    </rcc>
    <rcc rId="0" sId="1">
      <nc r="N55" t="inlineStr">
        <is>
          <t>CSS-IVE-117947</t>
        </is>
      </nc>
    </rcc>
    <rcc rId="0" sId="1">
      <nc r="O55" t="inlineStr">
        <is>
          <t>Touch &amp; Sensing</t>
        </is>
      </nc>
    </rcc>
    <rcc rId="0" sId="1">
      <nc r="P55" t="inlineStr">
        <is>
          <t>ADL-S_ADP-S_SODIMM_DDR5_1DPC_Alpha,LKF_Bx_Win10X_PV,LKF_Bx_Win10X_Beta,TGL_ H81_RS4_Alpha,TGL_ H81_RS4_Beta,TGL_ H81_RS4_PV,TGL_U42_RS4_PV,TGL_UY42_PO,TGL_Y42_RS4_PV,ADL-S_ADP-S_SODIMM_DDR5_1DPC_Beta,ADL-S_ADP-S_SODIMM_DDR5_1DPC_PreAlpha,ADL-S_ADP-S_SODIMM_DDR5_1DPC_PV,TGL_U42_RS6_Alpha,TGL_U42_RS6_Beta,TGL_U42_RS6_PV,TGL_Y42_RS6_Alpha,TGL_Y42_RS6_Beta,TGL_Y42_RS6_PV,AML_Y42_Win10X_PV,ADL-P_ADP-LP_DDR4_ALPHA,ADL-P_ADP-LP_DDR4_BETA,ADL-P_ADP-LP_DDR4_PV,ADL-P_ADP-LP_LP4x_ALPHA,ADL-P_ADP-LP_LP4x_BETA,ADL-P_ADP-LP_LP4x_PV,ADL-P_ADP-LP_LP5_ALPHA,ADL-P_ADP-LP_LP5_BETA,ADL-P_ADP-LP_LP5_PV,ADL-M_ADP-M_LP4x_Win10x_Alpha,ADL-M_ADP-M_LP4x_Win10x_Beta,ADL-M_ADP-M_LP4x_Win10x_PV,TGL_H81_20H1_RS7_ALPHA,TGL_H81_20H1_RS7_BETA,TGL_H81_20H1_RS7_PV,ADL-P_ADP-LP_LP5_PreAlpha,ADL-P_ADP-LP_L4X_PreAlpha</t>
        </is>
      </nc>
    </rcc>
    <rcc rId="0" sId="1">
      <nc r="Q55" t="inlineStr">
        <is>
          <t>iTouch,SPI bus</t>
        </is>
      </nc>
    </rcc>
    <rcc rId="0" sId="1">
      <nc r="R55" t="inlineStr">
        <is>
          <t>LKF: BC-RQTBCLF-326,BC-RQTBCLF-756,BC-RQTBCLF-314
ADL:2203202911</t>
        </is>
      </nc>
    </rcc>
    <rcc rId="0" sId="1">
      <nc r="S55" t="inlineStr">
        <is>
          <t>CSS-IVE-117947</t>
        </is>
      </nc>
    </rcc>
    <rcc rId="0" sId="1">
      <nc r="T55" t="inlineStr">
        <is>
          <t>Consumer,Corporate_vPro</t>
        </is>
      </nc>
    </rcc>
    <rcc rId="0" sId="1">
      <nc r="V55" t="inlineStr">
        <is>
          <t>sumith2x</t>
        </is>
      </nc>
    </rcc>
    <rcc rId="0" sId="1">
      <nc r="W55" t="inlineStr">
        <is>
          <t>Dual Touch device should enumerate Correctly in Device manager</t>
        </is>
      </nc>
    </rcc>
    <rcc rId="0" sId="1">
      <nc r="X55" t="inlineStr">
        <is>
          <t>Client-BIOS</t>
        </is>
      </nc>
    </rcc>
    <rcc rId="0" sId="1">
      <nc r="Y55" t="inlineStr">
        <is>
          <t>1-showstopper</t>
        </is>
      </nc>
    </rcc>
    <rcc rId="0" sId="1">
      <nc r="Z55" t="inlineStr">
        <is>
          <t>bios.alderlake,bios.amberlake,bios.arrowlake,bios.cannonlake,bios.coffeelake,bios.icelake-client,bios.kabylake,bios.kabylake_r,bios.lakefield,bios.lunarlake,bios.meteorlake,bios.raptorlake,bios.tigerlake,ifwi.arrowlake,ifwi.lakefield,ifwi.lunarlake,ifwi.meteorlake,ifwi.raptorlake,ifwi.tigerlake</t>
        </is>
      </nc>
    </rcc>
    <rcc rId="0" sId="1">
      <nc r="AA55" t="inlineStr">
        <is>
          <t>bios.alderlake,bios.arrowlake,bios.lakefield,bios.lunarlake,bios.meteorlake,bios.raptorlake,bios.tigerlake,ifwi.lakefield,ifwi.meteorlake,ifwi.raptorlake,ifwi.tigerlake</t>
        </is>
      </nc>
    </rcc>
    <rcc rId="0" sId="1">
      <nc r="AC55" t="inlineStr">
        <is>
          <t>product</t>
        </is>
      </nc>
    </rcc>
    <rcc rId="0" sId="1">
      <nc r="AD55" t="inlineStr">
        <is>
          <t>complete.ready_for_production</t>
        </is>
      </nc>
    </rcc>
    <rcc rId="0" sId="1">
      <nc r="AF55" t="inlineStr">
        <is>
          <t>Low</t>
        </is>
      </nc>
    </rcc>
    <rcc rId="0" sId="1">
      <nc r="AG55" t="inlineStr">
        <is>
          <t>L1 DailyCI-Basic-Sanity</t>
        </is>
      </nc>
    </rcc>
    <rcc rId="0" sId="1">
      <nc r="AJ55" t="inlineStr">
        <is>
          <t>Functional</t>
        </is>
      </nc>
    </rcc>
    <rcc rId="0" sId="1">
      <nc r="AK55" t="inlineStr">
        <is>
          <t>na</t>
        </is>
      </nc>
    </rcc>
    <rcc rId="0" sId="1">
      <nc r="AL55" t="inlineStr">
        <is>
          <t>This Test Case is to Validate Enumeration of Dual Touch Device in device manager</t>
        </is>
      </nc>
    </rcc>
    <rcc rId="0" sId="1">
      <nc r="AM55" t="inlineStr">
        <is>
          <t>ICL-ArchReview-PostSi,UDL2.0_ATMS2.0,TGL_BIOS_PO_P3,TGL_IFWI_PO_P2,RKL_POE,RKL_CML_S_TGPH_PO_P3,RKL_Sanity,RKL_S_CMPH_POE,RKL_S_TGPH_POE,IFWI_Payload_PCHC,RKL-S X2_(CML-S+CMP-H)_S102,RKL-S X2_(CML-S+CMP-H)_S62,UTR_SYNC,RPL_S_BackwardComp,ADL-S_ 5SGC_1DPC,ADL-S_4SDC2,RPL_P_MASTER,MTL_P_MASTER,MTL_M_MASTER,MTL_Test_Suite,IFWI_TEST_SUITE,IFWI_COMMON_UNIFIED,TGL_H_MASTER,ADL_P_MASTER,TGL_U_NA,ADL-M_3SDC2,ADL_SBGA_5GC,RPL-SBGA_5SC,TGL_H_Delta,MTL_S_MASTER,ARL_S_MASTER,ARL_PX_MASTER,MTL IFWI_Payload_Platform-Val,RPL-Px_4SP2,RPL-Px_2SDC1,RPL-P_3SDC2,RPL-P_2SDC4,ARL_S_PSS0.8,LNLM3SDC2,LNLM3SDC3,LNLM3SDC5</t>
        </is>
      </nc>
    </rcc>
  </rrc>
  <rrc rId="1008" sId="1" ref="A55:XFD55" action="deleteRow">
    <rfmt sheetId="1" xfDxf="1" sqref="A55:XFD55" start="0" length="0"/>
    <rcc rId="0" sId="1">
      <nc r="A55">
        <f>HYPERLINK("https://hsdes.intel.com/resource/14013162062","14013162062")</f>
      </nc>
    </rcc>
    <rcc rId="0" sId="1">
      <nc r="B55" t="inlineStr">
        <is>
          <t>Verify Dual Touch Enumeration in Device manager Pre and Post CMS</t>
        </is>
      </nc>
    </rcc>
    <rcc rId="0" sId="1">
      <nc r="C55" t="inlineStr">
        <is>
          <t>Blocked</t>
        </is>
      </nc>
    </rcc>
    <rcc rId="0" sId="1">
      <nc r="D55" t="inlineStr">
        <is>
          <t>NA:Dual Touch is not Applicable for RPL-Hx</t>
        </is>
      </nc>
    </rcc>
    <rcc rId="0" sId="1">
      <nc r="F55" t="inlineStr">
        <is>
          <t>sumith2x</t>
        </is>
      </nc>
    </rcc>
    <rcc rId="0" sId="1">
      <nc r="G55" t="inlineStr">
        <is>
          <t>emulation.ip,silicon,simulation.subsystem</t>
        </is>
      </nc>
    </rcc>
    <rcc rId="0" sId="1">
      <nc r="H55" t="inlineStr">
        <is>
          <t>Ingredient</t>
        </is>
      </nc>
    </rcc>
    <rcc rId="0" sId="1">
      <nc r="I55" t="inlineStr">
        <is>
          <t>Automatable</t>
        </is>
      </nc>
    </rcc>
    <rcc rId="0" sId="1">
      <nc r="J55" t="inlineStr">
        <is>
          <t>Intel Confidential</t>
        </is>
      </nc>
    </rcc>
    <rcc rId="0" sId="1">
      <nc r="K55" t="inlineStr">
        <is>
          <t>bios.pch,fw.ifwi.ish</t>
        </is>
      </nc>
    </rcc>
    <rcc rId="0" sId="1">
      <nc r="L55">
        <v>10</v>
      </nc>
    </rcc>
    <rcc rId="0" sId="1">
      <nc r="M55">
        <v>7</v>
      </nc>
    </rcc>
    <rcc rId="0" sId="1">
      <nc r="N55" t="inlineStr">
        <is>
          <t>CSS-IVE-117950</t>
        </is>
      </nc>
    </rcc>
    <rcc rId="0" sId="1">
      <nc r="O55" t="inlineStr">
        <is>
          <t>Touch &amp; Sensing</t>
        </is>
      </nc>
    </rcc>
    <rcc rId="0" sId="1">
      <nc r="P55" t="inlineStr">
        <is>
          <t>ADL-S_ADP-S_SODIMM_DDR5_1DPC_Alpha,LKF_A0_RS4_POE,LKF_Bx_Win10X_PV,LKF_Bx_Win10X_Beta,TGL_ H81_RS4_Alpha,TGL_ H81_RS4_Beta,TGL_ H81_RS4_PV,TGL_U42_RS4_PV,TGL_Y42_RS4_PV,ADL-S_ADP-S_SODIMM_DDR5_1DPC_Beta,ADL-S_ADP-S_SODIMM_DDR5_1DPC_PreAlpha,ADL-S_ADP-S_SODIMM_DDR5_1DPC_PV,TGL_U42_RS6_Alpha,TGL_U42_RS6_Beta,TGL_U42_RS6_PV,TGL_Y42_RS6_Alpha,TGL_Y42_RS6_Beta,TGL_Y42_RS6_PV,AML_Y42_Win10X_PV,ADL-P_ADP-LP_DDR4_ALPHA,ADL-P_ADP-LP_DDR4_BETA,ADL-P_ADP-LP_DDR4_PV,ADL-P_ADP-LP_LP4x_ALPHA,ADL-P_ADP-LP_LP4x_BETA,ADL-P_ADP-LP_LP4x_PV,ADL-P_ADP-LP_LP5_ALPHA,ADL-P_ADP-LP_LP5_BETA,ADL-P_ADP-LP_LP5_PV,ADL-M_ADP-M_LP4x_Win10x_Alpha,ADL-M_ADP-M_LP4x_Win10x_Beta,ADL-M_ADP-M_LP4x_Win10x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t>
        </is>
      </nc>
    </rcc>
    <rcc rId="0" sId="1">
      <nc r="Q55" t="inlineStr">
        <is>
          <t>iTouch,MoS (Modern Standby),SPI bus</t>
        </is>
      </nc>
    </rcc>
    <rcc rId="0" sId="1">
      <nc r="R55" t="inlineStr">
        <is>
          <t>LKF: BC-RQTBCLF-326,BC-RQTBCLF-756,BC-RQTBCLF-314
ADL:2203202911
MTL_PSS FR:16011187982
                     16011327091</t>
        </is>
      </nc>
    </rcc>
    <rcc rId="0" sId="1">
      <nc r="S55" t="inlineStr">
        <is>
          <t>CSS-IVE-117950</t>
        </is>
      </nc>
    </rcc>
    <rcc rId="0" sId="1">
      <nc r="T55" t="inlineStr">
        <is>
          <t>Consumer,Corporate_vPro</t>
        </is>
      </nc>
    </rcc>
    <rcc rId="0" sId="1">
      <nc r="V55" t="inlineStr">
        <is>
          <t>sumith2x</t>
        </is>
      </nc>
    </rcc>
    <rcc rId="0" sId="1">
      <nc r="W55" t="inlineStr">
        <is>
          <t>Dual Touch should enumerate Correctly Pre and post Connected Modern Standby cycle</t>
        </is>
      </nc>
    </rcc>
    <rcc rId="0" sId="1">
      <nc r="X55" t="inlineStr">
        <is>
          <t>Client-BIOS</t>
        </is>
      </nc>
    </rcc>
    <rcc rId="0" sId="1">
      <nc r="Y55" t="inlineStr">
        <is>
          <t>1-showstopper</t>
        </is>
      </nc>
    </rcc>
    <rcc rId="0" sId="1">
      <nc r="Z55" t="inlineStr">
        <is>
          <t>bios.alderlake,bios.amberlake,bios.arrowlake,bios.cannonlake,bios.coffeelake,bios.icelake-client,bios.kabylake,bios.kabylake_r,bios.lakefield,bios.lunarlake,bios.meteorlake,bios.raptorlake,bios.tigerlake,ifwi.arrowlake,ifwi.lakefield,ifwi.lunarlake,ifwi.meteorlake,ifwi.raptorlake,ifwi.tigerlake</t>
        </is>
      </nc>
    </rcc>
    <rcc rId="0" sId="1">
      <nc r="AA55" t="inlineStr">
        <is>
          <t>bios.alderlake,bios.arrowlake,bios.lakefield,bios.lunarlake,bios.meteorlake,bios.raptorlake,bios.tigerlake,ifwi.lakefield,ifwi.meteorlake,ifwi.raptorlake,ifwi.tigerlake</t>
        </is>
      </nc>
    </rcc>
    <rcc rId="0" sId="1">
      <nc r="AC55" t="inlineStr">
        <is>
          <t>product</t>
        </is>
      </nc>
    </rcc>
    <rcc rId="0" sId="1">
      <nc r="AD55" t="inlineStr">
        <is>
          <t>complete.ready_for_production</t>
        </is>
      </nc>
    </rcc>
    <rcc rId="0" sId="1">
      <nc r="AF55" t="inlineStr">
        <is>
          <t>Low</t>
        </is>
      </nc>
    </rcc>
    <rcc rId="0" sId="1">
      <nc r="AG55" t="inlineStr">
        <is>
          <t>L1 DailyCI-Basic-Sanity</t>
        </is>
      </nc>
    </rcc>
    <rcc rId="0" sId="1">
      <nc r="AJ55" t="inlineStr">
        <is>
          <t>Functional</t>
        </is>
      </nc>
    </rcc>
    <rcc rId="0" sId="1">
      <nc r="AK55" t="inlineStr">
        <is>
          <t>Socwatch</t>
        </is>
      </nc>
    </rcc>
    <rcc rId="0" sId="1">
      <nc r="AL55" t="inlineStr">
        <is>
          <t>This Test Case should Validate Dual Touch Enumeration Pre and Post Modern Standby cycle</t>
        </is>
      </nc>
    </rcc>
    <rcc rId="0" sId="1">
      <nc r="AM55" t="inlineStr">
        <is>
          <t>TGL_NEW,UDL2.0_ATMS2.0,TGL_BIOS_PO_P2,LKF_B0_Power_ON,TGL_H_QRC_NA,UTR_SYNC,COMMON_QRC_BAT,MTL_PSS_0.8_Block,MTL_HFPGA_SOC_S,ADL-S_4SDC2,RPL_P_master,MTL_Test_Suite,IFWI_TEST_SUITE,IFWI_COMMON_UNIFIED,MTL_P_MASTER,TGL_H_MASTER,ADL-M_3SDC2,ADL_SBGA_5GC,RPL-SBGA_5SC,MTL_PSS_CMS,ICL-ArchReview-PostSi,TGL_H_Delta,MTL_S_MASTER,ADL_P_MASTER,ARL_S_MASTER,ARL_PX_MASTER,MTL_HFPGA_BLOCK,MTL_IFWI_CBV_PMC,MTL IFWI_Payload_Platform-Val,RPL-Px_4SP2,RPL-Px_2SDC1,RPL-P_3SDC2,RPL-P_2SDC4,MTL_PSS_1.1,MTL_PSS_1.0_Block,LNLM3SDC2,LNLM3SDC3,LNLM3SDC5,ARL_PSS_BLOCK</t>
        </is>
      </nc>
    </rcc>
  </rrc>
  <rcc rId="1009" sId="1">
    <oc r="D111" t="inlineStr">
      <is>
        <t>Verified with 3.0 Pendrive</t>
      </is>
    </oc>
    <nc r="D111"/>
  </rcc>
  <rcc rId="1010" sId="1">
    <oc r="C20" t="inlineStr">
      <is>
        <t>Failed</t>
      </is>
    </oc>
    <nc r="C20" t="inlineStr">
      <is>
        <t>Passed</t>
      </is>
    </nc>
  </rcc>
  <rcc rId="1011" sId="1">
    <oc r="C90" t="inlineStr">
      <is>
        <t>Failed</t>
      </is>
    </oc>
    <nc r="C90" t="inlineStr">
      <is>
        <t>Passed</t>
      </is>
    </nc>
  </rcc>
  <rcc rId="1012" sId="1">
    <oc r="C100" t="inlineStr">
      <is>
        <t>Failed</t>
      </is>
    </oc>
    <nc r="C100" t="inlineStr">
      <is>
        <t>Passed</t>
      </is>
    </nc>
  </rcc>
  <rcc rId="1013" sId="1">
    <oc r="C145" t="inlineStr">
      <is>
        <t>Failed</t>
      </is>
    </oc>
    <nc r="C145" t="inlineStr">
      <is>
        <t>Passed</t>
      </is>
    </nc>
  </rcc>
  <rcc rId="1014" sId="1">
    <oc r="C148" t="inlineStr">
      <is>
        <t>Failed</t>
      </is>
    </oc>
    <nc r="C148" t="inlineStr">
      <is>
        <t>Passed</t>
      </is>
    </nc>
  </rcc>
  <rcc rId="1015" sId="1">
    <oc r="C228" t="inlineStr">
      <is>
        <t>Failed</t>
      </is>
    </oc>
    <nc r="C228" t="inlineStr">
      <is>
        <t>Passed</t>
      </is>
    </nc>
  </rcc>
  <rcc rId="1016" sId="1">
    <oc r="C230" t="inlineStr">
      <is>
        <t>Failed</t>
      </is>
    </oc>
    <nc r="C230" t="inlineStr">
      <is>
        <t>Passed</t>
      </is>
    </nc>
  </rcc>
  <rcc rId="1017" sId="1" xfDxf="1" dxf="1">
    <nc r="D151" t="inlineStr">
      <is>
        <t>16016471090: [RPL-HX][PO][D&amp;T] CATERR &amp; P Code MCA 0x9 observed while giving "itp.resettarget" with USB2DBC A-A/A-C, USB3DBC A-A probe, BSSB 2-wire OR while pressing physical reset button from OS</t>
      </is>
    </nc>
    <ndxf>
      <font>
        <sz val="10"/>
        <name val="Intel Clear"/>
        <scheme val="none"/>
      </font>
      <alignment horizontal="left" vertical="center" indent="1"/>
    </ndxf>
  </rcc>
  <rcc rId="1018" sId="1" xfDxf="1" dxf="1">
    <nc r="D247" t="inlineStr">
      <is>
        <t>16016454765: [ADL_N][RPL-Hx][IFWI] [ES0] [LP5]: System flashed IFWI image getting memory error on SPINOR</t>
      </is>
    </nc>
    <ndxf>
      <font>
        <sz val="10"/>
        <name val="Intel Clear"/>
        <scheme val="none"/>
      </font>
      <alignment horizontal="left" vertical="center" indent="1"/>
    </ndxf>
  </rcc>
  <rdn rId="0" localSheetId="1" customView="1" name="Z_8E71BB91_30EC_4855_9C94_8304B29ECD39_.wvu.FilterData" hidden="1" oldHidden="1">
    <formula>'RPL_SBGA_IFWI_Test suite_Ext_BA'!$A$1:$AM$264</formula>
  </rdn>
  <rcv guid="{8E71BB91-30EC-4855-9C94-8304B29ECD39}"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4" sId="1">
    <nc r="D84" t="inlineStr">
      <is>
        <t>pass</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5" sId="1">
    <nc r="D115" t="inlineStr">
      <is>
        <t>pass</t>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6" sId="1">
    <nc r="D116" t="inlineStr">
      <is>
        <t>pass</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7" sId="1">
    <nc r="D112" t="inlineStr">
      <is>
        <t>pass</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8" sId="1">
    <oc r="C25" t="inlineStr">
      <is>
        <t>halashree</t>
      </is>
    </oc>
    <nc r="C25"/>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9" sId="1">
    <oc r="C13" t="inlineStr">
      <is>
        <t>halashree</t>
      </is>
    </oc>
    <nc r="C13"/>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0" sId="1">
    <nc r="D136" t="inlineStr">
      <is>
        <t>pass</t>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1" sId="1">
    <nc r="D137" t="inlineStr">
      <is>
        <t>pass</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2" sId="1">
    <nc r="D24" t="inlineStr">
      <is>
        <t>pass</t>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3" sId="1">
    <nc r="D7" t="inlineStr">
      <is>
        <t>pass</t>
      </is>
    </nc>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4" sId="1">
    <nc r="D2" t="inlineStr">
      <is>
        <t>passed</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5" sId="1">
    <nc r="D23" t="inlineStr">
      <is>
        <t>pass</t>
      </is>
    </nc>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6" sId="1">
    <nc r="D26" t="inlineStr">
      <is>
        <t>pass</t>
      </is>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7" sId="1">
    <nc r="D17" t="inlineStr">
      <is>
        <t>pass</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8" sId="1">
    <nc r="D66" t="inlineStr">
      <is>
        <t>pass</t>
      </is>
    </nc>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9" sId="1">
    <nc r="D47" t="inlineStr">
      <is>
        <t>passed</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0" sId="1">
    <nc r="D9" t="inlineStr">
      <is>
        <t>Passed</t>
      </is>
    </nc>
  </rcc>
  <rcv guid="{A99B4083-6341-4DD1-B1E3-C0C9E67671CA}" action="delete"/>
  <rdn rId="0" localSheetId="1" customView="1" name="Z_A99B4083_6341_4DD1_B1E3_C0C9E67671CA_.wvu.FilterData" hidden="1" oldHidden="1">
    <formula>'RPL_SBGA_IFWI_Test suite_Ext_BA'!$A$1:$AM$273</formula>
    <oldFormula>'RPL_SBGA_IFWI_Test suite_Ext_BA'!$A$1:$AM$273</oldFormula>
  </rdn>
  <rcv guid="{A99B4083-6341-4DD1-B1E3-C0C9E67671CA}" action="add"/>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2" sId="1">
    <nc r="D172" t="inlineStr">
      <is>
        <t>Passed</t>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3" sId="1">
    <nc r="D69" t="inlineStr">
      <is>
        <t>Passed</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4" sId="1" xfDxf="1" dxf="1">
    <nc r="D113" t="inlineStr">
      <is>
        <t>Verified with 3.0 Pendrive</t>
      </is>
    </nc>
  </rcc>
  <rrc rId="475" sId="1" ref="E1:E1048576" action="insertCol"/>
  <rm rId="476" sheetId="1" source="D113" destination="E113" sourceSheetId="1"/>
  <rcc rId="477" sId="1">
    <nc r="E1" t="inlineStr">
      <is>
        <t>comments</t>
      </is>
    </nc>
  </rcc>
  <rfmt sheetId="1" sqref="E1">
    <dxf>
      <alignment horizontal="general" vertical="bottom" textRotation="0" wrapText="0" indent="0" justifyLastLine="0" shrinkToFit="0" readingOrder="0"/>
    </dxf>
  </rfmt>
  <rcc rId="478" sId="1">
    <nc r="D113" t="inlineStr">
      <is>
        <t>Passed</t>
      </is>
    </nc>
  </rcc>
  <rcv guid="{A99B4083-6341-4DD1-B1E3-C0C9E67671CA}" action="delete"/>
  <rdn rId="0" localSheetId="1" customView="1" name="Z_A99B4083_6341_4DD1_B1E3_C0C9E67671CA_.wvu.FilterData" hidden="1" oldHidden="1">
    <formula>'RPL_SBGA_IFWI_Test suite_Ext_BA'!$A$1:$AN$273</formula>
    <oldFormula>'RPL_SBGA_IFWI_Test suite_Ext_BA'!$A$1:$AN$273</oldFormula>
  </rdn>
  <rcv guid="{A99B4083-6341-4DD1-B1E3-C0C9E67671CA}" action="add"/>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99B4083-6341-4DD1-B1E3-C0C9E67671CA}" action="delete"/>
  <rdn rId="0" localSheetId="1" customView="1" name="Z_A99B4083_6341_4DD1_B1E3_C0C9E67671CA_.wvu.FilterData" hidden="1" oldHidden="1">
    <formula>'RPL_SBGA_IFWI_Test suite_Ext_BA'!$A$1:$AN$273</formula>
    <oldFormula>'RPL_SBGA_IFWI_Test suite_Ext_BA'!$A$1:$AN$273</oldFormula>
  </rdn>
  <rcv guid="{A99B4083-6341-4DD1-B1E3-C0C9E67671CA}" action="add"/>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1" sId="1">
    <nc r="D114" t="inlineStr">
      <is>
        <t>Passed</t>
      </is>
    </nc>
  </rcc>
  <rcv guid="{A99B4083-6341-4DD1-B1E3-C0C9E67671CA}" action="delete"/>
  <rdn rId="0" localSheetId="1" customView="1" name="Z_A99B4083_6341_4DD1_B1E3_C0C9E67671CA_.wvu.FilterData" hidden="1" oldHidden="1">
    <formula>'RPL_SBGA_IFWI_Test suite_Ext_BA'!$A$1:$AN$273</formula>
    <oldFormula>'RPL_SBGA_IFWI_Test suite_Ext_BA'!$A$1:$AN$273</oldFormula>
  </rdn>
  <rcv guid="{A99B4083-6341-4DD1-B1E3-C0C9E67671CA}" action="add"/>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3" sId="1">
    <nc r="D119" t="inlineStr">
      <is>
        <t>pass</t>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4" sId="1">
    <nc r="C129" t="inlineStr">
      <is>
        <t>halashree</t>
      </is>
    </nc>
  </rcc>
  <rfmt sheetId="1" sqref="C129">
    <dxf>
      <alignment horizontal="general" vertical="bottom" textRotation="0" wrapText="0" indent="0" justifyLastLine="0" shrinkToFit="0" readingOrder="0"/>
    </dxf>
  </rfmt>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5" sId="1">
    <nc r="C163" t="inlineStr">
      <is>
        <t>halashree</t>
      </is>
    </nc>
  </rcc>
  <rfmt sheetId="1" sqref="C163">
    <dxf>
      <alignment horizontal="general" vertical="bottom" textRotation="0" wrapText="0" indent="0" justifyLastLine="0" shrinkToFit="0" readingOrder="0"/>
    </dxf>
  </rfmt>
  <rcc rId="486" sId="1">
    <nc r="C180" t="inlineStr">
      <is>
        <t>halashree</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7" sId="1">
    <nc r="C259" t="inlineStr">
      <is>
        <t>halashree</t>
      </is>
    </nc>
  </rcc>
  <rfmt sheetId="1" sqref="C259">
    <dxf>
      <alignment horizontal="general" vertical="bottom" textRotation="0" wrapText="0" indent="0" justifyLastLine="0" shrinkToFit="0" readingOrder="0"/>
    </dxf>
  </rfmt>
  <rcc rId="488" sId="1">
    <nc r="C261" t="inlineStr">
      <is>
        <t>halashree</t>
      </is>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9" sId="1">
    <nc r="D43" t="inlineStr">
      <is>
        <t>Passed</t>
      </is>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0" sId="1">
    <nc r="D120" t="inlineStr">
      <is>
        <t>pass</t>
      </is>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1" sId="1">
    <nc r="D70" t="inlineStr">
      <is>
        <t>Passed</t>
      </is>
    </nc>
  </rcc>
  <rfmt sheetId="1" sqref="D70">
    <dxf>
      <alignment horizontal="general" vertical="bottom" textRotation="0" wrapText="0" indent="0" justifyLastLine="0" shrinkToFit="0" readingOrder="0"/>
    </dxf>
  </rfmt>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2" sId="1">
    <nc r="D30" t="inlineStr">
      <is>
        <t>pass</t>
      </is>
    </nc>
  </rcc>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3" sId="1">
    <nc r="D78" t="inlineStr">
      <is>
        <t>passed</t>
      </is>
    </nc>
  </rcc>
  <rcv guid="{F67669DC-DAB7-4B57-BAD0-6729910E4FBF}" action="delete"/>
  <rdn rId="0" localSheetId="1" customView="1" name="Z_F67669DC_DAB7_4B57_BAD0_6729910E4FBF_.wvu.FilterData" hidden="1" oldHidden="1">
    <formula>'RPL_SBGA_IFWI_Test suite_Ext_BA'!$A$1:$AN$273</formula>
    <oldFormula>'RPL_SBGA_IFWI_Test suite_Ext_BA'!$A$1:$AN$273</oldFormula>
  </rdn>
  <rcv guid="{F67669DC-DAB7-4B57-BAD0-6729910E4FBF}" action="add"/>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5" sId="1">
    <nc r="D6" t="inlineStr">
      <is>
        <t>pass</t>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6" sId="1">
    <nc r="D125" t="inlineStr">
      <is>
        <t>pass</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7" sId="1">
    <nc r="D126" t="inlineStr">
      <is>
        <t>pass</t>
      </is>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8" sId="1">
    <nc r="D71" t="inlineStr">
      <is>
        <t>Passed</t>
      </is>
    </nc>
  </rcc>
  <rfmt sheetId="1" sqref="D71">
    <dxf>
      <alignment horizontal="general" vertical="bottom" textRotation="0" wrapText="0" indent="0" justifyLastLine="0" shrinkToFit="0" readingOrder="0"/>
    </dxf>
  </rfmt>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9" sId="1">
    <nc r="D211" t="inlineStr">
      <is>
        <t>pass</t>
      </is>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0" sId="1">
    <nc r="D212" t="inlineStr">
      <is>
        <t>pass</t>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1" sId="1">
    <nc r="D63" t="inlineStr">
      <is>
        <t>passed</t>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2" sId="1">
    <nc r="D72" t="inlineStr">
      <is>
        <t>passed</t>
      </is>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3" sId="1">
    <nc r="D73" t="inlineStr">
      <is>
        <t>passed</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 sId="1">
    <oc r="C2" t="inlineStr">
      <is>
        <t>complete</t>
      </is>
    </oc>
    <nc r="C2"/>
  </rcc>
  <rcc rId="17" sId="1">
    <oc r="C10" t="inlineStr">
      <is>
        <t>open</t>
      </is>
    </oc>
    <nc r="C10"/>
  </rcc>
  <rcc rId="18" sId="1">
    <oc r="C11" t="inlineStr">
      <is>
        <t>complete</t>
      </is>
    </oc>
    <nc r="C11"/>
  </rcc>
  <rcc rId="19" sId="1">
    <oc r="C12" t="inlineStr">
      <is>
        <t>complete</t>
      </is>
    </oc>
    <nc r="C12"/>
  </rcc>
  <rcc rId="20" sId="1">
    <oc r="C14" t="inlineStr">
      <is>
        <t>complete</t>
      </is>
    </oc>
    <nc r="C14"/>
  </rcc>
  <rcc rId="21" sId="1">
    <oc r="C15" t="inlineStr">
      <is>
        <t>open</t>
      </is>
    </oc>
    <nc r="C15"/>
  </rcc>
  <rcc rId="22" sId="1">
    <oc r="C16" t="inlineStr">
      <is>
        <t>complete</t>
      </is>
    </oc>
    <nc r="C16"/>
  </rcc>
  <rcc rId="23" sId="1">
    <oc r="C17" t="inlineStr">
      <is>
        <t>complete</t>
      </is>
    </oc>
    <nc r="C17"/>
  </rcc>
  <rcc rId="24" sId="1">
    <oc r="C18" t="inlineStr">
      <is>
        <t>complete</t>
      </is>
    </oc>
    <nc r="C18"/>
  </rcc>
  <rcc rId="25" sId="1">
    <oc r="C20" t="inlineStr">
      <is>
        <t>complete</t>
      </is>
    </oc>
    <nc r="C20"/>
  </rcc>
  <rcc rId="26" sId="1">
    <oc r="C21" t="inlineStr">
      <is>
        <t>open</t>
      </is>
    </oc>
    <nc r="C21"/>
  </rcc>
  <rcc rId="27" sId="1">
    <oc r="C22" t="inlineStr">
      <is>
        <t>open</t>
      </is>
    </oc>
    <nc r="C22"/>
  </rcc>
  <rcc rId="28" sId="1">
    <oc r="C27" t="inlineStr">
      <is>
        <t>complete</t>
      </is>
    </oc>
    <nc r="C27"/>
  </rcc>
  <rcc rId="29" sId="1">
    <oc r="C28" t="inlineStr">
      <is>
        <t>complete</t>
      </is>
    </oc>
    <nc r="C28"/>
  </rcc>
  <rcc rId="30" sId="1">
    <oc r="C29" t="inlineStr">
      <is>
        <t>complete</t>
      </is>
    </oc>
    <nc r="C29"/>
  </rcc>
  <rcc rId="31" sId="1">
    <oc r="C30" t="inlineStr">
      <is>
        <t>complete</t>
      </is>
    </oc>
    <nc r="C30"/>
  </rcc>
  <rcc rId="32" sId="1">
    <oc r="C33" t="inlineStr">
      <is>
        <t>complete</t>
      </is>
    </oc>
    <nc r="C33"/>
  </rcc>
  <rcc rId="33" sId="1">
    <oc r="C34" t="inlineStr">
      <is>
        <t>complete</t>
      </is>
    </oc>
    <nc r="C34"/>
  </rcc>
  <rcc rId="34" sId="1">
    <oc r="C35" t="inlineStr">
      <is>
        <t>complete</t>
      </is>
    </oc>
    <nc r="C35"/>
  </rcc>
  <rcc rId="35" sId="1">
    <oc r="C36" t="inlineStr">
      <is>
        <t>complete</t>
      </is>
    </oc>
    <nc r="C36"/>
  </rcc>
  <rcc rId="36" sId="1">
    <oc r="C37" t="inlineStr">
      <is>
        <t>complete</t>
      </is>
    </oc>
    <nc r="C37"/>
  </rcc>
  <rcc rId="37" sId="1">
    <oc r="C38" t="inlineStr">
      <is>
        <t>complete</t>
      </is>
    </oc>
    <nc r="C38"/>
  </rcc>
  <rcc rId="38" sId="1">
    <oc r="C39" t="inlineStr">
      <is>
        <t>complete</t>
      </is>
    </oc>
    <nc r="C39"/>
  </rcc>
  <rcc rId="39" sId="1">
    <oc r="C40" t="inlineStr">
      <is>
        <t>open</t>
      </is>
    </oc>
    <nc r="C40"/>
  </rcc>
  <rcc rId="40" sId="1">
    <oc r="C41" t="inlineStr">
      <is>
        <t>complete</t>
      </is>
    </oc>
    <nc r="C41"/>
  </rcc>
  <rcc rId="41" sId="1">
    <oc r="C42" t="inlineStr">
      <is>
        <t>complete</t>
      </is>
    </oc>
    <nc r="C42"/>
  </rcc>
  <rcc rId="42" sId="1">
    <oc r="C44" t="inlineStr">
      <is>
        <t>open</t>
      </is>
    </oc>
    <nc r="C44"/>
  </rcc>
  <rcc rId="43" sId="1">
    <oc r="C45" t="inlineStr">
      <is>
        <t>complete</t>
      </is>
    </oc>
    <nc r="C45"/>
  </rcc>
  <rcc rId="44" sId="1">
    <oc r="C46" t="inlineStr">
      <is>
        <t>complete</t>
      </is>
    </oc>
    <nc r="C46"/>
  </rcc>
  <rcc rId="45" sId="1">
    <oc r="C47" t="inlineStr">
      <is>
        <t>complete</t>
      </is>
    </oc>
    <nc r="C47"/>
  </rcc>
  <rcc rId="46" sId="1">
    <oc r="C48" t="inlineStr">
      <is>
        <t>open</t>
      </is>
    </oc>
    <nc r="C48"/>
  </rcc>
  <rcc rId="47" sId="1">
    <oc r="C49" t="inlineStr">
      <is>
        <t>open</t>
      </is>
    </oc>
    <nc r="C49"/>
  </rcc>
  <rcc rId="48" sId="1">
    <oc r="C50" t="inlineStr">
      <is>
        <t>complete</t>
      </is>
    </oc>
    <nc r="C50"/>
  </rcc>
  <rcc rId="49" sId="1">
    <oc r="C51" t="inlineStr">
      <is>
        <t>complete</t>
      </is>
    </oc>
    <nc r="C51"/>
  </rcc>
  <rcc rId="50" sId="1">
    <oc r="C52" t="inlineStr">
      <is>
        <t>open</t>
      </is>
    </oc>
    <nc r="C52"/>
  </rcc>
  <rcc rId="51" sId="1">
    <oc r="C53" t="inlineStr">
      <is>
        <t>complete</t>
      </is>
    </oc>
    <nc r="C53"/>
  </rcc>
  <rcc rId="52" sId="1">
    <oc r="C54" t="inlineStr">
      <is>
        <t>open</t>
      </is>
    </oc>
    <nc r="C54"/>
  </rcc>
  <rcc rId="53" sId="1">
    <oc r="C55" t="inlineStr">
      <is>
        <t>complete</t>
      </is>
    </oc>
    <nc r="C55"/>
  </rcc>
  <rcc rId="54" sId="1">
    <oc r="C56" t="inlineStr">
      <is>
        <t>complete</t>
      </is>
    </oc>
    <nc r="C56"/>
  </rcc>
  <rcc rId="55" sId="1">
    <oc r="C57" t="inlineStr">
      <is>
        <t>open</t>
      </is>
    </oc>
    <nc r="C57"/>
  </rcc>
  <rcc rId="56" sId="1">
    <oc r="C58" t="inlineStr">
      <is>
        <t>complete</t>
      </is>
    </oc>
    <nc r="C58"/>
  </rcc>
  <rcc rId="57" sId="1">
    <oc r="C59" t="inlineStr">
      <is>
        <t>complete</t>
      </is>
    </oc>
    <nc r="C59"/>
  </rcc>
  <rcc rId="58" sId="1">
    <oc r="C60" t="inlineStr">
      <is>
        <t>complete</t>
      </is>
    </oc>
    <nc r="C60"/>
  </rcc>
  <rcc rId="59" sId="1">
    <oc r="C61" t="inlineStr">
      <is>
        <t>complete</t>
      </is>
    </oc>
    <nc r="C61"/>
  </rcc>
  <rcc rId="60" sId="1">
    <oc r="C62" t="inlineStr">
      <is>
        <t>complete</t>
      </is>
    </oc>
    <nc r="C62"/>
  </rcc>
  <rcc rId="61" sId="1">
    <oc r="C63" t="inlineStr">
      <is>
        <t>complete</t>
      </is>
    </oc>
    <nc r="C63"/>
  </rcc>
  <rcc rId="62" sId="1">
    <oc r="C64" t="inlineStr">
      <is>
        <t>open</t>
      </is>
    </oc>
    <nc r="C64"/>
  </rcc>
  <rcc rId="63" sId="1">
    <oc r="C65" t="inlineStr">
      <is>
        <t>open</t>
      </is>
    </oc>
    <nc r="C65"/>
  </rcc>
  <rcc rId="64" sId="1">
    <oc r="C66" t="inlineStr">
      <is>
        <t>open</t>
      </is>
    </oc>
    <nc r="C66"/>
  </rcc>
  <rcc rId="65" sId="1">
    <oc r="C67" t="inlineStr">
      <is>
        <t>open</t>
      </is>
    </oc>
    <nc r="C67"/>
  </rcc>
  <rcc rId="66" sId="1">
    <oc r="C68" t="inlineStr">
      <is>
        <t>complete</t>
      </is>
    </oc>
    <nc r="C68"/>
  </rcc>
  <rcc rId="67" sId="1">
    <oc r="C72" t="inlineStr">
      <is>
        <t>open</t>
      </is>
    </oc>
    <nc r="C72"/>
  </rcc>
  <rcc rId="68" sId="1">
    <oc r="C73" t="inlineStr">
      <is>
        <t>open</t>
      </is>
    </oc>
    <nc r="C73"/>
  </rcc>
  <rcc rId="69" sId="1">
    <oc r="C74" t="inlineStr">
      <is>
        <t>open</t>
      </is>
    </oc>
    <nc r="C74"/>
  </rcc>
  <rcc rId="70" sId="1">
    <oc r="C75" t="inlineStr">
      <is>
        <t>open</t>
      </is>
    </oc>
    <nc r="C75"/>
  </rcc>
  <rcc rId="71" sId="1">
    <oc r="C76" t="inlineStr">
      <is>
        <t>open</t>
      </is>
    </oc>
    <nc r="C76"/>
  </rcc>
  <rcc rId="72" sId="1">
    <oc r="C77" t="inlineStr">
      <is>
        <t>open</t>
      </is>
    </oc>
    <nc r="C77"/>
  </rcc>
  <rcc rId="73" sId="1">
    <oc r="C78" t="inlineStr">
      <is>
        <t>complete</t>
      </is>
    </oc>
    <nc r="C78"/>
  </rcc>
  <rcc rId="74" sId="1">
    <oc r="C79" t="inlineStr">
      <is>
        <t>complete</t>
      </is>
    </oc>
    <nc r="C79"/>
  </rcc>
  <rcc rId="75" sId="1">
    <oc r="C80" t="inlineStr">
      <is>
        <t>complete</t>
      </is>
    </oc>
    <nc r="C80"/>
  </rcc>
  <rcc rId="76" sId="1">
    <oc r="C81" t="inlineStr">
      <is>
        <t>complete</t>
      </is>
    </oc>
    <nc r="C81"/>
  </rcc>
  <rcc rId="77" sId="1">
    <oc r="C82" t="inlineStr">
      <is>
        <t>complete</t>
      </is>
    </oc>
    <nc r="C82"/>
  </rcc>
  <rcc rId="78" sId="1">
    <oc r="C83" t="inlineStr">
      <is>
        <t>complete</t>
      </is>
    </oc>
    <nc r="C83"/>
  </rcc>
  <rcc rId="79" sId="1">
    <oc r="C84" t="inlineStr">
      <is>
        <t>complete</t>
      </is>
    </oc>
    <nc r="C84"/>
  </rcc>
  <rcc rId="80" sId="1">
    <oc r="C85" t="inlineStr">
      <is>
        <t>complete</t>
      </is>
    </oc>
    <nc r="C85"/>
  </rcc>
  <rcc rId="81" sId="1">
    <oc r="C86" t="inlineStr">
      <is>
        <t>complete</t>
      </is>
    </oc>
    <nc r="C86"/>
  </rcc>
  <rcc rId="82" sId="1">
    <oc r="C87" t="inlineStr">
      <is>
        <t>complete</t>
      </is>
    </oc>
    <nc r="C87"/>
  </rcc>
  <rcc rId="83" sId="1">
    <oc r="C88" t="inlineStr">
      <is>
        <t>open</t>
      </is>
    </oc>
    <nc r="C88"/>
  </rcc>
  <rcc rId="84" sId="1">
    <oc r="C89" t="inlineStr">
      <is>
        <t>complete</t>
      </is>
    </oc>
    <nc r="C89"/>
  </rcc>
  <rcc rId="85" sId="1">
    <oc r="C90" t="inlineStr">
      <is>
        <t>complete</t>
      </is>
    </oc>
    <nc r="C90"/>
  </rcc>
  <rcc rId="86" sId="1">
    <oc r="C91" t="inlineStr">
      <is>
        <t>complete</t>
      </is>
    </oc>
    <nc r="C91"/>
  </rcc>
  <rcc rId="87" sId="1">
    <oc r="C92" t="inlineStr">
      <is>
        <t>complete</t>
      </is>
    </oc>
    <nc r="C92"/>
  </rcc>
  <rcc rId="88" sId="1">
    <oc r="C93" t="inlineStr">
      <is>
        <t>open</t>
      </is>
    </oc>
    <nc r="C93"/>
  </rcc>
  <rcc rId="89" sId="1">
    <oc r="C94" t="inlineStr">
      <is>
        <t>complete</t>
      </is>
    </oc>
    <nc r="C94"/>
  </rcc>
  <rcc rId="90" sId="1">
    <oc r="C95" t="inlineStr">
      <is>
        <t>open</t>
      </is>
    </oc>
    <nc r="C95"/>
  </rcc>
  <rcc rId="91" sId="1">
    <oc r="C96" t="inlineStr">
      <is>
        <t>open</t>
      </is>
    </oc>
    <nc r="C96"/>
  </rcc>
  <rcc rId="92" sId="1">
    <oc r="C97" t="inlineStr">
      <is>
        <t>complete</t>
      </is>
    </oc>
    <nc r="C97"/>
  </rcc>
  <rcc rId="93" sId="1">
    <oc r="C98" t="inlineStr">
      <is>
        <t>complete</t>
      </is>
    </oc>
    <nc r="C98"/>
  </rcc>
  <rcc rId="94" sId="1">
    <oc r="C99" t="inlineStr">
      <is>
        <t>complete</t>
      </is>
    </oc>
    <nc r="C99"/>
  </rcc>
  <rcc rId="95" sId="1">
    <oc r="C100" t="inlineStr">
      <is>
        <t>open</t>
      </is>
    </oc>
    <nc r="C100"/>
  </rcc>
  <rcc rId="96" sId="1">
    <oc r="C101" t="inlineStr">
      <is>
        <t>complete</t>
      </is>
    </oc>
    <nc r="C101"/>
  </rcc>
  <rcc rId="97" sId="1">
    <oc r="C102" t="inlineStr">
      <is>
        <t>complete</t>
      </is>
    </oc>
    <nc r="C102"/>
  </rcc>
  <rcc rId="98" sId="1">
    <oc r="C103" t="inlineStr">
      <is>
        <t>complete</t>
      </is>
    </oc>
    <nc r="C103"/>
  </rcc>
  <rcc rId="99" sId="1">
    <oc r="C104" t="inlineStr">
      <is>
        <t>complete</t>
      </is>
    </oc>
    <nc r="C104"/>
  </rcc>
  <rcc rId="100" sId="1">
    <oc r="C105" t="inlineStr">
      <is>
        <t>complete</t>
      </is>
    </oc>
    <nc r="C105"/>
  </rcc>
  <rcc rId="101" sId="1">
    <oc r="C106" t="inlineStr">
      <is>
        <t>complete</t>
      </is>
    </oc>
    <nc r="C106"/>
  </rcc>
  <rcc rId="102" sId="1">
    <oc r="C107" t="inlineStr">
      <is>
        <t>complete</t>
      </is>
    </oc>
    <nc r="C107"/>
  </rcc>
  <rcc rId="103" sId="1">
    <oc r="C108" t="inlineStr">
      <is>
        <t>open</t>
      </is>
    </oc>
    <nc r="C108"/>
  </rcc>
  <rcc rId="104" sId="1">
    <oc r="C109" t="inlineStr">
      <is>
        <t>open</t>
      </is>
    </oc>
    <nc r="C109"/>
  </rcc>
  <rcc rId="105" sId="1">
    <oc r="C110" t="inlineStr">
      <is>
        <t>open</t>
      </is>
    </oc>
    <nc r="C110"/>
  </rcc>
  <rcc rId="106" sId="1">
    <oc r="C111" t="inlineStr">
      <is>
        <t>complete</t>
      </is>
    </oc>
    <nc r="C111"/>
  </rcc>
  <rcc rId="107" sId="1">
    <oc r="C112" t="inlineStr">
      <is>
        <t>complete</t>
      </is>
    </oc>
    <nc r="C112"/>
  </rcc>
  <rcc rId="108" sId="1">
    <oc r="C115" t="inlineStr">
      <is>
        <t>complete</t>
      </is>
    </oc>
    <nc r="C115"/>
  </rcc>
  <rcc rId="109" sId="1">
    <oc r="C116" t="inlineStr">
      <is>
        <t>complete</t>
      </is>
    </oc>
    <nc r="C116"/>
  </rcc>
  <rcc rId="110" sId="1">
    <oc r="C117" t="inlineStr">
      <is>
        <t>open</t>
      </is>
    </oc>
    <nc r="C117"/>
  </rcc>
  <rcc rId="111" sId="1">
    <oc r="C118" t="inlineStr">
      <is>
        <t>complete</t>
      </is>
    </oc>
    <nc r="C118"/>
  </rcc>
  <rcc rId="112" sId="1">
    <oc r="C119" t="inlineStr">
      <is>
        <t>complete</t>
      </is>
    </oc>
    <nc r="C119"/>
  </rcc>
  <rcc rId="113" sId="1">
    <oc r="C120" t="inlineStr">
      <is>
        <t>open</t>
      </is>
    </oc>
    <nc r="C120"/>
  </rcc>
  <rcc rId="114" sId="1">
    <oc r="C121" t="inlineStr">
      <is>
        <t>complete</t>
      </is>
    </oc>
    <nc r="C121"/>
  </rcc>
  <rcc rId="115" sId="1">
    <oc r="C122" t="inlineStr">
      <is>
        <t>complete</t>
      </is>
    </oc>
    <nc r="C122"/>
  </rcc>
  <rcc rId="116" sId="1">
    <oc r="C124" t="inlineStr">
      <is>
        <t>complete</t>
      </is>
    </oc>
    <nc r="C124"/>
  </rcc>
  <rcc rId="117" sId="1">
    <oc r="C125" t="inlineStr">
      <is>
        <t>complete</t>
      </is>
    </oc>
    <nc r="C125"/>
  </rcc>
  <rcc rId="118" sId="1">
    <oc r="C126" t="inlineStr">
      <is>
        <t>open</t>
      </is>
    </oc>
    <nc r="C126"/>
  </rcc>
  <rcc rId="119" sId="1">
    <oc r="C127" t="inlineStr">
      <is>
        <t>complete</t>
      </is>
    </oc>
    <nc r="C127"/>
  </rcc>
  <rcc rId="120" sId="1">
    <oc r="C128" t="inlineStr">
      <is>
        <t>open</t>
      </is>
    </oc>
    <nc r="C128"/>
  </rcc>
  <rcc rId="121" sId="1">
    <oc r="C129" t="inlineStr">
      <is>
        <t>complete</t>
      </is>
    </oc>
    <nc r="C129"/>
  </rcc>
  <rcc rId="122" sId="1">
    <oc r="C130" t="inlineStr">
      <is>
        <t>complete</t>
      </is>
    </oc>
    <nc r="C130"/>
  </rcc>
  <rcc rId="123" sId="1">
    <oc r="C131" t="inlineStr">
      <is>
        <t>complete</t>
      </is>
    </oc>
    <nc r="C131"/>
  </rcc>
  <rcc rId="124" sId="1">
    <oc r="C132" t="inlineStr">
      <is>
        <t>complete</t>
      </is>
    </oc>
    <nc r="C132"/>
  </rcc>
  <rcc rId="125" sId="1">
    <oc r="C133" t="inlineStr">
      <is>
        <t>complete</t>
      </is>
    </oc>
    <nc r="C133"/>
  </rcc>
  <rcc rId="126" sId="1">
    <oc r="C134" t="inlineStr">
      <is>
        <t>complete</t>
      </is>
    </oc>
    <nc r="C134"/>
  </rcc>
  <rcc rId="127" sId="1">
    <oc r="C135" t="inlineStr">
      <is>
        <t>complete</t>
      </is>
    </oc>
    <nc r="C135"/>
  </rcc>
  <rcc rId="128" sId="1">
    <oc r="C136" t="inlineStr">
      <is>
        <t>complete</t>
      </is>
    </oc>
    <nc r="C136"/>
  </rcc>
  <rcc rId="129" sId="1">
    <oc r="C137" t="inlineStr">
      <is>
        <t>complete</t>
      </is>
    </oc>
    <nc r="C137"/>
  </rcc>
  <rcc rId="130" sId="1">
    <oc r="C138" t="inlineStr">
      <is>
        <t>complete</t>
      </is>
    </oc>
    <nc r="C138"/>
  </rcc>
  <rcc rId="131" sId="1">
    <oc r="C139" t="inlineStr">
      <is>
        <t>open</t>
      </is>
    </oc>
    <nc r="C139"/>
  </rcc>
  <rcc rId="132" sId="1">
    <oc r="C140" t="inlineStr">
      <is>
        <t>open</t>
      </is>
    </oc>
    <nc r="C140"/>
  </rcc>
  <rcc rId="133" sId="1">
    <oc r="C141" t="inlineStr">
      <is>
        <t>complete</t>
      </is>
    </oc>
    <nc r="C141"/>
  </rcc>
  <rcc rId="134" sId="1">
    <oc r="C142" t="inlineStr">
      <is>
        <t>complete</t>
      </is>
    </oc>
    <nc r="C142"/>
  </rcc>
  <rcc rId="135" sId="1">
    <oc r="C143" t="inlineStr">
      <is>
        <t>complete</t>
      </is>
    </oc>
    <nc r="C143"/>
  </rcc>
  <rcc rId="136" sId="1">
    <oc r="C144" t="inlineStr">
      <is>
        <t>complete</t>
      </is>
    </oc>
    <nc r="C144"/>
  </rcc>
  <rcc rId="137" sId="1">
    <oc r="C145" t="inlineStr">
      <is>
        <t>open</t>
      </is>
    </oc>
    <nc r="C145"/>
  </rcc>
  <rcc rId="138" sId="1">
    <oc r="C146" t="inlineStr">
      <is>
        <t>open</t>
      </is>
    </oc>
    <nc r="C146"/>
  </rcc>
  <rcc rId="139" sId="1">
    <oc r="C147" t="inlineStr">
      <is>
        <t>complete</t>
      </is>
    </oc>
    <nc r="C147"/>
  </rcc>
  <rcc rId="140" sId="1">
    <oc r="C148" t="inlineStr">
      <is>
        <t>complete</t>
      </is>
    </oc>
    <nc r="C148"/>
  </rcc>
  <rcc rId="141" sId="1">
    <oc r="C149" t="inlineStr">
      <is>
        <t>complete</t>
      </is>
    </oc>
    <nc r="C149"/>
  </rcc>
  <rcc rId="142" sId="1">
    <oc r="C151" t="inlineStr">
      <is>
        <t>open</t>
      </is>
    </oc>
    <nc r="C151"/>
  </rcc>
  <rcc rId="143" sId="1">
    <oc r="C152" t="inlineStr">
      <is>
        <t>open</t>
      </is>
    </oc>
    <nc r="C152"/>
  </rcc>
  <rcc rId="144" sId="1">
    <oc r="C153" t="inlineStr">
      <is>
        <t>complete</t>
      </is>
    </oc>
    <nc r="C153"/>
  </rcc>
  <rcc rId="145" sId="1">
    <oc r="C154" t="inlineStr">
      <is>
        <t>complete</t>
      </is>
    </oc>
    <nc r="C154"/>
  </rcc>
  <rcc rId="146" sId="1">
    <oc r="C155" t="inlineStr">
      <is>
        <t>complete</t>
      </is>
    </oc>
    <nc r="C155"/>
  </rcc>
  <rcc rId="147" sId="1">
    <oc r="C156" t="inlineStr">
      <is>
        <t>complete</t>
      </is>
    </oc>
    <nc r="C156"/>
  </rcc>
  <rcc rId="148" sId="1">
    <oc r="C157" t="inlineStr">
      <is>
        <t>complete</t>
      </is>
    </oc>
    <nc r="C157"/>
  </rcc>
  <rcc rId="149" sId="1">
    <oc r="C158" t="inlineStr">
      <is>
        <t>complete</t>
      </is>
    </oc>
    <nc r="C158"/>
  </rcc>
  <rcc rId="150" sId="1">
    <oc r="C159" t="inlineStr">
      <is>
        <t>complete</t>
      </is>
    </oc>
    <nc r="C159"/>
  </rcc>
  <rcc rId="151" sId="1">
    <oc r="C160" t="inlineStr">
      <is>
        <t>complete</t>
      </is>
    </oc>
    <nc r="C160"/>
  </rcc>
  <rcc rId="152" sId="1">
    <oc r="C163" t="inlineStr">
      <is>
        <t>complete</t>
      </is>
    </oc>
    <nc r="C163"/>
  </rcc>
  <rcc rId="153" sId="1">
    <oc r="C164" t="inlineStr">
      <is>
        <t>complete</t>
      </is>
    </oc>
    <nc r="C164"/>
  </rcc>
  <rcc rId="154" sId="1">
    <oc r="C165" t="inlineStr">
      <is>
        <t>complete</t>
      </is>
    </oc>
    <nc r="C165"/>
  </rcc>
  <rcc rId="155" sId="1">
    <oc r="C166" t="inlineStr">
      <is>
        <t>complete</t>
      </is>
    </oc>
    <nc r="C166"/>
  </rcc>
  <rcc rId="156" sId="1">
    <oc r="C167" t="inlineStr">
      <is>
        <t>complete</t>
      </is>
    </oc>
    <nc r="C167"/>
  </rcc>
  <rcc rId="157" sId="1">
    <oc r="C168" t="inlineStr">
      <is>
        <t>complete</t>
      </is>
    </oc>
    <nc r="C168"/>
  </rcc>
  <rcc rId="158" sId="1">
    <oc r="C169" t="inlineStr">
      <is>
        <t>complete</t>
      </is>
    </oc>
    <nc r="C169"/>
  </rcc>
  <rcc rId="159" sId="1">
    <oc r="C170" t="inlineStr">
      <is>
        <t>open</t>
      </is>
    </oc>
    <nc r="C170"/>
  </rcc>
  <rcc rId="160" sId="1">
    <oc r="C171" t="inlineStr">
      <is>
        <t>open</t>
      </is>
    </oc>
    <nc r="C171"/>
  </rcc>
  <rcc rId="161" sId="1">
    <oc r="C174" t="inlineStr">
      <is>
        <t>open</t>
      </is>
    </oc>
    <nc r="C174"/>
  </rcc>
  <rcc rId="162" sId="1">
    <oc r="C175" t="inlineStr">
      <is>
        <t>open</t>
      </is>
    </oc>
    <nc r="C175"/>
  </rcc>
  <rcc rId="163" sId="1">
    <oc r="C176" t="inlineStr">
      <is>
        <t>open</t>
      </is>
    </oc>
    <nc r="C176"/>
  </rcc>
  <rcc rId="164" sId="1">
    <oc r="C177" t="inlineStr">
      <is>
        <t>open</t>
      </is>
    </oc>
    <nc r="C177"/>
  </rcc>
  <rcc rId="165" sId="1">
    <oc r="C178" t="inlineStr">
      <is>
        <t>complete</t>
      </is>
    </oc>
    <nc r="C178"/>
  </rcc>
  <rcc rId="166" sId="1">
    <oc r="C179" t="inlineStr">
      <is>
        <t>complete</t>
      </is>
    </oc>
    <nc r="C179"/>
  </rcc>
  <rcc rId="167" sId="1">
    <oc r="C180" t="inlineStr">
      <is>
        <t>open</t>
      </is>
    </oc>
    <nc r="C180"/>
  </rcc>
  <rcc rId="168" sId="1">
    <oc r="C181" t="inlineStr">
      <is>
        <t>open</t>
      </is>
    </oc>
    <nc r="C181"/>
  </rcc>
  <rcc rId="169" sId="1">
    <oc r="C182" t="inlineStr">
      <is>
        <t>open</t>
      </is>
    </oc>
    <nc r="C182"/>
  </rcc>
  <rcc rId="170" sId="1">
    <oc r="C183" t="inlineStr">
      <is>
        <t>open</t>
      </is>
    </oc>
    <nc r="C183"/>
  </rcc>
  <rcc rId="171" sId="1">
    <oc r="C184" t="inlineStr">
      <is>
        <t>open</t>
      </is>
    </oc>
    <nc r="C184"/>
  </rcc>
  <rcc rId="172" sId="1">
    <oc r="C185" t="inlineStr">
      <is>
        <t>open</t>
      </is>
    </oc>
    <nc r="C185"/>
  </rcc>
  <rcc rId="173" sId="1">
    <oc r="C186" t="inlineStr">
      <is>
        <t>open</t>
      </is>
    </oc>
    <nc r="C186"/>
  </rcc>
  <rcc rId="174" sId="1">
    <oc r="C187" t="inlineStr">
      <is>
        <t>open</t>
      </is>
    </oc>
    <nc r="C187"/>
  </rcc>
  <rcc rId="175" sId="1">
    <oc r="C188" t="inlineStr">
      <is>
        <t>open</t>
      </is>
    </oc>
    <nc r="C188"/>
  </rcc>
  <rcc rId="176" sId="1">
    <oc r="C189" t="inlineStr">
      <is>
        <t>open</t>
      </is>
    </oc>
    <nc r="C189"/>
  </rcc>
  <rcc rId="177" sId="1">
    <oc r="C190" t="inlineStr">
      <is>
        <t>open</t>
      </is>
    </oc>
    <nc r="C190"/>
  </rcc>
  <rcc rId="178" sId="1">
    <oc r="C191" t="inlineStr">
      <is>
        <t>open</t>
      </is>
    </oc>
    <nc r="C191"/>
  </rcc>
  <rcc rId="179" sId="1">
    <oc r="C192" t="inlineStr">
      <is>
        <t>open</t>
      </is>
    </oc>
    <nc r="C192"/>
  </rcc>
  <rcc rId="180" sId="1">
    <oc r="C193" t="inlineStr">
      <is>
        <t>open</t>
      </is>
    </oc>
    <nc r="C193"/>
  </rcc>
  <rcc rId="181" sId="1">
    <oc r="C194" t="inlineStr">
      <is>
        <t>open</t>
      </is>
    </oc>
    <nc r="C194"/>
  </rcc>
  <rcc rId="182" sId="1">
    <oc r="C195" t="inlineStr">
      <is>
        <t>open</t>
      </is>
    </oc>
    <nc r="C195"/>
  </rcc>
  <rcc rId="183" sId="1">
    <oc r="C196" t="inlineStr">
      <is>
        <t>open</t>
      </is>
    </oc>
    <nc r="C196"/>
  </rcc>
  <rcc rId="184" sId="1">
    <oc r="C197" t="inlineStr">
      <is>
        <t>open</t>
      </is>
    </oc>
    <nc r="C197"/>
  </rcc>
  <rcc rId="185" sId="1">
    <oc r="C198" t="inlineStr">
      <is>
        <t>open</t>
      </is>
    </oc>
    <nc r="C198"/>
  </rcc>
  <rcc rId="186" sId="1">
    <oc r="C199" t="inlineStr">
      <is>
        <t>open</t>
      </is>
    </oc>
    <nc r="C199"/>
  </rcc>
  <rcc rId="187" sId="1">
    <oc r="C200" t="inlineStr">
      <is>
        <t>open</t>
      </is>
    </oc>
    <nc r="C200"/>
  </rcc>
  <rcc rId="188" sId="1">
    <oc r="C201" t="inlineStr">
      <is>
        <t>open</t>
      </is>
    </oc>
    <nc r="C201"/>
  </rcc>
  <rcc rId="189" sId="1">
    <oc r="C202" t="inlineStr">
      <is>
        <t>open</t>
      </is>
    </oc>
    <nc r="C202"/>
  </rcc>
  <rcc rId="190" sId="1">
    <oc r="C203" t="inlineStr">
      <is>
        <t>complete</t>
      </is>
    </oc>
    <nc r="C203"/>
  </rcc>
  <rcc rId="191" sId="1">
    <oc r="C204" t="inlineStr">
      <is>
        <t>open</t>
      </is>
    </oc>
    <nc r="C204"/>
  </rcc>
  <rcc rId="192" sId="1">
    <oc r="C205" t="inlineStr">
      <is>
        <t>open</t>
      </is>
    </oc>
    <nc r="C205"/>
  </rcc>
  <rcc rId="193" sId="1">
    <oc r="C206" t="inlineStr">
      <is>
        <t>open</t>
      </is>
    </oc>
    <nc r="C206"/>
  </rcc>
  <rcc rId="194" sId="1">
    <oc r="C207" t="inlineStr">
      <is>
        <t>open</t>
      </is>
    </oc>
    <nc r="C207"/>
  </rcc>
  <rcc rId="195" sId="1">
    <oc r="C208" t="inlineStr">
      <is>
        <t>open</t>
      </is>
    </oc>
    <nc r="C208"/>
  </rcc>
  <rcc rId="196" sId="1">
    <oc r="C209" t="inlineStr">
      <is>
        <t>complete</t>
      </is>
    </oc>
    <nc r="C209"/>
  </rcc>
  <rcc rId="197" sId="1">
    <oc r="C210" t="inlineStr">
      <is>
        <t>open</t>
      </is>
    </oc>
    <nc r="C210"/>
  </rcc>
  <rcc rId="198" sId="1">
    <oc r="C211" t="inlineStr">
      <is>
        <t>open</t>
      </is>
    </oc>
    <nc r="C211"/>
  </rcc>
  <rcc rId="199" sId="1">
    <oc r="C212" t="inlineStr">
      <is>
        <t>complete</t>
      </is>
    </oc>
    <nc r="C212"/>
  </rcc>
  <rcc rId="200" sId="1">
    <oc r="C213" t="inlineStr">
      <is>
        <t>open</t>
      </is>
    </oc>
    <nc r="C213"/>
  </rcc>
  <rcc rId="201" sId="1">
    <oc r="C214" t="inlineStr">
      <is>
        <t>complete</t>
      </is>
    </oc>
    <nc r="C214"/>
  </rcc>
  <rcc rId="202" sId="1">
    <oc r="C215" t="inlineStr">
      <is>
        <t>open</t>
      </is>
    </oc>
    <nc r="C215"/>
  </rcc>
  <rcc rId="203" sId="1">
    <oc r="C216" t="inlineStr">
      <is>
        <t>open</t>
      </is>
    </oc>
    <nc r="C216"/>
  </rcc>
  <rcc rId="204" sId="1">
    <oc r="C217" t="inlineStr">
      <is>
        <t>open</t>
      </is>
    </oc>
    <nc r="C217"/>
  </rcc>
  <rcc rId="205" sId="1">
    <oc r="C218" t="inlineStr">
      <is>
        <t>open</t>
      </is>
    </oc>
    <nc r="C218"/>
  </rcc>
  <rcc rId="206" sId="1">
    <oc r="C219" t="inlineStr">
      <is>
        <t>open</t>
      </is>
    </oc>
    <nc r="C219"/>
  </rcc>
  <rcc rId="207" sId="1">
    <oc r="C220" t="inlineStr">
      <is>
        <t>open</t>
      </is>
    </oc>
    <nc r="C220"/>
  </rcc>
  <rcc rId="208" sId="1">
    <oc r="C221" t="inlineStr">
      <is>
        <t>open</t>
      </is>
    </oc>
    <nc r="C221"/>
  </rcc>
  <rcc rId="209" sId="1">
    <oc r="C222" t="inlineStr">
      <is>
        <t>open</t>
      </is>
    </oc>
    <nc r="C222"/>
  </rcc>
  <rcc rId="210" sId="1">
    <oc r="C223" t="inlineStr">
      <is>
        <t>open</t>
      </is>
    </oc>
    <nc r="C223"/>
  </rcc>
  <rcc rId="211" sId="1">
    <oc r="C224" t="inlineStr">
      <is>
        <t>open</t>
      </is>
    </oc>
    <nc r="C224"/>
  </rcc>
  <rcc rId="212" sId="1">
    <oc r="C225" t="inlineStr">
      <is>
        <t>open</t>
      </is>
    </oc>
    <nc r="C225"/>
  </rcc>
  <rcc rId="213" sId="1">
    <oc r="C226" t="inlineStr">
      <is>
        <t>open</t>
      </is>
    </oc>
    <nc r="C226"/>
  </rcc>
  <rcc rId="214" sId="1">
    <oc r="C227" t="inlineStr">
      <is>
        <t>open</t>
      </is>
    </oc>
    <nc r="C227"/>
  </rcc>
  <rcc rId="215" sId="1">
    <oc r="C228" t="inlineStr">
      <is>
        <t>open</t>
      </is>
    </oc>
    <nc r="C228"/>
  </rcc>
  <rcc rId="216" sId="1">
    <oc r="C229" t="inlineStr">
      <is>
        <t>open</t>
      </is>
    </oc>
    <nc r="C229"/>
  </rcc>
  <rcc rId="217" sId="1">
    <oc r="C230" t="inlineStr">
      <is>
        <t>open</t>
      </is>
    </oc>
    <nc r="C230"/>
  </rcc>
  <rcc rId="218" sId="1">
    <oc r="C231" t="inlineStr">
      <is>
        <t>open</t>
      </is>
    </oc>
    <nc r="C231"/>
  </rcc>
  <rcc rId="219" sId="1">
    <oc r="C232" t="inlineStr">
      <is>
        <t>open</t>
      </is>
    </oc>
    <nc r="C232"/>
  </rcc>
  <rcc rId="220" sId="1">
    <oc r="C233" t="inlineStr">
      <is>
        <t>open</t>
      </is>
    </oc>
    <nc r="C233"/>
  </rcc>
  <rcc rId="221" sId="1">
    <oc r="C234" t="inlineStr">
      <is>
        <t>open</t>
      </is>
    </oc>
    <nc r="C234"/>
  </rcc>
  <rcc rId="222" sId="1">
    <oc r="C235" t="inlineStr">
      <is>
        <t>open</t>
      </is>
    </oc>
    <nc r="C235"/>
  </rcc>
  <rcc rId="223" sId="1">
    <oc r="C236" t="inlineStr">
      <is>
        <t>open</t>
      </is>
    </oc>
    <nc r="C236"/>
  </rcc>
  <rcc rId="224" sId="1">
    <oc r="C237" t="inlineStr">
      <is>
        <t>open</t>
      </is>
    </oc>
    <nc r="C237"/>
  </rcc>
  <rcc rId="225" sId="1">
    <oc r="C238" t="inlineStr">
      <is>
        <t>open</t>
      </is>
    </oc>
    <nc r="C238"/>
  </rcc>
  <rcc rId="226" sId="1">
    <oc r="C239" t="inlineStr">
      <is>
        <t>open</t>
      </is>
    </oc>
    <nc r="C239"/>
  </rcc>
  <rcc rId="227" sId="1">
    <oc r="C240" t="inlineStr">
      <is>
        <t>open</t>
      </is>
    </oc>
    <nc r="C240"/>
  </rcc>
  <rcc rId="228" sId="1">
    <oc r="C241" t="inlineStr">
      <is>
        <t>complete</t>
      </is>
    </oc>
    <nc r="C241"/>
  </rcc>
  <rcc rId="229" sId="1">
    <oc r="C242" t="inlineStr">
      <is>
        <t>complete</t>
      </is>
    </oc>
    <nc r="C242"/>
  </rcc>
  <rcc rId="230" sId="1">
    <oc r="C243" t="inlineStr">
      <is>
        <t>open</t>
      </is>
    </oc>
    <nc r="C243"/>
  </rcc>
  <rcc rId="231" sId="1">
    <oc r="C244" t="inlineStr">
      <is>
        <t>open</t>
      </is>
    </oc>
    <nc r="C244"/>
  </rcc>
  <rcc rId="232" sId="1">
    <oc r="C245" t="inlineStr">
      <is>
        <t>open</t>
      </is>
    </oc>
    <nc r="C245"/>
  </rcc>
  <rcc rId="233" sId="1">
    <oc r="C246" t="inlineStr">
      <is>
        <t>open</t>
      </is>
    </oc>
    <nc r="C246"/>
  </rcc>
  <rcc rId="234" sId="1">
    <oc r="C247" t="inlineStr">
      <is>
        <t>open</t>
      </is>
    </oc>
    <nc r="C247"/>
  </rcc>
  <rcc rId="235" sId="1">
    <oc r="C248" t="inlineStr">
      <is>
        <t>open</t>
      </is>
    </oc>
    <nc r="C248"/>
  </rcc>
  <rcc rId="236" sId="1">
    <oc r="C249" t="inlineStr">
      <is>
        <t>open</t>
      </is>
    </oc>
    <nc r="C249"/>
  </rcc>
  <rcc rId="237" sId="1">
    <oc r="C250" t="inlineStr">
      <is>
        <t>open</t>
      </is>
    </oc>
    <nc r="C250"/>
  </rcc>
  <rcc rId="238" sId="1">
    <oc r="C251" t="inlineStr">
      <is>
        <t>open</t>
      </is>
    </oc>
    <nc r="C251"/>
  </rcc>
  <rcc rId="239" sId="1">
    <oc r="C252" t="inlineStr">
      <is>
        <t>complete</t>
      </is>
    </oc>
    <nc r="C252"/>
  </rcc>
  <rcc rId="240" sId="1">
    <oc r="C253" t="inlineStr">
      <is>
        <t>open</t>
      </is>
    </oc>
    <nc r="C253"/>
  </rcc>
  <rcc rId="241" sId="1">
    <oc r="C254" t="inlineStr">
      <is>
        <t>open</t>
      </is>
    </oc>
    <nc r="C254"/>
  </rcc>
  <rcc rId="242" sId="1">
    <oc r="C255" t="inlineStr">
      <is>
        <t>open</t>
      </is>
    </oc>
    <nc r="C255"/>
  </rcc>
  <rcc rId="243" sId="1">
    <oc r="C256" t="inlineStr">
      <is>
        <t>open</t>
      </is>
    </oc>
    <nc r="C256"/>
  </rcc>
  <rcc rId="244" sId="1">
    <oc r="C257" t="inlineStr">
      <is>
        <t>open</t>
      </is>
    </oc>
    <nc r="C257"/>
  </rcc>
  <rcc rId="245" sId="1">
    <oc r="C258" t="inlineStr">
      <is>
        <t>open</t>
      </is>
    </oc>
    <nc r="C258"/>
  </rcc>
  <rcc rId="246" sId="1">
    <oc r="C259" t="inlineStr">
      <is>
        <t>open</t>
      </is>
    </oc>
    <nc r="C259"/>
  </rcc>
  <rcc rId="247" sId="1">
    <oc r="C260" t="inlineStr">
      <is>
        <t>open</t>
      </is>
    </oc>
    <nc r="C260"/>
  </rcc>
  <rcc rId="248" sId="1">
    <oc r="C261" t="inlineStr">
      <is>
        <t>open</t>
      </is>
    </oc>
    <nc r="C261"/>
  </rcc>
  <rcc rId="249" sId="1">
    <oc r="C262" t="inlineStr">
      <is>
        <t>open</t>
      </is>
    </oc>
    <nc r="C262"/>
  </rcc>
  <rcc rId="250" sId="1">
    <oc r="C263" t="inlineStr">
      <is>
        <t>open</t>
      </is>
    </oc>
    <nc r="C263"/>
  </rcc>
  <rcc rId="251" sId="1">
    <oc r="C264" t="inlineStr">
      <is>
        <t>open</t>
      </is>
    </oc>
    <nc r="C264"/>
  </rcc>
  <rcc rId="252" sId="1">
    <oc r="C265" t="inlineStr">
      <is>
        <t>open</t>
      </is>
    </oc>
    <nc r="C265"/>
  </rcc>
  <rcc rId="253" sId="1">
    <oc r="C266" t="inlineStr">
      <is>
        <t>open</t>
      </is>
    </oc>
    <nc r="C266"/>
  </rcc>
  <rcc rId="254" sId="1">
    <oc r="C268" t="inlineStr">
      <is>
        <t>open</t>
      </is>
    </oc>
    <nc r="C268"/>
  </rcc>
  <rcc rId="255" sId="1">
    <oc r="C269" t="inlineStr">
      <is>
        <t>open</t>
      </is>
    </oc>
    <nc r="C269"/>
  </rcc>
  <rcc rId="256" sId="1">
    <oc r="C270" t="inlineStr">
      <is>
        <t>complete</t>
      </is>
    </oc>
    <nc r="C270"/>
  </rcc>
  <rcc rId="257" sId="1">
    <oc r="C271" t="inlineStr">
      <is>
        <t>open</t>
      </is>
    </oc>
    <nc r="C271"/>
  </rcc>
  <rcc rId="258" sId="1">
    <oc r="C272" t="inlineStr">
      <is>
        <t>open</t>
      </is>
    </oc>
    <nc r="C272"/>
  </rcc>
  <rcc rId="259" sId="1">
    <oc r="C273" t="inlineStr">
      <is>
        <t>complete</t>
      </is>
    </oc>
    <nc r="C273"/>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4" sId="1">
    <nc r="D77" t="inlineStr">
      <is>
        <t>passed</t>
      </is>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5" sId="1">
    <nc r="D267" t="inlineStr">
      <is>
        <t>Passed</t>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6" sId="1">
    <nc r="D170" t="inlineStr">
      <is>
        <t>passed</t>
      </is>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7" sId="1">
    <nc r="D174" t="inlineStr">
      <is>
        <t>passed</t>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8" sId="1">
    <nc r="D178" t="inlineStr">
      <is>
        <t>pass</t>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9" sId="1">
    <nc r="D222" t="inlineStr">
      <is>
        <t>pass</t>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0" sId="1">
    <nc r="D75" t="inlineStr">
      <is>
        <t>passed</t>
      </is>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1" sId="1">
    <nc r="D173" t="inlineStr">
      <is>
        <t>Passed</t>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2" sId="1">
    <nc r="D228" t="inlineStr">
      <is>
        <t>pass</t>
      </is>
    </nc>
  </rc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3" sId="1">
    <nc r="D162" t="inlineStr">
      <is>
        <t>Passed</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0" sId="1">
    <oc r="C273" t="inlineStr">
      <is>
        <t>complete</t>
      </is>
    </oc>
    <nc r="C273" t="inlineStr">
      <is>
        <t>nikhil</t>
      </is>
    </nc>
  </rcc>
  <rcft rId="259" sheetId="1"/>
  <rcc rId="261" sId="1">
    <oc r="C272" t="inlineStr">
      <is>
        <t>open</t>
      </is>
    </oc>
    <nc r="C272" t="inlineStr">
      <is>
        <t>nikhil</t>
      </is>
    </nc>
  </rcc>
  <rcft rId="258" sheetId="1"/>
  <rcc rId="262" sId="1">
    <oc r="C270" t="inlineStr">
      <is>
        <t>complete</t>
      </is>
    </oc>
    <nc r="C270" t="inlineStr">
      <is>
        <t>nikhil</t>
      </is>
    </nc>
  </rcc>
  <rcft rId="256" sheetId="1"/>
  <rcc rId="263" sId="1">
    <oc r="C269" t="inlineStr">
      <is>
        <t>open</t>
      </is>
    </oc>
    <nc r="C269" t="inlineStr">
      <is>
        <t>nikhil</t>
      </is>
    </nc>
  </rcc>
  <rcft rId="255" sheetId="1"/>
  <rcc rId="264" sId="1">
    <oc r="C268" t="inlineStr">
      <is>
        <t>open</t>
      </is>
    </oc>
    <nc r="C268" t="inlineStr">
      <is>
        <t>nikhil</t>
      </is>
    </nc>
  </rcc>
  <rcft rId="254" sheetId="1"/>
  <rcc rId="265" sId="1">
    <oc r="C266" t="inlineStr">
      <is>
        <t>open</t>
      </is>
    </oc>
    <nc r="C266" t="inlineStr">
      <is>
        <t>nikhil</t>
      </is>
    </nc>
  </rcc>
  <rcft rId="253" sheetId="1"/>
  <rcc rId="266" sId="1">
    <oc r="C263" t="inlineStr">
      <is>
        <t>open</t>
      </is>
    </oc>
    <nc r="C263" t="inlineStr">
      <is>
        <t>nikhil</t>
      </is>
    </nc>
  </rcc>
  <rcft rId="250" sheetId="1"/>
  <rcc rId="267" sId="1">
    <oc r="C262" t="inlineStr">
      <is>
        <t>open</t>
      </is>
    </oc>
    <nc r="C262" t="inlineStr">
      <is>
        <t>nikhil</t>
      </is>
    </nc>
  </rcc>
  <rcft rId="249" sheetId="1"/>
  <rcc rId="268" sId="1">
    <oc r="C256" t="inlineStr">
      <is>
        <t>open</t>
      </is>
    </oc>
    <nc r="C256" t="inlineStr">
      <is>
        <t>nikhil</t>
      </is>
    </nc>
  </rcc>
  <rcft rId="243" sheetId="1"/>
  <rcc rId="269" sId="1">
    <oc r="C255" t="inlineStr">
      <is>
        <t>open</t>
      </is>
    </oc>
    <nc r="C255" t="inlineStr">
      <is>
        <t>nikhil</t>
      </is>
    </nc>
  </rcc>
  <rcft rId="242" sheetId="1"/>
  <rcc rId="270" sId="1">
    <oc r="C254" t="inlineStr">
      <is>
        <t>open</t>
      </is>
    </oc>
    <nc r="C254" t="inlineStr">
      <is>
        <t>nikhil</t>
      </is>
    </nc>
  </rcc>
  <rcft rId="241" sheetId="1"/>
  <rcc rId="271" sId="1">
    <oc r="C253" t="inlineStr">
      <is>
        <t>open</t>
      </is>
    </oc>
    <nc r="C253" t="inlineStr">
      <is>
        <t>nikhil</t>
      </is>
    </nc>
  </rcc>
  <rcft rId="240" sheetId="1"/>
  <rcc rId="272" sId="1">
    <oc r="C252" t="inlineStr">
      <is>
        <t>complete</t>
      </is>
    </oc>
    <nc r="C252" t="inlineStr">
      <is>
        <t>nikhil</t>
      </is>
    </nc>
  </rcc>
  <rcft rId="239" sheetId="1"/>
  <rcc rId="273" sId="1">
    <oc r="C251" t="inlineStr">
      <is>
        <t>open</t>
      </is>
    </oc>
    <nc r="C251" t="inlineStr">
      <is>
        <t>nikhil</t>
      </is>
    </nc>
  </rcc>
  <rcft rId="238" sheetId="1"/>
  <rcc rId="274" sId="1">
    <oc r="C250" t="inlineStr">
      <is>
        <t>open</t>
      </is>
    </oc>
    <nc r="C250" t="inlineStr">
      <is>
        <t>nikhil</t>
      </is>
    </nc>
  </rcc>
  <rcft rId="237" sheetId="1"/>
  <rcc rId="275" sId="1">
    <oc r="C249" t="inlineStr">
      <is>
        <t>open</t>
      </is>
    </oc>
    <nc r="C249" t="inlineStr">
      <is>
        <t>nikhil</t>
      </is>
    </nc>
  </rcc>
  <rcft rId="236" sheetId="1"/>
  <rcc rId="276" sId="1">
    <oc r="C248" t="inlineStr">
      <is>
        <t>open</t>
      </is>
    </oc>
    <nc r="C248" t="inlineStr">
      <is>
        <t>nikhil</t>
      </is>
    </nc>
  </rcc>
  <rcft rId="235" sheetId="1"/>
  <rcc rId="277" sId="1">
    <oc r="C247" t="inlineStr">
      <is>
        <t>open</t>
      </is>
    </oc>
    <nc r="C247" t="inlineStr">
      <is>
        <t>nikhil</t>
      </is>
    </nc>
  </rcc>
  <rcft rId="234" sheetId="1"/>
  <rcc rId="278" sId="1">
    <oc r="C246" t="inlineStr">
      <is>
        <t>open</t>
      </is>
    </oc>
    <nc r="C246" t="inlineStr">
      <is>
        <t>nikhil</t>
      </is>
    </nc>
  </rcc>
  <rcft rId="233" sheetId="1"/>
  <rcc rId="279" sId="1">
    <oc r="C245" t="inlineStr">
      <is>
        <t>open</t>
      </is>
    </oc>
    <nc r="C245" t="inlineStr">
      <is>
        <t>nikhil</t>
      </is>
    </nc>
  </rcc>
  <rcft rId="232" sheetId="1"/>
  <rcc rId="280" sId="1">
    <oc r="C244" t="inlineStr">
      <is>
        <t>open</t>
      </is>
    </oc>
    <nc r="C244" t="inlineStr">
      <is>
        <t>nikhil</t>
      </is>
    </nc>
  </rcc>
  <rcft rId="231" sheetId="1"/>
  <rcc rId="281" sId="1">
    <oc r="C236" t="inlineStr">
      <is>
        <t>open</t>
      </is>
    </oc>
    <nc r="C236" t="inlineStr">
      <is>
        <t>nikhil</t>
      </is>
    </nc>
  </rcc>
  <rcft rId="223" sheetId="1"/>
  <rcc rId="282" sId="1">
    <oc r="C234" t="inlineStr">
      <is>
        <t>open</t>
      </is>
    </oc>
    <nc r="C234" t="inlineStr">
      <is>
        <t>nikhil</t>
      </is>
    </nc>
  </rcc>
  <rcft rId="221" sheetId="1"/>
  <rcc rId="283" sId="1">
    <oc r="C233" t="inlineStr">
      <is>
        <t>open</t>
      </is>
    </oc>
    <nc r="C233" t="inlineStr">
      <is>
        <t>nikhil</t>
      </is>
    </nc>
  </rcc>
  <rcft rId="220" sheetId="1"/>
  <rcc rId="284" sId="1">
    <oc r="C220" t="inlineStr">
      <is>
        <t>open</t>
      </is>
    </oc>
    <nc r="C220" t="inlineStr">
      <is>
        <t>nikhil</t>
      </is>
    </nc>
  </rcc>
  <rcft rId="207" sheetId="1"/>
  <rcc rId="285" sId="1">
    <oc r="C219" t="inlineStr">
      <is>
        <t>open</t>
      </is>
    </oc>
    <nc r="C219" t="inlineStr">
      <is>
        <t>nikhil</t>
      </is>
    </nc>
  </rcc>
  <rcft rId="206" sheetId="1"/>
  <rcc rId="286" sId="1">
    <oc r="C215" t="inlineStr">
      <is>
        <t>open</t>
      </is>
    </oc>
    <nc r="C215" t="inlineStr">
      <is>
        <t>nikhil</t>
      </is>
    </nc>
  </rcc>
  <rcft rId="202" sheetId="1"/>
  <rcc rId="287" sId="1">
    <oc r="C214" t="inlineStr">
      <is>
        <t>complete</t>
      </is>
    </oc>
    <nc r="C214" t="inlineStr">
      <is>
        <t>nikhil</t>
      </is>
    </nc>
  </rcc>
  <rcft rId="201" sheetId="1"/>
  <rcc rId="288" sId="1">
    <oc r="C213" t="inlineStr">
      <is>
        <t>open</t>
      </is>
    </oc>
    <nc r="C213" t="inlineStr">
      <is>
        <t>nikhil</t>
      </is>
    </nc>
  </rcc>
  <rcft rId="200" sheetId="1"/>
  <rcc rId="289" sId="1">
    <oc r="C212" t="inlineStr">
      <is>
        <t>complete</t>
      </is>
    </oc>
    <nc r="C212" t="inlineStr">
      <is>
        <t>nikhil</t>
      </is>
    </nc>
  </rcc>
  <rcft rId="199" sheetId="1"/>
  <rcc rId="290" sId="1">
    <oc r="C211" t="inlineStr">
      <is>
        <t>open</t>
      </is>
    </oc>
    <nc r="C211" t="inlineStr">
      <is>
        <t>nikhil</t>
      </is>
    </nc>
  </rcc>
  <rcft rId="198" sheetId="1"/>
  <rcc rId="291" sId="1">
    <oc r="C210" t="inlineStr">
      <is>
        <t>open</t>
      </is>
    </oc>
    <nc r="C210" t="inlineStr">
      <is>
        <t>nikhil</t>
      </is>
    </nc>
  </rcc>
  <rcft rId="197" sheetId="1"/>
  <rcc rId="292" sId="1">
    <oc r="C209" t="inlineStr">
      <is>
        <t>complete</t>
      </is>
    </oc>
    <nc r="C209" t="inlineStr">
      <is>
        <t>nikhil</t>
      </is>
    </nc>
  </rcc>
  <rcft rId="196" sheetId="1"/>
  <rcc rId="293" sId="1">
    <oc r="C208" t="inlineStr">
      <is>
        <t>open</t>
      </is>
    </oc>
    <nc r="C208" t="inlineStr">
      <is>
        <t>nikhil</t>
      </is>
    </nc>
  </rcc>
  <rcft rId="195" sheetId="1"/>
  <rcc rId="294" sId="1">
    <oc r="C207" t="inlineStr">
      <is>
        <t>open</t>
      </is>
    </oc>
    <nc r="C207" t="inlineStr">
      <is>
        <t>nikhil</t>
      </is>
    </nc>
  </rcc>
  <rcft rId="194" sheetId="1"/>
  <rcc rId="295" sId="1">
    <oc r="C206" t="inlineStr">
      <is>
        <t>open</t>
      </is>
    </oc>
    <nc r="C206" t="inlineStr">
      <is>
        <t>nikhil</t>
      </is>
    </nc>
  </rcc>
  <rcft rId="193" sheetId="1"/>
  <rcc rId="296" sId="1">
    <oc r="C203" t="inlineStr">
      <is>
        <t>complete</t>
      </is>
    </oc>
    <nc r="C203" t="inlineStr">
      <is>
        <t>nikhil</t>
      </is>
    </nc>
  </rcc>
  <rcft rId="190" sheetId="1"/>
  <rcc rId="297" sId="1">
    <oc r="C202" t="inlineStr">
      <is>
        <t>open</t>
      </is>
    </oc>
    <nc r="C202" t="inlineStr">
      <is>
        <t>nikhil</t>
      </is>
    </nc>
  </rcc>
  <rcft rId="189" sheetId="1"/>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4" sId="1">
    <nc r="D161" t="inlineStr">
      <is>
        <t>Passed</t>
      </is>
    </nc>
  </rcc>
  <rfmt sheetId="1" sqref="D161">
    <dxf>
      <alignment horizontal="general" vertical="bottom" textRotation="0" wrapText="0" indent="0" justifyLastLine="0" shrinkToFit="0" readingOrder="0"/>
    </dxf>
  </rfmt>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5" sId="1">
    <nc r="D123" t="inlineStr">
      <is>
        <t>Passed</t>
      </is>
    </nc>
  </rcc>
  <rfmt sheetId="1" sqref="D123">
    <dxf>
      <alignment horizontal="general" vertical="bottom" textRotation="0" wrapText="0" indent="0" justifyLastLine="0" shrinkToFit="0" readingOrder="0"/>
    </dxf>
  </rfmt>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6" sId="1">
    <nc r="D44" t="inlineStr">
      <is>
        <t>passed</t>
      </is>
    </nc>
  </rcc>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7" sId="1">
    <nc r="D227" t="inlineStr">
      <is>
        <t>pass</t>
      </is>
    </nc>
  </rcc>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8" sId="1">
    <nc r="D221" t="inlineStr">
      <is>
        <t>pass</t>
      </is>
    </nc>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9" sId="1">
    <nc r="D19" t="inlineStr">
      <is>
        <t>Passed</t>
      </is>
    </nc>
  </rcc>
  <rcc rId="520" sId="1">
    <nc r="D150" t="inlineStr">
      <is>
        <t>Passed</t>
      </is>
    </nc>
  </rcc>
  <rfmt sheetId="1" sqref="D150">
    <dxf>
      <alignment horizontal="general" vertical="bottom" textRotation="0" wrapText="0" indent="0" justifyLastLine="0" shrinkToFit="0" readingOrder="0"/>
    </dxf>
  </rfmt>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1" sId="1">
    <nc r="D76" t="inlineStr">
      <is>
        <t>passed</t>
      </is>
    </nc>
  </rcc>
  <rcc rId="522" sId="1">
    <nc r="D74" t="inlineStr">
      <is>
        <t>passed</t>
      </is>
    </nc>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3" sId="1">
    <nc r="D223" t="inlineStr">
      <is>
        <t>pass</t>
      </is>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4" sId="1">
    <nc r="D52" t="inlineStr">
      <is>
        <t>passed</t>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5" sId="1">
    <nc r="D232" t="inlineStr">
      <is>
        <t>pass</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8" sId="1">
    <oc r="C36" t="inlineStr">
      <is>
        <t>complete</t>
      </is>
    </oc>
    <nc r="C36" t="inlineStr">
      <is>
        <t>halashree</t>
      </is>
    </nc>
  </rcc>
  <rcft rId="35" sheetId="1"/>
  <rcc rId="299" sId="1">
    <oc r="C39" t="inlineStr">
      <is>
        <t>complete</t>
      </is>
    </oc>
    <nc r="C39" t="inlineStr">
      <is>
        <t>halashree</t>
      </is>
    </nc>
  </rcc>
  <rcft rId="38" sheetId="1"/>
  <rcc rId="300" sId="1">
    <oc r="C46" t="inlineStr">
      <is>
        <t>complete</t>
      </is>
    </oc>
    <nc r="C46" t="inlineStr">
      <is>
        <t>halashree</t>
      </is>
    </nc>
  </rcc>
  <rcft rId="44" sheetId="1"/>
  <rcc rId="301" sId="1">
    <oc r="C60" t="inlineStr">
      <is>
        <t>complete</t>
      </is>
    </oc>
    <nc r="C60" t="inlineStr">
      <is>
        <t>halashree</t>
      </is>
    </nc>
  </rcc>
  <rcft rId="58" sheetId="1"/>
  <rcc rId="302" sId="1">
    <oc r="C81" t="inlineStr">
      <is>
        <t>complete</t>
      </is>
    </oc>
    <nc r="C81" t="inlineStr">
      <is>
        <t>halashree</t>
      </is>
    </nc>
  </rcc>
  <rcft rId="76" sheetId="1"/>
  <rcc rId="303" sId="1">
    <oc r="C84" t="inlineStr">
      <is>
        <t>complete</t>
      </is>
    </oc>
    <nc r="C84" t="inlineStr">
      <is>
        <t>halashree</t>
      </is>
    </nc>
  </rcc>
  <rcft rId="79" sheetId="1"/>
  <rcc rId="304" sId="1">
    <oc r="C86" t="inlineStr">
      <is>
        <t>complete</t>
      </is>
    </oc>
    <nc r="C86" t="inlineStr">
      <is>
        <t>halashree</t>
      </is>
    </nc>
  </rcc>
  <rcft rId="81" sheetId="1"/>
  <rcc rId="305" sId="1">
    <oc r="C100" t="inlineStr">
      <is>
        <t>open</t>
      </is>
    </oc>
    <nc r="C100" t="inlineStr">
      <is>
        <t>halashree</t>
      </is>
    </nc>
  </rcc>
  <rcft rId="95" sheetId="1"/>
  <rcc rId="306" sId="1">
    <oc r="C103" t="inlineStr">
      <is>
        <t>complete</t>
      </is>
    </oc>
    <nc r="C103" t="inlineStr">
      <is>
        <t>halashree</t>
      </is>
    </nc>
  </rcc>
  <rcft rId="98" sheetId="1"/>
  <rcc rId="307" sId="1">
    <oc r="C116" t="inlineStr">
      <is>
        <t>complete</t>
      </is>
    </oc>
    <nc r="C116" t="inlineStr">
      <is>
        <t>halashree</t>
      </is>
    </nc>
  </rcc>
  <rcft rId="109" sheetId="1"/>
  <rcc rId="308" sId="1">
    <oc r="C115" t="inlineStr">
      <is>
        <t>complete</t>
      </is>
    </oc>
    <nc r="C115" t="inlineStr">
      <is>
        <t>halashree</t>
      </is>
    </nc>
  </rcc>
  <rcft rId="108" sheetId="1"/>
  <rcc rId="309" sId="1">
    <oc r="C119" t="inlineStr">
      <is>
        <t>complete</t>
      </is>
    </oc>
    <nc r="C119" t="inlineStr">
      <is>
        <t>halashree</t>
      </is>
    </nc>
  </rcc>
  <rcft rId="112" sheetId="1"/>
  <rcc rId="310" sId="1">
    <oc r="C120" t="inlineStr">
      <is>
        <t>open</t>
      </is>
    </oc>
    <nc r="C120" t="inlineStr">
      <is>
        <t>halashree</t>
      </is>
    </nc>
  </rcc>
  <rcft rId="113" sheetId="1"/>
  <rcc rId="311" sId="1">
    <oc r="C125" t="inlineStr">
      <is>
        <t>complete</t>
      </is>
    </oc>
    <nc r="C125" t="inlineStr">
      <is>
        <t>halashree</t>
      </is>
    </nc>
  </rcc>
  <rcft rId="117" sheetId="1"/>
  <rcc rId="312" sId="1">
    <oc r="C126" t="inlineStr">
      <is>
        <t>open</t>
      </is>
    </oc>
    <nc r="C126" t="inlineStr">
      <is>
        <t>halashree</t>
      </is>
    </nc>
  </rcc>
  <rcft rId="118" sheetId="1"/>
  <rcc rId="313" sId="1">
    <oc r="C127" t="inlineStr">
      <is>
        <t>complete</t>
      </is>
    </oc>
    <nc r="C127" t="inlineStr">
      <is>
        <t>halashree</t>
      </is>
    </nc>
  </rcc>
  <rcft rId="119" sheetId="1"/>
  <rcc rId="314" sId="1">
    <oc r="C136" t="inlineStr">
      <is>
        <t>complete</t>
      </is>
    </oc>
    <nc r="C136" t="inlineStr">
      <is>
        <t>halashree</t>
      </is>
    </nc>
  </rcc>
  <rcft rId="128" sheetId="1"/>
  <rcc rId="315" sId="1">
    <oc r="C135" t="inlineStr">
      <is>
        <t>complete</t>
      </is>
    </oc>
    <nc r="C135" t="inlineStr">
      <is>
        <t>halashree</t>
      </is>
    </nc>
  </rcc>
  <rcft rId="127" sheetId="1"/>
  <rcc rId="316" sId="1">
    <oc r="C137" t="inlineStr">
      <is>
        <t>complete</t>
      </is>
    </oc>
    <nc r="C137" t="inlineStr">
      <is>
        <t>halashree</t>
      </is>
    </nc>
  </rcc>
  <rcft rId="129" sheetId="1"/>
  <rcc rId="317" sId="1">
    <oc r="C143" t="inlineStr">
      <is>
        <t>complete</t>
      </is>
    </oc>
    <nc r="C143" t="inlineStr">
      <is>
        <t>halashree</t>
      </is>
    </nc>
  </rcc>
  <rcft rId="135" sheetId="1"/>
  <rcc rId="318" sId="1">
    <oc r="C168" t="inlineStr">
      <is>
        <t>complete</t>
      </is>
    </oc>
    <nc r="C168" t="inlineStr">
      <is>
        <t>halashree</t>
      </is>
    </nc>
  </rcc>
  <rcft rId="157" sheetId="1"/>
  <rcc rId="319" sId="1">
    <oc r="C178" t="inlineStr">
      <is>
        <t>complete</t>
      </is>
    </oc>
    <nc r="C178" t="inlineStr">
      <is>
        <t>halashree</t>
      </is>
    </nc>
  </rcc>
  <rcft rId="165" sheetId="1"/>
  <rcc rId="320" sId="1">
    <oc r="C177" t="inlineStr">
      <is>
        <t>open</t>
      </is>
    </oc>
    <nc r="C177"/>
  </rcc>
  <rcft rId="164" sheetId="1"/>
  <rcc rId="321" sId="1">
    <oc r="C179" t="inlineStr">
      <is>
        <t>complete</t>
      </is>
    </oc>
    <nc r="C179" t="inlineStr">
      <is>
        <t>halashree</t>
      </is>
    </nc>
  </rcc>
  <rcft rId="166" sheetId="1"/>
  <rcc rId="322" sId="1">
    <oc r="C181" t="inlineStr">
      <is>
        <t>open</t>
      </is>
    </oc>
    <nc r="C181" t="inlineStr">
      <is>
        <t>halashree</t>
      </is>
    </nc>
  </rcc>
  <rcft rId="168" sheetId="1"/>
  <rcc rId="323" sId="1">
    <oc r="C185" t="inlineStr">
      <is>
        <t>open</t>
      </is>
    </oc>
    <nc r="C185" t="inlineStr">
      <is>
        <t>halashree</t>
      </is>
    </nc>
  </rcc>
  <rcft rId="172" sheetId="1"/>
  <rcc rId="324" sId="1">
    <oc r="C186" t="inlineStr">
      <is>
        <t>open</t>
      </is>
    </oc>
    <nc r="C186" t="inlineStr">
      <is>
        <t>halashree</t>
      </is>
    </nc>
  </rcc>
  <rcft rId="173" sheetId="1"/>
  <rcc rId="325" sId="1">
    <oc r="C187" t="inlineStr">
      <is>
        <t>open</t>
      </is>
    </oc>
    <nc r="C187" t="inlineStr">
      <is>
        <t>halashree</t>
      </is>
    </nc>
  </rcc>
  <rcft rId="174" sheetId="1"/>
  <rcc rId="326" sId="1">
    <oc r="C188" t="inlineStr">
      <is>
        <t>open</t>
      </is>
    </oc>
    <nc r="C188" t="inlineStr">
      <is>
        <t>halashree</t>
      </is>
    </nc>
  </rcc>
  <rcft rId="175" sheetId="1"/>
  <rcc rId="327" sId="1">
    <oc r="C189" t="inlineStr">
      <is>
        <t>open</t>
      </is>
    </oc>
    <nc r="C189" t="inlineStr">
      <is>
        <t>halashree</t>
      </is>
    </nc>
  </rcc>
  <rcft rId="176" sheetId="1"/>
  <rcc rId="328" sId="1">
    <oc r="C190" t="inlineStr">
      <is>
        <t>open</t>
      </is>
    </oc>
    <nc r="C190" t="inlineStr">
      <is>
        <t>halashree</t>
      </is>
    </nc>
  </rcc>
  <rcft rId="177" sheetId="1"/>
  <rcc rId="329" sId="1">
    <oc r="C191" t="inlineStr">
      <is>
        <t>open</t>
      </is>
    </oc>
    <nc r="C191" t="inlineStr">
      <is>
        <t>halashree</t>
      </is>
    </nc>
  </rcc>
  <rcft rId="178" sheetId="1"/>
  <rcc rId="330" sId="1">
    <oc r="C192" t="inlineStr">
      <is>
        <t>open</t>
      </is>
    </oc>
    <nc r="C192" t="inlineStr">
      <is>
        <t>halashree</t>
      </is>
    </nc>
  </rcc>
  <rcft rId="179" sheetId="1"/>
  <rcc rId="331" sId="1">
    <oc r="C193" t="inlineStr">
      <is>
        <t>open</t>
      </is>
    </oc>
    <nc r="C193" t="inlineStr">
      <is>
        <t>halashree</t>
      </is>
    </nc>
  </rcc>
  <rcft rId="180" sheetId="1"/>
  <rcc rId="332" sId="1">
    <oc r="C194" t="inlineStr">
      <is>
        <t>open</t>
      </is>
    </oc>
    <nc r="C194" t="inlineStr">
      <is>
        <t>halashree</t>
      </is>
    </nc>
  </rcc>
  <rcft rId="181" sheetId="1"/>
  <rcc rId="333" sId="1">
    <oc r="C195" t="inlineStr">
      <is>
        <t>open</t>
      </is>
    </oc>
    <nc r="C195" t="inlineStr">
      <is>
        <t>halashree</t>
      </is>
    </nc>
  </rcc>
  <rcft rId="182" sheetId="1"/>
  <rcc rId="334" sId="1">
    <oc r="C196" t="inlineStr">
      <is>
        <t>open</t>
      </is>
    </oc>
    <nc r="C196" t="inlineStr">
      <is>
        <t>halashree</t>
      </is>
    </nc>
  </rcc>
  <rcft rId="183" sheetId="1"/>
  <rcc rId="335" sId="1">
    <oc r="C197" t="inlineStr">
      <is>
        <t>open</t>
      </is>
    </oc>
    <nc r="C197" t="inlineStr">
      <is>
        <t>halashree</t>
      </is>
    </nc>
  </rcc>
  <rcft rId="184" sheetId="1"/>
  <rcc rId="336" sId="1">
    <oc r="C198" t="inlineStr">
      <is>
        <t>open</t>
      </is>
    </oc>
    <nc r="C198" t="inlineStr">
      <is>
        <t>halashree</t>
      </is>
    </nc>
  </rcc>
  <rcft rId="185" sheetId="1"/>
  <rcc rId="337" sId="1">
    <oc r="C200" t="inlineStr">
      <is>
        <t>open</t>
      </is>
    </oc>
    <nc r="C200" t="inlineStr">
      <is>
        <t>halashree</t>
      </is>
    </nc>
  </rcc>
  <rcft rId="187" sheetId="1"/>
  <rcc rId="338" sId="1">
    <oc r="C201" t="inlineStr">
      <is>
        <t>open</t>
      </is>
    </oc>
    <nc r="C201" t="inlineStr">
      <is>
        <t>halashree</t>
      </is>
    </nc>
  </rcc>
  <rcft rId="188" sheetId="1"/>
  <rcc rId="339" sId="1">
    <oc r="C207" t="inlineStr">
      <is>
        <t>open</t>
      </is>
    </oc>
    <nc r="C207" t="inlineStr">
      <is>
        <t>halashree</t>
      </is>
    </nc>
  </rcc>
  <rcft rId="294" sheetId="1"/>
  <rcft rId="194" sheetId="1"/>
  <rcc rId="340" sId="1">
    <oc r="C211" t="inlineStr">
      <is>
        <t>open</t>
      </is>
    </oc>
    <nc r="C211" t="inlineStr">
      <is>
        <t>halashree</t>
      </is>
    </nc>
  </rcc>
  <rcft rId="290" sheetId="1"/>
  <rcft rId="198" sheetId="1"/>
  <rcc rId="341" sId="1">
    <oc r="C212" t="inlineStr">
      <is>
        <t>complete</t>
      </is>
    </oc>
    <nc r="C212" t="inlineStr">
      <is>
        <t>halashree</t>
      </is>
    </nc>
  </rcc>
  <rcft rId="289" sheetId="1"/>
  <rcft rId="199" sheetId="1"/>
  <rcc rId="342" sId="1">
    <oc r="C214" t="inlineStr">
      <is>
        <t>complete</t>
      </is>
    </oc>
    <nc r="C214" t="inlineStr">
      <is>
        <t>halashree</t>
      </is>
    </nc>
  </rcc>
  <rcft rId="287" sheetId="1"/>
  <rcft rId="201" sheetId="1"/>
  <rcc rId="343" sId="1">
    <oc r="C215" t="inlineStr">
      <is>
        <t>open</t>
      </is>
    </oc>
    <nc r="C215" t="inlineStr">
      <is>
        <t>halashree</t>
      </is>
    </nc>
  </rcc>
  <rcft rId="286" sheetId="1"/>
  <rcft rId="202" sheetId="1"/>
  <rcc rId="344" sId="1">
    <oc r="C218" t="inlineStr">
      <is>
        <t>open</t>
      </is>
    </oc>
    <nc r="C218" t="inlineStr">
      <is>
        <t>halashree</t>
      </is>
    </nc>
  </rcc>
  <rcft rId="205" sheetId="1"/>
  <rcc rId="345" sId="1">
    <oc r="C219" t="inlineStr">
      <is>
        <t>open</t>
      </is>
    </oc>
    <nc r="C219" t="inlineStr">
      <is>
        <t>halashree</t>
      </is>
    </nc>
  </rcc>
  <rcft rId="285" sheetId="1"/>
  <rcft rId="206" sheetId="1"/>
  <rcc rId="346" sId="1">
    <oc r="C221" t="inlineStr">
      <is>
        <t>open</t>
      </is>
    </oc>
    <nc r="C221" t="inlineStr">
      <is>
        <t>halashree</t>
      </is>
    </nc>
  </rcc>
  <rcft rId="208" sheetId="1"/>
  <rcc rId="347" sId="1">
    <oc r="C222" t="inlineStr">
      <is>
        <t>open</t>
      </is>
    </oc>
    <nc r="C222" t="inlineStr">
      <is>
        <t>halashree</t>
      </is>
    </nc>
  </rcc>
  <rcft rId="209" sheetId="1"/>
  <rcc rId="348" sId="1">
    <oc r="C223" t="inlineStr">
      <is>
        <t>open</t>
      </is>
    </oc>
    <nc r="C223" t="inlineStr">
      <is>
        <t>halashree</t>
      </is>
    </nc>
  </rcc>
  <rcft rId="210" sheetId="1"/>
  <rcc rId="349" sId="1">
    <oc r="C224" t="inlineStr">
      <is>
        <t>open</t>
      </is>
    </oc>
    <nc r="C224" t="inlineStr">
      <is>
        <t>halashree</t>
      </is>
    </nc>
  </rcc>
  <rcft rId="211" sheetId="1"/>
  <rcc rId="350" sId="1">
    <oc r="C225" t="inlineStr">
      <is>
        <t>open</t>
      </is>
    </oc>
    <nc r="C225" t="inlineStr">
      <is>
        <t>halashree</t>
      </is>
    </nc>
  </rcc>
  <rcft rId="212" sheetId="1"/>
  <rcc rId="351" sId="1">
    <oc r="C226" t="inlineStr">
      <is>
        <t>open</t>
      </is>
    </oc>
    <nc r="C226" t="inlineStr">
      <is>
        <t>halashree</t>
      </is>
    </nc>
  </rcc>
  <rcft rId="213" sheetId="1"/>
  <rcc rId="352" sId="1">
    <oc r="C227" t="inlineStr">
      <is>
        <t>open</t>
      </is>
    </oc>
    <nc r="C227" t="inlineStr">
      <is>
        <t>halashree</t>
      </is>
    </nc>
  </rcc>
  <rcft rId="214" sheetId="1"/>
  <rcc rId="353" sId="1">
    <oc r="C228" t="inlineStr">
      <is>
        <t>open</t>
      </is>
    </oc>
    <nc r="C228" t="inlineStr">
      <is>
        <t>halashree</t>
      </is>
    </nc>
  </rcc>
  <rcft rId="215" sheetId="1"/>
  <rcc rId="354" sId="1">
    <oc r="C229" t="inlineStr">
      <is>
        <t>open</t>
      </is>
    </oc>
    <nc r="C229" t="inlineStr">
      <is>
        <t>halashree</t>
      </is>
    </nc>
  </rcc>
  <rcft rId="216" sheetId="1"/>
  <rcc rId="355" sId="1">
    <oc r="C230" t="inlineStr">
      <is>
        <t>open</t>
      </is>
    </oc>
    <nc r="C230" t="inlineStr">
      <is>
        <t>halashree</t>
      </is>
    </nc>
  </rcc>
  <rcft rId="217" sheetId="1"/>
  <rcc rId="356" sId="1">
    <oc r="C231" t="inlineStr">
      <is>
        <t>open</t>
      </is>
    </oc>
    <nc r="C231" t="inlineStr">
      <is>
        <t>halashree</t>
      </is>
    </nc>
  </rcc>
  <rcft rId="218" sheetId="1"/>
  <rcc rId="357" sId="1">
    <oc r="C232" t="inlineStr">
      <is>
        <t>open</t>
      </is>
    </oc>
    <nc r="C232" t="inlineStr">
      <is>
        <t>halashree</t>
      </is>
    </nc>
  </rcc>
  <rcft rId="219" sheetId="1"/>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6" sId="1">
    <nc r="D67" t="inlineStr">
      <is>
        <t>passed</t>
      </is>
    </nc>
  </rcc>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7" sId="1">
    <oc r="C10" t="inlineStr">
      <is>
        <t>halashree</t>
      </is>
    </oc>
    <nc r="C10" t="inlineStr">
      <is>
        <t>nikhil</t>
      </is>
    </nc>
  </rcc>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8" sId="1">
    <nc r="C13" t="inlineStr">
      <is>
        <t>jin</t>
      </is>
    </nc>
  </rcc>
  <rcc rId="529" sId="1">
    <nc r="D13" t="inlineStr">
      <is>
        <t>Passed</t>
      </is>
    </nc>
  </rcc>
  <rcv guid="{A99B4083-6341-4DD1-B1E3-C0C9E67671CA}" action="delete"/>
  <rdn rId="0" localSheetId="1" customView="1" name="Z_A99B4083_6341_4DD1_B1E3_C0C9E67671CA_.wvu.FilterData" hidden="1" oldHidden="1">
    <formula>'RPL_SBGA_IFWI_Test suite_Ext_BA'!$A$1:$AN$273</formula>
    <oldFormula>'RPL_SBGA_IFWI_Test suite_Ext_BA'!$A$1:$AN$273</oldFormula>
  </rdn>
  <rcv guid="{A99B4083-6341-4DD1-B1E3-C0C9E67671CA}" action="add"/>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1" sId="1">
    <nc r="D65" t="inlineStr">
      <is>
        <t>passed</t>
      </is>
    </nc>
  </rcc>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2" sId="1">
    <nc r="D230" t="inlineStr">
      <is>
        <t>pass</t>
      </is>
    </nc>
  </rcc>
  <rcc rId="533" sId="1">
    <nc r="D129" t="inlineStr">
      <is>
        <t>pass</t>
      </is>
    </nc>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 sId="1">
    <nc r="D25" t="inlineStr">
      <is>
        <t>Passed</t>
      </is>
    </nc>
  </rcc>
  <rcc rId="535" sId="1">
    <nc r="C25" t="inlineStr">
      <is>
        <t>jin</t>
      </is>
    </nc>
  </rcc>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6" sId="1">
    <nc r="D42" t="inlineStr">
      <is>
        <t>pass</t>
      </is>
    </nc>
  </rcc>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7" sId="1">
    <nc r="D104" t="inlineStr">
      <is>
        <t>passed</t>
      </is>
    </nc>
  </rcc>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8" sId="1">
    <nc r="C131" t="inlineStr">
      <is>
        <t>jin</t>
      </is>
    </nc>
  </rcc>
  <rcc rId="539" sId="1">
    <nc r="D131" t="inlineStr">
      <is>
        <t>Passed</t>
      </is>
    </nc>
  </rcc>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0" sId="1">
    <nc r="D109" t="inlineStr">
      <is>
        <t>passed</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8" sId="1">
    <nc r="C10" t="inlineStr">
      <is>
        <t>halashree</t>
      </is>
    </nc>
  </rcc>
  <rfmt sheetId="1" sqref="C10">
    <dxf>
      <alignment horizontal="general" vertical="bottom" textRotation="0" wrapText="0" indent="0" justifyLastLine="0" shrinkToFit="0" readingOrder="0"/>
    </dxf>
  </rfmt>
  <rcc rId="359" sId="1">
    <nc r="C42" t="inlineStr">
      <is>
        <t>halashree</t>
      </is>
    </nc>
  </rcc>
  <rcc rId="360" sId="1">
    <nc r="C53" t="inlineStr">
      <is>
        <t>halashree</t>
      </is>
    </nc>
  </rcc>
  <rcc rId="361" sId="1">
    <nc r="C66" t="inlineStr">
      <is>
        <t>halashree</t>
      </is>
    </nc>
  </rcc>
  <rcc rId="362" sId="1">
    <nc r="C79" t="inlineStr">
      <is>
        <t>halashree</t>
      </is>
    </nc>
  </rcc>
  <rcc rId="363" sId="1">
    <nc r="C83" t="inlineStr">
      <is>
        <t>halashree</t>
      </is>
    </nc>
  </rcc>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1" sId="1">
    <nc r="D111" t="inlineStr">
      <is>
        <t>passed</t>
      </is>
    </nc>
  </rcc>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2" sId="1">
    <nc r="D143" t="inlineStr">
      <is>
        <t>pass</t>
      </is>
    </nc>
  </rcc>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 sId="1">
    <nc r="C132" t="inlineStr">
      <is>
        <t>jin</t>
      </is>
    </nc>
  </rcc>
  <rcc rId="544" sId="1">
    <nc r="D132" t="inlineStr">
      <is>
        <t>Passed</t>
      </is>
    </nc>
  </rcc>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5" sId="1">
    <nc r="D117" t="inlineStr">
      <is>
        <t>passed</t>
      </is>
    </nc>
  </rcc>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6" sId="1">
    <nc r="D118" t="inlineStr">
      <is>
        <t>passed</t>
      </is>
    </nc>
  </rcc>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7" sId="1">
    <nc r="D133" t="inlineStr">
      <is>
        <t>passed</t>
      </is>
    </nc>
  </rcc>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8" sId="1">
    <nc r="D124" t="inlineStr">
      <is>
        <t>passed</t>
      </is>
    </nc>
  </rcc>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9" sId="1">
    <nc r="D85" t="inlineStr">
      <is>
        <t>passed</t>
      </is>
    </nc>
  </rcc>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0" sId="1">
    <nc r="D140" t="inlineStr">
      <is>
        <t>passed</t>
      </is>
    </nc>
  </rcc>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1" sId="1">
    <nc r="D141" t="inlineStr">
      <is>
        <t>passed</t>
      </is>
    </nc>
  </rcc>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0">
  <userInfo guid="{890AA219-BEEB-43A8-84DA-68D214982379}" name="T C, JinshaX" id="-860343830" dateTime="2022-10-04T11:14:58"/>
  <userInfo guid="{4C71BB21-FA1C-4368-8754-04C93DA08A76}" name="S S, HalashreeX" id="-1966899456" dateTime="2022-10-04T11:18:51"/>
  <userInfo guid="{946F7365-6D4E-4A79-A376-2EBBA744411C}" name="Shivalingappa, NikhilX K" id="-465979753" dateTime="2022-10-04T11:19:07"/>
  <userInfo guid="{BC0092B0-E473-4959-9B71-B57B2A7D777A}" name="S S, HalashreeX" id="-1966870757" dateTime="2022-10-04T13:28:50"/>
  <userInfo guid="{4C88E9A6-97B3-4F5D-A9BF-761EDEEC638E}" name="T C, JinshaX" id="-860346592" dateTime="2022-10-04T17:38:43"/>
  <userInfo guid="{C38A5953-E073-41D0-9C8C-7E9DBC0D9A6D}" name="Shivalingappa, NikhilX K" id="-466018308" dateTime="2022-10-06T09:14:41"/>
  <userInfo guid="{60C938BC-B6C0-40BE-B850-C438C5006266}" name="Jha, VikramX" id="-2001446361" dateTime="2022-10-06T09:47:33"/>
  <userInfo guid="{9C69CF9B-1974-4880-8121-97F5D2DF365F}" name="Poyil Veetil, AbhijithX" id="-345564376" dateTime="2022-10-07T10:56:19"/>
  <userInfo guid="{952D0FD7-46F1-43EA-9467-E5234F55930A}" name="Jha, VikramX" id="-2001435761" dateTime="2022-10-07T11:01:40"/>
  <userInfo guid="{9C69CF9B-1974-4880-8121-97F5D2DF365F}" name="Jha, VikramX" id="-2001439455" dateTime="2022-10-07T12:45:33"/>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264"/>
  <sheetViews>
    <sheetView tabSelected="1" topLeftCell="A253" workbookViewId="0">
      <selection activeCell="B1" sqref="B1"/>
    </sheetView>
  </sheetViews>
  <sheetFormatPr defaultColWidth="8.88671875" defaultRowHeight="14.4" x14ac:dyDescent="0.3"/>
  <cols>
    <col min="1" max="1" width="15.6640625" style="1" customWidth="1"/>
    <col min="2" max="2" width="107.77734375" style="1" customWidth="1"/>
    <col min="3" max="3" width="8.21875" style="1" bestFit="1" customWidth="1"/>
    <col min="4" max="4" width="185" style="1" bestFit="1" customWidth="1"/>
    <col min="5" max="16384" width="8.88671875" style="1"/>
  </cols>
  <sheetData>
    <row r="1" spans="1:39" x14ac:dyDescent="0.3">
      <c r="A1" s="1" t="s">
        <v>2376</v>
      </c>
      <c r="B1" s="1" t="s">
        <v>2377</v>
      </c>
      <c r="C1" s="1" t="s">
        <v>2371</v>
      </c>
      <c r="D1" s="1" t="s">
        <v>2369</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row>
    <row r="2" spans="1:39" x14ac:dyDescent="0.3">
      <c r="A2" s="1" t="str">
        <f>HYPERLINK("https://hsdes.intel.com/resource/14013115489","14013115489")</f>
        <v>14013115489</v>
      </c>
      <c r="B2" s="1" t="s">
        <v>35</v>
      </c>
      <c r="C2" s="1" t="s">
        <v>2368</v>
      </c>
      <c r="F2" s="1" t="s">
        <v>36</v>
      </c>
      <c r="G2" s="1" t="s">
        <v>37</v>
      </c>
      <c r="H2" s="1" t="s">
        <v>38</v>
      </c>
      <c r="I2" s="1" t="s">
        <v>39</v>
      </c>
      <c r="J2" s="1" t="s">
        <v>40</v>
      </c>
      <c r="K2" s="1" t="s">
        <v>41</v>
      </c>
      <c r="L2" s="1">
        <v>14</v>
      </c>
      <c r="M2" s="1">
        <v>6</v>
      </c>
      <c r="N2" s="1" t="s">
        <v>42</v>
      </c>
      <c r="O2" s="1" t="s">
        <v>43</v>
      </c>
      <c r="P2" s="1" t="s">
        <v>44</v>
      </c>
      <c r="Q2" s="1" t="s">
        <v>45</v>
      </c>
      <c r="R2" s="1" t="s">
        <v>46</v>
      </c>
      <c r="S2" s="1" t="s">
        <v>42</v>
      </c>
      <c r="T2" s="1" t="s">
        <v>47</v>
      </c>
      <c r="V2" s="1" t="s">
        <v>48</v>
      </c>
      <c r="W2" s="1" t="s">
        <v>49</v>
      </c>
      <c r="X2" s="1" t="s">
        <v>50</v>
      </c>
      <c r="Y2" s="1" t="s">
        <v>51</v>
      </c>
      <c r="Z2" s="1" t="s">
        <v>52</v>
      </c>
      <c r="AA2" s="1" t="s">
        <v>53</v>
      </c>
      <c r="AC2" s="1" t="s">
        <v>54</v>
      </c>
      <c r="AD2" s="1" t="s">
        <v>55</v>
      </c>
      <c r="AF2" s="1" t="s">
        <v>56</v>
      </c>
      <c r="AG2" s="1" t="s">
        <v>57</v>
      </c>
      <c r="AJ2" s="1" t="s">
        <v>58</v>
      </c>
      <c r="AK2" s="1" t="s">
        <v>59</v>
      </c>
      <c r="AL2" s="1" t="s">
        <v>60</v>
      </c>
      <c r="AM2" s="1" t="s">
        <v>61</v>
      </c>
    </row>
    <row r="3" spans="1:39" x14ac:dyDescent="0.3">
      <c r="A3" s="1" t="str">
        <f>HYPERLINK("https://hsdes.intel.com/resource/14013118756","14013118756")</f>
        <v>14013118756</v>
      </c>
      <c r="B3" s="1" t="s">
        <v>62</v>
      </c>
      <c r="C3" s="1" t="s">
        <v>2368</v>
      </c>
      <c r="F3" s="1" t="s">
        <v>48</v>
      </c>
      <c r="G3" s="1" t="s">
        <v>63</v>
      </c>
      <c r="H3" s="1" t="s">
        <v>38</v>
      </c>
      <c r="I3" s="1" t="s">
        <v>39</v>
      </c>
      <c r="J3" s="1" t="s">
        <v>40</v>
      </c>
      <c r="K3" s="1" t="s">
        <v>64</v>
      </c>
      <c r="L3" s="1">
        <v>12</v>
      </c>
      <c r="M3" s="1">
        <v>10</v>
      </c>
      <c r="N3" s="1" t="s">
        <v>65</v>
      </c>
      <c r="O3" s="1" t="s">
        <v>66</v>
      </c>
      <c r="P3" s="1" t="s">
        <v>67</v>
      </c>
      <c r="Q3" s="1" t="s">
        <v>68</v>
      </c>
      <c r="R3" s="1" t="s">
        <v>69</v>
      </c>
      <c r="S3" s="1" t="s">
        <v>65</v>
      </c>
      <c r="T3" s="1" t="s">
        <v>70</v>
      </c>
      <c r="V3" s="1" t="s">
        <v>71</v>
      </c>
      <c r="W3" s="1" t="s">
        <v>72</v>
      </c>
      <c r="X3" s="1" t="s">
        <v>50</v>
      </c>
      <c r="Y3" s="1" t="s">
        <v>51</v>
      </c>
      <c r="Z3" s="1" t="s">
        <v>73</v>
      </c>
      <c r="AA3" s="1" t="s">
        <v>74</v>
      </c>
      <c r="AC3" s="1" t="s">
        <v>54</v>
      </c>
      <c r="AD3" s="1" t="s">
        <v>55</v>
      </c>
      <c r="AF3" s="1" t="s">
        <v>56</v>
      </c>
      <c r="AG3" s="1" t="s">
        <v>75</v>
      </c>
      <c r="AJ3" s="1" t="s">
        <v>58</v>
      </c>
      <c r="AK3" s="1" t="s">
        <v>76</v>
      </c>
      <c r="AL3" s="1" t="s">
        <v>77</v>
      </c>
      <c r="AM3" s="1" t="s">
        <v>78</v>
      </c>
    </row>
    <row r="4" spans="1:39" x14ac:dyDescent="0.3">
      <c r="A4" s="1" t="str">
        <f>HYPERLINK("https://hsdes.intel.com/resource/14013120952","14013120952")</f>
        <v>14013120952</v>
      </c>
      <c r="B4" s="1" t="s">
        <v>79</v>
      </c>
      <c r="C4" s="1" t="s">
        <v>2368</v>
      </c>
      <c r="F4" s="1" t="s">
        <v>80</v>
      </c>
      <c r="G4" s="1" t="s">
        <v>81</v>
      </c>
      <c r="H4" s="1" t="s">
        <v>38</v>
      </c>
      <c r="I4" s="1" t="s">
        <v>39</v>
      </c>
      <c r="J4" s="1" t="s">
        <v>40</v>
      </c>
      <c r="K4" s="1" t="s">
        <v>82</v>
      </c>
      <c r="L4" s="1">
        <v>10</v>
      </c>
      <c r="M4" s="1">
        <v>5</v>
      </c>
      <c r="N4" s="1" t="s">
        <v>83</v>
      </c>
      <c r="O4" s="1" t="s">
        <v>84</v>
      </c>
      <c r="P4" s="1" t="s">
        <v>85</v>
      </c>
      <c r="Q4" s="1" t="s">
        <v>86</v>
      </c>
      <c r="R4" s="1" t="s">
        <v>87</v>
      </c>
      <c r="S4" s="1" t="s">
        <v>83</v>
      </c>
      <c r="T4" s="1" t="s">
        <v>47</v>
      </c>
      <c r="U4" s="1" t="s">
        <v>88</v>
      </c>
      <c r="V4" s="1" t="s">
        <v>89</v>
      </c>
      <c r="W4" s="1" t="s">
        <v>90</v>
      </c>
      <c r="X4" s="1" t="s">
        <v>50</v>
      </c>
      <c r="Y4" s="1" t="s">
        <v>51</v>
      </c>
      <c r="Z4" s="1" t="s">
        <v>91</v>
      </c>
      <c r="AA4" s="1" t="s">
        <v>53</v>
      </c>
      <c r="AC4" s="1" t="s">
        <v>54</v>
      </c>
      <c r="AD4" s="1" t="s">
        <v>55</v>
      </c>
      <c r="AF4" s="1" t="s">
        <v>56</v>
      </c>
      <c r="AG4" s="1" t="s">
        <v>75</v>
      </c>
      <c r="AJ4" s="1" t="s">
        <v>58</v>
      </c>
      <c r="AK4" s="1" t="s">
        <v>76</v>
      </c>
      <c r="AL4" s="1" t="s">
        <v>92</v>
      </c>
      <c r="AM4" s="1" t="s">
        <v>93</v>
      </c>
    </row>
    <row r="5" spans="1:39" x14ac:dyDescent="0.3">
      <c r="A5" s="1" t="str">
        <f>HYPERLINK("https://hsdes.intel.com/resource/14013120979","14013120979")</f>
        <v>14013120979</v>
      </c>
      <c r="B5" s="1" t="s">
        <v>94</v>
      </c>
      <c r="C5" s="1" t="s">
        <v>2368</v>
      </c>
      <c r="F5" s="1" t="s">
        <v>80</v>
      </c>
      <c r="G5" s="1" t="s">
        <v>81</v>
      </c>
      <c r="H5" s="1" t="s">
        <v>38</v>
      </c>
      <c r="I5" s="1" t="s">
        <v>39</v>
      </c>
      <c r="J5" s="1" t="s">
        <v>40</v>
      </c>
      <c r="K5" s="1" t="s">
        <v>82</v>
      </c>
      <c r="L5" s="1">
        <v>30</v>
      </c>
      <c r="M5" s="1">
        <v>10</v>
      </c>
      <c r="N5" s="1" t="s">
        <v>95</v>
      </c>
      <c r="O5" s="1" t="s">
        <v>84</v>
      </c>
      <c r="P5" s="1" t="s">
        <v>96</v>
      </c>
      <c r="Q5" s="1" t="s">
        <v>86</v>
      </c>
      <c r="R5" s="1" t="s">
        <v>97</v>
      </c>
      <c r="S5" s="1" t="s">
        <v>95</v>
      </c>
      <c r="T5" s="1" t="s">
        <v>47</v>
      </c>
      <c r="U5" s="1" t="s">
        <v>88</v>
      </c>
      <c r="V5" s="1" t="s">
        <v>89</v>
      </c>
      <c r="W5" s="1" t="s">
        <v>98</v>
      </c>
      <c r="X5" s="1" t="s">
        <v>50</v>
      </c>
      <c r="Y5" s="1" t="s">
        <v>51</v>
      </c>
      <c r="Z5" s="1" t="s">
        <v>99</v>
      </c>
      <c r="AA5" s="1" t="s">
        <v>100</v>
      </c>
      <c r="AC5" s="1" t="s">
        <v>54</v>
      </c>
      <c r="AD5" s="1" t="s">
        <v>55</v>
      </c>
      <c r="AF5" s="1" t="s">
        <v>56</v>
      </c>
      <c r="AG5" s="1" t="s">
        <v>75</v>
      </c>
      <c r="AJ5" s="1" t="s">
        <v>58</v>
      </c>
      <c r="AK5" s="1" t="s">
        <v>76</v>
      </c>
      <c r="AL5" s="1" t="s">
        <v>101</v>
      </c>
      <c r="AM5" s="1" t="s">
        <v>102</v>
      </c>
    </row>
    <row r="6" spans="1:39" x14ac:dyDescent="0.3">
      <c r="A6" s="1" t="str">
        <f>HYPERLINK("https://hsdes.intel.com/resource/14013121133","14013121133")</f>
        <v>14013121133</v>
      </c>
      <c r="B6" s="1" t="s">
        <v>103</v>
      </c>
      <c r="C6" s="1" t="s">
        <v>2368</v>
      </c>
      <c r="F6" s="1" t="s">
        <v>80</v>
      </c>
      <c r="G6" s="1" t="s">
        <v>81</v>
      </c>
      <c r="H6" s="1" t="s">
        <v>38</v>
      </c>
      <c r="I6" s="1" t="s">
        <v>39</v>
      </c>
      <c r="J6" s="1" t="s">
        <v>40</v>
      </c>
      <c r="K6" s="1" t="s">
        <v>82</v>
      </c>
      <c r="L6" s="1">
        <v>15</v>
      </c>
      <c r="M6" s="1">
        <v>5</v>
      </c>
      <c r="N6" s="1" t="s">
        <v>104</v>
      </c>
      <c r="O6" s="1" t="s">
        <v>84</v>
      </c>
      <c r="P6" s="1" t="s">
        <v>105</v>
      </c>
      <c r="Q6" s="1" t="s">
        <v>86</v>
      </c>
      <c r="R6" s="1" t="s">
        <v>106</v>
      </c>
      <c r="S6" s="1" t="s">
        <v>104</v>
      </c>
      <c r="T6" s="1" t="s">
        <v>47</v>
      </c>
      <c r="U6" s="1" t="s">
        <v>88</v>
      </c>
      <c r="V6" s="1" t="s">
        <v>89</v>
      </c>
      <c r="W6" s="1" t="s">
        <v>107</v>
      </c>
      <c r="X6" s="1" t="s">
        <v>50</v>
      </c>
      <c r="Y6" s="1" t="s">
        <v>51</v>
      </c>
      <c r="Z6" s="1" t="s">
        <v>108</v>
      </c>
      <c r="AA6" s="1" t="s">
        <v>109</v>
      </c>
      <c r="AC6" s="1" t="s">
        <v>54</v>
      </c>
      <c r="AD6" s="1" t="s">
        <v>55</v>
      </c>
      <c r="AF6" s="1" t="s">
        <v>56</v>
      </c>
      <c r="AG6" s="1" t="s">
        <v>110</v>
      </c>
      <c r="AJ6" s="1" t="s">
        <v>58</v>
      </c>
      <c r="AK6" s="1" t="s">
        <v>76</v>
      </c>
      <c r="AL6" s="1" t="s">
        <v>111</v>
      </c>
      <c r="AM6" s="1" t="s">
        <v>112</v>
      </c>
    </row>
    <row r="7" spans="1:39" x14ac:dyDescent="0.3">
      <c r="A7" s="1" t="str">
        <f>HYPERLINK("https://hsdes.intel.com/resource/14013121149","14013121149")</f>
        <v>14013121149</v>
      </c>
      <c r="B7" s="1" t="s">
        <v>113</v>
      </c>
      <c r="C7" s="1" t="s">
        <v>2368</v>
      </c>
      <c r="F7" s="1" t="s">
        <v>80</v>
      </c>
      <c r="G7" s="1" t="s">
        <v>81</v>
      </c>
      <c r="H7" s="1" t="s">
        <v>38</v>
      </c>
      <c r="I7" s="1" t="s">
        <v>39</v>
      </c>
      <c r="J7" s="1" t="s">
        <v>40</v>
      </c>
      <c r="K7" s="1" t="s">
        <v>82</v>
      </c>
      <c r="L7" s="1">
        <v>10</v>
      </c>
      <c r="M7" s="1">
        <v>5</v>
      </c>
      <c r="N7" s="1" t="s">
        <v>114</v>
      </c>
      <c r="O7" s="1" t="s">
        <v>84</v>
      </c>
      <c r="P7" s="1" t="s">
        <v>115</v>
      </c>
      <c r="Q7" s="1" t="s">
        <v>86</v>
      </c>
      <c r="R7" s="1" t="s">
        <v>116</v>
      </c>
      <c r="S7" s="1" t="s">
        <v>114</v>
      </c>
      <c r="T7" s="1" t="s">
        <v>47</v>
      </c>
      <c r="U7" s="1" t="s">
        <v>88</v>
      </c>
      <c r="V7" s="1" t="s">
        <v>89</v>
      </c>
      <c r="W7" s="1" t="s">
        <v>117</v>
      </c>
      <c r="X7" s="1" t="s">
        <v>50</v>
      </c>
      <c r="Y7" s="1" t="s">
        <v>51</v>
      </c>
      <c r="Z7" s="1" t="s">
        <v>118</v>
      </c>
      <c r="AA7" s="1" t="s">
        <v>119</v>
      </c>
      <c r="AC7" s="1" t="s">
        <v>54</v>
      </c>
      <c r="AD7" s="1" t="s">
        <v>55</v>
      </c>
      <c r="AF7" s="1" t="s">
        <v>56</v>
      </c>
      <c r="AG7" s="1" t="s">
        <v>57</v>
      </c>
      <c r="AJ7" s="1" t="s">
        <v>58</v>
      </c>
      <c r="AK7" s="1" t="s">
        <v>76</v>
      </c>
      <c r="AL7" s="1" t="s">
        <v>120</v>
      </c>
      <c r="AM7" s="1" t="s">
        <v>121</v>
      </c>
    </row>
    <row r="8" spans="1:39" x14ac:dyDescent="0.3">
      <c r="A8" s="1" t="str">
        <f>HYPERLINK("https://hsdes.intel.com/resource/14013121166","14013121166")</f>
        <v>14013121166</v>
      </c>
      <c r="B8" s="1" t="s">
        <v>122</v>
      </c>
      <c r="C8" s="1" t="s">
        <v>2368</v>
      </c>
      <c r="F8" s="1" t="s">
        <v>80</v>
      </c>
      <c r="G8" s="1" t="s">
        <v>123</v>
      </c>
      <c r="H8" s="1" t="s">
        <v>38</v>
      </c>
      <c r="I8" s="1" t="s">
        <v>39</v>
      </c>
      <c r="J8" s="1" t="s">
        <v>40</v>
      </c>
      <c r="K8" s="1" t="s">
        <v>82</v>
      </c>
      <c r="L8" s="1">
        <v>10</v>
      </c>
      <c r="M8" s="1">
        <v>5</v>
      </c>
      <c r="N8" s="1" t="s">
        <v>124</v>
      </c>
      <c r="O8" s="1" t="s">
        <v>84</v>
      </c>
      <c r="P8" s="1" t="s">
        <v>125</v>
      </c>
      <c r="Q8" s="1" t="s">
        <v>86</v>
      </c>
      <c r="R8" s="1" t="s">
        <v>126</v>
      </c>
      <c r="S8" s="1" t="s">
        <v>124</v>
      </c>
      <c r="T8" s="1" t="s">
        <v>47</v>
      </c>
      <c r="U8" s="1" t="s">
        <v>88</v>
      </c>
      <c r="V8" s="1" t="s">
        <v>89</v>
      </c>
      <c r="W8" s="1" t="s">
        <v>127</v>
      </c>
      <c r="X8" s="1" t="s">
        <v>50</v>
      </c>
      <c r="Y8" s="1" t="s">
        <v>51</v>
      </c>
      <c r="Z8" s="1" t="s">
        <v>128</v>
      </c>
      <c r="AA8" s="1" t="s">
        <v>129</v>
      </c>
      <c r="AC8" s="1" t="s">
        <v>54</v>
      </c>
      <c r="AD8" s="1" t="s">
        <v>55</v>
      </c>
      <c r="AF8" s="1" t="s">
        <v>56</v>
      </c>
      <c r="AG8" s="1" t="s">
        <v>57</v>
      </c>
      <c r="AJ8" s="1" t="s">
        <v>58</v>
      </c>
      <c r="AK8" s="1" t="s">
        <v>76</v>
      </c>
      <c r="AL8" s="1" t="s">
        <v>130</v>
      </c>
      <c r="AM8" s="1" t="s">
        <v>131</v>
      </c>
    </row>
    <row r="9" spans="1:39" x14ac:dyDescent="0.3">
      <c r="A9" s="1" t="str">
        <f>HYPERLINK("https://hsdes.intel.com/resource/14013121252","14013121252")</f>
        <v>14013121252</v>
      </c>
      <c r="B9" s="1" t="s">
        <v>132</v>
      </c>
      <c r="C9" s="1" t="s">
        <v>2368</v>
      </c>
      <c r="F9" s="1" t="s">
        <v>133</v>
      </c>
      <c r="G9" s="1" t="s">
        <v>63</v>
      </c>
      <c r="H9" s="1" t="s">
        <v>38</v>
      </c>
      <c r="I9" s="1" t="s">
        <v>39</v>
      </c>
      <c r="J9" s="1" t="s">
        <v>40</v>
      </c>
      <c r="K9" s="1" t="s">
        <v>134</v>
      </c>
      <c r="L9" s="1">
        <v>20</v>
      </c>
      <c r="M9" s="1">
        <v>15</v>
      </c>
      <c r="N9" s="1" t="s">
        <v>135</v>
      </c>
      <c r="O9" s="1" t="s">
        <v>136</v>
      </c>
      <c r="P9" s="1" t="s">
        <v>137</v>
      </c>
      <c r="Q9" s="1" t="s">
        <v>138</v>
      </c>
      <c r="R9" s="1" t="s">
        <v>139</v>
      </c>
      <c r="S9" s="1" t="s">
        <v>135</v>
      </c>
      <c r="T9" s="1" t="s">
        <v>47</v>
      </c>
      <c r="V9" s="1" t="s">
        <v>140</v>
      </c>
      <c r="W9" s="1" t="s">
        <v>141</v>
      </c>
      <c r="X9" s="1" t="s">
        <v>50</v>
      </c>
      <c r="Y9" s="1" t="s">
        <v>51</v>
      </c>
      <c r="Z9" s="1" t="s">
        <v>142</v>
      </c>
      <c r="AA9" s="1" t="s">
        <v>143</v>
      </c>
      <c r="AC9" s="1" t="s">
        <v>54</v>
      </c>
      <c r="AD9" s="1" t="s">
        <v>55</v>
      </c>
      <c r="AF9" s="1" t="s">
        <v>144</v>
      </c>
      <c r="AG9" s="1" t="s">
        <v>75</v>
      </c>
      <c r="AJ9" s="1" t="s">
        <v>58</v>
      </c>
      <c r="AK9" s="1" t="s">
        <v>76</v>
      </c>
      <c r="AL9" s="1" t="s">
        <v>145</v>
      </c>
      <c r="AM9" s="1" t="s">
        <v>146</v>
      </c>
    </row>
    <row r="10" spans="1:39" x14ac:dyDescent="0.3">
      <c r="A10" s="1" t="str">
        <f>HYPERLINK("https://hsdes.intel.com/resource/14013121573","14013121573")</f>
        <v>14013121573</v>
      </c>
      <c r="B10" s="1" t="s">
        <v>147</v>
      </c>
      <c r="C10" s="1" t="s">
        <v>2368</v>
      </c>
      <c r="F10" s="1" t="s">
        <v>148</v>
      </c>
      <c r="G10" s="1" t="s">
        <v>63</v>
      </c>
      <c r="H10" s="1" t="s">
        <v>38</v>
      </c>
      <c r="I10" s="1" t="s">
        <v>39</v>
      </c>
      <c r="J10" s="1" t="s">
        <v>40</v>
      </c>
      <c r="K10" s="1" t="s">
        <v>149</v>
      </c>
      <c r="L10" s="1">
        <v>10</v>
      </c>
      <c r="M10" s="1">
        <v>5</v>
      </c>
      <c r="N10" s="1" t="s">
        <v>150</v>
      </c>
      <c r="O10" s="1" t="s">
        <v>151</v>
      </c>
      <c r="P10" s="1" t="s">
        <v>152</v>
      </c>
      <c r="Q10" s="1" t="s">
        <v>153</v>
      </c>
      <c r="R10" s="1" t="s">
        <v>154</v>
      </c>
      <c r="S10" s="1" t="s">
        <v>150</v>
      </c>
      <c r="T10" s="1" t="s">
        <v>47</v>
      </c>
      <c r="V10" s="1" t="s">
        <v>140</v>
      </c>
      <c r="W10" s="1" t="s">
        <v>155</v>
      </c>
      <c r="X10" s="1" t="s">
        <v>50</v>
      </c>
      <c r="Y10" s="1" t="s">
        <v>51</v>
      </c>
      <c r="Z10" s="1" t="s">
        <v>156</v>
      </c>
      <c r="AA10" s="1" t="s">
        <v>157</v>
      </c>
      <c r="AC10" s="1" t="s">
        <v>54</v>
      </c>
      <c r="AD10" s="1" t="s">
        <v>158</v>
      </c>
      <c r="AF10" s="1" t="s">
        <v>56</v>
      </c>
      <c r="AG10" s="1" t="s">
        <v>57</v>
      </c>
      <c r="AJ10" s="1" t="s">
        <v>58</v>
      </c>
      <c r="AK10" s="1" t="s">
        <v>76</v>
      </c>
      <c r="AL10" s="1" t="s">
        <v>159</v>
      </c>
      <c r="AM10" s="1" t="s">
        <v>160</v>
      </c>
    </row>
    <row r="11" spans="1:39" x14ac:dyDescent="0.3">
      <c r="A11" s="1" t="str">
        <f>HYPERLINK("https://hsdes.intel.com/resource/14013156881","14013156881")</f>
        <v>14013156881</v>
      </c>
      <c r="B11" s="1" t="s">
        <v>161</v>
      </c>
      <c r="C11" s="1" t="s">
        <v>2373</v>
      </c>
      <c r="F11" s="1" t="s">
        <v>80</v>
      </c>
      <c r="G11" s="1" t="s">
        <v>37</v>
      </c>
      <c r="H11" s="1" t="s">
        <v>38</v>
      </c>
      <c r="I11" s="1" t="s">
        <v>39</v>
      </c>
      <c r="J11" s="1" t="s">
        <v>40</v>
      </c>
      <c r="K11" s="1" t="s">
        <v>162</v>
      </c>
      <c r="L11" s="1">
        <v>10</v>
      </c>
      <c r="M11" s="1">
        <v>6</v>
      </c>
      <c r="N11" s="1" t="s">
        <v>163</v>
      </c>
      <c r="O11" s="1" t="s">
        <v>84</v>
      </c>
      <c r="P11" s="1" t="s">
        <v>164</v>
      </c>
      <c r="Q11" s="1" t="s">
        <v>165</v>
      </c>
      <c r="R11" s="1" t="s">
        <v>166</v>
      </c>
      <c r="S11" s="1" t="s">
        <v>163</v>
      </c>
      <c r="T11" s="1" t="s">
        <v>47</v>
      </c>
      <c r="U11" s="1" t="s">
        <v>88</v>
      </c>
      <c r="V11" s="1" t="s">
        <v>89</v>
      </c>
      <c r="W11" s="1" t="s">
        <v>167</v>
      </c>
      <c r="X11" s="1" t="s">
        <v>50</v>
      </c>
      <c r="Y11" s="1" t="s">
        <v>51</v>
      </c>
      <c r="Z11" s="1" t="s">
        <v>168</v>
      </c>
      <c r="AA11" s="1" t="s">
        <v>169</v>
      </c>
      <c r="AC11" s="1" t="s">
        <v>54</v>
      </c>
      <c r="AD11" s="1" t="s">
        <v>55</v>
      </c>
      <c r="AF11" s="1" t="s">
        <v>56</v>
      </c>
      <c r="AG11" s="1" t="s">
        <v>57</v>
      </c>
      <c r="AJ11" s="1" t="s">
        <v>58</v>
      </c>
      <c r="AK11" s="1" t="s">
        <v>170</v>
      </c>
      <c r="AL11" s="1" t="s">
        <v>171</v>
      </c>
      <c r="AM11" s="1" t="s">
        <v>172</v>
      </c>
    </row>
    <row r="12" spans="1:39" x14ac:dyDescent="0.3">
      <c r="A12" s="1" t="str">
        <f>HYPERLINK("https://hsdes.intel.com/resource/14013157206","14013157206")</f>
        <v>14013157206</v>
      </c>
      <c r="B12" s="1" t="s">
        <v>173</v>
      </c>
      <c r="C12" s="1" t="s">
        <v>2368</v>
      </c>
      <c r="F12" s="1" t="s">
        <v>36</v>
      </c>
      <c r="G12" s="1" t="s">
        <v>37</v>
      </c>
      <c r="H12" s="1" t="s">
        <v>174</v>
      </c>
      <c r="I12" s="1" t="s">
        <v>39</v>
      </c>
      <c r="J12" s="1" t="s">
        <v>40</v>
      </c>
      <c r="K12" s="1" t="s">
        <v>175</v>
      </c>
      <c r="L12" s="1">
        <v>20</v>
      </c>
      <c r="M12" s="1">
        <v>16</v>
      </c>
      <c r="N12" s="1" t="s">
        <v>176</v>
      </c>
      <c r="O12" s="1" t="s">
        <v>43</v>
      </c>
      <c r="P12" s="1" t="s">
        <v>177</v>
      </c>
      <c r="Q12" s="1" t="s">
        <v>178</v>
      </c>
      <c r="R12" s="1" t="s">
        <v>179</v>
      </c>
      <c r="S12" s="1" t="s">
        <v>176</v>
      </c>
      <c r="T12" s="1" t="s">
        <v>47</v>
      </c>
      <c r="V12" s="1" t="s">
        <v>48</v>
      </c>
      <c r="W12" s="1" t="s">
        <v>180</v>
      </c>
      <c r="X12" s="1" t="s">
        <v>50</v>
      </c>
      <c r="Y12" s="1" t="s">
        <v>181</v>
      </c>
      <c r="Z12" s="1" t="s">
        <v>182</v>
      </c>
      <c r="AA12" s="1" t="s">
        <v>183</v>
      </c>
      <c r="AC12" s="1" t="s">
        <v>54</v>
      </c>
      <c r="AD12" s="1" t="s">
        <v>55</v>
      </c>
      <c r="AF12" s="1" t="s">
        <v>144</v>
      </c>
      <c r="AG12" s="1" t="s">
        <v>75</v>
      </c>
      <c r="AJ12" s="1" t="s">
        <v>58</v>
      </c>
      <c r="AK12" s="1" t="s">
        <v>76</v>
      </c>
      <c r="AL12" s="1" t="s">
        <v>184</v>
      </c>
      <c r="AM12" s="1" t="s">
        <v>185</v>
      </c>
    </row>
    <row r="13" spans="1:39" x14ac:dyDescent="0.3">
      <c r="A13" s="1" t="str">
        <f>HYPERLINK("https://hsdes.intel.com/resource/14013158254","14013158254")</f>
        <v>14013158254</v>
      </c>
      <c r="B13" s="1" t="s">
        <v>186</v>
      </c>
      <c r="C13" s="1" t="s">
        <v>2368</v>
      </c>
      <c r="F13" s="1" t="s">
        <v>133</v>
      </c>
      <c r="G13" s="1" t="s">
        <v>63</v>
      </c>
      <c r="H13" s="1" t="s">
        <v>38</v>
      </c>
      <c r="I13" s="1" t="s">
        <v>187</v>
      </c>
      <c r="J13" s="1" t="s">
        <v>40</v>
      </c>
      <c r="K13" s="1" t="s">
        <v>134</v>
      </c>
      <c r="L13" s="1">
        <v>30</v>
      </c>
      <c r="M13" s="1">
        <v>20</v>
      </c>
      <c r="N13" s="1" t="s">
        <v>188</v>
      </c>
      <c r="O13" s="1" t="s">
        <v>136</v>
      </c>
      <c r="P13" s="1" t="s">
        <v>189</v>
      </c>
      <c r="Q13" s="1" t="s">
        <v>190</v>
      </c>
      <c r="R13" s="1" t="s">
        <v>191</v>
      </c>
      <c r="S13" s="1" t="s">
        <v>188</v>
      </c>
      <c r="T13" s="1" t="s">
        <v>47</v>
      </c>
      <c r="V13" s="1" t="s">
        <v>140</v>
      </c>
      <c r="W13" s="1" t="s">
        <v>192</v>
      </c>
      <c r="X13" s="1" t="s">
        <v>50</v>
      </c>
      <c r="Y13" s="1" t="s">
        <v>51</v>
      </c>
      <c r="Z13" s="1" t="s">
        <v>193</v>
      </c>
      <c r="AA13" s="1" t="s">
        <v>194</v>
      </c>
      <c r="AC13" s="1" t="s">
        <v>54</v>
      </c>
      <c r="AD13" s="1" t="s">
        <v>55</v>
      </c>
      <c r="AF13" s="1" t="s">
        <v>144</v>
      </c>
      <c r="AG13" s="1" t="s">
        <v>75</v>
      </c>
      <c r="AJ13" s="1" t="s">
        <v>58</v>
      </c>
      <c r="AK13" s="1" t="s">
        <v>76</v>
      </c>
      <c r="AL13" s="1" t="s">
        <v>195</v>
      </c>
      <c r="AM13" s="1" t="s">
        <v>196</v>
      </c>
    </row>
    <row r="14" spans="1:39" x14ac:dyDescent="0.3">
      <c r="A14" s="1" t="str">
        <f>HYPERLINK("https://hsdes.intel.com/resource/14013158282","14013158282")</f>
        <v>14013158282</v>
      </c>
      <c r="B14" s="1" t="s">
        <v>197</v>
      </c>
      <c r="C14" s="1" t="s">
        <v>2368</v>
      </c>
      <c r="F14" s="1" t="s">
        <v>198</v>
      </c>
      <c r="G14" s="1" t="s">
        <v>63</v>
      </c>
      <c r="H14" s="1" t="s">
        <v>38</v>
      </c>
      <c r="I14" s="1" t="s">
        <v>39</v>
      </c>
      <c r="J14" s="1" t="s">
        <v>40</v>
      </c>
      <c r="K14" s="1" t="s">
        <v>199</v>
      </c>
      <c r="L14" s="1">
        <v>5</v>
      </c>
      <c r="M14" s="1">
        <v>3</v>
      </c>
      <c r="N14" s="1" t="s">
        <v>200</v>
      </c>
      <c r="O14" s="1" t="s">
        <v>201</v>
      </c>
      <c r="P14" s="1" t="s">
        <v>202</v>
      </c>
      <c r="Q14" s="1" t="s">
        <v>203</v>
      </c>
      <c r="R14" s="1" t="s">
        <v>204</v>
      </c>
      <c r="S14" s="1" t="s">
        <v>200</v>
      </c>
      <c r="T14" s="1" t="s">
        <v>70</v>
      </c>
      <c r="V14" s="1" t="s">
        <v>198</v>
      </c>
      <c r="W14" s="1" t="s">
        <v>205</v>
      </c>
      <c r="X14" s="1" t="s">
        <v>50</v>
      </c>
      <c r="Y14" s="1" t="s">
        <v>181</v>
      </c>
      <c r="Z14" s="1" t="s">
        <v>206</v>
      </c>
      <c r="AA14" s="1" t="s">
        <v>207</v>
      </c>
      <c r="AC14" s="1" t="s">
        <v>54</v>
      </c>
      <c r="AD14" s="1" t="s">
        <v>55</v>
      </c>
      <c r="AF14" s="1" t="s">
        <v>56</v>
      </c>
      <c r="AG14" s="1" t="s">
        <v>75</v>
      </c>
      <c r="AJ14" s="1" t="s">
        <v>58</v>
      </c>
      <c r="AK14" s="1" t="s">
        <v>76</v>
      </c>
      <c r="AL14" s="1" t="s">
        <v>208</v>
      </c>
      <c r="AM14" s="1" t="s">
        <v>209</v>
      </c>
    </row>
    <row r="15" spans="1:39" x14ac:dyDescent="0.3">
      <c r="A15" s="1" t="str">
        <f>HYPERLINK("https://hsdes.intel.com/resource/14013158285","14013158285")</f>
        <v>14013158285</v>
      </c>
      <c r="B15" s="1" t="s">
        <v>210</v>
      </c>
      <c r="C15" s="1" t="s">
        <v>2368</v>
      </c>
      <c r="F15" s="1" t="s">
        <v>198</v>
      </c>
      <c r="G15" s="1" t="s">
        <v>63</v>
      </c>
      <c r="H15" s="1" t="s">
        <v>38</v>
      </c>
      <c r="I15" s="1" t="s">
        <v>39</v>
      </c>
      <c r="J15" s="1" t="s">
        <v>40</v>
      </c>
      <c r="K15" s="1" t="s">
        <v>211</v>
      </c>
      <c r="L15" s="1">
        <v>11</v>
      </c>
      <c r="M15" s="1">
        <v>8</v>
      </c>
      <c r="N15" s="1" t="s">
        <v>212</v>
      </c>
      <c r="O15" s="1" t="s">
        <v>201</v>
      </c>
      <c r="P15" s="1" t="s">
        <v>213</v>
      </c>
      <c r="Q15" s="1" t="s">
        <v>214</v>
      </c>
      <c r="R15" s="1" t="s">
        <v>215</v>
      </c>
      <c r="S15" s="1" t="s">
        <v>212</v>
      </c>
      <c r="T15" s="1" t="s">
        <v>70</v>
      </c>
      <c r="V15" s="1" t="s">
        <v>198</v>
      </c>
      <c r="W15" s="1" t="s">
        <v>216</v>
      </c>
      <c r="X15" s="1" t="s">
        <v>50</v>
      </c>
      <c r="Y15" s="1" t="s">
        <v>51</v>
      </c>
      <c r="Z15" s="1" t="s">
        <v>217</v>
      </c>
      <c r="AA15" s="1" t="s">
        <v>218</v>
      </c>
      <c r="AC15" s="1" t="s">
        <v>54</v>
      </c>
      <c r="AD15" s="1" t="s">
        <v>158</v>
      </c>
      <c r="AF15" s="1" t="s">
        <v>56</v>
      </c>
      <c r="AG15" s="1" t="s">
        <v>75</v>
      </c>
      <c r="AJ15" s="1" t="s">
        <v>219</v>
      </c>
      <c r="AK15" s="1" t="s">
        <v>76</v>
      </c>
      <c r="AL15" s="1" t="s">
        <v>220</v>
      </c>
      <c r="AM15" s="1" t="s">
        <v>221</v>
      </c>
    </row>
    <row r="16" spans="1:39" x14ac:dyDescent="0.3">
      <c r="A16" s="1" t="str">
        <f>HYPERLINK("https://hsdes.intel.com/resource/14013158404","14013158404")</f>
        <v>14013158404</v>
      </c>
      <c r="B16" s="1" t="s">
        <v>222</v>
      </c>
      <c r="C16" s="1" t="s">
        <v>2368</v>
      </c>
      <c r="F16" s="1" t="s">
        <v>223</v>
      </c>
      <c r="G16" s="1" t="s">
        <v>63</v>
      </c>
      <c r="H16" s="1" t="s">
        <v>38</v>
      </c>
      <c r="I16" s="1" t="s">
        <v>39</v>
      </c>
      <c r="J16" s="1" t="s">
        <v>40</v>
      </c>
      <c r="K16" s="1" t="s">
        <v>64</v>
      </c>
      <c r="L16" s="1">
        <v>10</v>
      </c>
      <c r="M16" s="1">
        <v>5</v>
      </c>
      <c r="N16" s="1" t="s">
        <v>224</v>
      </c>
      <c r="O16" s="1" t="s">
        <v>225</v>
      </c>
      <c r="P16" s="1" t="s">
        <v>226</v>
      </c>
      <c r="Q16" s="1" t="s">
        <v>227</v>
      </c>
      <c r="R16" s="1" t="s">
        <v>228</v>
      </c>
      <c r="S16" s="1" t="s">
        <v>224</v>
      </c>
      <c r="T16" s="1" t="s">
        <v>70</v>
      </c>
      <c r="U16" s="1" t="s">
        <v>229</v>
      </c>
      <c r="V16" s="1" t="s">
        <v>230</v>
      </c>
      <c r="W16" s="1" t="s">
        <v>231</v>
      </c>
      <c r="X16" s="1" t="s">
        <v>50</v>
      </c>
      <c r="Y16" s="1" t="s">
        <v>51</v>
      </c>
      <c r="Z16" s="1" t="s">
        <v>232</v>
      </c>
      <c r="AA16" s="1" t="s">
        <v>194</v>
      </c>
      <c r="AC16" s="1" t="s">
        <v>54</v>
      </c>
      <c r="AD16" s="1" t="s">
        <v>55</v>
      </c>
      <c r="AF16" s="1" t="s">
        <v>56</v>
      </c>
      <c r="AG16" s="1" t="s">
        <v>75</v>
      </c>
      <c r="AJ16" s="1" t="s">
        <v>58</v>
      </c>
      <c r="AK16" s="1" t="s">
        <v>76</v>
      </c>
      <c r="AL16" s="1" t="s">
        <v>233</v>
      </c>
      <c r="AM16" s="1" t="s">
        <v>234</v>
      </c>
    </row>
    <row r="17" spans="1:39" x14ac:dyDescent="0.3">
      <c r="A17" s="1" t="str">
        <f>HYPERLINK("https://hsdes.intel.com/resource/14013158479","14013158479")</f>
        <v>14013158479</v>
      </c>
      <c r="B17" s="1" t="s">
        <v>235</v>
      </c>
      <c r="C17" s="1" t="s">
        <v>2368</v>
      </c>
      <c r="F17" s="1" t="s">
        <v>36</v>
      </c>
      <c r="G17" s="1" t="s">
        <v>63</v>
      </c>
      <c r="H17" s="1" t="s">
        <v>38</v>
      </c>
      <c r="I17" s="1" t="s">
        <v>39</v>
      </c>
      <c r="J17" s="1" t="s">
        <v>40</v>
      </c>
      <c r="K17" s="1" t="s">
        <v>236</v>
      </c>
      <c r="L17" s="1">
        <v>3</v>
      </c>
      <c r="M17" s="1">
        <v>2</v>
      </c>
      <c r="N17" s="1" t="s">
        <v>237</v>
      </c>
      <c r="O17" s="1" t="s">
        <v>238</v>
      </c>
      <c r="P17" s="1" t="s">
        <v>239</v>
      </c>
      <c r="Q17" s="1" t="s">
        <v>240</v>
      </c>
      <c r="R17" s="1" t="s">
        <v>241</v>
      </c>
      <c r="S17" s="1" t="s">
        <v>237</v>
      </c>
      <c r="T17" s="1" t="s">
        <v>47</v>
      </c>
      <c r="V17" s="1" t="s">
        <v>48</v>
      </c>
      <c r="W17" s="1" t="s">
        <v>242</v>
      </c>
      <c r="X17" s="1" t="s">
        <v>50</v>
      </c>
      <c r="Y17" s="1" t="s">
        <v>51</v>
      </c>
      <c r="Z17" s="1" t="s">
        <v>243</v>
      </c>
      <c r="AA17" s="1" t="s">
        <v>244</v>
      </c>
      <c r="AC17" s="1" t="s">
        <v>54</v>
      </c>
      <c r="AD17" s="1" t="s">
        <v>55</v>
      </c>
      <c r="AF17" s="1" t="s">
        <v>56</v>
      </c>
      <c r="AG17" s="1" t="s">
        <v>75</v>
      </c>
      <c r="AJ17" s="1" t="s">
        <v>58</v>
      </c>
      <c r="AK17" s="1" t="s">
        <v>76</v>
      </c>
      <c r="AL17" s="1" t="s">
        <v>245</v>
      </c>
      <c r="AM17" s="1" t="s">
        <v>246</v>
      </c>
    </row>
    <row r="18" spans="1:39" x14ac:dyDescent="0.3">
      <c r="A18" s="1" t="str">
        <f>HYPERLINK("https://hsdes.intel.com/resource/14013158799","14013158799")</f>
        <v>14013158799</v>
      </c>
      <c r="B18" s="1" t="s">
        <v>247</v>
      </c>
      <c r="C18" s="1" t="s">
        <v>2368</v>
      </c>
      <c r="F18" s="1" t="s">
        <v>133</v>
      </c>
      <c r="G18" s="1" t="s">
        <v>81</v>
      </c>
      <c r="H18" s="1" t="s">
        <v>38</v>
      </c>
      <c r="I18" s="1" t="s">
        <v>39</v>
      </c>
      <c r="J18" s="1" t="s">
        <v>40</v>
      </c>
      <c r="K18" s="1" t="s">
        <v>134</v>
      </c>
      <c r="L18" s="1">
        <v>20</v>
      </c>
      <c r="M18" s="1">
        <v>13</v>
      </c>
      <c r="N18" s="1" t="s">
        <v>248</v>
      </c>
      <c r="O18" s="1" t="s">
        <v>136</v>
      </c>
      <c r="P18" s="1" t="s">
        <v>249</v>
      </c>
      <c r="Q18" s="1" t="s">
        <v>250</v>
      </c>
      <c r="R18" s="1" t="s">
        <v>251</v>
      </c>
      <c r="S18" s="1" t="s">
        <v>248</v>
      </c>
      <c r="T18" s="1" t="s">
        <v>47</v>
      </c>
      <c r="V18" s="1" t="s">
        <v>140</v>
      </c>
      <c r="W18" s="1" t="s">
        <v>252</v>
      </c>
      <c r="X18" s="1" t="s">
        <v>50</v>
      </c>
      <c r="Y18" s="1" t="s">
        <v>51</v>
      </c>
      <c r="Z18" s="1" t="s">
        <v>253</v>
      </c>
      <c r="AA18" s="1" t="s">
        <v>254</v>
      </c>
      <c r="AC18" s="1" t="s">
        <v>54</v>
      </c>
      <c r="AD18" s="1" t="s">
        <v>55</v>
      </c>
      <c r="AF18" s="1" t="s">
        <v>56</v>
      </c>
      <c r="AG18" s="1" t="s">
        <v>75</v>
      </c>
      <c r="AJ18" s="1" t="s">
        <v>58</v>
      </c>
      <c r="AK18" s="1" t="s">
        <v>255</v>
      </c>
      <c r="AL18" s="1" t="s">
        <v>256</v>
      </c>
      <c r="AM18" s="1" t="s">
        <v>257</v>
      </c>
    </row>
    <row r="19" spans="1:39" x14ac:dyDescent="0.3">
      <c r="A19" s="1" t="str">
        <f>HYPERLINK("https://hsdes.intel.com/resource/14013158803","14013158803")</f>
        <v>14013158803</v>
      </c>
      <c r="B19" s="1" t="s">
        <v>258</v>
      </c>
      <c r="C19" s="1" t="s">
        <v>2368</v>
      </c>
      <c r="F19" s="1" t="s">
        <v>133</v>
      </c>
      <c r="G19" s="1" t="s">
        <v>81</v>
      </c>
      <c r="H19" s="1" t="s">
        <v>38</v>
      </c>
      <c r="I19" s="1" t="s">
        <v>39</v>
      </c>
      <c r="J19" s="1" t="s">
        <v>40</v>
      </c>
      <c r="K19" s="1" t="s">
        <v>134</v>
      </c>
      <c r="L19" s="1">
        <v>25</v>
      </c>
      <c r="M19" s="1">
        <v>18</v>
      </c>
      <c r="N19" s="1" t="s">
        <v>259</v>
      </c>
      <c r="O19" s="1" t="s">
        <v>136</v>
      </c>
      <c r="P19" s="1" t="s">
        <v>260</v>
      </c>
      <c r="Q19" s="1" t="s">
        <v>261</v>
      </c>
      <c r="R19" s="1" t="s">
        <v>262</v>
      </c>
      <c r="S19" s="1" t="s">
        <v>259</v>
      </c>
      <c r="T19" s="1" t="s">
        <v>47</v>
      </c>
      <c r="V19" s="1" t="s">
        <v>140</v>
      </c>
      <c r="W19" s="1" t="s">
        <v>263</v>
      </c>
      <c r="X19" s="1" t="s">
        <v>50</v>
      </c>
      <c r="Y19" s="1" t="s">
        <v>51</v>
      </c>
      <c r="Z19" s="1" t="s">
        <v>264</v>
      </c>
      <c r="AA19" s="1" t="s">
        <v>265</v>
      </c>
      <c r="AC19" s="1" t="s">
        <v>54</v>
      </c>
      <c r="AD19" s="1" t="s">
        <v>55</v>
      </c>
      <c r="AF19" s="1" t="s">
        <v>144</v>
      </c>
      <c r="AG19" s="1" t="s">
        <v>75</v>
      </c>
      <c r="AJ19" s="1" t="s">
        <v>58</v>
      </c>
      <c r="AK19" s="1" t="s">
        <v>266</v>
      </c>
      <c r="AL19" s="1" t="s">
        <v>267</v>
      </c>
      <c r="AM19" s="1" t="s">
        <v>268</v>
      </c>
    </row>
    <row r="20" spans="1:39" x14ac:dyDescent="0.3">
      <c r="A20" s="1" t="str">
        <f>HYPERLINK("https://hsdes.intel.com/resource/14013159015","14013159015")</f>
        <v>14013159015</v>
      </c>
      <c r="B20" s="1" t="s">
        <v>269</v>
      </c>
      <c r="C20" s="1" t="s">
        <v>2368</v>
      </c>
      <c r="F20" s="1" t="s">
        <v>80</v>
      </c>
      <c r="G20" s="1" t="s">
        <v>63</v>
      </c>
      <c r="H20" s="1" t="s">
        <v>38</v>
      </c>
      <c r="I20" s="1" t="s">
        <v>39</v>
      </c>
      <c r="J20" s="1" t="s">
        <v>40</v>
      </c>
      <c r="K20" s="1" t="s">
        <v>270</v>
      </c>
      <c r="L20" s="1">
        <v>14</v>
      </c>
      <c r="M20" s="1">
        <v>5</v>
      </c>
      <c r="N20" s="1" t="s">
        <v>271</v>
      </c>
      <c r="O20" s="1" t="s">
        <v>84</v>
      </c>
      <c r="P20" s="1" t="s">
        <v>272</v>
      </c>
      <c r="Q20" s="1" t="s">
        <v>273</v>
      </c>
      <c r="R20" s="1" t="s">
        <v>274</v>
      </c>
      <c r="S20" s="1" t="s">
        <v>271</v>
      </c>
      <c r="T20" s="1" t="s">
        <v>47</v>
      </c>
      <c r="U20" s="1" t="s">
        <v>88</v>
      </c>
      <c r="V20" s="1" t="s">
        <v>89</v>
      </c>
      <c r="W20" s="1" t="s">
        <v>275</v>
      </c>
      <c r="X20" s="1" t="s">
        <v>50</v>
      </c>
      <c r="Y20" s="1" t="s">
        <v>181</v>
      </c>
      <c r="Z20" s="1" t="s">
        <v>276</v>
      </c>
      <c r="AA20" s="1" t="s">
        <v>277</v>
      </c>
      <c r="AC20" s="1" t="s">
        <v>54</v>
      </c>
      <c r="AD20" s="1" t="s">
        <v>55</v>
      </c>
      <c r="AF20" s="1" t="s">
        <v>56</v>
      </c>
      <c r="AG20" s="1" t="s">
        <v>75</v>
      </c>
      <c r="AJ20" s="1" t="s">
        <v>58</v>
      </c>
      <c r="AK20" s="1" t="s">
        <v>76</v>
      </c>
      <c r="AL20" s="1" t="s">
        <v>278</v>
      </c>
      <c r="AM20" s="1" t="s">
        <v>279</v>
      </c>
    </row>
    <row r="21" spans="1:39" x14ac:dyDescent="0.3">
      <c r="A21" s="1" t="str">
        <f>HYPERLINK("https://hsdes.intel.com/resource/14013159042","14013159042")</f>
        <v>14013159042</v>
      </c>
      <c r="B21" s="1" t="s">
        <v>280</v>
      </c>
      <c r="C21" s="1" t="s">
        <v>2368</v>
      </c>
      <c r="F21" s="1" t="s">
        <v>48</v>
      </c>
      <c r="G21" s="1" t="s">
        <v>63</v>
      </c>
      <c r="H21" s="1" t="s">
        <v>38</v>
      </c>
      <c r="I21" s="1" t="s">
        <v>39</v>
      </c>
      <c r="J21" s="1" t="s">
        <v>40</v>
      </c>
      <c r="K21" s="1" t="s">
        <v>64</v>
      </c>
      <c r="L21" s="1">
        <v>10</v>
      </c>
      <c r="M21" s="1">
        <v>8</v>
      </c>
      <c r="N21" s="1" t="s">
        <v>281</v>
      </c>
      <c r="O21" s="1" t="s">
        <v>66</v>
      </c>
      <c r="P21" s="1" t="s">
        <v>282</v>
      </c>
      <c r="Q21" s="1" t="s">
        <v>283</v>
      </c>
      <c r="R21" s="1" t="s">
        <v>284</v>
      </c>
      <c r="S21" s="1" t="s">
        <v>281</v>
      </c>
      <c r="T21" s="1" t="s">
        <v>47</v>
      </c>
      <c r="V21" s="1" t="s">
        <v>71</v>
      </c>
      <c r="W21" s="1" t="s">
        <v>285</v>
      </c>
      <c r="X21" s="1" t="s">
        <v>50</v>
      </c>
      <c r="Y21" s="1" t="s">
        <v>51</v>
      </c>
      <c r="Z21" s="1" t="s">
        <v>286</v>
      </c>
      <c r="AA21" s="1" t="s">
        <v>287</v>
      </c>
      <c r="AC21" s="1" t="s">
        <v>54</v>
      </c>
      <c r="AD21" s="1" t="s">
        <v>158</v>
      </c>
      <c r="AF21" s="1" t="s">
        <v>56</v>
      </c>
      <c r="AG21" s="1" t="s">
        <v>75</v>
      </c>
      <c r="AJ21" s="1" t="s">
        <v>288</v>
      </c>
      <c r="AK21" s="1" t="s">
        <v>76</v>
      </c>
      <c r="AL21" s="1" t="s">
        <v>289</v>
      </c>
      <c r="AM21" s="1" t="s">
        <v>290</v>
      </c>
    </row>
    <row r="22" spans="1:39" x14ac:dyDescent="0.3">
      <c r="A22" s="1" t="str">
        <f>HYPERLINK("https://hsdes.intel.com/resource/14013159046","14013159046")</f>
        <v>14013159046</v>
      </c>
      <c r="B22" s="1" t="s">
        <v>291</v>
      </c>
      <c r="C22" s="1" t="s">
        <v>2368</v>
      </c>
      <c r="F22" s="1" t="s">
        <v>48</v>
      </c>
      <c r="G22" s="1" t="s">
        <v>63</v>
      </c>
      <c r="H22" s="1" t="s">
        <v>38</v>
      </c>
      <c r="I22" s="1" t="s">
        <v>39</v>
      </c>
      <c r="J22" s="1" t="s">
        <v>40</v>
      </c>
      <c r="K22" s="1" t="s">
        <v>64</v>
      </c>
      <c r="L22" s="1">
        <v>10</v>
      </c>
      <c r="M22" s="1">
        <v>8</v>
      </c>
      <c r="N22" s="1" t="s">
        <v>292</v>
      </c>
      <c r="O22" s="1" t="s">
        <v>66</v>
      </c>
      <c r="P22" s="1" t="s">
        <v>293</v>
      </c>
      <c r="Q22" s="1" t="s">
        <v>283</v>
      </c>
      <c r="R22" s="1" t="s">
        <v>294</v>
      </c>
      <c r="S22" s="1" t="s">
        <v>292</v>
      </c>
      <c r="T22" s="1" t="s">
        <v>47</v>
      </c>
      <c r="V22" s="1" t="s">
        <v>71</v>
      </c>
      <c r="W22" s="1" t="s">
        <v>295</v>
      </c>
      <c r="X22" s="1" t="s">
        <v>50</v>
      </c>
      <c r="Y22" s="1" t="s">
        <v>51</v>
      </c>
      <c r="Z22" s="1" t="s">
        <v>286</v>
      </c>
      <c r="AA22" s="1" t="s">
        <v>287</v>
      </c>
      <c r="AC22" s="1" t="s">
        <v>54</v>
      </c>
      <c r="AD22" s="1" t="s">
        <v>158</v>
      </c>
      <c r="AF22" s="1" t="s">
        <v>56</v>
      </c>
      <c r="AG22" s="1" t="s">
        <v>75</v>
      </c>
      <c r="AJ22" s="1" t="s">
        <v>288</v>
      </c>
      <c r="AK22" s="1" t="s">
        <v>76</v>
      </c>
      <c r="AL22" s="1" t="s">
        <v>296</v>
      </c>
      <c r="AM22" s="1" t="s">
        <v>297</v>
      </c>
    </row>
    <row r="23" spans="1:39" x14ac:dyDescent="0.3">
      <c r="A23" s="1" t="str">
        <f>HYPERLINK("https://hsdes.intel.com/resource/14013159061","14013159061")</f>
        <v>14013159061</v>
      </c>
      <c r="B23" s="1" t="s">
        <v>298</v>
      </c>
      <c r="C23" s="1" t="s">
        <v>2368</v>
      </c>
      <c r="F23" s="1" t="s">
        <v>80</v>
      </c>
      <c r="G23" s="1" t="s">
        <v>123</v>
      </c>
      <c r="H23" s="1" t="s">
        <v>38</v>
      </c>
      <c r="I23" s="1" t="s">
        <v>39</v>
      </c>
      <c r="J23" s="1" t="s">
        <v>40</v>
      </c>
      <c r="K23" s="1" t="s">
        <v>299</v>
      </c>
      <c r="L23" s="1">
        <v>5</v>
      </c>
      <c r="M23" s="1">
        <v>3</v>
      </c>
      <c r="N23" s="1" t="s">
        <v>300</v>
      </c>
      <c r="O23" s="1" t="s">
        <v>84</v>
      </c>
      <c r="P23" s="1" t="s">
        <v>301</v>
      </c>
      <c r="Q23" s="1" t="s">
        <v>86</v>
      </c>
      <c r="R23" s="1" t="s">
        <v>302</v>
      </c>
      <c r="S23" s="1" t="s">
        <v>300</v>
      </c>
      <c r="T23" s="1" t="s">
        <v>47</v>
      </c>
      <c r="U23" s="1" t="s">
        <v>88</v>
      </c>
      <c r="V23" s="1" t="s">
        <v>89</v>
      </c>
      <c r="W23" s="1" t="s">
        <v>303</v>
      </c>
      <c r="X23" s="1" t="s">
        <v>50</v>
      </c>
      <c r="Y23" s="1" t="s">
        <v>51</v>
      </c>
      <c r="Z23" s="1" t="s">
        <v>304</v>
      </c>
      <c r="AA23" s="1" t="s">
        <v>305</v>
      </c>
      <c r="AC23" s="1" t="s">
        <v>54</v>
      </c>
      <c r="AD23" s="1" t="s">
        <v>55</v>
      </c>
      <c r="AF23" s="1" t="s">
        <v>56</v>
      </c>
      <c r="AG23" s="1" t="s">
        <v>75</v>
      </c>
      <c r="AJ23" s="1" t="s">
        <v>58</v>
      </c>
      <c r="AK23" s="1" t="s">
        <v>76</v>
      </c>
      <c r="AL23" s="1" t="s">
        <v>306</v>
      </c>
      <c r="AM23" s="1" t="s">
        <v>307</v>
      </c>
    </row>
    <row r="24" spans="1:39" x14ac:dyDescent="0.3">
      <c r="A24" s="1" t="str">
        <f>HYPERLINK("https://hsdes.intel.com/resource/14013159073","14013159073")</f>
        <v>14013159073</v>
      </c>
      <c r="B24" s="1" t="s">
        <v>308</v>
      </c>
      <c r="C24" s="1" t="s">
        <v>2368</v>
      </c>
      <c r="F24" s="1" t="s">
        <v>80</v>
      </c>
      <c r="G24" s="1" t="s">
        <v>37</v>
      </c>
      <c r="H24" s="1" t="s">
        <v>38</v>
      </c>
      <c r="I24" s="1" t="s">
        <v>39</v>
      </c>
      <c r="J24" s="1" t="s">
        <v>40</v>
      </c>
      <c r="K24" s="1" t="s">
        <v>82</v>
      </c>
      <c r="L24" s="1">
        <v>5</v>
      </c>
      <c r="M24" s="1">
        <v>3</v>
      </c>
      <c r="N24" s="1" t="s">
        <v>309</v>
      </c>
      <c r="O24" s="1" t="s">
        <v>84</v>
      </c>
      <c r="P24" s="1" t="s">
        <v>310</v>
      </c>
      <c r="Q24" s="1" t="s">
        <v>45</v>
      </c>
      <c r="R24" s="1" t="s">
        <v>311</v>
      </c>
      <c r="S24" s="1" t="s">
        <v>309</v>
      </c>
      <c r="T24" s="1" t="s">
        <v>47</v>
      </c>
      <c r="U24" s="1" t="s">
        <v>88</v>
      </c>
      <c r="V24" s="1" t="s">
        <v>89</v>
      </c>
      <c r="W24" s="1" t="s">
        <v>312</v>
      </c>
      <c r="X24" s="1" t="s">
        <v>50</v>
      </c>
      <c r="Y24" s="1" t="s">
        <v>51</v>
      </c>
      <c r="Z24" s="1" t="s">
        <v>313</v>
      </c>
      <c r="AA24" s="1" t="s">
        <v>314</v>
      </c>
      <c r="AC24" s="1" t="s">
        <v>54</v>
      </c>
      <c r="AD24" s="1" t="s">
        <v>55</v>
      </c>
      <c r="AF24" s="1" t="s">
        <v>56</v>
      </c>
      <c r="AG24" s="1" t="s">
        <v>57</v>
      </c>
      <c r="AJ24" s="1" t="s">
        <v>58</v>
      </c>
      <c r="AK24" s="1" t="s">
        <v>76</v>
      </c>
      <c r="AL24" s="1" t="s">
        <v>315</v>
      </c>
      <c r="AM24" s="1" t="s">
        <v>316</v>
      </c>
    </row>
    <row r="25" spans="1:39" x14ac:dyDescent="0.3">
      <c r="A25" s="1" t="str">
        <f>HYPERLINK("https://hsdes.intel.com/resource/14013159208","14013159208")</f>
        <v>14013159208</v>
      </c>
      <c r="B25" s="1" t="s">
        <v>317</v>
      </c>
      <c r="C25" s="1" t="s">
        <v>2368</v>
      </c>
      <c r="F25" s="1" t="s">
        <v>133</v>
      </c>
      <c r="G25" s="1" t="s">
        <v>81</v>
      </c>
      <c r="H25" s="1" t="s">
        <v>38</v>
      </c>
      <c r="I25" s="1" t="s">
        <v>39</v>
      </c>
      <c r="J25" s="1" t="s">
        <v>40</v>
      </c>
      <c r="K25" s="1" t="s">
        <v>134</v>
      </c>
      <c r="L25" s="1">
        <v>45</v>
      </c>
      <c r="M25" s="1">
        <v>35</v>
      </c>
      <c r="N25" s="1" t="s">
        <v>318</v>
      </c>
      <c r="O25" s="1" t="s">
        <v>136</v>
      </c>
      <c r="P25" s="1" t="s">
        <v>319</v>
      </c>
      <c r="Q25" s="1" t="s">
        <v>320</v>
      </c>
      <c r="R25" s="1" t="s">
        <v>321</v>
      </c>
      <c r="S25" s="1" t="s">
        <v>318</v>
      </c>
      <c r="T25" s="1" t="s">
        <v>47</v>
      </c>
      <c r="V25" s="1" t="s">
        <v>140</v>
      </c>
      <c r="W25" s="1" t="s">
        <v>322</v>
      </c>
      <c r="X25" s="1" t="s">
        <v>50</v>
      </c>
      <c r="Y25" s="1" t="s">
        <v>181</v>
      </c>
      <c r="Z25" s="1" t="s">
        <v>193</v>
      </c>
      <c r="AA25" s="1" t="s">
        <v>194</v>
      </c>
      <c r="AC25" s="1" t="s">
        <v>54</v>
      </c>
      <c r="AD25" s="1" t="s">
        <v>55</v>
      </c>
      <c r="AF25" s="1" t="s">
        <v>323</v>
      </c>
      <c r="AG25" s="1" t="s">
        <v>75</v>
      </c>
      <c r="AJ25" s="1" t="s">
        <v>58</v>
      </c>
      <c r="AK25" s="1" t="s">
        <v>76</v>
      </c>
      <c r="AL25" s="1" t="s">
        <v>324</v>
      </c>
      <c r="AM25" s="1" t="s">
        <v>325</v>
      </c>
    </row>
    <row r="26" spans="1:39" x14ac:dyDescent="0.3">
      <c r="A26" s="1" t="str">
        <f>HYPERLINK("https://hsdes.intel.com/resource/14013159823","14013159823")</f>
        <v>14013159823</v>
      </c>
      <c r="B26" s="1" t="s">
        <v>326</v>
      </c>
      <c r="C26" s="1" t="s">
        <v>2368</v>
      </c>
      <c r="F26" s="1" t="s">
        <v>80</v>
      </c>
      <c r="G26" s="1" t="s">
        <v>123</v>
      </c>
      <c r="H26" s="1" t="s">
        <v>38</v>
      </c>
      <c r="I26" s="1" t="s">
        <v>39</v>
      </c>
      <c r="J26" s="1" t="s">
        <v>40</v>
      </c>
      <c r="K26" s="1" t="s">
        <v>82</v>
      </c>
      <c r="L26" s="1">
        <v>5</v>
      </c>
      <c r="M26" s="1">
        <v>3</v>
      </c>
      <c r="N26" s="1" t="s">
        <v>327</v>
      </c>
      <c r="O26" s="1" t="s">
        <v>84</v>
      </c>
      <c r="P26" s="1" t="s">
        <v>328</v>
      </c>
      <c r="Q26" s="1" t="s">
        <v>329</v>
      </c>
      <c r="R26" s="1" t="s">
        <v>330</v>
      </c>
      <c r="S26" s="1" t="s">
        <v>327</v>
      </c>
      <c r="T26" s="1" t="s">
        <v>47</v>
      </c>
      <c r="U26" s="1" t="s">
        <v>88</v>
      </c>
      <c r="V26" s="1" t="s">
        <v>89</v>
      </c>
      <c r="W26" s="1" t="s">
        <v>331</v>
      </c>
      <c r="X26" s="1" t="s">
        <v>50</v>
      </c>
      <c r="Y26" s="1" t="s">
        <v>51</v>
      </c>
      <c r="Z26" s="1" t="s">
        <v>332</v>
      </c>
      <c r="AA26" s="1" t="s">
        <v>333</v>
      </c>
      <c r="AC26" s="1" t="s">
        <v>54</v>
      </c>
      <c r="AD26" s="1" t="s">
        <v>55</v>
      </c>
      <c r="AF26" s="1" t="s">
        <v>56</v>
      </c>
      <c r="AG26" s="1" t="s">
        <v>75</v>
      </c>
      <c r="AJ26" s="1" t="s">
        <v>58</v>
      </c>
      <c r="AK26" s="1" t="s">
        <v>76</v>
      </c>
      <c r="AL26" s="1" t="s">
        <v>334</v>
      </c>
      <c r="AM26" s="1" t="s">
        <v>335</v>
      </c>
    </row>
    <row r="27" spans="1:39" x14ac:dyDescent="0.3">
      <c r="A27" s="1" t="str">
        <f>HYPERLINK("https://hsdes.intel.com/resource/14013159990","14013159990")</f>
        <v>14013159990</v>
      </c>
      <c r="B27" s="1" t="s">
        <v>336</v>
      </c>
      <c r="C27" s="1" t="s">
        <v>2368</v>
      </c>
      <c r="F27" s="1" t="s">
        <v>48</v>
      </c>
      <c r="G27" s="1" t="s">
        <v>81</v>
      </c>
      <c r="H27" s="1" t="s">
        <v>38</v>
      </c>
      <c r="I27" s="1" t="s">
        <v>39</v>
      </c>
      <c r="J27" s="1" t="s">
        <v>40</v>
      </c>
      <c r="K27" s="1" t="s">
        <v>175</v>
      </c>
      <c r="L27" s="1">
        <v>50</v>
      </c>
      <c r="M27" s="1">
        <v>40</v>
      </c>
      <c r="N27" s="1" t="s">
        <v>337</v>
      </c>
      <c r="O27" s="1" t="s">
        <v>338</v>
      </c>
      <c r="P27" s="1" t="s">
        <v>339</v>
      </c>
      <c r="Q27" s="1" t="s">
        <v>340</v>
      </c>
      <c r="R27" s="1" t="s">
        <v>341</v>
      </c>
      <c r="S27" s="1" t="s">
        <v>337</v>
      </c>
      <c r="T27" s="1" t="s">
        <v>47</v>
      </c>
      <c r="V27" s="1" t="s">
        <v>48</v>
      </c>
      <c r="W27" s="1" t="s">
        <v>342</v>
      </c>
      <c r="X27" s="1" t="s">
        <v>50</v>
      </c>
      <c r="Y27" s="1" t="s">
        <v>51</v>
      </c>
      <c r="Z27" s="1" t="s">
        <v>343</v>
      </c>
      <c r="AA27" s="1" t="s">
        <v>344</v>
      </c>
      <c r="AC27" s="1" t="s">
        <v>54</v>
      </c>
      <c r="AD27" s="1" t="s">
        <v>55</v>
      </c>
      <c r="AF27" s="1" t="s">
        <v>323</v>
      </c>
      <c r="AG27" s="1" t="s">
        <v>75</v>
      </c>
      <c r="AJ27" s="1" t="s">
        <v>58</v>
      </c>
      <c r="AK27" s="1" t="s">
        <v>76</v>
      </c>
      <c r="AL27" s="1" t="s">
        <v>345</v>
      </c>
      <c r="AM27" s="1" t="s">
        <v>346</v>
      </c>
    </row>
    <row r="28" spans="1:39" x14ac:dyDescent="0.3">
      <c r="A28" s="1" t="str">
        <f>HYPERLINK("https://hsdes.intel.com/resource/14013159992","14013159992")</f>
        <v>14013159992</v>
      </c>
      <c r="B28" s="1" t="s">
        <v>347</v>
      </c>
      <c r="C28" s="1" t="s">
        <v>2368</v>
      </c>
      <c r="F28" s="1" t="s">
        <v>48</v>
      </c>
      <c r="G28" s="1" t="s">
        <v>81</v>
      </c>
      <c r="H28" s="1" t="s">
        <v>38</v>
      </c>
      <c r="I28" s="1" t="s">
        <v>39</v>
      </c>
      <c r="J28" s="1" t="s">
        <v>40</v>
      </c>
      <c r="K28" s="1" t="s">
        <v>348</v>
      </c>
      <c r="L28" s="1">
        <v>40</v>
      </c>
      <c r="M28" s="1">
        <v>40</v>
      </c>
      <c r="N28" s="1" t="s">
        <v>349</v>
      </c>
      <c r="O28" s="1" t="s">
        <v>338</v>
      </c>
      <c r="P28" s="1" t="s">
        <v>350</v>
      </c>
      <c r="Q28" s="1" t="s">
        <v>351</v>
      </c>
      <c r="R28" s="1" t="s">
        <v>352</v>
      </c>
      <c r="S28" s="1" t="s">
        <v>349</v>
      </c>
      <c r="T28" s="1" t="s">
        <v>47</v>
      </c>
      <c r="V28" s="1" t="s">
        <v>48</v>
      </c>
      <c r="W28" s="1" t="s">
        <v>353</v>
      </c>
      <c r="X28" s="1" t="s">
        <v>50</v>
      </c>
      <c r="Y28" s="1" t="s">
        <v>51</v>
      </c>
      <c r="Z28" s="1" t="s">
        <v>354</v>
      </c>
      <c r="AA28" s="1" t="s">
        <v>355</v>
      </c>
      <c r="AC28" s="1" t="s">
        <v>54</v>
      </c>
      <c r="AD28" s="1" t="s">
        <v>55</v>
      </c>
      <c r="AF28" s="1" t="s">
        <v>323</v>
      </c>
      <c r="AG28" s="1" t="s">
        <v>75</v>
      </c>
      <c r="AJ28" s="1" t="s">
        <v>58</v>
      </c>
      <c r="AK28" s="1" t="s">
        <v>76</v>
      </c>
      <c r="AL28" s="1" t="s">
        <v>356</v>
      </c>
      <c r="AM28" s="1" t="s">
        <v>357</v>
      </c>
    </row>
    <row r="29" spans="1:39" x14ac:dyDescent="0.3">
      <c r="A29" s="1" t="str">
        <f>HYPERLINK("https://hsdes.intel.com/resource/14013160106","14013160106")</f>
        <v>14013160106</v>
      </c>
      <c r="B29" s="1" t="s">
        <v>358</v>
      </c>
      <c r="C29" s="1" t="s">
        <v>2368</v>
      </c>
      <c r="F29" s="1" t="s">
        <v>198</v>
      </c>
      <c r="G29" s="1" t="s">
        <v>81</v>
      </c>
      <c r="H29" s="1" t="s">
        <v>38</v>
      </c>
      <c r="I29" s="1" t="s">
        <v>39</v>
      </c>
      <c r="J29" s="1" t="s">
        <v>40</v>
      </c>
      <c r="K29" s="1" t="s">
        <v>359</v>
      </c>
      <c r="L29" s="1">
        <v>10</v>
      </c>
      <c r="M29" s="1">
        <v>5</v>
      </c>
      <c r="N29" s="1" t="s">
        <v>360</v>
      </c>
      <c r="O29" s="1" t="s">
        <v>201</v>
      </c>
      <c r="P29" s="1" t="s">
        <v>361</v>
      </c>
      <c r="Q29" s="1" t="s">
        <v>362</v>
      </c>
      <c r="R29" s="1" t="s">
        <v>363</v>
      </c>
      <c r="S29" s="1" t="s">
        <v>360</v>
      </c>
      <c r="T29" s="1" t="s">
        <v>70</v>
      </c>
      <c r="V29" s="1" t="s">
        <v>198</v>
      </c>
      <c r="W29" s="1" t="s">
        <v>364</v>
      </c>
      <c r="X29" s="1" t="s">
        <v>50</v>
      </c>
      <c r="Y29" s="1" t="s">
        <v>181</v>
      </c>
      <c r="Z29" s="1" t="s">
        <v>365</v>
      </c>
      <c r="AA29" s="1" t="s">
        <v>366</v>
      </c>
      <c r="AC29" s="1" t="s">
        <v>54</v>
      </c>
      <c r="AD29" s="1" t="s">
        <v>55</v>
      </c>
      <c r="AF29" s="1" t="s">
        <v>56</v>
      </c>
      <c r="AG29" s="1" t="s">
        <v>57</v>
      </c>
      <c r="AJ29" s="1" t="s">
        <v>58</v>
      </c>
      <c r="AK29" s="1" t="s">
        <v>76</v>
      </c>
      <c r="AL29" s="1" t="s">
        <v>367</v>
      </c>
      <c r="AM29" s="1" t="s">
        <v>368</v>
      </c>
    </row>
    <row r="30" spans="1:39" x14ac:dyDescent="0.3">
      <c r="A30" s="1" t="str">
        <f>HYPERLINK("https://hsdes.intel.com/resource/14013160109","14013160109")</f>
        <v>14013160109</v>
      </c>
      <c r="B30" s="1" t="s">
        <v>369</v>
      </c>
      <c r="C30" s="1" t="s">
        <v>2368</v>
      </c>
      <c r="F30" s="1" t="s">
        <v>198</v>
      </c>
      <c r="G30" s="1" t="s">
        <v>370</v>
      </c>
      <c r="H30" s="1" t="s">
        <v>38</v>
      </c>
      <c r="I30" s="1" t="s">
        <v>39</v>
      </c>
      <c r="J30" s="1" t="s">
        <v>40</v>
      </c>
      <c r="K30" s="1" t="s">
        <v>371</v>
      </c>
      <c r="L30" s="1">
        <v>8</v>
      </c>
      <c r="M30" s="1">
        <v>7</v>
      </c>
      <c r="N30" s="1" t="s">
        <v>372</v>
      </c>
      <c r="O30" s="1" t="s">
        <v>373</v>
      </c>
      <c r="P30" s="1" t="s">
        <v>374</v>
      </c>
      <c r="Q30" s="1" t="s">
        <v>375</v>
      </c>
      <c r="R30" s="1" t="s">
        <v>376</v>
      </c>
      <c r="S30" s="1" t="s">
        <v>372</v>
      </c>
      <c r="T30" s="1" t="s">
        <v>70</v>
      </c>
      <c r="V30" s="1" t="s">
        <v>198</v>
      </c>
      <c r="W30" s="1" t="s">
        <v>377</v>
      </c>
      <c r="X30" s="1" t="s">
        <v>50</v>
      </c>
      <c r="Y30" s="1" t="s">
        <v>51</v>
      </c>
      <c r="Z30" s="1" t="s">
        <v>378</v>
      </c>
      <c r="AA30" s="1" t="s">
        <v>379</v>
      </c>
      <c r="AC30" s="1" t="s">
        <v>54</v>
      </c>
      <c r="AD30" s="1" t="s">
        <v>55</v>
      </c>
      <c r="AF30" s="1" t="s">
        <v>56</v>
      </c>
      <c r="AG30" s="1" t="s">
        <v>110</v>
      </c>
      <c r="AJ30" s="1" t="s">
        <v>58</v>
      </c>
      <c r="AK30" s="1" t="s">
        <v>380</v>
      </c>
      <c r="AL30" s="1" t="s">
        <v>381</v>
      </c>
      <c r="AM30" s="1" t="s">
        <v>382</v>
      </c>
    </row>
    <row r="31" spans="1:39" x14ac:dyDescent="0.3">
      <c r="A31" s="1" t="str">
        <f>HYPERLINK("https://hsdes.intel.com/resource/14013160449","14013160449")</f>
        <v>14013160449</v>
      </c>
      <c r="B31" s="1" t="s">
        <v>383</v>
      </c>
      <c r="C31" s="1" t="s">
        <v>2368</v>
      </c>
      <c r="F31" s="1" t="s">
        <v>80</v>
      </c>
      <c r="G31" s="1" t="s">
        <v>63</v>
      </c>
      <c r="H31" s="1" t="s">
        <v>38</v>
      </c>
      <c r="I31" s="1" t="s">
        <v>39</v>
      </c>
      <c r="J31" s="1" t="s">
        <v>40</v>
      </c>
      <c r="K31" s="1" t="s">
        <v>299</v>
      </c>
      <c r="L31" s="1">
        <v>10</v>
      </c>
      <c r="M31" s="1">
        <v>5</v>
      </c>
      <c r="N31" s="1" t="s">
        <v>384</v>
      </c>
      <c r="O31" s="1" t="s">
        <v>84</v>
      </c>
      <c r="P31" s="1" t="s">
        <v>385</v>
      </c>
      <c r="Q31" s="1" t="s">
        <v>386</v>
      </c>
      <c r="R31" s="1" t="s">
        <v>387</v>
      </c>
      <c r="S31" s="1" t="s">
        <v>384</v>
      </c>
      <c r="T31" s="1" t="s">
        <v>47</v>
      </c>
      <c r="U31" s="1" t="s">
        <v>88</v>
      </c>
      <c r="V31" s="1" t="s">
        <v>89</v>
      </c>
      <c r="W31" s="1" t="s">
        <v>388</v>
      </c>
      <c r="X31" s="1" t="s">
        <v>50</v>
      </c>
      <c r="Y31" s="1" t="s">
        <v>51</v>
      </c>
      <c r="Z31" s="1" t="s">
        <v>389</v>
      </c>
      <c r="AA31" s="1" t="s">
        <v>390</v>
      </c>
      <c r="AC31" s="1" t="s">
        <v>54</v>
      </c>
      <c r="AD31" s="1" t="s">
        <v>55</v>
      </c>
      <c r="AF31" s="1" t="s">
        <v>56</v>
      </c>
      <c r="AG31" s="1" t="s">
        <v>75</v>
      </c>
      <c r="AJ31" s="1" t="s">
        <v>58</v>
      </c>
      <c r="AK31" s="1" t="s">
        <v>76</v>
      </c>
      <c r="AL31" s="1" t="s">
        <v>391</v>
      </c>
      <c r="AM31" s="1" t="s">
        <v>392</v>
      </c>
    </row>
    <row r="32" spans="1:39" x14ac:dyDescent="0.3">
      <c r="A32" s="1" t="str">
        <f>HYPERLINK("https://hsdes.intel.com/resource/14013160451","14013160451")</f>
        <v>14013160451</v>
      </c>
      <c r="B32" s="1" t="s">
        <v>393</v>
      </c>
      <c r="C32" s="1" t="s">
        <v>2368</v>
      </c>
      <c r="F32" s="1" t="s">
        <v>80</v>
      </c>
      <c r="G32" s="1" t="s">
        <v>123</v>
      </c>
      <c r="H32" s="1" t="s">
        <v>38</v>
      </c>
      <c r="I32" s="1" t="s">
        <v>39</v>
      </c>
      <c r="J32" s="1" t="s">
        <v>40</v>
      </c>
      <c r="K32" s="1" t="s">
        <v>299</v>
      </c>
      <c r="L32" s="1">
        <v>10</v>
      </c>
      <c r="M32" s="1">
        <v>5</v>
      </c>
      <c r="N32" s="1" t="s">
        <v>394</v>
      </c>
      <c r="O32" s="1" t="s">
        <v>84</v>
      </c>
      <c r="P32" s="1" t="s">
        <v>395</v>
      </c>
      <c r="Q32" s="1" t="s">
        <v>86</v>
      </c>
      <c r="R32" s="1" t="s">
        <v>396</v>
      </c>
      <c r="S32" s="1" t="s">
        <v>394</v>
      </c>
      <c r="T32" s="1" t="s">
        <v>47</v>
      </c>
      <c r="U32" s="1" t="s">
        <v>88</v>
      </c>
      <c r="V32" s="1" t="s">
        <v>89</v>
      </c>
      <c r="W32" s="1" t="s">
        <v>397</v>
      </c>
      <c r="X32" s="1" t="s">
        <v>50</v>
      </c>
      <c r="Y32" s="1" t="s">
        <v>51</v>
      </c>
      <c r="Z32" s="1" t="s">
        <v>398</v>
      </c>
      <c r="AA32" s="1" t="s">
        <v>74</v>
      </c>
      <c r="AC32" s="1" t="s">
        <v>54</v>
      </c>
      <c r="AD32" s="1" t="s">
        <v>55</v>
      </c>
      <c r="AF32" s="1" t="s">
        <v>56</v>
      </c>
      <c r="AG32" s="1" t="s">
        <v>75</v>
      </c>
      <c r="AJ32" s="1" t="s">
        <v>58</v>
      </c>
      <c r="AK32" s="1" t="s">
        <v>76</v>
      </c>
      <c r="AL32" s="1" t="s">
        <v>399</v>
      </c>
      <c r="AM32" s="1" t="s">
        <v>400</v>
      </c>
    </row>
    <row r="33" spans="1:39" x14ac:dyDescent="0.3">
      <c r="A33" s="1" t="str">
        <f>HYPERLINK("https://hsdes.intel.com/resource/14013160473","14013160473")</f>
        <v>14013160473</v>
      </c>
      <c r="B33" s="1" t="s">
        <v>401</v>
      </c>
      <c r="C33" s="1" t="s">
        <v>2368</v>
      </c>
      <c r="F33" s="1" t="s">
        <v>80</v>
      </c>
      <c r="G33" s="1" t="s">
        <v>123</v>
      </c>
      <c r="H33" s="1" t="s">
        <v>38</v>
      </c>
      <c r="I33" s="1" t="s">
        <v>39</v>
      </c>
      <c r="J33" s="1" t="s">
        <v>40</v>
      </c>
      <c r="K33" s="1" t="s">
        <v>299</v>
      </c>
      <c r="L33" s="1">
        <v>30</v>
      </c>
      <c r="M33" s="1">
        <v>10</v>
      </c>
      <c r="N33" s="1" t="s">
        <v>402</v>
      </c>
      <c r="O33" s="1" t="s">
        <v>84</v>
      </c>
      <c r="P33" s="1" t="s">
        <v>403</v>
      </c>
      <c r="Q33" s="1" t="s">
        <v>86</v>
      </c>
      <c r="R33" s="1" t="s">
        <v>404</v>
      </c>
      <c r="S33" s="1" t="s">
        <v>402</v>
      </c>
      <c r="T33" s="1" t="s">
        <v>47</v>
      </c>
      <c r="U33" s="1" t="s">
        <v>88</v>
      </c>
      <c r="V33" s="1" t="s">
        <v>89</v>
      </c>
      <c r="W33" s="1" t="s">
        <v>405</v>
      </c>
      <c r="X33" s="1" t="s">
        <v>50</v>
      </c>
      <c r="Y33" s="1" t="s">
        <v>181</v>
      </c>
      <c r="Z33" s="1" t="s">
        <v>406</v>
      </c>
      <c r="AA33" s="1" t="s">
        <v>407</v>
      </c>
      <c r="AC33" s="1" t="s">
        <v>54</v>
      </c>
      <c r="AD33" s="1" t="s">
        <v>55</v>
      </c>
      <c r="AF33" s="1" t="s">
        <v>56</v>
      </c>
      <c r="AG33" s="1" t="s">
        <v>75</v>
      </c>
      <c r="AJ33" s="1" t="s">
        <v>58</v>
      </c>
      <c r="AK33" s="1" t="s">
        <v>76</v>
      </c>
      <c r="AL33" s="1" t="s">
        <v>408</v>
      </c>
      <c r="AM33" s="1" t="s">
        <v>409</v>
      </c>
    </row>
    <row r="34" spans="1:39" x14ac:dyDescent="0.3">
      <c r="A34" s="1" t="str">
        <f>HYPERLINK("https://hsdes.intel.com/resource/14013160568","14013160568")</f>
        <v>14013160568</v>
      </c>
      <c r="B34" s="1" t="s">
        <v>410</v>
      </c>
      <c r="C34" s="1" t="s">
        <v>2368</v>
      </c>
      <c r="F34" s="1" t="s">
        <v>133</v>
      </c>
      <c r="G34" s="1" t="s">
        <v>63</v>
      </c>
      <c r="H34" s="1" t="s">
        <v>38</v>
      </c>
      <c r="I34" s="1" t="s">
        <v>39</v>
      </c>
      <c r="J34" s="1" t="s">
        <v>40</v>
      </c>
      <c r="K34" s="1" t="s">
        <v>134</v>
      </c>
      <c r="L34" s="1">
        <v>15</v>
      </c>
      <c r="M34" s="1">
        <v>12</v>
      </c>
      <c r="N34" s="1" t="s">
        <v>411</v>
      </c>
      <c r="O34" s="1" t="s">
        <v>136</v>
      </c>
      <c r="P34" s="1" t="s">
        <v>412</v>
      </c>
      <c r="Q34" s="1" t="s">
        <v>413</v>
      </c>
      <c r="R34" s="1" t="s">
        <v>414</v>
      </c>
      <c r="S34" s="1" t="s">
        <v>411</v>
      </c>
      <c r="T34" s="1" t="s">
        <v>47</v>
      </c>
      <c r="V34" s="1" t="s">
        <v>140</v>
      </c>
      <c r="W34" s="1" t="s">
        <v>415</v>
      </c>
      <c r="X34" s="1" t="s">
        <v>50</v>
      </c>
      <c r="Y34" s="1" t="s">
        <v>51</v>
      </c>
      <c r="Z34" s="1" t="s">
        <v>416</v>
      </c>
      <c r="AA34" s="1" t="s">
        <v>417</v>
      </c>
      <c r="AC34" s="1" t="s">
        <v>54</v>
      </c>
      <c r="AD34" s="1" t="s">
        <v>55</v>
      </c>
      <c r="AF34" s="1" t="s">
        <v>56</v>
      </c>
      <c r="AG34" s="1" t="s">
        <v>75</v>
      </c>
      <c r="AJ34" s="1" t="s">
        <v>58</v>
      </c>
      <c r="AK34" s="1" t="s">
        <v>418</v>
      </c>
      <c r="AL34" s="1" t="s">
        <v>419</v>
      </c>
      <c r="AM34" s="1" t="s">
        <v>420</v>
      </c>
    </row>
    <row r="35" spans="1:39" x14ac:dyDescent="0.3">
      <c r="A35" s="1" t="str">
        <f>HYPERLINK("https://hsdes.intel.com/resource/14013160571","14013160571")</f>
        <v>14013160571</v>
      </c>
      <c r="B35" s="1" t="s">
        <v>421</v>
      </c>
      <c r="C35" s="1" t="s">
        <v>2368</v>
      </c>
      <c r="F35" s="1" t="s">
        <v>133</v>
      </c>
      <c r="G35" s="1" t="s">
        <v>63</v>
      </c>
      <c r="H35" s="1" t="s">
        <v>38</v>
      </c>
      <c r="I35" s="1" t="s">
        <v>39</v>
      </c>
      <c r="J35" s="1" t="s">
        <v>40</v>
      </c>
      <c r="K35" s="1" t="s">
        <v>134</v>
      </c>
      <c r="L35" s="1">
        <v>25</v>
      </c>
      <c r="M35" s="1">
        <v>20</v>
      </c>
      <c r="N35" s="1" t="s">
        <v>422</v>
      </c>
      <c r="O35" s="1" t="s">
        <v>136</v>
      </c>
      <c r="P35" s="1" t="s">
        <v>423</v>
      </c>
      <c r="Q35" s="1" t="s">
        <v>424</v>
      </c>
      <c r="R35" s="1" t="s">
        <v>425</v>
      </c>
      <c r="S35" s="1" t="s">
        <v>422</v>
      </c>
      <c r="T35" s="1" t="s">
        <v>70</v>
      </c>
      <c r="V35" s="1" t="s">
        <v>140</v>
      </c>
      <c r="W35" s="1" t="s">
        <v>415</v>
      </c>
      <c r="X35" s="1" t="s">
        <v>50</v>
      </c>
      <c r="Y35" s="1" t="s">
        <v>181</v>
      </c>
      <c r="Z35" s="1" t="s">
        <v>426</v>
      </c>
      <c r="AA35" s="1" t="s">
        <v>427</v>
      </c>
      <c r="AC35" s="1" t="s">
        <v>54</v>
      </c>
      <c r="AD35" s="1" t="s">
        <v>55</v>
      </c>
      <c r="AF35" s="1" t="s">
        <v>144</v>
      </c>
      <c r="AG35" s="1" t="s">
        <v>75</v>
      </c>
      <c r="AJ35" s="1" t="s">
        <v>58</v>
      </c>
      <c r="AK35" s="1" t="s">
        <v>418</v>
      </c>
      <c r="AL35" s="1" t="s">
        <v>428</v>
      </c>
      <c r="AM35" s="1" t="s">
        <v>429</v>
      </c>
    </row>
    <row r="36" spans="1:39" x14ac:dyDescent="0.3">
      <c r="A36" s="1" t="str">
        <f>HYPERLINK("https://hsdes.intel.com/resource/14013160672","14013160672")</f>
        <v>14013160672</v>
      </c>
      <c r="B36" s="1" t="s">
        <v>430</v>
      </c>
      <c r="C36" s="1" t="s">
        <v>2368</v>
      </c>
      <c r="F36" s="1" t="s">
        <v>198</v>
      </c>
      <c r="G36" s="1" t="s">
        <v>123</v>
      </c>
      <c r="H36" s="1" t="s">
        <v>38</v>
      </c>
      <c r="I36" s="1" t="s">
        <v>39</v>
      </c>
      <c r="J36" s="1" t="s">
        <v>40</v>
      </c>
      <c r="K36" s="1" t="s">
        <v>359</v>
      </c>
      <c r="L36" s="1">
        <v>12</v>
      </c>
      <c r="M36" s="1">
        <v>7</v>
      </c>
      <c r="N36" s="1" t="s">
        <v>431</v>
      </c>
      <c r="O36" s="1" t="s">
        <v>201</v>
      </c>
      <c r="P36" s="1" t="s">
        <v>432</v>
      </c>
      <c r="Q36" s="1" t="s">
        <v>433</v>
      </c>
      <c r="R36" s="1" t="s">
        <v>434</v>
      </c>
      <c r="S36" s="1" t="s">
        <v>431</v>
      </c>
      <c r="T36" s="1" t="s">
        <v>70</v>
      </c>
      <c r="V36" s="1" t="s">
        <v>198</v>
      </c>
      <c r="W36" s="1" t="s">
        <v>435</v>
      </c>
      <c r="X36" s="1" t="s">
        <v>50</v>
      </c>
      <c r="Y36" s="1" t="s">
        <v>181</v>
      </c>
      <c r="Z36" s="1" t="s">
        <v>436</v>
      </c>
      <c r="AA36" s="1" t="s">
        <v>437</v>
      </c>
      <c r="AC36" s="1" t="s">
        <v>54</v>
      </c>
      <c r="AD36" s="1" t="s">
        <v>55</v>
      </c>
      <c r="AF36" s="1" t="s">
        <v>56</v>
      </c>
      <c r="AG36" s="1" t="s">
        <v>75</v>
      </c>
      <c r="AJ36" s="1" t="s">
        <v>58</v>
      </c>
      <c r="AK36" s="1" t="s">
        <v>438</v>
      </c>
      <c r="AL36" s="1" t="s">
        <v>439</v>
      </c>
      <c r="AM36" s="1" t="s">
        <v>440</v>
      </c>
    </row>
    <row r="37" spans="1:39" x14ac:dyDescent="0.3">
      <c r="A37" s="1" t="str">
        <f>HYPERLINK("https://hsdes.intel.com/resource/14013160692","14013160692")</f>
        <v>14013160692</v>
      </c>
      <c r="B37" s="1" t="s">
        <v>441</v>
      </c>
      <c r="C37" s="1" t="s">
        <v>2368</v>
      </c>
      <c r="F37" s="1" t="s">
        <v>198</v>
      </c>
      <c r="G37" s="1" t="s">
        <v>442</v>
      </c>
      <c r="H37" s="1" t="s">
        <v>38</v>
      </c>
      <c r="I37" s="1" t="s">
        <v>39</v>
      </c>
      <c r="J37" s="1" t="s">
        <v>40</v>
      </c>
      <c r="K37" s="1" t="s">
        <v>443</v>
      </c>
      <c r="L37" s="1">
        <v>8</v>
      </c>
      <c r="M37" s="1">
        <v>6</v>
      </c>
      <c r="N37" s="1" t="s">
        <v>444</v>
      </c>
      <c r="O37" s="1" t="s">
        <v>201</v>
      </c>
      <c r="P37" s="1" t="s">
        <v>445</v>
      </c>
      <c r="Q37" s="1" t="s">
        <v>446</v>
      </c>
      <c r="R37" s="1" t="s">
        <v>447</v>
      </c>
      <c r="S37" s="1" t="s">
        <v>444</v>
      </c>
      <c r="T37" s="1" t="s">
        <v>70</v>
      </c>
      <c r="V37" s="1" t="s">
        <v>198</v>
      </c>
      <c r="W37" s="1" t="s">
        <v>448</v>
      </c>
      <c r="X37" s="1" t="s">
        <v>50</v>
      </c>
      <c r="Y37" s="1" t="s">
        <v>51</v>
      </c>
      <c r="Z37" s="1" t="s">
        <v>449</v>
      </c>
      <c r="AA37" s="1" t="s">
        <v>450</v>
      </c>
      <c r="AC37" s="1" t="s">
        <v>54</v>
      </c>
      <c r="AD37" s="1" t="s">
        <v>55</v>
      </c>
      <c r="AF37" s="1" t="s">
        <v>56</v>
      </c>
      <c r="AG37" s="1" t="s">
        <v>75</v>
      </c>
      <c r="AJ37" s="1" t="s">
        <v>58</v>
      </c>
      <c r="AK37" s="1" t="s">
        <v>438</v>
      </c>
      <c r="AL37" s="1" t="s">
        <v>451</v>
      </c>
      <c r="AM37" s="1" t="s">
        <v>452</v>
      </c>
    </row>
    <row r="38" spans="1:39" x14ac:dyDescent="0.3">
      <c r="A38" s="1" t="str">
        <f>HYPERLINK("https://hsdes.intel.com/resource/14013160693","14013160693")</f>
        <v>14013160693</v>
      </c>
      <c r="B38" s="1" t="s">
        <v>453</v>
      </c>
      <c r="C38" s="1" t="s">
        <v>2368</v>
      </c>
      <c r="F38" s="1" t="s">
        <v>48</v>
      </c>
      <c r="G38" s="1" t="s">
        <v>63</v>
      </c>
      <c r="H38" s="1" t="s">
        <v>38</v>
      </c>
      <c r="I38" s="1" t="s">
        <v>39</v>
      </c>
      <c r="J38" s="1" t="s">
        <v>40</v>
      </c>
      <c r="K38" s="1" t="s">
        <v>64</v>
      </c>
      <c r="L38" s="1">
        <v>20</v>
      </c>
      <c r="M38" s="1">
        <v>15</v>
      </c>
      <c r="N38" s="1" t="s">
        <v>454</v>
      </c>
      <c r="O38" s="1" t="s">
        <v>66</v>
      </c>
      <c r="P38" s="1" t="s">
        <v>455</v>
      </c>
      <c r="Q38" s="1" t="s">
        <v>456</v>
      </c>
      <c r="R38" s="1" t="s">
        <v>457</v>
      </c>
      <c r="S38" s="1" t="s">
        <v>454</v>
      </c>
      <c r="T38" s="1" t="s">
        <v>47</v>
      </c>
      <c r="V38" s="1" t="s">
        <v>71</v>
      </c>
      <c r="W38" s="1" t="s">
        <v>458</v>
      </c>
      <c r="X38" s="1" t="s">
        <v>50</v>
      </c>
      <c r="Y38" s="1" t="s">
        <v>181</v>
      </c>
      <c r="Z38" s="1" t="s">
        <v>459</v>
      </c>
      <c r="AA38" s="1" t="s">
        <v>460</v>
      </c>
      <c r="AC38" s="1" t="s">
        <v>54</v>
      </c>
      <c r="AD38" s="1" t="s">
        <v>55</v>
      </c>
      <c r="AF38" s="1" t="s">
        <v>144</v>
      </c>
      <c r="AG38" s="1" t="s">
        <v>75</v>
      </c>
      <c r="AJ38" s="1" t="s">
        <v>58</v>
      </c>
      <c r="AK38" s="1" t="s">
        <v>76</v>
      </c>
      <c r="AL38" s="1" t="s">
        <v>461</v>
      </c>
      <c r="AM38" s="1" t="s">
        <v>462</v>
      </c>
    </row>
    <row r="39" spans="1:39" x14ac:dyDescent="0.3">
      <c r="A39" s="1" t="str">
        <f>HYPERLINK("https://hsdes.intel.com/resource/14013160698","14013160698")</f>
        <v>14013160698</v>
      </c>
      <c r="B39" s="1" t="s">
        <v>463</v>
      </c>
      <c r="C39" s="1" t="s">
        <v>2368</v>
      </c>
      <c r="F39" s="1" t="s">
        <v>198</v>
      </c>
      <c r="G39" s="1" t="s">
        <v>123</v>
      </c>
      <c r="H39" s="1" t="s">
        <v>38</v>
      </c>
      <c r="I39" s="1" t="s">
        <v>39</v>
      </c>
      <c r="J39" s="1" t="s">
        <v>40</v>
      </c>
      <c r="K39" s="1" t="s">
        <v>464</v>
      </c>
      <c r="L39" s="1">
        <v>9</v>
      </c>
      <c r="M39" s="1">
        <v>7</v>
      </c>
      <c r="N39" s="1" t="s">
        <v>465</v>
      </c>
      <c r="O39" s="1" t="s">
        <v>201</v>
      </c>
      <c r="P39" s="1" t="s">
        <v>466</v>
      </c>
      <c r="Q39" s="1" t="s">
        <v>433</v>
      </c>
      <c r="R39" s="1" t="s">
        <v>467</v>
      </c>
      <c r="S39" s="1" t="s">
        <v>465</v>
      </c>
      <c r="T39" s="1" t="s">
        <v>70</v>
      </c>
      <c r="V39" s="1" t="s">
        <v>198</v>
      </c>
      <c r="W39" s="1" t="s">
        <v>468</v>
      </c>
      <c r="X39" s="1" t="s">
        <v>50</v>
      </c>
      <c r="Y39" s="1" t="s">
        <v>181</v>
      </c>
      <c r="Z39" s="1" t="s">
        <v>469</v>
      </c>
      <c r="AA39" s="1" t="s">
        <v>470</v>
      </c>
      <c r="AC39" s="1" t="s">
        <v>54</v>
      </c>
      <c r="AD39" s="1" t="s">
        <v>55</v>
      </c>
      <c r="AF39" s="1" t="s">
        <v>56</v>
      </c>
      <c r="AG39" s="1" t="s">
        <v>75</v>
      </c>
      <c r="AJ39" s="1" t="s">
        <v>58</v>
      </c>
      <c r="AK39" s="1" t="s">
        <v>438</v>
      </c>
      <c r="AL39" s="1" t="s">
        <v>471</v>
      </c>
      <c r="AM39" s="1" t="s">
        <v>472</v>
      </c>
    </row>
    <row r="40" spans="1:39" x14ac:dyDescent="0.3">
      <c r="A40" s="1" t="str">
        <f>HYPERLINK("https://hsdes.intel.com/resource/14013160707","14013160707")</f>
        <v>14013160707</v>
      </c>
      <c r="B40" s="1" t="s">
        <v>473</v>
      </c>
      <c r="C40" s="1" t="s">
        <v>2368</v>
      </c>
      <c r="F40" s="1" t="s">
        <v>48</v>
      </c>
      <c r="G40" s="1" t="s">
        <v>63</v>
      </c>
      <c r="H40" s="1" t="s">
        <v>38</v>
      </c>
      <c r="I40" s="1" t="s">
        <v>39</v>
      </c>
      <c r="J40" s="1" t="s">
        <v>40</v>
      </c>
      <c r="K40" s="1" t="s">
        <v>64</v>
      </c>
      <c r="L40" s="1">
        <v>8</v>
      </c>
      <c r="M40" s="1">
        <v>5</v>
      </c>
      <c r="N40" s="1" t="s">
        <v>474</v>
      </c>
      <c r="O40" s="1" t="s">
        <v>66</v>
      </c>
      <c r="P40" s="1" t="s">
        <v>475</v>
      </c>
      <c r="Q40" s="1" t="s">
        <v>476</v>
      </c>
      <c r="R40" s="1" t="s">
        <v>477</v>
      </c>
      <c r="S40" s="1" t="s">
        <v>474</v>
      </c>
      <c r="T40" s="1" t="s">
        <v>47</v>
      </c>
      <c r="V40" s="1" t="s">
        <v>71</v>
      </c>
      <c r="W40" s="1" t="s">
        <v>478</v>
      </c>
      <c r="X40" s="1" t="s">
        <v>50</v>
      </c>
      <c r="Y40" s="1" t="s">
        <v>181</v>
      </c>
      <c r="Z40" s="1" t="s">
        <v>479</v>
      </c>
      <c r="AA40" s="1" t="s">
        <v>480</v>
      </c>
      <c r="AC40" s="1" t="s">
        <v>54</v>
      </c>
      <c r="AD40" s="1" t="s">
        <v>158</v>
      </c>
      <c r="AF40" s="1" t="s">
        <v>56</v>
      </c>
      <c r="AG40" s="1" t="s">
        <v>75</v>
      </c>
      <c r="AJ40" s="1" t="s">
        <v>58</v>
      </c>
      <c r="AK40" s="1" t="s">
        <v>76</v>
      </c>
      <c r="AL40" s="1" t="s">
        <v>481</v>
      </c>
      <c r="AM40" s="1" t="s">
        <v>482</v>
      </c>
    </row>
    <row r="41" spans="1:39" x14ac:dyDescent="0.3">
      <c r="A41" s="1" t="str">
        <f>HYPERLINK("https://hsdes.intel.com/resource/14013160712","14013160712")</f>
        <v>14013160712</v>
      </c>
      <c r="B41" s="1" t="s">
        <v>483</v>
      </c>
      <c r="C41" s="1" t="s">
        <v>2368</v>
      </c>
      <c r="F41" s="1" t="s">
        <v>198</v>
      </c>
      <c r="G41" s="1" t="s">
        <v>442</v>
      </c>
      <c r="H41" s="1" t="s">
        <v>38</v>
      </c>
      <c r="I41" s="1" t="s">
        <v>39</v>
      </c>
      <c r="J41" s="1" t="s">
        <v>40</v>
      </c>
      <c r="K41" s="1" t="s">
        <v>359</v>
      </c>
      <c r="L41" s="1">
        <v>9</v>
      </c>
      <c r="M41" s="1">
        <v>7</v>
      </c>
      <c r="N41" s="1" t="s">
        <v>484</v>
      </c>
      <c r="O41" s="1" t="s">
        <v>201</v>
      </c>
      <c r="P41" s="1" t="s">
        <v>485</v>
      </c>
      <c r="Q41" s="1" t="s">
        <v>486</v>
      </c>
      <c r="R41" s="1" t="s">
        <v>487</v>
      </c>
      <c r="S41" s="1" t="s">
        <v>484</v>
      </c>
      <c r="T41" s="1" t="s">
        <v>70</v>
      </c>
      <c r="V41" s="1" t="s">
        <v>198</v>
      </c>
      <c r="W41" s="1" t="s">
        <v>488</v>
      </c>
      <c r="X41" s="1" t="s">
        <v>50</v>
      </c>
      <c r="Y41" s="1" t="s">
        <v>51</v>
      </c>
      <c r="Z41" s="1" t="s">
        <v>489</v>
      </c>
      <c r="AA41" s="1" t="s">
        <v>490</v>
      </c>
      <c r="AC41" s="1" t="s">
        <v>54</v>
      </c>
      <c r="AD41" s="1" t="s">
        <v>55</v>
      </c>
      <c r="AF41" s="1" t="s">
        <v>56</v>
      </c>
      <c r="AG41" s="1" t="s">
        <v>75</v>
      </c>
      <c r="AJ41" s="1" t="s">
        <v>58</v>
      </c>
      <c r="AK41" s="1" t="s">
        <v>438</v>
      </c>
      <c r="AL41" s="1" t="s">
        <v>491</v>
      </c>
      <c r="AM41" s="1" t="s">
        <v>492</v>
      </c>
    </row>
    <row r="42" spans="1:39" x14ac:dyDescent="0.3">
      <c r="A42" s="1" t="str">
        <f>HYPERLINK("https://hsdes.intel.com/resource/14013160713","14013160713")</f>
        <v>14013160713</v>
      </c>
      <c r="B42" s="1" t="s">
        <v>493</v>
      </c>
      <c r="C42" s="1" t="s">
        <v>2368</v>
      </c>
      <c r="F42" s="1" t="s">
        <v>198</v>
      </c>
      <c r="G42" s="1" t="s">
        <v>123</v>
      </c>
      <c r="H42" s="1" t="s">
        <v>38</v>
      </c>
      <c r="I42" s="1" t="s">
        <v>39</v>
      </c>
      <c r="J42" s="1" t="s">
        <v>40</v>
      </c>
      <c r="K42" s="1" t="s">
        <v>464</v>
      </c>
      <c r="L42" s="1">
        <v>9</v>
      </c>
      <c r="M42" s="1">
        <v>7</v>
      </c>
      <c r="N42" s="1" t="s">
        <v>494</v>
      </c>
      <c r="O42" s="1" t="s">
        <v>201</v>
      </c>
      <c r="P42" s="1" t="s">
        <v>495</v>
      </c>
      <c r="Q42" s="1" t="s">
        <v>433</v>
      </c>
      <c r="R42" s="1" t="s">
        <v>496</v>
      </c>
      <c r="S42" s="1" t="s">
        <v>494</v>
      </c>
      <c r="T42" s="1" t="s">
        <v>70</v>
      </c>
      <c r="V42" s="1" t="s">
        <v>198</v>
      </c>
      <c r="W42" s="1" t="s">
        <v>497</v>
      </c>
      <c r="X42" s="1" t="s">
        <v>50</v>
      </c>
      <c r="Y42" s="1" t="s">
        <v>181</v>
      </c>
      <c r="Z42" s="1" t="s">
        <v>498</v>
      </c>
      <c r="AA42" s="1" t="s">
        <v>499</v>
      </c>
      <c r="AC42" s="1" t="s">
        <v>54</v>
      </c>
      <c r="AD42" s="1" t="s">
        <v>55</v>
      </c>
      <c r="AF42" s="1" t="s">
        <v>56</v>
      </c>
      <c r="AG42" s="1" t="s">
        <v>75</v>
      </c>
      <c r="AJ42" s="1" t="s">
        <v>58</v>
      </c>
      <c r="AK42" s="1" t="s">
        <v>500</v>
      </c>
      <c r="AL42" s="1" t="s">
        <v>501</v>
      </c>
      <c r="AM42" s="1" t="s">
        <v>502</v>
      </c>
    </row>
    <row r="43" spans="1:39" x14ac:dyDescent="0.3">
      <c r="A43" s="1" t="str">
        <f>HYPERLINK("https://hsdes.intel.com/resource/14013160756","14013160756")</f>
        <v>14013160756</v>
      </c>
      <c r="B43" s="1" t="s">
        <v>503</v>
      </c>
      <c r="C43" s="1" t="s">
        <v>2368</v>
      </c>
      <c r="F43" s="1" t="s">
        <v>133</v>
      </c>
      <c r="G43" s="1" t="s">
        <v>81</v>
      </c>
      <c r="H43" s="1" t="s">
        <v>38</v>
      </c>
      <c r="I43" s="1" t="s">
        <v>39</v>
      </c>
      <c r="J43" s="1" t="s">
        <v>40</v>
      </c>
      <c r="K43" s="1" t="s">
        <v>134</v>
      </c>
      <c r="L43" s="1">
        <v>15</v>
      </c>
      <c r="M43" s="1">
        <v>8</v>
      </c>
      <c r="N43" s="1" t="s">
        <v>504</v>
      </c>
      <c r="O43" s="1" t="s">
        <v>136</v>
      </c>
      <c r="P43" s="1" t="s">
        <v>505</v>
      </c>
      <c r="Q43" s="1" t="s">
        <v>506</v>
      </c>
      <c r="R43" s="1" t="s">
        <v>507</v>
      </c>
      <c r="S43" s="1" t="s">
        <v>504</v>
      </c>
      <c r="T43" s="1" t="s">
        <v>47</v>
      </c>
      <c r="V43" s="1" t="s">
        <v>140</v>
      </c>
      <c r="W43" s="1" t="s">
        <v>508</v>
      </c>
      <c r="X43" s="1" t="s">
        <v>50</v>
      </c>
      <c r="Y43" s="1" t="s">
        <v>51</v>
      </c>
      <c r="Z43" s="1" t="s">
        <v>509</v>
      </c>
      <c r="AA43" s="1" t="s">
        <v>355</v>
      </c>
      <c r="AC43" s="1" t="s">
        <v>54</v>
      </c>
      <c r="AD43" s="1" t="s">
        <v>55</v>
      </c>
      <c r="AF43" s="1" t="s">
        <v>56</v>
      </c>
      <c r="AG43" s="1" t="s">
        <v>75</v>
      </c>
      <c r="AJ43" s="1" t="s">
        <v>58</v>
      </c>
      <c r="AK43" s="1" t="s">
        <v>266</v>
      </c>
      <c r="AL43" s="1" t="s">
        <v>510</v>
      </c>
      <c r="AM43" s="1" t="s">
        <v>511</v>
      </c>
    </row>
    <row r="44" spans="1:39" x14ac:dyDescent="0.3">
      <c r="A44" s="1" t="str">
        <f>HYPERLINK("https://hsdes.intel.com/resource/14013160780","14013160780")</f>
        <v>14013160780</v>
      </c>
      <c r="B44" s="1" t="s">
        <v>512</v>
      </c>
      <c r="C44" s="1" t="s">
        <v>2368</v>
      </c>
      <c r="F44" s="1" t="s">
        <v>148</v>
      </c>
      <c r="G44" s="1" t="s">
        <v>63</v>
      </c>
      <c r="H44" s="1" t="s">
        <v>38</v>
      </c>
      <c r="I44" s="1" t="s">
        <v>39</v>
      </c>
      <c r="J44" s="1" t="s">
        <v>40</v>
      </c>
      <c r="K44" s="1" t="s">
        <v>513</v>
      </c>
      <c r="L44" s="1">
        <v>8</v>
      </c>
      <c r="M44" s="1">
        <v>5</v>
      </c>
      <c r="N44" s="1" t="s">
        <v>514</v>
      </c>
      <c r="O44" s="1" t="s">
        <v>151</v>
      </c>
      <c r="P44" s="1" t="s">
        <v>515</v>
      </c>
      <c r="Q44" s="1" t="s">
        <v>516</v>
      </c>
      <c r="R44" s="1" t="s">
        <v>517</v>
      </c>
      <c r="S44" s="1" t="s">
        <v>514</v>
      </c>
      <c r="T44" s="1" t="s">
        <v>70</v>
      </c>
      <c r="V44" s="1" t="s">
        <v>140</v>
      </c>
      <c r="W44" s="1" t="s">
        <v>518</v>
      </c>
      <c r="X44" s="1" t="s">
        <v>50</v>
      </c>
      <c r="Y44" s="1" t="s">
        <v>51</v>
      </c>
      <c r="Z44" s="1" t="s">
        <v>156</v>
      </c>
      <c r="AA44" s="1" t="s">
        <v>519</v>
      </c>
      <c r="AC44" s="1" t="s">
        <v>54</v>
      </c>
      <c r="AD44" s="1" t="s">
        <v>158</v>
      </c>
      <c r="AF44" s="1" t="s">
        <v>56</v>
      </c>
      <c r="AG44" s="1" t="s">
        <v>75</v>
      </c>
      <c r="AJ44" s="1" t="s">
        <v>58</v>
      </c>
      <c r="AK44" s="1" t="s">
        <v>76</v>
      </c>
      <c r="AL44" s="1" t="s">
        <v>520</v>
      </c>
      <c r="AM44" s="1" t="s">
        <v>521</v>
      </c>
    </row>
    <row r="45" spans="1:39" x14ac:dyDescent="0.3">
      <c r="A45" s="1" t="str">
        <f>HYPERLINK("https://hsdes.intel.com/resource/14013160880","14013160880")</f>
        <v>14013160880</v>
      </c>
      <c r="B45" s="1" t="s">
        <v>522</v>
      </c>
      <c r="C45" s="1" t="s">
        <v>2368</v>
      </c>
      <c r="E45" s="1" t="s">
        <v>39</v>
      </c>
      <c r="F45" s="1" t="s">
        <v>48</v>
      </c>
      <c r="G45" s="1" t="s">
        <v>63</v>
      </c>
      <c r="H45" s="1" t="s">
        <v>38</v>
      </c>
      <c r="I45" s="1" t="s">
        <v>39</v>
      </c>
      <c r="J45" s="1" t="s">
        <v>40</v>
      </c>
      <c r="K45" s="1" t="s">
        <v>64</v>
      </c>
      <c r="L45" s="1">
        <v>12</v>
      </c>
      <c r="M45" s="1">
        <v>10</v>
      </c>
      <c r="N45" s="1" t="s">
        <v>523</v>
      </c>
      <c r="O45" s="1" t="s">
        <v>66</v>
      </c>
      <c r="P45" s="1" t="s">
        <v>524</v>
      </c>
      <c r="Q45" s="1" t="s">
        <v>525</v>
      </c>
      <c r="R45" s="1" t="s">
        <v>526</v>
      </c>
      <c r="S45" s="1" t="s">
        <v>523</v>
      </c>
      <c r="T45" s="1" t="s">
        <v>47</v>
      </c>
      <c r="V45" s="1" t="s">
        <v>71</v>
      </c>
      <c r="W45" s="1" t="s">
        <v>527</v>
      </c>
      <c r="X45" s="1" t="s">
        <v>50</v>
      </c>
      <c r="Y45" s="1" t="s">
        <v>181</v>
      </c>
      <c r="Z45" s="1" t="s">
        <v>528</v>
      </c>
      <c r="AA45" s="1" t="s">
        <v>529</v>
      </c>
      <c r="AC45" s="1" t="s">
        <v>54</v>
      </c>
      <c r="AD45" s="1" t="s">
        <v>55</v>
      </c>
      <c r="AF45" s="1" t="s">
        <v>56</v>
      </c>
      <c r="AG45" s="1" t="s">
        <v>57</v>
      </c>
      <c r="AJ45" s="1" t="s">
        <v>58</v>
      </c>
      <c r="AK45" s="1" t="s">
        <v>76</v>
      </c>
      <c r="AL45" s="1" t="s">
        <v>530</v>
      </c>
      <c r="AM45" s="1" t="s">
        <v>531</v>
      </c>
    </row>
    <row r="46" spans="1:39" x14ac:dyDescent="0.3">
      <c r="A46" s="1" t="str">
        <f>HYPERLINK("https://hsdes.intel.com/resource/14013160886","14013160886")</f>
        <v>14013160886</v>
      </c>
      <c r="B46" s="1" t="s">
        <v>532</v>
      </c>
      <c r="C46" s="1" t="s">
        <v>2368</v>
      </c>
      <c r="F46" s="1" t="s">
        <v>533</v>
      </c>
      <c r="G46" s="1" t="s">
        <v>534</v>
      </c>
      <c r="H46" s="1" t="s">
        <v>38</v>
      </c>
      <c r="I46" s="1" t="s">
        <v>39</v>
      </c>
      <c r="J46" s="1" t="s">
        <v>40</v>
      </c>
      <c r="K46" s="1" t="s">
        <v>535</v>
      </c>
      <c r="L46" s="1">
        <v>25</v>
      </c>
      <c r="M46" s="1">
        <v>10</v>
      </c>
      <c r="N46" s="1" t="s">
        <v>536</v>
      </c>
      <c r="O46" s="1" t="s">
        <v>537</v>
      </c>
      <c r="P46" s="1" t="s">
        <v>538</v>
      </c>
      <c r="Q46" s="1" t="s">
        <v>539</v>
      </c>
      <c r="R46" s="1" t="s">
        <v>540</v>
      </c>
      <c r="S46" s="1" t="s">
        <v>536</v>
      </c>
      <c r="T46" s="1" t="s">
        <v>47</v>
      </c>
      <c r="U46" s="1" t="s">
        <v>88</v>
      </c>
      <c r="V46" s="1" t="s">
        <v>89</v>
      </c>
      <c r="W46" s="1" t="s">
        <v>541</v>
      </c>
      <c r="X46" s="1" t="s">
        <v>50</v>
      </c>
      <c r="Y46" s="1" t="s">
        <v>181</v>
      </c>
      <c r="Z46" s="1" t="s">
        <v>542</v>
      </c>
      <c r="AA46" s="1" t="s">
        <v>543</v>
      </c>
      <c r="AC46" s="1" t="s">
        <v>54</v>
      </c>
      <c r="AD46" s="1" t="s">
        <v>55</v>
      </c>
      <c r="AF46" s="1" t="s">
        <v>56</v>
      </c>
      <c r="AG46" s="1" t="s">
        <v>75</v>
      </c>
      <c r="AJ46" s="1" t="s">
        <v>58</v>
      </c>
      <c r="AK46" s="1" t="s">
        <v>76</v>
      </c>
      <c r="AL46" s="1" t="s">
        <v>544</v>
      </c>
      <c r="AM46" s="1" t="s">
        <v>545</v>
      </c>
    </row>
    <row r="47" spans="1:39" x14ac:dyDescent="0.3">
      <c r="A47" s="1" t="str">
        <f>HYPERLINK("https://hsdes.intel.com/resource/14013160932","14013160932")</f>
        <v>14013160932</v>
      </c>
      <c r="B47" s="1" t="s">
        <v>546</v>
      </c>
      <c r="C47" s="1" t="s">
        <v>2368</v>
      </c>
      <c r="F47" s="1" t="s">
        <v>48</v>
      </c>
      <c r="G47" s="1" t="s">
        <v>547</v>
      </c>
      <c r="H47" s="1" t="s">
        <v>38</v>
      </c>
      <c r="I47" s="1" t="s">
        <v>39</v>
      </c>
      <c r="J47" s="1" t="s">
        <v>40</v>
      </c>
      <c r="K47" s="1" t="s">
        <v>348</v>
      </c>
      <c r="L47" s="1">
        <v>50</v>
      </c>
      <c r="M47" s="1">
        <v>15</v>
      </c>
      <c r="N47" s="1" t="s">
        <v>548</v>
      </c>
      <c r="O47" s="1" t="s">
        <v>338</v>
      </c>
      <c r="P47" s="1" t="s">
        <v>549</v>
      </c>
      <c r="Q47" s="1" t="s">
        <v>550</v>
      </c>
      <c r="R47" s="1" t="s">
        <v>551</v>
      </c>
      <c r="S47" s="1" t="s">
        <v>548</v>
      </c>
      <c r="T47" s="1" t="s">
        <v>47</v>
      </c>
      <c r="V47" s="1" t="s">
        <v>48</v>
      </c>
      <c r="W47" s="1" t="s">
        <v>552</v>
      </c>
      <c r="X47" s="1" t="s">
        <v>50</v>
      </c>
      <c r="Y47" s="1" t="s">
        <v>181</v>
      </c>
      <c r="Z47" s="1" t="s">
        <v>553</v>
      </c>
      <c r="AA47" s="1" t="s">
        <v>554</v>
      </c>
      <c r="AC47" s="1" t="s">
        <v>54</v>
      </c>
      <c r="AD47" s="1" t="s">
        <v>55</v>
      </c>
      <c r="AF47" s="1" t="s">
        <v>144</v>
      </c>
      <c r="AG47" s="1" t="s">
        <v>57</v>
      </c>
      <c r="AJ47" s="1" t="s">
        <v>58</v>
      </c>
      <c r="AK47" s="1" t="s">
        <v>76</v>
      </c>
      <c r="AL47" s="1" t="s">
        <v>555</v>
      </c>
      <c r="AM47" s="1" t="s">
        <v>556</v>
      </c>
    </row>
    <row r="48" spans="1:39" x14ac:dyDescent="0.3">
      <c r="A48" s="1" t="str">
        <f>HYPERLINK("https://hsdes.intel.com/resource/14013161178","14013161178")</f>
        <v>14013161178</v>
      </c>
      <c r="B48" s="1" t="s">
        <v>557</v>
      </c>
      <c r="C48" s="1" t="s">
        <v>2368</v>
      </c>
      <c r="F48" s="1" t="s">
        <v>80</v>
      </c>
      <c r="G48" s="1" t="s">
        <v>37</v>
      </c>
      <c r="H48" s="1" t="s">
        <v>38</v>
      </c>
      <c r="I48" s="1" t="s">
        <v>39</v>
      </c>
      <c r="J48" s="1" t="s">
        <v>40</v>
      </c>
      <c r="K48" s="1" t="s">
        <v>82</v>
      </c>
      <c r="L48" s="1">
        <v>10</v>
      </c>
      <c r="M48" s="1">
        <v>5</v>
      </c>
      <c r="N48" s="1" t="s">
        <v>558</v>
      </c>
      <c r="O48" s="1" t="s">
        <v>84</v>
      </c>
      <c r="P48" s="1" t="s">
        <v>559</v>
      </c>
      <c r="Q48" s="1" t="s">
        <v>560</v>
      </c>
      <c r="R48" s="1" t="s">
        <v>561</v>
      </c>
      <c r="S48" s="1" t="s">
        <v>558</v>
      </c>
      <c r="T48" s="1" t="s">
        <v>47</v>
      </c>
      <c r="U48" s="1" t="s">
        <v>88</v>
      </c>
      <c r="V48" s="1" t="s">
        <v>89</v>
      </c>
      <c r="W48" s="1" t="s">
        <v>562</v>
      </c>
      <c r="X48" s="1" t="s">
        <v>50</v>
      </c>
      <c r="Y48" s="1" t="s">
        <v>51</v>
      </c>
      <c r="Z48" s="1" t="s">
        <v>563</v>
      </c>
      <c r="AA48" s="1" t="s">
        <v>564</v>
      </c>
      <c r="AC48" s="1" t="s">
        <v>54</v>
      </c>
      <c r="AD48" s="1" t="s">
        <v>158</v>
      </c>
      <c r="AF48" s="1" t="s">
        <v>56</v>
      </c>
      <c r="AG48" s="1" t="s">
        <v>75</v>
      </c>
      <c r="AJ48" s="1" t="s">
        <v>58</v>
      </c>
      <c r="AK48" s="1" t="s">
        <v>76</v>
      </c>
      <c r="AL48" s="1" t="s">
        <v>565</v>
      </c>
      <c r="AM48" s="1" t="s">
        <v>566</v>
      </c>
    </row>
    <row r="49" spans="1:39" x14ac:dyDescent="0.3">
      <c r="A49" s="1" t="str">
        <f>HYPERLINK("https://hsdes.intel.com/resource/14013161197","14013161197")</f>
        <v>14013161197</v>
      </c>
      <c r="B49" s="1" t="s">
        <v>567</v>
      </c>
      <c r="C49" s="1" t="s">
        <v>2368</v>
      </c>
      <c r="F49" s="1" t="s">
        <v>48</v>
      </c>
      <c r="G49" s="1" t="s">
        <v>63</v>
      </c>
      <c r="H49" s="1" t="s">
        <v>38</v>
      </c>
      <c r="I49" s="1" t="s">
        <v>39</v>
      </c>
      <c r="J49" s="1" t="s">
        <v>40</v>
      </c>
      <c r="K49" s="1" t="s">
        <v>568</v>
      </c>
      <c r="L49" s="1">
        <v>20</v>
      </c>
      <c r="M49" s="1">
        <v>15</v>
      </c>
      <c r="N49" s="1" t="s">
        <v>569</v>
      </c>
      <c r="O49" s="1" t="s">
        <v>66</v>
      </c>
      <c r="P49" s="1" t="s">
        <v>570</v>
      </c>
      <c r="Q49" s="1" t="s">
        <v>68</v>
      </c>
      <c r="R49" s="1" t="s">
        <v>571</v>
      </c>
      <c r="S49" s="1" t="s">
        <v>569</v>
      </c>
      <c r="T49" s="1" t="s">
        <v>70</v>
      </c>
      <c r="V49" s="1" t="s">
        <v>71</v>
      </c>
      <c r="W49" s="1" t="s">
        <v>572</v>
      </c>
      <c r="X49" s="1" t="s">
        <v>50</v>
      </c>
      <c r="Y49" s="1" t="s">
        <v>181</v>
      </c>
      <c r="Z49" s="1" t="s">
        <v>573</v>
      </c>
      <c r="AA49" s="1" t="s">
        <v>574</v>
      </c>
      <c r="AC49" s="1" t="s">
        <v>54</v>
      </c>
      <c r="AD49" s="1" t="s">
        <v>158</v>
      </c>
      <c r="AF49" s="1" t="s">
        <v>144</v>
      </c>
      <c r="AG49" s="1" t="s">
        <v>75</v>
      </c>
      <c r="AJ49" s="1" t="s">
        <v>58</v>
      </c>
      <c r="AK49" s="1" t="s">
        <v>76</v>
      </c>
      <c r="AL49" s="1" t="s">
        <v>575</v>
      </c>
      <c r="AM49" s="1" t="s">
        <v>576</v>
      </c>
    </row>
    <row r="50" spans="1:39" x14ac:dyDescent="0.3">
      <c r="A50" s="1" t="str">
        <f>HYPERLINK("https://hsdes.intel.com/resource/14013161203","14013161203")</f>
        <v>14013161203</v>
      </c>
      <c r="B50" s="1" t="s">
        <v>577</v>
      </c>
      <c r="C50" s="1" t="s">
        <v>2368</v>
      </c>
      <c r="F50" s="1" t="s">
        <v>48</v>
      </c>
      <c r="G50" s="1" t="s">
        <v>63</v>
      </c>
      <c r="H50" s="1" t="s">
        <v>38</v>
      </c>
      <c r="I50" s="1" t="s">
        <v>39</v>
      </c>
      <c r="J50" s="1" t="s">
        <v>40</v>
      </c>
      <c r="K50" s="1" t="s">
        <v>568</v>
      </c>
      <c r="L50" s="1">
        <v>20</v>
      </c>
      <c r="M50" s="1">
        <v>15</v>
      </c>
      <c r="N50" s="1" t="s">
        <v>578</v>
      </c>
      <c r="O50" s="1" t="s">
        <v>66</v>
      </c>
      <c r="P50" s="1" t="s">
        <v>579</v>
      </c>
      <c r="Q50" s="1" t="s">
        <v>68</v>
      </c>
      <c r="R50" s="1" t="s">
        <v>580</v>
      </c>
      <c r="S50" s="1" t="s">
        <v>578</v>
      </c>
      <c r="T50" s="1" t="s">
        <v>70</v>
      </c>
      <c r="V50" s="1" t="s">
        <v>71</v>
      </c>
      <c r="W50" s="1" t="s">
        <v>581</v>
      </c>
      <c r="X50" s="1" t="s">
        <v>50</v>
      </c>
      <c r="Y50" s="1" t="s">
        <v>181</v>
      </c>
      <c r="Z50" s="1" t="s">
        <v>573</v>
      </c>
      <c r="AA50" s="1" t="s">
        <v>582</v>
      </c>
      <c r="AC50" s="1" t="s">
        <v>54</v>
      </c>
      <c r="AD50" s="1" t="s">
        <v>55</v>
      </c>
      <c r="AF50" s="1" t="s">
        <v>144</v>
      </c>
      <c r="AG50" s="1" t="s">
        <v>75</v>
      </c>
      <c r="AJ50" s="1" t="s">
        <v>58</v>
      </c>
      <c r="AK50" s="1" t="s">
        <v>76</v>
      </c>
      <c r="AL50" s="1" t="s">
        <v>583</v>
      </c>
      <c r="AM50" s="1" t="s">
        <v>584</v>
      </c>
    </row>
    <row r="51" spans="1:39" x14ac:dyDescent="0.3">
      <c r="A51" s="1" t="str">
        <f>HYPERLINK("https://hsdes.intel.com/resource/14013161312","14013161312")</f>
        <v>14013161312</v>
      </c>
      <c r="B51" s="1" t="s">
        <v>585</v>
      </c>
      <c r="C51" s="1" t="s">
        <v>2368</v>
      </c>
      <c r="F51" s="1" t="s">
        <v>80</v>
      </c>
      <c r="G51" s="1" t="s">
        <v>63</v>
      </c>
      <c r="H51" s="1" t="s">
        <v>38</v>
      </c>
      <c r="I51" s="1" t="s">
        <v>39</v>
      </c>
      <c r="J51" s="1" t="s">
        <v>40</v>
      </c>
      <c r="K51" s="1" t="s">
        <v>270</v>
      </c>
      <c r="L51" s="1">
        <v>5</v>
      </c>
      <c r="M51" s="1">
        <v>3</v>
      </c>
      <c r="N51" s="1" t="s">
        <v>586</v>
      </c>
      <c r="O51" s="1" t="s">
        <v>84</v>
      </c>
      <c r="P51" s="1" t="s">
        <v>587</v>
      </c>
      <c r="Q51" s="1" t="s">
        <v>588</v>
      </c>
      <c r="R51" s="1" t="s">
        <v>589</v>
      </c>
      <c r="S51" s="1" t="s">
        <v>586</v>
      </c>
      <c r="T51" s="1" t="s">
        <v>47</v>
      </c>
      <c r="U51" s="1" t="s">
        <v>88</v>
      </c>
      <c r="V51" s="1" t="s">
        <v>89</v>
      </c>
      <c r="W51" s="1" t="s">
        <v>590</v>
      </c>
      <c r="X51" s="1" t="s">
        <v>50</v>
      </c>
      <c r="Y51" s="1" t="s">
        <v>51</v>
      </c>
      <c r="Z51" s="1" t="s">
        <v>591</v>
      </c>
      <c r="AA51" s="1" t="s">
        <v>390</v>
      </c>
      <c r="AC51" s="1" t="s">
        <v>54</v>
      </c>
      <c r="AD51" s="1" t="s">
        <v>55</v>
      </c>
      <c r="AF51" s="1" t="s">
        <v>56</v>
      </c>
      <c r="AG51" s="1" t="s">
        <v>57</v>
      </c>
      <c r="AJ51" s="1" t="s">
        <v>58</v>
      </c>
      <c r="AK51" s="1" t="s">
        <v>76</v>
      </c>
      <c r="AL51" s="1" t="s">
        <v>592</v>
      </c>
      <c r="AM51" s="1" t="s">
        <v>593</v>
      </c>
    </row>
    <row r="52" spans="1:39" x14ac:dyDescent="0.3">
      <c r="A52" s="1" t="str">
        <f>HYPERLINK("https://hsdes.intel.com/resource/14013161567","14013161567")</f>
        <v>14013161567</v>
      </c>
      <c r="B52" s="1" t="s">
        <v>594</v>
      </c>
      <c r="C52" s="1" t="s">
        <v>2368</v>
      </c>
      <c r="F52" s="1" t="s">
        <v>80</v>
      </c>
      <c r="G52" s="1" t="s">
        <v>37</v>
      </c>
      <c r="H52" s="1" t="s">
        <v>38</v>
      </c>
      <c r="I52" s="1" t="s">
        <v>39</v>
      </c>
      <c r="J52" s="1" t="s">
        <v>40</v>
      </c>
      <c r="K52" s="1" t="s">
        <v>82</v>
      </c>
      <c r="L52" s="1">
        <v>5</v>
      </c>
      <c r="M52" s="1">
        <v>3</v>
      </c>
      <c r="N52" s="1" t="s">
        <v>595</v>
      </c>
      <c r="O52" s="1" t="s">
        <v>84</v>
      </c>
      <c r="P52" s="1" t="s">
        <v>596</v>
      </c>
      <c r="Q52" s="1" t="s">
        <v>597</v>
      </c>
      <c r="R52" s="1" t="s">
        <v>598</v>
      </c>
      <c r="S52" s="1" t="s">
        <v>595</v>
      </c>
      <c r="T52" s="1" t="s">
        <v>47</v>
      </c>
      <c r="U52" s="1" t="s">
        <v>88</v>
      </c>
      <c r="V52" s="1" t="s">
        <v>89</v>
      </c>
      <c r="W52" s="1" t="s">
        <v>599</v>
      </c>
      <c r="X52" s="1" t="s">
        <v>50</v>
      </c>
      <c r="Y52" s="1" t="s">
        <v>51</v>
      </c>
      <c r="Z52" s="1" t="s">
        <v>600</v>
      </c>
      <c r="AA52" s="1" t="s">
        <v>601</v>
      </c>
      <c r="AC52" s="1" t="s">
        <v>54</v>
      </c>
      <c r="AD52" s="1" t="s">
        <v>158</v>
      </c>
      <c r="AF52" s="1" t="s">
        <v>56</v>
      </c>
      <c r="AG52" s="1" t="s">
        <v>75</v>
      </c>
      <c r="AJ52" s="1" t="s">
        <v>58</v>
      </c>
      <c r="AK52" s="1" t="s">
        <v>76</v>
      </c>
      <c r="AL52" s="1" t="s">
        <v>602</v>
      </c>
      <c r="AM52" s="1" t="s">
        <v>603</v>
      </c>
    </row>
    <row r="53" spans="1:39" x14ac:dyDescent="0.3">
      <c r="A53" s="1" t="str">
        <f>HYPERLINK("https://hsdes.intel.com/resource/14013161576","14013161576")</f>
        <v>14013161576</v>
      </c>
      <c r="B53" s="1" t="s">
        <v>604</v>
      </c>
      <c r="C53" s="1" t="s">
        <v>2368</v>
      </c>
      <c r="F53" s="1" t="s">
        <v>198</v>
      </c>
      <c r="G53" s="1" t="s">
        <v>123</v>
      </c>
      <c r="H53" s="1" t="s">
        <v>38</v>
      </c>
      <c r="I53" s="1" t="s">
        <v>39</v>
      </c>
      <c r="J53" s="1" t="s">
        <v>40</v>
      </c>
      <c r="K53" s="1" t="s">
        <v>464</v>
      </c>
      <c r="L53" s="1">
        <v>5</v>
      </c>
      <c r="M53" s="1">
        <v>3</v>
      </c>
      <c r="N53" s="1" t="s">
        <v>605</v>
      </c>
      <c r="O53" s="1" t="s">
        <v>201</v>
      </c>
      <c r="P53" s="1" t="s">
        <v>606</v>
      </c>
      <c r="Q53" s="1" t="s">
        <v>433</v>
      </c>
      <c r="R53" s="1" t="s">
        <v>607</v>
      </c>
      <c r="S53" s="1" t="s">
        <v>605</v>
      </c>
      <c r="T53" s="1" t="s">
        <v>70</v>
      </c>
      <c r="V53" s="1" t="s">
        <v>198</v>
      </c>
      <c r="W53" s="1" t="s">
        <v>608</v>
      </c>
      <c r="X53" s="1" t="s">
        <v>50</v>
      </c>
      <c r="Y53" s="1" t="s">
        <v>181</v>
      </c>
      <c r="Z53" s="1" t="s">
        <v>609</v>
      </c>
      <c r="AA53" s="1" t="s">
        <v>610</v>
      </c>
      <c r="AC53" s="1" t="s">
        <v>54</v>
      </c>
      <c r="AD53" s="1" t="s">
        <v>55</v>
      </c>
      <c r="AF53" s="1" t="s">
        <v>56</v>
      </c>
      <c r="AG53" s="1" t="s">
        <v>75</v>
      </c>
      <c r="AJ53" s="1" t="s">
        <v>58</v>
      </c>
      <c r="AK53" s="1" t="s">
        <v>438</v>
      </c>
      <c r="AL53" s="1" t="s">
        <v>611</v>
      </c>
      <c r="AM53" s="1" t="s">
        <v>612</v>
      </c>
    </row>
    <row r="54" spans="1:39" x14ac:dyDescent="0.3">
      <c r="A54" s="1" t="str">
        <f>HYPERLINK("https://hsdes.intel.com/resource/14013161675","14013161675")</f>
        <v>14013161675</v>
      </c>
      <c r="B54" s="1" t="s">
        <v>613</v>
      </c>
      <c r="C54" s="1" t="s">
        <v>2368</v>
      </c>
      <c r="F54" s="1" t="s">
        <v>48</v>
      </c>
      <c r="G54" s="1" t="s">
        <v>63</v>
      </c>
      <c r="H54" s="1" t="s">
        <v>38</v>
      </c>
      <c r="I54" s="1" t="s">
        <v>39</v>
      </c>
      <c r="J54" s="1" t="s">
        <v>40</v>
      </c>
      <c r="K54" s="1" t="s">
        <v>64</v>
      </c>
      <c r="L54" s="1">
        <v>10</v>
      </c>
      <c r="M54" s="1">
        <v>8</v>
      </c>
      <c r="N54" s="1" t="s">
        <v>614</v>
      </c>
      <c r="O54" s="1" t="s">
        <v>66</v>
      </c>
      <c r="P54" s="1" t="s">
        <v>615</v>
      </c>
      <c r="Q54" s="1" t="s">
        <v>616</v>
      </c>
      <c r="R54" s="1" t="s">
        <v>617</v>
      </c>
      <c r="S54" s="1" t="s">
        <v>614</v>
      </c>
      <c r="T54" s="1" t="s">
        <v>47</v>
      </c>
      <c r="V54" s="1" t="s">
        <v>71</v>
      </c>
      <c r="W54" s="1" t="s">
        <v>618</v>
      </c>
      <c r="X54" s="1" t="s">
        <v>50</v>
      </c>
      <c r="Y54" s="1" t="s">
        <v>51</v>
      </c>
      <c r="Z54" s="1" t="s">
        <v>619</v>
      </c>
      <c r="AA54" s="1" t="s">
        <v>460</v>
      </c>
      <c r="AC54" s="1" t="s">
        <v>54</v>
      </c>
      <c r="AD54" s="1" t="s">
        <v>158</v>
      </c>
      <c r="AF54" s="1" t="s">
        <v>56</v>
      </c>
      <c r="AG54" s="1" t="s">
        <v>75</v>
      </c>
      <c r="AJ54" s="1" t="s">
        <v>288</v>
      </c>
      <c r="AK54" s="1" t="s">
        <v>76</v>
      </c>
      <c r="AL54" s="1" t="s">
        <v>620</v>
      </c>
      <c r="AM54" s="1" t="s">
        <v>621</v>
      </c>
    </row>
    <row r="55" spans="1:39" x14ac:dyDescent="0.3">
      <c r="A55" s="1" t="str">
        <f>HYPERLINK("https://hsdes.intel.com/resource/14013163180","14013163180")</f>
        <v>14013163180</v>
      </c>
      <c r="B55" s="1" t="s">
        <v>623</v>
      </c>
      <c r="C55" s="1" t="s">
        <v>2368</v>
      </c>
      <c r="F55" s="1" t="s">
        <v>36</v>
      </c>
      <c r="G55" s="1" t="s">
        <v>624</v>
      </c>
      <c r="H55" s="1" t="s">
        <v>38</v>
      </c>
      <c r="I55" s="1" t="s">
        <v>39</v>
      </c>
      <c r="J55" s="1" t="s">
        <v>40</v>
      </c>
      <c r="K55" s="1" t="s">
        <v>625</v>
      </c>
      <c r="L55" s="1">
        <v>130</v>
      </c>
      <c r="M55" s="1">
        <v>120</v>
      </c>
      <c r="N55" s="1" t="s">
        <v>626</v>
      </c>
      <c r="O55" s="1" t="s">
        <v>43</v>
      </c>
      <c r="P55" s="1" t="s">
        <v>627</v>
      </c>
      <c r="Q55" s="1" t="s">
        <v>628</v>
      </c>
      <c r="R55" s="1" t="s">
        <v>629</v>
      </c>
      <c r="S55" s="1" t="s">
        <v>626</v>
      </c>
      <c r="T55" s="1" t="s">
        <v>47</v>
      </c>
      <c r="V55" s="1" t="s">
        <v>48</v>
      </c>
      <c r="W55" s="1" t="s">
        <v>630</v>
      </c>
      <c r="X55" s="1" t="s">
        <v>50</v>
      </c>
      <c r="Y55" s="1" t="s">
        <v>51</v>
      </c>
      <c r="Z55" s="1" t="s">
        <v>631</v>
      </c>
      <c r="AA55" s="1" t="s">
        <v>632</v>
      </c>
      <c r="AC55" s="1" t="s">
        <v>54</v>
      </c>
      <c r="AD55" s="1" t="s">
        <v>633</v>
      </c>
      <c r="AF55" s="1" t="s">
        <v>323</v>
      </c>
      <c r="AG55" s="1" t="s">
        <v>75</v>
      </c>
      <c r="AJ55" s="1" t="s">
        <v>58</v>
      </c>
      <c r="AK55" s="1" t="s">
        <v>76</v>
      </c>
      <c r="AL55" s="1" t="s">
        <v>634</v>
      </c>
      <c r="AM55" s="1" t="s">
        <v>635</v>
      </c>
    </row>
    <row r="56" spans="1:39" x14ac:dyDescent="0.3">
      <c r="A56" s="1" t="str">
        <f>HYPERLINK("https://hsdes.intel.com/resource/14013163289","14013163289")</f>
        <v>14013163289</v>
      </c>
      <c r="B56" s="1" t="s">
        <v>636</v>
      </c>
      <c r="C56" s="1" t="s">
        <v>2368</v>
      </c>
      <c r="F56" s="1" t="s">
        <v>133</v>
      </c>
      <c r="G56" s="1" t="s">
        <v>81</v>
      </c>
      <c r="H56" s="1" t="s">
        <v>38</v>
      </c>
      <c r="I56" s="1" t="s">
        <v>39</v>
      </c>
      <c r="J56" s="1" t="s">
        <v>40</v>
      </c>
      <c r="K56" s="1" t="s">
        <v>637</v>
      </c>
      <c r="L56" s="1">
        <v>20</v>
      </c>
      <c r="M56" s="1">
        <v>15</v>
      </c>
      <c r="N56" s="1" t="s">
        <v>638</v>
      </c>
      <c r="O56" s="1" t="s">
        <v>136</v>
      </c>
      <c r="P56" s="1" t="s">
        <v>639</v>
      </c>
      <c r="Q56" s="1" t="s">
        <v>640</v>
      </c>
      <c r="R56" s="1" t="s">
        <v>641</v>
      </c>
      <c r="S56" s="1" t="s">
        <v>638</v>
      </c>
      <c r="T56" s="1" t="s">
        <v>70</v>
      </c>
      <c r="V56" s="1" t="s">
        <v>140</v>
      </c>
      <c r="W56" s="1" t="s">
        <v>642</v>
      </c>
      <c r="X56" s="1" t="s">
        <v>50</v>
      </c>
      <c r="Y56" s="1" t="s">
        <v>643</v>
      </c>
      <c r="Z56" s="1" t="s">
        <v>644</v>
      </c>
      <c r="AA56" s="1" t="s">
        <v>645</v>
      </c>
      <c r="AC56" s="1" t="s">
        <v>54</v>
      </c>
      <c r="AD56" s="1" t="s">
        <v>55</v>
      </c>
      <c r="AF56" s="1" t="s">
        <v>144</v>
      </c>
      <c r="AG56" s="1" t="s">
        <v>75</v>
      </c>
      <c r="AJ56" s="1" t="s">
        <v>58</v>
      </c>
      <c r="AK56" s="1" t="s">
        <v>646</v>
      </c>
      <c r="AL56" s="1" t="s">
        <v>647</v>
      </c>
      <c r="AM56" s="1" t="s">
        <v>648</v>
      </c>
    </row>
    <row r="57" spans="1:39" x14ac:dyDescent="0.3">
      <c r="A57" s="1" t="str">
        <f>HYPERLINK("https://hsdes.intel.com/resource/14013163310","14013163310")</f>
        <v>14013163310</v>
      </c>
      <c r="B57" s="1" t="s">
        <v>649</v>
      </c>
      <c r="C57" s="1" t="s">
        <v>2368</v>
      </c>
      <c r="F57" s="1" t="s">
        <v>80</v>
      </c>
      <c r="G57" s="1" t="s">
        <v>63</v>
      </c>
      <c r="H57" s="1" t="s">
        <v>38</v>
      </c>
      <c r="I57" s="1" t="s">
        <v>39</v>
      </c>
      <c r="J57" s="1" t="s">
        <v>40</v>
      </c>
      <c r="K57" s="1" t="s">
        <v>270</v>
      </c>
      <c r="L57" s="1">
        <v>15</v>
      </c>
      <c r="M57" s="1">
        <v>10</v>
      </c>
      <c r="N57" s="1" t="s">
        <v>650</v>
      </c>
      <c r="O57" s="1" t="s">
        <v>84</v>
      </c>
      <c r="P57" s="1" t="s">
        <v>651</v>
      </c>
      <c r="Q57" s="1" t="s">
        <v>86</v>
      </c>
      <c r="R57" s="1" t="s">
        <v>652</v>
      </c>
      <c r="S57" s="1" t="s">
        <v>650</v>
      </c>
      <c r="T57" s="1" t="s">
        <v>70</v>
      </c>
      <c r="U57" s="1" t="s">
        <v>88</v>
      </c>
      <c r="V57" s="1" t="s">
        <v>89</v>
      </c>
      <c r="W57" s="1" t="s">
        <v>653</v>
      </c>
      <c r="X57" s="1" t="s">
        <v>50</v>
      </c>
      <c r="Y57" s="1" t="s">
        <v>643</v>
      </c>
      <c r="Z57" s="1" t="s">
        <v>654</v>
      </c>
      <c r="AA57" s="1" t="s">
        <v>655</v>
      </c>
      <c r="AC57" s="1" t="s">
        <v>54</v>
      </c>
      <c r="AD57" s="1" t="s">
        <v>55</v>
      </c>
      <c r="AF57" s="1" t="s">
        <v>56</v>
      </c>
      <c r="AG57" s="1" t="s">
        <v>57</v>
      </c>
      <c r="AJ57" s="1" t="s">
        <v>58</v>
      </c>
      <c r="AK57" s="1" t="s">
        <v>76</v>
      </c>
      <c r="AL57" s="1" t="s">
        <v>656</v>
      </c>
      <c r="AM57" s="1" t="s">
        <v>657</v>
      </c>
    </row>
    <row r="58" spans="1:39" x14ac:dyDescent="0.3">
      <c r="A58" s="1" t="str">
        <f>HYPERLINK("https://hsdes.intel.com/resource/14013165299","14013165299")</f>
        <v>14013165299</v>
      </c>
      <c r="B58" s="1" t="s">
        <v>658</v>
      </c>
      <c r="C58" s="1" t="s">
        <v>2368</v>
      </c>
      <c r="F58" s="1" t="s">
        <v>80</v>
      </c>
      <c r="G58" s="1" t="s">
        <v>63</v>
      </c>
      <c r="H58" s="1" t="s">
        <v>38</v>
      </c>
      <c r="I58" s="1" t="s">
        <v>39</v>
      </c>
      <c r="J58" s="1" t="s">
        <v>40</v>
      </c>
      <c r="K58" s="1" t="s">
        <v>299</v>
      </c>
      <c r="L58" s="1">
        <v>45</v>
      </c>
      <c r="M58" s="1">
        <v>10</v>
      </c>
      <c r="N58" s="1" t="s">
        <v>659</v>
      </c>
      <c r="O58" s="1" t="s">
        <v>84</v>
      </c>
      <c r="P58" s="1" t="s">
        <v>660</v>
      </c>
      <c r="Q58" s="1" t="s">
        <v>661</v>
      </c>
      <c r="R58" s="1">
        <v>14011238041</v>
      </c>
      <c r="S58" s="1" t="s">
        <v>659</v>
      </c>
      <c r="T58" s="1" t="s">
        <v>47</v>
      </c>
      <c r="U58" s="1" t="s">
        <v>88</v>
      </c>
      <c r="V58" s="1" t="s">
        <v>89</v>
      </c>
      <c r="W58" s="1" t="s">
        <v>662</v>
      </c>
      <c r="X58" s="1" t="s">
        <v>50</v>
      </c>
      <c r="Y58" s="1" t="s">
        <v>181</v>
      </c>
      <c r="Z58" s="1" t="s">
        <v>663</v>
      </c>
      <c r="AA58" s="1" t="s">
        <v>664</v>
      </c>
      <c r="AC58" s="1" t="s">
        <v>54</v>
      </c>
      <c r="AD58" s="1" t="s">
        <v>55</v>
      </c>
      <c r="AF58" s="1" t="s">
        <v>56</v>
      </c>
      <c r="AG58" s="1" t="s">
        <v>57</v>
      </c>
      <c r="AJ58" s="1" t="s">
        <v>58</v>
      </c>
      <c r="AK58" s="1" t="s">
        <v>76</v>
      </c>
      <c r="AL58" s="1" t="s">
        <v>658</v>
      </c>
      <c r="AM58" s="1" t="s">
        <v>665</v>
      </c>
    </row>
    <row r="59" spans="1:39" x14ac:dyDescent="0.3">
      <c r="A59" s="1" t="str">
        <f>HYPERLINK("https://hsdes.intel.com/resource/14013168579","14013168579")</f>
        <v>14013168579</v>
      </c>
      <c r="B59" s="1" t="s">
        <v>666</v>
      </c>
      <c r="C59" s="1" t="s">
        <v>2368</v>
      </c>
      <c r="F59" s="1" t="s">
        <v>667</v>
      </c>
      <c r="G59" s="1" t="s">
        <v>63</v>
      </c>
      <c r="H59" s="1" t="s">
        <v>38</v>
      </c>
      <c r="I59" s="1" t="s">
        <v>39</v>
      </c>
      <c r="J59" s="1" t="s">
        <v>40</v>
      </c>
      <c r="K59" s="1" t="s">
        <v>668</v>
      </c>
      <c r="L59" s="1">
        <v>10</v>
      </c>
      <c r="M59" s="1">
        <v>5</v>
      </c>
      <c r="N59" s="1" t="s">
        <v>669</v>
      </c>
      <c r="O59" s="1" t="s">
        <v>670</v>
      </c>
      <c r="P59" s="1" t="s">
        <v>671</v>
      </c>
      <c r="Q59" s="1" t="s">
        <v>672</v>
      </c>
      <c r="R59" s="1" t="s">
        <v>673</v>
      </c>
      <c r="S59" s="1" t="s">
        <v>669</v>
      </c>
      <c r="T59" s="1" t="s">
        <v>47</v>
      </c>
      <c r="V59" s="1" t="s">
        <v>667</v>
      </c>
      <c r="W59" s="1" t="s">
        <v>674</v>
      </c>
      <c r="X59" s="1" t="s">
        <v>50</v>
      </c>
      <c r="Y59" s="1" t="s">
        <v>181</v>
      </c>
      <c r="Z59" s="1" t="s">
        <v>675</v>
      </c>
      <c r="AA59" s="1" t="s">
        <v>676</v>
      </c>
      <c r="AC59" s="1" t="s">
        <v>54</v>
      </c>
      <c r="AD59" s="1" t="s">
        <v>55</v>
      </c>
      <c r="AF59" s="1" t="s">
        <v>56</v>
      </c>
      <c r="AG59" s="1" t="s">
        <v>75</v>
      </c>
      <c r="AJ59" s="1" t="s">
        <v>58</v>
      </c>
      <c r="AK59" s="1" t="s">
        <v>76</v>
      </c>
      <c r="AL59" s="1" t="s">
        <v>677</v>
      </c>
      <c r="AM59" s="1" t="s">
        <v>678</v>
      </c>
    </row>
    <row r="60" spans="1:39" x14ac:dyDescent="0.3">
      <c r="A60" s="1" t="str">
        <f>HYPERLINK("https://hsdes.intel.com/resource/14013169052","14013169052")</f>
        <v>14013169052</v>
      </c>
      <c r="B60" s="1" t="s">
        <v>679</v>
      </c>
      <c r="C60" s="1" t="s">
        <v>2368</v>
      </c>
      <c r="F60" s="1" t="s">
        <v>667</v>
      </c>
      <c r="G60" s="1" t="s">
        <v>37</v>
      </c>
      <c r="H60" s="1" t="s">
        <v>38</v>
      </c>
      <c r="I60" s="1" t="s">
        <v>39</v>
      </c>
      <c r="J60" s="1" t="s">
        <v>40</v>
      </c>
      <c r="K60" s="1" t="s">
        <v>668</v>
      </c>
      <c r="L60" s="1">
        <v>30</v>
      </c>
      <c r="M60" s="1">
        <v>18</v>
      </c>
      <c r="N60" s="1" t="s">
        <v>680</v>
      </c>
      <c r="O60" s="1" t="s">
        <v>670</v>
      </c>
      <c r="P60" s="1" t="s">
        <v>681</v>
      </c>
      <c r="Q60" s="1" t="s">
        <v>672</v>
      </c>
      <c r="R60" s="1" t="s">
        <v>673</v>
      </c>
      <c r="S60" s="1" t="s">
        <v>680</v>
      </c>
      <c r="T60" s="1" t="s">
        <v>47</v>
      </c>
      <c r="V60" s="1" t="s">
        <v>667</v>
      </c>
      <c r="W60" s="1" t="s">
        <v>674</v>
      </c>
      <c r="X60" s="1" t="s">
        <v>50</v>
      </c>
      <c r="Y60" s="1" t="s">
        <v>51</v>
      </c>
      <c r="Z60" s="1" t="s">
        <v>675</v>
      </c>
      <c r="AA60" s="1" t="s">
        <v>682</v>
      </c>
      <c r="AC60" s="1" t="s">
        <v>54</v>
      </c>
      <c r="AD60" s="1" t="s">
        <v>55</v>
      </c>
      <c r="AF60" s="1" t="s">
        <v>144</v>
      </c>
      <c r="AG60" s="1" t="s">
        <v>75</v>
      </c>
      <c r="AJ60" s="1" t="s">
        <v>58</v>
      </c>
      <c r="AK60" s="1" t="s">
        <v>76</v>
      </c>
      <c r="AL60" s="1" t="s">
        <v>677</v>
      </c>
      <c r="AM60" s="1" t="s">
        <v>683</v>
      </c>
    </row>
    <row r="61" spans="1:39" x14ac:dyDescent="0.3">
      <c r="A61" s="1" t="str">
        <f>HYPERLINK("https://hsdes.intel.com/resource/14013172859","14013172859")</f>
        <v>14013172859</v>
      </c>
      <c r="B61" s="1" t="s">
        <v>684</v>
      </c>
      <c r="C61" s="1" t="s">
        <v>2368</v>
      </c>
      <c r="F61" s="1" t="s">
        <v>148</v>
      </c>
      <c r="G61" s="1" t="s">
        <v>63</v>
      </c>
      <c r="H61" s="1" t="s">
        <v>38</v>
      </c>
      <c r="I61" s="1" t="s">
        <v>39</v>
      </c>
      <c r="J61" s="1" t="s">
        <v>40</v>
      </c>
      <c r="K61" s="1" t="s">
        <v>149</v>
      </c>
      <c r="L61" s="1">
        <v>15</v>
      </c>
      <c r="M61" s="1">
        <v>12</v>
      </c>
      <c r="N61" s="1" t="s">
        <v>685</v>
      </c>
      <c r="O61" s="1" t="s">
        <v>151</v>
      </c>
      <c r="P61" s="1" t="s">
        <v>686</v>
      </c>
      <c r="Q61" s="1" t="s">
        <v>687</v>
      </c>
      <c r="R61" s="1" t="s">
        <v>688</v>
      </c>
      <c r="S61" s="1" t="s">
        <v>685</v>
      </c>
      <c r="T61" s="1" t="s">
        <v>47</v>
      </c>
      <c r="V61" s="1" t="s">
        <v>140</v>
      </c>
      <c r="W61" s="1" t="s">
        <v>689</v>
      </c>
      <c r="X61" s="1" t="s">
        <v>50</v>
      </c>
      <c r="Y61" s="1" t="s">
        <v>181</v>
      </c>
      <c r="Z61" s="1" t="s">
        <v>690</v>
      </c>
      <c r="AA61" s="1" t="s">
        <v>691</v>
      </c>
      <c r="AC61" s="1" t="s">
        <v>54</v>
      </c>
      <c r="AD61" s="1" t="s">
        <v>55</v>
      </c>
      <c r="AF61" s="1" t="s">
        <v>56</v>
      </c>
      <c r="AG61" s="1" t="s">
        <v>57</v>
      </c>
      <c r="AJ61" s="1" t="s">
        <v>58</v>
      </c>
      <c r="AK61" s="1" t="s">
        <v>76</v>
      </c>
      <c r="AL61" s="1" t="s">
        <v>692</v>
      </c>
      <c r="AM61" s="1" t="s">
        <v>693</v>
      </c>
    </row>
    <row r="62" spans="1:39" x14ac:dyDescent="0.3">
      <c r="A62" s="1" t="str">
        <f>HYPERLINK("https://hsdes.intel.com/resource/14013172864","14013172864")</f>
        <v>14013172864</v>
      </c>
      <c r="B62" s="1" t="s">
        <v>694</v>
      </c>
      <c r="C62" s="1" t="s">
        <v>2368</v>
      </c>
      <c r="F62" s="1" t="s">
        <v>148</v>
      </c>
      <c r="G62" s="1" t="s">
        <v>37</v>
      </c>
      <c r="H62" s="1" t="s">
        <v>38</v>
      </c>
      <c r="I62" s="1" t="s">
        <v>39</v>
      </c>
      <c r="J62" s="1" t="s">
        <v>40</v>
      </c>
      <c r="K62" s="1" t="s">
        <v>149</v>
      </c>
      <c r="L62" s="1">
        <v>15</v>
      </c>
      <c r="M62" s="1">
        <v>10</v>
      </c>
      <c r="N62" s="1" t="s">
        <v>695</v>
      </c>
      <c r="O62" s="1" t="s">
        <v>151</v>
      </c>
      <c r="P62" s="1" t="s">
        <v>696</v>
      </c>
      <c r="Q62" s="1" t="s">
        <v>687</v>
      </c>
      <c r="R62" s="1" t="s">
        <v>697</v>
      </c>
      <c r="S62" s="1" t="s">
        <v>695</v>
      </c>
      <c r="T62" s="1" t="s">
        <v>47</v>
      </c>
      <c r="V62" s="1" t="s">
        <v>140</v>
      </c>
      <c r="W62" s="1" t="s">
        <v>698</v>
      </c>
      <c r="X62" s="1" t="s">
        <v>50</v>
      </c>
      <c r="Y62" s="1" t="s">
        <v>51</v>
      </c>
      <c r="Z62" s="1" t="s">
        <v>699</v>
      </c>
      <c r="AA62" s="1" t="s">
        <v>700</v>
      </c>
      <c r="AC62" s="1" t="s">
        <v>54</v>
      </c>
      <c r="AD62" s="1" t="s">
        <v>158</v>
      </c>
      <c r="AF62" s="1" t="s">
        <v>56</v>
      </c>
      <c r="AG62" s="1" t="s">
        <v>75</v>
      </c>
      <c r="AJ62" s="1" t="s">
        <v>58</v>
      </c>
      <c r="AK62" s="1" t="s">
        <v>76</v>
      </c>
      <c r="AL62" s="1" t="s">
        <v>701</v>
      </c>
      <c r="AM62" s="1" t="s">
        <v>702</v>
      </c>
    </row>
    <row r="63" spans="1:39" x14ac:dyDescent="0.3">
      <c r="A63" s="1" t="str">
        <f>HYPERLINK("https://hsdes.intel.com/resource/14013172868","14013172868")</f>
        <v>14013172868</v>
      </c>
      <c r="B63" s="1" t="s">
        <v>703</v>
      </c>
      <c r="C63" s="1" t="s">
        <v>2368</v>
      </c>
      <c r="F63" s="1" t="s">
        <v>148</v>
      </c>
      <c r="G63" s="1" t="s">
        <v>63</v>
      </c>
      <c r="H63" s="1" t="s">
        <v>38</v>
      </c>
      <c r="I63" s="1" t="s">
        <v>39</v>
      </c>
      <c r="J63" s="1" t="s">
        <v>40</v>
      </c>
      <c r="K63" s="1" t="s">
        <v>149</v>
      </c>
      <c r="L63" s="1">
        <v>12</v>
      </c>
      <c r="M63" s="1">
        <v>10</v>
      </c>
      <c r="N63" s="1" t="s">
        <v>704</v>
      </c>
      <c r="O63" s="1" t="s">
        <v>151</v>
      </c>
      <c r="P63" s="1" t="s">
        <v>705</v>
      </c>
      <c r="Q63" s="1" t="s">
        <v>706</v>
      </c>
      <c r="R63" s="1" t="s">
        <v>707</v>
      </c>
      <c r="S63" s="1" t="s">
        <v>704</v>
      </c>
      <c r="T63" s="1" t="s">
        <v>47</v>
      </c>
      <c r="V63" s="1" t="s">
        <v>140</v>
      </c>
      <c r="W63" s="1" t="s">
        <v>708</v>
      </c>
      <c r="X63" s="1" t="s">
        <v>50</v>
      </c>
      <c r="Y63" s="1" t="s">
        <v>51</v>
      </c>
      <c r="Z63" s="1" t="s">
        <v>709</v>
      </c>
      <c r="AA63" s="1" t="s">
        <v>529</v>
      </c>
      <c r="AC63" s="1" t="s">
        <v>54</v>
      </c>
      <c r="AD63" s="1" t="s">
        <v>633</v>
      </c>
      <c r="AF63" s="1" t="s">
        <v>56</v>
      </c>
      <c r="AG63" s="1" t="s">
        <v>75</v>
      </c>
      <c r="AJ63" s="1" t="s">
        <v>58</v>
      </c>
      <c r="AK63" s="1" t="s">
        <v>76</v>
      </c>
      <c r="AL63" s="1" t="s">
        <v>710</v>
      </c>
      <c r="AM63" s="1" t="s">
        <v>711</v>
      </c>
    </row>
    <row r="64" spans="1:39" x14ac:dyDescent="0.3">
      <c r="A64" s="1" t="str">
        <f>HYPERLINK("https://hsdes.intel.com/resource/14013172875","14013172875")</f>
        <v>14013172875</v>
      </c>
      <c r="B64" s="1" t="s">
        <v>712</v>
      </c>
      <c r="C64" s="1" t="s">
        <v>2368</v>
      </c>
      <c r="F64" s="1" t="s">
        <v>148</v>
      </c>
      <c r="G64" s="1" t="s">
        <v>63</v>
      </c>
      <c r="H64" s="1" t="s">
        <v>38</v>
      </c>
      <c r="I64" s="1" t="s">
        <v>39</v>
      </c>
      <c r="J64" s="1" t="s">
        <v>40</v>
      </c>
      <c r="K64" s="1" t="s">
        <v>149</v>
      </c>
      <c r="L64" s="1">
        <v>10</v>
      </c>
      <c r="M64" s="1">
        <v>5</v>
      </c>
      <c r="N64" s="1" t="s">
        <v>713</v>
      </c>
      <c r="O64" s="1" t="s">
        <v>151</v>
      </c>
      <c r="P64" s="1" t="s">
        <v>714</v>
      </c>
      <c r="Q64" s="1" t="s">
        <v>706</v>
      </c>
      <c r="R64" s="1" t="s">
        <v>715</v>
      </c>
      <c r="S64" s="1" t="s">
        <v>713</v>
      </c>
      <c r="T64" s="1" t="s">
        <v>47</v>
      </c>
      <c r="V64" s="1" t="s">
        <v>140</v>
      </c>
      <c r="W64" s="1" t="s">
        <v>716</v>
      </c>
      <c r="X64" s="1" t="s">
        <v>50</v>
      </c>
      <c r="Y64" s="1" t="s">
        <v>51</v>
      </c>
      <c r="Z64" s="1" t="s">
        <v>156</v>
      </c>
      <c r="AA64" s="1" t="s">
        <v>717</v>
      </c>
      <c r="AC64" s="1" t="s">
        <v>54</v>
      </c>
      <c r="AD64" s="1" t="s">
        <v>633</v>
      </c>
      <c r="AF64" s="1" t="s">
        <v>56</v>
      </c>
      <c r="AG64" s="1" t="s">
        <v>75</v>
      </c>
      <c r="AJ64" s="1" t="s">
        <v>58</v>
      </c>
      <c r="AK64" s="1" t="s">
        <v>76</v>
      </c>
      <c r="AL64" s="1" t="s">
        <v>718</v>
      </c>
      <c r="AM64" s="1" t="s">
        <v>719</v>
      </c>
    </row>
    <row r="65" spans="1:39" x14ac:dyDescent="0.3">
      <c r="A65" s="1" t="str">
        <f>HYPERLINK("https://hsdes.intel.com/resource/14013172888","14013172888")</f>
        <v>14013172888</v>
      </c>
      <c r="B65" s="1" t="s">
        <v>720</v>
      </c>
      <c r="C65" s="1" t="s">
        <v>2368</v>
      </c>
      <c r="F65" s="1" t="s">
        <v>148</v>
      </c>
      <c r="G65" s="1" t="s">
        <v>63</v>
      </c>
      <c r="H65" s="1" t="s">
        <v>38</v>
      </c>
      <c r="I65" s="1" t="s">
        <v>39</v>
      </c>
      <c r="J65" s="1" t="s">
        <v>40</v>
      </c>
      <c r="K65" s="1" t="s">
        <v>149</v>
      </c>
      <c r="L65" s="1">
        <v>12</v>
      </c>
      <c r="M65" s="1">
        <v>8</v>
      </c>
      <c r="N65" s="1" t="s">
        <v>721</v>
      </c>
      <c r="O65" s="1" t="s">
        <v>151</v>
      </c>
      <c r="P65" s="1" t="s">
        <v>722</v>
      </c>
      <c r="Q65" s="1" t="s">
        <v>706</v>
      </c>
      <c r="R65" s="1" t="s">
        <v>723</v>
      </c>
      <c r="S65" s="1" t="s">
        <v>721</v>
      </c>
      <c r="T65" s="1" t="s">
        <v>70</v>
      </c>
      <c r="V65" s="1" t="s">
        <v>140</v>
      </c>
      <c r="W65" s="1" t="s">
        <v>724</v>
      </c>
      <c r="X65" s="1" t="s">
        <v>50</v>
      </c>
      <c r="Y65" s="1" t="s">
        <v>51</v>
      </c>
      <c r="Z65" s="1" t="s">
        <v>725</v>
      </c>
      <c r="AA65" s="1" t="s">
        <v>726</v>
      </c>
      <c r="AC65" s="1" t="s">
        <v>54</v>
      </c>
      <c r="AD65" s="1" t="s">
        <v>158</v>
      </c>
      <c r="AF65" s="1" t="s">
        <v>56</v>
      </c>
      <c r="AG65" s="1" t="s">
        <v>75</v>
      </c>
      <c r="AJ65" s="1" t="s">
        <v>58</v>
      </c>
      <c r="AK65" s="1" t="s">
        <v>76</v>
      </c>
      <c r="AL65" s="1" t="s">
        <v>727</v>
      </c>
      <c r="AM65" s="1" t="s">
        <v>728</v>
      </c>
    </row>
    <row r="66" spans="1:39" x14ac:dyDescent="0.3">
      <c r="A66" s="1" t="str">
        <f>HYPERLINK("https://hsdes.intel.com/resource/14013172908","14013172908")</f>
        <v>14013172908</v>
      </c>
      <c r="B66" s="1" t="s">
        <v>729</v>
      </c>
      <c r="C66" s="1" t="s">
        <v>2368</v>
      </c>
      <c r="F66" s="1" t="s">
        <v>80</v>
      </c>
      <c r="G66" s="1" t="s">
        <v>63</v>
      </c>
      <c r="H66" s="1" t="s">
        <v>38</v>
      </c>
      <c r="I66" s="1" t="s">
        <v>39</v>
      </c>
      <c r="J66" s="1" t="s">
        <v>40</v>
      </c>
      <c r="K66" s="1" t="s">
        <v>299</v>
      </c>
      <c r="L66" s="1">
        <v>10</v>
      </c>
      <c r="M66" s="1">
        <v>7</v>
      </c>
      <c r="N66" s="1" t="s">
        <v>730</v>
      </c>
      <c r="O66" s="1" t="s">
        <v>84</v>
      </c>
      <c r="P66" s="1" t="s">
        <v>731</v>
      </c>
      <c r="Q66" s="1" t="s">
        <v>732</v>
      </c>
      <c r="R66" s="1" t="s">
        <v>733</v>
      </c>
      <c r="S66" s="1" t="s">
        <v>730</v>
      </c>
      <c r="T66" s="1" t="s">
        <v>47</v>
      </c>
      <c r="U66" s="1" t="s">
        <v>88</v>
      </c>
      <c r="V66" s="1" t="s">
        <v>89</v>
      </c>
      <c r="W66" s="1" t="s">
        <v>734</v>
      </c>
      <c r="X66" s="1" t="s">
        <v>50</v>
      </c>
      <c r="Y66" s="1" t="s">
        <v>51</v>
      </c>
      <c r="Z66" s="1" t="s">
        <v>735</v>
      </c>
      <c r="AA66" s="1" t="s">
        <v>736</v>
      </c>
      <c r="AC66" s="1" t="s">
        <v>54</v>
      </c>
      <c r="AD66" s="1" t="s">
        <v>55</v>
      </c>
      <c r="AF66" s="1" t="s">
        <v>56</v>
      </c>
      <c r="AG66" s="1" t="s">
        <v>75</v>
      </c>
      <c r="AJ66" s="1" t="s">
        <v>58</v>
      </c>
      <c r="AK66" s="1" t="s">
        <v>76</v>
      </c>
      <c r="AL66" s="1" t="s">
        <v>737</v>
      </c>
      <c r="AM66" s="1" t="s">
        <v>738</v>
      </c>
    </row>
    <row r="67" spans="1:39" x14ac:dyDescent="0.3">
      <c r="A67" s="1" t="str">
        <f>HYPERLINK("https://hsdes.intel.com/resource/14013172912","14013172912")</f>
        <v>14013172912</v>
      </c>
      <c r="B67" s="1" t="s">
        <v>739</v>
      </c>
      <c r="C67" s="1" t="s">
        <v>2368</v>
      </c>
      <c r="E67" s="1" t="s">
        <v>740</v>
      </c>
      <c r="F67" s="1" t="s">
        <v>133</v>
      </c>
      <c r="G67" s="1" t="s">
        <v>81</v>
      </c>
      <c r="H67" s="1" t="s">
        <v>38</v>
      </c>
      <c r="I67" s="1" t="s">
        <v>741</v>
      </c>
      <c r="J67" s="1" t="s">
        <v>40</v>
      </c>
      <c r="K67" s="1" t="s">
        <v>134</v>
      </c>
      <c r="L67" s="1">
        <v>25</v>
      </c>
      <c r="M67" s="1">
        <v>20</v>
      </c>
      <c r="N67" s="1" t="s">
        <v>742</v>
      </c>
      <c r="O67" s="1" t="s">
        <v>136</v>
      </c>
      <c r="P67" s="1" t="s">
        <v>743</v>
      </c>
      <c r="Q67" s="1" t="s">
        <v>744</v>
      </c>
      <c r="R67" s="1" t="s">
        <v>745</v>
      </c>
      <c r="S67" s="1" t="s">
        <v>742</v>
      </c>
      <c r="T67" s="1" t="s">
        <v>47</v>
      </c>
      <c r="V67" s="1" t="s">
        <v>140</v>
      </c>
      <c r="W67" s="1" t="s">
        <v>746</v>
      </c>
      <c r="X67" s="1" t="s">
        <v>50</v>
      </c>
      <c r="Y67" s="1" t="s">
        <v>181</v>
      </c>
      <c r="Z67" s="1" t="s">
        <v>747</v>
      </c>
      <c r="AA67" s="1" t="s">
        <v>314</v>
      </c>
      <c r="AC67" s="1" t="s">
        <v>54</v>
      </c>
      <c r="AD67" s="1" t="s">
        <v>55</v>
      </c>
      <c r="AF67" s="1" t="s">
        <v>144</v>
      </c>
      <c r="AG67" s="1" t="s">
        <v>75</v>
      </c>
      <c r="AJ67" s="1" t="s">
        <v>58</v>
      </c>
      <c r="AK67" s="1" t="s">
        <v>76</v>
      </c>
      <c r="AL67" s="1" t="s">
        <v>748</v>
      </c>
      <c r="AM67" s="1" t="s">
        <v>749</v>
      </c>
    </row>
    <row r="68" spans="1:39" x14ac:dyDescent="0.3">
      <c r="A68" s="1" t="str">
        <f>HYPERLINK("https://hsdes.intel.com/resource/14013172917","14013172917")</f>
        <v>14013172917</v>
      </c>
      <c r="B68" s="1" t="s">
        <v>750</v>
      </c>
      <c r="C68" s="1" t="s">
        <v>2368</v>
      </c>
      <c r="F68" s="1" t="s">
        <v>133</v>
      </c>
      <c r="G68" s="1" t="s">
        <v>81</v>
      </c>
      <c r="H68" s="1" t="s">
        <v>38</v>
      </c>
      <c r="I68" s="1" t="s">
        <v>39</v>
      </c>
      <c r="J68" s="1" t="s">
        <v>40</v>
      </c>
      <c r="K68" s="1" t="s">
        <v>134</v>
      </c>
      <c r="L68" s="1">
        <v>25</v>
      </c>
      <c r="M68" s="1">
        <v>18</v>
      </c>
      <c r="N68" s="1" t="s">
        <v>751</v>
      </c>
      <c r="O68" s="1" t="s">
        <v>136</v>
      </c>
      <c r="P68" s="1" t="s">
        <v>752</v>
      </c>
      <c r="Q68" s="1" t="s">
        <v>753</v>
      </c>
      <c r="R68" s="1" t="s">
        <v>754</v>
      </c>
      <c r="S68" s="1" t="s">
        <v>751</v>
      </c>
      <c r="T68" s="1" t="s">
        <v>47</v>
      </c>
      <c r="V68" s="1" t="s">
        <v>140</v>
      </c>
      <c r="W68" s="1" t="s">
        <v>755</v>
      </c>
      <c r="X68" s="1" t="s">
        <v>50</v>
      </c>
      <c r="Y68" s="1" t="s">
        <v>51</v>
      </c>
      <c r="Z68" s="1" t="s">
        <v>756</v>
      </c>
      <c r="AA68" s="1" t="s">
        <v>143</v>
      </c>
      <c r="AC68" s="1" t="s">
        <v>54</v>
      </c>
      <c r="AD68" s="1" t="s">
        <v>55</v>
      </c>
      <c r="AF68" s="1" t="s">
        <v>144</v>
      </c>
      <c r="AG68" s="1" t="s">
        <v>75</v>
      </c>
      <c r="AJ68" s="1" t="s">
        <v>58</v>
      </c>
      <c r="AK68" s="1" t="s">
        <v>59</v>
      </c>
      <c r="AL68" s="1" t="s">
        <v>757</v>
      </c>
      <c r="AM68" s="1" t="s">
        <v>758</v>
      </c>
    </row>
    <row r="69" spans="1:39" x14ac:dyDescent="0.3">
      <c r="A69" s="1" t="str">
        <f>HYPERLINK("https://hsdes.intel.com/resource/14013172940","14013172940")</f>
        <v>14013172940</v>
      </c>
      <c r="B69" s="1" t="s">
        <v>759</v>
      </c>
      <c r="C69" s="1" t="s">
        <v>2368</v>
      </c>
      <c r="F69" s="1" t="s">
        <v>133</v>
      </c>
      <c r="G69" s="1" t="s">
        <v>63</v>
      </c>
      <c r="H69" s="1" t="s">
        <v>38</v>
      </c>
      <c r="I69" s="1" t="s">
        <v>39</v>
      </c>
      <c r="J69" s="1" t="s">
        <v>40</v>
      </c>
      <c r="K69" s="1" t="s">
        <v>134</v>
      </c>
      <c r="L69" s="1">
        <v>25</v>
      </c>
      <c r="M69" s="1">
        <v>20</v>
      </c>
      <c r="N69" s="1" t="s">
        <v>760</v>
      </c>
      <c r="O69" s="1" t="s">
        <v>136</v>
      </c>
      <c r="P69" s="1" t="s">
        <v>761</v>
      </c>
      <c r="Q69" s="1" t="s">
        <v>762</v>
      </c>
      <c r="R69" s="1" t="s">
        <v>763</v>
      </c>
      <c r="S69" s="1" t="s">
        <v>760</v>
      </c>
      <c r="T69" s="1" t="s">
        <v>47</v>
      </c>
      <c r="V69" s="1" t="s">
        <v>140</v>
      </c>
      <c r="W69" s="1" t="s">
        <v>764</v>
      </c>
      <c r="X69" s="1" t="s">
        <v>50</v>
      </c>
      <c r="Y69" s="1" t="s">
        <v>181</v>
      </c>
      <c r="Z69" s="1" t="s">
        <v>765</v>
      </c>
      <c r="AA69" s="1" t="s">
        <v>736</v>
      </c>
      <c r="AC69" s="1" t="s">
        <v>54</v>
      </c>
      <c r="AD69" s="1" t="s">
        <v>55</v>
      </c>
      <c r="AF69" s="1" t="s">
        <v>144</v>
      </c>
      <c r="AG69" s="1" t="s">
        <v>57</v>
      </c>
      <c r="AJ69" s="1" t="s">
        <v>58</v>
      </c>
      <c r="AK69" s="1" t="s">
        <v>76</v>
      </c>
      <c r="AL69" s="1" t="s">
        <v>766</v>
      </c>
      <c r="AM69" s="1" t="s">
        <v>767</v>
      </c>
    </row>
    <row r="70" spans="1:39" x14ac:dyDescent="0.3">
      <c r="A70" s="1" t="str">
        <f>HYPERLINK("https://hsdes.intel.com/resource/14013173023","14013173023")</f>
        <v>14013173023</v>
      </c>
      <c r="B70" s="1" t="s">
        <v>768</v>
      </c>
      <c r="C70" s="1" t="s">
        <v>2368</v>
      </c>
      <c r="F70" s="1" t="s">
        <v>148</v>
      </c>
      <c r="G70" s="1" t="s">
        <v>123</v>
      </c>
      <c r="H70" s="1" t="s">
        <v>38</v>
      </c>
      <c r="I70" s="1" t="s">
        <v>39</v>
      </c>
      <c r="J70" s="1" t="s">
        <v>40</v>
      </c>
      <c r="K70" s="1" t="s">
        <v>149</v>
      </c>
      <c r="L70" s="1">
        <v>10</v>
      </c>
      <c r="M70" s="1">
        <v>6</v>
      </c>
      <c r="N70" s="1" t="s">
        <v>769</v>
      </c>
      <c r="O70" s="1" t="s">
        <v>151</v>
      </c>
      <c r="P70" s="1" t="s">
        <v>770</v>
      </c>
      <c r="Q70" s="1" t="s">
        <v>771</v>
      </c>
      <c r="R70" s="1" t="s">
        <v>772</v>
      </c>
      <c r="S70" s="1" t="s">
        <v>769</v>
      </c>
      <c r="T70" s="1" t="s">
        <v>47</v>
      </c>
      <c r="V70" s="1" t="s">
        <v>140</v>
      </c>
      <c r="W70" s="1" t="s">
        <v>773</v>
      </c>
      <c r="X70" s="1" t="s">
        <v>50</v>
      </c>
      <c r="Y70" s="1" t="s">
        <v>51</v>
      </c>
      <c r="Z70" s="1" t="s">
        <v>699</v>
      </c>
      <c r="AA70" s="1" t="s">
        <v>774</v>
      </c>
      <c r="AC70" s="1" t="s">
        <v>54</v>
      </c>
      <c r="AD70" s="1" t="s">
        <v>158</v>
      </c>
      <c r="AF70" s="1" t="s">
        <v>56</v>
      </c>
      <c r="AG70" s="1" t="s">
        <v>75</v>
      </c>
      <c r="AJ70" s="1" t="s">
        <v>58</v>
      </c>
      <c r="AK70" s="1" t="s">
        <v>76</v>
      </c>
      <c r="AL70" s="1" t="s">
        <v>775</v>
      </c>
      <c r="AM70" s="1" t="s">
        <v>776</v>
      </c>
    </row>
    <row r="71" spans="1:39" x14ac:dyDescent="0.3">
      <c r="A71" s="1" t="str">
        <f>HYPERLINK("https://hsdes.intel.com/resource/14013173026","14013173026")</f>
        <v>14013173026</v>
      </c>
      <c r="B71" s="1" t="s">
        <v>777</v>
      </c>
      <c r="C71" s="1" t="s">
        <v>2368</v>
      </c>
      <c r="F71" s="1" t="s">
        <v>148</v>
      </c>
      <c r="G71" s="1" t="s">
        <v>63</v>
      </c>
      <c r="H71" s="1" t="s">
        <v>38</v>
      </c>
      <c r="I71" s="1" t="s">
        <v>39</v>
      </c>
      <c r="J71" s="1" t="s">
        <v>40</v>
      </c>
      <c r="K71" s="1" t="s">
        <v>149</v>
      </c>
      <c r="L71" s="1">
        <v>35</v>
      </c>
      <c r="M71" s="1">
        <v>20</v>
      </c>
      <c r="N71" s="1" t="s">
        <v>778</v>
      </c>
      <c r="O71" s="1" t="s">
        <v>151</v>
      </c>
      <c r="P71" s="1" t="s">
        <v>779</v>
      </c>
      <c r="Q71" s="1" t="s">
        <v>780</v>
      </c>
      <c r="R71" s="1" t="s">
        <v>781</v>
      </c>
      <c r="S71" s="1" t="s">
        <v>778</v>
      </c>
      <c r="T71" s="1" t="s">
        <v>47</v>
      </c>
      <c r="V71" s="1" t="s">
        <v>140</v>
      </c>
      <c r="W71" s="1" t="s">
        <v>782</v>
      </c>
      <c r="X71" s="1" t="s">
        <v>50</v>
      </c>
      <c r="Y71" s="1" t="s">
        <v>51</v>
      </c>
      <c r="Z71" s="1" t="s">
        <v>783</v>
      </c>
      <c r="AA71" s="1" t="s">
        <v>784</v>
      </c>
      <c r="AC71" s="1" t="s">
        <v>54</v>
      </c>
      <c r="AD71" s="1" t="s">
        <v>158</v>
      </c>
      <c r="AF71" s="1" t="s">
        <v>144</v>
      </c>
      <c r="AG71" s="1" t="s">
        <v>75</v>
      </c>
      <c r="AJ71" s="1" t="s">
        <v>58</v>
      </c>
      <c r="AK71" s="1" t="s">
        <v>76</v>
      </c>
      <c r="AL71" s="1" t="s">
        <v>785</v>
      </c>
      <c r="AM71" s="1" t="s">
        <v>786</v>
      </c>
    </row>
    <row r="72" spans="1:39" x14ac:dyDescent="0.3">
      <c r="A72" s="1" t="str">
        <f>HYPERLINK("https://hsdes.intel.com/resource/14013173040","14013173040")</f>
        <v>14013173040</v>
      </c>
      <c r="B72" s="1" t="s">
        <v>787</v>
      </c>
      <c r="C72" s="1" t="s">
        <v>2368</v>
      </c>
      <c r="F72" s="1" t="s">
        <v>148</v>
      </c>
      <c r="G72" s="1" t="s">
        <v>123</v>
      </c>
      <c r="H72" s="1" t="s">
        <v>38</v>
      </c>
      <c r="I72" s="1" t="s">
        <v>39</v>
      </c>
      <c r="J72" s="1" t="s">
        <v>40</v>
      </c>
      <c r="K72" s="1" t="s">
        <v>149</v>
      </c>
      <c r="L72" s="1">
        <v>20</v>
      </c>
      <c r="M72" s="1">
        <v>16</v>
      </c>
      <c r="N72" s="1" t="s">
        <v>788</v>
      </c>
      <c r="O72" s="1" t="s">
        <v>151</v>
      </c>
      <c r="P72" s="1" t="s">
        <v>789</v>
      </c>
      <c r="Q72" s="1" t="s">
        <v>790</v>
      </c>
      <c r="R72" s="1" t="s">
        <v>791</v>
      </c>
      <c r="S72" s="1" t="s">
        <v>788</v>
      </c>
      <c r="T72" s="1" t="s">
        <v>47</v>
      </c>
      <c r="V72" s="1" t="s">
        <v>140</v>
      </c>
      <c r="W72" s="1" t="s">
        <v>792</v>
      </c>
      <c r="X72" s="1" t="s">
        <v>50</v>
      </c>
      <c r="Y72" s="1" t="s">
        <v>51</v>
      </c>
      <c r="Z72" s="1" t="s">
        <v>699</v>
      </c>
      <c r="AA72" s="1" t="s">
        <v>793</v>
      </c>
      <c r="AC72" s="1" t="s">
        <v>54</v>
      </c>
      <c r="AD72" s="1" t="s">
        <v>158</v>
      </c>
      <c r="AF72" s="1" t="s">
        <v>144</v>
      </c>
      <c r="AG72" s="1" t="s">
        <v>75</v>
      </c>
      <c r="AJ72" s="1" t="s">
        <v>58</v>
      </c>
      <c r="AK72" s="1" t="s">
        <v>76</v>
      </c>
      <c r="AL72" s="1" t="s">
        <v>794</v>
      </c>
      <c r="AM72" s="1" t="s">
        <v>795</v>
      </c>
    </row>
    <row r="73" spans="1:39" x14ac:dyDescent="0.3">
      <c r="A73" s="1" t="str">
        <f>HYPERLINK("https://hsdes.intel.com/resource/14013173043","14013173043")</f>
        <v>14013173043</v>
      </c>
      <c r="B73" s="1" t="s">
        <v>796</v>
      </c>
      <c r="C73" s="1" t="s">
        <v>2368</v>
      </c>
      <c r="F73" s="1" t="s">
        <v>148</v>
      </c>
      <c r="G73" s="1" t="s">
        <v>37</v>
      </c>
      <c r="H73" s="1" t="s">
        <v>38</v>
      </c>
      <c r="I73" s="1" t="s">
        <v>39</v>
      </c>
      <c r="J73" s="1" t="s">
        <v>40</v>
      </c>
      <c r="K73" s="1" t="s">
        <v>149</v>
      </c>
      <c r="L73" s="1">
        <v>15</v>
      </c>
      <c r="M73" s="1">
        <v>10</v>
      </c>
      <c r="N73" s="1" t="s">
        <v>797</v>
      </c>
      <c r="O73" s="1" t="s">
        <v>151</v>
      </c>
      <c r="P73" s="1" t="s">
        <v>798</v>
      </c>
      <c r="Q73" s="1" t="s">
        <v>799</v>
      </c>
      <c r="R73" s="1" t="s">
        <v>800</v>
      </c>
      <c r="S73" s="1" t="s">
        <v>797</v>
      </c>
      <c r="T73" s="1" t="s">
        <v>47</v>
      </c>
      <c r="V73" s="1" t="s">
        <v>140</v>
      </c>
      <c r="W73" s="1" t="s">
        <v>801</v>
      </c>
      <c r="X73" s="1" t="s">
        <v>50</v>
      </c>
      <c r="Y73" s="1" t="s">
        <v>51</v>
      </c>
      <c r="Z73" s="1" t="s">
        <v>699</v>
      </c>
      <c r="AA73" s="1" t="s">
        <v>802</v>
      </c>
      <c r="AC73" s="1" t="s">
        <v>54</v>
      </c>
      <c r="AD73" s="1" t="s">
        <v>158</v>
      </c>
      <c r="AF73" s="1" t="s">
        <v>56</v>
      </c>
      <c r="AG73" s="1" t="s">
        <v>75</v>
      </c>
      <c r="AJ73" s="1" t="s">
        <v>58</v>
      </c>
      <c r="AK73" s="1" t="s">
        <v>76</v>
      </c>
      <c r="AL73" s="1" t="s">
        <v>803</v>
      </c>
      <c r="AM73" s="1" t="s">
        <v>804</v>
      </c>
    </row>
    <row r="74" spans="1:39" x14ac:dyDescent="0.3">
      <c r="A74" s="1" t="str">
        <f>HYPERLINK("https://hsdes.intel.com/resource/14013173057","14013173057")</f>
        <v>14013173057</v>
      </c>
      <c r="B74" s="1" t="s">
        <v>805</v>
      </c>
      <c r="C74" s="1" t="s">
        <v>2368</v>
      </c>
      <c r="F74" s="1" t="s">
        <v>148</v>
      </c>
      <c r="G74" s="1" t="s">
        <v>123</v>
      </c>
      <c r="H74" s="1" t="s">
        <v>38</v>
      </c>
      <c r="I74" s="1" t="s">
        <v>39</v>
      </c>
      <c r="J74" s="1" t="s">
        <v>40</v>
      </c>
      <c r="K74" s="1" t="s">
        <v>149</v>
      </c>
      <c r="L74" s="1">
        <v>20</v>
      </c>
      <c r="M74" s="1">
        <v>16</v>
      </c>
      <c r="N74" s="1" t="s">
        <v>806</v>
      </c>
      <c r="O74" s="1" t="s">
        <v>151</v>
      </c>
      <c r="P74" s="1" t="s">
        <v>807</v>
      </c>
      <c r="Q74" s="1" t="s">
        <v>790</v>
      </c>
      <c r="R74" s="1" t="s">
        <v>808</v>
      </c>
      <c r="S74" s="1" t="s">
        <v>806</v>
      </c>
      <c r="T74" s="1" t="s">
        <v>47</v>
      </c>
      <c r="V74" s="1" t="s">
        <v>140</v>
      </c>
      <c r="W74" s="1" t="s">
        <v>809</v>
      </c>
      <c r="X74" s="1" t="s">
        <v>50</v>
      </c>
      <c r="Y74" s="1" t="s">
        <v>51</v>
      </c>
      <c r="Z74" s="1" t="s">
        <v>699</v>
      </c>
      <c r="AA74" s="1" t="s">
        <v>810</v>
      </c>
      <c r="AC74" s="1" t="s">
        <v>54</v>
      </c>
      <c r="AD74" s="1" t="s">
        <v>158</v>
      </c>
      <c r="AF74" s="1" t="s">
        <v>144</v>
      </c>
      <c r="AG74" s="1" t="s">
        <v>75</v>
      </c>
      <c r="AJ74" s="1" t="s">
        <v>58</v>
      </c>
      <c r="AK74" s="1" t="s">
        <v>76</v>
      </c>
      <c r="AL74" s="1" t="s">
        <v>811</v>
      </c>
      <c r="AM74" s="1" t="s">
        <v>812</v>
      </c>
    </row>
    <row r="75" spans="1:39" x14ac:dyDescent="0.3">
      <c r="A75" s="1" t="str">
        <f>HYPERLINK("https://hsdes.intel.com/resource/14013173090","14013173090")</f>
        <v>14013173090</v>
      </c>
      <c r="B75" s="1" t="s">
        <v>813</v>
      </c>
      <c r="C75" s="1" t="s">
        <v>2368</v>
      </c>
      <c r="F75" s="1" t="s">
        <v>148</v>
      </c>
      <c r="G75" s="1" t="s">
        <v>37</v>
      </c>
      <c r="H75" s="1" t="s">
        <v>38</v>
      </c>
      <c r="I75" s="1" t="s">
        <v>39</v>
      </c>
      <c r="J75" s="1" t="s">
        <v>40</v>
      </c>
      <c r="K75" s="1" t="s">
        <v>149</v>
      </c>
      <c r="L75" s="1">
        <v>15</v>
      </c>
      <c r="M75" s="1">
        <v>8</v>
      </c>
      <c r="N75" s="1" t="s">
        <v>814</v>
      </c>
      <c r="O75" s="1" t="s">
        <v>151</v>
      </c>
      <c r="P75" s="1" t="s">
        <v>815</v>
      </c>
      <c r="Q75" s="1" t="s">
        <v>816</v>
      </c>
      <c r="R75" s="1">
        <v>2203202832</v>
      </c>
      <c r="S75" s="1" t="s">
        <v>814</v>
      </c>
      <c r="T75" s="1" t="s">
        <v>47</v>
      </c>
      <c r="V75" s="1" t="s">
        <v>140</v>
      </c>
      <c r="W75" s="1" t="s">
        <v>817</v>
      </c>
      <c r="X75" s="1" t="s">
        <v>50</v>
      </c>
      <c r="Y75" s="1" t="s">
        <v>51</v>
      </c>
      <c r="Z75" s="1" t="s">
        <v>156</v>
      </c>
      <c r="AA75" s="1" t="s">
        <v>818</v>
      </c>
      <c r="AC75" s="1" t="s">
        <v>54</v>
      </c>
      <c r="AD75" s="1" t="s">
        <v>158</v>
      </c>
      <c r="AF75" s="1" t="s">
        <v>56</v>
      </c>
      <c r="AG75" s="1" t="s">
        <v>75</v>
      </c>
      <c r="AJ75" s="1" t="s">
        <v>58</v>
      </c>
      <c r="AK75" s="1" t="s">
        <v>76</v>
      </c>
      <c r="AL75" s="1" t="s">
        <v>819</v>
      </c>
      <c r="AM75" s="1" t="s">
        <v>820</v>
      </c>
    </row>
    <row r="76" spans="1:39" x14ac:dyDescent="0.3">
      <c r="A76" s="1" t="str">
        <f>HYPERLINK("https://hsdes.intel.com/resource/14013173173","14013173173")</f>
        <v>14013173173</v>
      </c>
      <c r="B76" s="1" t="s">
        <v>821</v>
      </c>
      <c r="C76" s="1" t="s">
        <v>2368</v>
      </c>
      <c r="F76" s="1" t="s">
        <v>80</v>
      </c>
      <c r="G76" s="1" t="s">
        <v>63</v>
      </c>
      <c r="H76" s="1" t="s">
        <v>38</v>
      </c>
      <c r="I76" s="1" t="s">
        <v>39</v>
      </c>
      <c r="J76" s="1" t="s">
        <v>40</v>
      </c>
      <c r="K76" s="1" t="s">
        <v>270</v>
      </c>
      <c r="L76" s="1">
        <v>20</v>
      </c>
      <c r="M76" s="1">
        <v>15</v>
      </c>
      <c r="N76" s="1" t="s">
        <v>822</v>
      </c>
      <c r="O76" s="1" t="s">
        <v>84</v>
      </c>
      <c r="P76" s="1" t="s">
        <v>823</v>
      </c>
      <c r="Q76" s="1" t="s">
        <v>824</v>
      </c>
      <c r="R76" s="1" t="s">
        <v>825</v>
      </c>
      <c r="S76" s="1" t="s">
        <v>822</v>
      </c>
      <c r="T76" s="1" t="s">
        <v>47</v>
      </c>
      <c r="U76" s="1" t="s">
        <v>88</v>
      </c>
      <c r="V76" s="1" t="s">
        <v>89</v>
      </c>
      <c r="W76" s="1" t="s">
        <v>826</v>
      </c>
      <c r="X76" s="1" t="s">
        <v>50</v>
      </c>
      <c r="Y76" s="1" t="s">
        <v>51</v>
      </c>
      <c r="Z76" s="1" t="s">
        <v>827</v>
      </c>
      <c r="AA76" s="1" t="s">
        <v>828</v>
      </c>
      <c r="AC76" s="1" t="s">
        <v>54</v>
      </c>
      <c r="AD76" s="1" t="s">
        <v>55</v>
      </c>
      <c r="AF76" s="1" t="s">
        <v>144</v>
      </c>
      <c r="AG76" s="1" t="s">
        <v>75</v>
      </c>
      <c r="AJ76" s="1" t="s">
        <v>58</v>
      </c>
      <c r="AK76" s="1" t="s">
        <v>76</v>
      </c>
      <c r="AL76" s="1" t="s">
        <v>829</v>
      </c>
      <c r="AM76" s="1" t="s">
        <v>830</v>
      </c>
    </row>
    <row r="77" spans="1:39" x14ac:dyDescent="0.3">
      <c r="A77" s="1" t="str">
        <f>HYPERLINK("https://hsdes.intel.com/resource/14013173200","14013173200")</f>
        <v>14013173200</v>
      </c>
      <c r="B77" s="1" t="s">
        <v>831</v>
      </c>
      <c r="C77" s="1" t="s">
        <v>2368</v>
      </c>
      <c r="F77" s="1" t="s">
        <v>80</v>
      </c>
      <c r="G77" s="1" t="s">
        <v>123</v>
      </c>
      <c r="H77" s="1" t="s">
        <v>38</v>
      </c>
      <c r="I77" s="1" t="s">
        <v>39</v>
      </c>
      <c r="J77" s="1" t="s">
        <v>40</v>
      </c>
      <c r="K77" s="1" t="s">
        <v>270</v>
      </c>
      <c r="L77" s="1">
        <v>18</v>
      </c>
      <c r="M77" s="1">
        <v>8</v>
      </c>
      <c r="N77" s="1" t="s">
        <v>832</v>
      </c>
      <c r="O77" s="1" t="s">
        <v>84</v>
      </c>
      <c r="P77" s="1" t="s">
        <v>833</v>
      </c>
      <c r="Q77" s="1" t="s">
        <v>834</v>
      </c>
      <c r="R77" s="1" t="s">
        <v>835</v>
      </c>
      <c r="S77" s="1" t="s">
        <v>832</v>
      </c>
      <c r="T77" s="1" t="s">
        <v>47</v>
      </c>
      <c r="U77" s="1" t="s">
        <v>88</v>
      </c>
      <c r="V77" s="1" t="s">
        <v>89</v>
      </c>
      <c r="W77" s="1" t="s">
        <v>836</v>
      </c>
      <c r="X77" s="1" t="s">
        <v>50</v>
      </c>
      <c r="Y77" s="1" t="s">
        <v>51</v>
      </c>
      <c r="Z77" s="1" t="s">
        <v>837</v>
      </c>
      <c r="AA77" s="1" t="s">
        <v>664</v>
      </c>
      <c r="AC77" s="1" t="s">
        <v>54</v>
      </c>
      <c r="AD77" s="1" t="s">
        <v>55</v>
      </c>
      <c r="AF77" s="1" t="s">
        <v>56</v>
      </c>
      <c r="AG77" s="1" t="s">
        <v>75</v>
      </c>
      <c r="AJ77" s="1" t="s">
        <v>58</v>
      </c>
      <c r="AK77" s="1" t="s">
        <v>76</v>
      </c>
      <c r="AL77" s="1" t="s">
        <v>838</v>
      </c>
      <c r="AM77" s="1" t="s">
        <v>839</v>
      </c>
    </row>
    <row r="78" spans="1:39" x14ac:dyDescent="0.3">
      <c r="A78" s="1" t="str">
        <f>HYPERLINK("https://hsdes.intel.com/resource/14013173287","14013173287")</f>
        <v>14013173287</v>
      </c>
      <c r="B78" s="1" t="s">
        <v>840</v>
      </c>
      <c r="C78" s="1" t="s">
        <v>2368</v>
      </c>
      <c r="F78" s="1" t="s">
        <v>533</v>
      </c>
      <c r="G78" s="1" t="s">
        <v>37</v>
      </c>
      <c r="H78" s="1" t="s">
        <v>38</v>
      </c>
      <c r="I78" s="1" t="s">
        <v>39</v>
      </c>
      <c r="J78" s="1" t="s">
        <v>40</v>
      </c>
      <c r="K78" s="1" t="s">
        <v>841</v>
      </c>
      <c r="L78" s="1">
        <v>8</v>
      </c>
      <c r="M78" s="1">
        <v>4</v>
      </c>
      <c r="N78" s="1" t="s">
        <v>842</v>
      </c>
      <c r="O78" s="1" t="s">
        <v>843</v>
      </c>
      <c r="P78" s="1" t="s">
        <v>844</v>
      </c>
      <c r="Q78" s="1" t="s">
        <v>845</v>
      </c>
      <c r="R78" s="1" t="s">
        <v>846</v>
      </c>
      <c r="S78" s="1" t="s">
        <v>842</v>
      </c>
      <c r="T78" s="1" t="s">
        <v>47</v>
      </c>
      <c r="V78" s="1" t="s">
        <v>71</v>
      </c>
      <c r="W78" s="1" t="s">
        <v>847</v>
      </c>
      <c r="X78" s="1" t="s">
        <v>50</v>
      </c>
      <c r="Y78" s="1" t="s">
        <v>848</v>
      </c>
      <c r="Z78" s="1" t="s">
        <v>849</v>
      </c>
      <c r="AA78" s="1" t="s">
        <v>850</v>
      </c>
      <c r="AC78" s="1" t="s">
        <v>54</v>
      </c>
      <c r="AD78" s="1" t="s">
        <v>55</v>
      </c>
      <c r="AF78" s="1" t="s">
        <v>56</v>
      </c>
      <c r="AG78" s="1" t="s">
        <v>57</v>
      </c>
      <c r="AJ78" s="1" t="s">
        <v>58</v>
      </c>
      <c r="AK78" s="1" t="s">
        <v>76</v>
      </c>
      <c r="AL78" s="1" t="s">
        <v>851</v>
      </c>
      <c r="AM78" s="1" t="s">
        <v>852</v>
      </c>
    </row>
    <row r="79" spans="1:39" x14ac:dyDescent="0.3">
      <c r="A79" s="1" t="str">
        <f>HYPERLINK("https://hsdes.intel.com/resource/14013174283","14013174283")</f>
        <v>14013174283</v>
      </c>
      <c r="B79" s="1" t="s">
        <v>853</v>
      </c>
      <c r="C79" s="1" t="s">
        <v>2368</v>
      </c>
      <c r="F79" s="1" t="s">
        <v>223</v>
      </c>
      <c r="G79" s="1" t="s">
        <v>123</v>
      </c>
      <c r="H79" s="1" t="s">
        <v>38</v>
      </c>
      <c r="I79" s="1" t="s">
        <v>39</v>
      </c>
      <c r="J79" s="1" t="s">
        <v>40</v>
      </c>
      <c r="K79" s="1" t="s">
        <v>175</v>
      </c>
      <c r="L79" s="1">
        <v>15</v>
      </c>
      <c r="M79" s="1">
        <v>12</v>
      </c>
      <c r="N79" s="1" t="s">
        <v>854</v>
      </c>
      <c r="O79" s="1" t="s">
        <v>225</v>
      </c>
      <c r="P79" s="1" t="s">
        <v>855</v>
      </c>
      <c r="Q79" s="1" t="s">
        <v>856</v>
      </c>
      <c r="R79" s="1" t="s">
        <v>857</v>
      </c>
      <c r="S79" s="1" t="s">
        <v>854</v>
      </c>
      <c r="T79" s="1" t="s">
        <v>70</v>
      </c>
      <c r="U79" s="1" t="s">
        <v>229</v>
      </c>
      <c r="V79" s="1" t="s">
        <v>230</v>
      </c>
      <c r="W79" s="1" t="s">
        <v>858</v>
      </c>
      <c r="X79" s="1" t="s">
        <v>50</v>
      </c>
      <c r="Y79" s="1" t="s">
        <v>181</v>
      </c>
      <c r="Z79" s="1" t="s">
        <v>859</v>
      </c>
      <c r="AA79" s="1" t="s">
        <v>860</v>
      </c>
      <c r="AC79" s="1" t="s">
        <v>54</v>
      </c>
      <c r="AD79" s="1" t="s">
        <v>55</v>
      </c>
      <c r="AF79" s="1" t="s">
        <v>56</v>
      </c>
      <c r="AG79" s="1" t="s">
        <v>75</v>
      </c>
      <c r="AJ79" s="1" t="s">
        <v>58</v>
      </c>
      <c r="AK79" s="1" t="s">
        <v>76</v>
      </c>
      <c r="AL79" s="1" t="s">
        <v>861</v>
      </c>
      <c r="AM79" s="1" t="s">
        <v>862</v>
      </c>
    </row>
    <row r="80" spans="1:39" x14ac:dyDescent="0.3">
      <c r="A80" s="1" t="str">
        <f>HYPERLINK("https://hsdes.intel.com/resource/14013174630","14013174630")</f>
        <v>14013174630</v>
      </c>
      <c r="B80" s="1" t="s">
        <v>863</v>
      </c>
      <c r="C80" s="1" t="s">
        <v>2368</v>
      </c>
      <c r="F80" s="1" t="s">
        <v>223</v>
      </c>
      <c r="G80" s="1" t="s">
        <v>63</v>
      </c>
      <c r="H80" s="1" t="s">
        <v>38</v>
      </c>
      <c r="I80" s="1" t="s">
        <v>39</v>
      </c>
      <c r="J80" s="1" t="s">
        <v>40</v>
      </c>
      <c r="K80" s="1" t="s">
        <v>175</v>
      </c>
      <c r="L80" s="1">
        <v>5</v>
      </c>
      <c r="M80" s="1">
        <v>5</v>
      </c>
      <c r="N80" s="1" t="s">
        <v>864</v>
      </c>
      <c r="O80" s="1" t="s">
        <v>225</v>
      </c>
      <c r="P80" s="1" t="s">
        <v>865</v>
      </c>
      <c r="Q80" s="1" t="s">
        <v>866</v>
      </c>
      <c r="R80" s="1" t="s">
        <v>867</v>
      </c>
      <c r="S80" s="1" t="s">
        <v>864</v>
      </c>
      <c r="T80" s="1" t="s">
        <v>70</v>
      </c>
      <c r="U80" s="1" t="s">
        <v>229</v>
      </c>
      <c r="V80" s="1" t="s">
        <v>230</v>
      </c>
      <c r="W80" s="1" t="s">
        <v>868</v>
      </c>
      <c r="X80" s="1" t="s">
        <v>50</v>
      </c>
      <c r="Y80" s="1" t="s">
        <v>51</v>
      </c>
      <c r="Z80" s="1" t="s">
        <v>869</v>
      </c>
      <c r="AA80" s="1" t="s">
        <v>870</v>
      </c>
      <c r="AC80" s="1" t="s">
        <v>54</v>
      </c>
      <c r="AD80" s="1" t="s">
        <v>55</v>
      </c>
      <c r="AF80" s="1" t="s">
        <v>56</v>
      </c>
      <c r="AG80" s="1" t="s">
        <v>75</v>
      </c>
      <c r="AJ80" s="1" t="s">
        <v>58</v>
      </c>
      <c r="AK80" s="1" t="s">
        <v>76</v>
      </c>
      <c r="AL80" s="1" t="s">
        <v>871</v>
      </c>
      <c r="AM80" s="1" t="s">
        <v>872</v>
      </c>
    </row>
    <row r="81" spans="1:39" x14ac:dyDescent="0.3">
      <c r="A81" s="1" t="str">
        <f>HYPERLINK("https://hsdes.intel.com/resource/14013174768","14013174768")</f>
        <v>14013174768</v>
      </c>
      <c r="B81" s="1" t="s">
        <v>873</v>
      </c>
      <c r="C81" s="1" t="s">
        <v>2368</v>
      </c>
      <c r="F81" s="1" t="s">
        <v>223</v>
      </c>
      <c r="G81" s="1" t="s">
        <v>63</v>
      </c>
      <c r="H81" s="1" t="s">
        <v>38</v>
      </c>
      <c r="I81" s="1" t="s">
        <v>39</v>
      </c>
      <c r="J81" s="1" t="s">
        <v>40</v>
      </c>
      <c r="K81" s="1" t="s">
        <v>874</v>
      </c>
      <c r="L81" s="1">
        <v>10</v>
      </c>
      <c r="M81" s="1">
        <v>5</v>
      </c>
      <c r="N81" s="1" t="s">
        <v>875</v>
      </c>
      <c r="O81" s="1" t="s">
        <v>225</v>
      </c>
      <c r="P81" s="1" t="s">
        <v>876</v>
      </c>
      <c r="Q81" s="1" t="s">
        <v>877</v>
      </c>
      <c r="R81" s="1" t="s">
        <v>878</v>
      </c>
      <c r="S81" s="1" t="s">
        <v>875</v>
      </c>
      <c r="T81" s="1" t="s">
        <v>70</v>
      </c>
      <c r="V81" s="1" t="s">
        <v>230</v>
      </c>
      <c r="W81" s="1" t="s">
        <v>879</v>
      </c>
      <c r="X81" s="1" t="s">
        <v>50</v>
      </c>
      <c r="Y81" s="1" t="s">
        <v>181</v>
      </c>
      <c r="Z81" s="1" t="s">
        <v>880</v>
      </c>
      <c r="AA81" s="1" t="s">
        <v>881</v>
      </c>
      <c r="AC81" s="1" t="s">
        <v>54</v>
      </c>
      <c r="AD81" s="1" t="s">
        <v>55</v>
      </c>
      <c r="AF81" s="1" t="s">
        <v>56</v>
      </c>
      <c r="AG81" s="1" t="s">
        <v>75</v>
      </c>
      <c r="AJ81" s="1" t="s">
        <v>58</v>
      </c>
      <c r="AK81" s="1" t="s">
        <v>76</v>
      </c>
      <c r="AL81" s="1" t="s">
        <v>882</v>
      </c>
      <c r="AM81" s="1" t="s">
        <v>883</v>
      </c>
    </row>
    <row r="82" spans="1:39" x14ac:dyDescent="0.3">
      <c r="A82" s="1" t="str">
        <f>HYPERLINK("https://hsdes.intel.com/resource/14013175465","14013175465")</f>
        <v>14013175465</v>
      </c>
      <c r="B82" s="1" t="s">
        <v>884</v>
      </c>
      <c r="C82" s="1" t="s">
        <v>2368</v>
      </c>
      <c r="F82" s="1" t="s">
        <v>223</v>
      </c>
      <c r="G82" s="1" t="s">
        <v>37</v>
      </c>
      <c r="H82" s="1" t="s">
        <v>38</v>
      </c>
      <c r="I82" s="1" t="s">
        <v>39</v>
      </c>
      <c r="J82" s="1" t="s">
        <v>40</v>
      </c>
      <c r="K82" s="1" t="s">
        <v>175</v>
      </c>
      <c r="L82" s="1">
        <v>10</v>
      </c>
      <c r="M82" s="1">
        <v>6</v>
      </c>
      <c r="N82" s="1" t="s">
        <v>885</v>
      </c>
      <c r="O82" s="1" t="s">
        <v>225</v>
      </c>
      <c r="P82" s="1" t="s">
        <v>886</v>
      </c>
      <c r="Q82" s="1" t="s">
        <v>887</v>
      </c>
      <c r="R82" s="1" t="s">
        <v>888</v>
      </c>
      <c r="S82" s="1" t="s">
        <v>885</v>
      </c>
      <c r="T82" s="1" t="s">
        <v>70</v>
      </c>
      <c r="U82" s="1" t="s">
        <v>229</v>
      </c>
      <c r="V82" s="1" t="s">
        <v>230</v>
      </c>
      <c r="W82" s="1" t="s">
        <v>889</v>
      </c>
      <c r="X82" s="1" t="s">
        <v>50</v>
      </c>
      <c r="Y82" s="1" t="s">
        <v>51</v>
      </c>
      <c r="Z82" s="1" t="s">
        <v>890</v>
      </c>
      <c r="AA82" s="1" t="s">
        <v>664</v>
      </c>
      <c r="AC82" s="1" t="s">
        <v>54</v>
      </c>
      <c r="AD82" s="1" t="s">
        <v>55</v>
      </c>
      <c r="AF82" s="1" t="s">
        <v>56</v>
      </c>
      <c r="AG82" s="1" t="s">
        <v>57</v>
      </c>
      <c r="AJ82" s="1" t="s">
        <v>58</v>
      </c>
      <c r="AK82" s="1" t="s">
        <v>76</v>
      </c>
      <c r="AL82" s="1" t="s">
        <v>891</v>
      </c>
      <c r="AM82" s="1" t="s">
        <v>892</v>
      </c>
    </row>
    <row r="83" spans="1:39" x14ac:dyDescent="0.3">
      <c r="A83" s="1" t="str">
        <f>HYPERLINK("https://hsdes.intel.com/resource/14013175486","14013175486")</f>
        <v>14013175486</v>
      </c>
      <c r="B83" s="1" t="s">
        <v>893</v>
      </c>
      <c r="C83" s="1" t="s">
        <v>2368</v>
      </c>
      <c r="F83" s="1" t="s">
        <v>223</v>
      </c>
      <c r="G83" s="1" t="s">
        <v>63</v>
      </c>
      <c r="H83" s="1" t="s">
        <v>38</v>
      </c>
      <c r="I83" s="1" t="s">
        <v>39</v>
      </c>
      <c r="J83" s="1" t="s">
        <v>40</v>
      </c>
      <c r="K83" s="1" t="s">
        <v>894</v>
      </c>
      <c r="L83" s="1">
        <v>12</v>
      </c>
      <c r="M83" s="1">
        <v>10</v>
      </c>
      <c r="N83" s="1" t="s">
        <v>895</v>
      </c>
      <c r="O83" s="1" t="s">
        <v>225</v>
      </c>
      <c r="P83" s="1" t="s">
        <v>896</v>
      </c>
      <c r="Q83" s="1" t="s">
        <v>897</v>
      </c>
      <c r="R83" s="1" t="s">
        <v>888</v>
      </c>
      <c r="S83" s="1" t="s">
        <v>895</v>
      </c>
      <c r="T83" s="1" t="s">
        <v>70</v>
      </c>
      <c r="U83" s="1" t="s">
        <v>229</v>
      </c>
      <c r="V83" s="1" t="s">
        <v>230</v>
      </c>
      <c r="W83" s="1" t="s">
        <v>898</v>
      </c>
      <c r="X83" s="1" t="s">
        <v>50</v>
      </c>
      <c r="Y83" s="1" t="s">
        <v>51</v>
      </c>
      <c r="Z83" s="1" t="s">
        <v>890</v>
      </c>
      <c r="AA83" s="1" t="s">
        <v>899</v>
      </c>
      <c r="AC83" s="1" t="s">
        <v>54</v>
      </c>
      <c r="AD83" s="1" t="s">
        <v>55</v>
      </c>
      <c r="AF83" s="1" t="s">
        <v>56</v>
      </c>
      <c r="AG83" s="1" t="s">
        <v>75</v>
      </c>
      <c r="AJ83" s="1" t="s">
        <v>58</v>
      </c>
      <c r="AK83" s="1" t="s">
        <v>76</v>
      </c>
      <c r="AL83" s="1" t="s">
        <v>900</v>
      </c>
      <c r="AM83" s="1" t="s">
        <v>901</v>
      </c>
    </row>
    <row r="84" spans="1:39" x14ac:dyDescent="0.3">
      <c r="A84" s="1" t="str">
        <f>HYPERLINK("https://hsdes.intel.com/resource/14013175857","14013175857")</f>
        <v>14013175857</v>
      </c>
      <c r="B84" s="1" t="s">
        <v>902</v>
      </c>
      <c r="C84" s="1" t="s">
        <v>2368</v>
      </c>
      <c r="F84" s="1" t="s">
        <v>198</v>
      </c>
      <c r="G84" s="1" t="s">
        <v>81</v>
      </c>
      <c r="H84" s="1" t="s">
        <v>38</v>
      </c>
      <c r="I84" s="1" t="s">
        <v>39</v>
      </c>
      <c r="J84" s="1" t="s">
        <v>40</v>
      </c>
      <c r="K84" s="1" t="s">
        <v>359</v>
      </c>
      <c r="L84" s="1">
        <v>4</v>
      </c>
      <c r="M84" s="1">
        <v>2</v>
      </c>
      <c r="N84" s="1" t="s">
        <v>903</v>
      </c>
      <c r="O84" s="1" t="s">
        <v>201</v>
      </c>
      <c r="P84" s="1" t="s">
        <v>904</v>
      </c>
      <c r="Q84" s="1" t="s">
        <v>362</v>
      </c>
      <c r="R84" s="1" t="s">
        <v>905</v>
      </c>
      <c r="S84" s="1" t="s">
        <v>903</v>
      </c>
      <c r="T84" s="1" t="s">
        <v>70</v>
      </c>
      <c r="V84" s="1" t="s">
        <v>198</v>
      </c>
      <c r="W84" s="1" t="s">
        <v>906</v>
      </c>
      <c r="X84" s="1" t="s">
        <v>50</v>
      </c>
      <c r="Y84" s="1" t="s">
        <v>643</v>
      </c>
      <c r="Z84" s="1" t="s">
        <v>907</v>
      </c>
      <c r="AA84" s="1" t="s">
        <v>908</v>
      </c>
      <c r="AC84" s="1" t="s">
        <v>54</v>
      </c>
      <c r="AD84" s="1" t="s">
        <v>55</v>
      </c>
      <c r="AF84" s="1" t="s">
        <v>56</v>
      </c>
      <c r="AG84" s="1" t="s">
        <v>75</v>
      </c>
      <c r="AJ84" s="1" t="s">
        <v>58</v>
      </c>
      <c r="AK84" s="1" t="s">
        <v>909</v>
      </c>
      <c r="AL84" s="1" t="s">
        <v>910</v>
      </c>
      <c r="AM84" s="1" t="s">
        <v>911</v>
      </c>
    </row>
    <row r="85" spans="1:39" x14ac:dyDescent="0.3">
      <c r="A85" s="1" t="str">
        <f>HYPERLINK("https://hsdes.intel.com/resource/14013176457","14013176457")</f>
        <v>14013176457</v>
      </c>
      <c r="B85" s="1" t="s">
        <v>912</v>
      </c>
      <c r="C85" s="1" t="s">
        <v>2368</v>
      </c>
      <c r="F85" s="1" t="s">
        <v>148</v>
      </c>
      <c r="G85" s="1" t="s">
        <v>63</v>
      </c>
      <c r="H85" s="1" t="s">
        <v>38</v>
      </c>
      <c r="I85" s="1" t="s">
        <v>39</v>
      </c>
      <c r="J85" s="1" t="s">
        <v>40</v>
      </c>
      <c r="K85" s="1" t="s">
        <v>149</v>
      </c>
      <c r="L85" s="1">
        <v>10</v>
      </c>
      <c r="M85" s="1">
        <v>5</v>
      </c>
      <c r="N85" s="1" t="s">
        <v>913</v>
      </c>
      <c r="O85" s="1" t="s">
        <v>537</v>
      </c>
      <c r="P85" s="1" t="s">
        <v>914</v>
      </c>
      <c r="Q85" s="1" t="s">
        <v>915</v>
      </c>
      <c r="R85" s="1" t="s">
        <v>916</v>
      </c>
      <c r="S85" s="1" t="s">
        <v>913</v>
      </c>
      <c r="T85" s="1" t="s">
        <v>70</v>
      </c>
      <c r="V85" s="1" t="s">
        <v>140</v>
      </c>
      <c r="W85" s="1" t="s">
        <v>917</v>
      </c>
      <c r="X85" s="1" t="s">
        <v>50</v>
      </c>
      <c r="Y85" s="1" t="s">
        <v>51</v>
      </c>
      <c r="Z85" s="1" t="s">
        <v>156</v>
      </c>
      <c r="AA85" s="1" t="s">
        <v>918</v>
      </c>
      <c r="AC85" s="1" t="s">
        <v>54</v>
      </c>
      <c r="AD85" s="1" t="s">
        <v>55</v>
      </c>
      <c r="AF85" s="1" t="s">
        <v>56</v>
      </c>
      <c r="AG85" s="1" t="s">
        <v>75</v>
      </c>
      <c r="AJ85" s="1" t="s">
        <v>58</v>
      </c>
      <c r="AK85" s="1" t="s">
        <v>76</v>
      </c>
      <c r="AL85" s="1" t="s">
        <v>919</v>
      </c>
      <c r="AM85" s="1" t="s">
        <v>920</v>
      </c>
    </row>
    <row r="86" spans="1:39" x14ac:dyDescent="0.3">
      <c r="A86" s="1" t="str">
        <f>HYPERLINK("https://hsdes.intel.com/resource/14013176475","14013176475")</f>
        <v>14013176475</v>
      </c>
      <c r="B86" s="1" t="s">
        <v>921</v>
      </c>
      <c r="C86" s="1" t="s">
        <v>2368</v>
      </c>
      <c r="F86" s="1" t="s">
        <v>667</v>
      </c>
      <c r="G86" s="1" t="s">
        <v>63</v>
      </c>
      <c r="H86" s="1" t="s">
        <v>38</v>
      </c>
      <c r="I86" s="1" t="s">
        <v>39</v>
      </c>
      <c r="J86" s="1" t="s">
        <v>40</v>
      </c>
      <c r="K86" s="1" t="s">
        <v>64</v>
      </c>
      <c r="L86" s="1">
        <v>20</v>
      </c>
      <c r="M86" s="1">
        <v>10</v>
      </c>
      <c r="N86" s="1" t="s">
        <v>922</v>
      </c>
      <c r="O86" s="1" t="s">
        <v>923</v>
      </c>
      <c r="P86" s="1" t="s">
        <v>924</v>
      </c>
      <c r="Q86" s="1" t="s">
        <v>925</v>
      </c>
      <c r="R86" s="1" t="s">
        <v>926</v>
      </c>
      <c r="S86" s="1" t="s">
        <v>922</v>
      </c>
      <c r="T86" s="1" t="s">
        <v>70</v>
      </c>
      <c r="V86" s="1" t="s">
        <v>667</v>
      </c>
      <c r="W86" s="1" t="s">
        <v>927</v>
      </c>
      <c r="X86" s="1" t="s">
        <v>50</v>
      </c>
      <c r="Y86" s="1" t="s">
        <v>51</v>
      </c>
      <c r="Z86" s="1" t="s">
        <v>928</v>
      </c>
      <c r="AA86" s="1" t="s">
        <v>929</v>
      </c>
      <c r="AC86" s="1" t="s">
        <v>54</v>
      </c>
      <c r="AD86" s="1" t="s">
        <v>158</v>
      </c>
      <c r="AF86" s="1" t="s">
        <v>56</v>
      </c>
      <c r="AG86" s="1" t="s">
        <v>75</v>
      </c>
      <c r="AJ86" s="1" t="s">
        <v>58</v>
      </c>
      <c r="AK86" s="1" t="s">
        <v>76</v>
      </c>
      <c r="AL86" s="1" t="s">
        <v>930</v>
      </c>
      <c r="AM86" s="1" t="s">
        <v>931</v>
      </c>
    </row>
    <row r="87" spans="1:39" x14ac:dyDescent="0.3">
      <c r="A87" s="1" t="str">
        <f>HYPERLINK("https://hsdes.intel.com/resource/14013176664","14013176664")</f>
        <v>14013176664</v>
      </c>
      <c r="B87" s="1" t="s">
        <v>932</v>
      </c>
      <c r="C87" s="1" t="s">
        <v>2368</v>
      </c>
      <c r="F87" s="1" t="s">
        <v>48</v>
      </c>
      <c r="G87" s="1" t="s">
        <v>81</v>
      </c>
      <c r="H87" s="1" t="s">
        <v>38</v>
      </c>
      <c r="I87" s="1" t="s">
        <v>39</v>
      </c>
      <c r="J87" s="1" t="s">
        <v>40</v>
      </c>
      <c r="K87" s="1" t="s">
        <v>933</v>
      </c>
      <c r="L87" s="1">
        <v>40</v>
      </c>
      <c r="M87" s="1">
        <v>35</v>
      </c>
      <c r="N87" s="1" t="s">
        <v>934</v>
      </c>
      <c r="O87" s="1" t="s">
        <v>338</v>
      </c>
      <c r="P87" s="1" t="s">
        <v>935</v>
      </c>
      <c r="Q87" s="1" t="s">
        <v>936</v>
      </c>
      <c r="R87" s="1" t="s">
        <v>937</v>
      </c>
      <c r="S87" s="1" t="s">
        <v>934</v>
      </c>
      <c r="T87" s="1" t="s">
        <v>47</v>
      </c>
      <c r="V87" s="1" t="s">
        <v>48</v>
      </c>
      <c r="W87" s="1" t="s">
        <v>938</v>
      </c>
      <c r="X87" s="1" t="s">
        <v>50</v>
      </c>
      <c r="Y87" s="1" t="s">
        <v>181</v>
      </c>
      <c r="Z87" s="1" t="s">
        <v>939</v>
      </c>
      <c r="AA87" s="1" t="s">
        <v>355</v>
      </c>
      <c r="AC87" s="1" t="s">
        <v>54</v>
      </c>
      <c r="AD87" s="1" t="s">
        <v>55</v>
      </c>
      <c r="AF87" s="1" t="s">
        <v>323</v>
      </c>
      <c r="AG87" s="1" t="s">
        <v>75</v>
      </c>
      <c r="AJ87" s="1" t="s">
        <v>58</v>
      </c>
      <c r="AK87" s="1" t="s">
        <v>76</v>
      </c>
      <c r="AL87" s="1" t="s">
        <v>940</v>
      </c>
      <c r="AM87" s="1" t="s">
        <v>941</v>
      </c>
    </row>
    <row r="88" spans="1:39" x14ac:dyDescent="0.3">
      <c r="A88" s="1" t="str">
        <f>HYPERLINK("https://hsdes.intel.com/resource/14013176673","14013176673")</f>
        <v>14013176673</v>
      </c>
      <c r="B88" s="1" t="s">
        <v>942</v>
      </c>
      <c r="C88" s="1" t="s">
        <v>2368</v>
      </c>
      <c r="F88" s="1" t="s">
        <v>48</v>
      </c>
      <c r="G88" s="1" t="s">
        <v>81</v>
      </c>
      <c r="H88" s="1" t="s">
        <v>38</v>
      </c>
      <c r="I88" s="1" t="s">
        <v>39</v>
      </c>
      <c r="J88" s="1" t="s">
        <v>40</v>
      </c>
      <c r="K88" s="1" t="s">
        <v>933</v>
      </c>
      <c r="L88" s="1">
        <v>50</v>
      </c>
      <c r="M88" s="1">
        <v>35</v>
      </c>
      <c r="N88" s="1" t="s">
        <v>943</v>
      </c>
      <c r="O88" s="1" t="s">
        <v>338</v>
      </c>
      <c r="P88" s="1" t="s">
        <v>944</v>
      </c>
      <c r="Q88" s="1" t="s">
        <v>945</v>
      </c>
      <c r="R88" s="1" t="s">
        <v>946</v>
      </c>
      <c r="S88" s="1" t="s">
        <v>943</v>
      </c>
      <c r="T88" s="1" t="s">
        <v>47</v>
      </c>
      <c r="V88" s="1" t="s">
        <v>48</v>
      </c>
      <c r="W88" s="1" t="s">
        <v>947</v>
      </c>
      <c r="X88" s="1" t="s">
        <v>50</v>
      </c>
      <c r="Y88" s="1" t="s">
        <v>181</v>
      </c>
      <c r="Z88" s="1" t="s">
        <v>948</v>
      </c>
      <c r="AA88" s="1" t="s">
        <v>949</v>
      </c>
      <c r="AC88" s="1" t="s">
        <v>54</v>
      </c>
      <c r="AD88" s="1" t="s">
        <v>55</v>
      </c>
      <c r="AF88" s="1" t="s">
        <v>323</v>
      </c>
      <c r="AG88" s="1" t="s">
        <v>75</v>
      </c>
      <c r="AJ88" s="1" t="s">
        <v>58</v>
      </c>
      <c r="AK88" s="1" t="s">
        <v>76</v>
      </c>
      <c r="AL88" s="1" t="s">
        <v>950</v>
      </c>
      <c r="AM88" s="1" t="s">
        <v>951</v>
      </c>
    </row>
    <row r="89" spans="1:39" x14ac:dyDescent="0.3">
      <c r="A89" s="1" t="str">
        <f>HYPERLINK("https://hsdes.intel.com/resource/14013176711","14013176711")</f>
        <v>14013176711</v>
      </c>
      <c r="B89" s="1" t="s">
        <v>952</v>
      </c>
      <c r="C89" s="1" t="s">
        <v>2368</v>
      </c>
      <c r="F89" s="1" t="s">
        <v>36</v>
      </c>
      <c r="G89" s="1" t="s">
        <v>547</v>
      </c>
      <c r="H89" s="1" t="s">
        <v>38</v>
      </c>
      <c r="I89" s="1" t="s">
        <v>39</v>
      </c>
      <c r="J89" s="1" t="s">
        <v>40</v>
      </c>
      <c r="K89" s="1" t="s">
        <v>175</v>
      </c>
      <c r="L89" s="1">
        <v>8</v>
      </c>
      <c r="M89" s="1">
        <v>5</v>
      </c>
      <c r="N89" s="1" t="s">
        <v>953</v>
      </c>
      <c r="O89" s="1" t="s">
        <v>238</v>
      </c>
      <c r="P89" s="1" t="s">
        <v>954</v>
      </c>
      <c r="Q89" s="1" t="s">
        <v>45</v>
      </c>
      <c r="R89" s="1" t="s">
        <v>955</v>
      </c>
      <c r="S89" s="1" t="s">
        <v>953</v>
      </c>
      <c r="T89" s="1" t="s">
        <v>47</v>
      </c>
      <c r="V89" s="1" t="s">
        <v>48</v>
      </c>
      <c r="W89" s="1" t="s">
        <v>956</v>
      </c>
      <c r="X89" s="1" t="s">
        <v>50</v>
      </c>
      <c r="Y89" s="1" t="s">
        <v>51</v>
      </c>
      <c r="Z89" s="1" t="s">
        <v>957</v>
      </c>
      <c r="AA89" s="1" t="s">
        <v>949</v>
      </c>
      <c r="AC89" s="1" t="s">
        <v>54</v>
      </c>
      <c r="AD89" s="1" t="s">
        <v>55</v>
      </c>
      <c r="AF89" s="1" t="s">
        <v>56</v>
      </c>
      <c r="AG89" s="1" t="s">
        <v>57</v>
      </c>
      <c r="AJ89" s="1" t="s">
        <v>58</v>
      </c>
      <c r="AK89" s="1" t="s">
        <v>76</v>
      </c>
      <c r="AL89" s="1" t="s">
        <v>958</v>
      </c>
      <c r="AM89" s="1" t="s">
        <v>959</v>
      </c>
    </row>
    <row r="90" spans="1:39" x14ac:dyDescent="0.3">
      <c r="A90" s="1" t="str">
        <f>HYPERLINK("https://hsdes.intel.com/resource/14013177940","14013177940")</f>
        <v>14013177940</v>
      </c>
      <c r="B90" s="1" t="s">
        <v>960</v>
      </c>
      <c r="C90" s="1" t="s">
        <v>2368</v>
      </c>
      <c r="F90" s="1" t="s">
        <v>223</v>
      </c>
      <c r="G90" s="1" t="s">
        <v>81</v>
      </c>
      <c r="H90" s="1" t="s">
        <v>38</v>
      </c>
      <c r="I90" s="1" t="s">
        <v>39</v>
      </c>
      <c r="J90" s="1" t="s">
        <v>40</v>
      </c>
      <c r="K90" s="1" t="s">
        <v>961</v>
      </c>
      <c r="L90" s="1">
        <v>5</v>
      </c>
      <c r="M90" s="1">
        <v>4</v>
      </c>
      <c r="N90" s="1" t="s">
        <v>962</v>
      </c>
      <c r="O90" s="1" t="s">
        <v>225</v>
      </c>
      <c r="P90" s="1" t="s">
        <v>963</v>
      </c>
      <c r="Q90" s="1" t="s">
        <v>964</v>
      </c>
      <c r="R90" s="1" t="s">
        <v>965</v>
      </c>
      <c r="S90" s="1" t="s">
        <v>962</v>
      </c>
      <c r="T90" s="1" t="s">
        <v>70</v>
      </c>
      <c r="U90" s="1" t="s">
        <v>229</v>
      </c>
      <c r="V90" s="1" t="s">
        <v>230</v>
      </c>
      <c r="W90" s="1" t="s">
        <v>966</v>
      </c>
      <c r="X90" s="1" t="s">
        <v>50</v>
      </c>
      <c r="Y90" s="1" t="s">
        <v>181</v>
      </c>
      <c r="Z90" s="1" t="s">
        <v>967</v>
      </c>
      <c r="AA90" s="1" t="s">
        <v>968</v>
      </c>
      <c r="AC90" s="1" t="s">
        <v>54</v>
      </c>
      <c r="AD90" s="1" t="s">
        <v>55</v>
      </c>
      <c r="AF90" s="1" t="s">
        <v>56</v>
      </c>
      <c r="AG90" s="1" t="s">
        <v>57</v>
      </c>
      <c r="AJ90" s="1" t="s">
        <v>58</v>
      </c>
      <c r="AK90" s="1" t="s">
        <v>76</v>
      </c>
      <c r="AL90" s="1" t="s">
        <v>969</v>
      </c>
      <c r="AM90" s="1" t="s">
        <v>970</v>
      </c>
    </row>
    <row r="91" spans="1:39" x14ac:dyDescent="0.3">
      <c r="A91" s="1" t="str">
        <f>HYPERLINK("https://hsdes.intel.com/resource/14013177989","14013177989")</f>
        <v>14013177989</v>
      </c>
      <c r="B91" s="1" t="s">
        <v>971</v>
      </c>
      <c r="C91" s="1" t="s">
        <v>2368</v>
      </c>
      <c r="F91" s="1" t="s">
        <v>667</v>
      </c>
      <c r="G91" s="1" t="s">
        <v>442</v>
      </c>
      <c r="H91" s="1" t="s">
        <v>38</v>
      </c>
      <c r="I91" s="1" t="s">
        <v>39</v>
      </c>
      <c r="J91" s="1" t="s">
        <v>40</v>
      </c>
      <c r="K91" s="1" t="s">
        <v>64</v>
      </c>
      <c r="L91" s="1">
        <v>15</v>
      </c>
      <c r="M91" s="1">
        <v>15</v>
      </c>
      <c r="N91" s="1" t="s">
        <v>972</v>
      </c>
      <c r="O91" s="1" t="s">
        <v>923</v>
      </c>
      <c r="P91" s="1" t="s">
        <v>973</v>
      </c>
      <c r="Q91" s="1" t="s">
        <v>974</v>
      </c>
      <c r="R91" s="1" t="s">
        <v>975</v>
      </c>
      <c r="S91" s="1" t="s">
        <v>972</v>
      </c>
      <c r="T91" s="1" t="s">
        <v>47</v>
      </c>
      <c r="V91" s="1" t="s">
        <v>667</v>
      </c>
      <c r="W91" s="1" t="s">
        <v>976</v>
      </c>
      <c r="X91" s="1" t="s">
        <v>50</v>
      </c>
      <c r="Y91" s="1" t="s">
        <v>51</v>
      </c>
      <c r="Z91" s="1" t="s">
        <v>977</v>
      </c>
      <c r="AA91" s="1" t="s">
        <v>645</v>
      </c>
      <c r="AC91" s="1" t="s">
        <v>54</v>
      </c>
      <c r="AD91" s="1" t="s">
        <v>158</v>
      </c>
      <c r="AF91" s="1" t="s">
        <v>144</v>
      </c>
      <c r="AG91" s="1" t="s">
        <v>75</v>
      </c>
      <c r="AJ91" s="1" t="s">
        <v>58</v>
      </c>
      <c r="AK91" s="1" t="s">
        <v>76</v>
      </c>
      <c r="AL91" s="1" t="s">
        <v>978</v>
      </c>
      <c r="AM91" s="1" t="s">
        <v>979</v>
      </c>
    </row>
    <row r="92" spans="1:39" x14ac:dyDescent="0.3">
      <c r="A92" s="1" t="str">
        <f>HYPERLINK("https://hsdes.intel.com/resource/14013177993","14013177993")</f>
        <v>14013177993</v>
      </c>
      <c r="B92" s="1" t="s">
        <v>980</v>
      </c>
      <c r="C92" s="1" t="s">
        <v>2368</v>
      </c>
      <c r="F92" s="1" t="s">
        <v>667</v>
      </c>
      <c r="G92" s="1" t="s">
        <v>442</v>
      </c>
      <c r="H92" s="1" t="s">
        <v>38</v>
      </c>
      <c r="I92" s="1" t="s">
        <v>39</v>
      </c>
      <c r="J92" s="1" t="s">
        <v>40</v>
      </c>
      <c r="K92" s="1" t="s">
        <v>874</v>
      </c>
      <c r="L92" s="1">
        <v>40</v>
      </c>
      <c r="M92" s="1">
        <v>35</v>
      </c>
      <c r="N92" s="1" t="s">
        <v>981</v>
      </c>
      <c r="O92" s="1" t="s">
        <v>923</v>
      </c>
      <c r="P92" s="1" t="s">
        <v>982</v>
      </c>
      <c r="Q92" s="1" t="s">
        <v>983</v>
      </c>
      <c r="R92" s="1" t="s">
        <v>984</v>
      </c>
      <c r="S92" s="1" t="s">
        <v>981</v>
      </c>
      <c r="T92" s="1" t="s">
        <v>47</v>
      </c>
      <c r="V92" s="1" t="s">
        <v>667</v>
      </c>
      <c r="W92" s="1" t="s">
        <v>985</v>
      </c>
      <c r="X92" s="1" t="s">
        <v>50</v>
      </c>
      <c r="Y92" s="1" t="s">
        <v>51</v>
      </c>
      <c r="Z92" s="1" t="s">
        <v>977</v>
      </c>
      <c r="AA92" s="1" t="s">
        <v>986</v>
      </c>
      <c r="AC92" s="1" t="s">
        <v>54</v>
      </c>
      <c r="AD92" s="1" t="s">
        <v>55</v>
      </c>
      <c r="AF92" s="1" t="s">
        <v>323</v>
      </c>
      <c r="AG92" s="1" t="s">
        <v>75</v>
      </c>
      <c r="AJ92" s="1" t="s">
        <v>58</v>
      </c>
      <c r="AK92" s="1" t="s">
        <v>76</v>
      </c>
      <c r="AL92" s="1" t="s">
        <v>987</v>
      </c>
      <c r="AM92" s="1" t="s">
        <v>988</v>
      </c>
    </row>
    <row r="93" spans="1:39" x14ac:dyDescent="0.3">
      <c r="A93" s="1" t="str">
        <f>HYPERLINK("https://hsdes.intel.com/resource/14013179092","14013179092")</f>
        <v>14013179092</v>
      </c>
      <c r="B93" s="1" t="s">
        <v>989</v>
      </c>
      <c r="C93" s="1" t="s">
        <v>2368</v>
      </c>
      <c r="F93" s="1" t="s">
        <v>48</v>
      </c>
      <c r="G93" s="1" t="s">
        <v>63</v>
      </c>
      <c r="H93" s="1" t="s">
        <v>38</v>
      </c>
      <c r="I93" s="1" t="s">
        <v>39</v>
      </c>
      <c r="J93" s="1" t="s">
        <v>40</v>
      </c>
      <c r="K93" s="1" t="s">
        <v>874</v>
      </c>
      <c r="L93" s="1">
        <v>30</v>
      </c>
      <c r="M93" s="1">
        <v>25</v>
      </c>
      <c r="N93" s="1" t="s">
        <v>990</v>
      </c>
      <c r="O93" s="1" t="s">
        <v>66</v>
      </c>
      <c r="P93" s="1" t="s">
        <v>991</v>
      </c>
      <c r="Q93" s="1" t="s">
        <v>992</v>
      </c>
      <c r="R93" s="1" t="s">
        <v>993</v>
      </c>
      <c r="S93" s="1" t="s">
        <v>990</v>
      </c>
      <c r="T93" s="1" t="s">
        <v>47</v>
      </c>
      <c r="V93" s="1" t="s">
        <v>71</v>
      </c>
      <c r="W93" s="1" t="s">
        <v>994</v>
      </c>
      <c r="X93" s="1" t="s">
        <v>50</v>
      </c>
      <c r="Y93" s="1" t="s">
        <v>51</v>
      </c>
      <c r="Z93" s="1" t="s">
        <v>995</v>
      </c>
      <c r="AA93" s="1" t="s">
        <v>996</v>
      </c>
      <c r="AC93" s="1" t="s">
        <v>54</v>
      </c>
      <c r="AD93" s="1" t="s">
        <v>158</v>
      </c>
      <c r="AF93" s="1" t="s">
        <v>323</v>
      </c>
      <c r="AG93" s="1" t="s">
        <v>57</v>
      </c>
      <c r="AJ93" s="1" t="s">
        <v>58</v>
      </c>
      <c r="AK93" s="1" t="s">
        <v>76</v>
      </c>
      <c r="AL93" s="1" t="s">
        <v>997</v>
      </c>
      <c r="AM93" s="1" t="s">
        <v>998</v>
      </c>
    </row>
    <row r="94" spans="1:39" x14ac:dyDescent="0.3">
      <c r="A94" s="1" t="str">
        <f>HYPERLINK("https://hsdes.intel.com/resource/14013179100","14013179100")</f>
        <v>14013179100</v>
      </c>
      <c r="B94" s="1" t="s">
        <v>999</v>
      </c>
      <c r="C94" s="1" t="s">
        <v>2368</v>
      </c>
      <c r="F94" s="1" t="s">
        <v>48</v>
      </c>
      <c r="G94" s="1" t="s">
        <v>63</v>
      </c>
      <c r="H94" s="1" t="s">
        <v>38</v>
      </c>
      <c r="I94" s="1" t="s">
        <v>39</v>
      </c>
      <c r="J94" s="1" t="s">
        <v>40</v>
      </c>
      <c r="K94" s="1" t="s">
        <v>874</v>
      </c>
      <c r="L94" s="1">
        <v>30</v>
      </c>
      <c r="M94" s="1">
        <v>25</v>
      </c>
      <c r="N94" s="1" t="s">
        <v>1000</v>
      </c>
      <c r="O94" s="1" t="s">
        <v>66</v>
      </c>
      <c r="P94" s="1" t="s">
        <v>1001</v>
      </c>
      <c r="Q94" s="1" t="s">
        <v>992</v>
      </c>
      <c r="R94" s="1" t="s">
        <v>1002</v>
      </c>
      <c r="S94" s="1" t="s">
        <v>1000</v>
      </c>
      <c r="T94" s="1" t="s">
        <v>47</v>
      </c>
      <c r="V94" s="1" t="s">
        <v>71</v>
      </c>
      <c r="W94" s="1" t="s">
        <v>1003</v>
      </c>
      <c r="X94" s="1" t="s">
        <v>50</v>
      </c>
      <c r="Y94" s="1" t="s">
        <v>51</v>
      </c>
      <c r="Z94" s="1" t="s">
        <v>1004</v>
      </c>
      <c r="AA94" s="1" t="s">
        <v>1005</v>
      </c>
      <c r="AC94" s="1" t="s">
        <v>54</v>
      </c>
      <c r="AD94" s="1" t="s">
        <v>158</v>
      </c>
      <c r="AF94" s="1" t="s">
        <v>323</v>
      </c>
      <c r="AG94" s="1" t="s">
        <v>75</v>
      </c>
      <c r="AJ94" s="1" t="s">
        <v>58</v>
      </c>
      <c r="AK94" s="1" t="s">
        <v>76</v>
      </c>
      <c r="AL94" s="1" t="s">
        <v>1006</v>
      </c>
      <c r="AM94" s="1" t="s">
        <v>1007</v>
      </c>
    </row>
    <row r="95" spans="1:39" x14ac:dyDescent="0.3">
      <c r="A95" s="1" t="str">
        <f>HYPERLINK("https://hsdes.intel.com/resource/14013179118","14013179118")</f>
        <v>14013179118</v>
      </c>
      <c r="B95" s="1" t="s">
        <v>1008</v>
      </c>
      <c r="C95" s="1" t="s">
        <v>2368</v>
      </c>
      <c r="F95" s="1" t="s">
        <v>48</v>
      </c>
      <c r="G95" s="1" t="s">
        <v>63</v>
      </c>
      <c r="H95" s="1" t="s">
        <v>38</v>
      </c>
      <c r="I95" s="1" t="s">
        <v>39</v>
      </c>
      <c r="J95" s="1" t="s">
        <v>40</v>
      </c>
      <c r="K95" s="1" t="s">
        <v>874</v>
      </c>
      <c r="L95" s="1">
        <v>25</v>
      </c>
      <c r="M95" s="1">
        <v>20</v>
      </c>
      <c r="N95" s="1" t="s">
        <v>1009</v>
      </c>
      <c r="O95" s="1" t="s">
        <v>66</v>
      </c>
      <c r="P95" s="1" t="s">
        <v>1010</v>
      </c>
      <c r="Q95" s="1" t="s">
        <v>1011</v>
      </c>
      <c r="R95" s="1" t="s">
        <v>1012</v>
      </c>
      <c r="S95" s="1" t="s">
        <v>1009</v>
      </c>
      <c r="T95" s="1" t="s">
        <v>47</v>
      </c>
      <c r="V95" s="1" t="s">
        <v>71</v>
      </c>
      <c r="W95" s="1" t="s">
        <v>1013</v>
      </c>
      <c r="X95" s="1" t="s">
        <v>50</v>
      </c>
      <c r="Y95" s="1" t="s">
        <v>181</v>
      </c>
      <c r="Z95" s="1" t="s">
        <v>890</v>
      </c>
      <c r="AA95" s="1" t="s">
        <v>664</v>
      </c>
      <c r="AC95" s="1" t="s">
        <v>54</v>
      </c>
      <c r="AD95" s="1" t="s">
        <v>55</v>
      </c>
      <c r="AF95" s="1" t="s">
        <v>144</v>
      </c>
      <c r="AG95" s="1" t="s">
        <v>57</v>
      </c>
      <c r="AJ95" s="1" t="s">
        <v>58</v>
      </c>
      <c r="AK95" s="1" t="s">
        <v>76</v>
      </c>
      <c r="AL95" s="1" t="s">
        <v>1014</v>
      </c>
      <c r="AM95" s="1" t="s">
        <v>1015</v>
      </c>
    </row>
    <row r="96" spans="1:39" x14ac:dyDescent="0.3">
      <c r="A96" s="1" t="str">
        <f>HYPERLINK("https://hsdes.intel.com/resource/14013179142","14013179142")</f>
        <v>14013179142</v>
      </c>
      <c r="B96" s="1" t="s">
        <v>1016</v>
      </c>
      <c r="C96" s="1" t="s">
        <v>2368</v>
      </c>
      <c r="F96" s="1" t="s">
        <v>223</v>
      </c>
      <c r="G96" s="1" t="s">
        <v>81</v>
      </c>
      <c r="H96" s="1" t="s">
        <v>38</v>
      </c>
      <c r="I96" s="1" t="s">
        <v>39</v>
      </c>
      <c r="J96" s="1" t="s">
        <v>40</v>
      </c>
      <c r="K96" s="1" t="s">
        <v>1017</v>
      </c>
      <c r="L96" s="1">
        <v>15</v>
      </c>
      <c r="M96" s="1">
        <v>5</v>
      </c>
      <c r="N96" s="1" t="s">
        <v>1018</v>
      </c>
      <c r="O96" s="1" t="s">
        <v>225</v>
      </c>
      <c r="P96" s="1" t="s">
        <v>1019</v>
      </c>
      <c r="Q96" s="1" t="s">
        <v>877</v>
      </c>
      <c r="R96" s="1" t="s">
        <v>1020</v>
      </c>
      <c r="S96" s="1" t="s">
        <v>1018</v>
      </c>
      <c r="T96" s="1" t="s">
        <v>70</v>
      </c>
      <c r="U96" s="1" t="s">
        <v>229</v>
      </c>
      <c r="V96" s="1" t="s">
        <v>230</v>
      </c>
      <c r="W96" s="1" t="s">
        <v>1021</v>
      </c>
      <c r="X96" s="1" t="s">
        <v>50</v>
      </c>
      <c r="Y96" s="1" t="s">
        <v>181</v>
      </c>
      <c r="Z96" s="1" t="s">
        <v>1022</v>
      </c>
      <c r="AA96" s="1" t="s">
        <v>1023</v>
      </c>
      <c r="AC96" s="1" t="s">
        <v>54</v>
      </c>
      <c r="AD96" s="1" t="s">
        <v>55</v>
      </c>
      <c r="AF96" s="1" t="s">
        <v>56</v>
      </c>
      <c r="AG96" s="1" t="s">
        <v>75</v>
      </c>
      <c r="AJ96" s="1" t="s">
        <v>58</v>
      </c>
      <c r="AK96" s="1" t="s">
        <v>76</v>
      </c>
      <c r="AL96" s="1" t="s">
        <v>1024</v>
      </c>
      <c r="AM96" s="1" t="s">
        <v>1025</v>
      </c>
    </row>
    <row r="97" spans="1:39" x14ac:dyDescent="0.3">
      <c r="A97" s="1" t="str">
        <f>HYPERLINK("https://hsdes.intel.com/resource/14013179168","14013179168")</f>
        <v>14013179168</v>
      </c>
      <c r="B97" s="1" t="s">
        <v>1026</v>
      </c>
      <c r="C97" s="1" t="s">
        <v>2368</v>
      </c>
      <c r="F97" s="1" t="s">
        <v>223</v>
      </c>
      <c r="G97" s="1" t="s">
        <v>63</v>
      </c>
      <c r="H97" s="1" t="s">
        <v>38</v>
      </c>
      <c r="I97" s="1" t="s">
        <v>39</v>
      </c>
      <c r="J97" s="1" t="s">
        <v>40</v>
      </c>
      <c r="K97" s="1" t="s">
        <v>1017</v>
      </c>
      <c r="L97" s="1">
        <v>15</v>
      </c>
      <c r="M97" s="1">
        <v>12</v>
      </c>
      <c r="N97" s="1" t="s">
        <v>1027</v>
      </c>
      <c r="O97" s="1" t="s">
        <v>225</v>
      </c>
      <c r="P97" s="1" t="s">
        <v>1028</v>
      </c>
      <c r="Q97" s="1" t="s">
        <v>897</v>
      </c>
      <c r="R97" s="1" t="s">
        <v>1029</v>
      </c>
      <c r="S97" s="1" t="s">
        <v>1027</v>
      </c>
      <c r="T97" s="1" t="s">
        <v>70</v>
      </c>
      <c r="U97" s="1" t="s">
        <v>229</v>
      </c>
      <c r="V97" s="1" t="s">
        <v>230</v>
      </c>
      <c r="W97" s="1" t="s">
        <v>1030</v>
      </c>
      <c r="X97" s="1" t="s">
        <v>50</v>
      </c>
      <c r="Y97" s="1" t="s">
        <v>181</v>
      </c>
      <c r="Z97" s="1" t="s">
        <v>890</v>
      </c>
      <c r="AA97" s="1" t="s">
        <v>1031</v>
      </c>
      <c r="AC97" s="1" t="s">
        <v>54</v>
      </c>
      <c r="AD97" s="1" t="s">
        <v>55</v>
      </c>
      <c r="AF97" s="1" t="s">
        <v>144</v>
      </c>
      <c r="AG97" s="1" t="s">
        <v>75</v>
      </c>
      <c r="AJ97" s="1" t="s">
        <v>58</v>
      </c>
      <c r="AK97" s="1" t="s">
        <v>76</v>
      </c>
      <c r="AL97" s="1" t="s">
        <v>1032</v>
      </c>
      <c r="AM97" s="1" t="s">
        <v>1033</v>
      </c>
    </row>
    <row r="98" spans="1:39" x14ac:dyDescent="0.3">
      <c r="A98" s="1" t="str">
        <f>HYPERLINK("https://hsdes.intel.com/resource/14013179171","14013179171")</f>
        <v>14013179171</v>
      </c>
      <c r="B98" s="1" t="s">
        <v>1034</v>
      </c>
      <c r="C98" s="1" t="s">
        <v>2368</v>
      </c>
      <c r="F98" s="1" t="s">
        <v>223</v>
      </c>
      <c r="G98" s="1" t="s">
        <v>63</v>
      </c>
      <c r="H98" s="1" t="s">
        <v>38</v>
      </c>
      <c r="I98" s="1" t="s">
        <v>39</v>
      </c>
      <c r="J98" s="1" t="s">
        <v>40</v>
      </c>
      <c r="K98" s="1" t="s">
        <v>1035</v>
      </c>
      <c r="L98" s="1">
        <v>20</v>
      </c>
      <c r="M98" s="1">
        <v>15</v>
      </c>
      <c r="N98" s="1" t="s">
        <v>1036</v>
      </c>
      <c r="O98" s="1" t="s">
        <v>151</v>
      </c>
      <c r="P98" s="1" t="s">
        <v>1037</v>
      </c>
      <c r="Q98" s="1" t="s">
        <v>1038</v>
      </c>
      <c r="R98" s="1" t="s">
        <v>1039</v>
      </c>
      <c r="S98" s="1" t="s">
        <v>1036</v>
      </c>
      <c r="T98" s="1" t="s">
        <v>70</v>
      </c>
      <c r="U98" s="1" t="s">
        <v>229</v>
      </c>
      <c r="V98" s="1" t="s">
        <v>48</v>
      </c>
      <c r="W98" s="1" t="s">
        <v>1040</v>
      </c>
      <c r="X98" s="1" t="s">
        <v>50</v>
      </c>
      <c r="Y98" s="1" t="s">
        <v>181</v>
      </c>
      <c r="Z98" s="1" t="s">
        <v>1041</v>
      </c>
      <c r="AA98" s="1" t="s">
        <v>899</v>
      </c>
      <c r="AC98" s="1" t="s">
        <v>54</v>
      </c>
      <c r="AD98" s="1" t="s">
        <v>158</v>
      </c>
      <c r="AF98" s="1" t="s">
        <v>144</v>
      </c>
      <c r="AG98" s="1" t="s">
        <v>75</v>
      </c>
      <c r="AJ98" s="1" t="s">
        <v>58</v>
      </c>
      <c r="AK98" s="1" t="s">
        <v>76</v>
      </c>
      <c r="AL98" s="1" t="s">
        <v>1042</v>
      </c>
      <c r="AM98" s="1" t="s">
        <v>1043</v>
      </c>
    </row>
    <row r="99" spans="1:39" x14ac:dyDescent="0.3">
      <c r="A99" s="1" t="str">
        <f>HYPERLINK("https://hsdes.intel.com/resource/14013179174","14013179174")</f>
        <v>14013179174</v>
      </c>
      <c r="B99" s="1" t="s">
        <v>1044</v>
      </c>
      <c r="C99" s="1" t="s">
        <v>2368</v>
      </c>
      <c r="F99" s="1" t="s">
        <v>223</v>
      </c>
      <c r="G99" s="1" t="s">
        <v>63</v>
      </c>
      <c r="H99" s="1" t="s">
        <v>38</v>
      </c>
      <c r="I99" s="1" t="s">
        <v>39</v>
      </c>
      <c r="J99" s="1" t="s">
        <v>40</v>
      </c>
      <c r="K99" s="1" t="s">
        <v>1045</v>
      </c>
      <c r="L99" s="1">
        <v>15</v>
      </c>
      <c r="M99" s="1">
        <v>10</v>
      </c>
      <c r="N99" s="1" t="s">
        <v>1046</v>
      </c>
      <c r="O99" s="1" t="s">
        <v>225</v>
      </c>
      <c r="P99" s="1" t="s">
        <v>1047</v>
      </c>
      <c r="Q99" s="1" t="s">
        <v>1048</v>
      </c>
      <c r="R99" s="1" t="s">
        <v>1049</v>
      </c>
      <c r="S99" s="1" t="s">
        <v>1046</v>
      </c>
      <c r="T99" s="1" t="s">
        <v>70</v>
      </c>
      <c r="U99" s="1" t="s">
        <v>229</v>
      </c>
      <c r="V99" s="1" t="s">
        <v>230</v>
      </c>
      <c r="W99" s="1" t="s">
        <v>1050</v>
      </c>
      <c r="X99" s="1" t="s">
        <v>50</v>
      </c>
      <c r="Y99" s="1" t="s">
        <v>181</v>
      </c>
      <c r="Z99" s="1" t="s">
        <v>890</v>
      </c>
      <c r="AA99" s="1" t="s">
        <v>899</v>
      </c>
      <c r="AC99" s="1" t="s">
        <v>54</v>
      </c>
      <c r="AD99" s="1" t="s">
        <v>55</v>
      </c>
      <c r="AF99" s="1" t="s">
        <v>56</v>
      </c>
      <c r="AG99" s="1" t="s">
        <v>75</v>
      </c>
      <c r="AJ99" s="1" t="s">
        <v>58</v>
      </c>
      <c r="AK99" s="1" t="s">
        <v>76</v>
      </c>
      <c r="AL99" s="1" t="s">
        <v>1051</v>
      </c>
      <c r="AM99" s="1" t="s">
        <v>1052</v>
      </c>
    </row>
    <row r="100" spans="1:39" x14ac:dyDescent="0.3">
      <c r="A100" s="1" t="str">
        <f>HYPERLINK("https://hsdes.intel.com/resource/14013179183","14013179183")</f>
        <v>14013179183</v>
      </c>
      <c r="B100" s="1" t="s">
        <v>1053</v>
      </c>
      <c r="C100" s="1" t="s">
        <v>2368</v>
      </c>
      <c r="F100" s="1" t="s">
        <v>223</v>
      </c>
      <c r="G100" s="1" t="s">
        <v>81</v>
      </c>
      <c r="H100" s="1" t="s">
        <v>38</v>
      </c>
      <c r="I100" s="1" t="s">
        <v>39</v>
      </c>
      <c r="J100" s="1" t="s">
        <v>40</v>
      </c>
      <c r="K100" s="1" t="s">
        <v>1017</v>
      </c>
      <c r="L100" s="1">
        <v>20</v>
      </c>
      <c r="M100" s="1">
        <v>10</v>
      </c>
      <c r="N100" s="1" t="s">
        <v>1054</v>
      </c>
      <c r="O100" s="1" t="s">
        <v>225</v>
      </c>
      <c r="P100" s="1" t="s">
        <v>1055</v>
      </c>
      <c r="Q100" s="1" t="s">
        <v>1056</v>
      </c>
      <c r="R100" s="1" t="s">
        <v>1057</v>
      </c>
      <c r="S100" s="1" t="s">
        <v>1054</v>
      </c>
      <c r="T100" s="1" t="s">
        <v>70</v>
      </c>
      <c r="U100" s="1" t="s">
        <v>229</v>
      </c>
      <c r="V100" s="1" t="s">
        <v>230</v>
      </c>
      <c r="W100" s="1" t="s">
        <v>1058</v>
      </c>
      <c r="X100" s="1" t="s">
        <v>50</v>
      </c>
      <c r="Y100" s="1" t="s">
        <v>51</v>
      </c>
      <c r="Z100" s="1" t="s">
        <v>890</v>
      </c>
      <c r="AA100" s="1" t="s">
        <v>664</v>
      </c>
      <c r="AC100" s="1" t="s">
        <v>54</v>
      </c>
      <c r="AD100" s="1" t="s">
        <v>55</v>
      </c>
      <c r="AF100" s="1" t="s">
        <v>56</v>
      </c>
      <c r="AG100" s="1" t="s">
        <v>75</v>
      </c>
      <c r="AJ100" s="1" t="s">
        <v>58</v>
      </c>
      <c r="AK100" s="1" t="s">
        <v>76</v>
      </c>
      <c r="AL100" s="1" t="s">
        <v>1059</v>
      </c>
      <c r="AM100" s="1" t="s">
        <v>1060</v>
      </c>
    </row>
    <row r="101" spans="1:39" x14ac:dyDescent="0.3">
      <c r="A101" s="1" t="str">
        <f>HYPERLINK("https://hsdes.intel.com/resource/14013179223","14013179223")</f>
        <v>14013179223</v>
      </c>
      <c r="B101" s="1" t="s">
        <v>1061</v>
      </c>
      <c r="C101" s="1" t="s">
        <v>2368</v>
      </c>
      <c r="F101" s="1" t="s">
        <v>36</v>
      </c>
      <c r="G101" s="1" t="s">
        <v>547</v>
      </c>
      <c r="H101" s="1" t="s">
        <v>38</v>
      </c>
      <c r="I101" s="1" t="s">
        <v>39</v>
      </c>
      <c r="J101" s="1" t="s">
        <v>40</v>
      </c>
      <c r="K101" s="1" t="s">
        <v>175</v>
      </c>
      <c r="L101" s="1">
        <v>8</v>
      </c>
      <c r="M101" s="1">
        <v>5</v>
      </c>
      <c r="N101" s="1" t="s">
        <v>1062</v>
      </c>
      <c r="O101" s="1" t="s">
        <v>238</v>
      </c>
      <c r="P101" s="1" t="s">
        <v>1063</v>
      </c>
      <c r="Q101" s="1" t="s">
        <v>45</v>
      </c>
      <c r="R101" s="1" t="s">
        <v>1064</v>
      </c>
      <c r="S101" s="1" t="s">
        <v>1062</v>
      </c>
      <c r="T101" s="1" t="s">
        <v>47</v>
      </c>
      <c r="V101" s="1" t="s">
        <v>48</v>
      </c>
      <c r="W101" s="1" t="s">
        <v>1065</v>
      </c>
      <c r="X101" s="1" t="s">
        <v>50</v>
      </c>
      <c r="Y101" s="1" t="s">
        <v>51</v>
      </c>
      <c r="Z101" s="1" t="s">
        <v>1066</v>
      </c>
      <c r="AA101" s="1" t="s">
        <v>53</v>
      </c>
      <c r="AC101" s="1" t="s">
        <v>54</v>
      </c>
      <c r="AD101" s="1" t="s">
        <v>55</v>
      </c>
      <c r="AF101" s="1" t="s">
        <v>56</v>
      </c>
      <c r="AG101" s="1" t="s">
        <v>57</v>
      </c>
      <c r="AJ101" s="1" t="s">
        <v>58</v>
      </c>
      <c r="AK101" s="1" t="s">
        <v>76</v>
      </c>
      <c r="AL101" s="1" t="s">
        <v>1067</v>
      </c>
      <c r="AM101" s="1" t="s">
        <v>1068</v>
      </c>
    </row>
    <row r="102" spans="1:39" x14ac:dyDescent="0.3">
      <c r="A102" s="1" t="str">
        <f>HYPERLINK("https://hsdes.intel.com/resource/14013179274","14013179274")</f>
        <v>14013179274</v>
      </c>
      <c r="B102" s="1" t="s">
        <v>1069</v>
      </c>
      <c r="C102" s="1" t="s">
        <v>2368</v>
      </c>
      <c r="F102" s="1" t="s">
        <v>133</v>
      </c>
      <c r="G102" s="1" t="s">
        <v>81</v>
      </c>
      <c r="H102" s="1" t="s">
        <v>38</v>
      </c>
      <c r="I102" s="1" t="s">
        <v>39</v>
      </c>
      <c r="J102" s="1" t="s">
        <v>40</v>
      </c>
      <c r="K102" s="1" t="s">
        <v>134</v>
      </c>
      <c r="L102" s="1">
        <v>20</v>
      </c>
      <c r="M102" s="1">
        <v>20</v>
      </c>
      <c r="N102" s="1" t="s">
        <v>1070</v>
      </c>
      <c r="O102" s="1" t="s">
        <v>136</v>
      </c>
      <c r="P102" s="1" t="s">
        <v>1071</v>
      </c>
      <c r="Q102" s="1" t="s">
        <v>1072</v>
      </c>
      <c r="R102" s="1" t="s">
        <v>1073</v>
      </c>
      <c r="S102" s="1" t="s">
        <v>1070</v>
      </c>
      <c r="T102" s="1" t="s">
        <v>47</v>
      </c>
      <c r="V102" s="1" t="s">
        <v>140</v>
      </c>
      <c r="W102" s="1" t="s">
        <v>1074</v>
      </c>
      <c r="X102" s="1" t="s">
        <v>50</v>
      </c>
      <c r="Y102" s="1" t="s">
        <v>51</v>
      </c>
      <c r="Z102" s="1" t="s">
        <v>1075</v>
      </c>
      <c r="AA102" s="1" t="s">
        <v>1076</v>
      </c>
      <c r="AC102" s="1" t="s">
        <v>54</v>
      </c>
      <c r="AD102" s="1" t="s">
        <v>55</v>
      </c>
      <c r="AF102" s="1" t="s">
        <v>144</v>
      </c>
      <c r="AG102" s="1" t="s">
        <v>75</v>
      </c>
      <c r="AJ102" s="1" t="s">
        <v>58</v>
      </c>
      <c r="AK102" s="1" t="s">
        <v>59</v>
      </c>
      <c r="AL102" s="1" t="s">
        <v>1077</v>
      </c>
      <c r="AM102" s="1" t="s">
        <v>1078</v>
      </c>
    </row>
    <row r="103" spans="1:39" x14ac:dyDescent="0.3">
      <c r="A103" s="1" t="str">
        <f>HYPERLINK("https://hsdes.intel.com/resource/14013179310","14013179310")</f>
        <v>14013179310</v>
      </c>
      <c r="B103" s="1" t="s">
        <v>1079</v>
      </c>
      <c r="C103" s="1" t="s">
        <v>2368</v>
      </c>
      <c r="F103" s="1" t="s">
        <v>48</v>
      </c>
      <c r="G103" s="1" t="s">
        <v>81</v>
      </c>
      <c r="H103" s="1" t="s">
        <v>38</v>
      </c>
      <c r="I103" s="1" t="s">
        <v>39</v>
      </c>
      <c r="J103" s="1" t="s">
        <v>40</v>
      </c>
      <c r="K103" s="1" t="s">
        <v>175</v>
      </c>
      <c r="L103" s="1">
        <v>15</v>
      </c>
      <c r="M103" s="1">
        <v>10</v>
      </c>
      <c r="N103" s="1" t="s">
        <v>1080</v>
      </c>
      <c r="O103" s="1" t="s">
        <v>338</v>
      </c>
      <c r="P103" s="1" t="s">
        <v>1081</v>
      </c>
      <c r="Q103" s="1" t="s">
        <v>1082</v>
      </c>
      <c r="R103" s="1" t="s">
        <v>1083</v>
      </c>
      <c r="S103" s="1" t="s">
        <v>1080</v>
      </c>
      <c r="T103" s="1" t="s">
        <v>47</v>
      </c>
      <c r="V103" s="1" t="s">
        <v>48</v>
      </c>
      <c r="W103" s="1" t="s">
        <v>1084</v>
      </c>
      <c r="X103" s="1" t="s">
        <v>50</v>
      </c>
      <c r="Y103" s="1" t="s">
        <v>643</v>
      </c>
      <c r="Z103" s="1" t="s">
        <v>1085</v>
      </c>
      <c r="AA103" s="1" t="s">
        <v>53</v>
      </c>
      <c r="AC103" s="1" t="s">
        <v>54</v>
      </c>
      <c r="AD103" s="1" t="s">
        <v>55</v>
      </c>
      <c r="AF103" s="1" t="s">
        <v>56</v>
      </c>
      <c r="AG103" s="1" t="s">
        <v>75</v>
      </c>
      <c r="AJ103" s="1" t="s">
        <v>58</v>
      </c>
      <c r="AK103" s="1" t="s">
        <v>76</v>
      </c>
      <c r="AL103" s="1" t="s">
        <v>1086</v>
      </c>
      <c r="AM103" s="1" t="s">
        <v>1087</v>
      </c>
    </row>
    <row r="104" spans="1:39" x14ac:dyDescent="0.3">
      <c r="A104" s="1" t="str">
        <f>HYPERLINK("https://hsdes.intel.com/resource/14013179329","14013179329")</f>
        <v>14013179329</v>
      </c>
      <c r="B104" s="1" t="s">
        <v>1088</v>
      </c>
      <c r="C104" s="1" t="s">
        <v>2368</v>
      </c>
      <c r="F104" s="1" t="s">
        <v>48</v>
      </c>
      <c r="G104" s="1" t="s">
        <v>81</v>
      </c>
      <c r="H104" s="1" t="s">
        <v>38</v>
      </c>
      <c r="I104" s="1" t="s">
        <v>39</v>
      </c>
      <c r="J104" s="1" t="s">
        <v>40</v>
      </c>
      <c r="K104" s="1" t="s">
        <v>348</v>
      </c>
      <c r="L104" s="1">
        <v>30</v>
      </c>
      <c r="M104" s="1">
        <v>15</v>
      </c>
      <c r="N104" s="1" t="s">
        <v>1089</v>
      </c>
      <c r="O104" s="1" t="s">
        <v>338</v>
      </c>
      <c r="P104" s="1" t="s">
        <v>1090</v>
      </c>
      <c r="Q104" s="1" t="s">
        <v>1091</v>
      </c>
      <c r="R104" s="1" t="s">
        <v>1092</v>
      </c>
      <c r="S104" s="1" t="s">
        <v>1089</v>
      </c>
      <c r="T104" s="1" t="s">
        <v>47</v>
      </c>
      <c r="V104" s="1" t="s">
        <v>48</v>
      </c>
      <c r="W104" s="1" t="s">
        <v>1093</v>
      </c>
      <c r="X104" s="1" t="s">
        <v>50</v>
      </c>
      <c r="Y104" s="1" t="s">
        <v>643</v>
      </c>
      <c r="Z104" s="1" t="s">
        <v>1094</v>
      </c>
      <c r="AA104" s="1" t="s">
        <v>1095</v>
      </c>
      <c r="AC104" s="1" t="s">
        <v>54</v>
      </c>
      <c r="AD104" s="1" t="s">
        <v>55</v>
      </c>
      <c r="AF104" s="1" t="s">
        <v>144</v>
      </c>
      <c r="AG104" s="1" t="s">
        <v>75</v>
      </c>
      <c r="AJ104" s="1" t="s">
        <v>58</v>
      </c>
      <c r="AK104" s="1" t="s">
        <v>76</v>
      </c>
      <c r="AL104" s="1" t="s">
        <v>1096</v>
      </c>
      <c r="AM104" s="1" t="s">
        <v>1097</v>
      </c>
    </row>
    <row r="105" spans="1:39" x14ac:dyDescent="0.3">
      <c r="A105" s="1" t="str">
        <f>HYPERLINK("https://hsdes.intel.com/resource/14013179332","14013179332")</f>
        <v>14013179332</v>
      </c>
      <c r="B105" s="1" t="s">
        <v>1098</v>
      </c>
      <c r="C105" s="1" t="s">
        <v>2368</v>
      </c>
      <c r="F105" s="1" t="s">
        <v>48</v>
      </c>
      <c r="G105" s="1" t="s">
        <v>81</v>
      </c>
      <c r="H105" s="1" t="s">
        <v>38</v>
      </c>
      <c r="I105" s="1" t="s">
        <v>187</v>
      </c>
      <c r="J105" s="1" t="s">
        <v>40</v>
      </c>
      <c r="K105" s="1" t="s">
        <v>348</v>
      </c>
      <c r="L105" s="1">
        <v>25</v>
      </c>
      <c r="M105" s="1">
        <v>15</v>
      </c>
      <c r="N105" s="1" t="s">
        <v>1099</v>
      </c>
      <c r="O105" s="1" t="s">
        <v>338</v>
      </c>
      <c r="P105" s="1" t="s">
        <v>1100</v>
      </c>
      <c r="Q105" s="1" t="s">
        <v>1082</v>
      </c>
      <c r="R105" s="1" t="s">
        <v>1101</v>
      </c>
      <c r="S105" s="1" t="s">
        <v>1099</v>
      </c>
      <c r="T105" s="1" t="s">
        <v>47</v>
      </c>
      <c r="V105" s="1" t="s">
        <v>48</v>
      </c>
      <c r="W105" s="1" t="s">
        <v>1102</v>
      </c>
      <c r="X105" s="1" t="s">
        <v>50</v>
      </c>
      <c r="Y105" s="1" t="s">
        <v>643</v>
      </c>
      <c r="Z105" s="1" t="s">
        <v>1103</v>
      </c>
      <c r="AA105" s="1" t="s">
        <v>1104</v>
      </c>
      <c r="AC105" s="1" t="s">
        <v>54</v>
      </c>
      <c r="AD105" s="1" t="s">
        <v>55</v>
      </c>
      <c r="AF105" s="1" t="s">
        <v>144</v>
      </c>
      <c r="AG105" s="1" t="s">
        <v>75</v>
      </c>
      <c r="AJ105" s="1" t="s">
        <v>58</v>
      </c>
      <c r="AK105" s="1" t="s">
        <v>76</v>
      </c>
      <c r="AL105" s="1" t="s">
        <v>1105</v>
      </c>
      <c r="AM105" s="1" t="s">
        <v>1106</v>
      </c>
    </row>
    <row r="106" spans="1:39" x14ac:dyDescent="0.3">
      <c r="A106" s="1" t="str">
        <f>HYPERLINK("https://hsdes.intel.com/resource/14013179421","14013179421")</f>
        <v>14013179421</v>
      </c>
      <c r="B106" s="1" t="s">
        <v>1107</v>
      </c>
      <c r="C106" s="1" t="s">
        <v>2368</v>
      </c>
      <c r="F106" s="1" t="s">
        <v>48</v>
      </c>
      <c r="G106" s="1" t="s">
        <v>63</v>
      </c>
      <c r="H106" s="1" t="s">
        <v>38</v>
      </c>
      <c r="I106" s="1" t="s">
        <v>39</v>
      </c>
      <c r="J106" s="1" t="s">
        <v>40</v>
      </c>
      <c r="K106" s="1" t="s">
        <v>64</v>
      </c>
      <c r="L106" s="1">
        <v>10</v>
      </c>
      <c r="M106" s="1">
        <v>8</v>
      </c>
      <c r="N106" s="1" t="s">
        <v>1108</v>
      </c>
      <c r="O106" s="1" t="s">
        <v>66</v>
      </c>
      <c r="P106" s="1" t="s">
        <v>1109</v>
      </c>
      <c r="Q106" s="1" t="s">
        <v>1110</v>
      </c>
      <c r="R106" s="1" t="s">
        <v>1111</v>
      </c>
      <c r="S106" s="1" t="s">
        <v>1108</v>
      </c>
      <c r="T106" s="1" t="s">
        <v>47</v>
      </c>
      <c r="V106" s="1" t="s">
        <v>71</v>
      </c>
      <c r="W106" s="1" t="s">
        <v>1112</v>
      </c>
      <c r="X106" s="1" t="s">
        <v>50</v>
      </c>
      <c r="Y106" s="1" t="s">
        <v>643</v>
      </c>
      <c r="Z106" s="1" t="s">
        <v>73</v>
      </c>
      <c r="AA106" s="1" t="s">
        <v>1113</v>
      </c>
      <c r="AC106" s="1" t="s">
        <v>54</v>
      </c>
      <c r="AD106" s="1" t="s">
        <v>633</v>
      </c>
      <c r="AF106" s="1" t="s">
        <v>56</v>
      </c>
      <c r="AG106" s="1" t="s">
        <v>75</v>
      </c>
      <c r="AJ106" s="1" t="s">
        <v>58</v>
      </c>
      <c r="AK106" s="1" t="s">
        <v>76</v>
      </c>
      <c r="AL106" s="1" t="s">
        <v>1114</v>
      </c>
      <c r="AM106" s="1" t="s">
        <v>1115</v>
      </c>
    </row>
    <row r="107" spans="1:39" x14ac:dyDescent="0.3">
      <c r="A107" s="1" t="str">
        <f>HYPERLINK("https://hsdes.intel.com/resource/14013179683","14013179683")</f>
        <v>14013179683</v>
      </c>
      <c r="B107" s="1" t="s">
        <v>1116</v>
      </c>
      <c r="C107" s="1" t="s">
        <v>2368</v>
      </c>
      <c r="F107" s="1" t="s">
        <v>148</v>
      </c>
      <c r="G107" s="1" t="s">
        <v>1117</v>
      </c>
      <c r="H107" s="1" t="s">
        <v>38</v>
      </c>
      <c r="I107" s="1" t="s">
        <v>39</v>
      </c>
      <c r="J107" s="1" t="s">
        <v>40</v>
      </c>
      <c r="K107" s="1" t="s">
        <v>149</v>
      </c>
      <c r="L107" s="1">
        <v>30</v>
      </c>
      <c r="M107" s="1">
        <v>10</v>
      </c>
      <c r="N107" s="1" t="s">
        <v>1118</v>
      </c>
      <c r="O107" s="1" t="s">
        <v>151</v>
      </c>
      <c r="P107" s="1" t="s">
        <v>1119</v>
      </c>
      <c r="Q107" s="1" t="s">
        <v>799</v>
      </c>
      <c r="R107" s="1" t="s">
        <v>1120</v>
      </c>
      <c r="S107" s="1" t="s">
        <v>1118</v>
      </c>
      <c r="T107" s="1" t="s">
        <v>47</v>
      </c>
      <c r="V107" s="1" t="s">
        <v>140</v>
      </c>
      <c r="W107" s="1" t="s">
        <v>1121</v>
      </c>
      <c r="X107" s="1" t="s">
        <v>50</v>
      </c>
      <c r="Y107" s="1" t="s">
        <v>51</v>
      </c>
      <c r="Z107" s="1" t="s">
        <v>699</v>
      </c>
      <c r="AA107" s="1" t="s">
        <v>1122</v>
      </c>
      <c r="AC107" s="1" t="s">
        <v>54</v>
      </c>
      <c r="AD107" s="1" t="s">
        <v>633</v>
      </c>
      <c r="AF107" s="1" t="s">
        <v>56</v>
      </c>
      <c r="AG107" s="1" t="s">
        <v>57</v>
      </c>
      <c r="AJ107" s="1" t="s">
        <v>58</v>
      </c>
      <c r="AK107" s="1" t="s">
        <v>76</v>
      </c>
      <c r="AL107" s="1" t="s">
        <v>1123</v>
      </c>
      <c r="AM107" s="1" t="s">
        <v>1124</v>
      </c>
    </row>
    <row r="108" spans="1:39" x14ac:dyDescent="0.3">
      <c r="A108" s="1" t="str">
        <f>HYPERLINK("https://hsdes.intel.com/resource/14013179888","14013179888")</f>
        <v>14013179888</v>
      </c>
      <c r="B108" s="1" t="s">
        <v>1125</v>
      </c>
      <c r="C108" s="1" t="s">
        <v>2368</v>
      </c>
      <c r="F108" s="1" t="s">
        <v>80</v>
      </c>
      <c r="G108" s="1" t="s">
        <v>123</v>
      </c>
      <c r="H108" s="1" t="s">
        <v>38</v>
      </c>
      <c r="I108" s="1" t="s">
        <v>39</v>
      </c>
      <c r="J108" s="1" t="s">
        <v>40</v>
      </c>
      <c r="K108" s="1" t="s">
        <v>299</v>
      </c>
      <c r="L108" s="1">
        <v>6</v>
      </c>
      <c r="M108" s="1">
        <v>4</v>
      </c>
      <c r="N108" s="1" t="s">
        <v>1126</v>
      </c>
      <c r="O108" s="1" t="s">
        <v>84</v>
      </c>
      <c r="P108" s="1" t="s">
        <v>1127</v>
      </c>
      <c r="Q108" s="1" t="s">
        <v>1128</v>
      </c>
      <c r="R108" s="1" t="s">
        <v>1129</v>
      </c>
      <c r="S108" s="1" t="s">
        <v>1126</v>
      </c>
      <c r="T108" s="1" t="s">
        <v>1130</v>
      </c>
      <c r="U108" s="1" t="s">
        <v>88</v>
      </c>
      <c r="V108" s="1" t="s">
        <v>89</v>
      </c>
      <c r="W108" s="1" t="s">
        <v>1131</v>
      </c>
      <c r="X108" s="1" t="s">
        <v>50</v>
      </c>
      <c r="Y108" s="1" t="s">
        <v>51</v>
      </c>
      <c r="Z108" s="1" t="s">
        <v>1132</v>
      </c>
      <c r="AA108" s="1" t="s">
        <v>1133</v>
      </c>
      <c r="AC108" s="1" t="s">
        <v>54</v>
      </c>
      <c r="AD108" s="1" t="s">
        <v>158</v>
      </c>
      <c r="AF108" s="1" t="s">
        <v>56</v>
      </c>
      <c r="AG108" s="1" t="s">
        <v>75</v>
      </c>
      <c r="AJ108" s="1" t="s">
        <v>58</v>
      </c>
      <c r="AK108" s="1" t="s">
        <v>76</v>
      </c>
      <c r="AL108" s="1" t="s">
        <v>1134</v>
      </c>
      <c r="AM108" s="1" t="s">
        <v>1135</v>
      </c>
    </row>
    <row r="109" spans="1:39" x14ac:dyDescent="0.3">
      <c r="A109" s="1" t="str">
        <f>HYPERLINK("https://hsdes.intel.com/resource/14013180508","14013180508")</f>
        <v>14013180508</v>
      </c>
      <c r="B109" s="1" t="s">
        <v>1136</v>
      </c>
      <c r="C109" s="1" t="s">
        <v>2368</v>
      </c>
      <c r="F109" s="1" t="s">
        <v>533</v>
      </c>
      <c r="G109" s="1" t="s">
        <v>63</v>
      </c>
      <c r="H109" s="1" t="s">
        <v>38</v>
      </c>
      <c r="I109" s="1" t="s">
        <v>39</v>
      </c>
      <c r="J109" s="1" t="s">
        <v>40</v>
      </c>
      <c r="K109" s="1" t="s">
        <v>175</v>
      </c>
      <c r="L109" s="1">
        <v>10</v>
      </c>
      <c r="M109" s="1">
        <v>5</v>
      </c>
      <c r="N109" s="1" t="s">
        <v>1137</v>
      </c>
      <c r="O109" s="1" t="s">
        <v>843</v>
      </c>
      <c r="P109" s="1" t="s">
        <v>1138</v>
      </c>
      <c r="Q109" s="1" t="s">
        <v>1139</v>
      </c>
      <c r="R109" s="1" t="s">
        <v>1140</v>
      </c>
      <c r="S109" s="1" t="s">
        <v>1137</v>
      </c>
      <c r="T109" s="1" t="s">
        <v>47</v>
      </c>
      <c r="V109" s="1" t="s">
        <v>71</v>
      </c>
      <c r="W109" s="1" t="s">
        <v>1141</v>
      </c>
      <c r="X109" s="1" t="s">
        <v>50</v>
      </c>
      <c r="Y109" s="1" t="s">
        <v>51</v>
      </c>
      <c r="Z109" s="1" t="s">
        <v>1142</v>
      </c>
      <c r="AA109" s="1" t="s">
        <v>390</v>
      </c>
      <c r="AC109" s="1" t="s">
        <v>54</v>
      </c>
      <c r="AD109" s="1" t="s">
        <v>55</v>
      </c>
      <c r="AF109" s="1" t="s">
        <v>56</v>
      </c>
      <c r="AG109" s="1" t="s">
        <v>57</v>
      </c>
      <c r="AJ109" s="1" t="s">
        <v>58</v>
      </c>
      <c r="AK109" s="1" t="s">
        <v>76</v>
      </c>
      <c r="AL109" s="1" t="s">
        <v>1136</v>
      </c>
      <c r="AM109" s="1" t="s">
        <v>1143</v>
      </c>
    </row>
    <row r="110" spans="1:39" x14ac:dyDescent="0.3">
      <c r="A110" s="1" t="str">
        <f>HYPERLINK("https://hsdes.intel.com/resource/14013182336","14013182336")</f>
        <v>14013182336</v>
      </c>
      <c r="B110" s="1" t="s">
        <v>1144</v>
      </c>
      <c r="C110" s="1" t="s">
        <v>2368</v>
      </c>
      <c r="F110" s="1" t="s">
        <v>36</v>
      </c>
      <c r="G110" s="1" t="s">
        <v>547</v>
      </c>
      <c r="H110" s="1" t="s">
        <v>38</v>
      </c>
      <c r="I110" s="1" t="s">
        <v>39</v>
      </c>
      <c r="J110" s="1" t="s">
        <v>40</v>
      </c>
      <c r="K110" s="1" t="s">
        <v>175</v>
      </c>
      <c r="L110" s="1">
        <v>5</v>
      </c>
      <c r="M110" s="1">
        <v>5</v>
      </c>
      <c r="N110" s="1" t="s">
        <v>1145</v>
      </c>
      <c r="O110" s="1" t="s">
        <v>238</v>
      </c>
      <c r="P110" s="1" t="s">
        <v>1146</v>
      </c>
      <c r="Q110" s="1" t="s">
        <v>45</v>
      </c>
      <c r="R110" s="1" t="s">
        <v>1147</v>
      </c>
      <c r="S110" s="1" t="s">
        <v>1145</v>
      </c>
      <c r="T110" s="1" t="s">
        <v>47</v>
      </c>
      <c r="V110" s="1" t="s">
        <v>48</v>
      </c>
      <c r="W110" s="1" t="s">
        <v>1148</v>
      </c>
      <c r="X110" s="1" t="s">
        <v>50</v>
      </c>
      <c r="Y110" s="1" t="s">
        <v>51</v>
      </c>
      <c r="Z110" s="1" t="s">
        <v>1149</v>
      </c>
      <c r="AA110" s="1" t="s">
        <v>53</v>
      </c>
      <c r="AC110" s="1" t="s">
        <v>54</v>
      </c>
      <c r="AD110" s="1" t="s">
        <v>55</v>
      </c>
      <c r="AF110" s="1" t="s">
        <v>56</v>
      </c>
      <c r="AG110" s="1" t="s">
        <v>110</v>
      </c>
      <c r="AJ110" s="1" t="s">
        <v>58</v>
      </c>
      <c r="AK110" s="1" t="s">
        <v>76</v>
      </c>
      <c r="AL110" s="1" t="s">
        <v>1150</v>
      </c>
      <c r="AM110" s="1" t="s">
        <v>1151</v>
      </c>
    </row>
    <row r="111" spans="1:39" x14ac:dyDescent="0.3">
      <c r="A111" s="1" t="str">
        <f>HYPERLINK("https://hsdes.intel.com/resource/14013182348","14013182348")</f>
        <v>14013182348</v>
      </c>
      <c r="B111" s="1" t="s">
        <v>1152</v>
      </c>
      <c r="C111" s="1" t="s">
        <v>2368</v>
      </c>
      <c r="D111"/>
      <c r="F111" s="1" t="s">
        <v>133</v>
      </c>
      <c r="G111" s="1" t="s">
        <v>81</v>
      </c>
      <c r="H111" s="1" t="s">
        <v>38</v>
      </c>
      <c r="I111" s="1" t="s">
        <v>39</v>
      </c>
      <c r="J111" s="1" t="s">
        <v>40</v>
      </c>
      <c r="K111" s="1" t="s">
        <v>134</v>
      </c>
      <c r="L111" s="1">
        <v>30</v>
      </c>
      <c r="M111" s="1">
        <v>25</v>
      </c>
      <c r="N111" s="1" t="s">
        <v>1153</v>
      </c>
      <c r="O111" s="1" t="s">
        <v>136</v>
      </c>
      <c r="P111" s="1" t="s">
        <v>1154</v>
      </c>
      <c r="Q111" s="1" t="s">
        <v>1155</v>
      </c>
      <c r="R111" s="1" t="s">
        <v>1156</v>
      </c>
      <c r="S111" s="1" t="s">
        <v>1153</v>
      </c>
      <c r="T111" s="1" t="s">
        <v>47</v>
      </c>
      <c r="V111" s="1" t="s">
        <v>140</v>
      </c>
      <c r="W111" s="1" t="s">
        <v>1157</v>
      </c>
      <c r="X111" s="1" t="s">
        <v>50</v>
      </c>
      <c r="Y111" s="1" t="s">
        <v>51</v>
      </c>
      <c r="Z111" s="1" t="s">
        <v>1158</v>
      </c>
      <c r="AA111" s="1" t="s">
        <v>53</v>
      </c>
      <c r="AC111" s="1" t="s">
        <v>54</v>
      </c>
      <c r="AD111" s="1" t="s">
        <v>55</v>
      </c>
      <c r="AF111" s="1" t="s">
        <v>323</v>
      </c>
      <c r="AG111" s="1" t="s">
        <v>75</v>
      </c>
      <c r="AJ111" s="1" t="s">
        <v>58</v>
      </c>
      <c r="AK111" s="1" t="s">
        <v>76</v>
      </c>
      <c r="AL111" s="1" t="s">
        <v>1159</v>
      </c>
      <c r="AM111" s="1" t="s">
        <v>1160</v>
      </c>
    </row>
    <row r="112" spans="1:39" x14ac:dyDescent="0.3">
      <c r="A112" s="1" t="str">
        <f>HYPERLINK("https://hsdes.intel.com/resource/14013182355","14013182355")</f>
        <v>14013182355</v>
      </c>
      <c r="B112" s="1" t="s">
        <v>1161</v>
      </c>
      <c r="C112" s="1" t="s">
        <v>2368</v>
      </c>
      <c r="F112" s="1" t="s">
        <v>133</v>
      </c>
      <c r="G112" s="1" t="s">
        <v>63</v>
      </c>
      <c r="H112" s="1" t="s">
        <v>38</v>
      </c>
      <c r="I112" s="1" t="s">
        <v>39</v>
      </c>
      <c r="J112" s="1" t="s">
        <v>40</v>
      </c>
      <c r="K112" s="1" t="s">
        <v>134</v>
      </c>
      <c r="L112" s="1">
        <v>30</v>
      </c>
      <c r="M112" s="1">
        <v>25</v>
      </c>
      <c r="N112" s="1" t="s">
        <v>1162</v>
      </c>
      <c r="O112" s="1" t="s">
        <v>136</v>
      </c>
      <c r="P112" s="1" t="s">
        <v>1163</v>
      </c>
      <c r="Q112" s="1" t="s">
        <v>1164</v>
      </c>
      <c r="R112" s="1" t="s">
        <v>1165</v>
      </c>
      <c r="S112" s="1" t="s">
        <v>1162</v>
      </c>
      <c r="T112" s="1" t="s">
        <v>47</v>
      </c>
      <c r="V112" s="1" t="s">
        <v>140</v>
      </c>
      <c r="W112" s="1" t="s">
        <v>1166</v>
      </c>
      <c r="X112" s="1" t="s">
        <v>50</v>
      </c>
      <c r="Y112" s="1" t="s">
        <v>51</v>
      </c>
      <c r="Z112" s="1" t="s">
        <v>1158</v>
      </c>
      <c r="AA112" s="1" t="s">
        <v>53</v>
      </c>
      <c r="AC112" s="1" t="s">
        <v>54</v>
      </c>
      <c r="AD112" s="1" t="s">
        <v>55</v>
      </c>
      <c r="AF112" s="1" t="s">
        <v>323</v>
      </c>
      <c r="AG112" s="1" t="s">
        <v>75</v>
      </c>
      <c r="AJ112" s="1" t="s">
        <v>58</v>
      </c>
      <c r="AK112" s="1" t="s">
        <v>76</v>
      </c>
      <c r="AL112" s="1" t="s">
        <v>1167</v>
      </c>
      <c r="AM112" s="1" t="s">
        <v>1168</v>
      </c>
    </row>
    <row r="113" spans="1:39" x14ac:dyDescent="0.3">
      <c r="A113" s="1" t="str">
        <f>HYPERLINK("https://hsdes.intel.com/resource/14013182365","14013182365")</f>
        <v>14013182365</v>
      </c>
      <c r="B113" s="1" t="s">
        <v>1169</v>
      </c>
      <c r="C113" s="1" t="s">
        <v>2368</v>
      </c>
      <c r="F113" s="1" t="s">
        <v>36</v>
      </c>
      <c r="G113" s="1" t="s">
        <v>63</v>
      </c>
      <c r="H113" s="1" t="s">
        <v>38</v>
      </c>
      <c r="I113" s="1" t="s">
        <v>39</v>
      </c>
      <c r="J113" s="1" t="s">
        <v>40</v>
      </c>
      <c r="K113" s="1" t="s">
        <v>175</v>
      </c>
      <c r="L113" s="1">
        <v>3</v>
      </c>
      <c r="M113" s="1">
        <v>2</v>
      </c>
      <c r="N113" s="1" t="s">
        <v>1170</v>
      </c>
      <c r="O113" s="1" t="s">
        <v>238</v>
      </c>
      <c r="P113" s="1" t="s">
        <v>1171</v>
      </c>
      <c r="Q113" s="1" t="s">
        <v>45</v>
      </c>
      <c r="R113" s="1" t="s">
        <v>1172</v>
      </c>
      <c r="S113" s="1" t="s">
        <v>1170</v>
      </c>
      <c r="T113" s="1" t="s">
        <v>47</v>
      </c>
      <c r="V113" s="1" t="s">
        <v>48</v>
      </c>
      <c r="W113" s="1" t="s">
        <v>1173</v>
      </c>
      <c r="X113" s="1" t="s">
        <v>50</v>
      </c>
      <c r="Y113" s="1" t="s">
        <v>51</v>
      </c>
      <c r="Z113" s="1" t="s">
        <v>1066</v>
      </c>
      <c r="AA113" s="1" t="s">
        <v>53</v>
      </c>
      <c r="AC113" s="1" t="s">
        <v>54</v>
      </c>
      <c r="AD113" s="1" t="s">
        <v>55</v>
      </c>
      <c r="AF113" s="1" t="s">
        <v>56</v>
      </c>
      <c r="AG113" s="1" t="s">
        <v>110</v>
      </c>
      <c r="AJ113" s="1" t="s">
        <v>58</v>
      </c>
      <c r="AK113" s="1" t="s">
        <v>76</v>
      </c>
      <c r="AL113" s="1" t="s">
        <v>1174</v>
      </c>
      <c r="AM113" s="1" t="s">
        <v>1175</v>
      </c>
    </row>
    <row r="114" spans="1:39" x14ac:dyDescent="0.3">
      <c r="A114" s="1" t="str">
        <f>HYPERLINK("https://hsdes.intel.com/resource/14013182423","14013182423")</f>
        <v>14013182423</v>
      </c>
      <c r="B114" s="1" t="s">
        <v>1176</v>
      </c>
      <c r="C114" s="1" t="s">
        <v>2368</v>
      </c>
      <c r="F114" s="1" t="s">
        <v>80</v>
      </c>
      <c r="G114" s="1" t="s">
        <v>547</v>
      </c>
      <c r="H114" s="1" t="s">
        <v>38</v>
      </c>
      <c r="I114" s="1" t="s">
        <v>39</v>
      </c>
      <c r="J114" s="1" t="s">
        <v>40</v>
      </c>
      <c r="K114" s="1" t="s">
        <v>299</v>
      </c>
      <c r="L114" s="1">
        <v>10</v>
      </c>
      <c r="M114" s="1">
        <v>5</v>
      </c>
      <c r="N114" s="1" t="s">
        <v>1177</v>
      </c>
      <c r="O114" s="1" t="s">
        <v>84</v>
      </c>
      <c r="P114" s="1" t="s">
        <v>1178</v>
      </c>
      <c r="Q114" s="1" t="s">
        <v>86</v>
      </c>
      <c r="R114" s="1" t="s">
        <v>1179</v>
      </c>
      <c r="S114" s="1" t="s">
        <v>1177</v>
      </c>
      <c r="T114" s="1" t="s">
        <v>47</v>
      </c>
      <c r="U114" s="1" t="s">
        <v>88</v>
      </c>
      <c r="V114" s="1" t="s">
        <v>89</v>
      </c>
      <c r="W114" s="1" t="s">
        <v>1180</v>
      </c>
      <c r="X114" s="1" t="s">
        <v>50</v>
      </c>
      <c r="Y114" s="1" t="s">
        <v>51</v>
      </c>
      <c r="Z114" s="1" t="s">
        <v>1181</v>
      </c>
      <c r="AA114" s="1" t="s">
        <v>109</v>
      </c>
      <c r="AC114" s="1" t="s">
        <v>54</v>
      </c>
      <c r="AD114" s="1" t="s">
        <v>55</v>
      </c>
      <c r="AF114" s="1" t="s">
        <v>56</v>
      </c>
      <c r="AG114" s="1" t="s">
        <v>110</v>
      </c>
      <c r="AJ114" s="1" t="s">
        <v>58</v>
      </c>
      <c r="AK114" s="1" t="s">
        <v>76</v>
      </c>
      <c r="AL114" s="1" t="s">
        <v>1182</v>
      </c>
      <c r="AM114" s="1" t="s">
        <v>1183</v>
      </c>
    </row>
    <row r="115" spans="1:39" x14ac:dyDescent="0.3">
      <c r="A115" s="1" t="str">
        <f>HYPERLINK("https://hsdes.intel.com/resource/14013182458","14013182458")</f>
        <v>14013182458</v>
      </c>
      <c r="B115" s="1" t="s">
        <v>1184</v>
      </c>
      <c r="C115" s="1" t="s">
        <v>2368</v>
      </c>
      <c r="F115" s="1" t="s">
        <v>148</v>
      </c>
      <c r="G115" s="1" t="s">
        <v>63</v>
      </c>
      <c r="H115" s="1" t="s">
        <v>38</v>
      </c>
      <c r="I115" s="1" t="s">
        <v>39</v>
      </c>
      <c r="J115" s="1" t="s">
        <v>40</v>
      </c>
      <c r="K115" s="1" t="s">
        <v>149</v>
      </c>
      <c r="L115" s="1">
        <v>10</v>
      </c>
      <c r="M115" s="1">
        <v>5</v>
      </c>
      <c r="N115" s="1" t="s">
        <v>1185</v>
      </c>
      <c r="O115" s="1" t="s">
        <v>151</v>
      </c>
      <c r="P115" s="1" t="s">
        <v>1186</v>
      </c>
      <c r="Q115" s="1" t="s">
        <v>1187</v>
      </c>
      <c r="R115" s="1" t="s">
        <v>1188</v>
      </c>
      <c r="S115" s="1" t="s">
        <v>1185</v>
      </c>
      <c r="T115" s="1" t="s">
        <v>47</v>
      </c>
      <c r="V115" s="1" t="s">
        <v>140</v>
      </c>
      <c r="W115" s="1" t="s">
        <v>1189</v>
      </c>
      <c r="X115" s="1" t="s">
        <v>50</v>
      </c>
      <c r="Y115" s="1" t="s">
        <v>51</v>
      </c>
      <c r="Z115" s="1" t="s">
        <v>699</v>
      </c>
      <c r="AA115" s="1" t="s">
        <v>1190</v>
      </c>
      <c r="AC115" s="1" t="s">
        <v>54</v>
      </c>
      <c r="AD115" s="1" t="s">
        <v>633</v>
      </c>
      <c r="AF115" s="1" t="s">
        <v>56</v>
      </c>
      <c r="AG115" s="1" t="s">
        <v>75</v>
      </c>
      <c r="AJ115" s="1" t="s">
        <v>58</v>
      </c>
      <c r="AK115" s="1" t="s">
        <v>76</v>
      </c>
      <c r="AL115" s="1" t="s">
        <v>1184</v>
      </c>
      <c r="AM115" s="1" t="s">
        <v>1191</v>
      </c>
    </row>
    <row r="116" spans="1:39" x14ac:dyDescent="0.3">
      <c r="A116" s="1" t="str">
        <f>HYPERLINK("https://hsdes.intel.com/resource/14013182569","14013182569")</f>
        <v>14013182569</v>
      </c>
      <c r="B116" s="1" t="s">
        <v>1192</v>
      </c>
      <c r="C116" s="1" t="s">
        <v>2368</v>
      </c>
      <c r="F116" s="1" t="s">
        <v>36</v>
      </c>
      <c r="G116" s="1" t="s">
        <v>63</v>
      </c>
      <c r="H116" s="1" t="s">
        <v>38</v>
      </c>
      <c r="I116" s="1" t="s">
        <v>39</v>
      </c>
      <c r="J116" s="1" t="s">
        <v>40</v>
      </c>
      <c r="K116" s="1" t="s">
        <v>236</v>
      </c>
      <c r="L116" s="1">
        <v>25</v>
      </c>
      <c r="M116" s="1">
        <v>20</v>
      </c>
      <c r="N116" s="1" t="s">
        <v>1193</v>
      </c>
      <c r="O116" s="1" t="s">
        <v>238</v>
      </c>
      <c r="P116" s="1" t="s">
        <v>1194</v>
      </c>
      <c r="Q116" s="1" t="s">
        <v>45</v>
      </c>
      <c r="R116" s="1" t="s">
        <v>1195</v>
      </c>
      <c r="S116" s="1" t="s">
        <v>1193</v>
      </c>
      <c r="T116" s="1" t="s">
        <v>47</v>
      </c>
      <c r="V116" s="1" t="s">
        <v>48</v>
      </c>
      <c r="W116" s="1" t="s">
        <v>1196</v>
      </c>
      <c r="X116" s="1" t="s">
        <v>50</v>
      </c>
      <c r="Y116" s="1" t="s">
        <v>51</v>
      </c>
      <c r="Z116" s="1" t="s">
        <v>1197</v>
      </c>
      <c r="AA116" s="1" t="s">
        <v>1198</v>
      </c>
      <c r="AC116" s="1" t="s">
        <v>54</v>
      </c>
      <c r="AD116" s="1" t="s">
        <v>55</v>
      </c>
      <c r="AF116" s="1" t="s">
        <v>144</v>
      </c>
      <c r="AG116" s="1" t="s">
        <v>110</v>
      </c>
      <c r="AJ116" s="1" t="s">
        <v>58</v>
      </c>
      <c r="AK116" s="1" t="s">
        <v>76</v>
      </c>
      <c r="AL116" s="1" t="s">
        <v>1199</v>
      </c>
      <c r="AM116" s="1" t="s">
        <v>1200</v>
      </c>
    </row>
    <row r="117" spans="1:39" x14ac:dyDescent="0.3">
      <c r="A117" s="1" t="str">
        <f>HYPERLINK("https://hsdes.intel.com/resource/14013182576","14013182576")</f>
        <v>14013182576</v>
      </c>
      <c r="B117" s="1" t="s">
        <v>1201</v>
      </c>
      <c r="C117" s="1" t="s">
        <v>2368</v>
      </c>
      <c r="F117" s="1" t="s">
        <v>36</v>
      </c>
      <c r="G117" s="1" t="s">
        <v>63</v>
      </c>
      <c r="H117" s="1" t="s">
        <v>38</v>
      </c>
      <c r="I117" s="1" t="s">
        <v>39</v>
      </c>
      <c r="J117" s="1" t="s">
        <v>40</v>
      </c>
      <c r="K117" s="1" t="s">
        <v>175</v>
      </c>
      <c r="L117" s="1">
        <v>25</v>
      </c>
      <c r="M117" s="1">
        <v>5</v>
      </c>
      <c r="N117" s="1" t="s">
        <v>1202</v>
      </c>
      <c r="O117" s="1" t="s">
        <v>238</v>
      </c>
      <c r="P117" s="1" t="s">
        <v>1203</v>
      </c>
      <c r="Q117" s="1" t="s">
        <v>45</v>
      </c>
      <c r="R117" s="1" t="s">
        <v>1204</v>
      </c>
      <c r="S117" s="1" t="s">
        <v>1202</v>
      </c>
      <c r="T117" s="1" t="s">
        <v>47</v>
      </c>
      <c r="V117" s="1" t="s">
        <v>48</v>
      </c>
      <c r="W117" s="1" t="s">
        <v>1205</v>
      </c>
      <c r="X117" s="1" t="s">
        <v>50</v>
      </c>
      <c r="Y117" s="1" t="s">
        <v>51</v>
      </c>
      <c r="Z117" s="1" t="s">
        <v>1206</v>
      </c>
      <c r="AA117" s="1" t="s">
        <v>53</v>
      </c>
      <c r="AC117" s="1" t="s">
        <v>54</v>
      </c>
      <c r="AD117" s="1" t="s">
        <v>55</v>
      </c>
      <c r="AF117" s="1" t="s">
        <v>56</v>
      </c>
      <c r="AG117" s="1" t="s">
        <v>110</v>
      </c>
      <c r="AJ117" s="1" t="s">
        <v>58</v>
      </c>
      <c r="AK117" s="1" t="s">
        <v>76</v>
      </c>
      <c r="AL117" s="1" t="s">
        <v>1207</v>
      </c>
      <c r="AM117" s="1" t="s">
        <v>1208</v>
      </c>
    </row>
    <row r="118" spans="1:39" x14ac:dyDescent="0.3">
      <c r="A118" s="1" t="str">
        <f>HYPERLINK("https://hsdes.intel.com/resource/14013182578","14013182578")</f>
        <v>14013182578</v>
      </c>
      <c r="B118" s="1" t="s">
        <v>1209</v>
      </c>
      <c r="C118" s="1" t="s">
        <v>2368</v>
      </c>
      <c r="F118" s="1" t="s">
        <v>667</v>
      </c>
      <c r="G118" s="1" t="s">
        <v>123</v>
      </c>
      <c r="H118" s="1" t="s">
        <v>38</v>
      </c>
      <c r="I118" s="1" t="s">
        <v>39</v>
      </c>
      <c r="J118" s="1" t="s">
        <v>40</v>
      </c>
      <c r="K118" s="1" t="s">
        <v>175</v>
      </c>
      <c r="L118" s="1">
        <v>15</v>
      </c>
      <c r="M118" s="1">
        <v>5</v>
      </c>
      <c r="N118" s="1" t="s">
        <v>1210</v>
      </c>
      <c r="O118" s="1" t="s">
        <v>923</v>
      </c>
      <c r="P118" s="1" t="s">
        <v>1211</v>
      </c>
      <c r="Q118" s="1" t="s">
        <v>1212</v>
      </c>
      <c r="R118" s="1" t="s">
        <v>1213</v>
      </c>
      <c r="S118" s="1" t="s">
        <v>1210</v>
      </c>
      <c r="T118" s="1" t="s">
        <v>47</v>
      </c>
      <c r="V118" s="1" t="s">
        <v>667</v>
      </c>
      <c r="W118" s="1" t="s">
        <v>1214</v>
      </c>
      <c r="X118" s="1" t="s">
        <v>50</v>
      </c>
      <c r="Y118" s="1" t="s">
        <v>51</v>
      </c>
      <c r="Z118" s="1" t="s">
        <v>1215</v>
      </c>
      <c r="AA118" s="1" t="s">
        <v>1216</v>
      </c>
      <c r="AC118" s="1" t="s">
        <v>54</v>
      </c>
      <c r="AD118" s="1" t="s">
        <v>158</v>
      </c>
      <c r="AF118" s="1" t="s">
        <v>56</v>
      </c>
      <c r="AG118" s="1" t="s">
        <v>110</v>
      </c>
      <c r="AJ118" s="1" t="s">
        <v>58</v>
      </c>
      <c r="AK118" s="1" t="s">
        <v>76</v>
      </c>
      <c r="AL118" s="1" t="s">
        <v>1217</v>
      </c>
      <c r="AM118" s="1" t="s">
        <v>1218</v>
      </c>
    </row>
    <row r="119" spans="1:39" x14ac:dyDescent="0.3">
      <c r="A119" s="1" t="str">
        <f>HYPERLINK("https://hsdes.intel.com/resource/14013182597","14013182597")</f>
        <v>14013182597</v>
      </c>
      <c r="B119" s="1" t="s">
        <v>1219</v>
      </c>
      <c r="C119" s="1" t="s">
        <v>2368</v>
      </c>
      <c r="F119" s="1" t="s">
        <v>80</v>
      </c>
      <c r="G119" s="1" t="s">
        <v>63</v>
      </c>
      <c r="H119" s="1" t="s">
        <v>38</v>
      </c>
      <c r="I119" s="1" t="s">
        <v>39</v>
      </c>
      <c r="J119" s="1" t="s">
        <v>40</v>
      </c>
      <c r="K119" s="1" t="s">
        <v>175</v>
      </c>
      <c r="L119" s="1">
        <v>30</v>
      </c>
      <c r="M119" s="1">
        <v>10</v>
      </c>
      <c r="N119" s="1" t="s">
        <v>1220</v>
      </c>
      <c r="O119" s="1" t="s">
        <v>84</v>
      </c>
      <c r="P119" s="1" t="s">
        <v>1221</v>
      </c>
      <c r="Q119" s="1" t="s">
        <v>86</v>
      </c>
      <c r="R119" s="1" t="s">
        <v>1222</v>
      </c>
      <c r="S119" s="1" t="s">
        <v>1220</v>
      </c>
      <c r="T119" s="1" t="s">
        <v>47</v>
      </c>
      <c r="U119" s="1" t="s">
        <v>88</v>
      </c>
      <c r="V119" s="1" t="s">
        <v>89</v>
      </c>
      <c r="W119" s="1" t="s">
        <v>1223</v>
      </c>
      <c r="X119" s="1" t="s">
        <v>50</v>
      </c>
      <c r="Y119" s="1" t="s">
        <v>181</v>
      </c>
      <c r="Z119" s="1" t="s">
        <v>1224</v>
      </c>
      <c r="AA119" s="1" t="s">
        <v>1225</v>
      </c>
      <c r="AC119" s="1" t="s">
        <v>54</v>
      </c>
      <c r="AD119" s="1" t="s">
        <v>55</v>
      </c>
      <c r="AF119" s="1" t="s">
        <v>56</v>
      </c>
      <c r="AG119" s="1" t="s">
        <v>75</v>
      </c>
      <c r="AJ119" s="1" t="s">
        <v>58</v>
      </c>
      <c r="AK119" s="1" t="s">
        <v>76</v>
      </c>
      <c r="AL119" s="1" t="s">
        <v>1226</v>
      </c>
      <c r="AM119" s="1" t="s">
        <v>1227</v>
      </c>
    </row>
    <row r="120" spans="1:39" x14ac:dyDescent="0.3">
      <c r="A120" s="1" t="str">
        <f>HYPERLINK("https://hsdes.intel.com/resource/14013182891","14013182891")</f>
        <v>14013182891</v>
      </c>
      <c r="B120" s="1" t="s">
        <v>1228</v>
      </c>
      <c r="C120" s="1" t="s">
        <v>2368</v>
      </c>
      <c r="F120" s="1" t="s">
        <v>198</v>
      </c>
      <c r="G120" s="1" t="s">
        <v>63</v>
      </c>
      <c r="H120" s="1" t="s">
        <v>38</v>
      </c>
      <c r="I120" s="1" t="s">
        <v>39</v>
      </c>
      <c r="J120" s="1" t="s">
        <v>40</v>
      </c>
      <c r="K120" s="1" t="s">
        <v>443</v>
      </c>
      <c r="L120" s="1">
        <v>5</v>
      </c>
      <c r="M120" s="1">
        <v>3</v>
      </c>
      <c r="N120" s="1" t="s">
        <v>1229</v>
      </c>
      <c r="O120" s="1" t="s">
        <v>201</v>
      </c>
      <c r="P120" s="1" t="s">
        <v>1230</v>
      </c>
      <c r="Q120" s="1" t="s">
        <v>1231</v>
      </c>
      <c r="R120" s="1" t="s">
        <v>1232</v>
      </c>
      <c r="S120" s="1" t="s">
        <v>1229</v>
      </c>
      <c r="T120" s="1" t="s">
        <v>70</v>
      </c>
      <c r="V120" s="1" t="s">
        <v>198</v>
      </c>
      <c r="W120" s="1" t="s">
        <v>1233</v>
      </c>
      <c r="X120" s="1" t="s">
        <v>50</v>
      </c>
      <c r="Y120" s="1" t="s">
        <v>51</v>
      </c>
      <c r="Z120" s="1" t="s">
        <v>1234</v>
      </c>
      <c r="AA120" s="1" t="s">
        <v>1235</v>
      </c>
      <c r="AC120" s="1" t="s">
        <v>54</v>
      </c>
      <c r="AD120" s="1" t="s">
        <v>55</v>
      </c>
      <c r="AF120" s="1" t="s">
        <v>56</v>
      </c>
      <c r="AG120" s="1" t="s">
        <v>75</v>
      </c>
      <c r="AJ120" s="1" t="s">
        <v>58</v>
      </c>
      <c r="AK120" s="1" t="s">
        <v>76</v>
      </c>
      <c r="AL120" s="1" t="s">
        <v>1236</v>
      </c>
      <c r="AM120" s="1" t="s">
        <v>1237</v>
      </c>
    </row>
    <row r="121" spans="1:39" x14ac:dyDescent="0.3">
      <c r="A121" s="1" t="str">
        <f>HYPERLINK("https://hsdes.intel.com/resource/14013184072","14013184072")</f>
        <v>14013184072</v>
      </c>
      <c r="B121" s="1" t="s">
        <v>1238</v>
      </c>
      <c r="C121" s="1" t="s">
        <v>2368</v>
      </c>
      <c r="F121" s="1" t="s">
        <v>133</v>
      </c>
      <c r="G121" s="1" t="s">
        <v>63</v>
      </c>
      <c r="H121" s="1" t="s">
        <v>38</v>
      </c>
      <c r="I121" s="1" t="s">
        <v>39</v>
      </c>
      <c r="J121" s="1" t="s">
        <v>40</v>
      </c>
      <c r="K121" s="1" t="s">
        <v>134</v>
      </c>
      <c r="L121" s="1">
        <v>15</v>
      </c>
      <c r="M121" s="1">
        <v>10</v>
      </c>
      <c r="N121" s="1" t="s">
        <v>1239</v>
      </c>
      <c r="O121" s="1" t="s">
        <v>136</v>
      </c>
      <c r="P121" s="1" t="s">
        <v>1240</v>
      </c>
      <c r="Q121" s="1" t="s">
        <v>1241</v>
      </c>
      <c r="R121" s="1" t="s">
        <v>1242</v>
      </c>
      <c r="S121" s="1" t="s">
        <v>1239</v>
      </c>
      <c r="T121" s="1" t="s">
        <v>47</v>
      </c>
      <c r="V121" s="1" t="s">
        <v>140</v>
      </c>
      <c r="W121" s="1" t="s">
        <v>1243</v>
      </c>
      <c r="X121" s="1" t="s">
        <v>50</v>
      </c>
      <c r="Y121" s="1" t="s">
        <v>51</v>
      </c>
      <c r="Z121" s="1" t="s">
        <v>1244</v>
      </c>
      <c r="AA121" s="1" t="s">
        <v>53</v>
      </c>
      <c r="AC121" s="1" t="s">
        <v>54</v>
      </c>
      <c r="AD121" s="1" t="s">
        <v>55</v>
      </c>
      <c r="AF121" s="1" t="s">
        <v>56</v>
      </c>
      <c r="AG121" s="1" t="s">
        <v>75</v>
      </c>
      <c r="AJ121" s="1" t="s">
        <v>58</v>
      </c>
      <c r="AK121" s="1" t="s">
        <v>1245</v>
      </c>
      <c r="AL121" s="1" t="s">
        <v>1246</v>
      </c>
      <c r="AM121" s="1" t="s">
        <v>1247</v>
      </c>
    </row>
    <row r="122" spans="1:39" x14ac:dyDescent="0.3">
      <c r="A122" s="1" t="str">
        <f>HYPERLINK("https://hsdes.intel.com/resource/14013184108","14013184108")</f>
        <v>14013184108</v>
      </c>
      <c r="B122" s="1" t="s">
        <v>1248</v>
      </c>
      <c r="C122" s="1" t="s">
        <v>2368</v>
      </c>
      <c r="F122" s="1" t="s">
        <v>148</v>
      </c>
      <c r="G122" s="1" t="s">
        <v>63</v>
      </c>
      <c r="H122" s="1" t="s">
        <v>38</v>
      </c>
      <c r="I122" s="1" t="s">
        <v>39</v>
      </c>
      <c r="J122" s="1" t="s">
        <v>40</v>
      </c>
      <c r="K122" s="1" t="s">
        <v>149</v>
      </c>
      <c r="L122" s="1">
        <v>20</v>
      </c>
      <c r="M122" s="1">
        <v>15</v>
      </c>
      <c r="N122" s="1" t="s">
        <v>1249</v>
      </c>
      <c r="O122" s="1" t="s">
        <v>151</v>
      </c>
      <c r="P122" s="1" t="s">
        <v>1250</v>
      </c>
      <c r="Q122" s="1" t="s">
        <v>816</v>
      </c>
      <c r="R122" s="1" t="s">
        <v>1251</v>
      </c>
      <c r="S122" s="1" t="s">
        <v>1249</v>
      </c>
      <c r="T122" s="1" t="s">
        <v>47</v>
      </c>
      <c r="V122" s="1" t="s">
        <v>140</v>
      </c>
      <c r="W122" s="1" t="s">
        <v>1252</v>
      </c>
      <c r="X122" s="1" t="s">
        <v>50</v>
      </c>
      <c r="Y122" s="1" t="s">
        <v>51</v>
      </c>
      <c r="Z122" s="1" t="s">
        <v>699</v>
      </c>
      <c r="AA122" s="1" t="s">
        <v>1253</v>
      </c>
      <c r="AC122" s="1" t="s">
        <v>54</v>
      </c>
      <c r="AD122" s="1" t="s">
        <v>55</v>
      </c>
      <c r="AF122" s="1" t="s">
        <v>144</v>
      </c>
      <c r="AG122" s="1" t="s">
        <v>75</v>
      </c>
      <c r="AJ122" s="1" t="s">
        <v>58</v>
      </c>
      <c r="AK122" s="1" t="s">
        <v>76</v>
      </c>
      <c r="AL122" s="1" t="s">
        <v>1254</v>
      </c>
      <c r="AM122" s="1" t="s">
        <v>1255</v>
      </c>
    </row>
    <row r="123" spans="1:39" x14ac:dyDescent="0.3">
      <c r="A123" s="1" t="str">
        <f>HYPERLINK("https://hsdes.intel.com/resource/14013184164","14013184164")</f>
        <v>14013184164</v>
      </c>
      <c r="B123" s="1" t="s">
        <v>1256</v>
      </c>
      <c r="C123" s="1" t="s">
        <v>2368</v>
      </c>
      <c r="F123" s="1" t="s">
        <v>80</v>
      </c>
      <c r="G123" s="1" t="s">
        <v>123</v>
      </c>
      <c r="H123" s="1" t="s">
        <v>38</v>
      </c>
      <c r="I123" s="1" t="s">
        <v>39</v>
      </c>
      <c r="J123" s="1" t="s">
        <v>40</v>
      </c>
      <c r="K123" s="1" t="s">
        <v>82</v>
      </c>
      <c r="L123" s="1">
        <v>5</v>
      </c>
      <c r="M123" s="1">
        <v>3</v>
      </c>
      <c r="N123" s="1" t="s">
        <v>1257</v>
      </c>
      <c r="O123" s="1" t="s">
        <v>84</v>
      </c>
      <c r="P123" s="1" t="s">
        <v>1258</v>
      </c>
      <c r="Q123" s="1" t="s">
        <v>86</v>
      </c>
      <c r="R123" s="1" t="s">
        <v>1259</v>
      </c>
      <c r="S123" s="1" t="s">
        <v>1257</v>
      </c>
      <c r="T123" s="1" t="s">
        <v>47</v>
      </c>
      <c r="U123" s="1" t="s">
        <v>88</v>
      </c>
      <c r="V123" s="1" t="s">
        <v>89</v>
      </c>
      <c r="W123" s="1" t="s">
        <v>1260</v>
      </c>
      <c r="X123" s="1" t="s">
        <v>50</v>
      </c>
      <c r="Y123" s="1" t="s">
        <v>51</v>
      </c>
      <c r="Z123" s="1" t="s">
        <v>1261</v>
      </c>
      <c r="AA123" s="1" t="s">
        <v>100</v>
      </c>
      <c r="AC123" s="1" t="s">
        <v>54</v>
      </c>
      <c r="AD123" s="1" t="s">
        <v>55</v>
      </c>
      <c r="AF123" s="1" t="s">
        <v>56</v>
      </c>
      <c r="AG123" s="1" t="s">
        <v>75</v>
      </c>
      <c r="AJ123" s="1" t="s">
        <v>58</v>
      </c>
      <c r="AK123" s="1" t="s">
        <v>76</v>
      </c>
      <c r="AL123" s="1" t="s">
        <v>1262</v>
      </c>
      <c r="AM123" s="1" t="s">
        <v>1263</v>
      </c>
    </row>
    <row r="124" spans="1:39" x14ac:dyDescent="0.3">
      <c r="A124" s="1" t="str">
        <f>HYPERLINK("https://hsdes.intel.com/resource/14013184167","14013184167")</f>
        <v>14013184167</v>
      </c>
      <c r="B124" s="1" t="s">
        <v>1264</v>
      </c>
      <c r="C124" s="1" t="s">
        <v>2368</v>
      </c>
      <c r="F124" s="1" t="s">
        <v>80</v>
      </c>
      <c r="G124" s="1" t="s">
        <v>123</v>
      </c>
      <c r="H124" s="1" t="s">
        <v>38</v>
      </c>
      <c r="I124" s="1" t="s">
        <v>39</v>
      </c>
      <c r="J124" s="1" t="s">
        <v>40</v>
      </c>
      <c r="K124" s="1" t="s">
        <v>82</v>
      </c>
      <c r="L124" s="1">
        <v>5</v>
      </c>
      <c r="M124" s="1">
        <v>4</v>
      </c>
      <c r="N124" s="1" t="s">
        <v>1265</v>
      </c>
      <c r="O124" s="1" t="s">
        <v>84</v>
      </c>
      <c r="P124" s="1" t="s">
        <v>1266</v>
      </c>
      <c r="Q124" s="1" t="s">
        <v>86</v>
      </c>
      <c r="R124" s="1" t="s">
        <v>1267</v>
      </c>
      <c r="S124" s="1" t="s">
        <v>1265</v>
      </c>
      <c r="T124" s="1" t="s">
        <v>47</v>
      </c>
      <c r="U124" s="1" t="s">
        <v>88</v>
      </c>
      <c r="V124" s="1" t="s">
        <v>89</v>
      </c>
      <c r="W124" s="1" t="s">
        <v>1268</v>
      </c>
      <c r="X124" s="1" t="s">
        <v>50</v>
      </c>
      <c r="Y124" s="1" t="s">
        <v>51</v>
      </c>
      <c r="Z124" s="1" t="s">
        <v>1269</v>
      </c>
      <c r="AA124" s="1" t="s">
        <v>1270</v>
      </c>
      <c r="AC124" s="1" t="s">
        <v>54</v>
      </c>
      <c r="AD124" s="1" t="s">
        <v>158</v>
      </c>
      <c r="AF124" s="1" t="s">
        <v>56</v>
      </c>
      <c r="AG124" s="1" t="s">
        <v>75</v>
      </c>
      <c r="AJ124" s="1" t="s">
        <v>58</v>
      </c>
      <c r="AK124" s="1" t="s">
        <v>76</v>
      </c>
      <c r="AL124" s="1" t="s">
        <v>1271</v>
      </c>
      <c r="AM124" s="1" t="s">
        <v>1272</v>
      </c>
    </row>
    <row r="125" spans="1:39" x14ac:dyDescent="0.3">
      <c r="A125" s="1" t="str">
        <f>HYPERLINK("https://hsdes.intel.com/resource/14013184170","14013184170")</f>
        <v>14013184170</v>
      </c>
      <c r="B125" s="1" t="s">
        <v>1273</v>
      </c>
      <c r="C125" s="1" t="s">
        <v>2368</v>
      </c>
      <c r="F125" s="1" t="s">
        <v>80</v>
      </c>
      <c r="G125" s="1" t="s">
        <v>123</v>
      </c>
      <c r="H125" s="1" t="s">
        <v>38</v>
      </c>
      <c r="I125" s="1" t="s">
        <v>39</v>
      </c>
      <c r="J125" s="1" t="s">
        <v>40</v>
      </c>
      <c r="K125" s="1" t="s">
        <v>299</v>
      </c>
      <c r="L125" s="1">
        <v>5</v>
      </c>
      <c r="M125" s="1">
        <v>3</v>
      </c>
      <c r="N125" s="1" t="s">
        <v>1274</v>
      </c>
      <c r="O125" s="1" t="s">
        <v>84</v>
      </c>
      <c r="P125" s="1" t="s">
        <v>1275</v>
      </c>
      <c r="Q125" s="1" t="s">
        <v>687</v>
      </c>
      <c r="R125" s="1" t="s">
        <v>1276</v>
      </c>
      <c r="S125" s="1" t="s">
        <v>1274</v>
      </c>
      <c r="T125" s="1" t="s">
        <v>47</v>
      </c>
      <c r="U125" s="1" t="s">
        <v>88</v>
      </c>
      <c r="V125" s="1" t="s">
        <v>89</v>
      </c>
      <c r="W125" s="1" t="s">
        <v>1277</v>
      </c>
      <c r="X125" s="1" t="s">
        <v>50</v>
      </c>
      <c r="Y125" s="1" t="s">
        <v>51</v>
      </c>
      <c r="Z125" s="1" t="s">
        <v>1278</v>
      </c>
      <c r="AA125" s="1" t="s">
        <v>1279</v>
      </c>
      <c r="AC125" s="1" t="s">
        <v>54</v>
      </c>
      <c r="AD125" s="1" t="s">
        <v>55</v>
      </c>
      <c r="AF125" s="1" t="s">
        <v>56</v>
      </c>
      <c r="AG125" s="1" t="s">
        <v>75</v>
      </c>
      <c r="AJ125" s="1" t="s">
        <v>58</v>
      </c>
      <c r="AK125" s="1" t="s">
        <v>76</v>
      </c>
      <c r="AL125" s="1" t="s">
        <v>1280</v>
      </c>
      <c r="AM125" s="1" t="s">
        <v>1281</v>
      </c>
    </row>
    <row r="126" spans="1:39" x14ac:dyDescent="0.3">
      <c r="A126" s="1" t="str">
        <f>HYPERLINK("https://hsdes.intel.com/resource/14013184177","14013184177")</f>
        <v>14013184177</v>
      </c>
      <c r="B126" s="1" t="s">
        <v>1282</v>
      </c>
      <c r="C126" s="1" t="s">
        <v>2368</v>
      </c>
      <c r="F126" s="1" t="s">
        <v>80</v>
      </c>
      <c r="G126" s="1" t="s">
        <v>123</v>
      </c>
      <c r="H126" s="1" t="s">
        <v>38</v>
      </c>
      <c r="I126" s="1" t="s">
        <v>39</v>
      </c>
      <c r="J126" s="1" t="s">
        <v>40</v>
      </c>
      <c r="K126" s="1" t="s">
        <v>348</v>
      </c>
      <c r="L126" s="1">
        <v>5</v>
      </c>
      <c r="M126" s="1">
        <v>3</v>
      </c>
      <c r="N126" s="1" t="s">
        <v>1283</v>
      </c>
      <c r="O126" s="1" t="s">
        <v>84</v>
      </c>
      <c r="P126" s="1" t="s">
        <v>1284</v>
      </c>
      <c r="Q126" s="1" t="s">
        <v>1285</v>
      </c>
      <c r="R126" s="1" t="s">
        <v>1286</v>
      </c>
      <c r="S126" s="1" t="s">
        <v>1283</v>
      </c>
      <c r="T126" s="1" t="s">
        <v>47</v>
      </c>
      <c r="U126" s="1" t="s">
        <v>88</v>
      </c>
      <c r="V126" s="1" t="s">
        <v>89</v>
      </c>
      <c r="W126" s="1" t="s">
        <v>1287</v>
      </c>
      <c r="X126" s="1" t="s">
        <v>50</v>
      </c>
      <c r="Y126" s="1" t="s">
        <v>51</v>
      </c>
      <c r="Z126" s="1" t="s">
        <v>1288</v>
      </c>
      <c r="AA126" s="1" t="s">
        <v>1289</v>
      </c>
      <c r="AC126" s="1" t="s">
        <v>54</v>
      </c>
      <c r="AD126" s="1" t="s">
        <v>158</v>
      </c>
      <c r="AF126" s="1" t="s">
        <v>56</v>
      </c>
      <c r="AG126" s="1" t="s">
        <v>75</v>
      </c>
      <c r="AJ126" s="1" t="s">
        <v>58</v>
      </c>
      <c r="AK126" s="1" t="s">
        <v>76</v>
      </c>
      <c r="AL126" s="1" t="s">
        <v>1290</v>
      </c>
      <c r="AM126" s="1" t="s">
        <v>1291</v>
      </c>
    </row>
    <row r="127" spans="1:39" x14ac:dyDescent="0.3">
      <c r="A127" s="1" t="str">
        <f>HYPERLINK("https://hsdes.intel.com/resource/14013184326","14013184326")</f>
        <v>14013184326</v>
      </c>
      <c r="B127" s="1" t="s">
        <v>1292</v>
      </c>
      <c r="C127" s="1" t="s">
        <v>2368</v>
      </c>
      <c r="F127" s="1" t="s">
        <v>198</v>
      </c>
      <c r="G127" s="1" t="s">
        <v>123</v>
      </c>
      <c r="H127" s="1" t="s">
        <v>38</v>
      </c>
      <c r="I127" s="1" t="s">
        <v>39</v>
      </c>
      <c r="J127" s="1" t="s">
        <v>40</v>
      </c>
      <c r="K127" s="1" t="s">
        <v>464</v>
      </c>
      <c r="L127" s="1">
        <v>6</v>
      </c>
      <c r="M127" s="1">
        <v>3</v>
      </c>
      <c r="N127" s="1" t="s">
        <v>1293</v>
      </c>
      <c r="O127" s="1" t="s">
        <v>201</v>
      </c>
      <c r="P127" s="1" t="s">
        <v>1294</v>
      </c>
      <c r="Q127" s="1" t="s">
        <v>1295</v>
      </c>
      <c r="R127" s="1" t="s">
        <v>1296</v>
      </c>
      <c r="S127" s="1" t="s">
        <v>1293</v>
      </c>
      <c r="T127" s="1" t="s">
        <v>70</v>
      </c>
      <c r="V127" s="1" t="s">
        <v>198</v>
      </c>
      <c r="W127" s="1" t="s">
        <v>1297</v>
      </c>
      <c r="X127" s="1" t="s">
        <v>50</v>
      </c>
      <c r="Y127" s="1" t="s">
        <v>51</v>
      </c>
      <c r="Z127" s="1" t="s">
        <v>1298</v>
      </c>
      <c r="AA127" s="1" t="s">
        <v>1299</v>
      </c>
      <c r="AC127" s="1" t="s">
        <v>54</v>
      </c>
      <c r="AD127" s="1" t="s">
        <v>55</v>
      </c>
      <c r="AF127" s="1" t="s">
        <v>56</v>
      </c>
      <c r="AG127" s="1" t="s">
        <v>75</v>
      </c>
      <c r="AJ127" s="1" t="s">
        <v>58</v>
      </c>
      <c r="AK127" s="1" t="s">
        <v>500</v>
      </c>
      <c r="AL127" s="1" t="s">
        <v>1300</v>
      </c>
      <c r="AM127" s="1" t="s">
        <v>1301</v>
      </c>
    </row>
    <row r="128" spans="1:39" x14ac:dyDescent="0.3">
      <c r="A128" s="1" t="str">
        <f>HYPERLINK("https://hsdes.intel.com/resource/14013184473","14013184473")</f>
        <v>14013184473</v>
      </c>
      <c r="B128" s="1" t="s">
        <v>1302</v>
      </c>
      <c r="C128" s="1" t="s">
        <v>2368</v>
      </c>
      <c r="F128" s="1" t="s">
        <v>223</v>
      </c>
      <c r="G128" s="1" t="s">
        <v>123</v>
      </c>
      <c r="H128" s="1" t="s">
        <v>38</v>
      </c>
      <c r="I128" s="1" t="s">
        <v>39</v>
      </c>
      <c r="J128" s="1" t="s">
        <v>40</v>
      </c>
      <c r="K128" s="1" t="s">
        <v>961</v>
      </c>
      <c r="L128" s="1">
        <v>8</v>
      </c>
      <c r="M128" s="1">
        <v>6</v>
      </c>
      <c r="N128" s="1" t="s">
        <v>1303</v>
      </c>
      <c r="O128" s="1" t="s">
        <v>225</v>
      </c>
      <c r="P128" s="1" t="s">
        <v>1304</v>
      </c>
      <c r="Q128" s="1" t="s">
        <v>1305</v>
      </c>
      <c r="R128" s="1" t="s">
        <v>1306</v>
      </c>
      <c r="S128" s="1" t="s">
        <v>1303</v>
      </c>
      <c r="T128" s="1" t="s">
        <v>70</v>
      </c>
      <c r="U128" s="1" t="s">
        <v>229</v>
      </c>
      <c r="V128" s="1" t="s">
        <v>230</v>
      </c>
      <c r="W128" s="1" t="s">
        <v>1307</v>
      </c>
      <c r="X128" s="1" t="s">
        <v>50</v>
      </c>
      <c r="Y128" s="1" t="s">
        <v>181</v>
      </c>
      <c r="Z128" s="1" t="s">
        <v>1308</v>
      </c>
      <c r="AA128" s="1" t="s">
        <v>1309</v>
      </c>
      <c r="AC128" s="1" t="s">
        <v>54</v>
      </c>
      <c r="AD128" s="1" t="s">
        <v>55</v>
      </c>
      <c r="AF128" s="1" t="s">
        <v>56</v>
      </c>
      <c r="AG128" s="1" t="s">
        <v>75</v>
      </c>
      <c r="AJ128" s="1" t="s">
        <v>58</v>
      </c>
      <c r="AK128" s="1" t="s">
        <v>76</v>
      </c>
      <c r="AL128" s="1" t="s">
        <v>1310</v>
      </c>
      <c r="AM128" s="1" t="s">
        <v>1311</v>
      </c>
    </row>
    <row r="129" spans="1:39" x14ac:dyDescent="0.3">
      <c r="A129" s="1" t="str">
        <f>HYPERLINK("https://hsdes.intel.com/resource/14013184477","14013184477")</f>
        <v>14013184477</v>
      </c>
      <c r="B129" s="1" t="s">
        <v>1312</v>
      </c>
      <c r="C129" s="1" t="s">
        <v>2368</v>
      </c>
      <c r="F129" s="1" t="s">
        <v>133</v>
      </c>
      <c r="G129" s="1" t="s">
        <v>1313</v>
      </c>
      <c r="H129" s="1" t="s">
        <v>38</v>
      </c>
      <c r="I129" s="1" t="s">
        <v>187</v>
      </c>
      <c r="J129" s="1" t="s">
        <v>40</v>
      </c>
      <c r="K129" s="1" t="s">
        <v>134</v>
      </c>
      <c r="L129" s="1">
        <v>20</v>
      </c>
      <c r="M129" s="1">
        <v>15</v>
      </c>
      <c r="N129" s="1" t="s">
        <v>1314</v>
      </c>
      <c r="O129" s="1" t="s">
        <v>136</v>
      </c>
      <c r="P129" s="1" t="s">
        <v>1315</v>
      </c>
      <c r="Q129" s="1" t="s">
        <v>1316</v>
      </c>
      <c r="R129" s="1" t="s">
        <v>1317</v>
      </c>
      <c r="S129" s="1" t="s">
        <v>1314</v>
      </c>
      <c r="T129" s="1" t="s">
        <v>47</v>
      </c>
      <c r="V129" s="1" t="s">
        <v>140</v>
      </c>
      <c r="W129" s="1" t="s">
        <v>1318</v>
      </c>
      <c r="X129" s="1" t="s">
        <v>50</v>
      </c>
      <c r="Y129" s="1" t="s">
        <v>181</v>
      </c>
      <c r="Z129" s="1" t="s">
        <v>193</v>
      </c>
      <c r="AA129" s="1" t="s">
        <v>194</v>
      </c>
      <c r="AC129" s="1" t="s">
        <v>54</v>
      </c>
      <c r="AD129" s="1" t="s">
        <v>55</v>
      </c>
      <c r="AF129" s="1" t="s">
        <v>144</v>
      </c>
      <c r="AG129" s="1" t="s">
        <v>57</v>
      </c>
      <c r="AJ129" s="1" t="s">
        <v>58</v>
      </c>
      <c r="AK129" s="1" t="s">
        <v>76</v>
      </c>
      <c r="AL129" s="1" t="s">
        <v>1319</v>
      </c>
      <c r="AM129" s="1" t="s">
        <v>1320</v>
      </c>
    </row>
    <row r="130" spans="1:39" x14ac:dyDescent="0.3">
      <c r="A130" s="1" t="str">
        <f>HYPERLINK("https://hsdes.intel.com/resource/14013184512","14013184512")</f>
        <v>14013184512</v>
      </c>
      <c r="B130" s="1" t="s">
        <v>1321</v>
      </c>
      <c r="C130" s="1" t="s">
        <v>2368</v>
      </c>
      <c r="F130" s="1" t="s">
        <v>133</v>
      </c>
      <c r="G130" s="1" t="s">
        <v>1313</v>
      </c>
      <c r="H130" s="1" t="s">
        <v>38</v>
      </c>
      <c r="I130" s="1" t="s">
        <v>187</v>
      </c>
      <c r="J130" s="1" t="s">
        <v>40</v>
      </c>
      <c r="K130" s="1" t="s">
        <v>134</v>
      </c>
      <c r="L130" s="1">
        <v>20</v>
      </c>
      <c r="M130" s="1">
        <v>15</v>
      </c>
      <c r="N130" s="1" t="s">
        <v>1322</v>
      </c>
      <c r="O130" s="1" t="s">
        <v>136</v>
      </c>
      <c r="P130" s="1" t="s">
        <v>1323</v>
      </c>
      <c r="Q130" s="1" t="s">
        <v>1324</v>
      </c>
      <c r="R130" s="1" t="s">
        <v>1325</v>
      </c>
      <c r="S130" s="1" t="s">
        <v>1322</v>
      </c>
      <c r="T130" s="1" t="s">
        <v>47</v>
      </c>
      <c r="V130" s="1" t="s">
        <v>140</v>
      </c>
      <c r="W130" s="1" t="s">
        <v>1326</v>
      </c>
      <c r="X130" s="1" t="s">
        <v>50</v>
      </c>
      <c r="Y130" s="1" t="s">
        <v>51</v>
      </c>
      <c r="Z130" s="1" t="s">
        <v>1327</v>
      </c>
      <c r="AA130" s="1" t="s">
        <v>194</v>
      </c>
      <c r="AC130" s="1" t="s">
        <v>54</v>
      </c>
      <c r="AD130" s="1" t="s">
        <v>55</v>
      </c>
      <c r="AF130" s="1" t="s">
        <v>144</v>
      </c>
      <c r="AG130" s="1" t="s">
        <v>75</v>
      </c>
      <c r="AJ130" s="1" t="s">
        <v>58</v>
      </c>
      <c r="AK130" s="1" t="s">
        <v>76</v>
      </c>
      <c r="AL130" s="1" t="s">
        <v>1328</v>
      </c>
      <c r="AM130" s="1" t="s">
        <v>1329</v>
      </c>
    </row>
    <row r="131" spans="1:39" x14ac:dyDescent="0.3">
      <c r="A131" s="1" t="str">
        <f>HYPERLINK("https://hsdes.intel.com/resource/14013184525","14013184525")</f>
        <v>14013184525</v>
      </c>
      <c r="B131" s="1" t="s">
        <v>1330</v>
      </c>
      <c r="C131" s="1" t="s">
        <v>2368</v>
      </c>
      <c r="E131" s="1" t="s">
        <v>1331</v>
      </c>
      <c r="F131" s="1" t="s">
        <v>36</v>
      </c>
      <c r="G131" s="1" t="s">
        <v>63</v>
      </c>
      <c r="H131" s="1" t="s">
        <v>38</v>
      </c>
      <c r="I131" s="1" t="s">
        <v>741</v>
      </c>
      <c r="J131" s="1" t="s">
        <v>40</v>
      </c>
      <c r="K131" s="1" t="s">
        <v>175</v>
      </c>
      <c r="L131" s="1">
        <v>10</v>
      </c>
      <c r="M131" s="1">
        <v>8</v>
      </c>
      <c r="N131" s="1" t="s">
        <v>1332</v>
      </c>
      <c r="O131" s="1" t="s">
        <v>43</v>
      </c>
      <c r="P131" s="1" t="s">
        <v>1333</v>
      </c>
      <c r="Q131" s="1" t="s">
        <v>1334</v>
      </c>
      <c r="R131" s="1" t="s">
        <v>1335</v>
      </c>
      <c r="S131" s="1" t="s">
        <v>1332</v>
      </c>
      <c r="T131" s="1" t="s">
        <v>47</v>
      </c>
      <c r="V131" s="1" t="s">
        <v>48</v>
      </c>
      <c r="W131" s="1" t="s">
        <v>1336</v>
      </c>
      <c r="X131" s="1" t="s">
        <v>50</v>
      </c>
      <c r="Y131" s="1" t="s">
        <v>51</v>
      </c>
      <c r="Z131" s="1" t="s">
        <v>1337</v>
      </c>
      <c r="AA131" s="1" t="s">
        <v>314</v>
      </c>
      <c r="AC131" s="1" t="s">
        <v>54</v>
      </c>
      <c r="AD131" s="1" t="s">
        <v>55</v>
      </c>
      <c r="AF131" s="1" t="s">
        <v>56</v>
      </c>
      <c r="AG131" s="1" t="s">
        <v>75</v>
      </c>
      <c r="AJ131" s="1" t="s">
        <v>58</v>
      </c>
      <c r="AK131" s="1" t="s">
        <v>59</v>
      </c>
      <c r="AL131" s="1" t="s">
        <v>1338</v>
      </c>
      <c r="AM131" s="1" t="s">
        <v>1339</v>
      </c>
    </row>
    <row r="132" spans="1:39" x14ac:dyDescent="0.3">
      <c r="A132" s="1" t="str">
        <f>HYPERLINK("https://hsdes.intel.com/resource/14013184540","14013184540")</f>
        <v>14013184540</v>
      </c>
      <c r="B132" s="1" t="s">
        <v>1340</v>
      </c>
      <c r="C132" s="1" t="s">
        <v>2368</v>
      </c>
      <c r="F132" s="1" t="s">
        <v>223</v>
      </c>
      <c r="G132" s="1" t="s">
        <v>63</v>
      </c>
      <c r="H132" s="1" t="s">
        <v>38</v>
      </c>
      <c r="I132" s="1" t="s">
        <v>39</v>
      </c>
      <c r="J132" s="1" t="s">
        <v>40</v>
      </c>
      <c r="K132" s="1" t="s">
        <v>1341</v>
      </c>
      <c r="L132" s="1">
        <v>15</v>
      </c>
      <c r="M132" s="1">
        <v>5</v>
      </c>
      <c r="N132" s="1" t="s">
        <v>1342</v>
      </c>
      <c r="O132" s="1" t="s">
        <v>225</v>
      </c>
      <c r="P132" s="1" t="s">
        <v>1343</v>
      </c>
      <c r="Q132" s="1" t="s">
        <v>1344</v>
      </c>
      <c r="R132" s="1" t="s">
        <v>1345</v>
      </c>
      <c r="S132" s="1" t="s">
        <v>1342</v>
      </c>
      <c r="T132" s="1" t="s">
        <v>70</v>
      </c>
      <c r="V132" s="1" t="s">
        <v>230</v>
      </c>
      <c r="W132" s="1" t="s">
        <v>1346</v>
      </c>
      <c r="X132" s="1" t="s">
        <v>50</v>
      </c>
      <c r="Y132" s="1" t="s">
        <v>51</v>
      </c>
      <c r="Z132" s="1" t="s">
        <v>1347</v>
      </c>
      <c r="AA132" s="1" t="s">
        <v>1348</v>
      </c>
      <c r="AC132" s="1" t="s">
        <v>54</v>
      </c>
      <c r="AD132" s="1" t="s">
        <v>55</v>
      </c>
      <c r="AF132" s="1" t="s">
        <v>56</v>
      </c>
      <c r="AG132" s="1" t="s">
        <v>75</v>
      </c>
      <c r="AJ132" s="1" t="s">
        <v>58</v>
      </c>
      <c r="AK132" s="1" t="s">
        <v>76</v>
      </c>
      <c r="AL132" s="1" t="s">
        <v>1349</v>
      </c>
      <c r="AM132" s="1" t="s">
        <v>1350</v>
      </c>
    </row>
    <row r="133" spans="1:39" x14ac:dyDescent="0.3">
      <c r="A133" s="1" t="str">
        <f>HYPERLINK("https://hsdes.intel.com/resource/14013184599","14013184599")</f>
        <v>14013184599</v>
      </c>
      <c r="B133" s="1" t="s">
        <v>1351</v>
      </c>
      <c r="C133" s="1" t="s">
        <v>2368</v>
      </c>
      <c r="F133" s="1" t="s">
        <v>36</v>
      </c>
      <c r="G133" s="1" t="s">
        <v>63</v>
      </c>
      <c r="H133" s="1" t="s">
        <v>38</v>
      </c>
      <c r="I133" s="1" t="s">
        <v>39</v>
      </c>
      <c r="J133" s="1" t="s">
        <v>40</v>
      </c>
      <c r="K133" s="1" t="s">
        <v>175</v>
      </c>
      <c r="L133" s="1">
        <v>15</v>
      </c>
      <c r="M133" s="1">
        <v>10</v>
      </c>
      <c r="N133" s="1" t="s">
        <v>1352</v>
      </c>
      <c r="O133" s="1" t="s">
        <v>43</v>
      </c>
      <c r="P133" s="1" t="s">
        <v>1353</v>
      </c>
      <c r="Q133" s="1" t="s">
        <v>45</v>
      </c>
      <c r="R133" s="1" t="s">
        <v>1354</v>
      </c>
      <c r="S133" s="1" t="s">
        <v>1352</v>
      </c>
      <c r="T133" s="1" t="s">
        <v>47</v>
      </c>
      <c r="V133" s="1" t="s">
        <v>48</v>
      </c>
      <c r="W133" s="1" t="s">
        <v>1355</v>
      </c>
      <c r="X133" s="1" t="s">
        <v>50</v>
      </c>
      <c r="Y133" s="1" t="s">
        <v>51</v>
      </c>
      <c r="Z133" s="1" t="s">
        <v>1356</v>
      </c>
      <c r="AA133" s="1" t="s">
        <v>53</v>
      </c>
      <c r="AC133" s="1" t="s">
        <v>54</v>
      </c>
      <c r="AD133" s="1" t="s">
        <v>55</v>
      </c>
      <c r="AF133" s="1" t="s">
        <v>56</v>
      </c>
      <c r="AG133" s="1" t="s">
        <v>110</v>
      </c>
      <c r="AJ133" s="1" t="s">
        <v>58</v>
      </c>
      <c r="AK133" s="1" t="s">
        <v>76</v>
      </c>
      <c r="AL133" s="1" t="s">
        <v>1357</v>
      </c>
      <c r="AM133" s="1" t="s">
        <v>1358</v>
      </c>
    </row>
    <row r="134" spans="1:39" x14ac:dyDescent="0.3">
      <c r="A134" s="1" t="str">
        <f>HYPERLINK("https://hsdes.intel.com/resource/14013184603","14013184603")</f>
        <v>14013184603</v>
      </c>
      <c r="B134" s="1" t="s">
        <v>1359</v>
      </c>
      <c r="C134" s="1" t="s">
        <v>2368</v>
      </c>
      <c r="F134" s="1" t="s">
        <v>36</v>
      </c>
      <c r="G134" s="1" t="s">
        <v>37</v>
      </c>
      <c r="H134" s="1" t="s">
        <v>38</v>
      </c>
      <c r="I134" s="1" t="s">
        <v>39</v>
      </c>
      <c r="J134" s="1" t="s">
        <v>40</v>
      </c>
      <c r="K134" s="1" t="s">
        <v>175</v>
      </c>
      <c r="L134" s="1">
        <v>5</v>
      </c>
      <c r="M134" s="1">
        <v>3</v>
      </c>
      <c r="N134" s="1" t="s">
        <v>1360</v>
      </c>
      <c r="O134" s="1" t="s">
        <v>238</v>
      </c>
      <c r="P134" s="1" t="s">
        <v>1361</v>
      </c>
      <c r="Q134" s="1" t="s">
        <v>45</v>
      </c>
      <c r="R134" s="1" t="s">
        <v>1362</v>
      </c>
      <c r="S134" s="1" t="s">
        <v>1360</v>
      </c>
      <c r="T134" s="1" t="s">
        <v>47</v>
      </c>
      <c r="V134" s="1" t="s">
        <v>48</v>
      </c>
      <c r="W134" s="1" t="s">
        <v>1363</v>
      </c>
      <c r="X134" s="1" t="s">
        <v>50</v>
      </c>
      <c r="Y134" s="1" t="s">
        <v>51</v>
      </c>
      <c r="Z134" s="1" t="s">
        <v>1149</v>
      </c>
      <c r="AA134" s="1" t="s">
        <v>53</v>
      </c>
      <c r="AC134" s="1" t="s">
        <v>54</v>
      </c>
      <c r="AD134" s="1" t="s">
        <v>55</v>
      </c>
      <c r="AF134" s="1" t="s">
        <v>56</v>
      </c>
      <c r="AG134" s="1" t="s">
        <v>75</v>
      </c>
      <c r="AJ134" s="1" t="s">
        <v>58</v>
      </c>
      <c r="AK134" s="1" t="s">
        <v>76</v>
      </c>
      <c r="AL134" s="1" t="s">
        <v>1364</v>
      </c>
      <c r="AM134" s="1" t="s">
        <v>1365</v>
      </c>
    </row>
    <row r="135" spans="1:39" x14ac:dyDescent="0.3">
      <c r="A135" s="1" t="str">
        <f>HYPERLINK("https://hsdes.intel.com/resource/14013184642","14013184642")</f>
        <v>14013184642</v>
      </c>
      <c r="B135" s="1" t="s">
        <v>1366</v>
      </c>
      <c r="C135" s="1" t="s">
        <v>2368</v>
      </c>
      <c r="F135" s="1" t="s">
        <v>36</v>
      </c>
      <c r="G135" s="1" t="s">
        <v>81</v>
      </c>
      <c r="H135" s="1" t="s">
        <v>38</v>
      </c>
      <c r="I135" s="1" t="s">
        <v>39</v>
      </c>
      <c r="J135" s="1" t="s">
        <v>40</v>
      </c>
      <c r="K135" s="1" t="s">
        <v>175</v>
      </c>
      <c r="L135" s="1">
        <v>10</v>
      </c>
      <c r="M135" s="1">
        <v>3</v>
      </c>
      <c r="N135" s="1" t="s">
        <v>1367</v>
      </c>
      <c r="O135" s="1" t="s">
        <v>238</v>
      </c>
      <c r="P135" s="1" t="s">
        <v>1368</v>
      </c>
      <c r="Q135" s="1" t="s">
        <v>1369</v>
      </c>
      <c r="R135" s="1" t="s">
        <v>1370</v>
      </c>
      <c r="S135" s="1" t="s">
        <v>1367</v>
      </c>
      <c r="T135" s="1" t="s">
        <v>47</v>
      </c>
      <c r="V135" s="1" t="s">
        <v>48</v>
      </c>
      <c r="W135" s="1" t="s">
        <v>1371</v>
      </c>
      <c r="X135" s="1" t="s">
        <v>50</v>
      </c>
      <c r="Y135" s="1" t="s">
        <v>51</v>
      </c>
      <c r="Z135" s="1" t="s">
        <v>1372</v>
      </c>
      <c r="AA135" s="1" t="s">
        <v>53</v>
      </c>
      <c r="AC135" s="1" t="s">
        <v>54</v>
      </c>
      <c r="AD135" s="1" t="s">
        <v>55</v>
      </c>
      <c r="AF135" s="1" t="s">
        <v>56</v>
      </c>
      <c r="AG135" s="1" t="s">
        <v>110</v>
      </c>
      <c r="AJ135" s="1" t="s">
        <v>58</v>
      </c>
      <c r="AK135" s="1" t="s">
        <v>76</v>
      </c>
      <c r="AL135" s="1" t="s">
        <v>1373</v>
      </c>
      <c r="AM135" s="1" t="s">
        <v>1374</v>
      </c>
    </row>
    <row r="136" spans="1:39" x14ac:dyDescent="0.3">
      <c r="A136" s="1" t="str">
        <f>HYPERLINK("https://hsdes.intel.com/resource/14013184723","14013184723")</f>
        <v>14013184723</v>
      </c>
      <c r="B136" s="1" t="s">
        <v>1375</v>
      </c>
      <c r="C136" s="1" t="s">
        <v>2368</v>
      </c>
      <c r="F136" s="1" t="s">
        <v>48</v>
      </c>
      <c r="G136" s="1" t="s">
        <v>63</v>
      </c>
      <c r="H136" s="1" t="s">
        <v>38</v>
      </c>
      <c r="I136" s="1" t="s">
        <v>39</v>
      </c>
      <c r="J136" s="1" t="s">
        <v>40</v>
      </c>
      <c r="K136" s="1" t="s">
        <v>1376</v>
      </c>
      <c r="L136" s="1">
        <v>7</v>
      </c>
      <c r="M136" s="1">
        <v>5</v>
      </c>
      <c r="N136" s="1" t="s">
        <v>1377</v>
      </c>
      <c r="O136" s="1" t="s">
        <v>66</v>
      </c>
      <c r="P136" s="1" t="s">
        <v>1378</v>
      </c>
      <c r="Q136" s="1" t="s">
        <v>1379</v>
      </c>
      <c r="R136" s="1" t="s">
        <v>1380</v>
      </c>
      <c r="S136" s="1" t="s">
        <v>1377</v>
      </c>
      <c r="T136" s="1" t="s">
        <v>47</v>
      </c>
      <c r="V136" s="1" t="s">
        <v>71</v>
      </c>
      <c r="W136" s="1" t="s">
        <v>1381</v>
      </c>
      <c r="X136" s="1" t="s">
        <v>50</v>
      </c>
      <c r="Y136" s="1" t="s">
        <v>51</v>
      </c>
      <c r="Z136" s="1" t="s">
        <v>1382</v>
      </c>
      <c r="AA136" s="1" t="s">
        <v>1383</v>
      </c>
      <c r="AC136" s="1" t="s">
        <v>54</v>
      </c>
      <c r="AD136" s="1" t="s">
        <v>55</v>
      </c>
      <c r="AF136" s="1" t="s">
        <v>56</v>
      </c>
      <c r="AG136" s="1" t="s">
        <v>110</v>
      </c>
      <c r="AJ136" s="1" t="s">
        <v>58</v>
      </c>
      <c r="AK136" s="1" t="s">
        <v>76</v>
      </c>
      <c r="AL136" s="1" t="s">
        <v>1384</v>
      </c>
      <c r="AM136" s="1" t="s">
        <v>1385</v>
      </c>
    </row>
    <row r="137" spans="1:39" x14ac:dyDescent="0.3">
      <c r="A137" s="1" t="str">
        <f>HYPERLINK("https://hsdes.intel.com/resource/14013184731","14013184731")</f>
        <v>14013184731</v>
      </c>
      <c r="B137" s="1" t="s">
        <v>1386</v>
      </c>
      <c r="C137" s="1" t="s">
        <v>2368</v>
      </c>
      <c r="F137" s="1" t="s">
        <v>198</v>
      </c>
      <c r="G137" s="1" t="s">
        <v>63</v>
      </c>
      <c r="H137" s="1" t="s">
        <v>38</v>
      </c>
      <c r="I137" s="1" t="s">
        <v>39</v>
      </c>
      <c r="J137" s="1" t="s">
        <v>40</v>
      </c>
      <c r="K137" s="1" t="s">
        <v>211</v>
      </c>
      <c r="L137" s="1">
        <v>8</v>
      </c>
      <c r="M137" s="1">
        <v>5</v>
      </c>
      <c r="N137" s="1" t="s">
        <v>1387</v>
      </c>
      <c r="O137" s="1" t="s">
        <v>201</v>
      </c>
      <c r="P137" s="1" t="s">
        <v>1388</v>
      </c>
      <c r="Q137" s="1" t="s">
        <v>214</v>
      </c>
      <c r="R137" s="1" t="s">
        <v>1389</v>
      </c>
      <c r="S137" s="1" t="s">
        <v>1387</v>
      </c>
      <c r="T137" s="1" t="s">
        <v>70</v>
      </c>
      <c r="V137" s="1" t="s">
        <v>198</v>
      </c>
      <c r="W137" s="1" t="s">
        <v>1390</v>
      </c>
      <c r="X137" s="1" t="s">
        <v>50</v>
      </c>
      <c r="Y137" s="1" t="s">
        <v>51</v>
      </c>
      <c r="Z137" s="1" t="s">
        <v>1391</v>
      </c>
      <c r="AA137" s="1" t="s">
        <v>1392</v>
      </c>
      <c r="AC137" s="1" t="s">
        <v>54</v>
      </c>
      <c r="AD137" s="1" t="s">
        <v>158</v>
      </c>
      <c r="AF137" s="1" t="s">
        <v>56</v>
      </c>
      <c r="AG137" s="1" t="s">
        <v>75</v>
      </c>
      <c r="AJ137" s="1" t="s">
        <v>58</v>
      </c>
      <c r="AK137" s="1" t="s">
        <v>76</v>
      </c>
      <c r="AL137" s="1" t="s">
        <v>1393</v>
      </c>
      <c r="AM137" s="1" t="s">
        <v>1394</v>
      </c>
    </row>
    <row r="138" spans="1:39" x14ac:dyDescent="0.3">
      <c r="A138" s="1" t="str">
        <f>HYPERLINK("https://hsdes.intel.com/resource/14013184823","14013184823")</f>
        <v>14013184823</v>
      </c>
      <c r="B138" s="1" t="s">
        <v>1395</v>
      </c>
      <c r="C138" s="1" t="s">
        <v>2368</v>
      </c>
      <c r="F138" s="1" t="s">
        <v>36</v>
      </c>
      <c r="G138" s="1" t="s">
        <v>63</v>
      </c>
      <c r="H138" s="1" t="s">
        <v>38</v>
      </c>
      <c r="I138" s="1" t="s">
        <v>39</v>
      </c>
      <c r="J138" s="1" t="s">
        <v>40</v>
      </c>
      <c r="K138" s="1" t="s">
        <v>175</v>
      </c>
      <c r="L138" s="1">
        <v>5</v>
      </c>
      <c r="M138" s="1">
        <v>3</v>
      </c>
      <c r="N138" s="1" t="s">
        <v>1396</v>
      </c>
      <c r="O138" s="1" t="s">
        <v>238</v>
      </c>
      <c r="P138" s="1" t="s">
        <v>1397</v>
      </c>
      <c r="Q138" s="1" t="s">
        <v>45</v>
      </c>
      <c r="R138" s="1" t="s">
        <v>1398</v>
      </c>
      <c r="S138" s="1" t="s">
        <v>1396</v>
      </c>
      <c r="T138" s="1" t="s">
        <v>47</v>
      </c>
      <c r="V138" s="1" t="s">
        <v>48</v>
      </c>
      <c r="W138" s="1" t="s">
        <v>1399</v>
      </c>
      <c r="X138" s="1" t="s">
        <v>50</v>
      </c>
      <c r="Y138" s="1" t="s">
        <v>51</v>
      </c>
      <c r="Z138" s="1" t="s">
        <v>1400</v>
      </c>
      <c r="AA138" s="1" t="s">
        <v>1076</v>
      </c>
      <c r="AC138" s="1" t="s">
        <v>54</v>
      </c>
      <c r="AD138" s="1" t="s">
        <v>158</v>
      </c>
      <c r="AF138" s="1" t="s">
        <v>56</v>
      </c>
      <c r="AG138" s="1" t="s">
        <v>75</v>
      </c>
      <c r="AJ138" s="1" t="s">
        <v>58</v>
      </c>
      <c r="AK138" s="1" t="s">
        <v>76</v>
      </c>
      <c r="AL138" s="1" t="s">
        <v>1401</v>
      </c>
      <c r="AM138" s="1" t="s">
        <v>1402</v>
      </c>
    </row>
    <row r="139" spans="1:39" x14ac:dyDescent="0.3">
      <c r="A139" s="1" t="str">
        <f>HYPERLINK("https://hsdes.intel.com/resource/14013184829","14013184829")</f>
        <v>14013184829</v>
      </c>
      <c r="B139" s="1" t="s">
        <v>1403</v>
      </c>
      <c r="C139" s="1" t="s">
        <v>2368</v>
      </c>
      <c r="F139" s="1" t="s">
        <v>36</v>
      </c>
      <c r="G139" s="1" t="s">
        <v>1404</v>
      </c>
      <c r="H139" s="1" t="s">
        <v>38</v>
      </c>
      <c r="I139" s="1" t="s">
        <v>39</v>
      </c>
      <c r="J139" s="1" t="s">
        <v>40</v>
      </c>
      <c r="K139" s="1" t="s">
        <v>41</v>
      </c>
      <c r="L139" s="1">
        <v>6</v>
      </c>
      <c r="M139" s="1">
        <v>4</v>
      </c>
      <c r="N139" s="1" t="s">
        <v>1405</v>
      </c>
      <c r="O139" s="1" t="s">
        <v>238</v>
      </c>
      <c r="P139" s="1" t="s">
        <v>1406</v>
      </c>
      <c r="Q139" s="1" t="s">
        <v>1407</v>
      </c>
      <c r="R139" s="1" t="s">
        <v>1408</v>
      </c>
      <c r="S139" s="1" t="s">
        <v>1405</v>
      </c>
      <c r="T139" s="1" t="s">
        <v>47</v>
      </c>
      <c r="V139" s="1" t="s">
        <v>48</v>
      </c>
      <c r="W139" s="1" t="s">
        <v>1409</v>
      </c>
      <c r="X139" s="1" t="s">
        <v>50</v>
      </c>
      <c r="Y139" s="1" t="s">
        <v>51</v>
      </c>
      <c r="Z139" s="1" t="s">
        <v>1410</v>
      </c>
      <c r="AA139" s="1" t="s">
        <v>53</v>
      </c>
      <c r="AC139" s="1" t="s">
        <v>54</v>
      </c>
      <c r="AD139" s="1" t="s">
        <v>55</v>
      </c>
      <c r="AF139" s="1" t="s">
        <v>56</v>
      </c>
      <c r="AG139" s="1" t="s">
        <v>57</v>
      </c>
      <c r="AJ139" s="1" t="s">
        <v>58</v>
      </c>
      <c r="AK139" s="1" t="s">
        <v>76</v>
      </c>
      <c r="AL139" s="1" t="s">
        <v>1411</v>
      </c>
      <c r="AM139" s="1" t="s">
        <v>1412</v>
      </c>
    </row>
    <row r="140" spans="1:39" x14ac:dyDescent="0.3">
      <c r="A140" s="1" t="str">
        <f>HYPERLINK("https://hsdes.intel.com/resource/14013184835","14013184835")</f>
        <v>14013184835</v>
      </c>
      <c r="B140" s="1" t="s">
        <v>1413</v>
      </c>
      <c r="C140" s="1" t="s">
        <v>2368</v>
      </c>
      <c r="F140" s="1" t="s">
        <v>36</v>
      </c>
      <c r="G140" s="1" t="s">
        <v>123</v>
      </c>
      <c r="H140" s="1" t="s">
        <v>38</v>
      </c>
      <c r="I140" s="1" t="s">
        <v>39</v>
      </c>
      <c r="J140" s="1" t="s">
        <v>40</v>
      </c>
      <c r="K140" s="1" t="s">
        <v>41</v>
      </c>
      <c r="L140" s="1">
        <v>6</v>
      </c>
      <c r="M140" s="1">
        <v>4</v>
      </c>
      <c r="N140" s="1" t="s">
        <v>1414</v>
      </c>
      <c r="O140" s="1" t="s">
        <v>238</v>
      </c>
      <c r="P140" s="1" t="s">
        <v>1415</v>
      </c>
      <c r="Q140" s="1" t="s">
        <v>1416</v>
      </c>
      <c r="R140" s="1" t="s">
        <v>1417</v>
      </c>
      <c r="S140" s="1" t="s">
        <v>1414</v>
      </c>
      <c r="T140" s="1" t="s">
        <v>47</v>
      </c>
      <c r="V140" s="1" t="s">
        <v>48</v>
      </c>
      <c r="W140" s="1" t="s">
        <v>1418</v>
      </c>
      <c r="X140" s="1" t="s">
        <v>50</v>
      </c>
      <c r="Y140" s="1" t="s">
        <v>51</v>
      </c>
      <c r="Z140" s="1" t="s">
        <v>1419</v>
      </c>
      <c r="AA140" s="1" t="s">
        <v>1420</v>
      </c>
      <c r="AC140" s="1" t="s">
        <v>54</v>
      </c>
      <c r="AD140" s="1" t="s">
        <v>55</v>
      </c>
      <c r="AF140" s="1" t="s">
        <v>56</v>
      </c>
      <c r="AG140" s="1" t="s">
        <v>75</v>
      </c>
      <c r="AJ140" s="1" t="s">
        <v>58</v>
      </c>
      <c r="AK140" s="1" t="s">
        <v>1421</v>
      </c>
      <c r="AL140" s="1" t="s">
        <v>1422</v>
      </c>
      <c r="AM140" s="1" t="s">
        <v>1423</v>
      </c>
    </row>
    <row r="141" spans="1:39" x14ac:dyDescent="0.3">
      <c r="A141" s="1" t="str">
        <f>HYPERLINK("https://hsdes.intel.com/resource/14013185011","14013185011")</f>
        <v>14013185011</v>
      </c>
      <c r="B141" s="1" t="s">
        <v>1424</v>
      </c>
      <c r="C141" s="1" t="s">
        <v>2368</v>
      </c>
      <c r="F141" s="1" t="s">
        <v>198</v>
      </c>
      <c r="G141" s="1" t="s">
        <v>123</v>
      </c>
      <c r="H141" s="1" t="s">
        <v>38</v>
      </c>
      <c r="I141" s="1" t="s">
        <v>39</v>
      </c>
      <c r="J141" s="1" t="s">
        <v>40</v>
      </c>
      <c r="K141" s="1" t="s">
        <v>443</v>
      </c>
      <c r="L141" s="1">
        <v>3</v>
      </c>
      <c r="M141" s="1">
        <v>2</v>
      </c>
      <c r="N141" s="1" t="s">
        <v>1425</v>
      </c>
      <c r="O141" s="1" t="s">
        <v>201</v>
      </c>
      <c r="P141" s="1" t="s">
        <v>1426</v>
      </c>
      <c r="Q141" s="1" t="s">
        <v>362</v>
      </c>
      <c r="R141" s="1" t="s">
        <v>1427</v>
      </c>
      <c r="S141" s="1" t="s">
        <v>1425</v>
      </c>
      <c r="T141" s="1" t="s">
        <v>70</v>
      </c>
      <c r="V141" s="1" t="s">
        <v>198</v>
      </c>
      <c r="W141" s="1" t="s">
        <v>1428</v>
      </c>
      <c r="X141" s="1" t="s">
        <v>50</v>
      </c>
      <c r="Y141" s="1" t="s">
        <v>181</v>
      </c>
      <c r="Z141" s="1" t="s">
        <v>1429</v>
      </c>
      <c r="AA141" s="1" t="s">
        <v>1430</v>
      </c>
      <c r="AC141" s="1" t="s">
        <v>54</v>
      </c>
      <c r="AD141" s="1" t="s">
        <v>55</v>
      </c>
      <c r="AF141" s="1" t="s">
        <v>56</v>
      </c>
      <c r="AG141" s="1" t="s">
        <v>75</v>
      </c>
      <c r="AJ141" s="1" t="s">
        <v>58</v>
      </c>
      <c r="AK141" s="1" t="s">
        <v>500</v>
      </c>
      <c r="AL141" s="1" t="s">
        <v>1431</v>
      </c>
      <c r="AM141" s="1" t="s">
        <v>1432</v>
      </c>
    </row>
    <row r="142" spans="1:39" x14ac:dyDescent="0.3">
      <c r="A142" s="1" t="str">
        <f>HYPERLINK("https://hsdes.intel.com/resource/14013185111","14013185111")</f>
        <v>14013185111</v>
      </c>
      <c r="B142" s="1" t="s">
        <v>1433</v>
      </c>
      <c r="C142" s="1" t="s">
        <v>2368</v>
      </c>
      <c r="F142" s="1" t="s">
        <v>48</v>
      </c>
      <c r="G142" s="1" t="s">
        <v>63</v>
      </c>
      <c r="H142" s="1" t="s">
        <v>38</v>
      </c>
      <c r="I142" s="1" t="s">
        <v>39</v>
      </c>
      <c r="J142" s="1" t="s">
        <v>40</v>
      </c>
      <c r="K142" s="1" t="s">
        <v>64</v>
      </c>
      <c r="L142" s="1">
        <v>10</v>
      </c>
      <c r="M142" s="1">
        <v>8</v>
      </c>
      <c r="N142" s="1" t="s">
        <v>1434</v>
      </c>
      <c r="O142" s="1" t="s">
        <v>66</v>
      </c>
      <c r="P142" s="1" t="s">
        <v>1435</v>
      </c>
      <c r="Q142" s="1" t="s">
        <v>1379</v>
      </c>
      <c r="R142" s="1" t="s">
        <v>457</v>
      </c>
      <c r="S142" s="1" t="s">
        <v>1434</v>
      </c>
      <c r="T142" s="1" t="s">
        <v>47</v>
      </c>
      <c r="V142" s="1" t="s">
        <v>71</v>
      </c>
      <c r="W142" s="1" t="s">
        <v>1436</v>
      </c>
      <c r="X142" s="1" t="s">
        <v>50</v>
      </c>
      <c r="Y142" s="1" t="s">
        <v>51</v>
      </c>
      <c r="Z142" s="1" t="s">
        <v>1382</v>
      </c>
      <c r="AA142" s="1" t="s">
        <v>1437</v>
      </c>
      <c r="AC142" s="1" t="s">
        <v>54</v>
      </c>
      <c r="AD142" s="1" t="s">
        <v>55</v>
      </c>
      <c r="AF142" s="1" t="s">
        <v>56</v>
      </c>
      <c r="AG142" s="1" t="s">
        <v>75</v>
      </c>
      <c r="AJ142" s="1" t="s">
        <v>58</v>
      </c>
      <c r="AK142" s="1" t="s">
        <v>76</v>
      </c>
      <c r="AL142" s="1" t="s">
        <v>1438</v>
      </c>
      <c r="AM142" s="1" t="s">
        <v>1439</v>
      </c>
    </row>
    <row r="143" spans="1:39" x14ac:dyDescent="0.3">
      <c r="A143" s="1" t="str">
        <f>HYPERLINK("https://hsdes.intel.com/resource/14013185226","14013185226")</f>
        <v>14013185226</v>
      </c>
      <c r="B143" s="1" t="s">
        <v>1440</v>
      </c>
      <c r="C143" s="1" t="s">
        <v>2368</v>
      </c>
      <c r="F143" s="1" t="s">
        <v>36</v>
      </c>
      <c r="G143" s="1" t="s">
        <v>63</v>
      </c>
      <c r="H143" s="1" t="s">
        <v>38</v>
      </c>
      <c r="I143" s="1" t="s">
        <v>39</v>
      </c>
      <c r="J143" s="1" t="s">
        <v>40</v>
      </c>
      <c r="K143" s="1" t="s">
        <v>236</v>
      </c>
      <c r="L143" s="1">
        <v>8</v>
      </c>
      <c r="M143" s="1">
        <v>6</v>
      </c>
      <c r="N143" s="1" t="s">
        <v>1441</v>
      </c>
      <c r="O143" s="1" t="s">
        <v>43</v>
      </c>
      <c r="P143" s="1" t="s">
        <v>1442</v>
      </c>
      <c r="Q143" s="1" t="s">
        <v>732</v>
      </c>
      <c r="R143" s="1" t="s">
        <v>1443</v>
      </c>
      <c r="S143" s="1" t="s">
        <v>1441</v>
      </c>
      <c r="T143" s="1" t="s">
        <v>47</v>
      </c>
      <c r="V143" s="1" t="s">
        <v>48</v>
      </c>
      <c r="W143" s="1" t="s">
        <v>1444</v>
      </c>
      <c r="X143" s="1" t="s">
        <v>50</v>
      </c>
      <c r="Y143" s="1" t="s">
        <v>51</v>
      </c>
      <c r="Z143" s="1" t="s">
        <v>1149</v>
      </c>
      <c r="AA143" s="1" t="s">
        <v>1445</v>
      </c>
      <c r="AC143" s="1" t="s">
        <v>54</v>
      </c>
      <c r="AD143" s="1" t="s">
        <v>55</v>
      </c>
      <c r="AF143" s="1" t="s">
        <v>56</v>
      </c>
      <c r="AG143" s="1" t="s">
        <v>75</v>
      </c>
      <c r="AJ143" s="1" t="s">
        <v>58</v>
      </c>
      <c r="AK143" s="1" t="s">
        <v>76</v>
      </c>
      <c r="AL143" s="1" t="s">
        <v>1446</v>
      </c>
      <c r="AM143" s="1" t="s">
        <v>1447</v>
      </c>
    </row>
    <row r="144" spans="1:39" x14ac:dyDescent="0.3">
      <c r="A144" s="1" t="str">
        <f>HYPERLINK("https://hsdes.intel.com/resource/14013185278","14013185278")</f>
        <v>14013185278</v>
      </c>
      <c r="B144" s="1" t="s">
        <v>1448</v>
      </c>
      <c r="C144" s="1" t="s">
        <v>2368</v>
      </c>
      <c r="F144" s="1" t="s">
        <v>80</v>
      </c>
      <c r="G144" s="1" t="s">
        <v>63</v>
      </c>
      <c r="H144" s="1" t="s">
        <v>38</v>
      </c>
      <c r="I144" s="1" t="s">
        <v>39</v>
      </c>
      <c r="J144" s="1" t="s">
        <v>40</v>
      </c>
      <c r="K144" s="1" t="s">
        <v>270</v>
      </c>
      <c r="L144" s="1">
        <v>25</v>
      </c>
      <c r="M144" s="1">
        <v>5</v>
      </c>
      <c r="N144" s="1" t="s">
        <v>1449</v>
      </c>
      <c r="O144" s="1" t="s">
        <v>84</v>
      </c>
      <c r="P144" s="1" t="s">
        <v>1450</v>
      </c>
      <c r="Q144" s="1" t="s">
        <v>732</v>
      </c>
      <c r="R144" s="1" t="s">
        <v>1451</v>
      </c>
      <c r="S144" s="1" t="s">
        <v>1449</v>
      </c>
      <c r="T144" s="1" t="s">
        <v>47</v>
      </c>
      <c r="U144" s="1" t="s">
        <v>88</v>
      </c>
      <c r="V144" s="1" t="s">
        <v>89</v>
      </c>
      <c r="W144" s="1" t="s">
        <v>1452</v>
      </c>
      <c r="X144" s="1" t="s">
        <v>50</v>
      </c>
      <c r="Y144" s="1" t="s">
        <v>51</v>
      </c>
      <c r="Z144" s="1" t="s">
        <v>1453</v>
      </c>
      <c r="AA144" s="1" t="s">
        <v>1454</v>
      </c>
      <c r="AC144" s="1" t="s">
        <v>54</v>
      </c>
      <c r="AD144" s="1" t="s">
        <v>55</v>
      </c>
      <c r="AF144" s="1" t="s">
        <v>56</v>
      </c>
      <c r="AG144" s="1" t="s">
        <v>75</v>
      </c>
      <c r="AJ144" s="1" t="s">
        <v>58</v>
      </c>
      <c r="AK144" s="1" t="s">
        <v>76</v>
      </c>
      <c r="AL144" s="1" t="s">
        <v>1455</v>
      </c>
      <c r="AM144" s="1" t="s">
        <v>1456</v>
      </c>
    </row>
    <row r="145" spans="1:39" x14ac:dyDescent="0.3">
      <c r="A145" s="1" t="str">
        <f>HYPERLINK("https://hsdes.intel.com/resource/14013185356","14013185356")</f>
        <v>14013185356</v>
      </c>
      <c r="B145" s="1" t="s">
        <v>1457</v>
      </c>
      <c r="C145" s="1" t="s">
        <v>2368</v>
      </c>
      <c r="F145" s="1" t="s">
        <v>223</v>
      </c>
      <c r="G145" s="1" t="s">
        <v>81</v>
      </c>
      <c r="H145" s="1" t="s">
        <v>38</v>
      </c>
      <c r="I145" s="1" t="s">
        <v>39</v>
      </c>
      <c r="J145" s="1" t="s">
        <v>40</v>
      </c>
      <c r="K145" s="1" t="s">
        <v>1017</v>
      </c>
      <c r="L145" s="1">
        <v>7</v>
      </c>
      <c r="M145" s="1">
        <v>5</v>
      </c>
      <c r="N145" s="1" t="s">
        <v>1458</v>
      </c>
      <c r="O145" s="1" t="s">
        <v>225</v>
      </c>
      <c r="P145" s="1" t="s">
        <v>1459</v>
      </c>
      <c r="Q145" s="1" t="s">
        <v>1460</v>
      </c>
      <c r="R145" s="1" t="s">
        <v>1461</v>
      </c>
      <c r="S145" s="1" t="s">
        <v>1458</v>
      </c>
      <c r="T145" s="1" t="s">
        <v>70</v>
      </c>
      <c r="U145" s="1" t="s">
        <v>229</v>
      </c>
      <c r="V145" s="1" t="s">
        <v>230</v>
      </c>
      <c r="W145" s="1" t="s">
        <v>879</v>
      </c>
      <c r="X145" s="1" t="s">
        <v>50</v>
      </c>
      <c r="Y145" s="1" t="s">
        <v>51</v>
      </c>
      <c r="Z145" s="1" t="s">
        <v>1158</v>
      </c>
      <c r="AA145" s="1" t="s">
        <v>314</v>
      </c>
      <c r="AC145" s="1" t="s">
        <v>54</v>
      </c>
      <c r="AD145" s="1" t="s">
        <v>55</v>
      </c>
      <c r="AF145" s="1" t="s">
        <v>56</v>
      </c>
      <c r="AG145" s="1" t="s">
        <v>75</v>
      </c>
      <c r="AJ145" s="1" t="s">
        <v>58</v>
      </c>
      <c r="AK145" s="1" t="s">
        <v>622</v>
      </c>
      <c r="AL145" s="1" t="s">
        <v>1462</v>
      </c>
      <c r="AM145" s="1" t="s">
        <v>1463</v>
      </c>
    </row>
    <row r="146" spans="1:39" x14ac:dyDescent="0.3">
      <c r="A146" s="1" t="str">
        <f>HYPERLINK("https://hsdes.intel.com/resource/14013185407","14013185407")</f>
        <v>14013185407</v>
      </c>
      <c r="B146" s="1" t="s">
        <v>1464</v>
      </c>
      <c r="C146" s="1" t="s">
        <v>2368</v>
      </c>
      <c r="F146" s="1" t="s">
        <v>148</v>
      </c>
      <c r="G146" s="1" t="s">
        <v>63</v>
      </c>
      <c r="H146" s="1" t="s">
        <v>38</v>
      </c>
      <c r="I146" s="1" t="s">
        <v>39</v>
      </c>
      <c r="J146" s="1" t="s">
        <v>40</v>
      </c>
      <c r="K146" s="1" t="s">
        <v>149</v>
      </c>
      <c r="L146" s="1">
        <v>20</v>
      </c>
      <c r="M146" s="1">
        <v>15</v>
      </c>
      <c r="N146" s="1" t="s">
        <v>1465</v>
      </c>
      <c r="O146" s="1" t="s">
        <v>151</v>
      </c>
      <c r="P146" s="1" t="s">
        <v>1466</v>
      </c>
      <c r="Q146" s="1" t="s">
        <v>1467</v>
      </c>
      <c r="R146" s="1" t="s">
        <v>1468</v>
      </c>
      <c r="S146" s="1" t="s">
        <v>1465</v>
      </c>
      <c r="T146" s="1" t="s">
        <v>47</v>
      </c>
      <c r="V146" s="1" t="s">
        <v>140</v>
      </c>
      <c r="W146" s="1" t="s">
        <v>1252</v>
      </c>
      <c r="X146" s="1" t="s">
        <v>50</v>
      </c>
      <c r="Y146" s="1" t="s">
        <v>51</v>
      </c>
      <c r="Z146" s="1" t="s">
        <v>699</v>
      </c>
      <c r="AA146" s="1" t="s">
        <v>1469</v>
      </c>
      <c r="AC146" s="1" t="s">
        <v>54</v>
      </c>
      <c r="AD146" s="1" t="s">
        <v>158</v>
      </c>
      <c r="AF146" s="1" t="s">
        <v>144</v>
      </c>
      <c r="AG146" s="1" t="s">
        <v>75</v>
      </c>
      <c r="AJ146" s="1" t="s">
        <v>58</v>
      </c>
      <c r="AK146" s="1" t="s">
        <v>76</v>
      </c>
      <c r="AL146" s="1" t="s">
        <v>1470</v>
      </c>
      <c r="AM146" s="1" t="s">
        <v>1471</v>
      </c>
    </row>
    <row r="147" spans="1:39" x14ac:dyDescent="0.3">
      <c r="A147" s="1" t="str">
        <f>HYPERLINK("https://hsdes.intel.com/resource/14013185426","14013185426")</f>
        <v>14013185426</v>
      </c>
      <c r="B147" s="1" t="s">
        <v>1472</v>
      </c>
      <c r="C147" s="1" t="s">
        <v>2367</v>
      </c>
      <c r="F147" s="1" t="s">
        <v>148</v>
      </c>
      <c r="G147" s="1" t="s">
        <v>63</v>
      </c>
      <c r="H147" s="1" t="s">
        <v>38</v>
      </c>
      <c r="I147" s="1" t="s">
        <v>39</v>
      </c>
      <c r="J147" s="1" t="s">
        <v>40</v>
      </c>
      <c r="K147" s="1" t="s">
        <v>149</v>
      </c>
      <c r="L147" s="1">
        <v>15</v>
      </c>
      <c r="M147" s="1">
        <v>10</v>
      </c>
      <c r="N147" s="1" t="s">
        <v>1473</v>
      </c>
      <c r="O147" s="1" t="s">
        <v>151</v>
      </c>
      <c r="P147" s="1" t="s">
        <v>1474</v>
      </c>
      <c r="Q147" s="1" t="s">
        <v>1467</v>
      </c>
      <c r="R147" s="1" t="s">
        <v>1468</v>
      </c>
      <c r="S147" s="1" t="s">
        <v>1473</v>
      </c>
      <c r="T147" s="1" t="s">
        <v>47</v>
      </c>
      <c r="V147" s="1" t="s">
        <v>140</v>
      </c>
      <c r="W147" s="1" t="s">
        <v>1475</v>
      </c>
      <c r="X147" s="1" t="s">
        <v>50</v>
      </c>
      <c r="Y147" s="1" t="s">
        <v>51</v>
      </c>
      <c r="Z147" s="1" t="s">
        <v>783</v>
      </c>
      <c r="AA147" s="1" t="s">
        <v>1476</v>
      </c>
      <c r="AC147" s="1" t="s">
        <v>54</v>
      </c>
      <c r="AD147" s="1" t="s">
        <v>158</v>
      </c>
      <c r="AF147" s="1" t="s">
        <v>56</v>
      </c>
      <c r="AG147" s="1" t="s">
        <v>75</v>
      </c>
      <c r="AJ147" s="1" t="s">
        <v>58</v>
      </c>
      <c r="AK147" s="1" t="s">
        <v>76</v>
      </c>
      <c r="AL147" s="1" t="s">
        <v>1477</v>
      </c>
      <c r="AM147" s="1" t="s">
        <v>1478</v>
      </c>
    </row>
    <row r="148" spans="1:39" x14ac:dyDescent="0.3">
      <c r="A148" s="1" t="str">
        <f>HYPERLINK("https://hsdes.intel.com/resource/14013185476","14013185476")</f>
        <v>14013185476</v>
      </c>
      <c r="B148" s="1" t="s">
        <v>1479</v>
      </c>
      <c r="C148" s="1" t="s">
        <v>2368</v>
      </c>
      <c r="F148" s="1" t="s">
        <v>223</v>
      </c>
      <c r="G148" s="1" t="s">
        <v>81</v>
      </c>
      <c r="H148" s="1" t="s">
        <v>38</v>
      </c>
      <c r="I148" s="1" t="s">
        <v>39</v>
      </c>
      <c r="J148" s="1" t="s">
        <v>40</v>
      </c>
      <c r="K148" s="1" t="s">
        <v>1017</v>
      </c>
      <c r="L148" s="1">
        <v>8</v>
      </c>
      <c r="M148" s="1">
        <v>6</v>
      </c>
      <c r="N148" s="1" t="s">
        <v>1480</v>
      </c>
      <c r="O148" s="1" t="s">
        <v>225</v>
      </c>
      <c r="P148" s="1" t="s">
        <v>1481</v>
      </c>
      <c r="Q148" s="1" t="s">
        <v>1460</v>
      </c>
      <c r="R148" s="1" t="s">
        <v>1482</v>
      </c>
      <c r="S148" s="1" t="s">
        <v>1480</v>
      </c>
      <c r="T148" s="1" t="s">
        <v>70</v>
      </c>
      <c r="U148" s="1" t="s">
        <v>229</v>
      </c>
      <c r="V148" s="1" t="s">
        <v>230</v>
      </c>
      <c r="W148" s="1" t="s">
        <v>1483</v>
      </c>
      <c r="X148" s="1" t="s">
        <v>50</v>
      </c>
      <c r="Y148" s="1" t="s">
        <v>51</v>
      </c>
      <c r="Z148" s="1" t="s">
        <v>1484</v>
      </c>
      <c r="AA148" s="1" t="s">
        <v>314</v>
      </c>
      <c r="AC148" s="1" t="s">
        <v>54</v>
      </c>
      <c r="AD148" s="1" t="s">
        <v>55</v>
      </c>
      <c r="AF148" s="1" t="s">
        <v>56</v>
      </c>
      <c r="AG148" s="1" t="s">
        <v>75</v>
      </c>
      <c r="AJ148" s="1" t="s">
        <v>58</v>
      </c>
      <c r="AK148" s="1" t="s">
        <v>622</v>
      </c>
      <c r="AL148" s="1" t="s">
        <v>1485</v>
      </c>
      <c r="AM148" s="1" t="s">
        <v>1486</v>
      </c>
    </row>
    <row r="149" spans="1:39" x14ac:dyDescent="0.3">
      <c r="A149" s="1" t="str">
        <f>HYPERLINK("https://hsdes.intel.com/resource/14013185484","14013185484")</f>
        <v>14013185484</v>
      </c>
      <c r="B149" s="1" t="s">
        <v>1487</v>
      </c>
      <c r="C149" s="1" t="s">
        <v>2368</v>
      </c>
      <c r="F149" s="1" t="s">
        <v>223</v>
      </c>
      <c r="G149" s="1" t="s">
        <v>63</v>
      </c>
      <c r="H149" s="1" t="s">
        <v>38</v>
      </c>
      <c r="I149" s="1" t="s">
        <v>39</v>
      </c>
      <c r="J149" s="1" t="s">
        <v>40</v>
      </c>
      <c r="K149" s="1" t="s">
        <v>894</v>
      </c>
      <c r="L149" s="1">
        <v>10</v>
      </c>
      <c r="M149" s="1">
        <v>6</v>
      </c>
      <c r="N149" s="1" t="s">
        <v>1488</v>
      </c>
      <c r="O149" s="1" t="s">
        <v>151</v>
      </c>
      <c r="P149" s="1" t="s">
        <v>1489</v>
      </c>
      <c r="Q149" s="1" t="s">
        <v>732</v>
      </c>
      <c r="R149" s="1" t="s">
        <v>1490</v>
      </c>
      <c r="S149" s="1" t="s">
        <v>1488</v>
      </c>
      <c r="T149" s="1" t="s">
        <v>70</v>
      </c>
      <c r="V149" s="1" t="s">
        <v>230</v>
      </c>
      <c r="W149" s="1" t="s">
        <v>1491</v>
      </c>
      <c r="X149" s="1" t="s">
        <v>50</v>
      </c>
      <c r="Y149" s="1" t="s">
        <v>181</v>
      </c>
      <c r="Z149" s="1" t="s">
        <v>1492</v>
      </c>
      <c r="AA149" s="1" t="s">
        <v>1493</v>
      </c>
      <c r="AC149" s="1" t="s">
        <v>54</v>
      </c>
      <c r="AD149" s="1" t="s">
        <v>55</v>
      </c>
      <c r="AF149" s="1" t="s">
        <v>56</v>
      </c>
      <c r="AG149" s="1" t="s">
        <v>75</v>
      </c>
      <c r="AJ149" s="1" t="s">
        <v>58</v>
      </c>
      <c r="AK149" s="1" t="s">
        <v>622</v>
      </c>
      <c r="AL149" s="1" t="s">
        <v>1494</v>
      </c>
      <c r="AM149" s="1" t="s">
        <v>1495</v>
      </c>
    </row>
    <row r="150" spans="1:39" x14ac:dyDescent="0.3">
      <c r="A150" s="1" t="str">
        <f>HYPERLINK("https://hsdes.intel.com/resource/14013185500","14013185500")</f>
        <v>14013185500</v>
      </c>
      <c r="B150" s="1" t="s">
        <v>1496</v>
      </c>
      <c r="C150" s="1" t="s">
        <v>2368</v>
      </c>
      <c r="F150" s="1" t="s">
        <v>36</v>
      </c>
      <c r="G150" s="1" t="s">
        <v>1404</v>
      </c>
      <c r="H150" s="1" t="s">
        <v>38</v>
      </c>
      <c r="I150" s="1" t="s">
        <v>39</v>
      </c>
      <c r="J150" s="1" t="s">
        <v>40</v>
      </c>
      <c r="K150" s="1" t="s">
        <v>299</v>
      </c>
      <c r="L150" s="1">
        <v>10</v>
      </c>
      <c r="M150" s="1">
        <v>4</v>
      </c>
      <c r="N150" s="1" t="s">
        <v>1497</v>
      </c>
      <c r="O150" s="1" t="s">
        <v>238</v>
      </c>
      <c r="P150" s="1" t="s">
        <v>1498</v>
      </c>
      <c r="Q150" s="1" t="s">
        <v>1416</v>
      </c>
      <c r="R150" s="1" t="s">
        <v>1499</v>
      </c>
      <c r="S150" s="1" t="s">
        <v>1497</v>
      </c>
      <c r="T150" s="1" t="s">
        <v>70</v>
      </c>
      <c r="V150" s="1" t="s">
        <v>48</v>
      </c>
      <c r="W150" s="1" t="s">
        <v>1500</v>
      </c>
      <c r="X150" s="1" t="s">
        <v>50</v>
      </c>
      <c r="Y150" s="1" t="s">
        <v>51</v>
      </c>
      <c r="Z150" s="1" t="s">
        <v>1501</v>
      </c>
      <c r="AA150" s="1" t="s">
        <v>1454</v>
      </c>
      <c r="AC150" s="1" t="s">
        <v>54</v>
      </c>
      <c r="AD150" s="1" t="s">
        <v>55</v>
      </c>
      <c r="AF150" s="1" t="s">
        <v>56</v>
      </c>
      <c r="AG150" s="1" t="s">
        <v>75</v>
      </c>
      <c r="AJ150" s="1" t="s">
        <v>58</v>
      </c>
      <c r="AK150" s="1" t="s">
        <v>76</v>
      </c>
      <c r="AL150" s="1" t="s">
        <v>1502</v>
      </c>
      <c r="AM150" s="1" t="s">
        <v>1503</v>
      </c>
    </row>
    <row r="151" spans="1:39" ht="16.2" x14ac:dyDescent="0.3">
      <c r="A151" s="1" t="str">
        <f>HYPERLINK("https://hsdes.intel.com/resource/14013185647","14013185647")</f>
        <v>14013185647</v>
      </c>
      <c r="B151" s="1" t="s">
        <v>1504</v>
      </c>
      <c r="C151" s="1" t="s">
        <v>2372</v>
      </c>
      <c r="D151" s="2" t="s">
        <v>2374</v>
      </c>
      <c r="F151" s="1" t="s">
        <v>36</v>
      </c>
      <c r="G151" s="1" t="s">
        <v>547</v>
      </c>
      <c r="H151" s="1" t="s">
        <v>38</v>
      </c>
      <c r="I151" s="1" t="s">
        <v>39</v>
      </c>
      <c r="J151" s="1" t="s">
        <v>40</v>
      </c>
      <c r="K151" s="1" t="s">
        <v>299</v>
      </c>
      <c r="L151" s="1">
        <v>5</v>
      </c>
      <c r="M151" s="1">
        <v>3</v>
      </c>
      <c r="N151" s="1" t="s">
        <v>1505</v>
      </c>
      <c r="O151" s="1" t="s">
        <v>238</v>
      </c>
      <c r="P151" s="1" t="s">
        <v>1506</v>
      </c>
      <c r="Q151" s="1" t="s">
        <v>86</v>
      </c>
      <c r="R151" s="1" t="s">
        <v>1507</v>
      </c>
      <c r="S151" s="1" t="s">
        <v>1505</v>
      </c>
      <c r="T151" s="1" t="s">
        <v>47</v>
      </c>
      <c r="V151" s="1" t="s">
        <v>48</v>
      </c>
      <c r="W151" s="1" t="s">
        <v>1508</v>
      </c>
      <c r="X151" s="1" t="s">
        <v>50</v>
      </c>
      <c r="Y151" s="1" t="s">
        <v>51</v>
      </c>
      <c r="Z151" s="1" t="s">
        <v>1509</v>
      </c>
      <c r="AA151" s="1" t="s">
        <v>1510</v>
      </c>
      <c r="AC151" s="1" t="s">
        <v>54</v>
      </c>
      <c r="AD151" s="1" t="s">
        <v>55</v>
      </c>
      <c r="AF151" s="1" t="s">
        <v>56</v>
      </c>
      <c r="AG151" s="1" t="s">
        <v>57</v>
      </c>
      <c r="AJ151" s="1" t="s">
        <v>58</v>
      </c>
      <c r="AK151" s="1" t="s">
        <v>76</v>
      </c>
      <c r="AL151" s="1" t="s">
        <v>1511</v>
      </c>
      <c r="AM151" s="1" t="s">
        <v>1512</v>
      </c>
    </row>
    <row r="152" spans="1:39" x14ac:dyDescent="0.3">
      <c r="A152" s="1" t="str">
        <f>HYPERLINK("https://hsdes.intel.com/resource/14013185684","14013185684")</f>
        <v>14013185684</v>
      </c>
      <c r="B152" s="1" t="s">
        <v>1513</v>
      </c>
      <c r="C152" s="1" t="s">
        <v>2368</v>
      </c>
      <c r="F152" s="1" t="s">
        <v>48</v>
      </c>
      <c r="G152" s="1" t="s">
        <v>63</v>
      </c>
      <c r="H152" s="1" t="s">
        <v>38</v>
      </c>
      <c r="I152" s="1" t="s">
        <v>39</v>
      </c>
      <c r="J152" s="1" t="s">
        <v>40</v>
      </c>
      <c r="K152" s="1" t="s">
        <v>64</v>
      </c>
      <c r="L152" s="1">
        <v>5</v>
      </c>
      <c r="M152" s="1">
        <v>4</v>
      </c>
      <c r="N152" s="1" t="s">
        <v>1514</v>
      </c>
      <c r="O152" s="1" t="s">
        <v>66</v>
      </c>
      <c r="P152" s="1" t="s">
        <v>1515</v>
      </c>
      <c r="Q152" s="1" t="s">
        <v>1516</v>
      </c>
      <c r="R152" s="1" t="s">
        <v>1517</v>
      </c>
      <c r="S152" s="1" t="s">
        <v>1514</v>
      </c>
      <c r="T152" s="1" t="s">
        <v>70</v>
      </c>
      <c r="V152" s="1" t="s">
        <v>71</v>
      </c>
      <c r="W152" s="1" t="s">
        <v>1518</v>
      </c>
      <c r="X152" s="1" t="s">
        <v>50</v>
      </c>
      <c r="Y152" s="1" t="s">
        <v>51</v>
      </c>
      <c r="Z152" s="1" t="s">
        <v>1519</v>
      </c>
      <c r="AA152" s="1" t="s">
        <v>529</v>
      </c>
      <c r="AC152" s="1" t="s">
        <v>54</v>
      </c>
      <c r="AD152" s="1" t="s">
        <v>55</v>
      </c>
      <c r="AF152" s="1" t="s">
        <v>56</v>
      </c>
      <c r="AG152" s="1" t="s">
        <v>57</v>
      </c>
      <c r="AJ152" s="1" t="s">
        <v>58</v>
      </c>
      <c r="AK152" s="1" t="s">
        <v>76</v>
      </c>
      <c r="AL152" s="1" t="s">
        <v>1520</v>
      </c>
      <c r="AM152" s="1" t="s">
        <v>1521</v>
      </c>
    </row>
    <row r="153" spans="1:39" x14ac:dyDescent="0.3">
      <c r="A153" s="1" t="str">
        <f>HYPERLINK("https://hsdes.intel.com/resource/14013185686","14013185686")</f>
        <v>14013185686</v>
      </c>
      <c r="B153" s="1" t="s">
        <v>1522</v>
      </c>
      <c r="C153" s="1" t="s">
        <v>2368</v>
      </c>
      <c r="F153" s="1" t="s">
        <v>48</v>
      </c>
      <c r="G153" s="1" t="s">
        <v>63</v>
      </c>
      <c r="H153" s="1" t="s">
        <v>38</v>
      </c>
      <c r="I153" s="1" t="s">
        <v>39</v>
      </c>
      <c r="J153" s="1" t="s">
        <v>40</v>
      </c>
      <c r="K153" s="1" t="s">
        <v>64</v>
      </c>
      <c r="L153" s="1">
        <v>10</v>
      </c>
      <c r="M153" s="1">
        <v>8</v>
      </c>
      <c r="N153" s="1" t="s">
        <v>1523</v>
      </c>
      <c r="O153" s="1" t="s">
        <v>66</v>
      </c>
      <c r="P153" s="1" t="s">
        <v>1524</v>
      </c>
      <c r="Q153" s="1" t="s">
        <v>283</v>
      </c>
      <c r="R153" s="1" t="s">
        <v>1525</v>
      </c>
      <c r="S153" s="1" t="s">
        <v>1523</v>
      </c>
      <c r="T153" s="1" t="s">
        <v>47</v>
      </c>
      <c r="V153" s="1" t="s">
        <v>71</v>
      </c>
      <c r="W153" s="1" t="s">
        <v>1526</v>
      </c>
      <c r="X153" s="1" t="s">
        <v>50</v>
      </c>
      <c r="Y153" s="1" t="s">
        <v>181</v>
      </c>
      <c r="Z153" s="1" t="s">
        <v>286</v>
      </c>
      <c r="AA153" s="1" t="s">
        <v>1527</v>
      </c>
      <c r="AC153" s="1" t="s">
        <v>54</v>
      </c>
      <c r="AD153" s="1" t="s">
        <v>55</v>
      </c>
      <c r="AF153" s="1" t="s">
        <v>56</v>
      </c>
      <c r="AG153" s="1" t="s">
        <v>57</v>
      </c>
      <c r="AJ153" s="1" t="s">
        <v>288</v>
      </c>
      <c r="AK153" s="1" t="s">
        <v>76</v>
      </c>
      <c r="AL153" s="1" t="s">
        <v>1528</v>
      </c>
      <c r="AM153" s="1" t="s">
        <v>1529</v>
      </c>
    </row>
    <row r="154" spans="1:39" x14ac:dyDescent="0.3">
      <c r="A154" s="1" t="str">
        <f>HYPERLINK("https://hsdes.intel.com/resource/14013185689","14013185689")</f>
        <v>14013185689</v>
      </c>
      <c r="B154" s="1" t="s">
        <v>1530</v>
      </c>
      <c r="C154" s="1" t="s">
        <v>2368</v>
      </c>
      <c r="F154" s="1" t="s">
        <v>48</v>
      </c>
      <c r="G154" s="1" t="s">
        <v>63</v>
      </c>
      <c r="H154" s="1" t="s">
        <v>38</v>
      </c>
      <c r="I154" s="1" t="s">
        <v>39</v>
      </c>
      <c r="J154" s="1" t="s">
        <v>40</v>
      </c>
      <c r="K154" s="1" t="s">
        <v>64</v>
      </c>
      <c r="L154" s="1">
        <v>15</v>
      </c>
      <c r="M154" s="1">
        <v>10</v>
      </c>
      <c r="N154" s="1" t="s">
        <v>1531</v>
      </c>
      <c r="O154" s="1" t="s">
        <v>66</v>
      </c>
      <c r="P154" s="1" t="s">
        <v>1532</v>
      </c>
      <c r="Q154" s="1" t="s">
        <v>283</v>
      </c>
      <c r="R154" s="1" t="s">
        <v>1533</v>
      </c>
      <c r="S154" s="1" t="s">
        <v>1531</v>
      </c>
      <c r="T154" s="1" t="s">
        <v>47</v>
      </c>
      <c r="V154" s="1" t="s">
        <v>71</v>
      </c>
      <c r="W154" s="1" t="s">
        <v>1534</v>
      </c>
      <c r="X154" s="1" t="s">
        <v>50</v>
      </c>
      <c r="Y154" s="1" t="s">
        <v>181</v>
      </c>
      <c r="Z154" s="1" t="s">
        <v>286</v>
      </c>
      <c r="AA154" s="1" t="s">
        <v>1527</v>
      </c>
      <c r="AC154" s="1" t="s">
        <v>54</v>
      </c>
      <c r="AD154" s="1" t="s">
        <v>55</v>
      </c>
      <c r="AF154" s="1" t="s">
        <v>56</v>
      </c>
      <c r="AG154" s="1" t="s">
        <v>57</v>
      </c>
      <c r="AJ154" s="1" t="s">
        <v>288</v>
      </c>
      <c r="AK154" s="1" t="s">
        <v>76</v>
      </c>
      <c r="AL154" s="1" t="s">
        <v>1535</v>
      </c>
      <c r="AM154" s="1" t="s">
        <v>1536</v>
      </c>
    </row>
    <row r="155" spans="1:39" x14ac:dyDescent="0.3">
      <c r="A155" s="1" t="str">
        <f>HYPERLINK("https://hsdes.intel.com/resource/14013185720","14013185720")</f>
        <v>14013185720</v>
      </c>
      <c r="B155" s="1" t="s">
        <v>1537</v>
      </c>
      <c r="C155" s="1" t="s">
        <v>2368</v>
      </c>
      <c r="F155" s="1" t="s">
        <v>36</v>
      </c>
      <c r="G155" s="1" t="s">
        <v>63</v>
      </c>
      <c r="H155" s="1" t="s">
        <v>38</v>
      </c>
      <c r="I155" s="1" t="s">
        <v>39</v>
      </c>
      <c r="J155" s="1" t="s">
        <v>40</v>
      </c>
      <c r="K155" s="1" t="s">
        <v>299</v>
      </c>
      <c r="L155" s="1">
        <v>5</v>
      </c>
      <c r="M155" s="1">
        <v>5</v>
      </c>
      <c r="N155" s="1" t="s">
        <v>1538</v>
      </c>
      <c r="O155" s="1" t="s">
        <v>43</v>
      </c>
      <c r="P155" s="1" t="s">
        <v>1539</v>
      </c>
      <c r="Q155" s="1" t="s">
        <v>45</v>
      </c>
      <c r="R155" s="1" t="s">
        <v>1540</v>
      </c>
      <c r="S155" s="1" t="s">
        <v>1538</v>
      </c>
      <c r="T155" s="1" t="s">
        <v>47</v>
      </c>
      <c r="V155" s="1" t="s">
        <v>48</v>
      </c>
      <c r="W155" s="1" t="s">
        <v>1541</v>
      </c>
      <c r="X155" s="1" t="s">
        <v>50</v>
      </c>
      <c r="Y155" s="1" t="s">
        <v>51</v>
      </c>
      <c r="Z155" s="1" t="s">
        <v>1542</v>
      </c>
      <c r="AA155" s="1" t="s">
        <v>1543</v>
      </c>
      <c r="AC155" s="1" t="s">
        <v>54</v>
      </c>
      <c r="AD155" s="1" t="s">
        <v>55</v>
      </c>
      <c r="AF155" s="1" t="s">
        <v>56</v>
      </c>
      <c r="AG155" s="1" t="s">
        <v>57</v>
      </c>
      <c r="AJ155" s="1" t="s">
        <v>58</v>
      </c>
      <c r="AK155" s="1" t="s">
        <v>76</v>
      </c>
      <c r="AL155" s="1" t="s">
        <v>1544</v>
      </c>
      <c r="AM155" s="1" t="s">
        <v>1545</v>
      </c>
    </row>
    <row r="156" spans="1:39" x14ac:dyDescent="0.3">
      <c r="A156" s="1" t="str">
        <f>HYPERLINK("https://hsdes.intel.com/resource/14013185755","14013185755")</f>
        <v>14013185755</v>
      </c>
      <c r="B156" s="1" t="s">
        <v>1546</v>
      </c>
      <c r="C156" s="1" t="s">
        <v>2368</v>
      </c>
      <c r="F156" s="1" t="s">
        <v>133</v>
      </c>
      <c r="G156" s="1" t="s">
        <v>1547</v>
      </c>
      <c r="H156" s="1" t="s">
        <v>38</v>
      </c>
      <c r="I156" s="1" t="s">
        <v>39</v>
      </c>
      <c r="J156" s="1" t="s">
        <v>40</v>
      </c>
      <c r="K156" s="1" t="s">
        <v>134</v>
      </c>
      <c r="L156" s="1">
        <v>25</v>
      </c>
      <c r="M156" s="1">
        <v>18</v>
      </c>
      <c r="N156" s="1" t="s">
        <v>1548</v>
      </c>
      <c r="O156" s="1" t="s">
        <v>136</v>
      </c>
      <c r="P156" s="1" t="s">
        <v>1549</v>
      </c>
      <c r="Q156" s="1" t="s">
        <v>1550</v>
      </c>
      <c r="R156" s="1" t="s">
        <v>1551</v>
      </c>
      <c r="S156" s="1" t="s">
        <v>1548</v>
      </c>
      <c r="T156" s="1" t="s">
        <v>47</v>
      </c>
      <c r="V156" s="1" t="s">
        <v>140</v>
      </c>
      <c r="W156" s="1" t="s">
        <v>1552</v>
      </c>
      <c r="X156" s="1" t="s">
        <v>50</v>
      </c>
      <c r="Y156" s="1" t="s">
        <v>51</v>
      </c>
      <c r="Z156" s="1" t="s">
        <v>1553</v>
      </c>
      <c r="AA156" s="1" t="s">
        <v>355</v>
      </c>
      <c r="AC156" s="1" t="s">
        <v>54</v>
      </c>
      <c r="AD156" s="1" t="s">
        <v>55</v>
      </c>
      <c r="AF156" s="1" t="s">
        <v>144</v>
      </c>
      <c r="AG156" s="1" t="s">
        <v>75</v>
      </c>
      <c r="AJ156" s="1" t="s">
        <v>58</v>
      </c>
      <c r="AK156" s="1" t="s">
        <v>266</v>
      </c>
      <c r="AL156" s="1" t="s">
        <v>1554</v>
      </c>
      <c r="AM156" s="1" t="s">
        <v>1555</v>
      </c>
    </row>
    <row r="157" spans="1:39" x14ac:dyDescent="0.3">
      <c r="A157" s="1" t="str">
        <f>HYPERLINK("https://hsdes.intel.com/resource/14013185758","14013185758")</f>
        <v>14013185758</v>
      </c>
      <c r="B157" s="1" t="s">
        <v>1556</v>
      </c>
      <c r="C157" s="1" t="s">
        <v>2368</v>
      </c>
      <c r="F157" s="1" t="s">
        <v>133</v>
      </c>
      <c r="G157" s="1" t="s">
        <v>81</v>
      </c>
      <c r="H157" s="1" t="s">
        <v>38</v>
      </c>
      <c r="I157" s="1" t="s">
        <v>39</v>
      </c>
      <c r="J157" s="1" t="s">
        <v>40</v>
      </c>
      <c r="K157" s="1" t="s">
        <v>134</v>
      </c>
      <c r="L157" s="1">
        <v>25</v>
      </c>
      <c r="M157" s="1">
        <v>18</v>
      </c>
      <c r="N157" s="1" t="s">
        <v>1557</v>
      </c>
      <c r="O157" s="1" t="s">
        <v>136</v>
      </c>
      <c r="P157" s="1" t="s">
        <v>1558</v>
      </c>
      <c r="Q157" s="1" t="s">
        <v>261</v>
      </c>
      <c r="R157" s="1" t="s">
        <v>1559</v>
      </c>
      <c r="S157" s="1" t="s">
        <v>1557</v>
      </c>
      <c r="T157" s="1" t="s">
        <v>47</v>
      </c>
      <c r="V157" s="1" t="s">
        <v>140</v>
      </c>
      <c r="W157" s="1" t="s">
        <v>1560</v>
      </c>
      <c r="X157" s="1" t="s">
        <v>50</v>
      </c>
      <c r="Y157" s="1" t="s">
        <v>51</v>
      </c>
      <c r="Z157" s="1" t="s">
        <v>509</v>
      </c>
      <c r="AA157" s="1" t="s">
        <v>355</v>
      </c>
      <c r="AC157" s="1" t="s">
        <v>54</v>
      </c>
      <c r="AD157" s="1" t="s">
        <v>55</v>
      </c>
      <c r="AF157" s="1" t="s">
        <v>144</v>
      </c>
      <c r="AG157" s="1" t="s">
        <v>75</v>
      </c>
      <c r="AJ157" s="1" t="s">
        <v>58</v>
      </c>
      <c r="AK157" s="1" t="s">
        <v>1561</v>
      </c>
      <c r="AL157" s="1" t="s">
        <v>1562</v>
      </c>
      <c r="AM157" s="1" t="s">
        <v>1563</v>
      </c>
    </row>
    <row r="158" spans="1:39" x14ac:dyDescent="0.3">
      <c r="A158" s="1" t="str">
        <f>HYPERLINK("https://hsdes.intel.com/resource/14013185831","14013185831")</f>
        <v>14013185831</v>
      </c>
      <c r="B158" s="1" t="s">
        <v>1564</v>
      </c>
      <c r="C158" s="1" t="s">
        <v>2368</v>
      </c>
      <c r="F158" s="1" t="s">
        <v>667</v>
      </c>
      <c r="G158" s="1" t="s">
        <v>442</v>
      </c>
      <c r="H158" s="1" t="s">
        <v>38</v>
      </c>
      <c r="I158" s="1" t="s">
        <v>39</v>
      </c>
      <c r="J158" s="1" t="s">
        <v>40</v>
      </c>
      <c r="K158" s="1" t="s">
        <v>874</v>
      </c>
      <c r="L158" s="1">
        <v>30</v>
      </c>
      <c r="M158" s="1">
        <v>20</v>
      </c>
      <c r="N158" s="1" t="s">
        <v>1565</v>
      </c>
      <c r="O158" s="1" t="s">
        <v>923</v>
      </c>
      <c r="P158" s="1" t="s">
        <v>1566</v>
      </c>
      <c r="Q158" s="1" t="s">
        <v>1567</v>
      </c>
      <c r="R158" s="1" t="s">
        <v>1568</v>
      </c>
      <c r="S158" s="1" t="s">
        <v>1565</v>
      </c>
      <c r="T158" s="1" t="s">
        <v>47</v>
      </c>
      <c r="V158" s="1" t="s">
        <v>667</v>
      </c>
      <c r="W158" s="1" t="s">
        <v>1569</v>
      </c>
      <c r="X158" s="1" t="s">
        <v>50</v>
      </c>
      <c r="Y158" s="1" t="s">
        <v>51</v>
      </c>
      <c r="Z158" s="1" t="s">
        <v>1570</v>
      </c>
      <c r="AA158" s="1" t="s">
        <v>1571</v>
      </c>
      <c r="AC158" s="1" t="s">
        <v>54</v>
      </c>
      <c r="AD158" s="1" t="s">
        <v>55</v>
      </c>
      <c r="AF158" s="1" t="s">
        <v>144</v>
      </c>
      <c r="AG158" s="1" t="s">
        <v>75</v>
      </c>
      <c r="AJ158" s="1" t="s">
        <v>58</v>
      </c>
      <c r="AK158" s="1" t="s">
        <v>76</v>
      </c>
      <c r="AL158" s="1" t="s">
        <v>1572</v>
      </c>
      <c r="AM158" s="1" t="s">
        <v>1573</v>
      </c>
    </row>
    <row r="159" spans="1:39" x14ac:dyDescent="0.3">
      <c r="A159" s="1" t="str">
        <f>HYPERLINK("https://hsdes.intel.com/resource/14013185837","14013185837")</f>
        <v>14013185837</v>
      </c>
      <c r="B159" s="1" t="s">
        <v>1574</v>
      </c>
      <c r="C159" s="1" t="s">
        <v>2368</v>
      </c>
      <c r="F159" s="1" t="s">
        <v>148</v>
      </c>
      <c r="G159" s="1" t="s">
        <v>63</v>
      </c>
      <c r="H159" s="1" t="s">
        <v>38</v>
      </c>
      <c r="I159" s="1" t="s">
        <v>39</v>
      </c>
      <c r="J159" s="1" t="s">
        <v>40</v>
      </c>
      <c r="K159" s="1" t="s">
        <v>149</v>
      </c>
      <c r="L159" s="1">
        <v>25</v>
      </c>
      <c r="M159" s="1">
        <v>22</v>
      </c>
      <c r="N159" s="1" t="s">
        <v>1575</v>
      </c>
      <c r="O159" s="1" t="s">
        <v>151</v>
      </c>
      <c r="P159" s="1" t="s">
        <v>1576</v>
      </c>
      <c r="Q159" s="1" t="s">
        <v>1577</v>
      </c>
      <c r="R159" s="1" t="s">
        <v>1578</v>
      </c>
      <c r="S159" s="1" t="s">
        <v>1575</v>
      </c>
      <c r="T159" s="1" t="s">
        <v>47</v>
      </c>
      <c r="V159" s="1" t="s">
        <v>140</v>
      </c>
      <c r="W159" s="1" t="s">
        <v>1579</v>
      </c>
      <c r="X159" s="1" t="s">
        <v>50</v>
      </c>
      <c r="Y159" s="1" t="s">
        <v>51</v>
      </c>
      <c r="Z159" s="1" t="s">
        <v>156</v>
      </c>
      <c r="AA159" s="1" t="s">
        <v>1580</v>
      </c>
      <c r="AC159" s="1" t="s">
        <v>54</v>
      </c>
      <c r="AD159" s="1" t="s">
        <v>55</v>
      </c>
      <c r="AF159" s="1" t="s">
        <v>144</v>
      </c>
      <c r="AG159" s="1" t="s">
        <v>75</v>
      </c>
      <c r="AJ159" s="1" t="s">
        <v>58</v>
      </c>
      <c r="AK159" s="1" t="s">
        <v>76</v>
      </c>
      <c r="AL159" s="1" t="s">
        <v>1581</v>
      </c>
      <c r="AM159" s="1" t="s">
        <v>1582</v>
      </c>
    </row>
    <row r="160" spans="1:39" x14ac:dyDescent="0.3">
      <c r="A160" s="1" t="str">
        <f>HYPERLINK("https://hsdes.intel.com/resource/14013185838","14013185838")</f>
        <v>14013185838</v>
      </c>
      <c r="B160" s="1" t="s">
        <v>1583</v>
      </c>
      <c r="C160" s="1" t="s">
        <v>2368</v>
      </c>
      <c r="F160" s="1" t="s">
        <v>198</v>
      </c>
      <c r="G160" s="1" t="s">
        <v>123</v>
      </c>
      <c r="H160" s="1" t="s">
        <v>38</v>
      </c>
      <c r="I160" s="1" t="s">
        <v>39</v>
      </c>
      <c r="J160" s="1" t="s">
        <v>40</v>
      </c>
      <c r="K160" s="1" t="s">
        <v>1584</v>
      </c>
      <c r="L160" s="1">
        <v>8</v>
      </c>
      <c r="M160" s="1">
        <v>5</v>
      </c>
      <c r="N160" s="1" t="s">
        <v>1585</v>
      </c>
      <c r="O160" s="1" t="s">
        <v>201</v>
      </c>
      <c r="P160" s="1" t="s">
        <v>1586</v>
      </c>
      <c r="Q160" s="1" t="s">
        <v>1587</v>
      </c>
      <c r="R160" s="1" t="s">
        <v>1588</v>
      </c>
      <c r="S160" s="1" t="s">
        <v>1585</v>
      </c>
      <c r="T160" s="1" t="s">
        <v>70</v>
      </c>
      <c r="V160" s="1" t="s">
        <v>198</v>
      </c>
      <c r="W160" s="1" t="s">
        <v>1589</v>
      </c>
      <c r="X160" s="1" t="s">
        <v>50</v>
      </c>
      <c r="Y160" s="1" t="s">
        <v>181</v>
      </c>
      <c r="Z160" s="1" t="s">
        <v>1590</v>
      </c>
      <c r="AA160" s="1" t="s">
        <v>655</v>
      </c>
      <c r="AC160" s="1" t="s">
        <v>54</v>
      </c>
      <c r="AD160" s="1" t="s">
        <v>55</v>
      </c>
      <c r="AF160" s="1" t="s">
        <v>56</v>
      </c>
      <c r="AG160" s="1" t="s">
        <v>75</v>
      </c>
      <c r="AJ160" s="1" t="s">
        <v>58</v>
      </c>
      <c r="AK160" s="1" t="s">
        <v>500</v>
      </c>
      <c r="AL160" s="1" t="s">
        <v>1591</v>
      </c>
      <c r="AM160" s="1" t="s">
        <v>1592</v>
      </c>
    </row>
    <row r="161" spans="1:39" x14ac:dyDescent="0.3">
      <c r="A161" s="1" t="str">
        <f>HYPERLINK("https://hsdes.intel.com/resource/14013185840","14013185840")</f>
        <v>14013185840</v>
      </c>
      <c r="B161" s="1" t="s">
        <v>1593</v>
      </c>
      <c r="C161" s="1" t="s">
        <v>2368</v>
      </c>
      <c r="F161" s="1" t="s">
        <v>36</v>
      </c>
      <c r="G161" s="1" t="s">
        <v>63</v>
      </c>
      <c r="H161" s="1" t="s">
        <v>38</v>
      </c>
      <c r="I161" s="1" t="s">
        <v>39</v>
      </c>
      <c r="J161" s="1" t="s">
        <v>40</v>
      </c>
      <c r="K161" s="1" t="s">
        <v>175</v>
      </c>
      <c r="L161" s="1">
        <v>8</v>
      </c>
      <c r="M161" s="1">
        <v>6</v>
      </c>
      <c r="N161" s="1" t="s">
        <v>1594</v>
      </c>
      <c r="O161" s="1" t="s">
        <v>43</v>
      </c>
      <c r="P161" s="1" t="s">
        <v>1595</v>
      </c>
      <c r="Q161" s="1" t="s">
        <v>1596</v>
      </c>
      <c r="R161" s="1" t="s">
        <v>1597</v>
      </c>
      <c r="S161" s="1" t="s">
        <v>1594</v>
      </c>
      <c r="T161" s="1" t="s">
        <v>47</v>
      </c>
      <c r="V161" s="1" t="s">
        <v>48</v>
      </c>
      <c r="W161" s="1" t="s">
        <v>1598</v>
      </c>
      <c r="X161" s="1" t="s">
        <v>50</v>
      </c>
      <c r="Y161" s="1" t="s">
        <v>181</v>
      </c>
      <c r="Z161" s="1" t="s">
        <v>837</v>
      </c>
      <c r="AA161" s="1" t="s">
        <v>664</v>
      </c>
      <c r="AC161" s="1" t="s">
        <v>54</v>
      </c>
      <c r="AD161" s="1" t="s">
        <v>55</v>
      </c>
      <c r="AF161" s="1" t="s">
        <v>56</v>
      </c>
      <c r="AG161" s="1" t="s">
        <v>75</v>
      </c>
      <c r="AJ161" s="1" t="s">
        <v>58</v>
      </c>
      <c r="AK161" s="1" t="s">
        <v>76</v>
      </c>
      <c r="AL161" s="1" t="s">
        <v>1446</v>
      </c>
      <c r="AM161" s="1" t="s">
        <v>1599</v>
      </c>
    </row>
    <row r="162" spans="1:39" x14ac:dyDescent="0.3">
      <c r="A162" s="1" t="str">
        <f>HYPERLINK("https://hsdes.intel.com/resource/14013185842","14013185842")</f>
        <v>14013185842</v>
      </c>
      <c r="B162" s="1" t="s">
        <v>1600</v>
      </c>
      <c r="C162" s="1" t="s">
        <v>2368</v>
      </c>
      <c r="F162" s="1" t="s">
        <v>36</v>
      </c>
      <c r="G162" s="1" t="s">
        <v>63</v>
      </c>
      <c r="H162" s="1" t="s">
        <v>38</v>
      </c>
      <c r="I162" s="1" t="s">
        <v>39</v>
      </c>
      <c r="J162" s="1" t="s">
        <v>40</v>
      </c>
      <c r="K162" s="1" t="s">
        <v>299</v>
      </c>
      <c r="L162" s="1">
        <v>15</v>
      </c>
      <c r="M162" s="1">
        <v>15</v>
      </c>
      <c r="N162" s="1" t="s">
        <v>1601</v>
      </c>
      <c r="O162" s="1" t="s">
        <v>238</v>
      </c>
      <c r="P162" s="1" t="s">
        <v>1602</v>
      </c>
      <c r="Q162" s="1" t="s">
        <v>45</v>
      </c>
      <c r="R162" s="1" t="s">
        <v>1603</v>
      </c>
      <c r="S162" s="1" t="s">
        <v>1601</v>
      </c>
      <c r="T162" s="1" t="s">
        <v>47</v>
      </c>
      <c r="V162" s="1" t="s">
        <v>48</v>
      </c>
      <c r="W162" s="1" t="s">
        <v>1604</v>
      </c>
      <c r="X162" s="1" t="s">
        <v>50</v>
      </c>
      <c r="Y162" s="1" t="s">
        <v>51</v>
      </c>
      <c r="Z162" s="1" t="s">
        <v>1605</v>
      </c>
      <c r="AA162" s="1" t="s">
        <v>664</v>
      </c>
      <c r="AC162" s="1" t="s">
        <v>54</v>
      </c>
      <c r="AD162" s="1" t="s">
        <v>55</v>
      </c>
      <c r="AF162" s="1" t="s">
        <v>144</v>
      </c>
      <c r="AG162" s="1" t="s">
        <v>75</v>
      </c>
      <c r="AJ162" s="1" t="s">
        <v>58</v>
      </c>
      <c r="AK162" s="1" t="s">
        <v>76</v>
      </c>
      <c r="AL162" s="1" t="s">
        <v>1606</v>
      </c>
      <c r="AM162" s="1" t="s">
        <v>1607</v>
      </c>
    </row>
    <row r="163" spans="1:39" x14ac:dyDescent="0.3">
      <c r="A163" s="1" t="str">
        <f>HYPERLINK("https://hsdes.intel.com/resource/14013185846","14013185846")</f>
        <v>14013185846</v>
      </c>
      <c r="B163" s="1" t="s">
        <v>1608</v>
      </c>
      <c r="C163" s="1" t="s">
        <v>2368</v>
      </c>
      <c r="F163" s="1" t="s">
        <v>198</v>
      </c>
      <c r="G163" s="1" t="s">
        <v>123</v>
      </c>
      <c r="H163" s="1" t="s">
        <v>38</v>
      </c>
      <c r="I163" s="1" t="s">
        <v>39</v>
      </c>
      <c r="J163" s="1" t="s">
        <v>40</v>
      </c>
      <c r="K163" s="1" t="s">
        <v>1609</v>
      </c>
      <c r="L163" s="1">
        <v>8</v>
      </c>
      <c r="M163" s="1">
        <v>5</v>
      </c>
      <c r="N163" s="1" t="s">
        <v>1610</v>
      </c>
      <c r="O163" s="1" t="s">
        <v>201</v>
      </c>
      <c r="P163" s="1" t="s">
        <v>1611</v>
      </c>
      <c r="Q163" s="1" t="s">
        <v>1587</v>
      </c>
      <c r="R163" s="1" t="s">
        <v>1612</v>
      </c>
      <c r="S163" s="1" t="s">
        <v>1610</v>
      </c>
      <c r="T163" s="1" t="s">
        <v>70</v>
      </c>
      <c r="V163" s="1" t="s">
        <v>198</v>
      </c>
      <c r="W163" s="1" t="s">
        <v>1613</v>
      </c>
      <c r="X163" s="1" t="s">
        <v>50</v>
      </c>
      <c r="Y163" s="1" t="s">
        <v>51</v>
      </c>
      <c r="Z163" s="1" t="s">
        <v>1614</v>
      </c>
      <c r="AA163" s="1" t="s">
        <v>1615</v>
      </c>
      <c r="AC163" s="1" t="s">
        <v>54</v>
      </c>
      <c r="AD163" s="1" t="s">
        <v>55</v>
      </c>
      <c r="AF163" s="1" t="s">
        <v>56</v>
      </c>
      <c r="AG163" s="1" t="s">
        <v>57</v>
      </c>
      <c r="AJ163" s="1" t="s">
        <v>58</v>
      </c>
      <c r="AK163" s="1" t="s">
        <v>500</v>
      </c>
      <c r="AL163" s="1" t="s">
        <v>1616</v>
      </c>
      <c r="AM163" s="1" t="s">
        <v>1617</v>
      </c>
    </row>
    <row r="164" spans="1:39" x14ac:dyDescent="0.3">
      <c r="A164" s="1" t="str">
        <f>HYPERLINK("https://hsdes.intel.com/resource/14013185860","14013185860")</f>
        <v>14013185860</v>
      </c>
      <c r="B164" s="1" t="s">
        <v>1618</v>
      </c>
      <c r="C164" s="1" t="s">
        <v>2368</v>
      </c>
      <c r="F164" s="1" t="s">
        <v>198</v>
      </c>
      <c r="G164" s="1" t="s">
        <v>442</v>
      </c>
      <c r="H164" s="1" t="s">
        <v>38</v>
      </c>
      <c r="I164" s="1" t="s">
        <v>39</v>
      </c>
      <c r="J164" s="1" t="s">
        <v>40</v>
      </c>
      <c r="K164" s="1" t="s">
        <v>443</v>
      </c>
      <c r="L164" s="1">
        <v>10</v>
      </c>
      <c r="M164" s="1">
        <v>7</v>
      </c>
      <c r="N164" s="1" t="s">
        <v>1619</v>
      </c>
      <c r="O164" s="1" t="s">
        <v>201</v>
      </c>
      <c r="P164" s="1" t="s">
        <v>1620</v>
      </c>
      <c r="Q164" s="1" t="s">
        <v>1621</v>
      </c>
      <c r="R164" s="1" t="s">
        <v>1622</v>
      </c>
      <c r="S164" s="1" t="s">
        <v>1619</v>
      </c>
      <c r="T164" s="1" t="s">
        <v>70</v>
      </c>
      <c r="V164" s="1" t="s">
        <v>198</v>
      </c>
      <c r="W164" s="1" t="s">
        <v>1623</v>
      </c>
      <c r="X164" s="1" t="s">
        <v>50</v>
      </c>
      <c r="Y164" s="1" t="s">
        <v>51</v>
      </c>
      <c r="Z164" s="1" t="s">
        <v>1624</v>
      </c>
      <c r="AA164" s="1" t="s">
        <v>1625</v>
      </c>
      <c r="AC164" s="1" t="s">
        <v>54</v>
      </c>
      <c r="AD164" s="1" t="s">
        <v>55</v>
      </c>
      <c r="AF164" s="1" t="s">
        <v>56</v>
      </c>
      <c r="AG164" s="1" t="s">
        <v>57</v>
      </c>
      <c r="AJ164" s="1" t="s">
        <v>58</v>
      </c>
      <c r="AK164" s="1" t="s">
        <v>76</v>
      </c>
      <c r="AL164" s="1" t="s">
        <v>1626</v>
      </c>
      <c r="AM164" s="1" t="s">
        <v>1627</v>
      </c>
    </row>
    <row r="165" spans="1:39" x14ac:dyDescent="0.3">
      <c r="A165" s="1" t="str">
        <f>HYPERLINK("https://hsdes.intel.com/resource/14013185879","14013185879")</f>
        <v>14013185879</v>
      </c>
      <c r="B165" s="1" t="s">
        <v>1628</v>
      </c>
      <c r="C165" s="1" t="s">
        <v>2368</v>
      </c>
      <c r="F165" s="1" t="s">
        <v>148</v>
      </c>
      <c r="G165" s="1" t="s">
        <v>123</v>
      </c>
      <c r="H165" s="1" t="s">
        <v>38</v>
      </c>
      <c r="I165" s="1" t="s">
        <v>39</v>
      </c>
      <c r="J165" s="1" t="s">
        <v>40</v>
      </c>
      <c r="K165" s="1" t="s">
        <v>1629</v>
      </c>
      <c r="L165" s="1">
        <v>10</v>
      </c>
      <c r="M165" s="1">
        <v>5</v>
      </c>
      <c r="N165" s="1" t="s">
        <v>1630</v>
      </c>
      <c r="O165" s="1" t="s">
        <v>151</v>
      </c>
      <c r="P165" s="1" t="s">
        <v>1631</v>
      </c>
      <c r="Q165" s="1" t="s">
        <v>1632</v>
      </c>
      <c r="R165" s="1" t="s">
        <v>1633</v>
      </c>
      <c r="S165" s="1" t="s">
        <v>1630</v>
      </c>
      <c r="T165" s="1" t="s">
        <v>47</v>
      </c>
      <c r="V165" s="1" t="s">
        <v>140</v>
      </c>
      <c r="W165" s="1" t="s">
        <v>1634</v>
      </c>
      <c r="X165" s="1" t="s">
        <v>1635</v>
      </c>
      <c r="Y165" s="1" t="s">
        <v>51</v>
      </c>
      <c r="Z165" s="1" t="s">
        <v>1636</v>
      </c>
      <c r="AA165" s="1" t="s">
        <v>1637</v>
      </c>
      <c r="AC165" s="1" t="s">
        <v>54</v>
      </c>
      <c r="AD165" s="1" t="s">
        <v>158</v>
      </c>
      <c r="AF165" s="1" t="s">
        <v>56</v>
      </c>
      <c r="AG165" s="1" t="s">
        <v>75</v>
      </c>
      <c r="AJ165" s="1" t="s">
        <v>58</v>
      </c>
      <c r="AK165" s="1" t="s">
        <v>76</v>
      </c>
      <c r="AL165" s="1" t="s">
        <v>1638</v>
      </c>
      <c r="AM165" s="1" t="s">
        <v>1639</v>
      </c>
    </row>
    <row r="166" spans="1:39" x14ac:dyDescent="0.3">
      <c r="A166" s="1" t="str">
        <f>HYPERLINK("https://hsdes.intel.com/resource/14013185899","14013185899")</f>
        <v>14013185899</v>
      </c>
      <c r="B166" s="1" t="s">
        <v>739</v>
      </c>
      <c r="C166" s="1" t="s">
        <v>2368</v>
      </c>
      <c r="E166" s="1" t="s">
        <v>740</v>
      </c>
      <c r="F166" s="1" t="s">
        <v>133</v>
      </c>
      <c r="G166" s="1" t="s">
        <v>123</v>
      </c>
      <c r="H166" s="1" t="s">
        <v>38</v>
      </c>
      <c r="I166" s="1" t="s">
        <v>39</v>
      </c>
      <c r="J166" s="1" t="s">
        <v>40</v>
      </c>
      <c r="K166" s="1" t="s">
        <v>1642</v>
      </c>
      <c r="L166" s="1">
        <v>20</v>
      </c>
      <c r="M166" s="1">
        <v>15</v>
      </c>
      <c r="N166" s="1" t="s">
        <v>1643</v>
      </c>
      <c r="O166" s="1" t="s">
        <v>136</v>
      </c>
      <c r="P166" s="1" t="s">
        <v>1644</v>
      </c>
      <c r="Q166" s="1" t="s">
        <v>744</v>
      </c>
      <c r="R166" s="1" t="s">
        <v>1645</v>
      </c>
      <c r="S166" s="1" t="s">
        <v>1643</v>
      </c>
      <c r="T166" s="1" t="s">
        <v>47</v>
      </c>
      <c r="V166" s="1" t="s">
        <v>140</v>
      </c>
      <c r="W166" s="1" t="s">
        <v>746</v>
      </c>
      <c r="X166" s="1" t="s">
        <v>1635</v>
      </c>
      <c r="Y166" s="1" t="s">
        <v>181</v>
      </c>
      <c r="Z166" s="1" t="s">
        <v>1646</v>
      </c>
      <c r="AA166" s="1" t="s">
        <v>1647</v>
      </c>
      <c r="AC166" s="1" t="s">
        <v>54</v>
      </c>
      <c r="AD166" s="1" t="s">
        <v>55</v>
      </c>
      <c r="AF166" s="1" t="s">
        <v>144</v>
      </c>
      <c r="AG166" s="1" t="s">
        <v>75</v>
      </c>
      <c r="AJ166" s="1" t="s">
        <v>58</v>
      </c>
      <c r="AK166" s="1" t="s">
        <v>76</v>
      </c>
      <c r="AL166" s="1" t="s">
        <v>748</v>
      </c>
      <c r="AM166" s="1" t="s">
        <v>1648</v>
      </c>
    </row>
    <row r="167" spans="1:39" x14ac:dyDescent="0.3">
      <c r="A167" s="1" t="str">
        <f>HYPERLINK("https://hsdes.intel.com/resource/14013185902","14013185902")</f>
        <v>14013185902</v>
      </c>
      <c r="B167" s="1" t="s">
        <v>1649</v>
      </c>
      <c r="C167" s="1" t="s">
        <v>2368</v>
      </c>
      <c r="F167" s="1" t="s">
        <v>133</v>
      </c>
      <c r="G167" s="1" t="s">
        <v>123</v>
      </c>
      <c r="H167" s="1" t="s">
        <v>38</v>
      </c>
      <c r="I167" s="1" t="s">
        <v>39</v>
      </c>
      <c r="J167" s="1" t="s">
        <v>40</v>
      </c>
      <c r="K167" s="1" t="s">
        <v>1642</v>
      </c>
      <c r="L167" s="1">
        <v>20</v>
      </c>
      <c r="M167" s="1">
        <v>10</v>
      </c>
      <c r="N167" s="1" t="s">
        <v>1650</v>
      </c>
      <c r="O167" s="1" t="s">
        <v>136</v>
      </c>
      <c r="P167" s="1" t="s">
        <v>1651</v>
      </c>
      <c r="Q167" s="1" t="s">
        <v>1652</v>
      </c>
      <c r="R167" s="1" t="s">
        <v>1653</v>
      </c>
      <c r="S167" s="1" t="s">
        <v>1650</v>
      </c>
      <c r="T167" s="1" t="s">
        <v>47</v>
      </c>
      <c r="V167" s="1" t="s">
        <v>140</v>
      </c>
      <c r="W167" s="1" t="s">
        <v>1654</v>
      </c>
      <c r="X167" s="1" t="s">
        <v>1635</v>
      </c>
      <c r="Y167" s="1" t="s">
        <v>51</v>
      </c>
      <c r="Z167" s="1" t="s">
        <v>1655</v>
      </c>
      <c r="AA167" s="1" t="s">
        <v>1647</v>
      </c>
      <c r="AC167" s="1" t="s">
        <v>54</v>
      </c>
      <c r="AD167" s="1" t="s">
        <v>158</v>
      </c>
      <c r="AF167" s="1" t="s">
        <v>56</v>
      </c>
      <c r="AG167" s="1" t="s">
        <v>75</v>
      </c>
      <c r="AJ167" s="1" t="s">
        <v>58</v>
      </c>
      <c r="AK167" s="1" t="s">
        <v>76</v>
      </c>
      <c r="AL167" s="1" t="s">
        <v>1656</v>
      </c>
      <c r="AM167" s="1" t="s">
        <v>1657</v>
      </c>
    </row>
    <row r="168" spans="1:39" x14ac:dyDescent="0.3">
      <c r="A168" s="1" t="str">
        <f>HYPERLINK("https://hsdes.intel.com/resource/14013185938","14013185938")</f>
        <v>14013185938</v>
      </c>
      <c r="B168" s="1" t="s">
        <v>1658</v>
      </c>
      <c r="C168" s="1" t="s">
        <v>2368</v>
      </c>
      <c r="F168" s="1" t="s">
        <v>148</v>
      </c>
      <c r="G168" s="1" t="s">
        <v>123</v>
      </c>
      <c r="H168" s="1" t="s">
        <v>38</v>
      </c>
      <c r="I168" s="1" t="s">
        <v>39</v>
      </c>
      <c r="J168" s="1" t="s">
        <v>40</v>
      </c>
      <c r="K168" s="1" t="s">
        <v>1629</v>
      </c>
      <c r="L168" s="1">
        <v>20</v>
      </c>
      <c r="M168" s="1">
        <v>15</v>
      </c>
      <c r="N168" s="1" t="s">
        <v>1659</v>
      </c>
      <c r="O168" s="1" t="s">
        <v>151</v>
      </c>
      <c r="P168" s="1" t="s">
        <v>1660</v>
      </c>
      <c r="Q168" s="1" t="s">
        <v>1661</v>
      </c>
      <c r="R168" s="1" t="s">
        <v>1662</v>
      </c>
      <c r="S168" s="1" t="s">
        <v>1659</v>
      </c>
      <c r="T168" s="1" t="s">
        <v>47</v>
      </c>
      <c r="V168" s="1" t="s">
        <v>140</v>
      </c>
      <c r="W168" s="1" t="s">
        <v>1663</v>
      </c>
      <c r="X168" s="1" t="s">
        <v>1635</v>
      </c>
      <c r="Y168" s="1" t="s">
        <v>51</v>
      </c>
      <c r="Z168" s="1" t="s">
        <v>1636</v>
      </c>
      <c r="AA168" s="1" t="s">
        <v>1637</v>
      </c>
      <c r="AC168" s="1" t="s">
        <v>54</v>
      </c>
      <c r="AD168" s="1" t="s">
        <v>158</v>
      </c>
      <c r="AF168" s="1" t="s">
        <v>144</v>
      </c>
      <c r="AG168" s="1" t="s">
        <v>57</v>
      </c>
      <c r="AJ168" s="1" t="s">
        <v>58</v>
      </c>
      <c r="AK168" s="1" t="s">
        <v>76</v>
      </c>
      <c r="AL168" s="1" t="s">
        <v>1664</v>
      </c>
      <c r="AM168" s="1" t="s">
        <v>1665</v>
      </c>
    </row>
    <row r="169" spans="1:39" x14ac:dyDescent="0.3">
      <c r="A169" s="1" t="str">
        <f>HYPERLINK("https://hsdes.intel.com/resource/14013185969","14013185969")</f>
        <v>14013185969</v>
      </c>
      <c r="B169" s="1" t="s">
        <v>1666</v>
      </c>
      <c r="C169" s="1" t="s">
        <v>2368</v>
      </c>
      <c r="F169" s="1" t="s">
        <v>198</v>
      </c>
      <c r="G169" s="1" t="s">
        <v>123</v>
      </c>
      <c r="H169" s="1" t="s">
        <v>38</v>
      </c>
      <c r="I169" s="1" t="s">
        <v>39</v>
      </c>
      <c r="J169" s="1" t="s">
        <v>40</v>
      </c>
      <c r="K169" s="1" t="s">
        <v>1667</v>
      </c>
      <c r="L169" s="1">
        <v>12</v>
      </c>
      <c r="M169" s="1">
        <v>10</v>
      </c>
      <c r="N169" s="1" t="s">
        <v>1668</v>
      </c>
      <c r="O169" s="1" t="s">
        <v>201</v>
      </c>
      <c r="P169" s="1" t="s">
        <v>1669</v>
      </c>
      <c r="Q169" s="1" t="s">
        <v>362</v>
      </c>
      <c r="R169" s="1" t="s">
        <v>1670</v>
      </c>
      <c r="S169" s="1" t="s">
        <v>1668</v>
      </c>
      <c r="T169" s="1" t="s">
        <v>70</v>
      </c>
      <c r="U169" s="1" t="s">
        <v>229</v>
      </c>
      <c r="V169" s="1" t="s">
        <v>198</v>
      </c>
      <c r="W169" s="1" t="s">
        <v>1671</v>
      </c>
      <c r="X169" s="1" t="s">
        <v>1635</v>
      </c>
      <c r="Y169" s="1" t="s">
        <v>51</v>
      </c>
      <c r="Z169" s="1" t="s">
        <v>1672</v>
      </c>
      <c r="AA169" s="1" t="s">
        <v>1673</v>
      </c>
      <c r="AC169" s="1" t="s">
        <v>54</v>
      </c>
      <c r="AD169" s="1" t="s">
        <v>158</v>
      </c>
      <c r="AF169" s="1" t="s">
        <v>56</v>
      </c>
      <c r="AG169" s="1" t="s">
        <v>75</v>
      </c>
      <c r="AJ169" s="1" t="s">
        <v>58</v>
      </c>
      <c r="AK169" s="1" t="s">
        <v>500</v>
      </c>
      <c r="AL169" s="1" t="s">
        <v>1674</v>
      </c>
      <c r="AM169" s="1" t="s">
        <v>1675</v>
      </c>
    </row>
    <row r="170" spans="1:39" x14ac:dyDescent="0.3">
      <c r="A170" s="1" t="str">
        <f>HYPERLINK("https://hsdes.intel.com/resource/14013185986","14013185986")</f>
        <v>14013185986</v>
      </c>
      <c r="B170" s="1" t="s">
        <v>1676</v>
      </c>
      <c r="C170" s="1" t="s">
        <v>2368</v>
      </c>
      <c r="D170" s="1" t="s">
        <v>2370</v>
      </c>
      <c r="F170" s="1" t="s">
        <v>223</v>
      </c>
      <c r="G170" s="1" t="s">
        <v>123</v>
      </c>
      <c r="H170" s="1" t="s">
        <v>38</v>
      </c>
      <c r="I170" s="1" t="s">
        <v>39</v>
      </c>
      <c r="J170" s="1" t="s">
        <v>40</v>
      </c>
      <c r="K170" s="1" t="s">
        <v>1677</v>
      </c>
      <c r="L170" s="1">
        <v>20</v>
      </c>
      <c r="M170" s="1">
        <v>17</v>
      </c>
      <c r="N170" s="1" t="s">
        <v>1678</v>
      </c>
      <c r="O170" s="1" t="s">
        <v>225</v>
      </c>
      <c r="P170" s="1" t="s">
        <v>1679</v>
      </c>
      <c r="Q170" s="1" t="s">
        <v>1680</v>
      </c>
      <c r="R170" s="1" t="s">
        <v>1681</v>
      </c>
      <c r="S170" s="1" t="s">
        <v>1678</v>
      </c>
      <c r="T170" s="1" t="s">
        <v>70</v>
      </c>
      <c r="U170" s="1" t="s">
        <v>229</v>
      </c>
      <c r="V170" s="1" t="s">
        <v>230</v>
      </c>
      <c r="W170" s="1" t="s">
        <v>1682</v>
      </c>
      <c r="X170" s="1" t="s">
        <v>1635</v>
      </c>
      <c r="Y170" s="1" t="s">
        <v>181</v>
      </c>
      <c r="Z170" s="1" t="s">
        <v>1646</v>
      </c>
      <c r="AA170" s="1" t="s">
        <v>1647</v>
      </c>
      <c r="AC170" s="1" t="s">
        <v>54</v>
      </c>
      <c r="AD170" s="1" t="s">
        <v>1683</v>
      </c>
      <c r="AF170" s="1" t="s">
        <v>144</v>
      </c>
      <c r="AG170" s="1" t="s">
        <v>75</v>
      </c>
      <c r="AJ170" s="1" t="s">
        <v>58</v>
      </c>
      <c r="AK170" s="1" t="s">
        <v>76</v>
      </c>
      <c r="AL170" s="1" t="s">
        <v>1684</v>
      </c>
      <c r="AM170" s="1" t="s">
        <v>1685</v>
      </c>
    </row>
    <row r="171" spans="1:39" x14ac:dyDescent="0.3">
      <c r="A171" s="1" t="str">
        <f>HYPERLINK("https://hsdes.intel.com/resource/14013186031","14013186031")</f>
        <v>14013186031</v>
      </c>
      <c r="B171" s="1" t="s">
        <v>1686</v>
      </c>
      <c r="C171" s="1" t="s">
        <v>2368</v>
      </c>
      <c r="F171" s="1" t="s">
        <v>223</v>
      </c>
      <c r="G171" s="1" t="s">
        <v>123</v>
      </c>
      <c r="H171" s="1" t="s">
        <v>38</v>
      </c>
      <c r="I171" s="1" t="s">
        <v>39</v>
      </c>
      <c r="J171" s="1" t="s">
        <v>40</v>
      </c>
      <c r="K171" s="1" t="s">
        <v>1687</v>
      </c>
      <c r="L171" s="1">
        <v>10</v>
      </c>
      <c r="M171" s="1">
        <v>8</v>
      </c>
      <c r="N171" s="1" t="s">
        <v>1688</v>
      </c>
      <c r="O171" s="1" t="s">
        <v>225</v>
      </c>
      <c r="P171" s="1" t="s">
        <v>1689</v>
      </c>
      <c r="Q171" s="1" t="s">
        <v>1690</v>
      </c>
      <c r="R171" s="1" t="s">
        <v>1691</v>
      </c>
      <c r="S171" s="1" t="s">
        <v>1688</v>
      </c>
      <c r="T171" s="1" t="s">
        <v>70</v>
      </c>
      <c r="U171" s="1" t="s">
        <v>229</v>
      </c>
      <c r="V171" s="1" t="s">
        <v>230</v>
      </c>
      <c r="W171" s="1" t="s">
        <v>1692</v>
      </c>
      <c r="X171" s="1" t="s">
        <v>1635</v>
      </c>
      <c r="Y171" s="1" t="s">
        <v>181</v>
      </c>
      <c r="Z171" s="1" t="s">
        <v>1693</v>
      </c>
      <c r="AA171" s="1" t="s">
        <v>1647</v>
      </c>
      <c r="AC171" s="1" t="s">
        <v>54</v>
      </c>
      <c r="AD171" s="1" t="s">
        <v>158</v>
      </c>
      <c r="AF171" s="1" t="s">
        <v>56</v>
      </c>
      <c r="AG171" s="1" t="s">
        <v>75</v>
      </c>
      <c r="AJ171" s="1" t="s">
        <v>288</v>
      </c>
      <c r="AK171" s="1" t="s">
        <v>76</v>
      </c>
      <c r="AL171" s="1" t="s">
        <v>1694</v>
      </c>
      <c r="AM171" s="1" t="s">
        <v>1695</v>
      </c>
    </row>
    <row r="172" spans="1:39" x14ac:dyDescent="0.3">
      <c r="A172" s="1" t="str">
        <f>HYPERLINK("https://hsdes.intel.com/resource/14013186090","14013186090")</f>
        <v>14013186090</v>
      </c>
      <c r="B172" s="1" t="s">
        <v>1696</v>
      </c>
      <c r="C172" s="1" t="s">
        <v>2368</v>
      </c>
      <c r="F172" s="1" t="s">
        <v>198</v>
      </c>
      <c r="G172" s="1" t="s">
        <v>123</v>
      </c>
      <c r="H172" s="1" t="s">
        <v>38</v>
      </c>
      <c r="I172" s="1" t="s">
        <v>39</v>
      </c>
      <c r="J172" s="1" t="s">
        <v>40</v>
      </c>
      <c r="K172" s="1" t="s">
        <v>359</v>
      </c>
      <c r="L172" s="1">
        <v>18</v>
      </c>
      <c r="M172" s="1">
        <v>18</v>
      </c>
      <c r="N172" s="1" t="s">
        <v>1697</v>
      </c>
      <c r="O172" s="1" t="s">
        <v>201</v>
      </c>
      <c r="P172" s="1" t="s">
        <v>1698</v>
      </c>
      <c r="Q172" s="1" t="s">
        <v>362</v>
      </c>
      <c r="R172" s="1" t="s">
        <v>1699</v>
      </c>
      <c r="S172" s="1" t="s">
        <v>1697</v>
      </c>
      <c r="T172" s="1" t="s">
        <v>70</v>
      </c>
      <c r="U172" s="1" t="s">
        <v>229</v>
      </c>
      <c r="V172" s="1" t="s">
        <v>198</v>
      </c>
      <c r="W172" s="1" t="s">
        <v>1700</v>
      </c>
      <c r="X172" s="1" t="s">
        <v>1635</v>
      </c>
      <c r="Y172" s="1" t="s">
        <v>51</v>
      </c>
      <c r="Z172" s="1" t="s">
        <v>1701</v>
      </c>
      <c r="AA172" s="1" t="s">
        <v>1702</v>
      </c>
      <c r="AC172" s="1" t="s">
        <v>54</v>
      </c>
      <c r="AD172" s="1" t="s">
        <v>55</v>
      </c>
      <c r="AF172" s="1" t="s">
        <v>144</v>
      </c>
      <c r="AG172" s="1" t="s">
        <v>57</v>
      </c>
      <c r="AJ172" s="1" t="s">
        <v>58</v>
      </c>
      <c r="AK172" s="1" t="s">
        <v>500</v>
      </c>
      <c r="AL172" s="1" t="s">
        <v>1703</v>
      </c>
      <c r="AM172" s="1" t="s">
        <v>1704</v>
      </c>
    </row>
    <row r="173" spans="1:39" x14ac:dyDescent="0.3">
      <c r="A173" s="1" t="str">
        <f>HYPERLINK("https://hsdes.intel.com/resource/14013186096","14013186096")</f>
        <v>14013186096</v>
      </c>
      <c r="B173" s="1" t="s">
        <v>902</v>
      </c>
      <c r="C173" s="1" t="s">
        <v>2368</v>
      </c>
      <c r="F173" s="1" t="s">
        <v>198</v>
      </c>
      <c r="G173" s="1" t="s">
        <v>123</v>
      </c>
      <c r="H173" s="1" t="s">
        <v>38</v>
      </c>
      <c r="I173" s="1" t="s">
        <v>39</v>
      </c>
      <c r="J173" s="1" t="s">
        <v>40</v>
      </c>
      <c r="K173" s="1" t="s">
        <v>1667</v>
      </c>
      <c r="L173" s="1">
        <v>6</v>
      </c>
      <c r="M173" s="1">
        <v>5</v>
      </c>
      <c r="N173" s="1" t="s">
        <v>1705</v>
      </c>
      <c r="O173" s="1" t="s">
        <v>201</v>
      </c>
      <c r="P173" s="1" t="s">
        <v>1706</v>
      </c>
      <c r="Q173" s="1" t="s">
        <v>362</v>
      </c>
      <c r="R173" s="1" t="s">
        <v>1707</v>
      </c>
      <c r="S173" s="1" t="s">
        <v>1705</v>
      </c>
      <c r="T173" s="1" t="s">
        <v>70</v>
      </c>
      <c r="U173" s="1" t="s">
        <v>229</v>
      </c>
      <c r="V173" s="1" t="s">
        <v>198</v>
      </c>
      <c r="W173" s="1" t="s">
        <v>906</v>
      </c>
      <c r="X173" s="1" t="s">
        <v>1635</v>
      </c>
      <c r="Y173" s="1" t="s">
        <v>643</v>
      </c>
      <c r="Z173" s="1" t="s">
        <v>1708</v>
      </c>
      <c r="AA173" s="1" t="s">
        <v>1709</v>
      </c>
      <c r="AC173" s="1" t="s">
        <v>54</v>
      </c>
      <c r="AD173" s="1" t="s">
        <v>55</v>
      </c>
      <c r="AF173" s="1" t="s">
        <v>56</v>
      </c>
      <c r="AG173" s="1" t="s">
        <v>75</v>
      </c>
      <c r="AJ173" s="1" t="s">
        <v>58</v>
      </c>
      <c r="AK173" s="1" t="s">
        <v>76</v>
      </c>
      <c r="AL173" s="1" t="s">
        <v>910</v>
      </c>
      <c r="AM173" s="1" t="s">
        <v>1710</v>
      </c>
    </row>
    <row r="174" spans="1:39" x14ac:dyDescent="0.3">
      <c r="A174" s="1" t="str">
        <f>HYPERLINK("https://hsdes.intel.com/resource/14013186253","14013186253")</f>
        <v>14013186253</v>
      </c>
      <c r="B174" s="1" t="s">
        <v>1711</v>
      </c>
      <c r="C174" s="1" t="s">
        <v>2368</v>
      </c>
      <c r="F174" s="1" t="s">
        <v>198</v>
      </c>
      <c r="G174" s="1" t="s">
        <v>123</v>
      </c>
      <c r="H174" s="1" t="s">
        <v>38</v>
      </c>
      <c r="I174" s="1" t="s">
        <v>39</v>
      </c>
      <c r="J174" s="1" t="s">
        <v>40</v>
      </c>
      <c r="K174" s="1" t="s">
        <v>1667</v>
      </c>
      <c r="L174" s="1">
        <v>7</v>
      </c>
      <c r="M174" s="1">
        <v>5</v>
      </c>
      <c r="N174" s="1" t="s">
        <v>1712</v>
      </c>
      <c r="O174" s="1" t="s">
        <v>201</v>
      </c>
      <c r="P174" s="1" t="s">
        <v>1713</v>
      </c>
      <c r="Q174" s="1" t="s">
        <v>214</v>
      </c>
      <c r="R174" s="1" t="s">
        <v>1714</v>
      </c>
      <c r="S174" s="1" t="s">
        <v>1712</v>
      </c>
      <c r="T174" s="1" t="s">
        <v>70</v>
      </c>
      <c r="U174" s="1" t="s">
        <v>229</v>
      </c>
      <c r="V174" s="1" t="s">
        <v>198</v>
      </c>
      <c r="W174" s="1" t="s">
        <v>1715</v>
      </c>
      <c r="X174" s="1" t="s">
        <v>1635</v>
      </c>
      <c r="Y174" s="1" t="s">
        <v>181</v>
      </c>
      <c r="Z174" s="1" t="s">
        <v>1716</v>
      </c>
      <c r="AA174" s="1" t="s">
        <v>1647</v>
      </c>
      <c r="AC174" s="1" t="s">
        <v>54</v>
      </c>
      <c r="AD174" s="1" t="s">
        <v>158</v>
      </c>
      <c r="AF174" s="1" t="s">
        <v>56</v>
      </c>
      <c r="AG174" s="1" t="s">
        <v>75</v>
      </c>
      <c r="AJ174" s="1" t="s">
        <v>58</v>
      </c>
      <c r="AK174" s="1" t="s">
        <v>76</v>
      </c>
      <c r="AL174" s="1" t="s">
        <v>1717</v>
      </c>
      <c r="AM174" s="1" t="s">
        <v>1718</v>
      </c>
    </row>
    <row r="175" spans="1:39" x14ac:dyDescent="0.3">
      <c r="A175" s="1" t="str">
        <f>HYPERLINK("https://hsdes.intel.com/resource/14013186383","14013186383")</f>
        <v>14013186383</v>
      </c>
      <c r="B175" s="1" t="s">
        <v>1719</v>
      </c>
      <c r="C175" s="1" t="s">
        <v>2368</v>
      </c>
      <c r="F175" s="1" t="s">
        <v>223</v>
      </c>
      <c r="G175" s="1" t="s">
        <v>123</v>
      </c>
      <c r="H175" s="1" t="s">
        <v>38</v>
      </c>
      <c r="I175" s="1" t="s">
        <v>39</v>
      </c>
      <c r="J175" s="1" t="s">
        <v>40</v>
      </c>
      <c r="K175" s="1" t="s">
        <v>1720</v>
      </c>
      <c r="L175" s="1">
        <v>5</v>
      </c>
      <c r="M175" s="1">
        <v>4</v>
      </c>
      <c r="N175" s="1" t="s">
        <v>1721</v>
      </c>
      <c r="O175" s="1" t="s">
        <v>225</v>
      </c>
      <c r="P175" s="1" t="s">
        <v>1722</v>
      </c>
      <c r="Q175" s="1" t="s">
        <v>964</v>
      </c>
      <c r="R175" s="1" t="s">
        <v>1723</v>
      </c>
      <c r="S175" s="1" t="s">
        <v>1721</v>
      </c>
      <c r="T175" s="1" t="s">
        <v>70</v>
      </c>
      <c r="U175" s="1" t="s">
        <v>229</v>
      </c>
      <c r="V175" s="1" t="s">
        <v>230</v>
      </c>
      <c r="W175" s="1" t="s">
        <v>1724</v>
      </c>
      <c r="X175" s="1" t="s">
        <v>1635</v>
      </c>
      <c r="Y175" s="1" t="s">
        <v>51</v>
      </c>
      <c r="Z175" s="1" t="s">
        <v>1646</v>
      </c>
      <c r="AA175" s="1" t="s">
        <v>1647</v>
      </c>
      <c r="AC175" s="1" t="s">
        <v>54</v>
      </c>
      <c r="AD175" s="1" t="s">
        <v>158</v>
      </c>
      <c r="AF175" s="1" t="s">
        <v>56</v>
      </c>
      <c r="AG175" s="1" t="s">
        <v>57</v>
      </c>
      <c r="AJ175" s="1" t="s">
        <v>58</v>
      </c>
      <c r="AK175" s="1" t="s">
        <v>76</v>
      </c>
      <c r="AL175" s="1" t="s">
        <v>1725</v>
      </c>
      <c r="AM175" s="1" t="s">
        <v>1726</v>
      </c>
    </row>
    <row r="176" spans="1:39" x14ac:dyDescent="0.3">
      <c r="A176" s="1" t="str">
        <f>HYPERLINK("https://hsdes.intel.com/resource/14013186385","14013186385")</f>
        <v>14013186385</v>
      </c>
      <c r="B176" s="1" t="s">
        <v>1727</v>
      </c>
      <c r="C176" s="1" t="s">
        <v>2368</v>
      </c>
      <c r="F176" s="1" t="s">
        <v>198</v>
      </c>
      <c r="G176" s="1" t="s">
        <v>123</v>
      </c>
      <c r="H176" s="1" t="s">
        <v>38</v>
      </c>
      <c r="I176" s="1" t="s">
        <v>39</v>
      </c>
      <c r="J176" s="1" t="s">
        <v>40</v>
      </c>
      <c r="K176" s="1" t="s">
        <v>1728</v>
      </c>
      <c r="L176" s="1">
        <v>15</v>
      </c>
      <c r="M176" s="1">
        <v>8</v>
      </c>
      <c r="N176" s="1" t="s">
        <v>1729</v>
      </c>
      <c r="O176" s="1" t="s">
        <v>843</v>
      </c>
      <c r="P176" s="1" t="s">
        <v>1730</v>
      </c>
      <c r="Q176" s="1" t="s">
        <v>1731</v>
      </c>
      <c r="R176" s="1" t="s">
        <v>376</v>
      </c>
      <c r="S176" s="1" t="s">
        <v>1729</v>
      </c>
      <c r="T176" s="1" t="s">
        <v>47</v>
      </c>
      <c r="V176" s="1" t="s">
        <v>198</v>
      </c>
      <c r="W176" s="1" t="s">
        <v>1732</v>
      </c>
      <c r="X176" s="1" t="s">
        <v>1635</v>
      </c>
      <c r="Y176" s="1" t="s">
        <v>181</v>
      </c>
      <c r="Z176" s="1" t="s">
        <v>1693</v>
      </c>
      <c r="AA176" s="1" t="s">
        <v>1647</v>
      </c>
      <c r="AC176" s="1" t="s">
        <v>54</v>
      </c>
      <c r="AD176" s="1" t="s">
        <v>158</v>
      </c>
      <c r="AF176" s="1" t="s">
        <v>56</v>
      </c>
      <c r="AG176" s="1" t="s">
        <v>75</v>
      </c>
      <c r="AJ176" s="1" t="s">
        <v>58</v>
      </c>
      <c r="AK176" s="1" t="s">
        <v>1733</v>
      </c>
      <c r="AL176" s="1" t="s">
        <v>1734</v>
      </c>
      <c r="AM176" s="1" t="s">
        <v>1735</v>
      </c>
    </row>
    <row r="177" spans="1:39" x14ac:dyDescent="0.3">
      <c r="A177" s="1" t="str">
        <f>HYPERLINK("https://hsdes.intel.com/resource/14013186405","14013186405")</f>
        <v>14013186405</v>
      </c>
      <c r="B177" s="1" t="s">
        <v>1736</v>
      </c>
      <c r="C177" s="1" t="s">
        <v>2368</v>
      </c>
      <c r="F177" s="1" t="s">
        <v>198</v>
      </c>
      <c r="G177" s="1" t="s">
        <v>123</v>
      </c>
      <c r="H177" s="1" t="s">
        <v>38</v>
      </c>
      <c r="I177" s="1" t="s">
        <v>39</v>
      </c>
      <c r="J177" s="1" t="s">
        <v>40</v>
      </c>
      <c r="K177" s="1" t="s">
        <v>1667</v>
      </c>
      <c r="L177" s="1">
        <v>10</v>
      </c>
      <c r="M177" s="1">
        <v>8</v>
      </c>
      <c r="N177" s="1" t="s">
        <v>1737</v>
      </c>
      <c r="O177" s="1" t="s">
        <v>201</v>
      </c>
      <c r="P177" s="1" t="s">
        <v>1738</v>
      </c>
      <c r="Q177" s="1" t="s">
        <v>1739</v>
      </c>
      <c r="R177" s="1" t="s">
        <v>1740</v>
      </c>
      <c r="S177" s="1" t="s">
        <v>1737</v>
      </c>
      <c r="T177" s="1" t="s">
        <v>70</v>
      </c>
      <c r="U177" s="1" t="s">
        <v>229</v>
      </c>
      <c r="V177" s="1" t="s">
        <v>198</v>
      </c>
      <c r="W177" s="1" t="s">
        <v>1741</v>
      </c>
      <c r="X177" s="1" t="s">
        <v>1635</v>
      </c>
      <c r="Y177" s="1" t="s">
        <v>181</v>
      </c>
      <c r="Z177" s="1" t="s">
        <v>1742</v>
      </c>
      <c r="AA177" s="1" t="s">
        <v>1641</v>
      </c>
      <c r="AC177" s="1" t="s">
        <v>54</v>
      </c>
      <c r="AD177" s="1" t="s">
        <v>158</v>
      </c>
      <c r="AF177" s="1" t="s">
        <v>56</v>
      </c>
      <c r="AG177" s="1" t="s">
        <v>75</v>
      </c>
      <c r="AJ177" s="1" t="s">
        <v>58</v>
      </c>
      <c r="AK177" s="1" t="s">
        <v>500</v>
      </c>
      <c r="AL177" s="1" t="s">
        <v>1743</v>
      </c>
      <c r="AM177" s="1" t="s">
        <v>1744</v>
      </c>
    </row>
    <row r="178" spans="1:39" x14ac:dyDescent="0.3">
      <c r="A178" s="1" t="str">
        <f>HYPERLINK("https://hsdes.intel.com/resource/14013186406","14013186406")</f>
        <v>14013186406</v>
      </c>
      <c r="B178" s="1" t="s">
        <v>1745</v>
      </c>
      <c r="C178" s="1" t="s">
        <v>2368</v>
      </c>
      <c r="F178" s="1" t="s">
        <v>198</v>
      </c>
      <c r="G178" s="1" t="s">
        <v>123</v>
      </c>
      <c r="H178" s="1" t="s">
        <v>38</v>
      </c>
      <c r="I178" s="1" t="s">
        <v>39</v>
      </c>
      <c r="J178" s="1" t="s">
        <v>40</v>
      </c>
      <c r="K178" s="1" t="s">
        <v>1667</v>
      </c>
      <c r="L178" s="1">
        <v>6</v>
      </c>
      <c r="M178" s="1">
        <v>4</v>
      </c>
      <c r="N178" s="1" t="s">
        <v>1746</v>
      </c>
      <c r="O178" s="1" t="s">
        <v>201</v>
      </c>
      <c r="P178" s="1" t="s">
        <v>1747</v>
      </c>
      <c r="Q178" s="1" t="s">
        <v>362</v>
      </c>
      <c r="R178" s="1" t="s">
        <v>1748</v>
      </c>
      <c r="S178" s="1" t="s">
        <v>1746</v>
      </c>
      <c r="T178" s="1" t="s">
        <v>70</v>
      </c>
      <c r="U178" s="1" t="s">
        <v>229</v>
      </c>
      <c r="V178" s="1" t="s">
        <v>198</v>
      </c>
      <c r="W178" s="1" t="s">
        <v>1749</v>
      </c>
      <c r="X178" s="1" t="s">
        <v>1635</v>
      </c>
      <c r="Y178" s="1" t="s">
        <v>181</v>
      </c>
      <c r="Z178" s="1" t="s">
        <v>1742</v>
      </c>
      <c r="AA178" s="1" t="s">
        <v>1641</v>
      </c>
      <c r="AC178" s="1" t="s">
        <v>54</v>
      </c>
      <c r="AD178" s="1" t="s">
        <v>158</v>
      </c>
      <c r="AF178" s="1" t="s">
        <v>56</v>
      </c>
      <c r="AG178" s="1" t="s">
        <v>75</v>
      </c>
      <c r="AJ178" s="1" t="s">
        <v>58</v>
      </c>
      <c r="AK178" s="1" t="s">
        <v>500</v>
      </c>
      <c r="AL178" s="1" t="s">
        <v>1750</v>
      </c>
      <c r="AM178" s="1" t="s">
        <v>1751</v>
      </c>
    </row>
    <row r="179" spans="1:39" x14ac:dyDescent="0.3">
      <c r="A179" s="1" t="str">
        <f>HYPERLINK("https://hsdes.intel.com/resource/14013186464","14013186464")</f>
        <v>14013186464</v>
      </c>
      <c r="B179" s="1" t="s">
        <v>1752</v>
      </c>
      <c r="C179" s="1" t="s">
        <v>2368</v>
      </c>
      <c r="F179" s="1" t="s">
        <v>198</v>
      </c>
      <c r="G179" s="1" t="s">
        <v>123</v>
      </c>
      <c r="H179" s="1" t="s">
        <v>38</v>
      </c>
      <c r="I179" s="1" t="s">
        <v>39</v>
      </c>
      <c r="J179" s="1" t="s">
        <v>40</v>
      </c>
      <c r="K179" s="1" t="s">
        <v>1667</v>
      </c>
      <c r="L179" s="1">
        <v>8</v>
      </c>
      <c r="M179" s="1">
        <v>6</v>
      </c>
      <c r="N179" s="1" t="s">
        <v>1753</v>
      </c>
      <c r="O179" s="1" t="s">
        <v>201</v>
      </c>
      <c r="P179" s="1" t="s">
        <v>1754</v>
      </c>
      <c r="Q179" s="1" t="s">
        <v>1739</v>
      </c>
      <c r="R179" s="1" t="s">
        <v>1755</v>
      </c>
      <c r="S179" s="1" t="s">
        <v>1753</v>
      </c>
      <c r="T179" s="1" t="s">
        <v>70</v>
      </c>
      <c r="U179" s="1" t="s">
        <v>229</v>
      </c>
      <c r="V179" s="1" t="s">
        <v>198</v>
      </c>
      <c r="W179" s="1" t="s">
        <v>1756</v>
      </c>
      <c r="X179" s="1" t="s">
        <v>1635</v>
      </c>
      <c r="Y179" s="1" t="s">
        <v>848</v>
      </c>
      <c r="Z179" s="1" t="s">
        <v>1640</v>
      </c>
      <c r="AA179" s="1" t="s">
        <v>1641</v>
      </c>
      <c r="AC179" s="1" t="s">
        <v>54</v>
      </c>
      <c r="AD179" s="1" t="s">
        <v>158</v>
      </c>
      <c r="AF179" s="1" t="s">
        <v>56</v>
      </c>
      <c r="AG179" s="1" t="s">
        <v>75</v>
      </c>
      <c r="AJ179" s="1" t="s">
        <v>58</v>
      </c>
      <c r="AK179" s="1" t="s">
        <v>500</v>
      </c>
      <c r="AL179" s="1" t="s">
        <v>1757</v>
      </c>
      <c r="AM179" s="1" t="s">
        <v>1758</v>
      </c>
    </row>
    <row r="180" spans="1:39" x14ac:dyDescent="0.3">
      <c r="A180" s="1" t="str">
        <f>HYPERLINK("https://hsdes.intel.com/resource/14013186466","14013186466")</f>
        <v>14013186466</v>
      </c>
      <c r="B180" s="1" t="s">
        <v>1759</v>
      </c>
      <c r="C180" s="1" t="s">
        <v>2368</v>
      </c>
      <c r="F180" s="1" t="s">
        <v>198</v>
      </c>
      <c r="G180" s="1" t="s">
        <v>123</v>
      </c>
      <c r="H180" s="1" t="s">
        <v>38</v>
      </c>
      <c r="I180" s="1" t="s">
        <v>39</v>
      </c>
      <c r="J180" s="1" t="s">
        <v>40</v>
      </c>
      <c r="K180" s="1" t="s">
        <v>1667</v>
      </c>
      <c r="L180" s="1">
        <v>8</v>
      </c>
      <c r="M180" s="1">
        <v>6</v>
      </c>
      <c r="N180" s="1" t="s">
        <v>1760</v>
      </c>
      <c r="O180" s="1" t="s">
        <v>201</v>
      </c>
      <c r="P180" s="1" t="s">
        <v>1754</v>
      </c>
      <c r="Q180" s="1" t="s">
        <v>1739</v>
      </c>
      <c r="R180" s="1" t="s">
        <v>1755</v>
      </c>
      <c r="S180" s="1" t="s">
        <v>1760</v>
      </c>
      <c r="T180" s="1" t="s">
        <v>70</v>
      </c>
      <c r="U180" s="1" t="s">
        <v>229</v>
      </c>
      <c r="V180" s="1" t="s">
        <v>198</v>
      </c>
      <c r="W180" s="1" t="s">
        <v>1761</v>
      </c>
      <c r="X180" s="1" t="s">
        <v>1635</v>
      </c>
      <c r="Y180" s="1" t="s">
        <v>848</v>
      </c>
      <c r="Z180" s="1" t="s">
        <v>1640</v>
      </c>
      <c r="AA180" s="1" t="s">
        <v>1641</v>
      </c>
      <c r="AC180" s="1" t="s">
        <v>54</v>
      </c>
      <c r="AD180" s="1" t="s">
        <v>158</v>
      </c>
      <c r="AF180" s="1" t="s">
        <v>56</v>
      </c>
      <c r="AG180" s="1" t="s">
        <v>75</v>
      </c>
      <c r="AJ180" s="1" t="s">
        <v>58</v>
      </c>
      <c r="AK180" s="1" t="s">
        <v>500</v>
      </c>
      <c r="AL180" s="1" t="s">
        <v>1762</v>
      </c>
      <c r="AM180" s="1" t="s">
        <v>1763</v>
      </c>
    </row>
    <row r="181" spans="1:39" x14ac:dyDescent="0.3">
      <c r="A181" s="1" t="str">
        <f>HYPERLINK("https://hsdes.intel.com/resource/14013186470","14013186470")</f>
        <v>14013186470</v>
      </c>
      <c r="B181" s="1" t="s">
        <v>1764</v>
      </c>
      <c r="C181" s="1" t="s">
        <v>2368</v>
      </c>
      <c r="F181" s="1" t="s">
        <v>198</v>
      </c>
      <c r="G181" s="1" t="s">
        <v>123</v>
      </c>
      <c r="H181" s="1" t="s">
        <v>38</v>
      </c>
      <c r="I181" s="1" t="s">
        <v>39</v>
      </c>
      <c r="J181" s="1" t="s">
        <v>40</v>
      </c>
      <c r="K181" s="1" t="s">
        <v>1667</v>
      </c>
      <c r="L181" s="1">
        <v>5</v>
      </c>
      <c r="M181" s="1">
        <v>5</v>
      </c>
      <c r="N181" s="1" t="s">
        <v>1765</v>
      </c>
      <c r="O181" s="1" t="s">
        <v>201</v>
      </c>
      <c r="P181" s="1" t="s">
        <v>1766</v>
      </c>
      <c r="Q181" s="1" t="s">
        <v>433</v>
      </c>
      <c r="R181" s="1" t="s">
        <v>1767</v>
      </c>
      <c r="S181" s="1" t="s">
        <v>1765</v>
      </c>
      <c r="T181" s="1" t="s">
        <v>70</v>
      </c>
      <c r="U181" s="1" t="s">
        <v>229</v>
      </c>
      <c r="V181" s="1" t="s">
        <v>198</v>
      </c>
      <c r="W181" s="1" t="s">
        <v>1768</v>
      </c>
      <c r="X181" s="1" t="s">
        <v>1635</v>
      </c>
      <c r="Y181" s="1" t="s">
        <v>51</v>
      </c>
      <c r="Z181" s="1" t="s">
        <v>1742</v>
      </c>
      <c r="AA181" s="1" t="s">
        <v>1641</v>
      </c>
      <c r="AC181" s="1" t="s">
        <v>54</v>
      </c>
      <c r="AD181" s="1" t="s">
        <v>158</v>
      </c>
      <c r="AF181" s="1" t="s">
        <v>56</v>
      </c>
      <c r="AG181" s="1" t="s">
        <v>75</v>
      </c>
      <c r="AJ181" s="1" t="s">
        <v>58</v>
      </c>
      <c r="AK181" s="1" t="s">
        <v>500</v>
      </c>
      <c r="AL181" s="1" t="s">
        <v>1769</v>
      </c>
      <c r="AM181" s="1" t="s">
        <v>1770</v>
      </c>
    </row>
    <row r="182" spans="1:39" x14ac:dyDescent="0.3">
      <c r="A182" s="1" t="str">
        <f>HYPERLINK("https://hsdes.intel.com/resource/14013186515","14013186515")</f>
        <v>14013186515</v>
      </c>
      <c r="B182" s="1" t="s">
        <v>1771</v>
      </c>
      <c r="C182" s="1" t="s">
        <v>2368</v>
      </c>
      <c r="F182" s="1" t="s">
        <v>223</v>
      </c>
      <c r="G182" s="1" t="s">
        <v>123</v>
      </c>
      <c r="H182" s="1" t="s">
        <v>38</v>
      </c>
      <c r="I182" s="1" t="s">
        <v>39</v>
      </c>
      <c r="J182" s="1" t="s">
        <v>40</v>
      </c>
      <c r="K182" s="1" t="s">
        <v>1772</v>
      </c>
      <c r="L182" s="1">
        <v>10</v>
      </c>
      <c r="M182" s="1">
        <v>8</v>
      </c>
      <c r="N182" s="1" t="s">
        <v>1773</v>
      </c>
      <c r="O182" s="1" t="s">
        <v>225</v>
      </c>
      <c r="P182" s="1" t="s">
        <v>1774</v>
      </c>
      <c r="Q182" s="1" t="s">
        <v>1775</v>
      </c>
      <c r="R182" s="1" t="s">
        <v>1776</v>
      </c>
      <c r="S182" s="1" t="s">
        <v>1773</v>
      </c>
      <c r="T182" s="1" t="s">
        <v>70</v>
      </c>
      <c r="U182" s="1" t="s">
        <v>229</v>
      </c>
      <c r="V182" s="1" t="s">
        <v>230</v>
      </c>
      <c r="W182" s="1" t="s">
        <v>1777</v>
      </c>
      <c r="X182" s="1" t="s">
        <v>1635</v>
      </c>
      <c r="Y182" s="1" t="s">
        <v>51</v>
      </c>
      <c r="Z182" s="1" t="s">
        <v>1646</v>
      </c>
      <c r="AA182" s="1" t="s">
        <v>1647</v>
      </c>
      <c r="AC182" s="1" t="s">
        <v>54</v>
      </c>
      <c r="AD182" s="1" t="s">
        <v>158</v>
      </c>
      <c r="AF182" s="1" t="s">
        <v>56</v>
      </c>
      <c r="AG182" s="1" t="s">
        <v>75</v>
      </c>
      <c r="AJ182" s="1" t="s">
        <v>58</v>
      </c>
      <c r="AK182" s="1" t="s">
        <v>76</v>
      </c>
      <c r="AL182" s="1" t="s">
        <v>1778</v>
      </c>
      <c r="AM182" s="1" t="s">
        <v>1779</v>
      </c>
    </row>
    <row r="183" spans="1:39" x14ac:dyDescent="0.3">
      <c r="A183" s="1" t="str">
        <f>HYPERLINK("https://hsdes.intel.com/resource/14013186540","14013186540")</f>
        <v>14013186540</v>
      </c>
      <c r="B183" s="1" t="s">
        <v>1780</v>
      </c>
      <c r="C183" s="1" t="s">
        <v>2368</v>
      </c>
      <c r="F183" s="1" t="s">
        <v>198</v>
      </c>
      <c r="G183" s="1" t="s">
        <v>123</v>
      </c>
      <c r="H183" s="1" t="s">
        <v>38</v>
      </c>
      <c r="I183" s="1" t="s">
        <v>39</v>
      </c>
      <c r="J183" s="1" t="s">
        <v>40</v>
      </c>
      <c r="K183" s="1" t="s">
        <v>1667</v>
      </c>
      <c r="L183" s="1">
        <v>5</v>
      </c>
      <c r="M183" s="1">
        <v>4</v>
      </c>
      <c r="N183" s="1" t="s">
        <v>1781</v>
      </c>
      <c r="O183" s="1" t="s">
        <v>201</v>
      </c>
      <c r="P183" s="1" t="s">
        <v>1782</v>
      </c>
      <c r="Q183" s="1" t="s">
        <v>362</v>
      </c>
      <c r="R183" s="1" t="s">
        <v>1783</v>
      </c>
      <c r="S183" s="1" t="s">
        <v>1781</v>
      </c>
      <c r="T183" s="1" t="s">
        <v>70</v>
      </c>
      <c r="U183" s="1" t="s">
        <v>229</v>
      </c>
      <c r="V183" s="1" t="s">
        <v>198</v>
      </c>
      <c r="W183" s="1" t="s">
        <v>1784</v>
      </c>
      <c r="X183" s="1" t="s">
        <v>1635</v>
      </c>
      <c r="Y183" s="1" t="s">
        <v>181</v>
      </c>
      <c r="Z183" s="1" t="s">
        <v>1742</v>
      </c>
      <c r="AA183" s="1" t="s">
        <v>1641</v>
      </c>
      <c r="AC183" s="1" t="s">
        <v>54</v>
      </c>
      <c r="AD183" s="1" t="s">
        <v>158</v>
      </c>
      <c r="AF183" s="1" t="s">
        <v>56</v>
      </c>
      <c r="AG183" s="1" t="s">
        <v>57</v>
      </c>
      <c r="AJ183" s="1" t="s">
        <v>58</v>
      </c>
      <c r="AK183" s="1" t="s">
        <v>500</v>
      </c>
      <c r="AL183" s="1" t="s">
        <v>1785</v>
      </c>
      <c r="AM183" s="1" t="s">
        <v>1786</v>
      </c>
    </row>
    <row r="184" spans="1:39" x14ac:dyDescent="0.3">
      <c r="A184" s="1" t="str">
        <f>HYPERLINK("https://hsdes.intel.com/resource/14013186541","14013186541")</f>
        <v>14013186541</v>
      </c>
      <c r="B184" s="1" t="s">
        <v>1787</v>
      </c>
      <c r="C184" s="1" t="s">
        <v>2368</v>
      </c>
      <c r="F184" s="1" t="s">
        <v>198</v>
      </c>
      <c r="G184" s="1" t="s">
        <v>123</v>
      </c>
      <c r="H184" s="1" t="s">
        <v>38</v>
      </c>
      <c r="I184" s="1" t="s">
        <v>39</v>
      </c>
      <c r="J184" s="1" t="s">
        <v>40</v>
      </c>
      <c r="K184" s="1" t="s">
        <v>1667</v>
      </c>
      <c r="L184" s="1">
        <v>5</v>
      </c>
      <c r="M184" s="1">
        <v>4</v>
      </c>
      <c r="N184" s="1" t="s">
        <v>1788</v>
      </c>
      <c r="O184" s="1" t="s">
        <v>201</v>
      </c>
      <c r="P184" s="1" t="s">
        <v>1789</v>
      </c>
      <c r="Q184" s="1" t="s">
        <v>362</v>
      </c>
      <c r="R184" s="1" t="s">
        <v>1783</v>
      </c>
      <c r="S184" s="1" t="s">
        <v>1788</v>
      </c>
      <c r="T184" s="1" t="s">
        <v>70</v>
      </c>
      <c r="U184" s="1" t="s">
        <v>229</v>
      </c>
      <c r="V184" s="1" t="s">
        <v>198</v>
      </c>
      <c r="W184" s="1" t="s">
        <v>1790</v>
      </c>
      <c r="X184" s="1" t="s">
        <v>1635</v>
      </c>
      <c r="Y184" s="1" t="s">
        <v>181</v>
      </c>
      <c r="Z184" s="1" t="s">
        <v>1742</v>
      </c>
      <c r="AA184" s="1" t="s">
        <v>1641</v>
      </c>
      <c r="AC184" s="1" t="s">
        <v>54</v>
      </c>
      <c r="AD184" s="1" t="s">
        <v>158</v>
      </c>
      <c r="AF184" s="1" t="s">
        <v>56</v>
      </c>
      <c r="AG184" s="1" t="s">
        <v>75</v>
      </c>
      <c r="AJ184" s="1" t="s">
        <v>58</v>
      </c>
      <c r="AK184" s="1" t="s">
        <v>500</v>
      </c>
      <c r="AL184" s="1" t="s">
        <v>1785</v>
      </c>
      <c r="AM184" s="1" t="s">
        <v>1791</v>
      </c>
    </row>
    <row r="185" spans="1:39" x14ac:dyDescent="0.3">
      <c r="A185" s="1" t="str">
        <f>HYPERLINK("https://hsdes.intel.com/resource/14013186542","14013186542")</f>
        <v>14013186542</v>
      </c>
      <c r="B185" s="1" t="s">
        <v>1792</v>
      </c>
      <c r="C185" s="1" t="s">
        <v>2368</v>
      </c>
      <c r="F185" s="1" t="s">
        <v>198</v>
      </c>
      <c r="G185" s="1" t="s">
        <v>123</v>
      </c>
      <c r="H185" s="1" t="s">
        <v>38</v>
      </c>
      <c r="I185" s="1" t="s">
        <v>39</v>
      </c>
      <c r="J185" s="1" t="s">
        <v>40</v>
      </c>
      <c r="K185" s="1" t="s">
        <v>1667</v>
      </c>
      <c r="L185" s="1">
        <v>5</v>
      </c>
      <c r="M185" s="1">
        <v>4</v>
      </c>
      <c r="N185" s="1" t="s">
        <v>1793</v>
      </c>
      <c r="O185" s="1" t="s">
        <v>201</v>
      </c>
      <c r="P185" s="1" t="s">
        <v>1782</v>
      </c>
      <c r="Q185" s="1" t="s">
        <v>362</v>
      </c>
      <c r="R185" s="1" t="s">
        <v>1794</v>
      </c>
      <c r="S185" s="1" t="s">
        <v>1793</v>
      </c>
      <c r="T185" s="1" t="s">
        <v>70</v>
      </c>
      <c r="U185" s="1" t="s">
        <v>229</v>
      </c>
      <c r="V185" s="1" t="s">
        <v>198</v>
      </c>
      <c r="W185" s="1" t="s">
        <v>1795</v>
      </c>
      <c r="X185" s="1" t="s">
        <v>1635</v>
      </c>
      <c r="Y185" s="1" t="s">
        <v>181</v>
      </c>
      <c r="Z185" s="1" t="s">
        <v>1742</v>
      </c>
      <c r="AA185" s="1" t="s">
        <v>1641</v>
      </c>
      <c r="AC185" s="1" t="s">
        <v>54</v>
      </c>
      <c r="AD185" s="1" t="s">
        <v>158</v>
      </c>
      <c r="AF185" s="1" t="s">
        <v>56</v>
      </c>
      <c r="AG185" s="1" t="s">
        <v>75</v>
      </c>
      <c r="AJ185" s="1" t="s">
        <v>58</v>
      </c>
      <c r="AK185" s="1" t="s">
        <v>500</v>
      </c>
      <c r="AL185" s="1" t="s">
        <v>1785</v>
      </c>
      <c r="AM185" s="1" t="s">
        <v>1796</v>
      </c>
    </row>
    <row r="186" spans="1:39" x14ac:dyDescent="0.3">
      <c r="A186" s="1" t="str">
        <f>HYPERLINK("https://hsdes.intel.com/resource/14013186543","14013186543")</f>
        <v>14013186543</v>
      </c>
      <c r="B186" s="1" t="s">
        <v>1797</v>
      </c>
      <c r="C186" s="1" t="s">
        <v>2368</v>
      </c>
      <c r="F186" s="1" t="s">
        <v>198</v>
      </c>
      <c r="G186" s="1" t="s">
        <v>123</v>
      </c>
      <c r="H186" s="1" t="s">
        <v>38</v>
      </c>
      <c r="I186" s="1" t="s">
        <v>39</v>
      </c>
      <c r="J186" s="1" t="s">
        <v>40</v>
      </c>
      <c r="K186" s="1" t="s">
        <v>1667</v>
      </c>
      <c r="L186" s="1">
        <v>5</v>
      </c>
      <c r="M186" s="1">
        <v>4</v>
      </c>
      <c r="N186" s="1" t="s">
        <v>1798</v>
      </c>
      <c r="O186" s="1" t="s">
        <v>201</v>
      </c>
      <c r="P186" s="1" t="s">
        <v>1789</v>
      </c>
      <c r="Q186" s="1" t="s">
        <v>362</v>
      </c>
      <c r="R186" s="1" t="s">
        <v>1794</v>
      </c>
      <c r="S186" s="1" t="s">
        <v>1798</v>
      </c>
      <c r="T186" s="1" t="s">
        <v>70</v>
      </c>
      <c r="U186" s="1" t="s">
        <v>229</v>
      </c>
      <c r="V186" s="1" t="s">
        <v>198</v>
      </c>
      <c r="W186" s="1" t="s">
        <v>1799</v>
      </c>
      <c r="X186" s="1" t="s">
        <v>1635</v>
      </c>
      <c r="Y186" s="1" t="s">
        <v>181</v>
      </c>
      <c r="Z186" s="1" t="s">
        <v>1742</v>
      </c>
      <c r="AA186" s="1" t="s">
        <v>1641</v>
      </c>
      <c r="AC186" s="1" t="s">
        <v>54</v>
      </c>
      <c r="AD186" s="1" t="s">
        <v>158</v>
      </c>
      <c r="AF186" s="1" t="s">
        <v>56</v>
      </c>
      <c r="AG186" s="1" t="s">
        <v>75</v>
      </c>
      <c r="AJ186" s="1" t="s">
        <v>58</v>
      </c>
      <c r="AK186" s="1" t="s">
        <v>500</v>
      </c>
      <c r="AL186" s="1" t="s">
        <v>1785</v>
      </c>
      <c r="AM186" s="1" t="s">
        <v>1800</v>
      </c>
    </row>
    <row r="187" spans="1:39" x14ac:dyDescent="0.3">
      <c r="A187" s="1" t="str">
        <f>HYPERLINK("https://hsdes.intel.com/resource/14013186544","14013186544")</f>
        <v>14013186544</v>
      </c>
      <c r="B187" s="1" t="s">
        <v>1801</v>
      </c>
      <c r="C187" s="1" t="s">
        <v>2368</v>
      </c>
      <c r="F187" s="1" t="s">
        <v>198</v>
      </c>
      <c r="G187" s="1" t="s">
        <v>123</v>
      </c>
      <c r="H187" s="1" t="s">
        <v>38</v>
      </c>
      <c r="I187" s="1" t="s">
        <v>39</v>
      </c>
      <c r="J187" s="1" t="s">
        <v>40</v>
      </c>
      <c r="K187" s="1" t="s">
        <v>1667</v>
      </c>
      <c r="L187" s="1">
        <v>5</v>
      </c>
      <c r="M187" s="1">
        <v>4</v>
      </c>
      <c r="N187" s="1" t="s">
        <v>1802</v>
      </c>
      <c r="O187" s="1" t="s">
        <v>201</v>
      </c>
      <c r="P187" s="1" t="s">
        <v>1803</v>
      </c>
      <c r="Q187" s="1" t="s">
        <v>362</v>
      </c>
      <c r="R187" s="1" t="s">
        <v>1804</v>
      </c>
      <c r="S187" s="1" t="s">
        <v>1802</v>
      </c>
      <c r="T187" s="1" t="s">
        <v>70</v>
      </c>
      <c r="U187" s="1" t="s">
        <v>229</v>
      </c>
      <c r="V187" s="1" t="s">
        <v>198</v>
      </c>
      <c r="W187" s="1" t="s">
        <v>1805</v>
      </c>
      <c r="X187" s="1" t="s">
        <v>1635</v>
      </c>
      <c r="Y187" s="1" t="s">
        <v>181</v>
      </c>
      <c r="Z187" s="1" t="s">
        <v>1742</v>
      </c>
      <c r="AA187" s="1" t="s">
        <v>1641</v>
      </c>
      <c r="AC187" s="1" t="s">
        <v>54</v>
      </c>
      <c r="AD187" s="1" t="s">
        <v>158</v>
      </c>
      <c r="AF187" s="1" t="s">
        <v>56</v>
      </c>
      <c r="AG187" s="1" t="s">
        <v>57</v>
      </c>
      <c r="AJ187" s="1" t="s">
        <v>58</v>
      </c>
      <c r="AK187" s="1" t="s">
        <v>500</v>
      </c>
      <c r="AL187" s="1" t="s">
        <v>1785</v>
      </c>
      <c r="AM187" s="1" t="s">
        <v>1806</v>
      </c>
    </row>
    <row r="188" spans="1:39" x14ac:dyDescent="0.3">
      <c r="A188" s="1" t="str">
        <f>HYPERLINK("https://hsdes.intel.com/resource/14013186545","14013186545")</f>
        <v>14013186545</v>
      </c>
      <c r="B188" s="1" t="s">
        <v>1807</v>
      </c>
      <c r="C188" s="1" t="s">
        <v>2368</v>
      </c>
      <c r="F188" s="1" t="s">
        <v>198</v>
      </c>
      <c r="G188" s="1" t="s">
        <v>123</v>
      </c>
      <c r="H188" s="1" t="s">
        <v>38</v>
      </c>
      <c r="I188" s="1" t="s">
        <v>39</v>
      </c>
      <c r="J188" s="1" t="s">
        <v>40</v>
      </c>
      <c r="K188" s="1" t="s">
        <v>1667</v>
      </c>
      <c r="L188" s="1">
        <v>5</v>
      </c>
      <c r="M188" s="1">
        <v>4</v>
      </c>
      <c r="N188" s="1" t="s">
        <v>1808</v>
      </c>
      <c r="O188" s="1" t="s">
        <v>201</v>
      </c>
      <c r="P188" s="1" t="s">
        <v>1809</v>
      </c>
      <c r="Q188" s="1" t="s">
        <v>362</v>
      </c>
      <c r="R188" s="1" t="s">
        <v>1810</v>
      </c>
      <c r="S188" s="1" t="s">
        <v>1808</v>
      </c>
      <c r="T188" s="1" t="s">
        <v>70</v>
      </c>
      <c r="U188" s="1" t="s">
        <v>229</v>
      </c>
      <c r="V188" s="1" t="s">
        <v>198</v>
      </c>
      <c r="W188" s="1" t="s">
        <v>1811</v>
      </c>
      <c r="X188" s="1" t="s">
        <v>1635</v>
      </c>
      <c r="Y188" s="1" t="s">
        <v>181</v>
      </c>
      <c r="Z188" s="1" t="s">
        <v>1742</v>
      </c>
      <c r="AA188" s="1" t="s">
        <v>1641</v>
      </c>
      <c r="AC188" s="1" t="s">
        <v>54</v>
      </c>
      <c r="AD188" s="1" t="s">
        <v>158</v>
      </c>
      <c r="AF188" s="1" t="s">
        <v>56</v>
      </c>
      <c r="AG188" s="1" t="s">
        <v>75</v>
      </c>
      <c r="AJ188" s="1" t="s">
        <v>58</v>
      </c>
      <c r="AK188" s="1" t="s">
        <v>500</v>
      </c>
      <c r="AL188" s="1" t="s">
        <v>1785</v>
      </c>
      <c r="AM188" s="1" t="s">
        <v>1812</v>
      </c>
    </row>
    <row r="189" spans="1:39" x14ac:dyDescent="0.3">
      <c r="A189" s="1" t="str">
        <f>HYPERLINK("https://hsdes.intel.com/resource/14013186548","14013186548")</f>
        <v>14013186548</v>
      </c>
      <c r="B189" s="1" t="s">
        <v>1813</v>
      </c>
      <c r="C189" s="1" t="s">
        <v>2368</v>
      </c>
      <c r="F189" s="1" t="s">
        <v>198</v>
      </c>
      <c r="G189" s="1" t="s">
        <v>123</v>
      </c>
      <c r="H189" s="1" t="s">
        <v>38</v>
      </c>
      <c r="I189" s="1" t="s">
        <v>39</v>
      </c>
      <c r="J189" s="1" t="s">
        <v>40</v>
      </c>
      <c r="K189" s="1" t="s">
        <v>1667</v>
      </c>
      <c r="L189" s="1">
        <v>15</v>
      </c>
      <c r="M189" s="1">
        <v>12</v>
      </c>
      <c r="N189" s="1" t="s">
        <v>1814</v>
      </c>
      <c r="O189" s="1" t="s">
        <v>201</v>
      </c>
      <c r="P189" s="1" t="s">
        <v>1803</v>
      </c>
      <c r="Q189" s="1" t="s">
        <v>1739</v>
      </c>
      <c r="R189" s="1" t="s">
        <v>1810</v>
      </c>
      <c r="S189" s="1" t="s">
        <v>1814</v>
      </c>
      <c r="T189" s="1" t="s">
        <v>70</v>
      </c>
      <c r="U189" s="1" t="s">
        <v>229</v>
      </c>
      <c r="V189" s="1" t="s">
        <v>198</v>
      </c>
      <c r="W189" s="1" t="s">
        <v>1815</v>
      </c>
      <c r="X189" s="1" t="s">
        <v>1635</v>
      </c>
      <c r="Y189" s="1" t="s">
        <v>181</v>
      </c>
      <c r="Z189" s="1" t="s">
        <v>1742</v>
      </c>
      <c r="AA189" s="1" t="s">
        <v>1641</v>
      </c>
      <c r="AC189" s="1" t="s">
        <v>54</v>
      </c>
      <c r="AD189" s="1" t="s">
        <v>158</v>
      </c>
      <c r="AF189" s="1" t="s">
        <v>56</v>
      </c>
      <c r="AG189" s="1" t="s">
        <v>75</v>
      </c>
      <c r="AJ189" s="1" t="s">
        <v>58</v>
      </c>
      <c r="AK189" s="1" t="s">
        <v>500</v>
      </c>
      <c r="AL189" s="1" t="s">
        <v>1785</v>
      </c>
      <c r="AM189" s="1" t="s">
        <v>1816</v>
      </c>
    </row>
    <row r="190" spans="1:39" x14ac:dyDescent="0.3">
      <c r="A190" s="1" t="str">
        <f>HYPERLINK("https://hsdes.intel.com/resource/14013186551","14013186551")</f>
        <v>14013186551</v>
      </c>
      <c r="B190" s="1" t="s">
        <v>1817</v>
      </c>
      <c r="C190" s="1" t="s">
        <v>2368</v>
      </c>
      <c r="F190" s="1" t="s">
        <v>198</v>
      </c>
      <c r="G190" s="1" t="s">
        <v>1818</v>
      </c>
      <c r="H190" s="1" t="s">
        <v>38</v>
      </c>
      <c r="I190" s="1" t="s">
        <v>39</v>
      </c>
      <c r="J190" s="1" t="s">
        <v>40</v>
      </c>
      <c r="K190" s="1" t="s">
        <v>359</v>
      </c>
      <c r="L190" s="1">
        <v>5</v>
      </c>
      <c r="M190" s="1">
        <v>4</v>
      </c>
      <c r="N190" s="1" t="s">
        <v>1819</v>
      </c>
      <c r="O190" s="1" t="s">
        <v>201</v>
      </c>
      <c r="P190" s="1" t="s">
        <v>1803</v>
      </c>
      <c r="Q190" s="1" t="s">
        <v>362</v>
      </c>
      <c r="R190" s="1" t="s">
        <v>1820</v>
      </c>
      <c r="S190" s="1" t="s">
        <v>1819</v>
      </c>
      <c r="T190" s="1" t="s">
        <v>70</v>
      </c>
      <c r="U190" s="1" t="s">
        <v>229</v>
      </c>
      <c r="V190" s="1" t="s">
        <v>198</v>
      </c>
      <c r="W190" s="1" t="s">
        <v>1821</v>
      </c>
      <c r="X190" s="1" t="s">
        <v>1635</v>
      </c>
      <c r="Y190" s="1" t="s">
        <v>181</v>
      </c>
      <c r="Z190" s="1" t="s">
        <v>1822</v>
      </c>
      <c r="AA190" s="1" t="s">
        <v>1823</v>
      </c>
      <c r="AC190" s="1" t="s">
        <v>54</v>
      </c>
      <c r="AD190" s="1" t="s">
        <v>633</v>
      </c>
      <c r="AF190" s="1" t="s">
        <v>56</v>
      </c>
      <c r="AG190" s="1" t="s">
        <v>75</v>
      </c>
      <c r="AJ190" s="1" t="s">
        <v>58</v>
      </c>
      <c r="AK190" s="1" t="s">
        <v>500</v>
      </c>
      <c r="AL190" s="1" t="s">
        <v>1785</v>
      </c>
      <c r="AM190" s="1" t="s">
        <v>1824</v>
      </c>
    </row>
    <row r="191" spans="1:39" x14ac:dyDescent="0.3">
      <c r="A191" s="1" t="str">
        <f>HYPERLINK("https://hsdes.intel.com/resource/14013186553","14013186553")</f>
        <v>14013186553</v>
      </c>
      <c r="B191" s="1" t="s">
        <v>1825</v>
      </c>
      <c r="C191" s="1" t="s">
        <v>2368</v>
      </c>
      <c r="F191" s="1" t="s">
        <v>198</v>
      </c>
      <c r="G191" s="1" t="s">
        <v>123</v>
      </c>
      <c r="H191" s="1" t="s">
        <v>38</v>
      </c>
      <c r="I191" s="1" t="s">
        <v>39</v>
      </c>
      <c r="J191" s="1" t="s">
        <v>40</v>
      </c>
      <c r="K191" s="1" t="s">
        <v>1667</v>
      </c>
      <c r="L191" s="1">
        <v>5</v>
      </c>
      <c r="M191" s="1">
        <v>4</v>
      </c>
      <c r="N191" s="1" t="s">
        <v>1826</v>
      </c>
      <c r="O191" s="1" t="s">
        <v>201</v>
      </c>
      <c r="P191" s="1" t="s">
        <v>1809</v>
      </c>
      <c r="Q191" s="1" t="s">
        <v>362</v>
      </c>
      <c r="R191" s="1" t="s">
        <v>1804</v>
      </c>
      <c r="S191" s="1" t="s">
        <v>1826</v>
      </c>
      <c r="T191" s="1" t="s">
        <v>70</v>
      </c>
      <c r="U191" s="1" t="s">
        <v>229</v>
      </c>
      <c r="V191" s="1" t="s">
        <v>198</v>
      </c>
      <c r="W191" s="1" t="s">
        <v>1827</v>
      </c>
      <c r="X191" s="1" t="s">
        <v>1635</v>
      </c>
      <c r="Y191" s="1" t="s">
        <v>181</v>
      </c>
      <c r="Z191" s="1" t="s">
        <v>1742</v>
      </c>
      <c r="AA191" s="1" t="s">
        <v>1641</v>
      </c>
      <c r="AC191" s="1" t="s">
        <v>54</v>
      </c>
      <c r="AD191" s="1" t="s">
        <v>158</v>
      </c>
      <c r="AF191" s="1" t="s">
        <v>56</v>
      </c>
      <c r="AG191" s="1" t="s">
        <v>75</v>
      </c>
      <c r="AJ191" s="1" t="s">
        <v>58</v>
      </c>
      <c r="AK191" s="1" t="s">
        <v>500</v>
      </c>
      <c r="AL191" s="1" t="s">
        <v>1785</v>
      </c>
      <c r="AM191" s="1" t="s">
        <v>1828</v>
      </c>
    </row>
    <row r="192" spans="1:39" x14ac:dyDescent="0.3">
      <c r="A192" s="1" t="str">
        <f>HYPERLINK("https://hsdes.intel.com/resource/14013186555","14013186555")</f>
        <v>14013186555</v>
      </c>
      <c r="B192" s="1" t="s">
        <v>1829</v>
      </c>
      <c r="C192" s="1" t="s">
        <v>2368</v>
      </c>
      <c r="F192" s="1" t="s">
        <v>198</v>
      </c>
      <c r="G192" s="1" t="s">
        <v>123</v>
      </c>
      <c r="H192" s="1" t="s">
        <v>38</v>
      </c>
      <c r="I192" s="1" t="s">
        <v>39</v>
      </c>
      <c r="J192" s="1" t="s">
        <v>40</v>
      </c>
      <c r="K192" s="1" t="s">
        <v>1667</v>
      </c>
      <c r="L192" s="1">
        <v>15</v>
      </c>
      <c r="M192" s="1">
        <v>12</v>
      </c>
      <c r="N192" s="1" t="s">
        <v>1830</v>
      </c>
      <c r="O192" s="1" t="s">
        <v>201</v>
      </c>
      <c r="P192" s="1" t="s">
        <v>1803</v>
      </c>
      <c r="Q192" s="1" t="s">
        <v>1739</v>
      </c>
      <c r="R192" s="1" t="s">
        <v>1810</v>
      </c>
      <c r="S192" s="1" t="s">
        <v>1830</v>
      </c>
      <c r="T192" s="1" t="s">
        <v>70</v>
      </c>
      <c r="U192" s="1" t="s">
        <v>229</v>
      </c>
      <c r="V192" s="1" t="s">
        <v>198</v>
      </c>
      <c r="W192" s="1" t="s">
        <v>1831</v>
      </c>
      <c r="X192" s="1" t="s">
        <v>1635</v>
      </c>
      <c r="Y192" s="1" t="s">
        <v>181</v>
      </c>
      <c r="Z192" s="1" t="s">
        <v>1742</v>
      </c>
      <c r="AA192" s="1" t="s">
        <v>1641</v>
      </c>
      <c r="AC192" s="1" t="s">
        <v>54</v>
      </c>
      <c r="AD192" s="1" t="s">
        <v>158</v>
      </c>
      <c r="AF192" s="1" t="s">
        <v>56</v>
      </c>
      <c r="AG192" s="1" t="s">
        <v>75</v>
      </c>
      <c r="AJ192" s="1" t="s">
        <v>58</v>
      </c>
      <c r="AK192" s="1" t="s">
        <v>500</v>
      </c>
      <c r="AL192" s="1" t="s">
        <v>1785</v>
      </c>
      <c r="AM192" s="1" t="s">
        <v>1832</v>
      </c>
    </row>
    <row r="193" spans="1:39" x14ac:dyDescent="0.3">
      <c r="A193" s="1" t="str">
        <f>HYPERLINK("https://hsdes.intel.com/resource/14013186582","14013186582")</f>
        <v>14013186582</v>
      </c>
      <c r="B193" s="1" t="s">
        <v>1833</v>
      </c>
      <c r="C193" s="1" t="s">
        <v>2368</v>
      </c>
      <c r="F193" s="1" t="s">
        <v>48</v>
      </c>
      <c r="G193" s="1" t="s">
        <v>123</v>
      </c>
      <c r="H193" s="1" t="s">
        <v>38</v>
      </c>
      <c r="I193" s="1" t="s">
        <v>39</v>
      </c>
      <c r="J193" s="1" t="s">
        <v>40</v>
      </c>
      <c r="K193" s="1" t="s">
        <v>1834</v>
      </c>
      <c r="L193" s="1">
        <v>10</v>
      </c>
      <c r="M193" s="1">
        <v>8</v>
      </c>
      <c r="N193" s="1" t="s">
        <v>1835</v>
      </c>
      <c r="O193" s="1" t="s">
        <v>66</v>
      </c>
      <c r="P193" s="1" t="s">
        <v>1836</v>
      </c>
      <c r="Q193" s="1" t="s">
        <v>1837</v>
      </c>
      <c r="R193" s="1" t="s">
        <v>1838</v>
      </c>
      <c r="S193" s="1" t="s">
        <v>1835</v>
      </c>
      <c r="T193" s="1" t="s">
        <v>47</v>
      </c>
      <c r="V193" s="1" t="s">
        <v>71</v>
      </c>
      <c r="W193" s="1" t="s">
        <v>1839</v>
      </c>
      <c r="X193" s="1" t="s">
        <v>1635</v>
      </c>
      <c r="Y193" s="1" t="s">
        <v>181</v>
      </c>
      <c r="Z193" s="1" t="s">
        <v>1646</v>
      </c>
      <c r="AA193" s="1" t="s">
        <v>1647</v>
      </c>
      <c r="AC193" s="1" t="s">
        <v>54</v>
      </c>
      <c r="AD193" s="1" t="s">
        <v>158</v>
      </c>
      <c r="AF193" s="1" t="s">
        <v>56</v>
      </c>
      <c r="AG193" s="1" t="s">
        <v>75</v>
      </c>
      <c r="AJ193" s="1" t="s">
        <v>58</v>
      </c>
      <c r="AK193" s="1" t="s">
        <v>76</v>
      </c>
      <c r="AL193" s="1" t="s">
        <v>1840</v>
      </c>
      <c r="AM193" s="1" t="s">
        <v>1841</v>
      </c>
    </row>
    <row r="194" spans="1:39" x14ac:dyDescent="0.3">
      <c r="A194" s="1" t="str">
        <f>HYPERLINK("https://hsdes.intel.com/resource/14013186623","14013186623")</f>
        <v>14013186623</v>
      </c>
      <c r="B194" s="1" t="s">
        <v>1842</v>
      </c>
      <c r="C194" s="1" t="s">
        <v>2368</v>
      </c>
      <c r="F194" s="1" t="s">
        <v>198</v>
      </c>
      <c r="G194" s="1" t="s">
        <v>123</v>
      </c>
      <c r="H194" s="1" t="s">
        <v>38</v>
      </c>
      <c r="I194" s="1" t="s">
        <v>39</v>
      </c>
      <c r="J194" s="1" t="s">
        <v>40</v>
      </c>
      <c r="K194" s="1" t="s">
        <v>1667</v>
      </c>
      <c r="L194" s="1">
        <v>10</v>
      </c>
      <c r="M194" s="1">
        <v>8</v>
      </c>
      <c r="N194" s="1" t="s">
        <v>1843</v>
      </c>
      <c r="O194" s="1" t="s">
        <v>201</v>
      </c>
      <c r="P194" s="1" t="s">
        <v>1844</v>
      </c>
      <c r="Q194" s="1" t="s">
        <v>1739</v>
      </c>
      <c r="R194" s="1" t="s">
        <v>1845</v>
      </c>
      <c r="S194" s="1" t="s">
        <v>1843</v>
      </c>
      <c r="T194" s="1" t="s">
        <v>70</v>
      </c>
      <c r="U194" s="1" t="s">
        <v>229</v>
      </c>
      <c r="V194" s="1" t="s">
        <v>198</v>
      </c>
      <c r="W194" s="1" t="s">
        <v>1846</v>
      </c>
      <c r="X194" s="1" t="s">
        <v>1635</v>
      </c>
      <c r="Y194" s="1" t="s">
        <v>181</v>
      </c>
      <c r="Z194" s="1" t="s">
        <v>1742</v>
      </c>
      <c r="AA194" s="1" t="s">
        <v>1641</v>
      </c>
      <c r="AC194" s="1" t="s">
        <v>54</v>
      </c>
      <c r="AD194" s="1" t="s">
        <v>158</v>
      </c>
      <c r="AF194" s="1" t="s">
        <v>56</v>
      </c>
      <c r="AG194" s="1" t="s">
        <v>75</v>
      </c>
      <c r="AJ194" s="1" t="s">
        <v>58</v>
      </c>
      <c r="AK194" s="1" t="s">
        <v>500</v>
      </c>
      <c r="AL194" s="1" t="s">
        <v>1785</v>
      </c>
      <c r="AM194" s="1" t="s">
        <v>1847</v>
      </c>
    </row>
    <row r="195" spans="1:39" x14ac:dyDescent="0.3">
      <c r="A195" s="1" t="str">
        <f>HYPERLINK("https://hsdes.intel.com/resource/14013186624","14013186624")</f>
        <v>14013186624</v>
      </c>
      <c r="B195" s="1" t="s">
        <v>1848</v>
      </c>
      <c r="C195" s="1" t="s">
        <v>2368</v>
      </c>
      <c r="F195" s="1" t="s">
        <v>198</v>
      </c>
      <c r="G195" s="1" t="s">
        <v>123</v>
      </c>
      <c r="H195" s="1" t="s">
        <v>38</v>
      </c>
      <c r="I195" s="1" t="s">
        <v>39</v>
      </c>
      <c r="J195" s="1" t="s">
        <v>40</v>
      </c>
      <c r="K195" s="1" t="s">
        <v>1667</v>
      </c>
      <c r="L195" s="1">
        <v>10</v>
      </c>
      <c r="M195" s="1">
        <v>8</v>
      </c>
      <c r="N195" s="1" t="s">
        <v>1849</v>
      </c>
      <c r="O195" s="1" t="s">
        <v>201</v>
      </c>
      <c r="P195" s="1" t="s">
        <v>1844</v>
      </c>
      <c r="Q195" s="1" t="s">
        <v>1739</v>
      </c>
      <c r="R195" s="1" t="s">
        <v>1845</v>
      </c>
      <c r="S195" s="1" t="s">
        <v>1849</v>
      </c>
      <c r="T195" s="1" t="s">
        <v>70</v>
      </c>
      <c r="U195" s="1" t="s">
        <v>229</v>
      </c>
      <c r="V195" s="1" t="s">
        <v>198</v>
      </c>
      <c r="W195" s="1" t="s">
        <v>1850</v>
      </c>
      <c r="X195" s="1" t="s">
        <v>1635</v>
      </c>
      <c r="Y195" s="1" t="s">
        <v>181</v>
      </c>
      <c r="Z195" s="1" t="s">
        <v>1742</v>
      </c>
      <c r="AA195" s="1" t="s">
        <v>1641</v>
      </c>
      <c r="AC195" s="1" t="s">
        <v>54</v>
      </c>
      <c r="AD195" s="1" t="s">
        <v>158</v>
      </c>
      <c r="AF195" s="1" t="s">
        <v>56</v>
      </c>
      <c r="AG195" s="1" t="s">
        <v>75</v>
      </c>
      <c r="AJ195" s="1" t="s">
        <v>58</v>
      </c>
      <c r="AK195" s="1" t="s">
        <v>500</v>
      </c>
      <c r="AL195" s="1" t="s">
        <v>1785</v>
      </c>
      <c r="AM195" s="1" t="s">
        <v>1851</v>
      </c>
    </row>
    <row r="196" spans="1:39" x14ac:dyDescent="0.3">
      <c r="A196" s="1" t="str">
        <f>HYPERLINK("https://hsdes.intel.com/resource/14013186696","14013186696")</f>
        <v>14013186696</v>
      </c>
      <c r="B196" s="1" t="s">
        <v>1852</v>
      </c>
      <c r="C196" s="1" t="s">
        <v>2368</v>
      </c>
      <c r="F196" s="1" t="s">
        <v>1853</v>
      </c>
      <c r="G196" s="1" t="s">
        <v>123</v>
      </c>
      <c r="H196" s="1" t="s">
        <v>38</v>
      </c>
      <c r="I196" s="1" t="s">
        <v>39</v>
      </c>
      <c r="J196" s="1" t="s">
        <v>40</v>
      </c>
      <c r="K196" s="1" t="s">
        <v>1854</v>
      </c>
      <c r="L196" s="1">
        <v>20</v>
      </c>
      <c r="M196" s="1">
        <v>18</v>
      </c>
      <c r="N196" s="1" t="s">
        <v>1855</v>
      </c>
      <c r="O196" s="1" t="s">
        <v>1856</v>
      </c>
      <c r="P196" s="1" t="s">
        <v>1857</v>
      </c>
      <c r="Q196" s="1" t="s">
        <v>1858</v>
      </c>
      <c r="R196" s="1" t="s">
        <v>1859</v>
      </c>
      <c r="S196" s="1" t="s">
        <v>1855</v>
      </c>
      <c r="T196" s="1" t="s">
        <v>70</v>
      </c>
      <c r="V196" s="1" t="s">
        <v>1853</v>
      </c>
      <c r="W196" s="1" t="s">
        <v>1860</v>
      </c>
      <c r="X196" s="1" t="s">
        <v>1635</v>
      </c>
      <c r="Y196" s="1" t="s">
        <v>51</v>
      </c>
      <c r="Z196" s="1" t="s">
        <v>1693</v>
      </c>
      <c r="AA196" s="1" t="s">
        <v>1647</v>
      </c>
      <c r="AC196" s="1" t="s">
        <v>54</v>
      </c>
      <c r="AD196" s="1" t="s">
        <v>158</v>
      </c>
      <c r="AF196" s="1" t="s">
        <v>144</v>
      </c>
      <c r="AG196" s="1" t="s">
        <v>57</v>
      </c>
      <c r="AJ196" s="1" t="s">
        <v>58</v>
      </c>
      <c r="AK196" s="1" t="s">
        <v>76</v>
      </c>
      <c r="AL196" s="1" t="s">
        <v>1861</v>
      </c>
      <c r="AM196" s="1" t="s">
        <v>1862</v>
      </c>
    </row>
    <row r="197" spans="1:39" x14ac:dyDescent="0.3">
      <c r="A197" s="1" t="str">
        <f>HYPERLINK("https://hsdes.intel.com/resource/14013186698","14013186698")</f>
        <v>14013186698</v>
      </c>
      <c r="B197" s="1" t="s">
        <v>1863</v>
      </c>
      <c r="C197" s="1" t="s">
        <v>2368</v>
      </c>
      <c r="F197" s="1" t="s">
        <v>36</v>
      </c>
      <c r="G197" s="1" t="s">
        <v>123</v>
      </c>
      <c r="H197" s="1" t="s">
        <v>38</v>
      </c>
      <c r="I197" s="1" t="s">
        <v>39</v>
      </c>
      <c r="J197" s="1" t="s">
        <v>40</v>
      </c>
      <c r="K197" s="1" t="s">
        <v>1864</v>
      </c>
      <c r="L197" s="1">
        <v>25</v>
      </c>
      <c r="M197" s="1">
        <v>18</v>
      </c>
      <c r="N197" s="1" t="s">
        <v>1865</v>
      </c>
      <c r="O197" s="1" t="s">
        <v>238</v>
      </c>
      <c r="P197" s="1" t="s">
        <v>1866</v>
      </c>
      <c r="Q197" s="1" t="s">
        <v>1867</v>
      </c>
      <c r="R197" s="1" t="s">
        <v>1868</v>
      </c>
      <c r="S197" s="1" t="s">
        <v>1865</v>
      </c>
      <c r="T197" s="1" t="s">
        <v>70</v>
      </c>
      <c r="V197" s="1" t="s">
        <v>48</v>
      </c>
      <c r="W197" s="1" t="s">
        <v>1860</v>
      </c>
      <c r="X197" s="1" t="s">
        <v>1635</v>
      </c>
      <c r="Y197" s="1" t="s">
        <v>51</v>
      </c>
      <c r="Z197" s="1" t="s">
        <v>1869</v>
      </c>
      <c r="AA197" s="1" t="s">
        <v>1870</v>
      </c>
      <c r="AC197" s="1" t="s">
        <v>54</v>
      </c>
      <c r="AD197" s="1" t="s">
        <v>55</v>
      </c>
      <c r="AF197" s="1" t="s">
        <v>144</v>
      </c>
      <c r="AG197" s="1" t="s">
        <v>57</v>
      </c>
      <c r="AJ197" s="1" t="s">
        <v>58</v>
      </c>
      <c r="AK197" s="1" t="s">
        <v>76</v>
      </c>
      <c r="AL197" s="1" t="s">
        <v>1871</v>
      </c>
      <c r="AM197" s="1" t="s">
        <v>1872</v>
      </c>
    </row>
    <row r="198" spans="1:39" x14ac:dyDescent="0.3">
      <c r="A198" s="1" t="str">
        <f>HYPERLINK("https://hsdes.intel.com/resource/14013186737","14013186737")</f>
        <v>14013186737</v>
      </c>
      <c r="B198" s="1" t="s">
        <v>1873</v>
      </c>
      <c r="C198" s="1" t="s">
        <v>2368</v>
      </c>
      <c r="F198" s="1" t="s">
        <v>223</v>
      </c>
      <c r="G198" s="1" t="s">
        <v>123</v>
      </c>
      <c r="H198" s="1" t="s">
        <v>38</v>
      </c>
      <c r="I198" s="1" t="s">
        <v>39</v>
      </c>
      <c r="J198" s="1" t="s">
        <v>40</v>
      </c>
      <c r="K198" s="1" t="s">
        <v>1677</v>
      </c>
      <c r="L198" s="1">
        <v>8</v>
      </c>
      <c r="M198" s="1">
        <v>5</v>
      </c>
      <c r="N198" s="1" t="s">
        <v>1874</v>
      </c>
      <c r="O198" s="1" t="s">
        <v>225</v>
      </c>
      <c r="P198" s="1" t="s">
        <v>1875</v>
      </c>
      <c r="Q198" s="1" t="s">
        <v>1876</v>
      </c>
      <c r="R198" s="1" t="s">
        <v>1877</v>
      </c>
      <c r="S198" s="1" t="s">
        <v>1874</v>
      </c>
      <c r="T198" s="1" t="s">
        <v>70</v>
      </c>
      <c r="U198" s="1" t="s">
        <v>229</v>
      </c>
      <c r="V198" s="1" t="s">
        <v>230</v>
      </c>
      <c r="W198" s="1" t="s">
        <v>1878</v>
      </c>
      <c r="X198" s="1" t="s">
        <v>1635</v>
      </c>
      <c r="Y198" s="1" t="s">
        <v>643</v>
      </c>
      <c r="Z198" s="1" t="s">
        <v>1672</v>
      </c>
      <c r="AA198" s="1" t="s">
        <v>1673</v>
      </c>
      <c r="AC198" s="1" t="s">
        <v>54</v>
      </c>
      <c r="AD198" s="1" t="s">
        <v>1683</v>
      </c>
      <c r="AF198" s="1" t="s">
        <v>56</v>
      </c>
      <c r="AG198" s="1" t="s">
        <v>75</v>
      </c>
      <c r="AJ198" s="1" t="s">
        <v>58</v>
      </c>
      <c r="AK198" s="1" t="s">
        <v>76</v>
      </c>
      <c r="AL198" s="1" t="s">
        <v>1879</v>
      </c>
      <c r="AM198" s="1" t="s">
        <v>1880</v>
      </c>
    </row>
    <row r="199" spans="1:39" x14ac:dyDescent="0.3">
      <c r="A199" s="1" t="str">
        <f>HYPERLINK("https://hsdes.intel.com/resource/14013186740","14013186740")</f>
        <v>14013186740</v>
      </c>
      <c r="B199" s="1" t="s">
        <v>1881</v>
      </c>
      <c r="C199" s="1" t="s">
        <v>2368</v>
      </c>
      <c r="F199" s="1" t="s">
        <v>223</v>
      </c>
      <c r="G199" s="1" t="s">
        <v>123</v>
      </c>
      <c r="H199" s="1" t="s">
        <v>38</v>
      </c>
      <c r="I199" s="1" t="s">
        <v>39</v>
      </c>
      <c r="J199" s="1" t="s">
        <v>40</v>
      </c>
      <c r="K199" s="1" t="s">
        <v>1854</v>
      </c>
      <c r="L199" s="1">
        <v>15</v>
      </c>
      <c r="M199" s="1">
        <v>10</v>
      </c>
      <c r="N199" s="1" t="s">
        <v>1882</v>
      </c>
      <c r="O199" s="1" t="s">
        <v>225</v>
      </c>
      <c r="P199" s="1" t="s">
        <v>1883</v>
      </c>
      <c r="Q199" s="1" t="s">
        <v>1876</v>
      </c>
      <c r="R199" s="1" t="s">
        <v>1884</v>
      </c>
      <c r="S199" s="1" t="s">
        <v>1882</v>
      </c>
      <c r="T199" s="1" t="s">
        <v>70</v>
      </c>
      <c r="U199" s="1" t="s">
        <v>229</v>
      </c>
      <c r="V199" s="1" t="s">
        <v>230</v>
      </c>
      <c r="W199" s="1" t="s">
        <v>1885</v>
      </c>
      <c r="X199" s="1" t="s">
        <v>1635</v>
      </c>
      <c r="Y199" s="1" t="s">
        <v>643</v>
      </c>
      <c r="Z199" s="1" t="s">
        <v>1672</v>
      </c>
      <c r="AA199" s="1" t="s">
        <v>1673</v>
      </c>
      <c r="AC199" s="1" t="s">
        <v>54</v>
      </c>
      <c r="AD199" s="1" t="s">
        <v>1683</v>
      </c>
      <c r="AF199" s="1" t="s">
        <v>56</v>
      </c>
      <c r="AG199" s="1" t="s">
        <v>75</v>
      </c>
      <c r="AJ199" s="1" t="s">
        <v>58</v>
      </c>
      <c r="AK199" s="1" t="s">
        <v>76</v>
      </c>
      <c r="AL199" s="1" t="s">
        <v>1886</v>
      </c>
      <c r="AM199" s="1" t="s">
        <v>1887</v>
      </c>
    </row>
    <row r="200" spans="1:39" x14ac:dyDescent="0.3">
      <c r="A200" s="1" t="str">
        <f>HYPERLINK("https://hsdes.intel.com/resource/14013186766","14013186766")</f>
        <v>14013186766</v>
      </c>
      <c r="B200" s="1" t="s">
        <v>1888</v>
      </c>
      <c r="C200" s="1" t="s">
        <v>2368</v>
      </c>
      <c r="F200" s="1" t="s">
        <v>36</v>
      </c>
      <c r="G200" s="1" t="s">
        <v>123</v>
      </c>
      <c r="H200" s="1" t="s">
        <v>38</v>
      </c>
      <c r="I200" s="1" t="s">
        <v>39</v>
      </c>
      <c r="J200" s="1" t="s">
        <v>40</v>
      </c>
      <c r="K200" s="1" t="s">
        <v>1677</v>
      </c>
      <c r="L200" s="1">
        <v>15</v>
      </c>
      <c r="M200" s="1">
        <v>10</v>
      </c>
      <c r="N200" s="1" t="s">
        <v>1889</v>
      </c>
      <c r="O200" s="1" t="s">
        <v>238</v>
      </c>
      <c r="P200" s="1" t="s">
        <v>1890</v>
      </c>
      <c r="Q200" s="1" t="s">
        <v>1369</v>
      </c>
      <c r="R200" s="1" t="s">
        <v>1891</v>
      </c>
      <c r="S200" s="1" t="s">
        <v>1889</v>
      </c>
      <c r="T200" s="1" t="s">
        <v>47</v>
      </c>
      <c r="V200" s="1" t="s">
        <v>48</v>
      </c>
      <c r="W200" s="1" t="s">
        <v>1892</v>
      </c>
      <c r="X200" s="1" t="s">
        <v>1635</v>
      </c>
      <c r="Y200" s="1" t="s">
        <v>643</v>
      </c>
      <c r="Z200" s="1" t="s">
        <v>1893</v>
      </c>
      <c r="AA200" s="1" t="s">
        <v>1709</v>
      </c>
      <c r="AC200" s="1" t="s">
        <v>54</v>
      </c>
      <c r="AD200" s="1" t="s">
        <v>158</v>
      </c>
      <c r="AF200" s="1" t="s">
        <v>56</v>
      </c>
      <c r="AG200" s="1" t="s">
        <v>75</v>
      </c>
      <c r="AJ200" s="1" t="s">
        <v>58</v>
      </c>
      <c r="AK200" s="1" t="s">
        <v>76</v>
      </c>
      <c r="AL200" s="1" t="s">
        <v>1894</v>
      </c>
      <c r="AM200" s="1" t="s">
        <v>1895</v>
      </c>
    </row>
    <row r="201" spans="1:39" x14ac:dyDescent="0.3">
      <c r="A201" s="1" t="str">
        <f>HYPERLINK("https://hsdes.intel.com/resource/14013186773","14013186773")</f>
        <v>14013186773</v>
      </c>
      <c r="B201" s="1" t="s">
        <v>1896</v>
      </c>
      <c r="C201" s="1" t="s">
        <v>2368</v>
      </c>
      <c r="F201" s="1" t="s">
        <v>533</v>
      </c>
      <c r="G201" s="1" t="s">
        <v>123</v>
      </c>
      <c r="H201" s="1" t="s">
        <v>38</v>
      </c>
      <c r="I201" s="1" t="s">
        <v>39</v>
      </c>
      <c r="J201" s="1" t="s">
        <v>40</v>
      </c>
      <c r="K201" s="1" t="s">
        <v>1629</v>
      </c>
      <c r="L201" s="1">
        <v>10</v>
      </c>
      <c r="M201" s="1">
        <v>8</v>
      </c>
      <c r="N201" s="1" t="s">
        <v>1897</v>
      </c>
      <c r="O201" s="1" t="s">
        <v>537</v>
      </c>
      <c r="P201" s="1" t="s">
        <v>1898</v>
      </c>
      <c r="Q201" s="1" t="s">
        <v>1899</v>
      </c>
      <c r="R201" s="1" t="s">
        <v>1900</v>
      </c>
      <c r="S201" s="1" t="s">
        <v>1897</v>
      </c>
      <c r="T201" s="1" t="s">
        <v>47</v>
      </c>
      <c r="U201" s="1" t="s">
        <v>88</v>
      </c>
      <c r="V201" s="1" t="s">
        <v>89</v>
      </c>
      <c r="W201" s="1" t="s">
        <v>1901</v>
      </c>
      <c r="X201" s="1" t="s">
        <v>1635</v>
      </c>
      <c r="Y201" s="1" t="s">
        <v>181</v>
      </c>
      <c r="Z201" s="1" t="s">
        <v>1646</v>
      </c>
      <c r="AA201" s="1" t="s">
        <v>1647</v>
      </c>
      <c r="AC201" s="1" t="s">
        <v>54</v>
      </c>
      <c r="AD201" s="1" t="s">
        <v>633</v>
      </c>
      <c r="AF201" s="1" t="s">
        <v>56</v>
      </c>
      <c r="AG201" s="1" t="s">
        <v>75</v>
      </c>
      <c r="AJ201" s="1" t="s">
        <v>58</v>
      </c>
      <c r="AK201" s="1" t="s">
        <v>76</v>
      </c>
      <c r="AL201" s="1" t="s">
        <v>1902</v>
      </c>
      <c r="AM201" s="1" t="s">
        <v>1903</v>
      </c>
    </row>
    <row r="202" spans="1:39" x14ac:dyDescent="0.3">
      <c r="A202" s="1" t="str">
        <f>HYPERLINK("https://hsdes.intel.com/resource/14013186815","14013186815")</f>
        <v>14013186815</v>
      </c>
      <c r="B202" s="1" t="s">
        <v>1904</v>
      </c>
      <c r="C202" s="1" t="s">
        <v>2368</v>
      </c>
      <c r="F202" s="1" t="s">
        <v>80</v>
      </c>
      <c r="G202" s="1" t="s">
        <v>123</v>
      </c>
      <c r="H202" s="1" t="s">
        <v>38</v>
      </c>
      <c r="I202" s="1" t="s">
        <v>39</v>
      </c>
      <c r="J202" s="1" t="s">
        <v>40</v>
      </c>
      <c r="K202" s="1" t="s">
        <v>82</v>
      </c>
      <c r="L202" s="1">
        <v>15</v>
      </c>
      <c r="M202" s="1">
        <v>5</v>
      </c>
      <c r="N202" s="1" t="s">
        <v>1905</v>
      </c>
      <c r="O202" s="1" t="s">
        <v>84</v>
      </c>
      <c r="P202" s="1" t="s">
        <v>1906</v>
      </c>
      <c r="Q202" s="1" t="s">
        <v>1907</v>
      </c>
      <c r="R202" s="1" t="s">
        <v>1908</v>
      </c>
      <c r="S202" s="1" t="s">
        <v>1905</v>
      </c>
      <c r="T202" s="1" t="s">
        <v>47</v>
      </c>
      <c r="U202" s="1" t="s">
        <v>88</v>
      </c>
      <c r="V202" s="1" t="s">
        <v>89</v>
      </c>
      <c r="W202" s="1" t="s">
        <v>1909</v>
      </c>
      <c r="X202" s="1" t="s">
        <v>1635</v>
      </c>
      <c r="Y202" s="1" t="s">
        <v>181</v>
      </c>
      <c r="Z202" s="1" t="s">
        <v>1693</v>
      </c>
      <c r="AA202" s="1" t="s">
        <v>1647</v>
      </c>
      <c r="AC202" s="1" t="s">
        <v>54</v>
      </c>
      <c r="AD202" s="1" t="s">
        <v>158</v>
      </c>
      <c r="AF202" s="1" t="s">
        <v>56</v>
      </c>
      <c r="AG202" s="1" t="s">
        <v>75</v>
      </c>
      <c r="AJ202" s="1" t="s">
        <v>58</v>
      </c>
      <c r="AK202" s="1" t="s">
        <v>76</v>
      </c>
      <c r="AL202" s="1" t="s">
        <v>1910</v>
      </c>
      <c r="AM202" s="1" t="s">
        <v>1911</v>
      </c>
    </row>
    <row r="203" spans="1:39" x14ac:dyDescent="0.3">
      <c r="A203" s="1" t="str">
        <f>HYPERLINK("https://hsdes.intel.com/resource/14013186924","14013186924")</f>
        <v>14013186924</v>
      </c>
      <c r="B203" s="1" t="s">
        <v>1912</v>
      </c>
      <c r="C203" s="1" t="s">
        <v>2368</v>
      </c>
      <c r="F203" s="1" t="s">
        <v>198</v>
      </c>
      <c r="G203" s="1" t="s">
        <v>63</v>
      </c>
      <c r="H203" s="1" t="s">
        <v>38</v>
      </c>
      <c r="I203" s="1" t="s">
        <v>39</v>
      </c>
      <c r="J203" s="1" t="s">
        <v>40</v>
      </c>
      <c r="K203" s="1" t="s">
        <v>1913</v>
      </c>
      <c r="L203" s="1">
        <v>10</v>
      </c>
      <c r="M203" s="1">
        <v>8</v>
      </c>
      <c r="N203" s="1" t="s">
        <v>1914</v>
      </c>
      <c r="O203" s="1" t="s">
        <v>843</v>
      </c>
      <c r="P203" s="1" t="s">
        <v>1915</v>
      </c>
      <c r="Q203" s="1" t="s">
        <v>1916</v>
      </c>
      <c r="R203" s="1" t="s">
        <v>1917</v>
      </c>
      <c r="S203" s="1" t="s">
        <v>1914</v>
      </c>
      <c r="T203" s="1" t="s">
        <v>70</v>
      </c>
      <c r="V203" s="1" t="s">
        <v>198</v>
      </c>
      <c r="W203" s="1" t="s">
        <v>1918</v>
      </c>
      <c r="X203" s="1" t="s">
        <v>1635</v>
      </c>
      <c r="Y203" s="1" t="s">
        <v>51</v>
      </c>
      <c r="Z203" s="1" t="s">
        <v>1919</v>
      </c>
      <c r="AA203" s="1" t="s">
        <v>1920</v>
      </c>
      <c r="AC203" s="1" t="s">
        <v>54</v>
      </c>
      <c r="AD203" s="1" t="s">
        <v>55</v>
      </c>
      <c r="AF203" s="1" t="s">
        <v>56</v>
      </c>
      <c r="AG203" s="1" t="s">
        <v>75</v>
      </c>
      <c r="AJ203" s="1" t="s">
        <v>58</v>
      </c>
      <c r="AK203" s="1" t="s">
        <v>1921</v>
      </c>
      <c r="AL203" s="1" t="s">
        <v>1922</v>
      </c>
      <c r="AM203" s="1" t="s">
        <v>1923</v>
      </c>
    </row>
    <row r="204" spans="1:39" x14ac:dyDescent="0.3">
      <c r="A204" s="1" t="str">
        <f>HYPERLINK("https://hsdes.intel.com/resource/14013186930","14013186930")</f>
        <v>14013186930</v>
      </c>
      <c r="B204" s="1" t="s">
        <v>1924</v>
      </c>
      <c r="C204" s="1" t="s">
        <v>2368</v>
      </c>
      <c r="F204" s="1" t="s">
        <v>198</v>
      </c>
      <c r="G204" s="1" t="s">
        <v>123</v>
      </c>
      <c r="H204" s="1" t="s">
        <v>38</v>
      </c>
      <c r="I204" s="1" t="s">
        <v>39</v>
      </c>
      <c r="J204" s="1" t="s">
        <v>40</v>
      </c>
      <c r="K204" s="1" t="s">
        <v>1728</v>
      </c>
      <c r="L204" s="1">
        <v>20</v>
      </c>
      <c r="M204" s="1">
        <v>15</v>
      </c>
      <c r="N204" s="1" t="s">
        <v>1925</v>
      </c>
      <c r="O204" s="1" t="s">
        <v>843</v>
      </c>
      <c r="P204" s="1" t="s">
        <v>1926</v>
      </c>
      <c r="Q204" s="1" t="s">
        <v>1927</v>
      </c>
      <c r="R204" s="1" t="s">
        <v>1928</v>
      </c>
      <c r="S204" s="1" t="s">
        <v>1925</v>
      </c>
      <c r="T204" s="1" t="s">
        <v>70</v>
      </c>
      <c r="V204" s="1" t="s">
        <v>198</v>
      </c>
      <c r="W204" s="1" t="s">
        <v>1929</v>
      </c>
      <c r="X204" s="1" t="s">
        <v>1635</v>
      </c>
      <c r="Y204" s="1" t="s">
        <v>181</v>
      </c>
      <c r="Z204" s="1" t="s">
        <v>1930</v>
      </c>
      <c r="AA204" s="1" t="s">
        <v>1647</v>
      </c>
      <c r="AC204" s="1" t="s">
        <v>54</v>
      </c>
      <c r="AD204" s="1" t="s">
        <v>158</v>
      </c>
      <c r="AF204" s="1" t="s">
        <v>144</v>
      </c>
      <c r="AG204" s="1" t="s">
        <v>57</v>
      </c>
      <c r="AJ204" s="1" t="s">
        <v>58</v>
      </c>
      <c r="AK204" s="1" t="s">
        <v>1931</v>
      </c>
      <c r="AL204" s="1" t="s">
        <v>1932</v>
      </c>
      <c r="AM204" s="1" t="s">
        <v>1933</v>
      </c>
    </row>
    <row r="205" spans="1:39" x14ac:dyDescent="0.3">
      <c r="A205" s="1" t="str">
        <f>HYPERLINK("https://hsdes.intel.com/resource/14013187018","14013187018")</f>
        <v>14013187018</v>
      </c>
      <c r="B205" s="1" t="s">
        <v>1934</v>
      </c>
      <c r="C205" s="1" t="s">
        <v>2368</v>
      </c>
      <c r="F205" s="1" t="s">
        <v>198</v>
      </c>
      <c r="G205" s="1" t="s">
        <v>63</v>
      </c>
      <c r="H205" s="1" t="s">
        <v>38</v>
      </c>
      <c r="I205" s="1" t="s">
        <v>39</v>
      </c>
      <c r="J205" s="1" t="s">
        <v>40</v>
      </c>
      <c r="K205" s="1" t="s">
        <v>371</v>
      </c>
      <c r="L205" s="1">
        <v>10</v>
      </c>
      <c r="M205" s="1">
        <v>8</v>
      </c>
      <c r="N205" s="1" t="s">
        <v>1935</v>
      </c>
      <c r="O205" s="1" t="s">
        <v>373</v>
      </c>
      <c r="P205" s="1" t="s">
        <v>1936</v>
      </c>
      <c r="Q205" s="1" t="s">
        <v>1937</v>
      </c>
      <c r="R205" s="1" t="s">
        <v>1938</v>
      </c>
      <c r="S205" s="1" t="s">
        <v>1935</v>
      </c>
      <c r="T205" s="1" t="s">
        <v>70</v>
      </c>
      <c r="V205" s="1" t="s">
        <v>198</v>
      </c>
      <c r="W205" s="1" t="s">
        <v>1918</v>
      </c>
      <c r="X205" s="1" t="s">
        <v>1635</v>
      </c>
      <c r="Y205" s="1" t="s">
        <v>51</v>
      </c>
      <c r="Z205" s="1" t="s">
        <v>1919</v>
      </c>
      <c r="AA205" s="1" t="s">
        <v>1939</v>
      </c>
      <c r="AC205" s="1" t="s">
        <v>54</v>
      </c>
      <c r="AD205" s="1" t="s">
        <v>158</v>
      </c>
      <c r="AF205" s="1" t="s">
        <v>56</v>
      </c>
      <c r="AG205" s="1" t="s">
        <v>75</v>
      </c>
      <c r="AJ205" s="1" t="s">
        <v>58</v>
      </c>
      <c r="AK205" s="1" t="s">
        <v>1733</v>
      </c>
      <c r="AL205" s="1" t="s">
        <v>1940</v>
      </c>
      <c r="AM205" s="1" t="s">
        <v>1941</v>
      </c>
    </row>
    <row r="206" spans="1:39" x14ac:dyDescent="0.3">
      <c r="A206" s="1" t="str">
        <f>HYPERLINK("https://hsdes.intel.com/resource/14013187020","14013187020")</f>
        <v>14013187020</v>
      </c>
      <c r="B206" s="1" t="s">
        <v>1942</v>
      </c>
      <c r="C206" s="1" t="s">
        <v>2368</v>
      </c>
      <c r="F206" s="1" t="s">
        <v>198</v>
      </c>
      <c r="G206" s="1" t="s">
        <v>63</v>
      </c>
      <c r="H206" s="1" t="s">
        <v>38</v>
      </c>
      <c r="I206" s="1" t="s">
        <v>39</v>
      </c>
      <c r="J206" s="1" t="s">
        <v>40</v>
      </c>
      <c r="K206" s="1" t="s">
        <v>371</v>
      </c>
      <c r="L206" s="1">
        <v>10</v>
      </c>
      <c r="M206" s="1">
        <v>8</v>
      </c>
      <c r="N206" s="1" t="s">
        <v>1943</v>
      </c>
      <c r="O206" s="1" t="s">
        <v>373</v>
      </c>
      <c r="P206" s="1" t="s">
        <v>1944</v>
      </c>
      <c r="Q206" s="1" t="s">
        <v>1937</v>
      </c>
      <c r="R206" s="1" t="s">
        <v>1945</v>
      </c>
      <c r="S206" s="1" t="s">
        <v>1943</v>
      </c>
      <c r="T206" s="1" t="s">
        <v>70</v>
      </c>
      <c r="V206" s="1" t="s">
        <v>198</v>
      </c>
      <c r="W206" s="1" t="s">
        <v>1918</v>
      </c>
      <c r="X206" s="1" t="s">
        <v>1635</v>
      </c>
      <c r="Y206" s="1" t="s">
        <v>51</v>
      </c>
      <c r="Z206" s="1" t="s">
        <v>1919</v>
      </c>
      <c r="AA206" s="1" t="s">
        <v>1920</v>
      </c>
      <c r="AC206" s="1" t="s">
        <v>54</v>
      </c>
      <c r="AD206" s="1" t="s">
        <v>55</v>
      </c>
      <c r="AF206" s="1" t="s">
        <v>56</v>
      </c>
      <c r="AG206" s="1" t="s">
        <v>75</v>
      </c>
      <c r="AJ206" s="1" t="s">
        <v>58</v>
      </c>
      <c r="AK206" s="1" t="s">
        <v>1733</v>
      </c>
      <c r="AL206" s="1" t="s">
        <v>1940</v>
      </c>
      <c r="AM206" s="1" t="s">
        <v>1946</v>
      </c>
    </row>
    <row r="207" spans="1:39" x14ac:dyDescent="0.3">
      <c r="A207" s="1" t="str">
        <f>HYPERLINK("https://hsdes.intel.com/resource/14013187021","14013187021")</f>
        <v>14013187021</v>
      </c>
      <c r="B207" s="1" t="s">
        <v>1947</v>
      </c>
      <c r="C207" s="1" t="s">
        <v>2368</v>
      </c>
      <c r="F207" s="1" t="s">
        <v>198</v>
      </c>
      <c r="G207" s="1" t="s">
        <v>63</v>
      </c>
      <c r="H207" s="1" t="s">
        <v>38</v>
      </c>
      <c r="I207" s="1" t="s">
        <v>39</v>
      </c>
      <c r="J207" s="1" t="s">
        <v>40</v>
      </c>
      <c r="K207" s="1" t="s">
        <v>371</v>
      </c>
      <c r="L207" s="1">
        <v>10</v>
      </c>
      <c r="M207" s="1">
        <v>8</v>
      </c>
      <c r="N207" s="1" t="s">
        <v>1948</v>
      </c>
      <c r="O207" s="1" t="s">
        <v>373</v>
      </c>
      <c r="P207" s="1" t="s">
        <v>1949</v>
      </c>
      <c r="Q207" s="1" t="s">
        <v>1950</v>
      </c>
      <c r="R207" s="1" t="s">
        <v>1951</v>
      </c>
      <c r="S207" s="1" t="s">
        <v>1948</v>
      </c>
      <c r="T207" s="1" t="s">
        <v>70</v>
      </c>
      <c r="V207" s="1" t="s">
        <v>198</v>
      </c>
      <c r="W207" s="1" t="s">
        <v>1952</v>
      </c>
      <c r="X207" s="1" t="s">
        <v>1635</v>
      </c>
      <c r="Y207" s="1" t="s">
        <v>51</v>
      </c>
      <c r="Z207" s="1" t="s">
        <v>1919</v>
      </c>
      <c r="AA207" s="1" t="s">
        <v>1953</v>
      </c>
      <c r="AC207" s="1" t="s">
        <v>54</v>
      </c>
      <c r="AD207" s="1" t="s">
        <v>158</v>
      </c>
      <c r="AF207" s="1" t="s">
        <v>56</v>
      </c>
      <c r="AG207" s="1" t="s">
        <v>75</v>
      </c>
      <c r="AJ207" s="1" t="s">
        <v>58</v>
      </c>
      <c r="AK207" s="1" t="s">
        <v>1733</v>
      </c>
      <c r="AL207" s="1" t="s">
        <v>1954</v>
      </c>
      <c r="AM207" s="1" t="s">
        <v>1955</v>
      </c>
    </row>
    <row r="208" spans="1:39" x14ac:dyDescent="0.3">
      <c r="A208" s="1" t="str">
        <f>HYPERLINK("https://hsdes.intel.com/resource/14013187024","14013187024")</f>
        <v>14013187024</v>
      </c>
      <c r="B208" s="1" t="s">
        <v>1956</v>
      </c>
      <c r="C208" s="1" t="s">
        <v>2368</v>
      </c>
      <c r="F208" s="1" t="s">
        <v>198</v>
      </c>
      <c r="G208" s="1" t="s">
        <v>63</v>
      </c>
      <c r="H208" s="1" t="s">
        <v>38</v>
      </c>
      <c r="I208" s="1" t="s">
        <v>39</v>
      </c>
      <c r="J208" s="1" t="s">
        <v>40</v>
      </c>
      <c r="K208" s="1" t="s">
        <v>371</v>
      </c>
      <c r="L208" s="1">
        <v>10</v>
      </c>
      <c r="M208" s="1">
        <v>8</v>
      </c>
      <c r="N208" s="1" t="s">
        <v>1957</v>
      </c>
      <c r="O208" s="1" t="s">
        <v>373</v>
      </c>
      <c r="P208" s="1" t="s">
        <v>1958</v>
      </c>
      <c r="Q208" s="1" t="s">
        <v>1937</v>
      </c>
      <c r="R208" s="1" t="s">
        <v>1959</v>
      </c>
      <c r="S208" s="1" t="s">
        <v>1957</v>
      </c>
      <c r="T208" s="1" t="s">
        <v>70</v>
      </c>
      <c r="V208" s="1" t="s">
        <v>198</v>
      </c>
      <c r="W208" s="1" t="s">
        <v>1918</v>
      </c>
      <c r="X208" s="1" t="s">
        <v>1635</v>
      </c>
      <c r="Y208" s="1" t="s">
        <v>51</v>
      </c>
      <c r="Z208" s="1" t="s">
        <v>1919</v>
      </c>
      <c r="AA208" s="1" t="s">
        <v>1920</v>
      </c>
      <c r="AC208" s="1" t="s">
        <v>54</v>
      </c>
      <c r="AD208" s="1" t="s">
        <v>55</v>
      </c>
      <c r="AF208" s="1" t="s">
        <v>56</v>
      </c>
      <c r="AG208" s="1" t="s">
        <v>75</v>
      </c>
      <c r="AJ208" s="1" t="s">
        <v>58</v>
      </c>
      <c r="AK208" s="1" t="s">
        <v>1733</v>
      </c>
      <c r="AL208" s="1" t="s">
        <v>1960</v>
      </c>
      <c r="AM208" s="1" t="s">
        <v>1961</v>
      </c>
    </row>
    <row r="209" spans="1:39" x14ac:dyDescent="0.3">
      <c r="A209" s="1" t="str">
        <f>HYPERLINK("https://hsdes.intel.com/resource/14013187105","14013187105")</f>
        <v>14013187105</v>
      </c>
      <c r="B209" s="1" t="s">
        <v>1962</v>
      </c>
      <c r="C209" s="1" t="s">
        <v>2368</v>
      </c>
      <c r="F209" s="1" t="s">
        <v>36</v>
      </c>
      <c r="G209" s="1" t="s">
        <v>123</v>
      </c>
      <c r="H209" s="1" t="s">
        <v>38</v>
      </c>
      <c r="I209" s="1" t="s">
        <v>39</v>
      </c>
      <c r="J209" s="1" t="s">
        <v>40</v>
      </c>
      <c r="K209" s="1" t="s">
        <v>1677</v>
      </c>
      <c r="L209" s="1">
        <v>15</v>
      </c>
      <c r="M209" s="1">
        <v>12</v>
      </c>
      <c r="N209" s="1" t="s">
        <v>1963</v>
      </c>
      <c r="O209" s="1" t="s">
        <v>43</v>
      </c>
      <c r="P209" s="1" t="s">
        <v>1964</v>
      </c>
      <c r="Q209" s="1" t="s">
        <v>86</v>
      </c>
      <c r="R209" s="1" t="s">
        <v>1597</v>
      </c>
      <c r="S209" s="1" t="s">
        <v>1963</v>
      </c>
      <c r="T209" s="1" t="s">
        <v>47</v>
      </c>
      <c r="V209" s="1" t="s">
        <v>48</v>
      </c>
      <c r="W209" s="1" t="s">
        <v>1965</v>
      </c>
      <c r="X209" s="1" t="s">
        <v>1635</v>
      </c>
      <c r="Y209" s="1" t="s">
        <v>181</v>
      </c>
      <c r="Z209" s="1" t="s">
        <v>1966</v>
      </c>
      <c r="AA209" s="1" t="s">
        <v>1673</v>
      </c>
      <c r="AC209" s="1" t="s">
        <v>54</v>
      </c>
      <c r="AD209" s="1" t="s">
        <v>158</v>
      </c>
      <c r="AF209" s="1" t="s">
        <v>56</v>
      </c>
      <c r="AG209" s="1" t="s">
        <v>75</v>
      </c>
      <c r="AJ209" s="1" t="s">
        <v>58</v>
      </c>
      <c r="AK209" s="1" t="s">
        <v>76</v>
      </c>
      <c r="AL209" s="1" t="s">
        <v>1446</v>
      </c>
      <c r="AM209" s="1" t="s">
        <v>1967</v>
      </c>
    </row>
    <row r="210" spans="1:39" x14ac:dyDescent="0.3">
      <c r="A210" s="1" t="str">
        <f>HYPERLINK("https://hsdes.intel.com/resource/14013187106","14013187106")</f>
        <v>14013187106</v>
      </c>
      <c r="B210" s="1" t="s">
        <v>1968</v>
      </c>
      <c r="C210" s="1" t="s">
        <v>2368</v>
      </c>
      <c r="F210" s="1" t="s">
        <v>198</v>
      </c>
      <c r="G210" s="1" t="s">
        <v>123</v>
      </c>
      <c r="H210" s="1" t="s">
        <v>38</v>
      </c>
      <c r="I210" s="1" t="s">
        <v>39</v>
      </c>
      <c r="J210" s="1" t="s">
        <v>40</v>
      </c>
      <c r="K210" s="1" t="s">
        <v>1667</v>
      </c>
      <c r="L210" s="1">
        <v>15</v>
      </c>
      <c r="M210" s="1">
        <v>12</v>
      </c>
      <c r="N210" s="1" t="s">
        <v>1969</v>
      </c>
      <c r="O210" s="1" t="s">
        <v>201</v>
      </c>
      <c r="P210" s="1" t="s">
        <v>1970</v>
      </c>
      <c r="Q210" s="1" t="s">
        <v>1971</v>
      </c>
      <c r="R210" s="1" t="s">
        <v>1232</v>
      </c>
      <c r="S210" s="1" t="s">
        <v>1969</v>
      </c>
      <c r="T210" s="1" t="s">
        <v>70</v>
      </c>
      <c r="U210" s="1" t="s">
        <v>229</v>
      </c>
      <c r="V210" s="1" t="s">
        <v>198</v>
      </c>
      <c r="W210" s="1" t="s">
        <v>1233</v>
      </c>
      <c r="X210" s="1" t="s">
        <v>1635</v>
      </c>
      <c r="Y210" s="1" t="s">
        <v>51</v>
      </c>
      <c r="Z210" s="1" t="s">
        <v>1972</v>
      </c>
      <c r="AA210" s="1" t="s">
        <v>1637</v>
      </c>
      <c r="AC210" s="1" t="s">
        <v>54</v>
      </c>
      <c r="AD210" s="1" t="s">
        <v>158</v>
      </c>
      <c r="AF210" s="1" t="s">
        <v>56</v>
      </c>
      <c r="AG210" s="1" t="s">
        <v>75</v>
      </c>
      <c r="AJ210" s="1" t="s">
        <v>58</v>
      </c>
      <c r="AK210" s="1" t="s">
        <v>76</v>
      </c>
      <c r="AL210" s="1" t="s">
        <v>1973</v>
      </c>
      <c r="AM210" s="1" t="s">
        <v>1974</v>
      </c>
    </row>
    <row r="211" spans="1:39" x14ac:dyDescent="0.3">
      <c r="A211" s="1" t="str">
        <f>HYPERLINK("https://hsdes.intel.com/resource/14013187107","14013187107")</f>
        <v>14013187107</v>
      </c>
      <c r="B211" s="1" t="s">
        <v>1975</v>
      </c>
      <c r="C211" s="1" t="s">
        <v>2368</v>
      </c>
      <c r="F211" s="1" t="s">
        <v>198</v>
      </c>
      <c r="G211" s="1" t="s">
        <v>123</v>
      </c>
      <c r="H211" s="1" t="s">
        <v>38</v>
      </c>
      <c r="I211" s="1" t="s">
        <v>39</v>
      </c>
      <c r="J211" s="1" t="s">
        <v>40</v>
      </c>
      <c r="K211" s="1" t="s">
        <v>1667</v>
      </c>
      <c r="L211" s="1">
        <v>15</v>
      </c>
      <c r="M211" s="1">
        <v>12</v>
      </c>
      <c r="N211" s="1" t="s">
        <v>1976</v>
      </c>
      <c r="O211" s="1" t="s">
        <v>201</v>
      </c>
      <c r="P211" s="1" t="s">
        <v>1977</v>
      </c>
      <c r="Q211" s="1" t="s">
        <v>1978</v>
      </c>
      <c r="R211" s="1" t="s">
        <v>1979</v>
      </c>
      <c r="S211" s="1" t="s">
        <v>1976</v>
      </c>
      <c r="T211" s="1" t="s">
        <v>70</v>
      </c>
      <c r="U211" s="1" t="s">
        <v>229</v>
      </c>
      <c r="V211" s="1" t="s">
        <v>198</v>
      </c>
      <c r="W211" s="1" t="s">
        <v>1980</v>
      </c>
      <c r="X211" s="1" t="s">
        <v>1635</v>
      </c>
      <c r="Y211" s="1" t="s">
        <v>51</v>
      </c>
      <c r="Z211" s="1" t="s">
        <v>1972</v>
      </c>
      <c r="AA211" s="1" t="s">
        <v>1637</v>
      </c>
      <c r="AC211" s="1" t="s">
        <v>54</v>
      </c>
      <c r="AD211" s="1" t="s">
        <v>158</v>
      </c>
      <c r="AF211" s="1" t="s">
        <v>56</v>
      </c>
      <c r="AG211" s="1" t="s">
        <v>75</v>
      </c>
      <c r="AJ211" s="1" t="s">
        <v>58</v>
      </c>
      <c r="AK211" s="1" t="s">
        <v>76</v>
      </c>
      <c r="AL211" s="1" t="s">
        <v>1981</v>
      </c>
      <c r="AM211" s="1" t="s">
        <v>1982</v>
      </c>
    </row>
    <row r="212" spans="1:39" x14ac:dyDescent="0.3">
      <c r="A212" s="1" t="str">
        <f>HYPERLINK("https://hsdes.intel.com/resource/14013187157","14013187157")</f>
        <v>14013187157</v>
      </c>
      <c r="B212" s="1" t="s">
        <v>1983</v>
      </c>
      <c r="C212" s="1" t="s">
        <v>2368</v>
      </c>
      <c r="F212" s="1" t="s">
        <v>80</v>
      </c>
      <c r="G212" s="1" t="s">
        <v>123</v>
      </c>
      <c r="H212" s="1" t="s">
        <v>38</v>
      </c>
      <c r="I212" s="1" t="s">
        <v>39</v>
      </c>
      <c r="J212" s="1" t="s">
        <v>40</v>
      </c>
      <c r="K212" s="1" t="s">
        <v>82</v>
      </c>
      <c r="L212" s="1">
        <v>25</v>
      </c>
      <c r="M212" s="1">
        <v>15</v>
      </c>
      <c r="N212" s="1" t="s">
        <v>1984</v>
      </c>
      <c r="O212" s="1" t="s">
        <v>84</v>
      </c>
      <c r="P212" s="1" t="s">
        <v>1985</v>
      </c>
      <c r="Q212" s="1" t="s">
        <v>1986</v>
      </c>
      <c r="R212" s="1" t="s">
        <v>1987</v>
      </c>
      <c r="S212" s="1" t="s">
        <v>1984</v>
      </c>
      <c r="T212" s="1" t="s">
        <v>47</v>
      </c>
      <c r="U212" s="1" t="s">
        <v>88</v>
      </c>
      <c r="V212" s="1" t="s">
        <v>89</v>
      </c>
      <c r="W212" s="1" t="s">
        <v>1988</v>
      </c>
      <c r="X212" s="1" t="s">
        <v>1635</v>
      </c>
      <c r="Y212" s="1" t="s">
        <v>51</v>
      </c>
      <c r="Z212" s="1" t="s">
        <v>1693</v>
      </c>
      <c r="AA212" s="1" t="s">
        <v>1647</v>
      </c>
      <c r="AC212" s="1" t="s">
        <v>54</v>
      </c>
      <c r="AD212" s="1" t="s">
        <v>158</v>
      </c>
      <c r="AF212" s="1" t="s">
        <v>144</v>
      </c>
      <c r="AG212" s="1" t="s">
        <v>75</v>
      </c>
      <c r="AJ212" s="1" t="s">
        <v>58</v>
      </c>
      <c r="AK212" s="1" t="s">
        <v>76</v>
      </c>
      <c r="AL212" s="1" t="s">
        <v>1989</v>
      </c>
      <c r="AM212" s="1" t="s">
        <v>1990</v>
      </c>
    </row>
    <row r="213" spans="1:39" x14ac:dyDescent="0.3">
      <c r="A213" s="1" t="str">
        <f>HYPERLINK("https://hsdes.intel.com/resource/14013187188","14013187188")</f>
        <v>14013187188</v>
      </c>
      <c r="B213" s="1" t="s">
        <v>1991</v>
      </c>
      <c r="C213" s="1" t="s">
        <v>2368</v>
      </c>
      <c r="F213" s="1" t="s">
        <v>223</v>
      </c>
      <c r="G213" s="1" t="s">
        <v>123</v>
      </c>
      <c r="H213" s="1" t="s">
        <v>38</v>
      </c>
      <c r="I213" s="1" t="s">
        <v>39</v>
      </c>
      <c r="J213" s="1" t="s">
        <v>40</v>
      </c>
      <c r="K213" s="1" t="s">
        <v>1720</v>
      </c>
      <c r="L213" s="1">
        <v>7</v>
      </c>
      <c r="M213" s="1">
        <v>6</v>
      </c>
      <c r="N213" s="1" t="s">
        <v>1992</v>
      </c>
      <c r="O213" s="1" t="s">
        <v>225</v>
      </c>
      <c r="P213" s="1" t="s">
        <v>1993</v>
      </c>
      <c r="Q213" s="1" t="s">
        <v>964</v>
      </c>
      <c r="R213" s="1" t="s">
        <v>1994</v>
      </c>
      <c r="S213" s="1" t="s">
        <v>1992</v>
      </c>
      <c r="T213" s="1" t="s">
        <v>70</v>
      </c>
      <c r="U213" s="1" t="s">
        <v>229</v>
      </c>
      <c r="V213" s="1" t="s">
        <v>230</v>
      </c>
      <c r="W213" s="1" t="s">
        <v>1995</v>
      </c>
      <c r="X213" s="1" t="s">
        <v>1635</v>
      </c>
      <c r="Y213" s="1" t="s">
        <v>181</v>
      </c>
      <c r="Z213" s="1" t="s">
        <v>1646</v>
      </c>
      <c r="AA213" s="1" t="s">
        <v>1647</v>
      </c>
      <c r="AC213" s="1" t="s">
        <v>54</v>
      </c>
      <c r="AD213" s="1" t="s">
        <v>158</v>
      </c>
      <c r="AF213" s="1" t="s">
        <v>56</v>
      </c>
      <c r="AG213" s="1" t="s">
        <v>57</v>
      </c>
      <c r="AJ213" s="1" t="s">
        <v>58</v>
      </c>
      <c r="AK213" s="1" t="s">
        <v>76</v>
      </c>
      <c r="AL213" s="1" t="s">
        <v>1996</v>
      </c>
      <c r="AM213" s="1" t="s">
        <v>1997</v>
      </c>
    </row>
    <row r="214" spans="1:39" x14ac:dyDescent="0.3">
      <c r="A214" s="1" t="str">
        <f>HYPERLINK("https://hsdes.intel.com/resource/14013187197","14013187197")</f>
        <v>14013187197</v>
      </c>
      <c r="B214" s="1" t="s">
        <v>1998</v>
      </c>
      <c r="C214" s="1" t="s">
        <v>2368</v>
      </c>
      <c r="F214" s="1" t="s">
        <v>223</v>
      </c>
      <c r="G214" s="1" t="s">
        <v>123</v>
      </c>
      <c r="H214" s="1" t="s">
        <v>38</v>
      </c>
      <c r="I214" s="1" t="s">
        <v>39</v>
      </c>
      <c r="J214" s="1" t="s">
        <v>40</v>
      </c>
      <c r="K214" s="1" t="s">
        <v>1772</v>
      </c>
      <c r="L214" s="1">
        <v>15</v>
      </c>
      <c r="M214" s="1">
        <v>12</v>
      </c>
      <c r="N214" s="1" t="s">
        <v>1999</v>
      </c>
      <c r="O214" s="1" t="s">
        <v>225</v>
      </c>
      <c r="P214" s="1" t="s">
        <v>2000</v>
      </c>
      <c r="Q214" s="1" t="s">
        <v>2001</v>
      </c>
      <c r="R214" s="1" t="s">
        <v>2002</v>
      </c>
      <c r="S214" s="1" t="s">
        <v>1999</v>
      </c>
      <c r="T214" s="1" t="s">
        <v>70</v>
      </c>
      <c r="U214" s="1" t="s">
        <v>229</v>
      </c>
      <c r="V214" s="1" t="s">
        <v>230</v>
      </c>
      <c r="W214" s="1" t="s">
        <v>2003</v>
      </c>
      <c r="X214" s="1" t="s">
        <v>1635</v>
      </c>
      <c r="Y214" s="1" t="s">
        <v>181</v>
      </c>
      <c r="Z214" s="1" t="s">
        <v>1646</v>
      </c>
      <c r="AA214" s="1" t="s">
        <v>1647</v>
      </c>
      <c r="AC214" s="1" t="s">
        <v>54</v>
      </c>
      <c r="AD214" s="1" t="s">
        <v>158</v>
      </c>
      <c r="AF214" s="1" t="s">
        <v>56</v>
      </c>
      <c r="AG214" s="1" t="s">
        <v>75</v>
      </c>
      <c r="AJ214" s="1" t="s">
        <v>58</v>
      </c>
      <c r="AK214" s="1" t="s">
        <v>76</v>
      </c>
      <c r="AL214" s="1" t="s">
        <v>2004</v>
      </c>
      <c r="AM214" s="1" t="s">
        <v>2005</v>
      </c>
    </row>
    <row r="215" spans="1:39" x14ac:dyDescent="0.3">
      <c r="A215" s="1" t="str">
        <f>HYPERLINK("https://hsdes.intel.com/resource/14013187243","14013187243")</f>
        <v>14013187243</v>
      </c>
      <c r="B215" s="1" t="s">
        <v>2006</v>
      </c>
      <c r="C215" s="1" t="s">
        <v>2368</v>
      </c>
      <c r="F215" s="1" t="s">
        <v>198</v>
      </c>
      <c r="G215" s="1" t="s">
        <v>123</v>
      </c>
      <c r="H215" s="1" t="s">
        <v>38</v>
      </c>
      <c r="I215" s="1" t="s">
        <v>39</v>
      </c>
      <c r="J215" s="1" t="s">
        <v>40</v>
      </c>
      <c r="K215" s="1" t="s">
        <v>1667</v>
      </c>
      <c r="L215" s="1">
        <v>15</v>
      </c>
      <c r="M215" s="1">
        <v>12</v>
      </c>
      <c r="N215" s="1" t="s">
        <v>2007</v>
      </c>
      <c r="O215" s="1" t="s">
        <v>201</v>
      </c>
      <c r="P215" s="1" t="s">
        <v>2008</v>
      </c>
      <c r="Q215" s="1" t="s">
        <v>1739</v>
      </c>
      <c r="R215" s="1" t="s">
        <v>2009</v>
      </c>
      <c r="S215" s="1" t="s">
        <v>2007</v>
      </c>
      <c r="T215" s="1" t="s">
        <v>70</v>
      </c>
      <c r="U215" s="1" t="s">
        <v>229</v>
      </c>
      <c r="V215" s="1" t="s">
        <v>198</v>
      </c>
      <c r="W215" s="1" t="s">
        <v>2010</v>
      </c>
      <c r="X215" s="1" t="s">
        <v>1635</v>
      </c>
      <c r="Y215" s="1" t="s">
        <v>181</v>
      </c>
      <c r="Z215" s="1" t="s">
        <v>1742</v>
      </c>
      <c r="AA215" s="1" t="s">
        <v>1641</v>
      </c>
      <c r="AC215" s="1" t="s">
        <v>54</v>
      </c>
      <c r="AD215" s="1" t="s">
        <v>158</v>
      </c>
      <c r="AF215" s="1" t="s">
        <v>56</v>
      </c>
      <c r="AG215" s="1" t="s">
        <v>75</v>
      </c>
      <c r="AJ215" s="1" t="s">
        <v>58</v>
      </c>
      <c r="AK215" s="1" t="s">
        <v>500</v>
      </c>
      <c r="AL215" s="1" t="s">
        <v>2011</v>
      </c>
      <c r="AM215" s="1" t="s">
        <v>2012</v>
      </c>
    </row>
    <row r="216" spans="1:39" x14ac:dyDescent="0.3">
      <c r="A216" s="1" t="str">
        <f>HYPERLINK("https://hsdes.intel.com/resource/14013187244","14013187244")</f>
        <v>14013187244</v>
      </c>
      <c r="B216" s="1" t="s">
        <v>2013</v>
      </c>
      <c r="C216" s="1" t="s">
        <v>2368</v>
      </c>
      <c r="F216" s="1" t="s">
        <v>198</v>
      </c>
      <c r="G216" s="1" t="s">
        <v>123</v>
      </c>
      <c r="H216" s="1" t="s">
        <v>38</v>
      </c>
      <c r="I216" s="1" t="s">
        <v>39</v>
      </c>
      <c r="J216" s="1" t="s">
        <v>40</v>
      </c>
      <c r="K216" s="1" t="s">
        <v>1667</v>
      </c>
      <c r="L216" s="1">
        <v>5</v>
      </c>
      <c r="M216" s="1">
        <v>4</v>
      </c>
      <c r="N216" s="1" t="s">
        <v>2014</v>
      </c>
      <c r="O216" s="1" t="s">
        <v>201</v>
      </c>
      <c r="P216" s="1" t="s">
        <v>2015</v>
      </c>
      <c r="Q216" s="1" t="s">
        <v>362</v>
      </c>
      <c r="R216" s="1" t="s">
        <v>2016</v>
      </c>
      <c r="S216" s="1" t="s">
        <v>2014</v>
      </c>
      <c r="T216" s="1" t="s">
        <v>70</v>
      </c>
      <c r="U216" s="1" t="s">
        <v>229</v>
      </c>
      <c r="V216" s="1" t="s">
        <v>198</v>
      </c>
      <c r="W216" s="1" t="s">
        <v>2017</v>
      </c>
      <c r="X216" s="1" t="s">
        <v>1635</v>
      </c>
      <c r="Y216" s="1" t="s">
        <v>181</v>
      </c>
      <c r="Z216" s="1" t="s">
        <v>1742</v>
      </c>
      <c r="AA216" s="1" t="s">
        <v>1641</v>
      </c>
      <c r="AC216" s="1" t="s">
        <v>54</v>
      </c>
      <c r="AD216" s="1" t="s">
        <v>158</v>
      </c>
      <c r="AF216" s="1" t="s">
        <v>56</v>
      </c>
      <c r="AG216" s="1" t="s">
        <v>75</v>
      </c>
      <c r="AJ216" s="1" t="s">
        <v>58</v>
      </c>
      <c r="AK216" s="1" t="s">
        <v>500</v>
      </c>
      <c r="AL216" s="1" t="s">
        <v>2018</v>
      </c>
      <c r="AM216" s="1" t="s">
        <v>2019</v>
      </c>
    </row>
    <row r="217" spans="1:39" x14ac:dyDescent="0.3">
      <c r="A217" s="1" t="str">
        <f>HYPERLINK("https://hsdes.intel.com/resource/14013187246","14013187246")</f>
        <v>14013187246</v>
      </c>
      <c r="B217" s="1" t="s">
        <v>2020</v>
      </c>
      <c r="C217" s="1" t="s">
        <v>2368</v>
      </c>
      <c r="F217" s="1" t="s">
        <v>198</v>
      </c>
      <c r="G217" s="1" t="s">
        <v>123</v>
      </c>
      <c r="H217" s="1" t="s">
        <v>38</v>
      </c>
      <c r="I217" s="1" t="s">
        <v>39</v>
      </c>
      <c r="J217" s="1" t="s">
        <v>40</v>
      </c>
      <c r="K217" s="1" t="s">
        <v>1667</v>
      </c>
      <c r="L217" s="1">
        <v>15</v>
      </c>
      <c r="M217" s="1">
        <v>12</v>
      </c>
      <c r="N217" s="1" t="s">
        <v>2021</v>
      </c>
      <c r="O217" s="1" t="s">
        <v>201</v>
      </c>
      <c r="P217" s="1" t="s">
        <v>2008</v>
      </c>
      <c r="Q217" s="1" t="s">
        <v>1739</v>
      </c>
      <c r="R217" s="1" t="s">
        <v>2009</v>
      </c>
      <c r="S217" s="1" t="s">
        <v>2021</v>
      </c>
      <c r="T217" s="1" t="s">
        <v>70</v>
      </c>
      <c r="U217" s="1" t="s">
        <v>229</v>
      </c>
      <c r="V217" s="1" t="s">
        <v>198</v>
      </c>
      <c r="W217" s="1" t="s">
        <v>2022</v>
      </c>
      <c r="X217" s="1" t="s">
        <v>1635</v>
      </c>
      <c r="Y217" s="1" t="s">
        <v>181</v>
      </c>
      <c r="Z217" s="1" t="s">
        <v>1742</v>
      </c>
      <c r="AA217" s="1" t="s">
        <v>1641</v>
      </c>
      <c r="AC217" s="1" t="s">
        <v>54</v>
      </c>
      <c r="AD217" s="1" t="s">
        <v>158</v>
      </c>
      <c r="AF217" s="1" t="s">
        <v>56</v>
      </c>
      <c r="AG217" s="1" t="s">
        <v>75</v>
      </c>
      <c r="AJ217" s="1" t="s">
        <v>58</v>
      </c>
      <c r="AK217" s="1" t="s">
        <v>500</v>
      </c>
      <c r="AL217" s="1" t="s">
        <v>2011</v>
      </c>
      <c r="AM217" s="1" t="s">
        <v>2023</v>
      </c>
    </row>
    <row r="218" spans="1:39" x14ac:dyDescent="0.3">
      <c r="A218" s="1" t="str">
        <f>HYPERLINK("https://hsdes.intel.com/resource/14013187259","14013187259")</f>
        <v>14013187259</v>
      </c>
      <c r="B218" s="1" t="s">
        <v>2024</v>
      </c>
      <c r="C218" s="1" t="s">
        <v>2368</v>
      </c>
      <c r="F218" s="1" t="s">
        <v>198</v>
      </c>
      <c r="G218" s="1" t="s">
        <v>123</v>
      </c>
      <c r="H218" s="1" t="s">
        <v>38</v>
      </c>
      <c r="I218" s="1" t="s">
        <v>39</v>
      </c>
      <c r="J218" s="1" t="s">
        <v>40</v>
      </c>
      <c r="K218" s="1" t="s">
        <v>1667</v>
      </c>
      <c r="L218" s="1">
        <v>15</v>
      </c>
      <c r="M218" s="1">
        <v>12</v>
      </c>
      <c r="N218" s="1" t="s">
        <v>2025</v>
      </c>
      <c r="O218" s="1" t="s">
        <v>201</v>
      </c>
      <c r="P218" s="1" t="s">
        <v>2026</v>
      </c>
      <c r="Q218" s="1" t="s">
        <v>1739</v>
      </c>
      <c r="R218" s="1" t="s">
        <v>2027</v>
      </c>
      <c r="S218" s="1" t="s">
        <v>2025</v>
      </c>
      <c r="T218" s="1" t="s">
        <v>70</v>
      </c>
      <c r="U218" s="1" t="s">
        <v>229</v>
      </c>
      <c r="V218" s="1" t="s">
        <v>198</v>
      </c>
      <c r="W218" s="1" t="s">
        <v>2028</v>
      </c>
      <c r="X218" s="1" t="s">
        <v>1635</v>
      </c>
      <c r="Y218" s="1" t="s">
        <v>181</v>
      </c>
      <c r="Z218" s="1" t="s">
        <v>1742</v>
      </c>
      <c r="AA218" s="1" t="s">
        <v>1641</v>
      </c>
      <c r="AC218" s="1" t="s">
        <v>54</v>
      </c>
      <c r="AD218" s="1" t="s">
        <v>158</v>
      </c>
      <c r="AF218" s="1" t="s">
        <v>56</v>
      </c>
      <c r="AG218" s="1" t="s">
        <v>75</v>
      </c>
      <c r="AJ218" s="1" t="s">
        <v>58</v>
      </c>
      <c r="AK218" s="1" t="s">
        <v>500</v>
      </c>
      <c r="AL218" s="1" t="s">
        <v>2029</v>
      </c>
      <c r="AM218" s="1" t="s">
        <v>2030</v>
      </c>
    </row>
    <row r="219" spans="1:39" x14ac:dyDescent="0.3">
      <c r="A219" s="1" t="str">
        <f>HYPERLINK("https://hsdes.intel.com/resource/14013187261","14013187261")</f>
        <v>14013187261</v>
      </c>
      <c r="B219" s="1" t="s">
        <v>2031</v>
      </c>
      <c r="C219" s="1" t="s">
        <v>2368</v>
      </c>
      <c r="F219" s="1" t="s">
        <v>198</v>
      </c>
      <c r="G219" s="1" t="s">
        <v>123</v>
      </c>
      <c r="H219" s="1" t="s">
        <v>38</v>
      </c>
      <c r="I219" s="1" t="s">
        <v>39</v>
      </c>
      <c r="J219" s="1" t="s">
        <v>40</v>
      </c>
      <c r="K219" s="1" t="s">
        <v>1667</v>
      </c>
      <c r="L219" s="1">
        <v>5</v>
      </c>
      <c r="M219" s="1">
        <v>4</v>
      </c>
      <c r="N219" s="1" t="s">
        <v>2032</v>
      </c>
      <c r="O219" s="1" t="s">
        <v>201</v>
      </c>
      <c r="P219" s="1" t="s">
        <v>2033</v>
      </c>
      <c r="Q219" s="1" t="s">
        <v>362</v>
      </c>
      <c r="R219" s="1" t="s">
        <v>2034</v>
      </c>
      <c r="S219" s="1" t="s">
        <v>2032</v>
      </c>
      <c r="T219" s="1" t="s">
        <v>70</v>
      </c>
      <c r="U219" s="1" t="s">
        <v>229</v>
      </c>
      <c r="V219" s="1" t="s">
        <v>198</v>
      </c>
      <c r="W219" s="1" t="s">
        <v>2035</v>
      </c>
      <c r="X219" s="1" t="s">
        <v>1635</v>
      </c>
      <c r="Y219" s="1" t="s">
        <v>181</v>
      </c>
      <c r="Z219" s="1" t="s">
        <v>1742</v>
      </c>
      <c r="AA219" s="1" t="s">
        <v>1641</v>
      </c>
      <c r="AC219" s="1" t="s">
        <v>54</v>
      </c>
      <c r="AD219" s="1" t="s">
        <v>158</v>
      </c>
      <c r="AF219" s="1" t="s">
        <v>56</v>
      </c>
      <c r="AG219" s="1" t="s">
        <v>75</v>
      </c>
      <c r="AJ219" s="1" t="s">
        <v>58</v>
      </c>
      <c r="AK219" s="1" t="s">
        <v>500</v>
      </c>
      <c r="AL219" s="1" t="s">
        <v>2036</v>
      </c>
      <c r="AM219" s="1" t="s">
        <v>2037</v>
      </c>
    </row>
    <row r="220" spans="1:39" x14ac:dyDescent="0.3">
      <c r="A220" s="1" t="str">
        <f>HYPERLINK("https://hsdes.intel.com/resource/14013187262","14013187262")</f>
        <v>14013187262</v>
      </c>
      <c r="B220" s="1" t="s">
        <v>2038</v>
      </c>
      <c r="C220" s="1" t="s">
        <v>2368</v>
      </c>
      <c r="F220" s="1" t="s">
        <v>198</v>
      </c>
      <c r="G220" s="1" t="s">
        <v>123</v>
      </c>
      <c r="H220" s="1" t="s">
        <v>38</v>
      </c>
      <c r="I220" s="1" t="s">
        <v>39</v>
      </c>
      <c r="J220" s="1" t="s">
        <v>40</v>
      </c>
      <c r="K220" s="1" t="s">
        <v>1667</v>
      </c>
      <c r="L220" s="1">
        <v>15</v>
      </c>
      <c r="M220" s="1">
        <v>12</v>
      </c>
      <c r="N220" s="1" t="s">
        <v>2039</v>
      </c>
      <c r="O220" s="1" t="s">
        <v>201</v>
      </c>
      <c r="P220" s="1" t="s">
        <v>2040</v>
      </c>
      <c r="Q220" s="1" t="s">
        <v>1739</v>
      </c>
      <c r="R220" s="1" t="s">
        <v>2027</v>
      </c>
      <c r="S220" s="1" t="s">
        <v>2039</v>
      </c>
      <c r="T220" s="1" t="s">
        <v>70</v>
      </c>
      <c r="U220" s="1" t="s">
        <v>229</v>
      </c>
      <c r="V220" s="1" t="s">
        <v>198</v>
      </c>
      <c r="W220" s="1" t="s">
        <v>2041</v>
      </c>
      <c r="X220" s="1" t="s">
        <v>1635</v>
      </c>
      <c r="Y220" s="1" t="s">
        <v>181</v>
      </c>
      <c r="Z220" s="1" t="s">
        <v>1742</v>
      </c>
      <c r="AA220" s="1" t="s">
        <v>1641</v>
      </c>
      <c r="AC220" s="1" t="s">
        <v>54</v>
      </c>
      <c r="AD220" s="1" t="s">
        <v>158</v>
      </c>
      <c r="AF220" s="1" t="s">
        <v>56</v>
      </c>
      <c r="AG220" s="1" t="s">
        <v>75</v>
      </c>
      <c r="AJ220" s="1" t="s">
        <v>58</v>
      </c>
      <c r="AK220" s="1" t="s">
        <v>500</v>
      </c>
      <c r="AL220" s="1" t="s">
        <v>2042</v>
      </c>
      <c r="AM220" s="1" t="s">
        <v>2043</v>
      </c>
    </row>
    <row r="221" spans="1:39" x14ac:dyDescent="0.3">
      <c r="A221" s="1" t="str">
        <f>HYPERLINK("https://hsdes.intel.com/resource/14013187268","14013187268")</f>
        <v>14013187268</v>
      </c>
      <c r="B221" s="1" t="s">
        <v>2044</v>
      </c>
      <c r="C221" s="1" t="s">
        <v>2368</v>
      </c>
      <c r="F221" s="1" t="s">
        <v>198</v>
      </c>
      <c r="G221" s="1" t="s">
        <v>123</v>
      </c>
      <c r="H221" s="1" t="s">
        <v>38</v>
      </c>
      <c r="I221" s="1" t="s">
        <v>39</v>
      </c>
      <c r="J221" s="1" t="s">
        <v>40</v>
      </c>
      <c r="K221" s="1" t="s">
        <v>1667</v>
      </c>
      <c r="L221" s="1">
        <v>15</v>
      </c>
      <c r="M221" s="1">
        <v>12</v>
      </c>
      <c r="N221" s="1" t="s">
        <v>2045</v>
      </c>
      <c r="O221" s="1" t="s">
        <v>201</v>
      </c>
      <c r="P221" s="1" t="s">
        <v>2046</v>
      </c>
      <c r="Q221" s="1" t="s">
        <v>1739</v>
      </c>
      <c r="R221" s="1" t="s">
        <v>2047</v>
      </c>
      <c r="S221" s="1" t="s">
        <v>2045</v>
      </c>
      <c r="T221" s="1" t="s">
        <v>70</v>
      </c>
      <c r="U221" s="1" t="s">
        <v>229</v>
      </c>
      <c r="V221" s="1" t="s">
        <v>198</v>
      </c>
      <c r="W221" s="1" t="s">
        <v>2048</v>
      </c>
      <c r="X221" s="1" t="s">
        <v>1635</v>
      </c>
      <c r="Y221" s="1" t="s">
        <v>181</v>
      </c>
      <c r="Z221" s="1" t="s">
        <v>1742</v>
      </c>
      <c r="AA221" s="1" t="s">
        <v>1641</v>
      </c>
      <c r="AC221" s="1" t="s">
        <v>54</v>
      </c>
      <c r="AD221" s="1" t="s">
        <v>158</v>
      </c>
      <c r="AF221" s="1" t="s">
        <v>56</v>
      </c>
      <c r="AG221" s="1" t="s">
        <v>75</v>
      </c>
      <c r="AJ221" s="1" t="s">
        <v>58</v>
      </c>
      <c r="AK221" s="1" t="s">
        <v>500</v>
      </c>
      <c r="AL221" s="1" t="s">
        <v>2029</v>
      </c>
      <c r="AM221" s="1" t="s">
        <v>2049</v>
      </c>
    </row>
    <row r="222" spans="1:39" x14ac:dyDescent="0.3">
      <c r="A222" s="1" t="str">
        <f>HYPERLINK("https://hsdes.intel.com/resource/14013187272","14013187272")</f>
        <v>14013187272</v>
      </c>
      <c r="B222" s="1" t="s">
        <v>2050</v>
      </c>
      <c r="C222" s="1" t="s">
        <v>2368</v>
      </c>
      <c r="F222" s="1" t="s">
        <v>198</v>
      </c>
      <c r="G222" s="1" t="s">
        <v>123</v>
      </c>
      <c r="H222" s="1" t="s">
        <v>38</v>
      </c>
      <c r="I222" s="1" t="s">
        <v>39</v>
      </c>
      <c r="J222" s="1" t="s">
        <v>40</v>
      </c>
      <c r="K222" s="1" t="s">
        <v>1667</v>
      </c>
      <c r="L222" s="1">
        <v>5</v>
      </c>
      <c r="M222" s="1">
        <v>4</v>
      </c>
      <c r="N222" s="1" t="s">
        <v>2051</v>
      </c>
      <c r="O222" s="1" t="s">
        <v>201</v>
      </c>
      <c r="P222" s="1" t="s">
        <v>2052</v>
      </c>
      <c r="Q222" s="1" t="s">
        <v>362</v>
      </c>
      <c r="R222" s="1" t="s">
        <v>2053</v>
      </c>
      <c r="S222" s="1" t="s">
        <v>2051</v>
      </c>
      <c r="T222" s="1" t="s">
        <v>70</v>
      </c>
      <c r="U222" s="1" t="s">
        <v>229</v>
      </c>
      <c r="V222" s="1" t="s">
        <v>198</v>
      </c>
      <c r="W222" s="1" t="s">
        <v>2054</v>
      </c>
      <c r="X222" s="1" t="s">
        <v>1635</v>
      </c>
      <c r="Y222" s="1" t="s">
        <v>181</v>
      </c>
      <c r="Z222" s="1" t="s">
        <v>1742</v>
      </c>
      <c r="AA222" s="1" t="s">
        <v>1641</v>
      </c>
      <c r="AC222" s="1" t="s">
        <v>54</v>
      </c>
      <c r="AD222" s="1" t="s">
        <v>158</v>
      </c>
      <c r="AF222" s="1" t="s">
        <v>56</v>
      </c>
      <c r="AG222" s="1" t="s">
        <v>75</v>
      </c>
      <c r="AJ222" s="1" t="s">
        <v>58</v>
      </c>
      <c r="AK222" s="1" t="s">
        <v>500</v>
      </c>
      <c r="AL222" s="1" t="s">
        <v>2036</v>
      </c>
      <c r="AM222" s="1" t="s">
        <v>2055</v>
      </c>
    </row>
    <row r="223" spans="1:39" x14ac:dyDescent="0.3">
      <c r="A223" s="1" t="str">
        <f>HYPERLINK("https://hsdes.intel.com/resource/14013187274","14013187274")</f>
        <v>14013187274</v>
      </c>
      <c r="B223" s="1" t="s">
        <v>2056</v>
      </c>
      <c r="C223" s="1" t="s">
        <v>2368</v>
      </c>
      <c r="F223" s="1" t="s">
        <v>198</v>
      </c>
      <c r="G223" s="1" t="s">
        <v>123</v>
      </c>
      <c r="H223" s="1" t="s">
        <v>38</v>
      </c>
      <c r="I223" s="1" t="s">
        <v>39</v>
      </c>
      <c r="J223" s="1" t="s">
        <v>40</v>
      </c>
      <c r="K223" s="1" t="s">
        <v>1667</v>
      </c>
      <c r="L223" s="1">
        <v>15</v>
      </c>
      <c r="M223" s="1">
        <v>12</v>
      </c>
      <c r="N223" s="1" t="s">
        <v>2057</v>
      </c>
      <c r="O223" s="1" t="s">
        <v>201</v>
      </c>
      <c r="P223" s="1" t="s">
        <v>2046</v>
      </c>
      <c r="Q223" s="1" t="s">
        <v>1739</v>
      </c>
      <c r="R223" s="1" t="s">
        <v>2047</v>
      </c>
      <c r="S223" s="1" t="s">
        <v>2057</v>
      </c>
      <c r="T223" s="1" t="s">
        <v>70</v>
      </c>
      <c r="U223" s="1" t="s">
        <v>229</v>
      </c>
      <c r="V223" s="1" t="s">
        <v>198</v>
      </c>
      <c r="W223" s="1" t="s">
        <v>2058</v>
      </c>
      <c r="X223" s="1" t="s">
        <v>1635</v>
      </c>
      <c r="Y223" s="1" t="s">
        <v>181</v>
      </c>
      <c r="Z223" s="1" t="s">
        <v>1742</v>
      </c>
      <c r="AA223" s="1" t="s">
        <v>1641</v>
      </c>
      <c r="AC223" s="1" t="s">
        <v>54</v>
      </c>
      <c r="AD223" s="1" t="s">
        <v>158</v>
      </c>
      <c r="AF223" s="1" t="s">
        <v>56</v>
      </c>
      <c r="AG223" s="1" t="s">
        <v>75</v>
      </c>
      <c r="AJ223" s="1" t="s">
        <v>58</v>
      </c>
      <c r="AK223" s="1" t="s">
        <v>500</v>
      </c>
      <c r="AL223" s="1" t="s">
        <v>2059</v>
      </c>
      <c r="AM223" s="1" t="s">
        <v>2060</v>
      </c>
    </row>
    <row r="224" spans="1:39" x14ac:dyDescent="0.3">
      <c r="A224" s="1" t="str">
        <f>HYPERLINK("https://hsdes.intel.com/resource/14013187276","14013187276")</f>
        <v>14013187276</v>
      </c>
      <c r="B224" s="1" t="s">
        <v>2061</v>
      </c>
      <c r="C224" s="1" t="s">
        <v>2368</v>
      </c>
      <c r="F224" s="1" t="s">
        <v>198</v>
      </c>
      <c r="G224" s="1" t="s">
        <v>123</v>
      </c>
      <c r="H224" s="1" t="s">
        <v>38</v>
      </c>
      <c r="I224" s="1" t="s">
        <v>39</v>
      </c>
      <c r="J224" s="1" t="s">
        <v>40</v>
      </c>
      <c r="K224" s="1" t="s">
        <v>359</v>
      </c>
      <c r="L224" s="1">
        <v>5</v>
      </c>
      <c r="M224" s="1">
        <v>4</v>
      </c>
      <c r="N224" s="1" t="s">
        <v>2062</v>
      </c>
      <c r="O224" s="1" t="s">
        <v>201</v>
      </c>
      <c r="P224" s="1" t="s">
        <v>2063</v>
      </c>
      <c r="Q224" s="1" t="s">
        <v>362</v>
      </c>
      <c r="R224" s="1" t="s">
        <v>2064</v>
      </c>
      <c r="S224" s="1" t="s">
        <v>2062</v>
      </c>
      <c r="T224" s="1" t="s">
        <v>70</v>
      </c>
      <c r="U224" s="1" t="s">
        <v>229</v>
      </c>
      <c r="V224" s="1" t="s">
        <v>198</v>
      </c>
      <c r="W224" s="1" t="s">
        <v>2065</v>
      </c>
      <c r="X224" s="1" t="s">
        <v>1635</v>
      </c>
      <c r="Y224" s="1" t="s">
        <v>51</v>
      </c>
      <c r="Z224" s="1" t="s">
        <v>2066</v>
      </c>
      <c r="AA224" s="1" t="s">
        <v>2067</v>
      </c>
      <c r="AC224" s="1" t="s">
        <v>54</v>
      </c>
      <c r="AD224" s="1" t="s">
        <v>158</v>
      </c>
      <c r="AF224" s="1" t="s">
        <v>56</v>
      </c>
      <c r="AG224" s="1" t="s">
        <v>75</v>
      </c>
      <c r="AJ224" s="1" t="s">
        <v>58</v>
      </c>
      <c r="AK224" s="1" t="s">
        <v>500</v>
      </c>
      <c r="AL224" s="1" t="s">
        <v>2068</v>
      </c>
      <c r="AM224" s="1" t="s">
        <v>2069</v>
      </c>
    </row>
    <row r="225" spans="1:39" x14ac:dyDescent="0.3">
      <c r="A225" s="1" t="str">
        <f>HYPERLINK("https://hsdes.intel.com/resource/14013187284","14013187284")</f>
        <v>14013187284</v>
      </c>
      <c r="B225" s="1" t="s">
        <v>2070</v>
      </c>
      <c r="C225" s="1" t="s">
        <v>2368</v>
      </c>
      <c r="F225" s="1" t="s">
        <v>198</v>
      </c>
      <c r="G225" s="1" t="s">
        <v>123</v>
      </c>
      <c r="H225" s="1" t="s">
        <v>38</v>
      </c>
      <c r="I225" s="1" t="s">
        <v>39</v>
      </c>
      <c r="J225" s="1" t="s">
        <v>40</v>
      </c>
      <c r="K225" s="1" t="s">
        <v>1667</v>
      </c>
      <c r="L225" s="1">
        <v>6</v>
      </c>
      <c r="M225" s="1">
        <v>4</v>
      </c>
      <c r="N225" s="1" t="s">
        <v>2071</v>
      </c>
      <c r="O225" s="1" t="s">
        <v>201</v>
      </c>
      <c r="P225" s="1" t="s">
        <v>2072</v>
      </c>
      <c r="Q225" s="1" t="s">
        <v>362</v>
      </c>
      <c r="R225" s="1" t="s">
        <v>2073</v>
      </c>
      <c r="S225" s="1" t="s">
        <v>2071</v>
      </c>
      <c r="T225" s="1" t="s">
        <v>70</v>
      </c>
      <c r="U225" s="1" t="s">
        <v>229</v>
      </c>
      <c r="V225" s="1" t="s">
        <v>198</v>
      </c>
      <c r="W225" s="1" t="s">
        <v>2074</v>
      </c>
      <c r="X225" s="1" t="s">
        <v>1635</v>
      </c>
      <c r="Y225" s="1" t="s">
        <v>181</v>
      </c>
      <c r="Z225" s="1" t="s">
        <v>1646</v>
      </c>
      <c r="AA225" s="1" t="s">
        <v>1647</v>
      </c>
      <c r="AC225" s="1" t="s">
        <v>54</v>
      </c>
      <c r="AD225" s="1" t="s">
        <v>158</v>
      </c>
      <c r="AF225" s="1" t="s">
        <v>56</v>
      </c>
      <c r="AG225" s="1" t="s">
        <v>75</v>
      </c>
      <c r="AJ225" s="1" t="s">
        <v>58</v>
      </c>
      <c r="AK225" s="1" t="s">
        <v>500</v>
      </c>
      <c r="AL225" s="1" t="s">
        <v>2036</v>
      </c>
      <c r="AM225" s="1" t="s">
        <v>2075</v>
      </c>
    </row>
    <row r="226" spans="1:39" x14ac:dyDescent="0.3">
      <c r="A226" s="1" t="str">
        <f>HYPERLINK("https://hsdes.intel.com/resource/14013187288","14013187288")</f>
        <v>14013187288</v>
      </c>
      <c r="B226" s="1" t="s">
        <v>2076</v>
      </c>
      <c r="C226" s="1" t="s">
        <v>2368</v>
      </c>
      <c r="F226" s="1" t="s">
        <v>198</v>
      </c>
      <c r="G226" s="1" t="s">
        <v>123</v>
      </c>
      <c r="H226" s="1" t="s">
        <v>38</v>
      </c>
      <c r="I226" s="1" t="s">
        <v>39</v>
      </c>
      <c r="J226" s="1" t="s">
        <v>40</v>
      </c>
      <c r="K226" s="1" t="s">
        <v>1667</v>
      </c>
      <c r="L226" s="1">
        <v>6</v>
      </c>
      <c r="M226" s="1">
        <v>4</v>
      </c>
      <c r="N226" s="1" t="s">
        <v>2077</v>
      </c>
      <c r="O226" s="1" t="s">
        <v>201</v>
      </c>
      <c r="P226" s="1" t="s">
        <v>2078</v>
      </c>
      <c r="Q226" s="1" t="s">
        <v>1739</v>
      </c>
      <c r="R226" s="1" t="s">
        <v>2079</v>
      </c>
      <c r="S226" s="1" t="s">
        <v>2077</v>
      </c>
      <c r="T226" s="1" t="s">
        <v>70</v>
      </c>
      <c r="U226" s="1" t="s">
        <v>229</v>
      </c>
      <c r="V226" s="1" t="s">
        <v>198</v>
      </c>
      <c r="W226" s="1" t="s">
        <v>2080</v>
      </c>
      <c r="X226" s="1" t="s">
        <v>1635</v>
      </c>
      <c r="Y226" s="1" t="s">
        <v>181</v>
      </c>
      <c r="Z226" s="1" t="s">
        <v>1646</v>
      </c>
      <c r="AA226" s="1" t="s">
        <v>1647</v>
      </c>
      <c r="AC226" s="1" t="s">
        <v>54</v>
      </c>
      <c r="AD226" s="1" t="s">
        <v>158</v>
      </c>
      <c r="AF226" s="1" t="s">
        <v>56</v>
      </c>
      <c r="AG226" s="1" t="s">
        <v>75</v>
      </c>
      <c r="AJ226" s="1" t="s">
        <v>58</v>
      </c>
      <c r="AK226" s="1" t="s">
        <v>500</v>
      </c>
      <c r="AL226" s="1" t="s">
        <v>2081</v>
      </c>
      <c r="AM226" s="1" t="s">
        <v>2082</v>
      </c>
    </row>
    <row r="227" spans="1:39" x14ac:dyDescent="0.3">
      <c r="A227" s="1" t="str">
        <f>HYPERLINK("https://hsdes.intel.com/resource/14013187326","14013187326")</f>
        <v>14013187326</v>
      </c>
      <c r="B227" s="1" t="s">
        <v>2083</v>
      </c>
      <c r="C227" s="1" t="s">
        <v>2368</v>
      </c>
      <c r="F227" s="1" t="s">
        <v>223</v>
      </c>
      <c r="G227" s="1" t="s">
        <v>123</v>
      </c>
      <c r="H227" s="1" t="s">
        <v>38</v>
      </c>
      <c r="I227" s="1" t="s">
        <v>39</v>
      </c>
      <c r="J227" s="1" t="s">
        <v>40</v>
      </c>
      <c r="K227" s="1" t="s">
        <v>1854</v>
      </c>
      <c r="L227" s="1">
        <v>40</v>
      </c>
      <c r="M227" s="1">
        <v>35</v>
      </c>
      <c r="N227" s="1" t="s">
        <v>2084</v>
      </c>
      <c r="O227" s="1" t="s">
        <v>225</v>
      </c>
      <c r="P227" s="1" t="s">
        <v>2085</v>
      </c>
      <c r="Q227" s="1" t="s">
        <v>2001</v>
      </c>
      <c r="R227" s="1" t="s">
        <v>2086</v>
      </c>
      <c r="S227" s="1" t="s">
        <v>2084</v>
      </c>
      <c r="T227" s="1" t="s">
        <v>70</v>
      </c>
      <c r="U227" s="1" t="s">
        <v>229</v>
      </c>
      <c r="V227" s="1" t="s">
        <v>230</v>
      </c>
      <c r="W227" s="1" t="s">
        <v>2087</v>
      </c>
      <c r="X227" s="1" t="s">
        <v>1635</v>
      </c>
      <c r="Y227" s="1" t="s">
        <v>51</v>
      </c>
      <c r="Z227" s="1" t="s">
        <v>1646</v>
      </c>
      <c r="AA227" s="1" t="s">
        <v>1647</v>
      </c>
      <c r="AC227" s="1" t="s">
        <v>54</v>
      </c>
      <c r="AD227" s="1" t="s">
        <v>1683</v>
      </c>
      <c r="AF227" s="1" t="s">
        <v>323</v>
      </c>
      <c r="AG227" s="1" t="s">
        <v>75</v>
      </c>
      <c r="AJ227" s="1" t="s">
        <v>58</v>
      </c>
      <c r="AK227" s="1" t="s">
        <v>76</v>
      </c>
      <c r="AL227" s="1" t="s">
        <v>2088</v>
      </c>
      <c r="AM227" s="1" t="s">
        <v>2089</v>
      </c>
    </row>
    <row r="228" spans="1:39" x14ac:dyDescent="0.3">
      <c r="A228" s="1" t="str">
        <f>HYPERLINK("https://hsdes.intel.com/resource/14013187331","14013187331")</f>
        <v>14013187331</v>
      </c>
      <c r="B228" s="1" t="s">
        <v>2090</v>
      </c>
      <c r="C228" s="1" t="s">
        <v>2368</v>
      </c>
      <c r="F228" s="1" t="s">
        <v>223</v>
      </c>
      <c r="G228" s="1" t="s">
        <v>123</v>
      </c>
      <c r="H228" s="1" t="s">
        <v>38</v>
      </c>
      <c r="I228" s="1" t="s">
        <v>39</v>
      </c>
      <c r="J228" s="1" t="s">
        <v>40</v>
      </c>
      <c r="K228" s="1" t="s">
        <v>1687</v>
      </c>
      <c r="L228" s="1">
        <v>15</v>
      </c>
      <c r="M228" s="1">
        <v>12</v>
      </c>
      <c r="N228" s="1" t="s">
        <v>2091</v>
      </c>
      <c r="O228" s="1" t="s">
        <v>225</v>
      </c>
      <c r="P228" s="1" t="s">
        <v>2092</v>
      </c>
      <c r="Q228" s="1" t="s">
        <v>2093</v>
      </c>
      <c r="R228" s="1" t="s">
        <v>2094</v>
      </c>
      <c r="S228" s="1" t="s">
        <v>2091</v>
      </c>
      <c r="T228" s="1" t="s">
        <v>70</v>
      </c>
      <c r="U228" s="1" t="s">
        <v>229</v>
      </c>
      <c r="V228" s="1" t="s">
        <v>230</v>
      </c>
      <c r="W228" s="1" t="s">
        <v>2095</v>
      </c>
      <c r="X228" s="1" t="s">
        <v>1635</v>
      </c>
      <c r="Y228" s="1" t="s">
        <v>181</v>
      </c>
      <c r="Z228" s="1" t="s">
        <v>1966</v>
      </c>
      <c r="AA228" s="1" t="s">
        <v>1673</v>
      </c>
      <c r="AC228" s="1" t="s">
        <v>54</v>
      </c>
      <c r="AD228" s="1" t="s">
        <v>158</v>
      </c>
      <c r="AF228" s="1" t="s">
        <v>56</v>
      </c>
      <c r="AG228" s="1" t="s">
        <v>75</v>
      </c>
      <c r="AJ228" s="1" t="s">
        <v>58</v>
      </c>
      <c r="AK228" s="1" t="s">
        <v>76</v>
      </c>
      <c r="AL228" s="1" t="s">
        <v>2096</v>
      </c>
      <c r="AM228" s="1" t="s">
        <v>2097</v>
      </c>
    </row>
    <row r="229" spans="1:39" x14ac:dyDescent="0.3">
      <c r="A229" s="1" t="str">
        <f>HYPERLINK("https://hsdes.intel.com/resource/14013187355","14013187355")</f>
        <v>14013187355</v>
      </c>
      <c r="B229" s="1" t="s">
        <v>2098</v>
      </c>
      <c r="C229" s="1" t="s">
        <v>2368</v>
      </c>
      <c r="F229" s="1" t="s">
        <v>198</v>
      </c>
      <c r="G229" s="1" t="s">
        <v>123</v>
      </c>
      <c r="H229" s="1" t="s">
        <v>38</v>
      </c>
      <c r="I229" s="1" t="s">
        <v>39</v>
      </c>
      <c r="J229" s="1" t="s">
        <v>40</v>
      </c>
      <c r="K229" s="1" t="s">
        <v>1667</v>
      </c>
      <c r="L229" s="1">
        <v>8</v>
      </c>
      <c r="M229" s="1">
        <v>6</v>
      </c>
      <c r="N229" s="1" t="s">
        <v>2099</v>
      </c>
      <c r="O229" s="1" t="s">
        <v>201</v>
      </c>
      <c r="P229" s="1" t="s">
        <v>2100</v>
      </c>
      <c r="Q229" s="1" t="s">
        <v>2101</v>
      </c>
      <c r="R229" s="1" t="s">
        <v>2102</v>
      </c>
      <c r="S229" s="1" t="s">
        <v>2099</v>
      </c>
      <c r="T229" s="1" t="s">
        <v>70</v>
      </c>
      <c r="U229" s="1" t="s">
        <v>229</v>
      </c>
      <c r="V229" s="1" t="s">
        <v>198</v>
      </c>
      <c r="W229" s="1" t="s">
        <v>2103</v>
      </c>
      <c r="X229" s="1" t="s">
        <v>1635</v>
      </c>
      <c r="Y229" s="1" t="s">
        <v>181</v>
      </c>
      <c r="Z229" s="1" t="s">
        <v>2104</v>
      </c>
      <c r="AA229" s="1" t="s">
        <v>1637</v>
      </c>
      <c r="AC229" s="1" t="s">
        <v>54</v>
      </c>
      <c r="AD229" s="1" t="s">
        <v>158</v>
      </c>
      <c r="AF229" s="1" t="s">
        <v>56</v>
      </c>
      <c r="AG229" s="1" t="s">
        <v>57</v>
      </c>
      <c r="AJ229" s="1" t="s">
        <v>58</v>
      </c>
      <c r="AK229" s="1" t="s">
        <v>76</v>
      </c>
      <c r="AL229" s="1" t="s">
        <v>2105</v>
      </c>
      <c r="AM229" s="1" t="s">
        <v>2106</v>
      </c>
    </row>
    <row r="230" spans="1:39" x14ac:dyDescent="0.3">
      <c r="A230" s="1" t="str">
        <f>HYPERLINK("https://hsdes.intel.com/resource/14013187403","14013187403")</f>
        <v>14013187403</v>
      </c>
      <c r="B230" s="1" t="s">
        <v>2107</v>
      </c>
      <c r="C230" s="1" t="s">
        <v>2368</v>
      </c>
      <c r="F230" s="1" t="s">
        <v>223</v>
      </c>
      <c r="G230" s="1" t="s">
        <v>123</v>
      </c>
      <c r="H230" s="1" t="s">
        <v>38</v>
      </c>
      <c r="I230" s="1" t="s">
        <v>39</v>
      </c>
      <c r="J230" s="1" t="s">
        <v>40</v>
      </c>
      <c r="K230" s="1" t="s">
        <v>1772</v>
      </c>
      <c r="L230" s="1">
        <v>8</v>
      </c>
      <c r="M230" s="1">
        <v>6</v>
      </c>
      <c r="N230" s="1" t="s">
        <v>2108</v>
      </c>
      <c r="O230" s="1" t="s">
        <v>225</v>
      </c>
      <c r="P230" s="1" t="s">
        <v>2109</v>
      </c>
      <c r="Q230" s="1" t="s">
        <v>2001</v>
      </c>
      <c r="R230" s="1" t="s">
        <v>2110</v>
      </c>
      <c r="S230" s="1" t="s">
        <v>2108</v>
      </c>
      <c r="T230" s="1" t="s">
        <v>70</v>
      </c>
      <c r="U230" s="1" t="s">
        <v>229</v>
      </c>
      <c r="V230" s="1" t="s">
        <v>230</v>
      </c>
      <c r="W230" s="1" t="s">
        <v>2111</v>
      </c>
      <c r="X230" s="1" t="s">
        <v>1635</v>
      </c>
      <c r="Y230" s="1" t="s">
        <v>51</v>
      </c>
      <c r="Z230" s="1" t="s">
        <v>1672</v>
      </c>
      <c r="AA230" s="1" t="s">
        <v>1673</v>
      </c>
      <c r="AC230" s="1" t="s">
        <v>54</v>
      </c>
      <c r="AD230" s="1" t="s">
        <v>158</v>
      </c>
      <c r="AF230" s="1" t="s">
        <v>56</v>
      </c>
      <c r="AG230" s="1" t="s">
        <v>75</v>
      </c>
      <c r="AJ230" s="1" t="s">
        <v>58</v>
      </c>
      <c r="AK230" s="1" t="s">
        <v>76</v>
      </c>
      <c r="AL230" s="1" t="s">
        <v>2112</v>
      </c>
      <c r="AM230" s="1" t="s">
        <v>2113</v>
      </c>
    </row>
    <row r="231" spans="1:39" x14ac:dyDescent="0.3">
      <c r="A231" s="1" t="str">
        <f>HYPERLINK("https://hsdes.intel.com/resource/14013187437","14013187437")</f>
        <v>14013187437</v>
      </c>
      <c r="B231" s="1" t="s">
        <v>2114</v>
      </c>
      <c r="C231" s="1" t="s">
        <v>2368</v>
      </c>
      <c r="F231" s="1" t="s">
        <v>198</v>
      </c>
      <c r="G231" s="1" t="s">
        <v>123</v>
      </c>
      <c r="H231" s="1" t="s">
        <v>38</v>
      </c>
      <c r="I231" s="1" t="s">
        <v>39</v>
      </c>
      <c r="J231" s="1" t="s">
        <v>40</v>
      </c>
      <c r="K231" s="1" t="s">
        <v>1667</v>
      </c>
      <c r="L231" s="1">
        <v>15</v>
      </c>
      <c r="M231" s="1">
        <v>12</v>
      </c>
      <c r="N231" s="1" t="s">
        <v>2115</v>
      </c>
      <c r="O231" s="1" t="s">
        <v>201</v>
      </c>
      <c r="P231" s="1" t="s">
        <v>2116</v>
      </c>
      <c r="Q231" s="1" t="s">
        <v>1739</v>
      </c>
      <c r="R231" s="1" t="s">
        <v>2117</v>
      </c>
      <c r="S231" s="1" t="s">
        <v>2115</v>
      </c>
      <c r="T231" s="1" t="s">
        <v>70</v>
      </c>
      <c r="U231" s="1" t="s">
        <v>229</v>
      </c>
      <c r="V231" s="1" t="s">
        <v>198</v>
      </c>
      <c r="W231" s="1" t="s">
        <v>2118</v>
      </c>
      <c r="X231" s="1" t="s">
        <v>1635</v>
      </c>
      <c r="Y231" s="1" t="s">
        <v>181</v>
      </c>
      <c r="Z231" s="1" t="s">
        <v>1742</v>
      </c>
      <c r="AA231" s="1" t="s">
        <v>1641</v>
      </c>
      <c r="AC231" s="1" t="s">
        <v>54</v>
      </c>
      <c r="AD231" s="1" t="s">
        <v>158</v>
      </c>
      <c r="AF231" s="1" t="s">
        <v>56</v>
      </c>
      <c r="AG231" s="1" t="s">
        <v>75</v>
      </c>
      <c r="AJ231" s="1" t="s">
        <v>58</v>
      </c>
      <c r="AK231" s="1" t="s">
        <v>500</v>
      </c>
      <c r="AL231" s="1" t="s">
        <v>2119</v>
      </c>
      <c r="AM231" s="1" t="s">
        <v>2120</v>
      </c>
    </row>
    <row r="232" spans="1:39" x14ac:dyDescent="0.3">
      <c r="A232" s="1" t="str">
        <f>HYPERLINK("https://hsdes.intel.com/resource/14013187438","14013187438")</f>
        <v>14013187438</v>
      </c>
      <c r="B232" s="1" t="s">
        <v>2121</v>
      </c>
      <c r="C232" s="1" t="s">
        <v>2368</v>
      </c>
      <c r="F232" s="1" t="s">
        <v>198</v>
      </c>
      <c r="G232" s="1" t="s">
        <v>123</v>
      </c>
      <c r="H232" s="1" t="s">
        <v>38</v>
      </c>
      <c r="I232" s="1" t="s">
        <v>39</v>
      </c>
      <c r="J232" s="1" t="s">
        <v>40</v>
      </c>
      <c r="K232" s="1" t="s">
        <v>1667</v>
      </c>
      <c r="L232" s="1">
        <v>5</v>
      </c>
      <c r="M232" s="1">
        <v>4</v>
      </c>
      <c r="N232" s="1" t="s">
        <v>2122</v>
      </c>
      <c r="O232" s="1" t="s">
        <v>201</v>
      </c>
      <c r="P232" s="1" t="s">
        <v>2123</v>
      </c>
      <c r="Q232" s="1" t="s">
        <v>362</v>
      </c>
      <c r="R232" s="1" t="s">
        <v>2124</v>
      </c>
      <c r="S232" s="1" t="s">
        <v>2122</v>
      </c>
      <c r="T232" s="1" t="s">
        <v>70</v>
      </c>
      <c r="U232" s="1" t="s">
        <v>229</v>
      </c>
      <c r="V232" s="1" t="s">
        <v>198</v>
      </c>
      <c r="W232" s="1" t="s">
        <v>2125</v>
      </c>
      <c r="X232" s="1" t="s">
        <v>1635</v>
      </c>
      <c r="Y232" s="1" t="s">
        <v>181</v>
      </c>
      <c r="Z232" s="1" t="s">
        <v>1742</v>
      </c>
      <c r="AA232" s="1" t="s">
        <v>1641</v>
      </c>
      <c r="AC232" s="1" t="s">
        <v>54</v>
      </c>
      <c r="AD232" s="1" t="s">
        <v>158</v>
      </c>
      <c r="AF232" s="1" t="s">
        <v>56</v>
      </c>
      <c r="AG232" s="1" t="s">
        <v>75</v>
      </c>
      <c r="AJ232" s="1" t="s">
        <v>58</v>
      </c>
      <c r="AK232" s="1" t="s">
        <v>500</v>
      </c>
      <c r="AL232" s="1" t="s">
        <v>2036</v>
      </c>
      <c r="AM232" s="1" t="s">
        <v>2126</v>
      </c>
    </row>
    <row r="233" spans="1:39" x14ac:dyDescent="0.3">
      <c r="A233" s="1" t="str">
        <f>HYPERLINK("https://hsdes.intel.com/resource/14013187439","14013187439")</f>
        <v>14013187439</v>
      </c>
      <c r="B233" s="1" t="s">
        <v>2127</v>
      </c>
      <c r="C233" s="1" t="s">
        <v>2368</v>
      </c>
      <c r="F233" s="1" t="s">
        <v>198</v>
      </c>
      <c r="G233" s="1" t="s">
        <v>123</v>
      </c>
      <c r="H233" s="1" t="s">
        <v>38</v>
      </c>
      <c r="I233" s="1" t="s">
        <v>39</v>
      </c>
      <c r="J233" s="1" t="s">
        <v>40</v>
      </c>
      <c r="K233" s="1" t="s">
        <v>1667</v>
      </c>
      <c r="L233" s="1">
        <v>15</v>
      </c>
      <c r="M233" s="1">
        <v>12</v>
      </c>
      <c r="N233" s="1" t="s">
        <v>2128</v>
      </c>
      <c r="O233" s="1" t="s">
        <v>201</v>
      </c>
      <c r="P233" s="1" t="s">
        <v>2129</v>
      </c>
      <c r="Q233" s="1" t="s">
        <v>1739</v>
      </c>
      <c r="R233" s="1" t="s">
        <v>2130</v>
      </c>
      <c r="S233" s="1" t="s">
        <v>2128</v>
      </c>
      <c r="T233" s="1" t="s">
        <v>70</v>
      </c>
      <c r="U233" s="1" t="s">
        <v>229</v>
      </c>
      <c r="V233" s="1" t="s">
        <v>198</v>
      </c>
      <c r="W233" s="1" t="s">
        <v>2131</v>
      </c>
      <c r="X233" s="1" t="s">
        <v>1635</v>
      </c>
      <c r="Y233" s="1" t="s">
        <v>181</v>
      </c>
      <c r="Z233" s="1" t="s">
        <v>1742</v>
      </c>
      <c r="AA233" s="1" t="s">
        <v>1641</v>
      </c>
      <c r="AC233" s="1" t="s">
        <v>54</v>
      </c>
      <c r="AD233" s="1" t="s">
        <v>158</v>
      </c>
      <c r="AF233" s="1" t="s">
        <v>56</v>
      </c>
      <c r="AG233" s="1" t="s">
        <v>75</v>
      </c>
      <c r="AJ233" s="1" t="s">
        <v>58</v>
      </c>
      <c r="AK233" s="1" t="s">
        <v>500</v>
      </c>
      <c r="AL233" s="1" t="s">
        <v>2132</v>
      </c>
      <c r="AM233" s="1" t="s">
        <v>2133</v>
      </c>
    </row>
    <row r="234" spans="1:39" x14ac:dyDescent="0.3">
      <c r="A234" s="1" t="str">
        <f>HYPERLINK("https://hsdes.intel.com/resource/14013187458","14013187458")</f>
        <v>14013187458</v>
      </c>
      <c r="B234" s="1" t="s">
        <v>2134</v>
      </c>
      <c r="C234" s="1" t="s">
        <v>2368</v>
      </c>
      <c r="F234" s="1" t="s">
        <v>198</v>
      </c>
      <c r="G234" s="1" t="s">
        <v>123</v>
      </c>
      <c r="H234" s="1" t="s">
        <v>38</v>
      </c>
      <c r="I234" s="1" t="s">
        <v>39</v>
      </c>
      <c r="J234" s="1" t="s">
        <v>40</v>
      </c>
      <c r="K234" s="1" t="s">
        <v>1667</v>
      </c>
      <c r="L234" s="1">
        <v>15</v>
      </c>
      <c r="M234" s="1">
        <v>12</v>
      </c>
      <c r="N234" s="1" t="s">
        <v>2135</v>
      </c>
      <c r="O234" s="1" t="s">
        <v>201</v>
      </c>
      <c r="P234" s="1" t="s">
        <v>2136</v>
      </c>
      <c r="Q234" s="1" t="s">
        <v>1739</v>
      </c>
      <c r="R234" s="1" t="s">
        <v>2137</v>
      </c>
      <c r="S234" s="1" t="s">
        <v>2135</v>
      </c>
      <c r="T234" s="1" t="s">
        <v>70</v>
      </c>
      <c r="U234" s="1" t="s">
        <v>229</v>
      </c>
      <c r="V234" s="1" t="s">
        <v>198</v>
      </c>
      <c r="W234" s="1" t="s">
        <v>2138</v>
      </c>
      <c r="X234" s="1" t="s">
        <v>1635</v>
      </c>
      <c r="Y234" s="1" t="s">
        <v>181</v>
      </c>
      <c r="Z234" s="1" t="s">
        <v>1742</v>
      </c>
      <c r="AA234" s="1" t="s">
        <v>1641</v>
      </c>
      <c r="AC234" s="1" t="s">
        <v>54</v>
      </c>
      <c r="AD234" s="1" t="s">
        <v>158</v>
      </c>
      <c r="AF234" s="1" t="s">
        <v>56</v>
      </c>
      <c r="AG234" s="1" t="s">
        <v>75</v>
      </c>
      <c r="AJ234" s="1" t="s">
        <v>58</v>
      </c>
      <c r="AK234" s="1" t="s">
        <v>500</v>
      </c>
      <c r="AL234" s="1" t="s">
        <v>2139</v>
      </c>
      <c r="AM234" s="1" t="s">
        <v>2140</v>
      </c>
    </row>
    <row r="235" spans="1:39" x14ac:dyDescent="0.3">
      <c r="A235" s="1" t="str">
        <f>HYPERLINK("https://hsdes.intel.com/resource/14013187474","14013187474")</f>
        <v>14013187474</v>
      </c>
      <c r="B235" s="1" t="s">
        <v>2141</v>
      </c>
      <c r="C235" s="1" t="s">
        <v>2368</v>
      </c>
      <c r="F235" s="1" t="s">
        <v>48</v>
      </c>
      <c r="G235" s="1" t="s">
        <v>123</v>
      </c>
      <c r="H235" s="1" t="s">
        <v>38</v>
      </c>
      <c r="I235" s="1" t="s">
        <v>39</v>
      </c>
      <c r="J235" s="1" t="s">
        <v>40</v>
      </c>
      <c r="K235" s="1" t="s">
        <v>2142</v>
      </c>
      <c r="L235" s="1">
        <v>20</v>
      </c>
      <c r="M235" s="1">
        <v>15</v>
      </c>
      <c r="N235" s="1" t="s">
        <v>2143</v>
      </c>
      <c r="O235" s="1" t="s">
        <v>66</v>
      </c>
      <c r="P235" s="1" t="s">
        <v>2144</v>
      </c>
      <c r="Q235" s="1" t="s">
        <v>2145</v>
      </c>
      <c r="R235" s="1" t="s">
        <v>457</v>
      </c>
      <c r="S235" s="1" t="s">
        <v>2143</v>
      </c>
      <c r="T235" s="1" t="s">
        <v>47</v>
      </c>
      <c r="V235" s="1" t="s">
        <v>71</v>
      </c>
      <c r="W235" s="1" t="s">
        <v>2146</v>
      </c>
      <c r="X235" s="1" t="s">
        <v>1635</v>
      </c>
      <c r="Y235" s="1" t="s">
        <v>181</v>
      </c>
      <c r="Z235" s="1" t="s">
        <v>2147</v>
      </c>
      <c r="AA235" s="1" t="s">
        <v>1641</v>
      </c>
      <c r="AC235" s="1" t="s">
        <v>54</v>
      </c>
      <c r="AD235" s="1" t="s">
        <v>55</v>
      </c>
      <c r="AF235" s="1" t="s">
        <v>144</v>
      </c>
      <c r="AG235" s="1" t="s">
        <v>75</v>
      </c>
      <c r="AJ235" s="1" t="s">
        <v>58</v>
      </c>
      <c r="AK235" s="1" t="s">
        <v>76</v>
      </c>
      <c r="AL235" s="1" t="s">
        <v>2148</v>
      </c>
      <c r="AM235" s="1" t="s">
        <v>2149</v>
      </c>
    </row>
    <row r="236" spans="1:39" x14ac:dyDescent="0.3">
      <c r="A236" s="1" t="str">
        <f>HYPERLINK("https://hsdes.intel.com/resource/14013187479","14013187479")</f>
        <v>14013187479</v>
      </c>
      <c r="B236" s="1" t="s">
        <v>2150</v>
      </c>
      <c r="C236" s="1" t="s">
        <v>2368</v>
      </c>
      <c r="F236" s="1" t="s">
        <v>48</v>
      </c>
      <c r="G236" s="1" t="s">
        <v>123</v>
      </c>
      <c r="H236" s="1" t="s">
        <v>38</v>
      </c>
      <c r="I236" s="1" t="s">
        <v>39</v>
      </c>
      <c r="J236" s="1" t="s">
        <v>40</v>
      </c>
      <c r="K236" s="1" t="s">
        <v>2142</v>
      </c>
      <c r="L236" s="1">
        <v>20</v>
      </c>
      <c r="M236" s="1">
        <v>15</v>
      </c>
      <c r="N236" s="1" t="s">
        <v>2151</v>
      </c>
      <c r="O236" s="1" t="s">
        <v>66</v>
      </c>
      <c r="P236" s="1" t="s">
        <v>2152</v>
      </c>
      <c r="Q236" s="1" t="s">
        <v>2153</v>
      </c>
      <c r="R236" s="1" t="s">
        <v>2154</v>
      </c>
      <c r="S236" s="1" t="s">
        <v>2151</v>
      </c>
      <c r="T236" s="1" t="s">
        <v>47</v>
      </c>
      <c r="V236" s="1" t="s">
        <v>71</v>
      </c>
      <c r="W236" s="1" t="s">
        <v>2155</v>
      </c>
      <c r="X236" s="1" t="s">
        <v>1635</v>
      </c>
      <c r="Y236" s="1" t="s">
        <v>51</v>
      </c>
      <c r="Z236" s="1" t="s">
        <v>2147</v>
      </c>
      <c r="AA236" s="1" t="s">
        <v>1641</v>
      </c>
      <c r="AC236" s="1" t="s">
        <v>54</v>
      </c>
      <c r="AD236" s="1" t="s">
        <v>55</v>
      </c>
      <c r="AF236" s="1" t="s">
        <v>144</v>
      </c>
      <c r="AG236" s="1" t="s">
        <v>75</v>
      </c>
      <c r="AJ236" s="1" t="s">
        <v>58</v>
      </c>
      <c r="AK236" s="1" t="s">
        <v>76</v>
      </c>
      <c r="AL236" s="1" t="s">
        <v>2156</v>
      </c>
      <c r="AM236" s="1" t="s">
        <v>2157</v>
      </c>
    </row>
    <row r="237" spans="1:39" x14ac:dyDescent="0.3">
      <c r="A237" s="1" t="str">
        <f>HYPERLINK("https://hsdes.intel.com/resource/14013187501","14013187501")</f>
        <v>14013187501</v>
      </c>
      <c r="B237" s="1" t="s">
        <v>2158</v>
      </c>
      <c r="C237" s="1" t="s">
        <v>2368</v>
      </c>
      <c r="F237" s="1" t="s">
        <v>198</v>
      </c>
      <c r="G237" s="1" t="s">
        <v>123</v>
      </c>
      <c r="H237" s="1" t="s">
        <v>38</v>
      </c>
      <c r="I237" s="1" t="s">
        <v>39</v>
      </c>
      <c r="J237" s="1" t="s">
        <v>40</v>
      </c>
      <c r="K237" s="1" t="s">
        <v>1667</v>
      </c>
      <c r="L237" s="1">
        <v>15</v>
      </c>
      <c r="M237" s="1">
        <v>10</v>
      </c>
      <c r="N237" s="1" t="s">
        <v>2159</v>
      </c>
      <c r="O237" s="1" t="s">
        <v>201</v>
      </c>
      <c r="P237" s="1" t="s">
        <v>2160</v>
      </c>
      <c r="Q237" s="1" t="s">
        <v>1978</v>
      </c>
      <c r="R237" s="1" t="s">
        <v>2161</v>
      </c>
      <c r="S237" s="1" t="s">
        <v>2159</v>
      </c>
      <c r="T237" s="1" t="s">
        <v>70</v>
      </c>
      <c r="U237" s="1" t="s">
        <v>229</v>
      </c>
      <c r="V237" s="1" t="s">
        <v>198</v>
      </c>
      <c r="W237" s="1" t="s">
        <v>2162</v>
      </c>
      <c r="X237" s="1" t="s">
        <v>1635</v>
      </c>
      <c r="Y237" s="1" t="s">
        <v>181</v>
      </c>
      <c r="Z237" s="1" t="s">
        <v>1972</v>
      </c>
      <c r="AA237" s="1" t="s">
        <v>1637</v>
      </c>
      <c r="AC237" s="1" t="s">
        <v>54</v>
      </c>
      <c r="AD237" s="1" t="s">
        <v>158</v>
      </c>
      <c r="AF237" s="1" t="s">
        <v>56</v>
      </c>
      <c r="AG237" s="1" t="s">
        <v>75</v>
      </c>
      <c r="AJ237" s="1" t="s">
        <v>58</v>
      </c>
      <c r="AK237" s="1" t="s">
        <v>76</v>
      </c>
      <c r="AL237" s="1" t="s">
        <v>2163</v>
      </c>
      <c r="AM237" s="1" t="s">
        <v>2164</v>
      </c>
    </row>
    <row r="238" spans="1:39" x14ac:dyDescent="0.3">
      <c r="A238" s="1" t="str">
        <f>HYPERLINK("https://hsdes.intel.com/resource/14013187575","14013187575")</f>
        <v>14013187575</v>
      </c>
      <c r="B238" s="1" t="s">
        <v>2165</v>
      </c>
      <c r="C238" s="1" t="s">
        <v>2368</v>
      </c>
      <c r="F238" s="1" t="s">
        <v>223</v>
      </c>
      <c r="G238" s="1" t="s">
        <v>123</v>
      </c>
      <c r="H238" s="1" t="s">
        <v>38</v>
      </c>
      <c r="I238" s="1" t="s">
        <v>39</v>
      </c>
      <c r="J238" s="1" t="s">
        <v>40</v>
      </c>
      <c r="K238" s="1" t="s">
        <v>1687</v>
      </c>
      <c r="L238" s="1">
        <v>8</v>
      </c>
      <c r="M238" s="1">
        <v>6</v>
      </c>
      <c r="N238" s="1" t="s">
        <v>2166</v>
      </c>
      <c r="O238" s="1" t="s">
        <v>225</v>
      </c>
      <c r="P238" s="1" t="s">
        <v>2167</v>
      </c>
      <c r="Q238" s="1" t="s">
        <v>2168</v>
      </c>
      <c r="R238" s="1" t="s">
        <v>2169</v>
      </c>
      <c r="S238" s="1" t="s">
        <v>2166</v>
      </c>
      <c r="T238" s="1" t="s">
        <v>70</v>
      </c>
      <c r="U238" s="1" t="s">
        <v>229</v>
      </c>
      <c r="V238" s="1" t="s">
        <v>230</v>
      </c>
      <c r="W238" s="1" t="s">
        <v>2003</v>
      </c>
      <c r="X238" s="1" t="s">
        <v>1635</v>
      </c>
      <c r="Y238" s="1" t="s">
        <v>181</v>
      </c>
      <c r="Z238" s="1" t="s">
        <v>1672</v>
      </c>
      <c r="AA238" s="1" t="s">
        <v>1673</v>
      </c>
      <c r="AC238" s="1" t="s">
        <v>54</v>
      </c>
      <c r="AD238" s="1" t="s">
        <v>158</v>
      </c>
      <c r="AF238" s="1" t="s">
        <v>56</v>
      </c>
      <c r="AG238" s="1" t="s">
        <v>75</v>
      </c>
      <c r="AJ238" s="1" t="s">
        <v>58</v>
      </c>
      <c r="AK238" s="1" t="s">
        <v>76</v>
      </c>
      <c r="AL238" s="1" t="s">
        <v>2170</v>
      </c>
      <c r="AM238" s="1" t="s">
        <v>2171</v>
      </c>
    </row>
    <row r="239" spans="1:39" x14ac:dyDescent="0.3">
      <c r="A239" s="1" t="str">
        <f>HYPERLINK("https://hsdes.intel.com/resource/14013187647","14013187647")</f>
        <v>14013187647</v>
      </c>
      <c r="B239" s="1" t="s">
        <v>1487</v>
      </c>
      <c r="C239" s="1" t="s">
        <v>2368</v>
      </c>
      <c r="F239" s="1" t="s">
        <v>223</v>
      </c>
      <c r="G239" s="1" t="s">
        <v>123</v>
      </c>
      <c r="H239" s="1" t="s">
        <v>38</v>
      </c>
      <c r="I239" s="1" t="s">
        <v>39</v>
      </c>
      <c r="J239" s="1" t="s">
        <v>40</v>
      </c>
      <c r="K239" s="1" t="s">
        <v>1854</v>
      </c>
      <c r="L239" s="1">
        <v>10</v>
      </c>
      <c r="M239" s="1">
        <v>6</v>
      </c>
      <c r="N239" s="1" t="s">
        <v>2172</v>
      </c>
      <c r="O239" s="1" t="s">
        <v>225</v>
      </c>
      <c r="P239" s="1" t="s">
        <v>2173</v>
      </c>
      <c r="Q239" s="1" t="s">
        <v>732</v>
      </c>
      <c r="R239" s="1" t="s">
        <v>2174</v>
      </c>
      <c r="S239" s="1" t="s">
        <v>2172</v>
      </c>
      <c r="T239" s="1" t="s">
        <v>70</v>
      </c>
      <c r="U239" s="1" t="s">
        <v>229</v>
      </c>
      <c r="V239" s="1" t="s">
        <v>230</v>
      </c>
      <c r="W239" s="1" t="s">
        <v>1491</v>
      </c>
      <c r="X239" s="1" t="s">
        <v>1635</v>
      </c>
      <c r="Y239" s="1" t="s">
        <v>181</v>
      </c>
      <c r="Z239" s="1" t="s">
        <v>1672</v>
      </c>
      <c r="AA239" s="1" t="s">
        <v>1673</v>
      </c>
      <c r="AC239" s="1" t="s">
        <v>54</v>
      </c>
      <c r="AD239" s="1" t="s">
        <v>1683</v>
      </c>
      <c r="AF239" s="1" t="s">
        <v>56</v>
      </c>
      <c r="AG239" s="1" t="s">
        <v>75</v>
      </c>
      <c r="AJ239" s="1" t="s">
        <v>58</v>
      </c>
      <c r="AK239" s="1" t="s">
        <v>76</v>
      </c>
      <c r="AL239" s="1" t="s">
        <v>2175</v>
      </c>
      <c r="AM239" s="1" t="s">
        <v>2176</v>
      </c>
    </row>
    <row r="240" spans="1:39" x14ac:dyDescent="0.3">
      <c r="A240" s="1" t="str">
        <f>HYPERLINK("https://hsdes.intel.com/resource/14013187689","14013187689")</f>
        <v>14013187689</v>
      </c>
      <c r="B240" s="1" t="s">
        <v>2177</v>
      </c>
      <c r="C240" s="1" t="s">
        <v>2368</v>
      </c>
      <c r="F240" s="1" t="s">
        <v>48</v>
      </c>
      <c r="G240" s="1" t="s">
        <v>123</v>
      </c>
      <c r="H240" s="1" t="s">
        <v>38</v>
      </c>
      <c r="I240" s="1" t="s">
        <v>39</v>
      </c>
      <c r="J240" s="1" t="s">
        <v>40</v>
      </c>
      <c r="K240" s="1" t="s">
        <v>1834</v>
      </c>
      <c r="L240" s="1">
        <v>20</v>
      </c>
      <c r="M240" s="1">
        <v>15</v>
      </c>
      <c r="N240" s="1" t="s">
        <v>2178</v>
      </c>
      <c r="O240" s="1" t="s">
        <v>66</v>
      </c>
      <c r="P240" s="1" t="s">
        <v>2179</v>
      </c>
      <c r="Q240" s="1" t="s">
        <v>2180</v>
      </c>
      <c r="R240" s="1" t="s">
        <v>2181</v>
      </c>
      <c r="S240" s="1" t="s">
        <v>2178</v>
      </c>
      <c r="T240" s="1" t="s">
        <v>47</v>
      </c>
      <c r="V240" s="1" t="s">
        <v>71</v>
      </c>
      <c r="W240" s="1" t="s">
        <v>2182</v>
      </c>
      <c r="X240" s="1" t="s">
        <v>1635</v>
      </c>
      <c r="Y240" s="1" t="s">
        <v>51</v>
      </c>
      <c r="Z240" s="1" t="s">
        <v>1646</v>
      </c>
      <c r="AA240" s="1" t="s">
        <v>1647</v>
      </c>
      <c r="AC240" s="1" t="s">
        <v>54</v>
      </c>
      <c r="AD240" s="1" t="s">
        <v>158</v>
      </c>
      <c r="AF240" s="1" t="s">
        <v>144</v>
      </c>
      <c r="AG240" s="1" t="s">
        <v>75</v>
      </c>
      <c r="AJ240" s="1" t="s">
        <v>58</v>
      </c>
      <c r="AK240" s="1" t="s">
        <v>76</v>
      </c>
      <c r="AL240" s="1" t="s">
        <v>2183</v>
      </c>
      <c r="AM240" s="1" t="s">
        <v>2184</v>
      </c>
    </row>
    <row r="241" spans="1:39" x14ac:dyDescent="0.3">
      <c r="A241" s="1" t="str">
        <f>HYPERLINK("https://hsdes.intel.com/resource/14013187692","14013187692")</f>
        <v>14013187692</v>
      </c>
      <c r="B241" s="1" t="s">
        <v>2185</v>
      </c>
      <c r="C241" s="1" t="s">
        <v>2368</v>
      </c>
      <c r="F241" s="1" t="s">
        <v>48</v>
      </c>
      <c r="G241" s="1" t="s">
        <v>123</v>
      </c>
      <c r="H241" s="1" t="s">
        <v>38</v>
      </c>
      <c r="I241" s="1" t="s">
        <v>39</v>
      </c>
      <c r="J241" s="1" t="s">
        <v>40</v>
      </c>
      <c r="K241" s="1" t="s">
        <v>1834</v>
      </c>
      <c r="L241" s="1">
        <v>10</v>
      </c>
      <c r="M241" s="1">
        <v>8</v>
      </c>
      <c r="N241" s="1" t="s">
        <v>2186</v>
      </c>
      <c r="O241" s="1" t="s">
        <v>66</v>
      </c>
      <c r="P241" s="1" t="s">
        <v>2187</v>
      </c>
      <c r="Q241" s="1" t="s">
        <v>2188</v>
      </c>
      <c r="R241" s="1" t="s">
        <v>2189</v>
      </c>
      <c r="S241" s="1" t="s">
        <v>2186</v>
      </c>
      <c r="T241" s="1" t="s">
        <v>47</v>
      </c>
      <c r="V241" s="1" t="s">
        <v>71</v>
      </c>
      <c r="W241" s="1" t="s">
        <v>2190</v>
      </c>
      <c r="X241" s="1" t="s">
        <v>1635</v>
      </c>
      <c r="Y241" s="1" t="s">
        <v>181</v>
      </c>
      <c r="Z241" s="1" t="s">
        <v>1655</v>
      </c>
      <c r="AA241" s="1" t="s">
        <v>1647</v>
      </c>
      <c r="AC241" s="1" t="s">
        <v>54</v>
      </c>
      <c r="AD241" s="1" t="s">
        <v>158</v>
      </c>
      <c r="AF241" s="1" t="s">
        <v>56</v>
      </c>
      <c r="AG241" s="1" t="s">
        <v>75</v>
      </c>
      <c r="AJ241" s="1" t="s">
        <v>58</v>
      </c>
      <c r="AK241" s="1" t="s">
        <v>76</v>
      </c>
      <c r="AL241" s="1" t="s">
        <v>2191</v>
      </c>
      <c r="AM241" s="1" t="s">
        <v>2192</v>
      </c>
    </row>
    <row r="242" spans="1:39" x14ac:dyDescent="0.3">
      <c r="A242" s="1" t="str">
        <f>HYPERLINK("https://hsdes.intel.com/resource/14013187693","14013187693")</f>
        <v>14013187693</v>
      </c>
      <c r="B242" s="1" t="s">
        <v>2193</v>
      </c>
      <c r="C242" s="1" t="s">
        <v>2368</v>
      </c>
      <c r="F242" s="1" t="s">
        <v>48</v>
      </c>
      <c r="G242" s="1" t="s">
        <v>123</v>
      </c>
      <c r="H242" s="1" t="s">
        <v>38</v>
      </c>
      <c r="I242" s="1" t="s">
        <v>39</v>
      </c>
      <c r="J242" s="1" t="s">
        <v>40</v>
      </c>
      <c r="K242" s="1" t="s">
        <v>1834</v>
      </c>
      <c r="L242" s="1">
        <v>20</v>
      </c>
      <c r="M242" s="1">
        <v>15</v>
      </c>
      <c r="N242" s="1" t="s">
        <v>2194</v>
      </c>
      <c r="O242" s="1" t="s">
        <v>66</v>
      </c>
      <c r="P242" s="1" t="s">
        <v>2195</v>
      </c>
      <c r="Q242" s="1" t="s">
        <v>2180</v>
      </c>
      <c r="R242" s="1" t="s">
        <v>2196</v>
      </c>
      <c r="S242" s="1" t="s">
        <v>2194</v>
      </c>
      <c r="T242" s="1" t="s">
        <v>47</v>
      </c>
      <c r="V242" s="1" t="s">
        <v>71</v>
      </c>
      <c r="W242" s="1" t="s">
        <v>2197</v>
      </c>
      <c r="X242" s="1" t="s">
        <v>1635</v>
      </c>
      <c r="Y242" s="1" t="s">
        <v>51</v>
      </c>
      <c r="Z242" s="1" t="s">
        <v>1646</v>
      </c>
      <c r="AA242" s="1" t="s">
        <v>1647</v>
      </c>
      <c r="AC242" s="1" t="s">
        <v>54</v>
      </c>
      <c r="AD242" s="1" t="s">
        <v>158</v>
      </c>
      <c r="AF242" s="1" t="s">
        <v>144</v>
      </c>
      <c r="AG242" s="1" t="s">
        <v>75</v>
      </c>
      <c r="AJ242" s="1" t="s">
        <v>58</v>
      </c>
      <c r="AK242" s="1" t="s">
        <v>76</v>
      </c>
      <c r="AL242" s="1" t="s">
        <v>2198</v>
      </c>
      <c r="AM242" s="1" t="s">
        <v>2199</v>
      </c>
    </row>
    <row r="243" spans="1:39" x14ac:dyDescent="0.3">
      <c r="A243" s="1" t="str">
        <f>HYPERLINK("https://hsdes.intel.com/resource/14013187704","14013187704")</f>
        <v>14013187704</v>
      </c>
      <c r="B243" s="1" t="s">
        <v>2200</v>
      </c>
      <c r="C243" s="1" t="s">
        <v>2368</v>
      </c>
      <c r="F243" s="1" t="s">
        <v>48</v>
      </c>
      <c r="G243" s="1" t="s">
        <v>123</v>
      </c>
      <c r="H243" s="1" t="s">
        <v>38</v>
      </c>
      <c r="I243" s="1" t="s">
        <v>39</v>
      </c>
      <c r="J243" s="1" t="s">
        <v>40</v>
      </c>
      <c r="K243" s="1" t="s">
        <v>1834</v>
      </c>
      <c r="L243" s="1">
        <v>15</v>
      </c>
      <c r="M243" s="1">
        <v>12</v>
      </c>
      <c r="N243" s="1" t="s">
        <v>2201</v>
      </c>
      <c r="O243" s="1" t="s">
        <v>66</v>
      </c>
      <c r="P243" s="1" t="s">
        <v>2202</v>
      </c>
      <c r="Q243" s="1" t="s">
        <v>2180</v>
      </c>
      <c r="R243" s="1" t="s">
        <v>2203</v>
      </c>
      <c r="S243" s="1" t="s">
        <v>2201</v>
      </c>
      <c r="T243" s="1" t="s">
        <v>47</v>
      </c>
      <c r="V243" s="1" t="s">
        <v>71</v>
      </c>
      <c r="W243" s="1" t="s">
        <v>2204</v>
      </c>
      <c r="X243" s="1" t="s">
        <v>1635</v>
      </c>
      <c r="Y243" s="1" t="s">
        <v>181</v>
      </c>
      <c r="Z243" s="1" t="s">
        <v>1646</v>
      </c>
      <c r="AA243" s="1" t="s">
        <v>1647</v>
      </c>
      <c r="AC243" s="1" t="s">
        <v>54</v>
      </c>
      <c r="AD243" s="1" t="s">
        <v>158</v>
      </c>
      <c r="AF243" s="1" t="s">
        <v>56</v>
      </c>
      <c r="AG243" s="1" t="s">
        <v>75</v>
      </c>
      <c r="AJ243" s="1" t="s">
        <v>58</v>
      </c>
      <c r="AK243" s="1" t="s">
        <v>76</v>
      </c>
      <c r="AL243" s="1" t="s">
        <v>2205</v>
      </c>
      <c r="AM243" s="1" t="s">
        <v>2206</v>
      </c>
    </row>
    <row r="244" spans="1:39" x14ac:dyDescent="0.3">
      <c r="A244" s="1" t="str">
        <f>HYPERLINK("https://hsdes.intel.com/resource/14013187709","14013187709")</f>
        <v>14013187709</v>
      </c>
      <c r="B244" s="1" t="s">
        <v>2207</v>
      </c>
      <c r="C244" s="1" t="s">
        <v>2368</v>
      </c>
      <c r="F244" s="1" t="s">
        <v>48</v>
      </c>
      <c r="G244" s="1" t="s">
        <v>123</v>
      </c>
      <c r="H244" s="1" t="s">
        <v>38</v>
      </c>
      <c r="I244" s="1" t="s">
        <v>39</v>
      </c>
      <c r="J244" s="1" t="s">
        <v>40</v>
      </c>
      <c r="K244" s="1" t="s">
        <v>1834</v>
      </c>
      <c r="L244" s="1">
        <v>15</v>
      </c>
      <c r="M244" s="1">
        <v>12</v>
      </c>
      <c r="N244" s="1" t="s">
        <v>2208</v>
      </c>
      <c r="O244" s="1" t="s">
        <v>66</v>
      </c>
      <c r="P244" s="1" t="s">
        <v>2209</v>
      </c>
      <c r="Q244" s="1" t="s">
        <v>2180</v>
      </c>
      <c r="R244" s="1" t="s">
        <v>2210</v>
      </c>
      <c r="S244" s="1" t="s">
        <v>2208</v>
      </c>
      <c r="T244" s="1" t="s">
        <v>47</v>
      </c>
      <c r="V244" s="1" t="s">
        <v>71</v>
      </c>
      <c r="W244" s="1" t="s">
        <v>2211</v>
      </c>
      <c r="X244" s="1" t="s">
        <v>1635</v>
      </c>
      <c r="Y244" s="1" t="s">
        <v>181</v>
      </c>
      <c r="Z244" s="1" t="s">
        <v>1646</v>
      </c>
      <c r="AA244" s="1" t="s">
        <v>1647</v>
      </c>
      <c r="AC244" s="1" t="s">
        <v>54</v>
      </c>
      <c r="AD244" s="1" t="s">
        <v>158</v>
      </c>
      <c r="AF244" s="1" t="s">
        <v>56</v>
      </c>
      <c r="AG244" s="1" t="s">
        <v>75</v>
      </c>
      <c r="AJ244" s="1" t="s">
        <v>58</v>
      </c>
      <c r="AK244" s="1" t="s">
        <v>76</v>
      </c>
      <c r="AL244" s="1" t="s">
        <v>2205</v>
      </c>
      <c r="AM244" s="1" t="s">
        <v>2212</v>
      </c>
    </row>
    <row r="245" spans="1:39" x14ac:dyDescent="0.3">
      <c r="A245" s="1" t="str">
        <f>HYPERLINK("https://hsdes.intel.com/resource/14013187719","14013187719")</f>
        <v>14013187719</v>
      </c>
      <c r="B245" s="1" t="s">
        <v>2213</v>
      </c>
      <c r="C245" s="1" t="s">
        <v>2368</v>
      </c>
      <c r="F245" s="1" t="s">
        <v>198</v>
      </c>
      <c r="G245" s="1" t="s">
        <v>123</v>
      </c>
      <c r="H245" s="1" t="s">
        <v>38</v>
      </c>
      <c r="I245" s="1" t="s">
        <v>39</v>
      </c>
      <c r="J245" s="1" t="s">
        <v>40</v>
      </c>
      <c r="K245" s="1" t="s">
        <v>1728</v>
      </c>
      <c r="L245" s="1">
        <v>10</v>
      </c>
      <c r="M245" s="1">
        <v>8</v>
      </c>
      <c r="N245" s="1" t="s">
        <v>2214</v>
      </c>
      <c r="O245" s="1" t="s">
        <v>843</v>
      </c>
      <c r="P245" s="1" t="s">
        <v>2215</v>
      </c>
      <c r="Q245" s="1" t="s">
        <v>2216</v>
      </c>
      <c r="R245" s="1" t="s">
        <v>2217</v>
      </c>
      <c r="S245" s="1" t="s">
        <v>2214</v>
      </c>
      <c r="T245" s="1" t="s">
        <v>70</v>
      </c>
      <c r="V245" s="1" t="s">
        <v>198</v>
      </c>
      <c r="W245" s="1" t="s">
        <v>2218</v>
      </c>
      <c r="X245" s="1" t="s">
        <v>1635</v>
      </c>
      <c r="Y245" s="1" t="s">
        <v>51</v>
      </c>
      <c r="Z245" s="1" t="s">
        <v>1693</v>
      </c>
      <c r="AA245" s="1" t="s">
        <v>1647</v>
      </c>
      <c r="AC245" s="1" t="s">
        <v>54</v>
      </c>
      <c r="AD245" s="1" t="s">
        <v>158</v>
      </c>
      <c r="AF245" s="1" t="s">
        <v>56</v>
      </c>
      <c r="AG245" s="1" t="s">
        <v>57</v>
      </c>
      <c r="AJ245" s="1" t="s">
        <v>58</v>
      </c>
      <c r="AK245" s="1" t="s">
        <v>1733</v>
      </c>
      <c r="AL245" s="1" t="s">
        <v>2219</v>
      </c>
      <c r="AM245" s="1" t="s">
        <v>2220</v>
      </c>
    </row>
    <row r="246" spans="1:39" x14ac:dyDescent="0.3">
      <c r="A246" s="1" t="str">
        <f>HYPERLINK("https://hsdes.intel.com/resource/14013187722","14013187722")</f>
        <v>14013187722</v>
      </c>
      <c r="B246" s="1" t="s">
        <v>2221</v>
      </c>
      <c r="C246" s="1" t="s">
        <v>2368</v>
      </c>
      <c r="F246" s="1" t="s">
        <v>198</v>
      </c>
      <c r="G246" s="1" t="s">
        <v>123</v>
      </c>
      <c r="H246" s="1" t="s">
        <v>38</v>
      </c>
      <c r="I246" s="1" t="s">
        <v>39</v>
      </c>
      <c r="J246" s="1" t="s">
        <v>40</v>
      </c>
      <c r="K246" s="1" t="s">
        <v>371</v>
      </c>
      <c r="L246" s="1">
        <v>8</v>
      </c>
      <c r="M246" s="1">
        <v>6</v>
      </c>
      <c r="N246" s="1" t="s">
        <v>2222</v>
      </c>
      <c r="O246" s="1" t="s">
        <v>843</v>
      </c>
      <c r="P246" s="1" t="s">
        <v>2223</v>
      </c>
      <c r="Q246" s="1" t="s">
        <v>2224</v>
      </c>
      <c r="R246" s="1" t="s">
        <v>2217</v>
      </c>
      <c r="S246" s="1" t="s">
        <v>2222</v>
      </c>
      <c r="T246" s="1" t="s">
        <v>70</v>
      </c>
      <c r="V246" s="1" t="s">
        <v>198</v>
      </c>
      <c r="W246" s="1" t="s">
        <v>2225</v>
      </c>
      <c r="X246" s="1" t="s">
        <v>1635</v>
      </c>
      <c r="Y246" s="1" t="s">
        <v>181</v>
      </c>
      <c r="Z246" s="1" t="s">
        <v>2226</v>
      </c>
      <c r="AA246" s="1" t="s">
        <v>2227</v>
      </c>
      <c r="AC246" s="1" t="s">
        <v>54</v>
      </c>
      <c r="AD246" s="1" t="s">
        <v>55</v>
      </c>
      <c r="AF246" s="1" t="s">
        <v>56</v>
      </c>
      <c r="AG246" s="1" t="s">
        <v>75</v>
      </c>
      <c r="AJ246" s="1" t="s">
        <v>58</v>
      </c>
      <c r="AK246" s="1" t="s">
        <v>1733</v>
      </c>
      <c r="AL246" s="1" t="s">
        <v>2228</v>
      </c>
      <c r="AM246" s="1" t="s">
        <v>2229</v>
      </c>
    </row>
    <row r="247" spans="1:39" ht="16.2" x14ac:dyDescent="0.3">
      <c r="A247" s="1" t="str">
        <f>HYPERLINK("https://hsdes.intel.com/resource/14013187726","14013187726")</f>
        <v>14013187726</v>
      </c>
      <c r="B247" s="1" t="s">
        <v>2230</v>
      </c>
      <c r="C247" s="1" t="s">
        <v>2372</v>
      </c>
      <c r="D247" s="2" t="s">
        <v>2375</v>
      </c>
      <c r="F247" s="1" t="s">
        <v>36</v>
      </c>
      <c r="G247" s="1" t="s">
        <v>123</v>
      </c>
      <c r="H247" s="1" t="s">
        <v>38</v>
      </c>
      <c r="I247" s="1" t="s">
        <v>39</v>
      </c>
      <c r="J247" s="1" t="s">
        <v>40</v>
      </c>
      <c r="K247" s="1" t="s">
        <v>2231</v>
      </c>
      <c r="L247" s="1">
        <v>10</v>
      </c>
      <c r="M247" s="1">
        <v>8</v>
      </c>
      <c r="N247" s="1" t="s">
        <v>2232</v>
      </c>
      <c r="O247" s="1" t="s">
        <v>238</v>
      </c>
      <c r="P247" s="1" t="s">
        <v>2233</v>
      </c>
      <c r="Q247" s="1" t="s">
        <v>2234</v>
      </c>
      <c r="R247" s="1" t="s">
        <v>2235</v>
      </c>
      <c r="S247" s="1" t="s">
        <v>2232</v>
      </c>
      <c r="T247" s="1" t="s">
        <v>47</v>
      </c>
      <c r="V247" s="1" t="s">
        <v>48</v>
      </c>
      <c r="W247" s="1" t="s">
        <v>2236</v>
      </c>
      <c r="X247" s="1" t="s">
        <v>1635</v>
      </c>
      <c r="Y247" s="1" t="s">
        <v>181</v>
      </c>
      <c r="Z247" s="1" t="s">
        <v>1966</v>
      </c>
      <c r="AA247" s="1" t="s">
        <v>1673</v>
      </c>
      <c r="AC247" s="1" t="s">
        <v>54</v>
      </c>
      <c r="AD247" s="1" t="s">
        <v>158</v>
      </c>
      <c r="AF247" s="1" t="s">
        <v>56</v>
      </c>
      <c r="AG247" s="1" t="s">
        <v>75</v>
      </c>
      <c r="AJ247" s="1" t="s">
        <v>58</v>
      </c>
      <c r="AK247" s="1" t="s">
        <v>76</v>
      </c>
      <c r="AL247" s="1" t="s">
        <v>2237</v>
      </c>
      <c r="AM247" s="1" t="s">
        <v>2238</v>
      </c>
    </row>
    <row r="248" spans="1:39" x14ac:dyDescent="0.3">
      <c r="A248" s="1" t="str">
        <f>HYPERLINK("https://hsdes.intel.com/resource/14013187729","14013187729")</f>
        <v>14013187729</v>
      </c>
      <c r="B248" s="1" t="s">
        <v>2239</v>
      </c>
      <c r="C248" s="1" t="s">
        <v>2368</v>
      </c>
      <c r="F248" s="1" t="s">
        <v>1853</v>
      </c>
      <c r="G248" s="1" t="s">
        <v>123</v>
      </c>
      <c r="H248" s="1" t="s">
        <v>38</v>
      </c>
      <c r="I248" s="1" t="s">
        <v>39</v>
      </c>
      <c r="J248" s="1" t="s">
        <v>40</v>
      </c>
      <c r="K248" s="1" t="s">
        <v>1854</v>
      </c>
      <c r="L248" s="1">
        <v>6</v>
      </c>
      <c r="M248" s="1">
        <v>5</v>
      </c>
      <c r="N248" s="1" t="s">
        <v>2240</v>
      </c>
      <c r="O248" s="1" t="s">
        <v>238</v>
      </c>
      <c r="P248" s="1" t="s">
        <v>2241</v>
      </c>
      <c r="Q248" s="1" t="s">
        <v>2242</v>
      </c>
      <c r="R248" s="1" t="s">
        <v>2243</v>
      </c>
      <c r="S248" s="1" t="s">
        <v>2240</v>
      </c>
      <c r="T248" s="1" t="s">
        <v>70</v>
      </c>
      <c r="V248" s="1" t="s">
        <v>1853</v>
      </c>
      <c r="W248" s="1" t="s">
        <v>2244</v>
      </c>
      <c r="X248" s="1" t="s">
        <v>1635</v>
      </c>
      <c r="Y248" s="1" t="s">
        <v>181</v>
      </c>
      <c r="Z248" s="1" t="s">
        <v>2245</v>
      </c>
      <c r="AA248" s="1" t="s">
        <v>1647</v>
      </c>
      <c r="AC248" s="1" t="s">
        <v>54</v>
      </c>
      <c r="AD248" s="1" t="s">
        <v>158</v>
      </c>
      <c r="AF248" s="1" t="s">
        <v>56</v>
      </c>
      <c r="AG248" s="1" t="s">
        <v>75</v>
      </c>
      <c r="AJ248" s="1" t="s">
        <v>58</v>
      </c>
      <c r="AK248" s="1" t="s">
        <v>76</v>
      </c>
      <c r="AL248" s="1" t="s">
        <v>2246</v>
      </c>
      <c r="AM248" s="1" t="s">
        <v>2247</v>
      </c>
    </row>
    <row r="249" spans="1:39" x14ac:dyDescent="0.3">
      <c r="A249" s="1" t="str">
        <f>HYPERLINK("https://hsdes.intel.com/resource/14013187731","14013187731")</f>
        <v>14013187731</v>
      </c>
      <c r="B249" s="1" t="s">
        <v>2248</v>
      </c>
      <c r="C249" s="1" t="s">
        <v>2368</v>
      </c>
      <c r="F249" s="1" t="s">
        <v>1853</v>
      </c>
      <c r="G249" s="1" t="s">
        <v>123</v>
      </c>
      <c r="H249" s="1" t="s">
        <v>38</v>
      </c>
      <c r="I249" s="1" t="s">
        <v>39</v>
      </c>
      <c r="J249" s="1" t="s">
        <v>40</v>
      </c>
      <c r="K249" s="1" t="s">
        <v>1854</v>
      </c>
      <c r="L249" s="1">
        <v>20</v>
      </c>
      <c r="M249" s="1">
        <v>10</v>
      </c>
      <c r="N249" s="1" t="s">
        <v>2249</v>
      </c>
      <c r="O249" s="1" t="s">
        <v>238</v>
      </c>
      <c r="P249" s="1" t="s">
        <v>2250</v>
      </c>
      <c r="Q249" s="1" t="s">
        <v>2251</v>
      </c>
      <c r="R249" s="1" t="s">
        <v>2243</v>
      </c>
      <c r="S249" s="1" t="s">
        <v>2249</v>
      </c>
      <c r="T249" s="1" t="s">
        <v>70</v>
      </c>
      <c r="V249" s="1" t="s">
        <v>1853</v>
      </c>
      <c r="W249" s="1" t="s">
        <v>2252</v>
      </c>
      <c r="X249" s="1" t="s">
        <v>1635</v>
      </c>
      <c r="Y249" s="1" t="s">
        <v>181</v>
      </c>
      <c r="Z249" s="1" t="s">
        <v>2245</v>
      </c>
      <c r="AA249" s="1" t="s">
        <v>1647</v>
      </c>
      <c r="AC249" s="1" t="s">
        <v>54</v>
      </c>
      <c r="AD249" s="1" t="s">
        <v>158</v>
      </c>
      <c r="AF249" s="1" t="s">
        <v>56</v>
      </c>
      <c r="AG249" s="1" t="s">
        <v>75</v>
      </c>
      <c r="AJ249" s="1" t="s">
        <v>58</v>
      </c>
      <c r="AK249" s="1" t="s">
        <v>76</v>
      </c>
      <c r="AL249" s="1" t="s">
        <v>2253</v>
      </c>
      <c r="AM249" s="1" t="s">
        <v>2254</v>
      </c>
    </row>
    <row r="250" spans="1:39" x14ac:dyDescent="0.3">
      <c r="A250" s="1" t="str">
        <f>HYPERLINK("https://hsdes.intel.com/resource/14013187740","14013187740")</f>
        <v>14013187740</v>
      </c>
      <c r="B250" s="1" t="s">
        <v>2255</v>
      </c>
      <c r="C250" s="1" t="s">
        <v>2368</v>
      </c>
      <c r="F250" s="1" t="s">
        <v>1853</v>
      </c>
      <c r="G250" s="1" t="s">
        <v>123</v>
      </c>
      <c r="H250" s="1" t="s">
        <v>38</v>
      </c>
      <c r="I250" s="1" t="s">
        <v>39</v>
      </c>
      <c r="J250" s="1" t="s">
        <v>40</v>
      </c>
      <c r="K250" s="1" t="s">
        <v>1854</v>
      </c>
      <c r="L250" s="1">
        <v>10</v>
      </c>
      <c r="M250" s="1">
        <v>8</v>
      </c>
      <c r="N250" s="1" t="s">
        <v>2256</v>
      </c>
      <c r="O250" s="1" t="s">
        <v>1856</v>
      </c>
      <c r="P250" s="1" t="s">
        <v>2257</v>
      </c>
      <c r="Q250" s="1" t="s">
        <v>2258</v>
      </c>
      <c r="R250" s="1" t="s">
        <v>2259</v>
      </c>
      <c r="S250" s="1" t="s">
        <v>2256</v>
      </c>
      <c r="T250" s="1" t="s">
        <v>70</v>
      </c>
      <c r="V250" s="1" t="s">
        <v>1853</v>
      </c>
      <c r="W250" s="1" t="s">
        <v>2260</v>
      </c>
      <c r="X250" s="1" t="s">
        <v>1635</v>
      </c>
      <c r="Y250" s="1" t="s">
        <v>51</v>
      </c>
      <c r="Z250" s="1" t="s">
        <v>1966</v>
      </c>
      <c r="AA250" s="1" t="s">
        <v>1673</v>
      </c>
      <c r="AC250" s="1" t="s">
        <v>54</v>
      </c>
      <c r="AD250" s="1" t="s">
        <v>158</v>
      </c>
      <c r="AF250" s="1" t="s">
        <v>56</v>
      </c>
      <c r="AG250" s="1" t="s">
        <v>75</v>
      </c>
      <c r="AJ250" s="1" t="s">
        <v>58</v>
      </c>
      <c r="AK250" s="1" t="s">
        <v>76</v>
      </c>
      <c r="AL250" s="1" t="s">
        <v>2261</v>
      </c>
      <c r="AM250" s="1" t="s">
        <v>2262</v>
      </c>
    </row>
    <row r="251" spans="1:39" x14ac:dyDescent="0.3">
      <c r="A251" s="1" t="str">
        <f>HYPERLINK("https://hsdes.intel.com/resource/14013187762","14013187762")</f>
        <v>14013187762</v>
      </c>
      <c r="B251" s="1" t="s">
        <v>2263</v>
      </c>
      <c r="C251" s="1" t="s">
        <v>2368</v>
      </c>
      <c r="F251" s="1" t="s">
        <v>48</v>
      </c>
      <c r="G251" s="1" t="s">
        <v>123</v>
      </c>
      <c r="H251" s="1" t="s">
        <v>38</v>
      </c>
      <c r="I251" s="1" t="s">
        <v>39</v>
      </c>
      <c r="J251" s="1" t="s">
        <v>40</v>
      </c>
      <c r="K251" s="1" t="s">
        <v>1854</v>
      </c>
      <c r="L251" s="1">
        <v>20</v>
      </c>
      <c r="M251" s="1">
        <v>15</v>
      </c>
      <c r="N251" s="1" t="s">
        <v>2264</v>
      </c>
      <c r="O251" s="1" t="s">
        <v>338</v>
      </c>
      <c r="P251" s="1" t="s">
        <v>2265</v>
      </c>
      <c r="Q251" s="1" t="s">
        <v>2266</v>
      </c>
      <c r="R251" s="1" t="s">
        <v>2267</v>
      </c>
      <c r="S251" s="1" t="s">
        <v>2264</v>
      </c>
      <c r="T251" s="1" t="s">
        <v>47</v>
      </c>
      <c r="V251" s="1" t="s">
        <v>48</v>
      </c>
      <c r="W251" s="1" t="s">
        <v>2268</v>
      </c>
      <c r="X251" s="1" t="s">
        <v>1635</v>
      </c>
      <c r="Y251" s="1" t="s">
        <v>181</v>
      </c>
      <c r="Z251" s="1" t="s">
        <v>1693</v>
      </c>
      <c r="AA251" s="1" t="s">
        <v>1647</v>
      </c>
      <c r="AC251" s="1" t="s">
        <v>54</v>
      </c>
      <c r="AD251" s="1" t="s">
        <v>158</v>
      </c>
      <c r="AF251" s="1" t="s">
        <v>144</v>
      </c>
      <c r="AG251" s="1" t="s">
        <v>75</v>
      </c>
      <c r="AJ251" s="1" t="s">
        <v>58</v>
      </c>
      <c r="AK251" s="1" t="s">
        <v>76</v>
      </c>
      <c r="AL251" s="1" t="s">
        <v>2269</v>
      </c>
      <c r="AM251" s="1" t="s">
        <v>2270</v>
      </c>
    </row>
    <row r="252" spans="1:39" x14ac:dyDescent="0.3">
      <c r="A252" s="1" t="str">
        <f>HYPERLINK("https://hsdes.intel.com/resource/14013187780","14013187780")</f>
        <v>14013187780</v>
      </c>
      <c r="B252" s="1" t="s">
        <v>2271</v>
      </c>
      <c r="C252" s="1" t="s">
        <v>2368</v>
      </c>
      <c r="F252" s="1" t="s">
        <v>198</v>
      </c>
      <c r="G252" s="1" t="s">
        <v>123</v>
      </c>
      <c r="H252" s="1" t="s">
        <v>38</v>
      </c>
      <c r="I252" s="1" t="s">
        <v>39</v>
      </c>
      <c r="J252" s="1" t="s">
        <v>40</v>
      </c>
      <c r="K252" s="1" t="s">
        <v>1667</v>
      </c>
      <c r="L252" s="1">
        <v>5</v>
      </c>
      <c r="M252" s="1">
        <v>4</v>
      </c>
      <c r="N252" s="1" t="s">
        <v>2272</v>
      </c>
      <c r="O252" s="1" t="s">
        <v>201</v>
      </c>
      <c r="Q252" s="1" t="s">
        <v>362</v>
      </c>
      <c r="R252" s="1" t="s">
        <v>2273</v>
      </c>
      <c r="S252" s="1" t="s">
        <v>2272</v>
      </c>
      <c r="T252" s="1" t="s">
        <v>70</v>
      </c>
      <c r="U252" s="1" t="s">
        <v>229</v>
      </c>
      <c r="V252" s="1" t="s">
        <v>198</v>
      </c>
      <c r="W252" s="1" t="s">
        <v>2274</v>
      </c>
      <c r="X252" s="1" t="s">
        <v>1635</v>
      </c>
      <c r="Y252" s="1" t="s">
        <v>51</v>
      </c>
      <c r="Z252" s="1" t="s">
        <v>1742</v>
      </c>
      <c r="AA252" s="1" t="s">
        <v>1641</v>
      </c>
      <c r="AC252" s="1" t="s">
        <v>54</v>
      </c>
      <c r="AD252" s="1" t="s">
        <v>158</v>
      </c>
      <c r="AF252" s="1" t="s">
        <v>56</v>
      </c>
      <c r="AG252" s="1" t="s">
        <v>75</v>
      </c>
      <c r="AJ252" s="1" t="s">
        <v>58</v>
      </c>
      <c r="AK252" s="1" t="s">
        <v>500</v>
      </c>
      <c r="AL252" s="1" t="s">
        <v>2275</v>
      </c>
      <c r="AM252" s="1" t="s">
        <v>2276</v>
      </c>
    </row>
    <row r="253" spans="1:39" x14ac:dyDescent="0.3">
      <c r="A253" s="1" t="str">
        <f>HYPERLINK("https://hsdes.intel.com/resource/14013187796","14013187796")</f>
        <v>14013187796</v>
      </c>
      <c r="B253" s="1" t="s">
        <v>2277</v>
      </c>
      <c r="C253" s="1" t="s">
        <v>2368</v>
      </c>
      <c r="F253" s="1" t="s">
        <v>36</v>
      </c>
      <c r="G253" s="1" t="s">
        <v>123</v>
      </c>
      <c r="H253" s="1" t="s">
        <v>38</v>
      </c>
      <c r="I253" s="1" t="s">
        <v>39</v>
      </c>
      <c r="J253" s="1" t="s">
        <v>40</v>
      </c>
      <c r="K253" s="1" t="s">
        <v>1854</v>
      </c>
      <c r="L253" s="1">
        <v>15</v>
      </c>
      <c r="M253" s="1">
        <v>10</v>
      </c>
      <c r="N253" s="1" t="s">
        <v>2278</v>
      </c>
      <c r="O253" s="1" t="s">
        <v>43</v>
      </c>
      <c r="P253" s="1" t="s">
        <v>2279</v>
      </c>
      <c r="Q253" s="1" t="s">
        <v>2280</v>
      </c>
      <c r="R253" s="1" t="s">
        <v>2281</v>
      </c>
      <c r="S253" s="1" t="s">
        <v>2278</v>
      </c>
      <c r="T253" s="1" t="s">
        <v>47</v>
      </c>
      <c r="V253" s="1" t="s">
        <v>48</v>
      </c>
      <c r="W253" s="1" t="s">
        <v>2282</v>
      </c>
      <c r="X253" s="1" t="s">
        <v>1635</v>
      </c>
      <c r="Y253" s="1" t="s">
        <v>181</v>
      </c>
      <c r="Z253" s="1" t="s">
        <v>1966</v>
      </c>
      <c r="AA253" s="1" t="s">
        <v>1673</v>
      </c>
      <c r="AC253" s="1" t="s">
        <v>54</v>
      </c>
      <c r="AD253" s="1" t="s">
        <v>158</v>
      </c>
      <c r="AF253" s="1" t="s">
        <v>56</v>
      </c>
      <c r="AG253" s="1" t="s">
        <v>75</v>
      </c>
      <c r="AJ253" s="1" t="s">
        <v>58</v>
      </c>
      <c r="AK253" s="1" t="s">
        <v>76</v>
      </c>
      <c r="AL253" s="1" t="s">
        <v>2283</v>
      </c>
      <c r="AM253" s="1" t="s">
        <v>2284</v>
      </c>
    </row>
    <row r="254" spans="1:39" x14ac:dyDescent="0.3">
      <c r="A254" s="1" t="str">
        <f>HYPERLINK("https://hsdes.intel.com/resource/14013187797","14013187797")</f>
        <v>14013187797</v>
      </c>
      <c r="B254" s="1" t="s">
        <v>2285</v>
      </c>
      <c r="C254" s="1" t="s">
        <v>2368</v>
      </c>
      <c r="F254" s="1" t="s">
        <v>148</v>
      </c>
      <c r="G254" s="1" t="s">
        <v>123</v>
      </c>
      <c r="H254" s="1" t="s">
        <v>38</v>
      </c>
      <c r="I254" s="1" t="s">
        <v>39</v>
      </c>
      <c r="J254" s="1" t="s">
        <v>40</v>
      </c>
      <c r="K254" s="1" t="s">
        <v>1629</v>
      </c>
      <c r="L254" s="1">
        <v>15</v>
      </c>
      <c r="M254" s="1">
        <v>4</v>
      </c>
      <c r="N254" s="1" t="s">
        <v>2286</v>
      </c>
      <c r="O254" s="1" t="s">
        <v>151</v>
      </c>
      <c r="P254" s="1" t="s">
        <v>2287</v>
      </c>
      <c r="Q254" s="1" t="s">
        <v>2288</v>
      </c>
      <c r="R254" s="1" t="s">
        <v>2289</v>
      </c>
      <c r="S254" s="1" t="s">
        <v>2286</v>
      </c>
      <c r="T254" s="1" t="s">
        <v>47</v>
      </c>
      <c r="V254" s="1" t="s">
        <v>140</v>
      </c>
      <c r="W254" s="1" t="s">
        <v>2290</v>
      </c>
      <c r="X254" s="1" t="s">
        <v>1635</v>
      </c>
      <c r="Y254" s="1" t="s">
        <v>51</v>
      </c>
      <c r="Z254" s="1" t="s">
        <v>1636</v>
      </c>
      <c r="AA254" s="1" t="s">
        <v>1637</v>
      </c>
      <c r="AC254" s="1" t="s">
        <v>54</v>
      </c>
      <c r="AD254" s="1" t="s">
        <v>158</v>
      </c>
      <c r="AF254" s="1" t="s">
        <v>56</v>
      </c>
      <c r="AG254" s="1" t="s">
        <v>75</v>
      </c>
      <c r="AJ254" s="1" t="s">
        <v>58</v>
      </c>
      <c r="AK254" s="1" t="s">
        <v>76</v>
      </c>
      <c r="AL254" s="1" t="s">
        <v>2291</v>
      </c>
      <c r="AM254" s="1" t="s">
        <v>2292</v>
      </c>
    </row>
    <row r="255" spans="1:39" x14ac:dyDescent="0.3">
      <c r="A255" s="1" t="str">
        <f>HYPERLINK("https://hsdes.intel.com/resource/14013187825","14013187825")</f>
        <v>14013187825</v>
      </c>
      <c r="B255" s="1" t="s">
        <v>2293</v>
      </c>
      <c r="C255" s="1" t="s">
        <v>2368</v>
      </c>
      <c r="F255" s="1" t="s">
        <v>1853</v>
      </c>
      <c r="G255" s="1" t="s">
        <v>123</v>
      </c>
      <c r="H255" s="1" t="s">
        <v>38</v>
      </c>
      <c r="I255" s="1" t="s">
        <v>39</v>
      </c>
      <c r="J255" s="1" t="s">
        <v>40</v>
      </c>
      <c r="K255" s="1" t="s">
        <v>1854</v>
      </c>
      <c r="L255" s="1">
        <v>20</v>
      </c>
      <c r="M255" s="1">
        <v>16</v>
      </c>
      <c r="N255" s="1" t="s">
        <v>2294</v>
      </c>
      <c r="O255" s="1" t="s">
        <v>1856</v>
      </c>
      <c r="P255" s="1" t="s">
        <v>2295</v>
      </c>
      <c r="Q255" s="1" t="s">
        <v>2296</v>
      </c>
      <c r="R255" s="1" t="s">
        <v>2297</v>
      </c>
      <c r="S255" s="1" t="s">
        <v>2294</v>
      </c>
      <c r="T255" s="1" t="s">
        <v>70</v>
      </c>
      <c r="V255" s="1" t="s">
        <v>1853</v>
      </c>
      <c r="W255" s="1" t="s">
        <v>2298</v>
      </c>
      <c r="X255" s="1" t="s">
        <v>1635</v>
      </c>
      <c r="Y255" s="1" t="s">
        <v>181</v>
      </c>
      <c r="Z255" s="1" t="s">
        <v>1693</v>
      </c>
      <c r="AA255" s="1" t="s">
        <v>1647</v>
      </c>
      <c r="AC255" s="1" t="s">
        <v>54</v>
      </c>
      <c r="AD255" s="1" t="s">
        <v>158</v>
      </c>
      <c r="AF255" s="1" t="s">
        <v>144</v>
      </c>
      <c r="AG255" s="1" t="s">
        <v>75</v>
      </c>
      <c r="AJ255" s="1" t="s">
        <v>58</v>
      </c>
      <c r="AK255" s="1" t="s">
        <v>76</v>
      </c>
      <c r="AL255" s="1" t="s">
        <v>2299</v>
      </c>
      <c r="AM255" s="1" t="s">
        <v>2300</v>
      </c>
    </row>
    <row r="256" spans="1:39" x14ac:dyDescent="0.3">
      <c r="A256" s="1" t="str">
        <f>HYPERLINK("https://hsdes.intel.com/resource/14013187827","14013187827")</f>
        <v>14013187827</v>
      </c>
      <c r="B256" s="1" t="s">
        <v>2301</v>
      </c>
      <c r="C256" s="1" t="s">
        <v>2368</v>
      </c>
      <c r="F256" s="1" t="s">
        <v>1853</v>
      </c>
      <c r="G256" s="1" t="s">
        <v>123</v>
      </c>
      <c r="H256" s="1" t="s">
        <v>38</v>
      </c>
      <c r="I256" s="1" t="s">
        <v>39</v>
      </c>
      <c r="J256" s="1" t="s">
        <v>40</v>
      </c>
      <c r="K256" s="1" t="s">
        <v>1854</v>
      </c>
      <c r="L256" s="1">
        <v>6</v>
      </c>
      <c r="M256" s="1">
        <v>4</v>
      </c>
      <c r="N256" s="1" t="s">
        <v>2302</v>
      </c>
      <c r="O256" s="1" t="s">
        <v>1856</v>
      </c>
      <c r="P256" s="1" t="s">
        <v>2303</v>
      </c>
      <c r="Q256" s="1" t="s">
        <v>2304</v>
      </c>
      <c r="R256" s="1" t="s">
        <v>2305</v>
      </c>
      <c r="S256" s="1" t="s">
        <v>2302</v>
      </c>
      <c r="T256" s="1" t="s">
        <v>70</v>
      </c>
      <c r="V256" s="1" t="s">
        <v>1853</v>
      </c>
      <c r="W256" s="1" t="s">
        <v>2306</v>
      </c>
      <c r="X256" s="1" t="s">
        <v>1635</v>
      </c>
      <c r="Y256" s="1" t="s">
        <v>181</v>
      </c>
      <c r="Z256" s="1" t="s">
        <v>2245</v>
      </c>
      <c r="AA256" s="1" t="s">
        <v>1647</v>
      </c>
      <c r="AC256" s="1" t="s">
        <v>54</v>
      </c>
      <c r="AD256" s="1" t="s">
        <v>158</v>
      </c>
      <c r="AF256" s="1" t="s">
        <v>56</v>
      </c>
      <c r="AG256" s="1" t="s">
        <v>75</v>
      </c>
      <c r="AJ256" s="1" t="s">
        <v>219</v>
      </c>
      <c r="AK256" s="1" t="s">
        <v>2307</v>
      </c>
      <c r="AL256" s="1" t="s">
        <v>2308</v>
      </c>
      <c r="AM256" s="1" t="s">
        <v>2309</v>
      </c>
    </row>
    <row r="257" spans="1:39" x14ac:dyDescent="0.3">
      <c r="A257" s="1" t="str">
        <f>HYPERLINK("https://hsdes.intel.com/resource/14013187832","14013187832")</f>
        <v>14013187832</v>
      </c>
      <c r="B257" s="1" t="s">
        <v>2310</v>
      </c>
      <c r="C257" s="1" t="s">
        <v>2368</v>
      </c>
      <c r="F257" s="1" t="s">
        <v>223</v>
      </c>
      <c r="G257" s="1" t="s">
        <v>123</v>
      </c>
      <c r="H257" s="1" t="s">
        <v>38</v>
      </c>
      <c r="I257" s="1" t="s">
        <v>39</v>
      </c>
      <c r="J257" s="1" t="s">
        <v>40</v>
      </c>
      <c r="K257" s="1" t="s">
        <v>1854</v>
      </c>
      <c r="L257" s="1">
        <v>20</v>
      </c>
      <c r="M257" s="1">
        <v>10</v>
      </c>
      <c r="N257" s="1" t="s">
        <v>2311</v>
      </c>
      <c r="O257" s="1" t="s">
        <v>225</v>
      </c>
      <c r="P257" s="1" t="s">
        <v>2312</v>
      </c>
      <c r="Q257" s="1" t="s">
        <v>2313</v>
      </c>
      <c r="R257" s="1" t="s">
        <v>2314</v>
      </c>
      <c r="S257" s="1" t="s">
        <v>2311</v>
      </c>
      <c r="T257" s="1" t="s">
        <v>70</v>
      </c>
      <c r="U257" s="1" t="s">
        <v>229</v>
      </c>
      <c r="V257" s="1" t="s">
        <v>230</v>
      </c>
      <c r="W257" s="1" t="s">
        <v>2315</v>
      </c>
      <c r="X257" s="1" t="s">
        <v>1635</v>
      </c>
      <c r="Y257" s="1" t="s">
        <v>51</v>
      </c>
      <c r="Z257" s="1" t="s">
        <v>2316</v>
      </c>
      <c r="AA257" s="1" t="s">
        <v>1673</v>
      </c>
      <c r="AC257" s="1" t="s">
        <v>54</v>
      </c>
      <c r="AD257" s="1" t="s">
        <v>1683</v>
      </c>
      <c r="AF257" s="1" t="s">
        <v>56</v>
      </c>
      <c r="AG257" s="1" t="s">
        <v>75</v>
      </c>
      <c r="AJ257" s="1" t="s">
        <v>58</v>
      </c>
      <c r="AK257" s="1" t="s">
        <v>76</v>
      </c>
      <c r="AL257" s="1" t="s">
        <v>2317</v>
      </c>
      <c r="AM257" s="1" t="s">
        <v>2318</v>
      </c>
    </row>
    <row r="258" spans="1:39" x14ac:dyDescent="0.3">
      <c r="A258" s="1" t="str">
        <f>HYPERLINK("https://hsdes.intel.com/resource/14013187837","14013187837")</f>
        <v>14013187837</v>
      </c>
      <c r="B258" s="1" t="s">
        <v>2319</v>
      </c>
      <c r="C258" s="1" t="s">
        <v>2368</v>
      </c>
      <c r="F258" s="1" t="s">
        <v>223</v>
      </c>
      <c r="G258" s="1" t="s">
        <v>123</v>
      </c>
      <c r="H258" s="1" t="s">
        <v>38</v>
      </c>
      <c r="I258" s="1" t="s">
        <v>39</v>
      </c>
      <c r="J258" s="1" t="s">
        <v>40</v>
      </c>
      <c r="K258" s="1" t="s">
        <v>1854</v>
      </c>
      <c r="L258" s="1">
        <v>20</v>
      </c>
      <c r="M258" s="1">
        <v>10</v>
      </c>
      <c r="N258" s="1" t="s">
        <v>2320</v>
      </c>
      <c r="O258" s="1" t="s">
        <v>225</v>
      </c>
      <c r="P258" s="1" t="s">
        <v>2321</v>
      </c>
      <c r="Q258" s="1" t="s">
        <v>2313</v>
      </c>
      <c r="R258" s="1" t="s">
        <v>2314</v>
      </c>
      <c r="S258" s="1" t="s">
        <v>2320</v>
      </c>
      <c r="T258" s="1" t="s">
        <v>70</v>
      </c>
      <c r="U258" s="1" t="s">
        <v>229</v>
      </c>
      <c r="V258" s="1" t="s">
        <v>230</v>
      </c>
      <c r="W258" s="1" t="s">
        <v>2315</v>
      </c>
      <c r="X258" s="1" t="s">
        <v>1635</v>
      </c>
      <c r="Y258" s="1" t="s">
        <v>51</v>
      </c>
      <c r="Z258" s="1" t="s">
        <v>2316</v>
      </c>
      <c r="AA258" s="1" t="s">
        <v>1673</v>
      </c>
      <c r="AC258" s="1" t="s">
        <v>54</v>
      </c>
      <c r="AD258" s="1" t="s">
        <v>1683</v>
      </c>
      <c r="AF258" s="1" t="s">
        <v>56</v>
      </c>
      <c r="AG258" s="1" t="s">
        <v>75</v>
      </c>
      <c r="AJ258" s="1" t="s">
        <v>58</v>
      </c>
      <c r="AK258" s="1" t="s">
        <v>76</v>
      </c>
      <c r="AL258" s="1" t="s">
        <v>2317</v>
      </c>
      <c r="AM258" s="1" t="s">
        <v>2322</v>
      </c>
    </row>
    <row r="259" spans="1:39" x14ac:dyDescent="0.3">
      <c r="A259" s="1" t="str">
        <f>HYPERLINK("https://hsdes.intel.com/resource/14013187884","14013187884")</f>
        <v>14013187884</v>
      </c>
      <c r="B259" s="1" t="s">
        <v>2323</v>
      </c>
      <c r="C259" s="1" t="s">
        <v>2368</v>
      </c>
      <c r="F259" s="1" t="s">
        <v>80</v>
      </c>
      <c r="G259" s="1" t="s">
        <v>123</v>
      </c>
      <c r="H259" s="1" t="s">
        <v>38</v>
      </c>
      <c r="I259" s="1" t="s">
        <v>39</v>
      </c>
      <c r="J259" s="1" t="s">
        <v>40</v>
      </c>
      <c r="K259" s="1" t="s">
        <v>82</v>
      </c>
      <c r="L259" s="1">
        <v>50</v>
      </c>
      <c r="M259" s="1">
        <v>10</v>
      </c>
      <c r="N259" s="1" t="s">
        <v>2324</v>
      </c>
      <c r="O259" s="1" t="s">
        <v>84</v>
      </c>
      <c r="P259" s="1" t="s">
        <v>2325</v>
      </c>
      <c r="Q259" s="1" t="s">
        <v>2326</v>
      </c>
      <c r="R259" s="1">
        <v>1604638265</v>
      </c>
      <c r="S259" s="1" t="s">
        <v>2324</v>
      </c>
      <c r="T259" s="1" t="s">
        <v>47</v>
      </c>
      <c r="U259" s="1" t="s">
        <v>88</v>
      </c>
      <c r="V259" s="1" t="s">
        <v>89</v>
      </c>
      <c r="W259" s="1" t="s">
        <v>2327</v>
      </c>
      <c r="X259" s="1" t="s">
        <v>1635</v>
      </c>
      <c r="Y259" s="1" t="s">
        <v>848</v>
      </c>
      <c r="Z259" s="1" t="s">
        <v>1693</v>
      </c>
      <c r="AA259" s="1" t="s">
        <v>1647</v>
      </c>
      <c r="AC259" s="1" t="s">
        <v>54</v>
      </c>
      <c r="AD259" s="1" t="s">
        <v>158</v>
      </c>
      <c r="AF259" s="1" t="s">
        <v>56</v>
      </c>
      <c r="AG259" s="1" t="s">
        <v>75</v>
      </c>
      <c r="AJ259" s="1" t="s">
        <v>58</v>
      </c>
      <c r="AK259" s="1" t="s">
        <v>76</v>
      </c>
      <c r="AL259" s="1" t="s">
        <v>2328</v>
      </c>
      <c r="AM259" s="1" t="s">
        <v>2329</v>
      </c>
    </row>
    <row r="260" spans="1:39" x14ac:dyDescent="0.3">
      <c r="A260" s="1" t="str">
        <f>HYPERLINK("https://hsdes.intel.com/resource/14013187934","14013187934")</f>
        <v>14013187934</v>
      </c>
      <c r="B260" s="1" t="s">
        <v>2330</v>
      </c>
      <c r="C260" s="1" t="s">
        <v>2368</v>
      </c>
      <c r="F260" s="1" t="s">
        <v>133</v>
      </c>
      <c r="G260" s="1" t="s">
        <v>123</v>
      </c>
      <c r="H260" s="1" t="s">
        <v>38</v>
      </c>
      <c r="I260" s="1" t="s">
        <v>39</v>
      </c>
      <c r="J260" s="1" t="s">
        <v>40</v>
      </c>
      <c r="K260" s="1" t="s">
        <v>2331</v>
      </c>
      <c r="L260" s="1">
        <v>30</v>
      </c>
      <c r="M260" s="1">
        <v>20</v>
      </c>
      <c r="N260" s="1" t="s">
        <v>2332</v>
      </c>
      <c r="O260" s="1" t="s">
        <v>136</v>
      </c>
      <c r="P260" s="1" t="s">
        <v>2333</v>
      </c>
      <c r="Q260" s="1" t="s">
        <v>2334</v>
      </c>
      <c r="R260" s="1" t="s">
        <v>2335</v>
      </c>
      <c r="S260" s="1" t="s">
        <v>2332</v>
      </c>
      <c r="T260" s="1" t="s">
        <v>47</v>
      </c>
      <c r="V260" s="1" t="s">
        <v>140</v>
      </c>
      <c r="W260" s="1" t="s">
        <v>2336</v>
      </c>
      <c r="X260" s="1" t="s">
        <v>1635</v>
      </c>
      <c r="Y260" s="1" t="s">
        <v>181</v>
      </c>
      <c r="Z260" s="1" t="s">
        <v>2337</v>
      </c>
      <c r="AA260" s="1" t="s">
        <v>2338</v>
      </c>
      <c r="AC260" s="1" t="s">
        <v>54</v>
      </c>
      <c r="AD260" s="1" t="s">
        <v>55</v>
      </c>
      <c r="AF260" s="1" t="s">
        <v>144</v>
      </c>
      <c r="AG260" s="1" t="s">
        <v>75</v>
      </c>
      <c r="AJ260" s="1" t="s">
        <v>58</v>
      </c>
      <c r="AK260" s="1" t="s">
        <v>76</v>
      </c>
      <c r="AL260" s="1" t="s">
        <v>2339</v>
      </c>
      <c r="AM260" s="1" t="s">
        <v>2340</v>
      </c>
    </row>
    <row r="261" spans="1:39" x14ac:dyDescent="0.3">
      <c r="A261" s="1" t="str">
        <f>HYPERLINK("https://hsdes.intel.com/resource/16012549679","16012549679")</f>
        <v>16012549679</v>
      </c>
      <c r="B261" s="1" t="s">
        <v>2341</v>
      </c>
      <c r="C261" s="1" t="s">
        <v>2368</v>
      </c>
      <c r="F261" s="1" t="s">
        <v>1853</v>
      </c>
      <c r="G261" s="1" t="s">
        <v>624</v>
      </c>
      <c r="H261" s="1" t="s">
        <v>38</v>
      </c>
      <c r="I261" s="1" t="s">
        <v>39</v>
      </c>
      <c r="J261" s="1" t="s">
        <v>40</v>
      </c>
      <c r="K261" s="1" t="s">
        <v>1854</v>
      </c>
      <c r="L261" s="1">
        <v>25</v>
      </c>
      <c r="M261" s="1">
        <v>18</v>
      </c>
      <c r="N261" s="1" t="s">
        <v>1865</v>
      </c>
      <c r="O261" s="1" t="s">
        <v>238</v>
      </c>
      <c r="P261" s="1" t="s">
        <v>1866</v>
      </c>
      <c r="Q261" s="1" t="s">
        <v>1867</v>
      </c>
      <c r="R261" s="1" t="s">
        <v>1868</v>
      </c>
      <c r="S261" s="1" t="s">
        <v>1865</v>
      </c>
      <c r="T261" s="1" t="s">
        <v>70</v>
      </c>
      <c r="V261" s="1" t="s">
        <v>1853</v>
      </c>
      <c r="W261" s="1" t="s">
        <v>1860</v>
      </c>
      <c r="X261" s="1" t="s">
        <v>1635</v>
      </c>
      <c r="Y261" s="1" t="s">
        <v>51</v>
      </c>
      <c r="Z261" s="1" t="s">
        <v>1693</v>
      </c>
      <c r="AA261" s="1" t="s">
        <v>1641</v>
      </c>
      <c r="AC261" s="1" t="s">
        <v>54</v>
      </c>
      <c r="AD261" s="1" t="s">
        <v>55</v>
      </c>
      <c r="AF261" s="1" t="s">
        <v>144</v>
      </c>
      <c r="AG261" s="1" t="s">
        <v>57</v>
      </c>
      <c r="AJ261" s="1" t="s">
        <v>58</v>
      </c>
      <c r="AK261" s="1" t="s">
        <v>76</v>
      </c>
      <c r="AL261" s="1" t="s">
        <v>2342</v>
      </c>
      <c r="AM261" s="1" t="s">
        <v>2343</v>
      </c>
    </row>
    <row r="262" spans="1:39" x14ac:dyDescent="0.3">
      <c r="A262" s="1" t="str">
        <f>HYPERLINK("https://hsdes.intel.com/resource/16012555633","16012555633")</f>
        <v>16012555633</v>
      </c>
      <c r="B262" s="1" t="s">
        <v>2344</v>
      </c>
      <c r="C262" s="1" t="s">
        <v>2368</v>
      </c>
      <c r="F262" s="1" t="s">
        <v>198</v>
      </c>
      <c r="G262" s="1" t="s">
        <v>123</v>
      </c>
      <c r="H262" s="1" t="s">
        <v>38</v>
      </c>
      <c r="I262" s="1" t="s">
        <v>39</v>
      </c>
      <c r="J262" s="1" t="s">
        <v>40</v>
      </c>
      <c r="K262" s="1" t="s">
        <v>1667</v>
      </c>
      <c r="L262" s="1">
        <v>15</v>
      </c>
      <c r="M262" s="1">
        <v>10</v>
      </c>
      <c r="N262" s="1" t="s">
        <v>2345</v>
      </c>
      <c r="O262" s="1" t="s">
        <v>201</v>
      </c>
      <c r="P262" s="1" t="s">
        <v>2346</v>
      </c>
      <c r="Q262" s="1" t="s">
        <v>362</v>
      </c>
      <c r="S262" s="1" t="s">
        <v>2345</v>
      </c>
      <c r="T262" s="1" t="s">
        <v>70</v>
      </c>
      <c r="V262" s="1" t="s">
        <v>198</v>
      </c>
      <c r="W262" s="1" t="s">
        <v>2347</v>
      </c>
      <c r="X262" s="1" t="s">
        <v>1635</v>
      </c>
      <c r="Y262" s="1" t="s">
        <v>51</v>
      </c>
      <c r="Z262" s="1" t="s">
        <v>1640</v>
      </c>
      <c r="AA262" s="1" t="s">
        <v>2348</v>
      </c>
      <c r="AC262" s="1" t="s">
        <v>54</v>
      </c>
      <c r="AD262" s="1" t="s">
        <v>158</v>
      </c>
      <c r="AF262" s="1" t="s">
        <v>56</v>
      </c>
      <c r="AG262" s="1" t="s">
        <v>57</v>
      </c>
      <c r="AJ262" s="1" t="s">
        <v>219</v>
      </c>
      <c r="AK262" s="1" t="s">
        <v>500</v>
      </c>
      <c r="AL262" s="1" t="s">
        <v>2349</v>
      </c>
      <c r="AM262" s="1" t="s">
        <v>2350</v>
      </c>
    </row>
    <row r="263" spans="1:39" x14ac:dyDescent="0.3">
      <c r="A263" s="1" t="str">
        <f>HYPERLINK("https://hsdes.intel.com/resource/16012977957","16012977957")</f>
        <v>16012977957</v>
      </c>
      <c r="B263" s="1" t="s">
        <v>2351</v>
      </c>
      <c r="C263" s="1" t="s">
        <v>2368</v>
      </c>
      <c r="F263" s="1" t="s">
        <v>198</v>
      </c>
      <c r="G263" s="1" t="s">
        <v>123</v>
      </c>
      <c r="H263" s="1" t="s">
        <v>38</v>
      </c>
      <c r="I263" s="1" t="s">
        <v>39</v>
      </c>
      <c r="J263" s="1" t="s">
        <v>40</v>
      </c>
      <c r="K263" s="1" t="s">
        <v>1667</v>
      </c>
      <c r="L263" s="1">
        <v>3</v>
      </c>
      <c r="M263" s="1">
        <v>3</v>
      </c>
      <c r="N263" s="1" t="s">
        <v>2352</v>
      </c>
      <c r="O263" s="1" t="s">
        <v>201</v>
      </c>
      <c r="P263" s="1" t="s">
        <v>2353</v>
      </c>
      <c r="Q263" s="1" t="s">
        <v>362</v>
      </c>
      <c r="R263" s="1" t="s">
        <v>2354</v>
      </c>
      <c r="S263" s="1" t="s">
        <v>2352</v>
      </c>
      <c r="T263" s="1" t="s">
        <v>70</v>
      </c>
      <c r="V263" s="1" t="s">
        <v>198</v>
      </c>
      <c r="W263" s="1" t="s">
        <v>2355</v>
      </c>
      <c r="X263" s="1" t="s">
        <v>1635</v>
      </c>
      <c r="Y263" s="1" t="s">
        <v>181</v>
      </c>
      <c r="Z263" s="1" t="s">
        <v>2356</v>
      </c>
      <c r="AA263" s="1" t="s">
        <v>2348</v>
      </c>
      <c r="AC263" s="1" t="s">
        <v>54</v>
      </c>
      <c r="AD263" s="1" t="s">
        <v>158</v>
      </c>
      <c r="AF263" s="1" t="s">
        <v>56</v>
      </c>
      <c r="AG263" s="1" t="s">
        <v>75</v>
      </c>
      <c r="AJ263" s="1" t="s">
        <v>58</v>
      </c>
      <c r="AK263" s="1" t="s">
        <v>1733</v>
      </c>
      <c r="AL263" s="1" t="s">
        <v>2357</v>
      </c>
      <c r="AM263" s="1" t="s">
        <v>2358</v>
      </c>
    </row>
    <row r="264" spans="1:39" x14ac:dyDescent="0.3">
      <c r="A264" s="1" t="str">
        <f>HYPERLINK("https://hsdes.intel.com/resource/22011834519","22011834519")</f>
        <v>22011834519</v>
      </c>
      <c r="B264" s="1" t="s">
        <v>2359</v>
      </c>
      <c r="C264" s="1" t="s">
        <v>2368</v>
      </c>
      <c r="F264" s="1" t="s">
        <v>36</v>
      </c>
      <c r="G264" s="1" t="s">
        <v>63</v>
      </c>
      <c r="H264" s="1" t="s">
        <v>38</v>
      </c>
      <c r="I264" s="1" t="s">
        <v>39</v>
      </c>
      <c r="J264" s="1" t="s">
        <v>40</v>
      </c>
      <c r="K264" s="1" t="s">
        <v>299</v>
      </c>
      <c r="L264" s="1">
        <v>3</v>
      </c>
      <c r="M264" s="1">
        <v>2</v>
      </c>
      <c r="N264" s="1" t="s">
        <v>2360</v>
      </c>
      <c r="O264" s="1" t="s">
        <v>238</v>
      </c>
      <c r="P264" s="1" t="s">
        <v>2361</v>
      </c>
      <c r="Q264" s="1" t="s">
        <v>45</v>
      </c>
      <c r="R264" s="1" t="s">
        <v>1540</v>
      </c>
      <c r="S264" s="1" t="s">
        <v>2360</v>
      </c>
      <c r="T264" s="1" t="s">
        <v>47</v>
      </c>
      <c r="V264" s="1" t="s">
        <v>48</v>
      </c>
      <c r="W264" s="1" t="s">
        <v>2362</v>
      </c>
      <c r="X264" s="1" t="s">
        <v>50</v>
      </c>
      <c r="Y264" s="1" t="s">
        <v>51</v>
      </c>
      <c r="Z264" s="1" t="s">
        <v>2363</v>
      </c>
      <c r="AA264" s="1" t="s">
        <v>2364</v>
      </c>
      <c r="AC264" s="1" t="s">
        <v>54</v>
      </c>
      <c r="AD264" s="1" t="s">
        <v>55</v>
      </c>
      <c r="AF264" s="1" t="s">
        <v>56</v>
      </c>
      <c r="AG264" s="1" t="s">
        <v>57</v>
      </c>
      <c r="AJ264" s="1" t="s">
        <v>58</v>
      </c>
      <c r="AK264" s="1" t="s">
        <v>76</v>
      </c>
      <c r="AL264" s="1" t="s">
        <v>2365</v>
      </c>
      <c r="AM264" s="1" t="s">
        <v>2366</v>
      </c>
    </row>
  </sheetData>
  <autoFilter ref="A1:AM264" xr:uid="{00000000-0001-0000-0000-000000000000}"/>
  <customSheetViews>
    <customSheetView guid="{BA50E503-8D39-4328-9EAF-6DAFF67FC10C}" showAutoFilter="1">
      <selection activeCell="B1" sqref="B1"/>
      <pageMargins left="0.7" right="0.7" top="0.75" bottom="0.75" header="0.3" footer="0.3"/>
      <autoFilter ref="A1:AM264" xr:uid="{00000000-0001-0000-0000-000000000000}"/>
    </customSheetView>
    <customSheetView guid="{02D23A4F-A8DC-4628-A03C-43729B8790B0}" filter="1" showAutoFilter="1">
      <selection activeCell="B79" sqref="B79"/>
      <pageMargins left="0.7" right="0.7" top="0.75" bottom="0.75" header="0.3" footer="0.3"/>
      <autoFilter ref="A1:AN273" xr:uid="{5E416D5E-4E33-4A8A-BC43-7FC0FDFD44BA}">
        <filterColumn colId="3">
          <filters blank="1"/>
        </filterColumn>
      </autoFilter>
    </customSheetView>
    <customSheetView guid="{297225AF-25C2-4C34-AF9D-1245656B3382}" filter="1" showAutoFilter="1" topLeftCell="A16">
      <selection activeCell="B108" sqref="B108"/>
      <pageMargins left="0.7" right="0.7" top="0.75" bottom="0.75" header="0.3" footer="0.3"/>
      <autoFilter ref="A1:AN273" xr:uid="{EF7E9DBB-C131-4F45-A206-16B14FF6F770}">
        <filterColumn colId="3">
          <filters blank="1"/>
        </filterColumn>
      </autoFilter>
    </customSheetView>
    <customSheetView guid="{A99B4083-6341-4DD1-B1E3-C0C9E67671CA}" filter="1" showAutoFilter="1" topLeftCell="A90">
      <selection activeCell="D139" sqref="D139"/>
      <pageMargins left="0.7" right="0.7" top="0.75" bottom="0.75" header="0.3" footer="0.3"/>
      <autoFilter ref="A1:AN273" xr:uid="{EF656628-94C1-47B7-8DE3-F09B52E78EBD}">
        <filterColumn colId="2">
          <filters blank="1">
            <filter val="jin"/>
          </filters>
        </filterColumn>
      </autoFilter>
    </customSheetView>
    <customSheetView guid="{DD1BE667-406E-476D-94D0-C0741DBE1975}" showAutoFilter="1" topLeftCell="B1">
      <selection activeCell="C4" sqref="C4"/>
      <pageMargins left="0.7" right="0.7" top="0.75" bottom="0.75" header="0.3" footer="0.3"/>
      <autoFilter ref="A1:AL273" xr:uid="{C3DF1F3F-F1CB-40D6-83BB-25CDAD1551E4}"/>
    </customSheetView>
    <customSheetView guid="{F67669DC-DAB7-4B57-BAD0-6729910E4FBF}" filter="1" showAutoFilter="1" topLeftCell="A218">
      <selection activeCell="D257" sqref="D257"/>
      <pageMargins left="0.7" right="0.7" top="0.75" bottom="0.75" header="0.3" footer="0.3"/>
      <autoFilter ref="A1:AN273" xr:uid="{8CFBD811-AF51-451B-8F1E-32F37783EB5E}">
        <filterColumn colId="2">
          <filters>
            <filter val="Vikram"/>
          </filters>
        </filterColumn>
        <filterColumn colId="3">
          <filters blank="1"/>
        </filterColumn>
      </autoFilter>
    </customSheetView>
    <customSheetView guid="{8E71BB91-30EC-4855-9C94-8304B29ECD39}" filter="1" showAutoFilter="1">
      <selection activeCell="B14" sqref="B14"/>
      <pageMargins left="0.7" right="0.7" top="0.75" bottom="0.75" header="0.3" footer="0.3"/>
      <autoFilter ref="A1:AM264" xr:uid="{54D5B4B5-F657-46B2-B36C-1BD96D1E721D}">
        <filterColumn colId="2">
          <filters>
            <filter val="Passed"/>
          </filters>
        </filterColumn>
      </autoFilter>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RPL_SBGA_IFWI_Test suite_Ext_BA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Agarwal, Naman</cp:lastModifiedBy>
  <dcterms:created xsi:type="dcterms:W3CDTF">2022-10-04T05:30:11Z</dcterms:created>
  <dcterms:modified xsi:type="dcterms:W3CDTF">2022-12-05T03:56:22Z</dcterms:modified>
</cp:coreProperties>
</file>