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FV\"/>
    </mc:Choice>
  </mc:AlternateContent>
  <xr:revisionPtr revIDLastSave="0" documentId="13_ncr:81_{4724F9C4-4094-4CD7-B905-9090F2FEE327}" xr6:coauthVersionLast="47" xr6:coauthVersionMax="47" xr10:uidLastSave="{00000000-0000-0000-0000-000000000000}"/>
  <bookViews>
    <workbookView xWindow="-108" yWindow="-108" windowWidth="23256" windowHeight="12576" xr2:uid="{00000000-000D-0000-FFFF-FFFF00000000}"/>
  </bookViews>
  <sheets>
    <sheet name="RPL_SBGA_IFWI_Test suite_FV_3SC" sheetId="1" r:id="rId1"/>
  </sheets>
  <definedNames>
    <definedName name="_xlnm._FilterDatabase" localSheetId="0" hidden="1">'RPL_SBGA_IFWI_Test suite_FV_3SC'!$A$1:$AM$59</definedName>
    <definedName name="Z_45AABD25_CA8C_47A8_B23D_A2FF906906ED_.wvu.FilterData" localSheetId="0" hidden="1">'RPL_SBGA_IFWI_Test suite_FV_3SC'!$A$1:$AM$59</definedName>
    <definedName name="Z_45D88719_1879_4E87_B337_5BDC36EC0E0B_.wvu.FilterData" localSheetId="0" hidden="1">'RPL_SBGA_IFWI_Test suite_FV_3SC'!$A$1:$AM$59</definedName>
    <definedName name="Z_53492F5A_116C_4ED9_B5CC_0438EF010A44_.wvu.FilterData" localSheetId="0" hidden="1">'RPL_SBGA_IFWI_Test suite_FV_3SC'!$A$1:$AM$59</definedName>
    <definedName name="Z_6478B82B_E1B5_4370_BB29_5AABFBC9D90F_.wvu.FilterData" localSheetId="0" hidden="1">'RPL_SBGA_IFWI_Test suite_FV_3SC'!$A$1:$AM$59</definedName>
    <definedName name="Z_69EE17DB_80DA_42F1_AAF2_E234FC89F302_.wvu.FilterData" localSheetId="0" hidden="1">'RPL_SBGA_IFWI_Test suite_FV_3SC'!$A$1:$AM$59</definedName>
    <definedName name="Z_909FE0E3_9CED_4836_ACF3_5449F4A282B2_.wvu.FilterData" localSheetId="0" hidden="1">'RPL_SBGA_IFWI_Test suite_FV_3SC'!$A$1:$AM$59</definedName>
    <definedName name="Z_A02034D7_8AE7_4FF9_871D_4C523A382E8F_.wvu.FilterData" localSheetId="0" hidden="1">'RPL_SBGA_IFWI_Test suite_FV_3SC'!$A$1:$AM$59</definedName>
    <definedName name="Z_A74A09B0_1E3F_4CDC_8A4A_0E6AC9339A06_.wvu.FilterData" localSheetId="0" hidden="1">'RPL_SBGA_IFWI_Test suite_FV_3SC'!$A$1:$AM$59</definedName>
    <definedName name="Z_B55441DF_3264_4F72_ACA8_EED5443EE23E_.wvu.FilterData" localSheetId="0" hidden="1">'RPL_SBGA_IFWI_Test suite_FV_3SC'!$A$1:$AM$59</definedName>
    <definedName name="Z_CFFA9951_6D7C_494E_972D_2180D8A9C409_.wvu.FilterData" localSheetId="0" hidden="1">'RPL_SBGA_IFWI_Test suite_FV_3SC'!$A$1:$AM$59</definedName>
    <definedName name="Z_FED0A1CA_3B9A_4098_8796_B1045ABF9239_.wvu.FilterData" localSheetId="0" hidden="1">'RPL_SBGA_IFWI_Test suite_FV_3SC'!$A$1:$AM$59</definedName>
  </definedNames>
  <calcPr calcId="191029"/>
  <customWorkbookViews>
    <customWorkbookView name="Agarwal, Naman - Personal View" guid="{6478B82B-E1B5-4370-BB29-5AABFBC9D90F}" mergeInterval="0" personalView="1" maximized="1" xWindow="-9" yWindow="-9" windowWidth="1938" windowHeight="1048" activeSheetId="1"/>
    <customWorkbookView name="Jha, VikramX - Personal View" guid="{A74A09B0-1E3F-4CDC-8A4A-0E6AC9339A06}" mergeInterval="0" personalView="1" maximized="1" xWindow="-11" yWindow="-11" windowWidth="1942" windowHeight="1042" activeSheetId="1"/>
    <customWorkbookView name="Poyil Veetil, AbhijithX - Personal View" guid="{A02034D7-8AE7-4FF9-871D-4C523A382E8F}" mergeInterval="0" personalView="1" xWindow="1" yWindow="1" windowWidth="1918" windowHeight="1028" activeSheetId="1"/>
    <customWorkbookView name="Kumar, ChethanX - Personal View" guid="{CFFA9951-6D7C-494E-972D-2180D8A9C409}" mergeInterval="0" personalView="1" maximized="1" xWindow="-9" yWindow="-9" windowWidth="1938" windowHeight="1048" activeSheetId="1"/>
    <customWorkbookView name="Rd, NagashreeX - Personal View" guid="{45D88719-1879-4E87-B337-5BDC36EC0E0B}" mergeInterval="0" personalView="1" maximized="1" xWindow="-11" yWindow="-11" windowWidth="1942" windowHeight="1042" activeSheetId="1"/>
    <customWorkbookView name="Adagoor Revanna, BharathrajX - Personal View" guid="{FED0A1CA-3B9A-4098-8796-B1045ABF9239}"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alcChain>
</file>

<file path=xl/sharedStrings.xml><?xml version="1.0" encoding="utf-8"?>
<sst xmlns="http://schemas.openxmlformats.org/spreadsheetml/2006/main" count="1738" uniqueCount="623">
  <si>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</si>
  <si>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</si>
  <si>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</si>
  <si>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</si>
  <si>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</si>
  <si>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</si>
  <si>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</si>
  <si>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</si>
  <si>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</si>
  <si>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</si>
  <si>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</si>
  <si>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</si>
  <si>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</si>
  <si>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</si>
  <si>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</si>
  <si>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</si>
  <si>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</si>
  <si>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</si>
  <si>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</si>
  <si>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</si>
  <si>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</si>
  <si>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</si>
  <si>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</si>
  <si>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</si>
  <si>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</si>
  <si>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</si>
  <si>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</si>
  <si>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</si>
  <si>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</si>
  <si>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</si>
  <si>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</si>
  <si>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</si>
  <si>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</si>
  <si>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</si>
  <si>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</si>
  <si>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</si>
  <si>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</si>
  <si>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</si>
  <si>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</si>
  <si>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</si>
  <si>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</si>
  <si>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</si>
  <si>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</si>
  <si>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</si>
  <si>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</si>
  <si>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</si>
  <si>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</si>
  <si>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</si>
  <si>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</si>
  <si>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</si>
  <si>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</si>
  <si>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</si>
  <si>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</si>
  <si>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</si>
  <si>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</si>
  <si>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</si>
  <si>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</si>
  <si>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</si>
  <si>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</si>
  <si>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</si>
  <si>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</si>
  <si>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</si>
  <si>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common,emulation.hybrid,emulation.ip,silicon,simulation.ip</t>
  </si>
  <si>
    <t>Power Btn/HID</t>
  </si>
  <si>
    <t>3-medium</t>
  </si>
  <si>
    <t>Verify Dual display is working in Clone mode (onboard eDP+HDMI) with S4, S5, warm and cold reset cycles</t>
  </si>
  <si>
    <t>vchenthx</t>
  </si>
  <si>
    <t>common,emulation.ip,silicon,simulation.ip</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</si>
  <si>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</si>
  <si>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</si>
  <si>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</si>
  <si>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</si>
  <si>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</si>
  <si>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</si>
  <si>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</si>
  <si>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</si>
  <si>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</si>
  <si>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</si>
  <si>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</si>
  <si>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</si>
  <si>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SV1DC1,RPLP_Win10DC1,RPL-P_3SDC2,RPLP_SV1DC2,RPLP_Win10DC2,MTL_S_DELTA_FR_COVERAGE,ADL_N_REV0,ADL-N_REV1,ADL_SBGA_5GC,ADL_SBGA_3DC1,ADL_SBGA_3DC2,ADL_SBGA_3DC3,ADL_SBGA_3DC4,RPL-SBGA_5SC,RPLHx_SV1GC,RPLHx_Win10GC,RPL-SBGA_3SC1,ADL-M_3SDC2,ADL-M_2SDC1,ADL-M_2SDC2,RPL-P_3SDC3,RPL-S_2SDC7,MTL_M_P_PV_POR,MTL-M_4SDC1,MTL-M_4SDC2,MTL-M_3SDC3,MTL-M_2SDC4,MTL-M_2SDC5,MTL-M_2SDC6,LNL_M_PSS1.0,RPL-P_2SDC4,RPL-Px_2SDC1,MTL_M_P_PV_POR,IFWI_COVERAGE_DELTA,MTLSDC1,MTLSDC1,LNL_M_PSS0.8</t>
  </si>
  <si>
    <t>Verify Dual display is working in Clone mode with (onboard eDP+HDMI) S3 cycles</t>
  </si>
  <si>
    <t>common</t>
  </si>
  <si>
    <t>CSS-IVE-70340</t>
  </si>
  <si>
    <t>HDMI clone display should configure without any issue. 
System should enter and exit S3 mode. 
After S3 clone mode should come without any issue.</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</si>
  <si>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</si>
  <si>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</si>
  <si>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</si>
  <si>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ADL-P_5SGC2,MTL-M_5SGC1,MTL-M_3SDC1,MTL-M_2SDC1,MTL-M_2SDC2,MTL-M_2SDC3,MTL-P_5SGC1,MTL-P_3SDC1,MTL-P_3SDC2,MTL-P_2SDC1,MTL-P_2SDC2,ADL-P_3SDC5,RPL-Px_5SGC1,RPL-Px_4SDC1,RPL-P_4SDC1,RPLP_SV1DC1,RPLP_Win10DC1,MTL_S_DELTA_FR_COVERAGE,ADL_N_REV0,ADL-N_REV1,ADL_SBGA_5GC,ADL_SBGA_3DC1,ADL_SBGA_3DC2,ADL_SBGA_3DC3,ADL_SBGA_3DC4,RPL-SBGA_5SC,RPLHx_SV1GC,RPLHx_Win10GC,RPL-SBGA_3SC1,RPL-P_3SDC3,RPL-S_2SDC7,MTL_M_P_PV_POR,MTL-M_4SDC1,MTL-M_4SDC2,MTL-M_3SDC3,MTL-M_2SDC4,MTL-M_2SDC5,MTL-M_2SDC6,LNL_M_PSS1.0,RPL-Px_2SDC1,MTL_M_P_PV_POR,IFWI_COVERAGE_DELTA</t>
  </si>
  <si>
    <t>sumith2x</t>
  </si>
  <si>
    <t>bios.platform,fw.ifwi.ish</t>
  </si>
  <si>
    <t>Touch &amp; Sensing</t>
  </si>
  <si>
    <t>Verify Sensor Hub FW option removed from BIOS</t>
  </si>
  <si>
    <t>common,emulation.ip,fpga.hybrid,silicon,simulation.ip</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</si>
  <si>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</si>
  <si>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</si>
  <si>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</si>
  <si>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</si>
  <si>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</si>
  <si>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</si>
  <si>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</si>
  <si>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</si>
  <si>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</si>
  <si>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L4 Extended-FV</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</si>
  <si>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</si>
  <si>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</si>
  <si>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RPL-S_2SDC9,RPL-P_DC7, RPL-SBGA_DC3</t>
  </si>
  <si>
    <t>rohith2x</t>
  </si>
  <si>
    <t>Power Management</t>
  </si>
  <si>
    <t>windows.20h2_vibranium.x64</t>
  </si>
  <si>
    <t>reddyv5x</t>
  </si>
  <si>
    <t>bios.platform,fw.ifwi.pmc</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</si>
  <si>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</si>
  <si>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</si>
  <si>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</si>
  <si>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</si>
  <si>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</si>
  <si>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</si>
  <si>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</si>
  <si>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</si>
  <si>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2-high</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</si>
  <si>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</si>
  <si>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</si>
  <si>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</si>
  <si>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</si>
  <si>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t>
  </si>
  <si>
    <t>Verify system stability on performing Sx cycles with "Driver Verifier Options" enabled in OS</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</si>
  <si>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</si>
  <si>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</si>
  <si>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S-states</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</si>
  <si>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</si>
  <si>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</si>
  <si>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</si>
  <si>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</si>
  <si>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</si>
  <si>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</si>
  <si>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</si>
  <si>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</si>
  <si>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debug interfaces,NPK,TBT_PD_EC_NA</t>
  </si>
  <si>
    <t>vhebbarx</t>
  </si>
  <si>
    <t>Verify finger print sensor(FPS) Functionality Pre and Post Sx Cycle</t>
  </si>
  <si>
    <t>bios.platform,fw.ifwi.pchc</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</si>
  <si>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</si>
  <si>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</si>
  <si>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</si>
  <si>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</si>
  <si>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</si>
  <si>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</si>
  <si>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</si>
  <si>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</si>
  <si>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MTLSDC2,RPL_Hx-R-GC,RPL_Hx-R-DC1,LNLM5SGC, LNLM3SDC2, LNLM2SDC7,RPL-P_DC7, RPL-SBGA_DC3</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</si>
  <si>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</si>
  <si>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</si>
  <si>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</si>
  <si>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</si>
  <si>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</si>
  <si>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</si>
  <si>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</si>
  <si>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</si>
  <si>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</si>
  <si>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IFWI_Payload_Platform-Val,MTL-P_5SGC1,MTL-P_4SDC1,MTL-P_4SDC2,MTL-P_3SDC3,MTL-P_3SDC4,RPL-SBGA_5SC,RPL-SBGA_3SC,MTLSDC2,LNLM5SGC,LNLM3SDC2,MTLSDC2,RPL_Hx-R-GC,RPL_Hx-R-DC1,LNLM5SGC, LNLM3SDC2, LNLM2SDC7,RPL-P_DC7, RPL-SBGA_DC3</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</si>
  <si>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</si>
  <si>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</si>
  <si>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</si>
  <si>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</si>
  <si>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</si>
  <si>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</si>
  <si>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</si>
  <si>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</si>
  <si>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</si>
  <si>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</si>
  <si>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RPL-S_2SDC9,RPL-P_DC7, RPL-SBGA_DC3</t>
  </si>
  <si>
    <t>Verify Coexistence of Discrete Wi-Fi and Bluetooth functionality in OS after S3, S4, S5, Warm and cold reboot cycles</t>
  </si>
  <si>
    <t>bios.pch,fw.ifwi.pchc</t>
  </si>
  <si>
    <t>CSS-IVE-117091</t>
  </si>
  <si>
    <t>Networking and Connectivity</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</si>
  <si>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</si>
  <si>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discrete WiFi/BT</t>
  </si>
  <si>
    <t>Lakefield Windows Platform Power On strategy -Wifi-BT Domain Rev1.0,
LKF: 4_335-LZ-798
JSLP: 1607196254
MTL:16011187507,16011327085</t>
  </si>
  <si>
    <t>WIFI and Bluetooth should work together without any issue in OS across power management flows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</si>
  <si>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</si>
  <si>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</si>
  <si>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Integration</t>
  </si>
  <si>
    <t>This Test case is Verify Coexistence of Discrete Wi-Fi and Bluetooth functionality in OS across power management flows</t>
  </si>
  <si>
    <t>UDL2.0_ATMS2.0,LKF_PO_Phase3,LKF_PO_New_P3,ICL_RVPC_NA,OBC-CNL-PTF-CNVd-Connectivity-WiFi_BT,OBC-CFL-PTF-CNVd-Connectivity-WiFi_BT,OBC-LKF-PTF-CNVd-Connectivity-WiFi_BT,OBC-ICL-PTF-CNVd-Connectivity-WiFi_BT,OBC-TGL-PTF-CNVd-Connectivity-WiFi_BT,CML_Delta_From_WHL,TGL_IFWI_FOC_BLUE,IFWI_Payload_Platform,UTR_SYNC,RPL_S_MASTER,RPL_S_BackwardCompADL-S_4SDC1,ADL-S_4SDC2,ADL_N_MASTER,ADL_N_3SDC1,ADL_N_2SDC1,TGL_H_MASTER,IFWI_TEST_SUITE,IFWI_COMMON_UNIFIED,MTL_Test_Suite,TGL_H_4SDC2,TGL_H_4SDC3,,,ADL-P_4SDC1,ADL-P_2SDC3RPL-Px_5SGC1,ADL_N_REV0,ADL-N_REV1,RPL-SBGA_3SC1,ADL-M_3SDC2,ADL-M_2SDC2,RPL-S_3SDC3,,RPL_S_QRCBAT,ADL_SBGA_3DC1,ADL_SBGA_3DC2,RPL_Px_QRC,MTL-M_3SDC3,MTL_IFWI_CBV_PMC,,MTL IFWI_Payload_Platform-Val,RPL-S_2SDC1, MTL-P_3SDC4,RPL-sbga_QRC_BAT,RPL-P_3SDC3,RPL_P_QRC,,LNLM3SDC2, MTLSDC2, MTLSDC2, MTLSDC1, RPL-S_2SDC1, RPL_Hx-R-GC, RPL_Hx-R-DC17, LNLM3SDC2</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</si>
  <si>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</si>
  <si>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</si>
  <si>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</si>
  <si>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</si>
  <si>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</si>
  <si>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</si>
  <si>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</si>
  <si>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</si>
  <si>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</si>
  <si>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</si>
  <si>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</si>
  <si>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</si>
  <si>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</si>
  <si>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</si>
  <si>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</si>
  <si>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</si>
  <si>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</si>
  <si>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</si>
  <si>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</si>
  <si>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</si>
  <si>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</si>
  <si>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</si>
  <si>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</si>
  <si>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</si>
  <si>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</si>
  <si>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</si>
  <si>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System memory using Windows Memory Diagnostics tool (Extended)</t>
  </si>
  <si>
    <t>anaray5x</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</si>
  <si>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</si>
  <si>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</si>
  <si>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</si>
  <si>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</si>
  <si>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</si>
  <si>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</si>
  <si>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</si>
  <si>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</si>
  <si>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</si>
  <si>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</si>
  <si>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</si>
  <si>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</si>
  <si>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</si>
  <si>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</si>
  <si>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</si>
  <si>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</si>
  <si>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</si>
  <si>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</si>
  <si>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</si>
  <si>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</si>
  <si>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</si>
  <si>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system stability on performing Deep Sx cycles  in AC mode</t>
  </si>
  <si>
    <t>CSS-IVE-71688</t>
  </si>
  <si>
    <t>ADL-S_ADP-S_SODIMM_DDR5_1DPC_Alpha,ADL-S_ADP-S_UDIMM_DDR5_1DPC_PreAlpha,CFL_KBPH_S62_RS3_PV,CFL_S42_RS4_PV,CFL_S42_RS5_PV,CFL_S62_RS4_PV,CFL_S62_RS5_PV,CFL_S82_RS5_PV,CFL_S82_RS6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TGL_H81_20H1_RS7_ALPHA,TGL_H81_20H1_RS7_BETA,TGL_H81_20H1_RS7_PV</t>
  </si>
  <si>
    <t>DeepSX</t>
  </si>
  <si>
    <t>BC-RQTBC-2815,BC-RQTBC-13042
BC-RQTBC-14026, BC-RQTBCTL-1223
DS5: BC-RQTBC-15322
DS4: BC-RQTBC-15321
BC-RQTBC-16813 
RKL: 2203202979
ADL : 2205167115 , 2205168024, 2205168253,2203202084</t>
  </si>
  <si>
    <t>System should be stable on performing Deep Sx cycles with system in AC mode</t>
  </si>
  <si>
    <t>bios.alderlake,bios.arrowlake,bios.coffeelake,bios.cometlake,bios.kabylake,bios.lunarlake,bios.meteorlake,bios.raptorlake,bios.rocketlake,bios.tigerlake,ifwi.arrowlake,ifwi.coffeelake,ifwi.cometlake,ifwi.kabylake,ifwi.lunarlake,ifwi.meteorlake,ifwi.raptorlake,ifwi.tigerlake</t>
  </si>
  <si>
    <t>bios.alderlake,bios.arrowlake,bios.coffeelake,bios.cometlake,bios.kabylake,bios.meteorlake,bios.raptorlake,bios.rocketlake,bios.tigerlake,ifwi.coffeelake,ifwi.cometlake,ifwi.kabylake,ifwi.meteorlake,ifwi.raptorlake,ifwi.tigerlake</t>
  </si>
  <si>
    <t>Intention of the testcase is to verify system stability on performing Deep Sx cycles with system in AC mode</t>
  </si>
  <si>
    <t>EC-FV,EC-DSX,EC-BATTERY,InProdATMS1.0_03March2018,PSE 1.0,ADL_S_Dryrun_Done,ECVAL-DT-FV,TGL_H_Delta,IFWI_Payload_BIOS,IFWI_Payload_EC,IFWI_Payload_PMC,RKL-S X2_(CML-S+CMP-H)_S62,RKL-S X2_(CML-S+CMP-H)_S102,UTR_SYNC,RPL_S_BackwardComp,RPL_S_MASTER,MTL_S_MASTER,ADL-S_ 5SGC_1DPC,ADL-S_4SDC1,ADL-S_4SDC2,ADL-S_4SDC4,IFWI_TEST_SUITE,IFWI_COMMON_UNIFIED,TGL_H_MASTER,MTL_P_NA,MTL_M_NA,MTL_IFWI_BAT,ADL_SBGA_5GC,ADL_SBGA_3DC1,ADL_SBGA_3DC2,ADL_SBGA_3DC3,ADL_SBGA_3DC4,ADL-S_Post-Si_In_Production,MTL_IFWI_CBV_PMC,MTL_IFWI_CBV_EC,RPL-SBGA_3SC,RPL-SBGA_DC3</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</si>
  <si>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</si>
  <si>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</si>
  <si>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</si>
  <si>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</si>
  <si>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</si>
  <si>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</si>
  <si>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</si>
  <si>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</si>
  <si>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</si>
  <si>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</si>
  <si>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Win10GC,RPLS_SV1GC,RPL-S_4SDC1,RPL-S_4SDC2,RPL-S_2SDC1,RPL-S_2SDC2,RPL-S_2SDC3,ADL-P_5SGC1,ADL-P_5SGC2,ADL-M_5SGC1,MTL_Steps_tag_NA,RP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MTLSGC1,MTLSDC1,MTLSDC2,MTLSDC3,MTLSDC4,RPL-Px_4SP2,RPL_Hx-R-GC,RPL_Hx-R-DC1,LNL_M_PSS0.8,RPL-P_DC7</t>
  </si>
  <si>
    <t>Validate system stability, S3, S4 and cold boot with 3D benchmark tool with Hybrid Gfx mode on PCIE-X4 slot</t>
  </si>
  <si>
    <t>bios.sa,fw.ifwi.bios</t>
  </si>
  <si>
    <t>CSS-IVE-80935</t>
  </si>
  <si>
    <t>ADL-S_ADP-S_SODIMM_DDR5_1DPC_Alpha,ADL-S_ADP-S_UDIMM_DDR5_1DPC_PreAlpha,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</si>
  <si>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BenchMark Tests,Hybrid Gfx,S-states</t>
  </si>
  <si>
    <t>BC-RQTBC-10642
BC-RQTBC-14495</t>
  </si>
  <si>
    <t>System should be stable and 3D mark app should get run without any crash/BSOD</t>
  </si>
  <si>
    <t>bios.alderlake,bios.amberlake,bios.apollolake,bios.arrowlake,bios.geminilake,bios.icelake-client,bios.meteorlake,bios.raptorlake,bios.rocketlake,bios.tigerlake,ifwi.apollolake,ifwi.arrowlake,ifwi.geminilake,ifwi.icelake,ifwi.meteorlake,ifwi.raptorlake,ifwi.tigerlake</t>
  </si>
  <si>
    <t>bios.alderlake,bios.apollolake,bios.arrowlake,bios.geminilake,bios.icelake-client,bios.raptorlake,bios.rocketlake,bios.tigerlake,ifwi.apollolake,ifwi.geminilake,ifwi.icelake,ifwi.meteorlake,ifwi.raptorlake,ifwi.tigerlake</t>
  </si>
  <si>
    <t>3D bench mark</t>
  </si>
  <si>
    <t>This test is to validate system stability, S3, S4 and Cold boot with 3D benchmark tool for Hybrid Gfx mode</t>
  </si>
  <si>
    <t>GLK-FW-PO,GLK-HG,ICL-ArchReview-PostSi,UDL2.0_ATMS2.0,TGL_PCIe-Gen4,OBC-ICL-GPU-PCIe-Graphics-HG,OBC-TGL-GPU-PCIe-Graphics-HG,IFWI_Payload_Platform,PRT_FIX,UTR_SYNC,ADL-S_4SDC2,MTL_Test_Suite,ADL_M_NA,IFWI_COMMON_UNIFIED,IFWI_TEST_SUITE,TGL_H_MASTER,RPL_S_NA,ADL-P_5SGC2,ADL-P_2SDC3,MTL_IFWI_CBV_PMC,MTL IFWI_Payload_Platform-Val,RPL-SBGA_3SC,RPL-P_4SDC1,RPLP_SV1DC1,RPLP_Win10DC1,RPL-P_2SDC3,
IPU23.1_BIOS_change,RPL_Hx-R-GC</t>
  </si>
  <si>
    <t>Verify Hybrid Gfx resume over PCIe x16 PEG slot, pre and post warm/cold reset cycles</t>
  </si>
  <si>
    <t>CSS-IVE-140340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</si>
  <si>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</si>
  <si>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Gfx,PCIe_Gen5</t>
  </si>
  <si>
    <t>ADL: "SIV_ADL_S_Validation_Config_v1.1_ww18"20"</t>
  </si>
  <si>
    <t>HG card should be detected over x16 slot pre and post warm/cold reset cycles</t>
  </si>
  <si>
    <t>bios.alderlake,bios.arrowlake,bios.meteorlake,bios.raptorlake,bios.raptorlake_refresh,ifwi.arrowlake,ifwi.meteorlake,ifwi.raptorlake,ifwi.raptorlake_refresh</t>
  </si>
  <si>
    <t>bios.alderlake,bios.arrowlake,bios.meteorlake,bios.raptorlake,ifwi.raptorlake</t>
  </si>
  <si>
    <t>Intention of the Test case is to ensure that the HG card should be detected on PCIe x16 slot and the respective functionality should work without issues</t>
  </si>
  <si>
    <t>UTR_SYNC,RPL_S_MASTER,RPL_S_BackwardComp,ADL-S_4SDC2,MTL_Test_Suite,MTL_S_MASTER,IFWI_COMMON_UNIFIED,IFWI_TEST_SUITE,RPL-S_2SDC7,DESKTOP_ONLY,ADL_SBGA_3DC3,ADL_SBGA_3DC4,RPL-Px_4SDC1,RPL-SBGA_3SC,MTLSDC4,MTLSDC5,MTLSDC6,MTLSDC1,RPL_Hx-R-GC,RPL-SBGA_5SC,RPLHx_SV1GC,RPLHx_Win10GC</t>
  </si>
  <si>
    <t>Verify Gen4 HG basic functionality on x16 PEG slot pre and post S4 and S5 cycles</t>
  </si>
  <si>
    <t>bios.sa,fw.ifwi.bios,fw.ifwi.pmc</t>
  </si>
  <si>
    <t>CSS-IVE-145196</t>
  </si>
  <si>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</si>
  <si>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Gfx,PCIe-Gen4,S-states</t>
  </si>
  <si>
    <t>RKL: 2205167457</t>
  </si>
  <si>
    <t>SG/HG configuration should work without issues. Able to play Full HD video file on media player without issues and Benchmark should run smoothly
 </t>
  </si>
  <si>
    <t>bios.alderlake,bios.arrowlake,bios.meteorlake,bios.raptorlake,bios.raptorlake_refresh,bios.rocketlake,bios.tigerlake,ifwi.arrowlake,ifwi.meteorlake,ifwi.raptorlake,ifwi.raptorlake_refresh,ifwi.tigerlake</t>
  </si>
  <si>
    <t>bios.alderlake,bios.arrowlake,bios.meteorlake,bios.raptorlake,bios.rocketlake,ifwi.raptorlake</t>
  </si>
  <si>
    <t>Intention of the TC is to check for Hybrid graphics should work as expected with multiple S4/S5 cycles</t>
  </si>
  <si>
    <t>BIOS_Optimization,UTR_SYNC,RPL_S_MASTER,RPL_S_BackwardComp,ADL-S_4SDC2,MTL_Test_Suite,MTL_S_MASTER,IFWI_COMMON_UNIFIED,IFWI_TEST_SUITE,RPL-S_4SDC2,DESKTOP_ONLY,ADL_SBGA_3DC3,ADL_SBGA_3DC4,RPL-Px_4SDC1,MTL_IFWI_CBV_PMC,MTL_IFWI_CBV_SPHY,RPL-SBGA_3SC,RPL-SBGA_4SC,MTLSGC1,MTLSDC3,MTLSDC4,MTLSDC5,RPL_Hx-R-GC,RPL_Hx-R-DC1,RPL-SBGA_DC3,RPL-SBGA_5SC,RPLHx_SV1GC,RPLHx_Win10GC</t>
  </si>
  <si>
    <t>Internal and External Storage</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</si>
  <si>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</si>
  <si>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</si>
  <si>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</si>
  <si>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</si>
  <si>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</si>
  <si>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</si>
  <si>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</si>
  <si>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</si>
  <si>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</si>
  <si>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</si>
  <si>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SV1GC,RPLP_Win10GC,RPL-P_4SDC1,RPLP_SV1DC1,RPLP_Win10DC1,RPL-P_3SDC2,RPLP_SV1DC2,RPLP_Win10DC2,RPL-P_2SDC4,ADL-N_REV1,ADL_SBGA_5GC,ADL_SBGA_3DC1,ADL_SBGA_3DC2,ADL_SBGA_3DC3,ADL_SBGA_3DC4,RPL-SBGA_5SC,RPLHx_SV1GC,RPLHx_Win10G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</si>
  <si>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</si>
  <si>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</si>
  <si>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</si>
  <si>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</si>
  <si>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</si>
  <si>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</si>
  <si>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</si>
  <si>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</si>
  <si>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</si>
  <si>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</si>
  <si>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</si>
  <si>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</si>
  <si>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</si>
  <si>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</si>
  <si>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</si>
  <si>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</si>
  <si>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</si>
  <si>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</si>
  <si>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</si>
  <si>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</si>
  <si>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</si>
  <si>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Win10GC,RPLS_SV1GC,RPL-S_4SDC1,RPL-S_4SDC2,RPL-S_2SDC1,RPL-S_2SDC2,RPL-S_2SDC3,ADL-P_5SGC1,ADL-P_5SGC2,ADL-M_5SGC1,RPL_Steps_Tag_NA,MTL_Steps_Tag_NA,RPL-P_5SGC1,RPLP_SV1GC,RPLP_Win10GC,RPL-P_4SDC1,RPLP_SV1DC1,RPLP_Win10DC1,RPL-P_3SDC2,RPLP_SV1DC2,RPLP_Win10DC2,RPL-P_2SDC4,RPL_S_IFWI_PO_Phase3,ADL_SBGA_5GC,ADL_SBGA_3DC1,ADL_SBGA_3DC2,ADL_SBGA_3DC3,ADL_SBGA_3DC4,RPL-SBGA_5SC,RPLHx_SV1GC,RPLHx_Win10G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,RPL_P_Q0_DC2_PO_P3,RPL_Hx-R-GC,RPL_Hx-R-DC1,RPL-S_2SDC9,RPL-P_DC7</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</si>
  <si>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</si>
  <si>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</si>
  <si>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</si>
  <si>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</si>
  <si>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</si>
  <si>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</si>
  <si>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</si>
  <si>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</si>
  <si>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display check on HDMI when connected via DP 1.2 to HDMI dongle</t>
  </si>
  <si>
    <t>CSS-IVE-71258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</si>
  <si>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</si>
  <si>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HDMI</t>
  </si>
  <si>
    <t>BXT POR -&gt; v1.0 -&gt; Broxton Graphics, Display, Content Protection : Display
Document number:560989
APL POR -&gt; v1.02 -&gt; Apollo Lake Display Resolution : LSPCON for Apollo Lake</t>
  </si>
  <si>
    <t>Display should be proper on HDMI panel connected via DP to HDMI bridge</t>
  </si>
  <si>
    <t>bios.alderlake,bios.apollolake,bios.arrowlake,bios.broxton,bios.geminilake,bios.lunarlake,bios.meteorlake,bios.raptorlake,bios.raptorlake_refresh,bios.tigerlake,ifwi.apollolake,ifwi.arrowlake,ifwi.broxton,ifwi.geminilake,ifwi.lunarlake,ifwi.meteorlake,ifwi.raptorlake,ifwi.raptorlake_refresh,ifwi.tigerlake</t>
  </si>
  <si>
    <t>bios.meteorlake,bios.raptorlake,ifwi.raptorlake</t>
  </si>
  <si>
    <t>Display check on HDMI when connected via DP to HDMI dongle</t>
  </si>
  <si>
    <t>InProdATMS1.0_03March2018,PSE 1.0,GLK_ATMS1.0_Automated_TCs,IFWI_Payload_Platform,ADL-S_Delta2,ADL-S_Delta3,UTR_SYNC,RPL_S_MASTER,RPL_S_BackwardComp,ADL-S_4SDC2,MTL_Test_Suite,IFWI_TEST_SUITE,IFWI_COMMON_UNIFIED,MTL_P_MASTER,ADL-M_5SGC1,RPL_Steps_Tag_NA,MTL_Steps_Tag_NA,RPL-Px_5SGC1,RPL-Px_4SDC1,ADL_N_REV0,ADL-N_REV1,ADL_SBGA_5GC,ADL_SBGA_3DC1,ADL_SBGA_3DC2,ADL_SBGA_3DC3,ADL_SBGA_3DC4,RPL-SBGA_5SC,RPLHx_SV1GC,RPLHx_Win10GC,RPL-SBGA_3SC1,ADL-M_3SDC1,ADL-M_3SDC2,ADL-M_2SDC1,ADL-M_2SDC2,RPL-P_3SDC3,RPL-P_PNP_GC,MTL IFWI_Payload_Platform-Val,MTL-P_5SGC1,MTL-P_4SDC2,MTL-P_3SDC3,MTL-P_3SDC4,RPL_Px_PO_New_P3,RPL-P_3SDC2,RPLP_SV1DC2,RPLP_Win10DC2,RPL-P_2SDC4,LNL_M_Arch_Review,MTLSDC4,MTLSDC5,RPL_Hx-R-GC,RPL_Hx-R-DC1</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</si>
  <si>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</si>
  <si>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</si>
  <si>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</si>
  <si>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</si>
  <si>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</si>
  <si>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</si>
  <si>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</si>
  <si>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</si>
  <si>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</si>
  <si>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</si>
  <si>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</si>
  <si>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</si>
  <si>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</si>
  <si>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OBC-ICL-CPU-MCU-System,OBC-TGL-CPU-MCU-System,ICL_ATMS1.0_Automation,KBLR_ATMS1.0_Automated_TCs,ADL-S_TGP-H_PO_Phase2,RKL_S_TGPH_POE,RKL_CMLS_CPU_TCS,ADL_S_QRCBAT,IFWI_Payload_ChipsetInit,RKL-S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5SGC1,RPL-S_2SDC7,RPL-S_4SDC2,RPLS_SV1GC,RPLS_Win10GC,RPLS_SV1DC,ADL-S_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</si>
  <si>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</si>
  <si>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</si>
  <si>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</si>
  <si>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</si>
  <si>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</si>
  <si>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</si>
  <si>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</si>
  <si>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</si>
  <si>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</si>
  <si>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</si>
  <si>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</si>
  <si>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</si>
  <si>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</si>
  <si>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</si>
  <si>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</si>
  <si>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</si>
  <si>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</si>
  <si>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MTLSDC4,MTLSDC2,MTLSDC1,MTLSDC5,MTLSDC3,ARL_S_PSS1.0,RPL-SBGA_DC3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</si>
  <si>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</si>
  <si>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</si>
  <si>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</si>
  <si>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</si>
  <si>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</si>
  <si>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</si>
  <si>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</si>
  <si>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</si>
  <si>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</si>
  <si>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</si>
  <si>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ADL-P_5SGC1,ADL-P_5SGC2,ADL-M_5SGC1,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</si>
  <si>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</si>
  <si>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bios.platform,fw.ifwi.bios,fw.ifwi.pmc</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</si>
  <si>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</si>
  <si>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</si>
  <si>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</si>
  <si>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</si>
  <si>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</si>
  <si>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MTL_P_MASTER,MTL_M_MASTER,ADL-P_5SGC1,ADL-P_5SGC2,ADL-M_5SGC1,RPL_Steps_Tag_NA,MTL_Steps_Tag_NA,RPL-Px_5SGC1,RPL-Px_4SDC1,RPL-P_4SDC1,RPLP_SV1DC1,RPLP_Win10DC1,RPL-P_3SDC2,RPLP_SV1DC2,RPLP_Win10DC2,RPL-P_2SDC4,ADL_SBGA_5GC,ADL_SBGA_3DC1,ADL_SBGA_3DC2,ADL_SBGA_3DC3,ADL_SBGA_3DC4,RPL-SBGA_5SC,RPLHx_SV1GC,RPLHx_Win10G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</si>
  <si>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</si>
  <si>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</si>
  <si>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</si>
  <si>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</si>
  <si>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</si>
  <si>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</si>
  <si>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</si>
  <si>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MTL_P_MASTER,MTL_M_MASTER,ADL-P_5SGC2,RPL-Px_5SGC1,RPL-Px_3SDC1,RPL-P_4SDC1,RPLP_SV1DC1,RPLP_Win10DC1,RPL-P_3SDC2,RPLP_SV1DC2,RPLP_Win10DC2,RPL-P_2SDC4,ADL_SBGA_5GC,ADL_SBGA_3DC1,ADL_SBGA_3DC2,ADL_SBGA_3DC3,ADL_SBGA_3DC4,RPL-SBGA_5SC,RPLHx_SV1GC,RPLHx_Win10G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</si>
  <si>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</si>
  <si>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</si>
  <si>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</si>
  <si>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</si>
  <si>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</si>
  <si>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</si>
  <si>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</si>
  <si>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</si>
  <si>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IFWI_Payload_Platform-Val,MTL-P_5SGC1,MTL-P_4SDC1,MTL-P_4SDC2,MTL-P_3SDC3,MTL-P_3SDC4,MTL-P_2SDC5,MTL-P_2SDC6,LNL_M_PSS1.1,RPL-P_2SDC3,RPL-P_2SDC5,RPL-P_2SDC6,RPL-Px_4SP2,RPL-Px_2SDC1,MTL_M_P_PV_POR,RPL_Hx-R-GC,RPL_Hx-R-DC1,RPL-S_2SDC9,RPL-P_DC7</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</si>
  <si>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</si>
  <si>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</si>
  <si>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</si>
  <si>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</si>
  <si>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</si>
  <si>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RPL_S_PO_P3,ADL_SBGA_5GC,ADL_SBGA_3DC1,ADL_SBGA_3DC2,ADL_SBGA_3DC3,ADL_SBGA_3DC4,RPL-SBGA_5SC,RPLHx_SV1GC,RPLHx_Win10G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,RPL_P_Q0_DC2_PO_P3,RPL_Hx-R-GC,RPL_Hx-R-DC1,RPL-S_2SDC9,RPL-P_DC7</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</si>
  <si>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</si>
  <si>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</si>
  <si>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</si>
  <si>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</si>
  <si>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</si>
  <si>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</si>
  <si>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</si>
  <si>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IFWI_Payload_Platform-Val,MTL-P_5SGC1,MTL-P_4SDC1,MTL-P_4SDC2,MTL-P_3SDC3,MTL-P_3SDC4,MTL-P_2SDC5,MTL-P_2SDC6,LNL_M_PSS1.1,RPL-P_2SDC3,RPL-P_2SDC5,RPL-P_2SDC6,RPL-Px_4SP2,RPL-Px_2SDC1,MTL_M_P_PV_POR,RPL-Px_4SP2,RPL_Hx-R-GC,RPL_Hx-R-DC1,RPL-S_2SDC9,RPL-P_DC7</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</si>
  <si>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</si>
  <si>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</si>
  <si>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</si>
  <si>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</si>
  <si>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</si>
  <si>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</si>
  <si>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</si>
  <si>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IFWI_Payload_Platform-Val,LNL_M_PSS1.1,RPL-P_2SDC3,RPL-P_2SDC5,RPL-P_2SDC6,RPL-Px_4SP2,RPL-Px_2SDC1,MTL_M_P_PV_POR,RPL_Hx-R-GC,RPL_Hx-R-DC1,RPL-S_2SDC9,RPL-P_DC7</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</si>
  <si>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</si>
  <si>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</si>
  <si>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</si>
  <si>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</si>
  <si>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</si>
  <si>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IFWI_Payload_Platform-Val,LNL_M_PSS1.1,RPL-P_2SDC3,RPL-P_2SDC5,RPL-P_2SDC6,RPL-Px_4SP2,RPL-Px_2SDC1,MTL_M_P_PV_POR,MTLSDC1,RPL-Px_4SP2,RPL_Hx-R-GC,RPL_Hx-R-DC1</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</si>
  <si>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</si>
  <si>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</si>
  <si>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</si>
  <si>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</si>
  <si>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</si>
  <si>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</si>
  <si>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</si>
  <si>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</si>
  <si>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</si>
  <si>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ISH Sensor Functionality - Proximity pre and post S4 , S5 , warm and cold reboot cycles</t>
  </si>
  <si>
    <t>CSS-IVE-145201</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</si>
  <si>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</si>
  <si>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G3-State,ISH,S-states</t>
  </si>
  <si>
    <t>Test case created based on the BIOS Optimization plan
MTL_PSS FR:16011327087</t>
  </si>
  <si>
    <t>Proximity Sensor should be functional in Sensor Viewer pre and post S4 , S5 , warm and cold reboot cycles</t>
  </si>
  <si>
    <t>bios.alderlake,bios.arrowlake,bios.lunarlake,bios.meteorlake,bios.raptorlake_refresh,ifwi.raptorlake</t>
  </si>
  <si>
    <t>bios.alderlake,bios.arrowlake,bios.meteorlake,ifwi.raptorlake</t>
  </si>
  <si>
    <t>Sensor Viewer</t>
  </si>
  <si>
    <t>Proximity Sensor should get enumerated and should be functional in Sensor viewer app pre and post S4 , S5 , warm and cold reboot cycles
Functionality test for Sensor
Human Proximity Sensor  -&gt; This test verifies that Human proximity Sensor basic functionality as expected.. This test involves putting the sensor detect human prescence based on IR.</t>
  </si>
  <si>
    <t>BIOS_Optimization,MTL_PSS_0.8,MTL_PSS_0.5,MTL_PSS_1.0,UTR_SYNC,MTL_HFPGA_ISH,IFWI_FOC_BAT,MTL_NA,IFWI_TEST_SUITE,IFWI_COMMON_UNIFIED,MTL_TEMP,RPL_S_MASTER,RPL-S_3SDC2,ADL_SBGA_5GC,MTL_PSS_1.0_BLOCK, ADL_SBGA_3DC4,MTL-M_4SDC1,MTL-M_4SDC2,MTL-P_5SGC1,MTL-P_4SDC1,MTL-P_2SDC5,RPL-SBGA_5SC,RPL-SBGA_3SC,MTLSDC2,LNLM5SGC,LNLM3SDC2,LNLM4SDC1,LNLM3SDC3,LNLM3SDC4,LNLM3SDC5,LNLM2SDC6c,ARL_S_PSS1.0,RPL_Hx-R-GC,LNLM2SDC7,RPL-P_DC7, RPL-SBGA_DC3</t>
  </si>
  <si>
    <t>Client-IFWI</t>
  </si>
  <si>
    <t>ifwi.alderlake,ifwi.arrowlake,ifwi.jasperlake,ifwi.lunarlake,ifwi.meteorlake,ifwi.raptorlake,ifwi.raptorlake_refresh</t>
  </si>
  <si>
    <t>ifwi.alderlake,ifwi.jasperlake,ifwi.meteorlake,ifwi.raptorlake</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</si>
  <si>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</si>
  <si>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</si>
  <si>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</si>
  <si>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</si>
  <si>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</si>
  <si>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</si>
  <si>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</si>
  <si>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</si>
  <si>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open.test_review_phase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</si>
  <si>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</si>
  <si>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SV1GC,RPLP_Win10GC,RPL-P_4SDC1,RPLP_SV1DC1,RPLP_Win10DC1,RPL-P_3SDC2,RPLP_SV1DC2,RPLP_Win10DC2,RPL-P_2SDC4,RPL-S_ 5SGC1,RPLS_Win10GC,RPLS_SV1GC,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Hx_SV1GC,RPLHx_Win10GC,RPL-SBGA_4SC,RPL-SBGA_3SC,RPL-SBGA_2SC1,RPL-SBGA_2SC2,ARL_S_IFWI_1.1PSS,MTLSDC1,RPL_Hx-R-GC,RPL_Hx-R-DC1,RPL-SBGA_DC3</t>
  </si>
  <si>
    <t>Verify Dual display is working in clone mode (onboard eDP+HDMI) pre and post Sx cycles</t>
  </si>
  <si>
    <t>CSS-IVE-130968</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</si>
  <si>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</si>
  <si>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</si>
  <si>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BC-RQTBC-10132
BC-RQTBC-15960
TGL HSD ES ID:220195078</t>
  </si>
  <si>
    <t>Dual display should be working fine in clone mode (onboard eDP+HDMI) pre and post Sx cycles</t>
  </si>
  <si>
    <t>ifwi.alderlake,ifwi.arrowlake,ifwi.jasperlake,ifwi.lunarlake,ifwi.meteorlake,ifwi.raptorlake,ifwi.rocketlake</t>
  </si>
  <si>
    <t>ifwi.alderlake,ifwi.jasperlake,ifwi.meteorlake,ifwi.raptorlake,ifwi.rocketlake</t>
  </si>
  <si>
    <t>Verify Dual display is working in clone mode pre and post Sx cycles</t>
  </si>
  <si>
    <t>ICL_PSS_BAT_NEW,TGL_RFR,TGL_PSS1.0C,UDL2.0_ATMS2.0,ICL_RVPC_NA,OBC-CNL-GPU-DDI-Display-eDP_HDMI,OBC-CFL-GPU-DDI-Display-eDP_HDMI,OBC-ICL-GPU-DDI-Display-eDP_HDMI,OBC-TGL-GPU-DDI-Display-eDP_HDMI,CML_DG1_Delta,IFWI_TEST_SUITE,ADL/RKL/JSL,MTL_Test_Suite,IFWI_SYNC,ADL_N_IFWIIFWI_COVERAGE_DELTA,ADLMLP4x,ADL-M_5SGC1,ADL-M_3SDC1,ADL-P_4SDC1,ADL-P_4SDC2,ADL-P_2SDC5,ADL-P_3SDC5,RPL-Px_5SGC1,RPL-Px_4SDC1,RPL-P_4SDC1,RPLP_SV1DC1,RPLP_Win10DC1,RPL-P_3SDC2,RPLP_SV1DC2,RPLP_Win10DC2,RPL-P_2SDC4,RPL-P_3SDC3,RPL-P_PNP_GC,MTL_S_DELTA_FR_COVERAGE,ADL_SBGA_5GC,ADL_SBGA_3DC1,ADL_SBGA_3DC2,ADL_SBGA_3DC3,ADL_SBGA_3DC4,ADL-M_3SDC2,ADL-M_2SDC1,ADL-M_2SDC2,ADL_SBGA_3SDC1,MTL-M_5SGC1,MTL-M_4SDC1,MTL-M_4SDC2,MTL-M_3SDC3,MTL-M_2SDC4,MTL-M_2SDC5,MTL-M_2SDC6,MTL_IFWI_CBV_PMC,ADL_N_IFWI_IEC_PMC,,RPL-SBGA_4SC,RPL-SBGA_3SC,RPL-SBGA_2SC1,RPL-SBGA_2SC2,RPL-P_3SDC2,RPLP_SV1DC2,RPLP_Win10DC2,RPL-P_2SDC4,RPL-Px_2SDC1,IFWI_COVERAGE_DELTA,ADL_N_IFWI_5SGC1,MTLSDC1, MTLSDC4,RPL-SBGA_DC3</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</si>
  <si>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</si>
  <si>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</si>
  <si>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</si>
  <si>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</si>
  <si>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</si>
  <si>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</si>
  <si>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</si>
  <si>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 RPL-S_ 5SGC1, RPL-S_4SDC1, RPL-S_2SDC1, RPL-S_2SDC2, RPL-S_2SDC3, RPL-S_2SDC8,RPL-SBGA_DC3,RPLS_SV1GC,RPLS_Win10GC,RPLHx_SV1GC,RPLHx_Win10GC,RPLP_SV1GC,RPLP_Win10GC</t>
  </si>
  <si>
    <t>fw.ifwi.pmc</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</si>
  <si>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</si>
  <si>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</si>
  <si>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</si>
  <si>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</si>
  <si>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</si>
  <si>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</si>
  <si>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</si>
  <si>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</si>
  <si>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</si>
  <si>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</si>
  <si>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</si>
  <si>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</si>
  <si>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</si>
  <si>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ifwi.alderlake,ifwi.arrowlake,ifwi.jasperlake,ifwi.lunarlake,ifwi.meteorlake,ifwi.raptorlake,ifwi.raptorlake_refresh,ifwi.rocketlake</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</si>
  <si>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</si>
  <si>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</si>
  <si>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</si>
  <si>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</si>
  <si>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</si>
  <si>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</si>
  <si>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</si>
  <si>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</si>
  <si>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</si>
  <si>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</si>
  <si>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 RPL-S_ 5SGC1, RPL-S_4SDC1, RPL-S_4SDC2, RPL-S_3SDC1, RPL-S_2SDC1, RPL-S_2SDC2, RPL-S_2SDC3, RPL-S_2SDC7, RPL-S_2SDC8, RPL-S_2SDC9,RPL-SBGA_DC3,RPLS_SV1GC,RPLS_Win10GC,RPLS_SV1DC,RPLHx_SV1GC,RPLHx_Win10GC</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</si>
  <si>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</si>
  <si>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</si>
  <si>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</si>
  <si>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</si>
  <si>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</si>
  <si>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</si>
  <si>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</si>
  <si>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</si>
  <si>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</si>
  <si>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</si>
  <si>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</si>
  <si>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</si>
  <si>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</si>
  <si>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</si>
  <si>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</si>
  <si>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SV1GC,RPLP_Win10GC,RPL-P_5SGC2,RPL-P_4SDC1,RPLP_SV1DC1,RPLP_Win10DC1,RPL-P_3SDC2,RPLP_SV1DC2,RPLP_Win10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CBV_BIOS,ADL_N_IFWI_IEC_BIOS,ADL_N_IFWI_IEC_CSME,RPL-SBGA_5SC,RPL-SBGA_4SC,RPLHx_SV1GC,RPLHx_Win10GC,RPL-SBGA_DC3,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</si>
  <si>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</si>
  <si>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</si>
  <si>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</si>
  <si>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</si>
  <si>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</si>
  <si>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</si>
  <si>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</si>
  <si>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</si>
  <si>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</si>
  <si>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</si>
  <si>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</si>
  <si>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</si>
  <si>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</si>
  <si>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</si>
  <si>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ifwi.alderlake,ifwi.arrowlake,ifwi.lunarlake,ifwi.meteorlake,ifwi.raptorlake,ifwi.rocketlake</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</si>
  <si>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</si>
  <si>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SV1GC,RPLP_Win10GC,RPL-P_4SDC1,RPLP_SV1DC1,RPLP_Win10DC1,RPL-P_3SDC2,RPLP_SV1DC2,RPLP_Win10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Hx_SV1GC,RPLHx_Win10GC,RPL-SBGA_4SC,RPL-SBGA_3SC,RPL-SBGA_2SC1,RPL-SBGA_2SC2,RPL-P_2SDC3,RPL-P_2SDC5,RPL-P_2SDC6,RPL-Px_4SP2,RPL-Px_2SDC1,MTLSGC1, MTLSDC4,MTLSDC2,MTLSDC1,MTLSDC5,MTLSDC3,RPL-SBGA_DC3</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</si>
  <si>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</si>
  <si>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</si>
  <si>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</si>
  <si>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</si>
  <si>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</si>
  <si>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</si>
  <si>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</si>
  <si>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</si>
  <si>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</si>
  <si>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</si>
  <si>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</si>
  <si>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</si>
  <si>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</si>
  <si>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</si>
  <si>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</si>
  <si>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 RPL-S_ 5SGC1, RPL-S_4SDC1, RPL-S_2SDC1, RPL-S_2SDC2, RPL-S_2SDC3, RPL-S_2SDC8,RPL-SBGA_DC3,RPLS_SV1GC,RPLS_Win10GC,RPLHx_SV1GC,RPLHx_Win10GC,RPLP_SV1GC,RPLP_Win10GC</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</si>
  <si>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</si>
  <si>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</si>
  <si>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</si>
  <si>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</si>
  <si>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</si>
  <si>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</si>
  <si>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</si>
  <si>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</si>
  <si>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</si>
  <si>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</si>
  <si>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</si>
  <si>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</si>
  <si>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</si>
  <si>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</si>
  <si>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</si>
  <si>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</si>
  <si>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</si>
  <si>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</si>
  <si>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</si>
  <si>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</si>
  <si>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</si>
  <si>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Consumer</t>
  </si>
  <si>
    <t>Yellow Bang should be not observed in Device manger with CNVi WIFI Module connected with DCI Disable IFWI post SX cycle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</si>
  <si>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</si>
  <si>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</si>
  <si>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</si>
  <si>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</si>
  <si>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</si>
  <si>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</si>
  <si>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</si>
  <si>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</si>
  <si>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</si>
  <si>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</si>
  <si>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</si>
  <si>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</si>
  <si>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</si>
  <si>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</si>
  <si>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</si>
  <si>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</si>
  <si>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</si>
  <si>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</si>
  <si>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</si>
  <si>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</si>
  <si>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</si>
  <si>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</si>
  <si>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DeepSx disable via Fit tool</t>
  </si>
  <si>
    <t>CSS-IVE-129729</t>
  </si>
  <si>
    <t>LKF_A0_RS4_Alpha,LKF_B0_RS4_Beta,LKF_B0_RS4_PV ,LKF_Bx_ROW_19H1_Alpha,LKF_Bx_ROW_19H2_Beta,LKF_Bx_ROW_19H2_PV,LKF_Bx_ROW_20H1_PV</t>
  </si>
  <si>
    <t>PMC,S0ix-states</t>
  </si>
  <si>
    <t>IFWI req </t>
  </si>
  <si>
    <t>DeepSx should get disabled using FIT tool</t>
  </si>
  <si>
    <t>ifwi.raptorlake</t>
  </si>
  <si>
    <t>Intention of the testcase is to verify DeepSx disable via Fit tool</t>
  </si>
  <si>
    <t>IFWI_FOC_BAT,IFWI_FOC_BAT_EXT,IFWI_TEST_SUITE,IFWI_Coverage_Delta,RPL_S_MASTER,DESKTOP_ONLY,MTL_IFWI_CBV_PMC,MTL_IFWI_CBV_EC,RPL-SBGA_3SC</t>
  </si>
  <si>
    <t>comments</t>
  </si>
  <si>
    <t>Passed</t>
  </si>
  <si>
    <t>verified with eDP,HDMI,DP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</si>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</sst>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46" Type="http://schemas.openxmlformats.org/officeDocument/2006/relationships/revisionLog" Target="revisionLog46.xml"/><Relationship Id="rId45" Type="http://schemas.openxmlformats.org/officeDocument/2006/relationships/revisionLog" Target="revisionLog45.xml"/><Relationship Id="rId44" Type="http://schemas.openxmlformats.org/officeDocument/2006/relationships/revisionLog" Target="revisionLog4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D24CBC7-88AF-4176-B901-CD8588E72A92}" diskRevisions="1" revisionId="135" version="46">
  <header guid="{E2BBC940-3141-4B85-8CA8-D5C29B9FE82F}" dateTime="2022-10-18T13:02:28" maxSheetId="2" userName="Jha, VikramX" r:id="rId44" minRId="92">
    <sheetIdMap count="1">
      <sheetId val="1"/>
    </sheetIdMap>
  </header>
  <header guid="{C468D5AD-884D-44CD-81C9-7500853A3200}" dateTime="2022-10-18T20:23:35" maxSheetId="2" userName="Adagoor Revanna, BharathrajX" r:id="rId45" minRId="93" maxRId="130">
    <sheetIdMap count="1">
      <sheetId val="1"/>
    </sheetIdMap>
  </header>
  <header guid="{BD24CBC7-88AF-4176-B901-CD8588E72A92}" dateTime="2022-12-05T09:42:58" maxSheetId="2" userName="Agarwal, Naman" r:id="rId46" minRId="132" maxRId="134">
    <sheetIdMap count="1">
      <sheetId val="1"/>
    </sheetIdMap>
  </header>
</header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C42" t="inlineStr">
      <is>
        <t>c</t>
      </is>
    </oc>
    <nc r="C42"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 sId="1" ref="A94:XFD94" action="deleteRow">
    <undo index="65535" exp="area" ref3D="1" dr="$A$1:$AM$94" dn="Z_CFFA9951_6D7C_494E_972D_2180D8A9C409_.wvu.FilterData" sId="1"/>
    <undo index="65535" exp="area" ref3D="1" dr="$A$1:$AM$94" dn="Z_45D88719_1879_4E87_B337_5BDC36EC0E0B_.wvu.FilterData" sId="1"/>
    <undo index="65535" exp="area" ref3D="1" dr="$A$1:$AM$94" dn="Z_A74A09B0_1E3F_4CDC_8A4A_0E6AC9339A06_.wvu.FilterData" sId="1"/>
    <undo index="65535" exp="area" ref3D="1" dr="$A$1:$AM$94" dn="Z_69EE17DB_80DA_42F1_AAF2_E234FC89F302_.wvu.FilterData" sId="1"/>
    <undo index="65535" exp="area" ref3D="1" dr="$A$1:$AM$94" dn="Z_45AABD25_CA8C_47A8_B23D_A2FF906906ED_.wvu.FilterData" sId="1"/>
    <undo index="65535" exp="area" ref3D="1" dr="$A$1:$AM$94" dn="Z_909FE0E3_9CED_4836_ACF3_5449F4A282B2_.wvu.FilterData" sId="1"/>
    <undo index="65535" exp="area" ref3D="1" dr="$A$1:$AM$94" dn="_FilterDatabase" sId="1"/>
    <undo index="65535" exp="area" ref3D="1" dr="$A$1:$AM$94" dn="Z_A02034D7_8AE7_4FF9_871D_4C523A382E8F_.wvu.FilterData" sId="1"/>
    <undo index="65535" exp="area" ref3D="1" dr="$A$1:$AM$94" dn="Z_B55441DF_3264_4F72_ACA8_EED5443EE23E_.wvu.FilterData" sId="1"/>
    <undo index="65535" exp="area" ref3D="1" dr="$A$1:$AM$94" dn="Z_53492F5A_116C_4ED9_B5CC_0438EF010A44_.wvu.FilterData" sId="1"/>
    <rfmt sheetId="1" xfDxf="1" sqref="A94:XFD94" start="0" length="0"/>
    <rcc rId="0" sId="1">
      <nc r="A94">
        <f>HYPERLINK("https://hsdes.intel.com/resource/16012571082","16012571082")</f>
      </nc>
    </rcc>
    <rcc rId="0" sId="1">
      <nc r="B94" t="inlineStr">
        <is>
          <t>Verify DeepSx Enable via Fit tool</t>
        </is>
      </nc>
    </rcc>
    <rcc rId="0" sId="1">
      <nc r="C94" t="inlineStr">
        <is>
          <t>Blocked</t>
        </is>
      </nc>
    </rcc>
    <rcc rId="0" sId="1">
      <nc r="D94" t="inlineStr">
        <is>
          <t xml:space="preserve">Executable block:Strap changes in MFIT is not reflecting in BIOS page </t>
        </is>
      </nc>
    </rcc>
    <rcc rId="0" sId="1">
      <nc r="F94" t="inlineStr">
        <is>
          <t>rohith2x</t>
        </is>
      </nc>
    </rcc>
    <rcc rId="0" sId="1">
      <nc r="G94" t="inlineStr">
        <is>
          <t>common</t>
        </is>
      </nc>
    </rcc>
    <rcc rId="0" sId="1">
      <nc r="H94" t="inlineStr">
        <is>
          <t>Ingredient</t>
        </is>
      </nc>
    </rcc>
    <rcc rId="0" sId="1">
      <nc r="I94" t="inlineStr">
        <is>
          <t>Not Evaluated</t>
        </is>
      </nc>
    </rcc>
    <rcc rId="0" sId="1">
      <nc r="J94" t="inlineStr">
        <is>
          <t>Intel Confidential</t>
        </is>
      </nc>
    </rcc>
    <rcc rId="0" sId="1">
      <nc r="K94" t="inlineStr">
        <is>
          <t>fw.ifwi.bios</t>
        </is>
      </nc>
    </rcc>
    <rcc rId="0" sId="1">
      <nc r="L94">
        <v>10</v>
      </nc>
    </rcc>
    <rcc rId="0" sId="1">
      <nc r="M94">
        <v>5</v>
      </nc>
    </rcc>
    <rcc rId="0" sId="1">
      <nc r="N94" t="inlineStr">
        <is>
          <t>CSS-IVE-129729</t>
        </is>
      </nc>
    </rcc>
    <rcc rId="0" sId="1">
      <nc r="O94" t="inlineStr">
        <is>
          <t>Power Management</t>
        </is>
      </nc>
    </rcc>
    <rcc rId="0" sId="1">
      <nc r="P94" t="inlineStr">
        <is>
          <t>LKF_A0_RS4_Alpha,LKF_B0_RS4_Beta,LKF_B0_RS4_PV ,LKF_Bx_ROW_19H1_Alpha,LKF_Bx_ROW_19H2_Beta,LKF_Bx_ROW_19H2_PV,LKF_Bx_ROW_20H1_PV</t>
        </is>
      </nc>
    </rcc>
    <rcc rId="0" sId="1">
      <nc r="Q94" t="inlineStr">
        <is>
          <t>PMC,S0ix-states</t>
        </is>
      </nc>
    </rcc>
    <rcc rId="0" sId="1">
      <nc r="R94" t="inlineStr">
        <is>
          <t>IFWI req </t>
        </is>
      </nc>
    </rcc>
    <rcc rId="0" sId="1">
      <nc r="S94" t="inlineStr">
        <is>
          <t>CSS-IVE-129729</t>
        </is>
      </nc>
    </rcc>
    <rcc rId="0" sId="1">
      <nc r="T94" t="inlineStr">
        <is>
          <t>Consumer</t>
        </is>
      </nc>
    </rcc>
    <rcc rId="0" sId="1">
      <nc r="U94" t="inlineStr">
        <is>
          <t>windows.20h2_vibranium.x64</t>
        </is>
      </nc>
    </rcc>
    <rcc rId="0" sId="1">
      <nc r="V94" t="inlineStr">
        <is>
          <t>reddyv5x</t>
        </is>
      </nc>
    </rcc>
    <rcc rId="0" sId="1">
      <nc r="W94" t="inlineStr">
        <is>
          <t>DeepSx should get Enabled using FIT tool</t>
        </is>
      </nc>
    </rcc>
    <rcc rId="0" sId="1">
      <nc r="X94" t="inlineStr">
        <is>
          <t>Client-IFWI</t>
        </is>
      </nc>
    </rcc>
    <rcc rId="0" sId="1">
      <nc r="Y94" t="inlineStr">
        <is>
          <t>3-medium</t>
        </is>
      </nc>
    </rcc>
    <rcc rId="0" sId="1">
      <nc r="Z94" t="inlineStr">
        <is>
          <t>ifwi.arrowlake,ifwi.lunarlake,ifwi.meteorlake,ifwi.raptorlake</t>
        </is>
      </nc>
    </rcc>
    <rcc rId="0" sId="1">
      <nc r="AA94" t="inlineStr">
        <is>
          <t>ifwi.raptorlake</t>
        </is>
      </nc>
    </rcc>
    <rcc rId="0" sId="1">
      <nc r="AC94" t="inlineStr">
        <is>
          <t>product</t>
        </is>
      </nc>
    </rcc>
    <rcc rId="0" sId="1">
      <nc r="AD94" t="inlineStr">
        <is>
          <t>open.test_update_phase</t>
        </is>
      </nc>
    </rcc>
    <rcc rId="0" sId="1">
      <nc r="AF94" t="inlineStr">
        <is>
          <t>Low</t>
        </is>
      </nc>
    </rcc>
    <rcc rId="0" sId="1">
      <nc r="AG94" t="inlineStr">
        <is>
          <t>L3 Extended-BAT-FV</t>
        </is>
      </nc>
    </rcc>
    <rcc rId="0" sId="1">
      <nc r="AJ94" t="inlineStr">
        <is>
          <t>Functional</t>
        </is>
      </nc>
    </rcc>
    <rcc rId="0" sId="1">
      <nc r="AK94" t="inlineStr">
        <is>
          <t>na</t>
        </is>
      </nc>
    </rcc>
    <rcc rId="0" sId="1">
      <nc r="AL94" t="inlineStr">
        <is>
          <t>Intention of the testcase is to verify DeepSx Enable via Fit tool</t>
        </is>
      </nc>
    </rcc>
    <rcc rId="0" sId="1">
      <nc r="AM94" t="inlineStr">
        <is>
          <t>IFWI_FOC_BAT,IFWI_FOC_BAT_EXT,IFWI_TEST_SUITE,IFWI_Coverage_Delta,RPL_S_MASTER,DESKTOP_ONLY,MTL_IFWI_CBV_PMC,MTL_IFWI_CBV_EC,RPL-SBGA_3SC</t>
        </is>
      </nc>
    </rcc>
  </rrc>
  <rrc rId="94" sId="1" ref="A89:XFD89" action="deleteRow">
    <rfmt sheetId="1" xfDxf="1" sqref="A89:XFD89" start="0" length="0"/>
    <rcc rId="0" sId="1">
      <nc r="A89">
        <f>HYPERLINK("https://hsdes.intel.com/resource/16012543716","16012543716")</f>
      </nc>
    </rcc>
    <rcc rId="0" sId="1">
      <nc r="B89" t="inlineStr">
        <is>
          <t>verify Enabling Hyperthreading using FIT tool reflects in BIOS Page</t>
        </is>
      </nc>
    </rcc>
    <rcc rId="0" sId="1">
      <nc r="C89" t="inlineStr">
        <is>
          <t>Blocked</t>
        </is>
      </nc>
    </rcc>
    <rcc rId="0" sId="1" dxf="1">
      <nc r="D89" t="inlineStr">
        <is>
          <t xml:space="preserve">Executable block:Strap changes in MFIT is not reflecting in BIOS page </t>
        </is>
      </nc>
      <ndxf>
        <font>
          <sz val="12"/>
          <color theme="1"/>
          <name val="Calibri"/>
          <family val="2"/>
          <scheme val="minor"/>
        </font>
      </ndxf>
    </rcc>
    <rcc rId="0" sId="1">
      <nc r="F89" t="inlineStr">
        <is>
          <t>chassanx</t>
        </is>
      </nc>
    </rcc>
    <rcc rId="0" sId="1">
      <nc r="G89" t="inlineStr">
        <is>
          <t>common</t>
        </is>
      </nc>
    </rcc>
    <rcc rId="0" sId="1">
      <nc r="H89" t="inlineStr">
        <is>
          <t>Ingredient</t>
        </is>
      </nc>
    </rcc>
    <rcc rId="0" sId="1">
      <nc r="I89" t="inlineStr">
        <is>
          <t>Not Evaluated</t>
        </is>
      </nc>
    </rcc>
    <rcc rId="0" sId="1">
      <nc r="J89" t="inlineStr">
        <is>
          <t>Intel Confidential</t>
        </is>
      </nc>
    </rcc>
    <rcc rId="0" sId="1">
      <nc r="K89" t="inlineStr">
        <is>
          <t>fw.ifwi.tools</t>
        </is>
      </nc>
    </rcc>
    <rcc rId="0" sId="1">
      <nc r="L89">
        <v>20</v>
      </nc>
    </rcc>
    <rcc rId="0" sId="1">
      <nc r="M89">
        <v>15</v>
      </nc>
    </rcc>
    <rcc rId="0" sId="1">
      <nc r="N89" t="inlineStr">
        <is>
          <t>CSS-IVE-138235</t>
        </is>
      </nc>
    </rcc>
    <rcc rId="0" sId="1">
      <nc r="O89" t="inlineStr">
        <is>
          <t>Debug Interfaces and Traces</t>
        </is>
      </nc>
    </rcc>
    <rcc rId="0" sId="1">
      <nc r="P89"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89" t="inlineStr">
        <is>
          <t>CSE/TXE,debug interfaces,PMC</t>
        </is>
      </nc>
    </rcc>
    <rcc rId="0" sId="1">
      <nc r="S89" t="inlineStr">
        <is>
          <t>CSS-IVE-138235</t>
        </is>
      </nc>
    </rcc>
    <rcc rId="0" sId="1">
      <nc r="T89" t="inlineStr">
        <is>
          <t>Consumer,Corporate_vPro</t>
        </is>
      </nc>
    </rcc>
    <rcc rId="0" sId="1">
      <nc r="V89" t="inlineStr">
        <is>
          <t>chassanx</t>
        </is>
      </nc>
    </rcc>
    <rcc rId="0" sId="1">
      <nc r="W89" t="inlineStr">
        <is>
          <t>FIT tool Hyperthreading enablement should get reflect in BIOS page </t>
        </is>
      </nc>
    </rcc>
    <rcc rId="0" sId="1">
      <nc r="X89" t="inlineStr">
        <is>
          <t>Client-IFWI</t>
        </is>
      </nc>
    </rcc>
    <rcc rId="0" sId="1">
      <nc r="Y89" t="inlineStr">
        <is>
          <t>3-medium</t>
        </is>
      </nc>
    </rcc>
    <rcc rId="0" sId="1">
      <nc r="Z89" t="inlineStr">
        <is>
          <t>ifwi.arrowlake,ifwi.lunarlake,ifwi.meteorlake,ifwi.raptorlake</t>
        </is>
      </nc>
    </rcc>
    <rcc rId="0" sId="1">
      <nc r="AA89" t="inlineStr">
        <is>
          <t>ifwi.meteorlake,ifwi.raptorlake</t>
        </is>
      </nc>
    </rcc>
    <rcc rId="0" sId="1">
      <nc r="AC89" t="inlineStr">
        <is>
          <t>product</t>
        </is>
      </nc>
    </rcc>
    <rcc rId="0" sId="1">
      <nc r="AD89" t="inlineStr">
        <is>
          <t>open.test_update_phase</t>
        </is>
      </nc>
    </rcc>
    <rcc rId="0" sId="1">
      <nc r="AF89" t="inlineStr">
        <is>
          <t>Medium</t>
        </is>
      </nc>
    </rcc>
    <rcc rId="0" sId="1">
      <nc r="AG89" t="inlineStr">
        <is>
          <t>L3 Extended-BAT-FV</t>
        </is>
      </nc>
    </rcc>
    <rcc rId="0" sId="1">
      <nc r="AJ89" t="inlineStr">
        <is>
          <t>Functional</t>
        </is>
      </nc>
    </rcc>
    <rcc rId="0" sId="1">
      <nc r="AK89" t="inlineStr">
        <is>
          <t>FIT (FW integration and configuration Tool)</t>
        </is>
      </nc>
    </rcc>
    <rcc rId="0" sId="1">
      <nc r="AL89" t="inlineStr">
        <is>
          <t>This testcase is to  verify Hyperthreading enabling using FIT tool  </t>
        </is>
      </nc>
    </rcc>
    <rcc rId="0" sId="1">
      <nc r="AM89" t="inlineStr">
        <is>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is>
      </nc>
    </rcc>
  </rrc>
  <rrc rId="95" sId="1" ref="A89:XFD89" action="deleteRow">
    <rfmt sheetId="1" xfDxf="1" sqref="A89:XFD89" start="0" length="0"/>
    <rcc rId="0" sId="1">
      <nc r="A89">
        <f>HYPERLINK("https://hsdes.intel.com/resource/16012544000","16012544000")</f>
      </nc>
    </rcc>
    <rcc rId="0" sId="1">
      <nc r="B89" t="inlineStr">
        <is>
          <t>Enable/disable onboard (integrated) LAN using FIT tool</t>
        </is>
      </nc>
    </rcc>
    <rcc rId="0" sId="1">
      <nc r="C89" t="inlineStr">
        <is>
          <t>Blocked</t>
        </is>
      </nc>
    </rcc>
    <rcc rId="0" sId="1">
      <nc r="D89" t="inlineStr">
        <is>
          <t>NA:Gbe not available for RPL-SBGA-DDR4</t>
        </is>
      </nc>
    </rcc>
    <rcc rId="0" sId="1">
      <nc r="F89" t="inlineStr">
        <is>
          <t>chassanx</t>
        </is>
      </nc>
    </rcc>
    <rcc rId="0" sId="1">
      <nc r="G89" t="inlineStr">
        <is>
          <t>common</t>
        </is>
      </nc>
    </rcc>
    <rcc rId="0" sId="1">
      <nc r="H89" t="inlineStr">
        <is>
          <t>Ingredient</t>
        </is>
      </nc>
    </rcc>
    <rcc rId="0" sId="1">
      <nc r="I89" t="inlineStr">
        <is>
          <t>Not Evaluated</t>
        </is>
      </nc>
    </rcc>
    <rcc rId="0" sId="1">
      <nc r="J89" t="inlineStr">
        <is>
          <t>Intel Confidential</t>
        </is>
      </nc>
    </rcc>
    <rcc rId="0" sId="1">
      <nc r="K89" t="inlineStr">
        <is>
          <t>fw.ifwi.gbe</t>
        </is>
      </nc>
    </rcc>
    <rcc rId="0" sId="1">
      <nc r="L89">
        <v>20</v>
      </nc>
    </rcc>
    <rcc rId="0" sId="1">
      <nc r="M89">
        <v>15</v>
      </nc>
    </rcc>
    <rcc rId="0" sId="1">
      <nc r="N89" t="inlineStr">
        <is>
          <t>CSS-IVE-138235</t>
        </is>
      </nc>
    </rcc>
    <rcc rId="0" sId="1">
      <nc r="O89" t="inlineStr">
        <is>
          <t>Debug Interfaces and Traces</t>
        </is>
      </nc>
    </rcc>
    <rcc rId="0" sId="1">
      <nc r="P89"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89" t="inlineStr">
        <is>
          <t>CSE/TXE,debug interfaces,PMC</t>
        </is>
      </nc>
    </rcc>
    <rcc rId="0" sId="1">
      <nc r="S89" t="inlineStr">
        <is>
          <t>CSS-IVE-138235</t>
        </is>
      </nc>
    </rcc>
    <rcc rId="0" sId="1">
      <nc r="T89" t="inlineStr">
        <is>
          <t>Consumer,Corporate_vPro</t>
        </is>
      </nc>
    </rcc>
    <rcc rId="0" sId="1">
      <nc r="V89" t="inlineStr">
        <is>
          <t>vhebbarx</t>
        </is>
      </nc>
    </rcc>
    <rcc rId="0" sId="1">
      <nc r="W89" t="inlineStr">
        <is>
          <t>Onboard LAN should get enabled and disable as per FIT tool setting </t>
        </is>
      </nc>
    </rcc>
    <rcc rId="0" sId="1">
      <nc r="X89" t="inlineStr">
        <is>
          <t>Client-IFWI</t>
        </is>
      </nc>
    </rcc>
    <rcc rId="0" sId="1">
      <nc r="Y89" t="inlineStr">
        <is>
          <t>3-medium</t>
        </is>
      </nc>
    </rcc>
    <rcc rId="0" sId="1">
      <nc r="Z89" t="inlineStr">
        <is>
          <t>ifwi.arrowlake,ifwi.lunarlake,ifwi.meteorlake,ifwi.raptorlake,ifwi.raptorlake_refresh</t>
        </is>
      </nc>
    </rcc>
    <rcc rId="0" sId="1">
      <nc r="AA89" t="inlineStr">
        <is>
          <t>ifwi.meteorlake,ifwi.raptorlake</t>
        </is>
      </nc>
    </rcc>
    <rcc rId="0" sId="1">
      <nc r="AC89" t="inlineStr">
        <is>
          <t>product</t>
        </is>
      </nc>
    </rcc>
    <rcc rId="0" sId="1">
      <nc r="AD89" t="inlineStr">
        <is>
          <t>open.test_update_phase</t>
        </is>
      </nc>
    </rcc>
    <rcc rId="0" sId="1">
      <nc r="AF89" t="inlineStr">
        <is>
          <t>Medium</t>
        </is>
      </nc>
    </rcc>
    <rcc rId="0" sId="1">
      <nc r="AG89" t="inlineStr">
        <is>
          <t>L3 Extended-BAT-FV</t>
        </is>
      </nc>
    </rcc>
    <rcc rId="0" sId="1">
      <nc r="AJ89" t="inlineStr">
        <is>
          <t>Functional</t>
        </is>
      </nc>
    </rcc>
    <rcc rId="0" sId="1">
      <nc r="AK89" t="inlineStr">
        <is>
          <t>FIT (FW integration and configuration Tool)</t>
        </is>
      </nc>
    </rcc>
    <rcc rId="0" sId="1">
      <nc r="AL89" t="inlineStr">
        <is>
          <t>This testcase is to enabling and disabling  integrated LAN using FIT tool </t>
        </is>
      </nc>
    </rcc>
    <rcc rId="0" sId="1">
      <nc r="AM89" t="inlineStr">
        <is>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 LNLM3SDC2, LNLM5SGC, LNLM2SDC7</t>
        </is>
      </nc>
    </rcc>
  </rrc>
  <rrc rId="96" sId="1" ref="A89:XFD89" action="deleteRow">
    <rfmt sheetId="1" xfDxf="1" sqref="A89:XFD89" start="0" length="0"/>
    <rcc rId="0" sId="1">
      <nc r="A89">
        <f>HYPERLINK("https://hsdes.intel.com/resource/16012544674","16012544674")</f>
      </nc>
    </rcc>
    <rcc rId="0" sId="1">
      <nc r="B89" t="inlineStr">
        <is>
          <t>Enable/disable PCIe LAN (Discrete LAN ) using FIT tool</t>
        </is>
      </nc>
    </rcc>
    <rcc rId="0" sId="1">
      <nc r="C89" t="inlineStr">
        <is>
          <t>Blocked</t>
        </is>
      </nc>
    </rcc>
    <rcc rId="0" sId="1">
      <nc r="D89" t="inlineStr">
        <is>
          <t>NA:Gbe not available for RPL-SBGA-DDR4</t>
        </is>
      </nc>
    </rcc>
    <rcc rId="0" sId="1">
      <nc r="F89" t="inlineStr">
        <is>
          <t>chassanx</t>
        </is>
      </nc>
    </rcc>
    <rcc rId="0" sId="1">
      <nc r="G89" t="inlineStr">
        <is>
          <t>common</t>
        </is>
      </nc>
    </rcc>
    <rcc rId="0" sId="1">
      <nc r="H89" t="inlineStr">
        <is>
          <t>Ingredient</t>
        </is>
      </nc>
    </rcc>
    <rcc rId="0" sId="1">
      <nc r="I89" t="inlineStr">
        <is>
          <t>Not Evaluated</t>
        </is>
      </nc>
    </rcc>
    <rcc rId="0" sId="1">
      <nc r="J89" t="inlineStr">
        <is>
          <t>Intel Confidential</t>
        </is>
      </nc>
    </rcc>
    <rcc rId="0" sId="1">
      <nc r="K89" t="inlineStr">
        <is>
          <t>fw.ifwi.gbe</t>
        </is>
      </nc>
    </rcc>
    <rcc rId="0" sId="1">
      <nc r="L89">
        <v>20</v>
      </nc>
    </rcc>
    <rcc rId="0" sId="1">
      <nc r="M89">
        <v>15</v>
      </nc>
    </rcc>
    <rcc rId="0" sId="1">
      <nc r="N89" t="inlineStr">
        <is>
          <t>CSS-IVE-138235</t>
        </is>
      </nc>
    </rcc>
    <rcc rId="0" sId="1">
      <nc r="O89" t="inlineStr">
        <is>
          <t>Debug Interfaces and Traces</t>
        </is>
      </nc>
    </rcc>
    <rcc rId="0" sId="1">
      <nc r="P89"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89" t="inlineStr">
        <is>
          <t>CSE/TXE,debug interfaces,PMC</t>
        </is>
      </nc>
    </rcc>
    <rcc rId="0" sId="1">
      <nc r="S89" t="inlineStr">
        <is>
          <t>CSS-IVE-138235</t>
        </is>
      </nc>
    </rcc>
    <rcc rId="0" sId="1">
      <nc r="T89" t="inlineStr">
        <is>
          <t>Consumer,Corporate_vPro</t>
        </is>
      </nc>
    </rcc>
    <rcc rId="0" sId="1">
      <nc r="V89" t="inlineStr">
        <is>
          <t>vhebbarx</t>
        </is>
      </nc>
    </rcc>
    <rcc rId="0" sId="1">
      <nc r="W89" t="inlineStr">
        <is>
          <t>PCle LAN should get enabled and disable as per FIT tool setting </t>
        </is>
      </nc>
    </rcc>
    <rcc rId="0" sId="1">
      <nc r="X89" t="inlineStr">
        <is>
          <t>Client-IFWI</t>
        </is>
      </nc>
    </rcc>
    <rcc rId="0" sId="1">
      <nc r="Y89" t="inlineStr">
        <is>
          <t>3-medium</t>
        </is>
      </nc>
    </rcc>
    <rcc rId="0" sId="1">
      <nc r="Z89" t="inlineStr">
        <is>
          <t>ifwi.arrowlake,ifwi.lunarlake,ifwi.meteorlake,ifwi.raptorlake,ifwi.raptorlake_refresh</t>
        </is>
      </nc>
    </rcc>
    <rcc rId="0" sId="1">
      <nc r="AA89" t="inlineStr">
        <is>
          <t>ifwi.meteorlake,ifwi.raptorlake</t>
        </is>
      </nc>
    </rcc>
    <rcc rId="0" sId="1">
      <nc r="AC89" t="inlineStr">
        <is>
          <t>product</t>
        </is>
      </nc>
    </rcc>
    <rcc rId="0" sId="1">
      <nc r="AD89" t="inlineStr">
        <is>
          <t>open.test_update_phase</t>
        </is>
      </nc>
    </rcc>
    <rcc rId="0" sId="1">
      <nc r="AF89" t="inlineStr">
        <is>
          <t>Medium</t>
        </is>
      </nc>
    </rcc>
    <rcc rId="0" sId="1">
      <nc r="AG89" t="inlineStr">
        <is>
          <t>L3 Extended-BAT-FV</t>
        </is>
      </nc>
    </rcc>
    <rcc rId="0" sId="1">
      <nc r="AJ89" t="inlineStr">
        <is>
          <t>Functional</t>
        </is>
      </nc>
    </rcc>
    <rcc rId="0" sId="1">
      <nc r="AK89" t="inlineStr">
        <is>
          <t>FIT (FW integration and configuration Tool)</t>
        </is>
      </nc>
    </rcc>
    <rcc rId="0" sId="1">
      <nc r="AL89" t="inlineStr">
        <is>
          <t>This testcase is to enabling and disabling  discrete LAN using FIT tool </t>
        </is>
      </nc>
    </rcc>
    <rcc rId="0" sId="1">
      <nc r="AM89" t="inlineStr">
        <is>
          <t>IFWI_FOC_BAT,IFWI_FOC_BAT_EXT,IFWI_TEST_SUITE,IFWI_Coverage_Delta,RPL-S_2SDC4,MTL_IFWI_IAC_GBe,MTL_IFWI_CBV_BIOS,MTL-P_5SGC1,MTL-P_4SDC1,MTL-P_4SDC2,MTL-P_3SDC3,MTL-P_3SDC4,MTL-P_2SDC5,MTL-P_2SDC6,RPL-SBGA_5SC,RPL-SBGA_3SC,RPL-SBGA_2SC2,RPL-S_2SDC8,RPL-Px_4SP2,RPL-Px_2SDC1, MTLSGC1, MTLSDC1, MTLSDC4,MTL_IFWI_CBV_GBe, RPL_Hx-R-GC, RPL_Hx-R-DC1, LNLM3SDC2, LNLM5SGC, LNLM2SDC7</t>
        </is>
      </nc>
    </rcc>
  </rrc>
  <rrc rId="97" sId="1" ref="A86:XFD86" action="deleteRow">
    <rfmt sheetId="1" xfDxf="1" sqref="A86:XFD86" start="0" length="0"/>
    <rcc rId="0" sId="1">
      <nc r="A86">
        <f>HYPERLINK("https://hsdes.intel.com/resource/14013187960","14013187960")</f>
      </nc>
    </rcc>
    <rcc rId="0" sId="1">
      <nc r="B86" t="inlineStr">
        <is>
          <t>Verify wifi device functionality with  DCI disabled  IFWI post CMS cycle</t>
        </is>
      </nc>
    </rcc>
    <rcc rId="0" sId="1">
      <nc r="C86" t="inlineStr">
        <is>
          <t>Blocked</t>
        </is>
      </nc>
    </rcc>
    <rcc rId="0" sId="1">
      <nc r="D86" t="inlineStr">
        <is>
          <t>NA:CS not applicable for RPL-SBGA-DDR4</t>
        </is>
      </nc>
    </rcc>
    <rcc rId="0" sId="1">
      <nc r="F86" t="inlineStr">
        <is>
          <t>chassanx</t>
        </is>
      </nc>
    </rcc>
    <rcc rId="0" sId="1">
      <nc r="G86" t="inlineStr">
        <is>
          <t>common</t>
        </is>
      </nc>
    </rcc>
    <rcc rId="0" sId="1">
      <nc r="H86" t="inlineStr">
        <is>
          <t>Ingredient</t>
        </is>
      </nc>
    </rcc>
    <rcc rId="0" sId="1">
      <nc r="I86" t="inlineStr">
        <is>
          <t>Automatable</t>
        </is>
      </nc>
    </rcc>
    <rcc rId="0" sId="1">
      <nc r="J86" t="inlineStr">
        <is>
          <t>Intel Confidential</t>
        </is>
      </nc>
    </rcc>
    <rcc rId="0" sId="1">
      <nc r="K86" t="inlineStr">
        <is>
          <t>fw.ifwi.pmc</t>
        </is>
      </nc>
    </rcc>
    <rcc rId="0" sId="1">
      <nc r="L86">
        <v>15</v>
      </nc>
    </rcc>
    <rcc rId="0" sId="1">
      <nc r="M86">
        <v>10</v>
      </nc>
    </rcc>
    <rcc rId="0" sId="1">
      <nc r="N86" t="inlineStr">
        <is>
          <t>CSS-IVE-145722</t>
        </is>
      </nc>
    </rcc>
    <rcc rId="0" sId="1">
      <nc r="O86" t="inlineStr">
        <is>
          <t>Networking and Connectivity</t>
        </is>
      </nc>
    </rcc>
    <rcc rId="0" sId="1">
      <nc r="P86" t="inlineStr">
        <is>
          <t>JSLP_POR_20H1_Alpha,JSLP_POR_20H1_PreAlpha,JSLP_POR_20H2_Beta,JSLP_POR_20H2_PV</t>
        </is>
      </nc>
    </rcc>
    <rcc rId="0" sId="1">
      <nc r="Q86" t="inlineStr">
        <is>
          <t>CNVi,discrete WiFi/BT,WiFi</t>
        </is>
      </nc>
    </rcc>
    <rcc rId="0" sId="1">
      <nc r="R86" t="inlineStr">
        <is>
          <t>https://hsdes.intel.com/appstore/article/#/16011563007</t>
        </is>
      </nc>
    </rcc>
    <rcc rId="0" sId="1">
      <nc r="S86" t="inlineStr">
        <is>
          <t>CSS-IVE-145722</t>
        </is>
      </nc>
    </rcc>
    <rcc rId="0" sId="1">
      <nc r="T86" t="inlineStr">
        <is>
          <t>Consumer</t>
        </is>
      </nc>
    </rcc>
    <rcc rId="0" sId="1">
      <nc r="V86" t="inlineStr">
        <is>
          <t>vhebbarx</t>
        </is>
      </nc>
    </rcc>
    <rcc rId="0" sId="1">
      <nc r="W86" t="inlineStr">
        <is>
          <t>Ensure that  Wifi card is detected and functional with DCI disabled IFWI post CMS cycle</t>
        </is>
      </nc>
    </rcc>
    <rcc rId="0" sId="1">
      <nc r="X86" t="inlineStr">
        <is>
          <t>Client-IFWI</t>
        </is>
      </nc>
    </rcc>
    <rcc rId="0" sId="1">
      <nc r="Y86" t="inlineStr">
        <is>
          <t>1-showstopper</t>
        </is>
      </nc>
    </rcc>
    <rcc rId="0" sId="1">
      <nc r="Z86" t="inlineStr">
        <is>
          <t>ifwi.alderlake,ifwi.arrowlake,ifwi.jasperlake,ifwi.lunarlake,ifwi.meteorlake,ifwi.raptorlake,ifwi.raptorlake_refresh</t>
        </is>
      </nc>
    </rcc>
    <rcc rId="0" sId="1">
      <nc r="AA86" t="inlineStr">
        <is>
          <t>ifwi.alderlake,ifwi.jasperlake,ifwi.meteorlake,ifwi.raptorlake</t>
        </is>
      </nc>
    </rcc>
    <rcc rId="0" sId="1">
      <nc r="AC86" t="inlineStr">
        <is>
          <t>product</t>
        </is>
      </nc>
    </rcc>
    <rcc rId="0" sId="1">
      <nc r="AD86" t="inlineStr">
        <is>
          <t>complete.ready_for_production</t>
        </is>
      </nc>
    </rcc>
    <rcc rId="0" sId="1">
      <nc r="AF86" t="inlineStr">
        <is>
          <t>Low</t>
        </is>
      </nc>
    </rcc>
    <rcc rId="0" sId="1">
      <nc r="AG86" t="inlineStr">
        <is>
          <t>L4 Extended-FV</t>
        </is>
      </nc>
    </rcc>
    <rcc rId="0" sId="1">
      <nc r="AJ86" t="inlineStr">
        <is>
          <t>Functional</t>
        </is>
      </nc>
    </rcc>
    <rcc rId="0" sId="1">
      <nc r="AK86" t="inlineStr">
        <is>
          <t>na</t>
        </is>
      </nc>
    </rcc>
    <rcc rId="0" sId="1">
      <nc r="AL86" t="inlineStr">
        <is>
          <t>This testcase is to verify the Wifi functionality with DCI disabled ifwi post CMS cycle </t>
        </is>
      </nc>
    </rcc>
    <rcc rId="0" sId="1">
      <nc r="AM86" t="inlineStr">
        <is>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5SGC1,ADL_SBGA_3SDC1V,MTL IFWI_Payload_Platform-Val,ADL_N_IFWI_5SGC1,ADL_N_IFWI_4SDC1,ADL_N_IFWI_3SDC1,ADL_N_IFWI_2SDC1,ADL_N_IFWI_2SDC2,ADL_N_IFWI_2SDC3,ADL_N_IFWI_IEC_PMC,RPL-S_2SDC8,RPL-Px_4SP2,RPL-Px_2SDC1,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is>
      </nc>
    </rcc>
  </rrc>
  <rrc rId="98" sId="1" ref="A84:XFD84" action="deleteRow">
    <rfmt sheetId="1" xfDxf="1" sqref="A84:XFD84" start="0" length="0"/>
    <rcc rId="0" sId="1">
      <nc r="A84">
        <f>HYPERLINK("https://hsdes.intel.com/resource/14013187958","14013187958")</f>
      </nc>
    </rcc>
    <rcc rId="0" sId="1">
      <nc r="B84" t="inlineStr">
        <is>
          <t>Verify wifi device enumeration in device manager with  DCI disabled  IFWI post CMS cycle</t>
        </is>
      </nc>
    </rcc>
    <rcc rId="0" sId="1">
      <nc r="C84" t="inlineStr">
        <is>
          <t>Blocked</t>
        </is>
      </nc>
    </rcc>
    <rcc rId="0" sId="1">
      <nc r="D84" t="inlineStr">
        <is>
          <t>NA:DC not applicable for RPL-SBGA-DDR4</t>
        </is>
      </nc>
    </rcc>
    <rcc rId="0" sId="1">
      <nc r="F84" t="inlineStr">
        <is>
          <t>chassanx</t>
        </is>
      </nc>
    </rcc>
    <rcc rId="0" sId="1">
      <nc r="G84" t="inlineStr">
        <is>
          <t>common</t>
        </is>
      </nc>
    </rcc>
    <rcc rId="0" sId="1">
      <nc r="H84" t="inlineStr">
        <is>
          <t>Ingredient</t>
        </is>
      </nc>
    </rcc>
    <rcc rId="0" sId="1">
      <nc r="I84" t="inlineStr">
        <is>
          <t>Automatable</t>
        </is>
      </nc>
    </rcc>
    <rcc rId="0" sId="1">
      <nc r="J84" t="inlineStr">
        <is>
          <t>Intel Confidential</t>
        </is>
      </nc>
    </rcc>
    <rcc rId="0" sId="1">
      <nc r="K84" t="inlineStr">
        <is>
          <t>fw.ifwi.pmc</t>
        </is>
      </nc>
    </rcc>
    <rcc rId="0" sId="1">
      <nc r="L84">
        <v>15</v>
      </nc>
    </rcc>
    <rcc rId="0" sId="1">
      <nc r="M84">
        <v>10</v>
      </nc>
    </rcc>
    <rcc rId="0" sId="1">
      <nc r="N84" t="inlineStr">
        <is>
          <t>CSS-IVE-145717</t>
        </is>
      </nc>
    </rcc>
    <rcc rId="0" sId="1">
      <nc r="O84" t="inlineStr">
        <is>
          <t>Networking and Connectivity</t>
        </is>
      </nc>
    </rcc>
    <rcc rId="0" sId="1">
      <nc r="P84" t="inlineStr">
        <is>
          <t>JSLP_POR_20H1_Alpha,JSLP_POR_20H1_PreAlpha,JSLP_POR_20H2_Beta,JSLP_POR_20H2_PV</t>
        </is>
      </nc>
    </rcc>
    <rcc rId="0" sId="1">
      <nc r="Q84" t="inlineStr">
        <is>
          <t>CNVi,discrete WiFi/BT,WiFi</t>
        </is>
      </nc>
    </rcc>
    <rcc rId="0" sId="1">
      <nc r="R84" t="inlineStr">
        <is>
          <t>https://hsdes.intel.com/appstore/article/#/16011563007</t>
        </is>
      </nc>
    </rcc>
    <rcc rId="0" sId="1">
      <nc r="S84" t="inlineStr">
        <is>
          <t>CSS-IVE-145717</t>
        </is>
      </nc>
    </rcc>
    <rcc rId="0" sId="1">
      <nc r="T84" t="inlineStr">
        <is>
          <t>Consumer</t>
        </is>
      </nc>
    </rcc>
    <rcc rId="0" sId="1">
      <nc r="V84" t="inlineStr">
        <is>
          <t>vhebbarx</t>
        </is>
      </nc>
    </rcc>
    <rcc rId="0" sId="1">
      <nc r="W84" t="inlineStr">
        <is>
          <t>Yellow Bang should be not observed in Device manger with CNVi WIFI Module connected with DCI Disable IFWI post CMS cycle</t>
        </is>
      </nc>
    </rcc>
    <rcc rId="0" sId="1">
      <nc r="X84" t="inlineStr">
        <is>
          <t>Client-IFWI</t>
        </is>
      </nc>
    </rcc>
    <rcc rId="0" sId="1">
      <nc r="Y84" t="inlineStr">
        <is>
          <t>1-showstopper</t>
        </is>
      </nc>
    </rcc>
    <rcc rId="0" sId="1">
      <nc r="Z84" t="inlineStr">
        <is>
          <t>ifwi.alderlake,ifwi.arrowlake,ifwi.jasperlake,ifwi.lunarlake,ifwi.meteorlake,ifwi.raptorlake,ifwi.raptorlake_refresh</t>
        </is>
      </nc>
    </rcc>
    <rcc rId="0" sId="1">
      <nc r="AA84" t="inlineStr">
        <is>
          <t>ifwi.alderlake,ifwi.jasperlake,ifwi.meteorlake,ifwi.raptorlake</t>
        </is>
      </nc>
    </rcc>
    <rcc rId="0" sId="1">
      <nc r="AC84" t="inlineStr">
        <is>
          <t>product</t>
        </is>
      </nc>
    </rcc>
    <rcc rId="0" sId="1">
      <nc r="AD84" t="inlineStr">
        <is>
          <t>complete.ready_for_production</t>
        </is>
      </nc>
    </rcc>
    <rcc rId="0" sId="1">
      <nc r="AF84" t="inlineStr">
        <is>
          <t>Low</t>
        </is>
      </nc>
    </rcc>
    <rcc rId="0" sId="1">
      <nc r="AG84" t="inlineStr">
        <is>
          <t>L3 Extended-BAT-FV</t>
        </is>
      </nc>
    </rcc>
    <rcc rId="0" sId="1">
      <nc r="AJ84" t="inlineStr">
        <is>
          <t>Functional</t>
        </is>
      </nc>
    </rcc>
    <rcc rId="0" sId="1">
      <nc r="AK84" t="inlineStr">
        <is>
          <t>na</t>
        </is>
      </nc>
    </rcc>
    <rcc rId="0" sId="1">
      <nc r="AL84" t="inlineStr">
        <is>
          <t>This testcase is to verify the wifi device enumeration in device with DCI disabled ifwi</t>
        </is>
      </nc>
    </rcc>
    <rcc rId="0" sId="1">
      <nc r="AM84" t="inlineStr">
        <is>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5SGC1,ADL_SBGA_3SDC1,MTL_IFWI_CBV_PMC,MTL IFWI_Payload_Platform-Val,ADL_N_IFWI_5SGC1,ADL_N_IFWI_4SDC1,ADL_N_IFWI_3SDC1,ADL_N_IFWI_2SDC1,ADL_N_IFWI_2SDC2,ADL_N_IFWI_2SDC3,RPL-S_2SDC8,RPL-Px_4SP2,RPL-Px_2SDC1,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is>
      </nc>
    </rcc>
  </rrc>
  <rrc rId="99" sId="1" ref="A78:XFD78" action="deleteRow">
    <rfmt sheetId="1" xfDxf="1" sqref="A78:XFD78" start="0" length="0"/>
    <rcc rId="0" sId="1">
      <nc r="A78">
        <f>HYPERLINK("https://hsdes.intel.com/resource/14013186938","14013186938")</f>
      </nc>
    </rcc>
    <rcc rId="0" sId="1">
      <nc r="B78" t="inlineStr">
        <is>
          <t>Verify firmware upgrade and downgrade for ME and PMC combination payloads from OS</t>
        </is>
      </nc>
    </rcc>
    <rcc rId="0" sId="1">
      <nc r="C78" t="inlineStr">
        <is>
          <t>Blocked</t>
        </is>
      </nc>
    </rcc>
    <rcc rId="0" sId="1">
      <nc r="D78" t="inlineStr">
        <is>
          <t>NA:pv bit on and off not allowed</t>
        </is>
      </nc>
    </rcc>
    <rcc rId="0" sId="1">
      <nc r="F78" t="inlineStr">
        <is>
          <t>sumith2x</t>
        </is>
      </nc>
    </rcc>
    <rcc rId="0" sId="1">
      <nc r="G78" t="inlineStr">
        <is>
          <t>common</t>
        </is>
      </nc>
    </rcc>
    <rcc rId="0" sId="1">
      <nc r="H78" t="inlineStr">
        <is>
          <t>Ingredient</t>
        </is>
      </nc>
    </rcc>
    <rcc rId="0" sId="1">
      <nc r="I78" t="inlineStr">
        <is>
          <t>Automatable</t>
        </is>
      </nc>
    </rcc>
    <rcc rId="0" sId="1">
      <nc r="J78" t="inlineStr">
        <is>
          <t>Intel Confidential</t>
        </is>
      </nc>
    </rcc>
    <rcc rId="0" sId="1">
      <nc r="K78" t="inlineStr">
        <is>
          <t>fw.ifwi.csme</t>
        </is>
      </nc>
    </rcc>
    <rcc rId="0" sId="1">
      <nc r="L78">
        <v>20</v>
      </nc>
    </rcc>
    <rcc rId="0" sId="1">
      <nc r="M78">
        <v>10</v>
      </nc>
    </rcc>
    <rcc rId="0" sId="1">
      <nc r="N78" t="inlineStr">
        <is>
          <t>CSS-IVE-131915</t>
        </is>
      </nc>
    </rcc>
    <rcc rId="0" sId="1">
      <nc r="O78" t="inlineStr">
        <is>
          <t>Industry Specs and Open source initiatives</t>
        </is>
      </nc>
    </rcc>
    <rcc rId="0" sId="1">
      <nc r="P78" t="inlineStr">
        <is>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78" t="inlineStr">
        <is>
          <t>FW-Update</t>
        </is>
      </nc>
    </rcc>
    <rcc rId="0" sId="1">
      <nc r="R78" t="inlineStr">
        <is>
          <t>FW update scenario at OS Level for ME+PMC</t>
        </is>
      </nc>
    </rcc>
    <rcc rId="0" sId="1">
      <nc r="S78" t="inlineStr">
        <is>
          <t>CSS-IVE-131915</t>
        </is>
      </nc>
    </rcc>
    <rcc rId="0" sId="1">
      <nc r="T78" t="inlineStr">
        <is>
          <t>Consumer,Corporate_vPro</t>
        </is>
      </nc>
    </rcc>
    <rcc rId="0" sId="1">
      <nc r="V78" t="inlineStr">
        <is>
          <t>sumith2x</t>
        </is>
      </nc>
    </rcc>
    <rcc rId="0" sId="1">
      <nc r="W78" t="inlineStr">
        <is>
          <t>Firmware upgrade and downgrade for ME and PMC combination payloads from OS should get completed successfully from OS</t>
        </is>
      </nc>
    </rcc>
    <rcc rId="0" sId="1">
      <nc r="X78" t="inlineStr">
        <is>
          <t>Client-IFWI</t>
        </is>
      </nc>
    </rcc>
    <rcc rId="0" sId="1">
      <nc r="Y78" t="inlineStr">
        <is>
          <t>3-medium</t>
        </is>
      </nc>
    </rcc>
    <rcc rId="0" sId="1">
      <nc r="Z78" t="inlineStr">
        <is>
          <t>ifwi.alderlake,ifwi.arrowlake,ifwi.jasperlake,ifwi.lunarlake,ifwi.meteorlake,ifwi.raptorlake,ifwi.rocketlake</t>
        </is>
      </nc>
    </rcc>
    <rcc rId="0" sId="1">
      <nc r="AA78" t="inlineStr">
        <is>
          <t>ifwi.alderlake,ifwi.jasperlake,ifwi.meteorlake,ifwi.raptorlake,ifwi.rocketlake</t>
        </is>
      </nc>
    </rcc>
    <rcc rId="0" sId="1">
      <nc r="AC78" t="inlineStr">
        <is>
          <t>product</t>
        </is>
      </nc>
    </rcc>
    <rcc rId="0" sId="1">
      <nc r="AD78" t="inlineStr">
        <is>
          <t>open.test_update_phase</t>
        </is>
      </nc>
    </rcc>
    <rcc rId="0" sId="1">
      <nc r="AF78" t="inlineStr">
        <is>
          <t>Low</t>
        </is>
      </nc>
    </rcc>
    <rcc rId="0" sId="1">
      <nc r="AG78" t="inlineStr">
        <is>
          <t>L3 Extended-BAT-FV</t>
        </is>
      </nc>
    </rcc>
    <rcc rId="0" sId="1">
      <nc r="AJ78" t="inlineStr">
        <is>
          <t>Functional</t>
        </is>
      </nc>
    </rcc>
    <rcc rId="0" sId="1">
      <nc r="AK78" t="inlineStr">
        <is>
          <t>CapsuleApp.efi,FFUTool.exe,FFU_EFI</t>
        </is>
      </nc>
    </rcc>
    <rcc rId="0" sId="1">
      <nc r="AL78" t="inlineStr">
        <is>
          <t>Intention of the testcase is to verify  firmware upgrade and downgrade for ME and PMC combination payloads
This test verifies upgrade and downgrade at OS level
 </t>
        </is>
      </nc>
    </rcc>
    <rcc rId="0" sId="1">
      <nc r="AM78" t="inlineStr">
        <is>
          <t>UDL2.0_ATMS2.0,TGL_IFWI_PO_P3,IFWI_TEST_SUITE,ADL/RKL/JSL,RKL-S X2_(CML-S+CMP-H)_S102,RKL-S X2_(CML-S+CMP-H)_S62,IFWI_SYNC,ADL_N_IFWI,RPLSGC1,RPLSGC2,IFWI_COVERAGE_DELTA,IFWI_FOC_BAT,ADLMLP4x,ADL-P_5SGC1,ADL-P_5SGC2,ADL-M_5SGC1,RPL-S_5SGC1,RPL-S_4SDC1,RPL-S_2SDC9,RPL-S_3SDC1,RPL-S_3SDC2,RPL-S_2SDC1,RPL-S_2SDC2,RPL-S_2SDC3,MTL_IFWI_BAT,ADL_SBGA_5GC,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RPL-SBGA_2SC2,MTLSDC1,MTLSDC2,RPL_Hx-R-GC,MTLSDC4,MTLSDC6,RPL_Hx-R-GC,RPL_Hx-R-DC1,LNLM5SGC, LNLM3SDC2, LNLM2SDC7,LNLM5SGC, LNLM4SDC1, LNLM3SDC2, LNLM3SDC3, LNLM3SDC4, LNLM3SDC5, LNLM2SDC6, LNLM2SDC7,RPL-P_DC7, RPL-SBGA_DC3</t>
        </is>
      </nc>
    </rcc>
  </rrc>
  <rrc rId="100" sId="1" ref="A76:XFD76" action="deleteRow">
    <rfmt sheetId="1" xfDxf="1" sqref="A76:XFD76" start="0" length="0"/>
    <rcc rId="0" sId="1">
      <nc r="A76">
        <f>HYPERLINK("https://hsdes.intel.com/resource/14013186804","14013186804")</f>
      </nc>
    </rcc>
    <rcc rId="0" sId="1">
      <nc r="B76" t="inlineStr">
        <is>
          <t>No audio and video glitch during Charger connect process</t>
        </is>
      </nc>
    </rcc>
    <rcc rId="0" sId="1">
      <nc r="C76" t="inlineStr">
        <is>
          <t>Blocked</t>
        </is>
      </nc>
    </rcc>
    <rcc rId="0" sId="1">
      <nc r="D76" t="inlineStr">
        <is>
          <t>NA:DC not applicable for RPL-SBGA-DDR4</t>
        </is>
      </nc>
    </rcc>
    <rcc rId="0" sId="1">
      <nc r="F76" t="inlineStr">
        <is>
          <t>msalaudx</t>
        </is>
      </nc>
    </rcc>
    <rcc rId="0" sId="1">
      <nc r="G76" t="inlineStr">
        <is>
          <t>common</t>
        </is>
      </nc>
    </rcc>
    <rcc rId="0" sId="1">
      <nc r="H76" t="inlineStr">
        <is>
          <t>Ingredient</t>
        </is>
      </nc>
    </rcc>
    <rcc rId="0" sId="1">
      <nc r="I76" t="inlineStr">
        <is>
          <t>Automatable</t>
        </is>
      </nc>
    </rcc>
    <rcc rId="0" sId="1">
      <nc r="J76" t="inlineStr">
        <is>
          <t>Intel Confidential</t>
        </is>
      </nc>
    </rcc>
    <rcc rId="0" sId="1">
      <nc r="K76" t="inlineStr">
        <is>
          <t>fw.ifwi.bios,fw.ifwi.ec</t>
        </is>
      </nc>
    </rcc>
    <rcc rId="0" sId="1">
      <nc r="L76">
        <v>5</v>
      </nc>
    </rcc>
    <rcc rId="0" sId="1">
      <nc r="M76">
        <v>3</v>
      </nc>
    </rcc>
    <rcc rId="0" sId="1">
      <nc r="N76" t="inlineStr">
        <is>
          <t>CSS-IVE-131828</t>
        </is>
      </nc>
    </rcc>
    <rcc rId="0" sId="1">
      <nc r="O76" t="inlineStr">
        <is>
          <t>Embedded controller and Power sources</t>
        </is>
      </nc>
    </rcc>
    <rcc rId="0" sId="1">
      <nc r="P7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76" t="inlineStr">
        <is>
          <t>audio codecs,EC-Lite</t>
        </is>
      </nc>
    </rcc>
    <rcc rId="0" sId="1">
      <nc r="R76" t="inlineStr">
        <is>
          <t>BC-RQTBC-2822
BC-RQTBC-13987</t>
        </is>
      </nc>
    </rcc>
    <rcc rId="0" sId="1">
      <nc r="S76" t="inlineStr">
        <is>
          <t>CSS-IVE-131828</t>
        </is>
      </nc>
    </rcc>
    <rcc rId="0" sId="1">
      <nc r="T76" t="inlineStr">
        <is>
          <t>Consumer,Corporate_vPro,Slim</t>
        </is>
      </nc>
    </rcc>
    <rcc rId="0" sId="1">
      <nc r="V76" t="inlineStr">
        <is>
          <t>raghav3x</t>
        </is>
      </nc>
    </rcc>
    <rcc rId="0" sId="1">
      <nc r="W76" t="inlineStr">
        <is>
          <t>No audio and video glitch during Charger connect process</t>
        </is>
      </nc>
    </rcc>
    <rcc rId="0" sId="1">
      <nc r="X76" t="inlineStr">
        <is>
          <t>Client-IFWI</t>
        </is>
      </nc>
    </rcc>
    <rcc rId="0" sId="1">
      <nc r="Y76" t="inlineStr">
        <is>
          <t>4-low</t>
        </is>
      </nc>
    </rcc>
    <rcc rId="0" sId="1">
      <nc r="Z76" t="inlineStr">
        <is>
          <t>ifwi.alderlake,ifwi.arrowlake,ifwi.jasperlake,ifwi.lunarlake,ifwi.meteorlake,ifwi.raptorlake,ifwi.raptorlake_refresh</t>
        </is>
      </nc>
    </rcc>
    <rcc rId="0" sId="1">
      <nc r="AA76" t="inlineStr">
        <is>
          <t>ifwi.alderlake,ifwi.jasperlake,ifwi.meteorlake,ifwi.raptorlake</t>
        </is>
      </nc>
    </rcc>
    <rcc rId="0" sId="1">
      <nc r="AC76" t="inlineStr">
        <is>
          <t>product</t>
        </is>
      </nc>
    </rcc>
    <rcc rId="0" sId="1">
      <nc r="AD76" t="inlineStr">
        <is>
          <t>open.test_update_phase</t>
        </is>
      </nc>
    </rcc>
    <rcc rId="0" sId="1">
      <nc r="AF76" t="inlineStr">
        <is>
          <t>Low</t>
        </is>
      </nc>
    </rcc>
    <rcc rId="0" sId="1">
      <nc r="AG76" t="inlineStr">
        <is>
          <t>L4 Extended-FV</t>
        </is>
      </nc>
    </rcc>
    <rcc rId="0" sId="1">
      <nc r="AJ76" t="inlineStr">
        <is>
          <t>Functional</t>
        </is>
      </nc>
    </rcc>
    <rcc rId="0" sId="1">
      <nc r="AK76" t="inlineStr">
        <is>
          <t>na</t>
        </is>
      </nc>
    </rcc>
    <rcc rId="0" sId="1">
      <nc r="AL76" t="inlineStr">
        <is>
          <t>1. Boot to OS with battery only.2. Play a video and music.3. Plug in adapter.4. Check video and music are played without any issu.ePass Criteria:2. There should not be any noise and glitch in both Audio and video.4. There should not be any noise and glitch in both Audio and video.</t>
        </is>
      </nc>
    </rcc>
    <rcc rId="0" sId="1">
      <nc r="AM76" t="inlineStr">
        <is>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t>
        </is>
      </nc>
    </rcc>
  </rrc>
  <rrc rId="101" sId="1" ref="A68:XFD68" action="deleteRow">
    <rfmt sheetId="1" xfDxf="1" sqref="A68:XFD68" start="0" length="0"/>
    <rcc rId="0" sId="1">
      <nc r="A68">
        <f>HYPERLINK("https://hsdes.intel.com/resource/14013186503","14013186503")</f>
      </nc>
    </rcc>
    <rcc rId="0" sId="1">
      <nc r="B68" t="inlineStr">
        <is>
          <t>Validate SUT resumes from Adaptive hibernate when Long Suspend with CMS</t>
        </is>
      </nc>
    </rcc>
    <rcc rId="0" sId="1">
      <nc r="C68" t="inlineStr">
        <is>
          <t>Blocked</t>
        </is>
      </nc>
    </rcc>
    <rcc rId="0" sId="1">
      <nc r="D68" t="inlineStr">
        <is>
          <t>NA:CS not applicable for RPL-SBGA-DDR4</t>
        </is>
      </nc>
    </rcc>
    <rcc rId="0" sId="1">
      <nc r="F68" t="inlineStr">
        <is>
          <t>rohith2x</t>
        </is>
      </nc>
    </rcc>
    <rcc rId="0" sId="1">
      <nc r="G68" t="inlineStr">
        <is>
          <t>common</t>
        </is>
      </nc>
    </rcc>
    <rcc rId="0" sId="1">
      <nc r="H68" t="inlineStr">
        <is>
          <t>Ingredient</t>
        </is>
      </nc>
    </rcc>
    <rcc rId="0" sId="1">
      <nc r="I68" t="inlineStr">
        <is>
          <t>Automatable</t>
        </is>
      </nc>
    </rcc>
    <rcc rId="0" sId="1">
      <nc r="J68" t="inlineStr">
        <is>
          <t>Intel Confidential</t>
        </is>
      </nc>
    </rcc>
    <rcc rId="0" sId="1">
      <nc r="K68" t="inlineStr">
        <is>
          <t>fw.ifwi.pmc</t>
        </is>
      </nc>
    </rcc>
    <rcc rId="0" sId="1">
      <nc r="L68">
        <v>70</v>
      </nc>
    </rcc>
    <rcc rId="0" sId="1">
      <nc r="M68">
        <v>10</v>
      </nc>
    </rcc>
    <rcc rId="0" sId="1">
      <nc r="N68" t="inlineStr">
        <is>
          <t>CSS-IVE-131452</t>
        </is>
      </nc>
    </rcc>
    <rcc rId="0" sId="1">
      <nc r="O68" t="inlineStr">
        <is>
          <t>Industry Specs and Open source initiatives</t>
        </is>
      </nc>
    </rcc>
    <rcc rId="0" sId="1">
      <nc r="P68" t="inlineStr">
        <is>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68" t="inlineStr">
        <is>
          <t>MoS (Modern Standby),Real Battery Management,S0ix-states</t>
        </is>
      </nc>
    </rcc>
    <rcc rId="0" sId="1">
      <nc r="R68" t="inlineStr">
        <is>
          <t>IceLake-UCIS-4302 ,220194448
LKF: B2B S0-&gt; CS-&gt; S4-&gt;S0-&gt;CS Stress test(For LKF specific requirement Platform Coverage for  CMS in PSS)
ADL:2202553217</t>
        </is>
      </nc>
    </rcc>
    <rcc rId="0" sId="1">
      <nc r="S68" t="inlineStr">
        <is>
          <t>CSS-IVE-131452</t>
        </is>
      </nc>
    </rcc>
    <rcc rId="0" sId="1">
      <nc r="T68" t="inlineStr">
        <is>
          <t>Consumer,Corporate_vPro,Slim</t>
        </is>
      </nc>
    </rcc>
    <rcc rId="0" sId="1">
      <nc r="U68" t="inlineStr">
        <is>
          <t>windows.20h2_vibranium.x64</t>
        </is>
      </nc>
    </rcc>
    <rcc rId="0" sId="1">
      <nc r="V68" t="inlineStr">
        <is>
          <t>reddyv5x</t>
        </is>
      </nc>
    </rcc>
    <rcc rId="0" sId="1">
      <nc r="W68" t="inlineStr">
        <is>
          <t>Postcode should be AB04 as When SUT is more than one hour in MoS, It should enter to hibernate called adaptive hibernate. </t>
        </is>
      </nc>
    </rcc>
    <rcc rId="0" sId="1">
      <nc r="X68" t="inlineStr">
        <is>
          <t>Client-IFWI</t>
        </is>
      </nc>
    </rcc>
    <rcc rId="0" sId="1">
      <nc r="Y68" t="inlineStr">
        <is>
          <t>3-medium</t>
        </is>
      </nc>
    </rcc>
    <rcc rId="0" sId="1">
      <nc r="Z68" t="inlineStr">
        <is>
          <t>ifwi.alderlake,ifwi.arrowlake,ifwi.lunarlake,ifwi.meteorlake,ifwi.raptorlake,ifwi.raptorlake_refresh,ifwi.rocketlake</t>
        </is>
      </nc>
    </rcc>
    <rcc rId="0" sId="1">
      <nc r="AA68" t="inlineStr">
        <is>
          <t>ifwi.alderlake,ifwi.meteorlake,ifwi.raptorlake,ifwi.rocketlake</t>
        </is>
      </nc>
    </rcc>
    <rcc rId="0" sId="1">
      <nc r="AC68" t="inlineStr">
        <is>
          <t>product</t>
        </is>
      </nc>
    </rcc>
    <rcc rId="0" sId="1">
      <nc r="AD68" t="inlineStr">
        <is>
          <t>open.test_update_phase</t>
        </is>
      </nc>
    </rcc>
    <rcc rId="0" sId="1">
      <nc r="AF68" t="inlineStr">
        <is>
          <t>Low</t>
        </is>
      </nc>
    </rcc>
    <rcc rId="0" sId="1">
      <nc r="AG68" t="inlineStr">
        <is>
          <t>L3 Extended-BAT-FV</t>
        </is>
      </nc>
    </rcc>
    <rcc rId="0" sId="1">
      <nc r="AJ68" t="inlineStr">
        <is>
          <t>Functional</t>
        </is>
      </nc>
    </rcc>
    <rcc rId="0" sId="1">
      <nc r="AK68" t="inlineStr">
        <is>
          <t>na</t>
        </is>
      </nc>
    </rcc>
    <rcc rId="0" sId="1">
      <nc r="AL68" t="inlineStr">
        <is>
          <t>User Predicted to be Away- When SUT is more than one hour in MoS, It should enter to hibernate called adaptive hibernate.
LKF: S0-&gt; CS-&gt; S4-&gt;S0-&gt;CS </t>
        </is>
      </nc>
    </rcc>
    <rcc rId="0" sId="1">
      <nc r="AM68" t="inlineStr">
        <is>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is>
      </nc>
    </rcc>
  </rrc>
  <rrc rId="102" sId="1" ref="A68:XFD68" action="deleteRow">
    <rfmt sheetId="1" xfDxf="1" sqref="A68:XFD68" start="0" length="0"/>
    <rcc rId="0" sId="1">
      <nc r="A68">
        <f>HYPERLINK("https://hsdes.intel.com/resource/14013186504","14013186504")</f>
      </nc>
    </rcc>
    <rcc rId="0" sId="1">
      <nc r="B68" t="inlineStr">
        <is>
          <t>Verify simple power management cycle order: Warm reset-&gt;S0-&gt; CS-&gt;S0-&gt; Warm reset -&gt;S0-&gt;CS-&gt;S0</t>
        </is>
      </nc>
    </rcc>
    <rcc rId="0" sId="1">
      <nc r="C68" t="inlineStr">
        <is>
          <t>Blocked</t>
        </is>
      </nc>
    </rcc>
    <rcc rId="0" sId="1">
      <nc r="D68" t="inlineStr">
        <is>
          <t>NA:CS not applicable for RPL-SBGA-DDR4</t>
        </is>
      </nc>
    </rcc>
    <rcc rId="0" sId="1">
      <nc r="F68" t="inlineStr">
        <is>
          <t>rohith2x</t>
        </is>
      </nc>
    </rcc>
    <rcc rId="0" sId="1">
      <nc r="G68" t="inlineStr">
        <is>
          <t>common</t>
        </is>
      </nc>
    </rcc>
    <rcc rId="0" sId="1">
      <nc r="H68" t="inlineStr">
        <is>
          <t>Ingredient</t>
        </is>
      </nc>
    </rcc>
    <rcc rId="0" sId="1">
      <nc r="I68" t="inlineStr">
        <is>
          <t>Automatable</t>
        </is>
      </nc>
    </rcc>
    <rcc rId="0" sId="1">
      <nc r="J68" t="inlineStr">
        <is>
          <t>Intel Confidential</t>
        </is>
      </nc>
    </rcc>
    <rcc rId="0" sId="1">
      <nc r="K68" t="inlineStr">
        <is>
          <t>fw.ifwi.pmc</t>
        </is>
      </nc>
    </rcc>
    <rcc rId="0" sId="1">
      <nc r="L68">
        <v>10</v>
      </nc>
    </rcc>
    <rcc rId="0" sId="1">
      <nc r="M68">
        <v>7</v>
      </nc>
    </rcc>
    <rcc rId="0" sId="1">
      <nc r="N68" t="inlineStr">
        <is>
          <t>CSS-IVE-131453</t>
        </is>
      </nc>
    </rcc>
    <rcc rId="0" sId="1">
      <nc r="O68" t="inlineStr">
        <is>
          <t>Industry Specs and Open source initiatives</t>
        </is>
      </nc>
    </rcc>
    <rcc rId="0" sId="1">
      <nc r="P68" t="inlineStr">
        <is>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68" t="inlineStr">
        <is>
          <t>MoS (Modern Standby),S0ix-states</t>
        </is>
      </nc>
    </rcc>
    <rcc rId="0" sId="1">
      <nc r="R68" t="inlineStr">
        <is>
          <t>LKF: B2B S0-&gt; Warm reset-&gt;S0-&gt; CS-&gt;S0-&gt; Warm reset -&gt;S0-&gt;CS-&gt;S0 Stress test(For LKF specific requirement Platform Coverage for  CMS in PSS)</t>
        </is>
      </nc>
    </rcc>
    <rcc rId="0" sId="1">
      <nc r="S68" t="inlineStr">
        <is>
          <t>CSS-IVE-131453</t>
        </is>
      </nc>
    </rcc>
    <rcc rId="0" sId="1">
      <nc r="T68" t="inlineStr">
        <is>
          <t>Consumer,Corporate_vPro,Slim</t>
        </is>
      </nc>
    </rcc>
    <rcc rId="0" sId="1">
      <nc r="U68" t="inlineStr">
        <is>
          <t>windows.20h2_vibranium.x64</t>
        </is>
      </nc>
    </rcc>
    <rcc rId="0" sId="1">
      <nc r="V68" t="inlineStr">
        <is>
          <t>reddyv5x</t>
        </is>
      </nc>
    </rcc>
    <rcc rId="0" sId="1">
      <nc r="W68" t="inlineStr">
        <is>
          <t>All steps should be cleared, there should not be any hung during the given SX transitions: Warm reset-&gt;S0-&gt; CS-&gt;S0-&gt; Warm reset -&gt;S0-&gt;CS-&gt;S0</t>
        </is>
      </nc>
    </rcc>
    <rcc rId="0" sId="1">
      <nc r="X68" t="inlineStr">
        <is>
          <t>Client-IFWI</t>
        </is>
      </nc>
    </rcc>
    <rcc rId="0" sId="1">
      <nc r="Y68" t="inlineStr">
        <is>
          <t>3-medium</t>
        </is>
      </nc>
    </rcc>
    <rcc rId="0" sId="1">
      <nc r="Z68" t="inlineStr">
        <is>
          <t>ifwi.alderlake,ifwi.arrowlake,ifwi.jasperlake,ifwi.lunarlake,ifwi.meteorlake,ifwi.raptorlake,ifwi.raptorlake_refresh,ifwi.rocketlake</t>
        </is>
      </nc>
    </rcc>
    <rcc rId="0" sId="1">
      <nc r="AA68" t="inlineStr">
        <is>
          <t>ifwi.alderlake,ifwi.jasperlake,ifwi.meteorlake,ifwi.raptorlake,ifwi.rocketlake</t>
        </is>
      </nc>
    </rcc>
    <rcc rId="0" sId="1">
      <nc r="AC68" t="inlineStr">
        <is>
          <t>product</t>
        </is>
      </nc>
    </rcc>
    <rcc rId="0" sId="1">
      <nc r="AD68" t="inlineStr">
        <is>
          <t>open.test_update_phase</t>
        </is>
      </nc>
    </rcc>
    <rcc rId="0" sId="1">
      <nc r="AF68" t="inlineStr">
        <is>
          <t>Low</t>
        </is>
      </nc>
    </rcc>
    <rcc rId="0" sId="1">
      <nc r="AG68" t="inlineStr">
        <is>
          <t>L3 Extended-BAT-FV</t>
        </is>
      </nc>
    </rcc>
    <rcc rId="0" sId="1">
      <nc r="AJ68" t="inlineStr">
        <is>
          <t>Functional</t>
        </is>
      </nc>
    </rcc>
    <rcc rId="0" sId="1">
      <nc r="AK68" t="inlineStr">
        <is>
          <t>na</t>
        </is>
      </nc>
    </rcc>
    <rcc rId="0" sId="1">
      <nc r="AL68" t="inlineStr">
        <is>
          <t>Verify simple power management cycle order: Warm reset-&gt;S0-&gt; CS-&gt;S0-&gt; Warm reset -&gt;S0-&gt;CS-&gt;S0</t>
        </is>
      </nc>
    </rcc>
    <rcc rId="0" sId="1">
      <nc r="AM68" t="inlineStr">
        <is>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is>
      </nc>
    </rcc>
  </rrc>
  <rrc rId="103" sId="1" ref="A68:XFD68" action="deleteRow">
    <rfmt sheetId="1" xfDxf="1" sqref="A68:XFD68" start="0" length="0"/>
    <rcc rId="0" sId="1">
      <nc r="A68">
        <f>HYPERLINK("https://hsdes.intel.com/resource/14013186505","14013186505")</f>
      </nc>
    </rcc>
    <rcc rId="0" sId="1">
      <nc r="B68" t="inlineStr">
        <is>
          <t>Verify simple power management cycle order: S0-&gt; CS-&gt; S5-&gt; S0-&gt; CS</t>
        </is>
      </nc>
    </rcc>
    <rcc rId="0" sId="1">
      <nc r="C68" t="inlineStr">
        <is>
          <t>Blocked</t>
        </is>
      </nc>
    </rcc>
    <rcc rId="0" sId="1">
      <nc r="D68" t="inlineStr">
        <is>
          <t>NA:CS not applicable for RPL-SBGA-DDR4</t>
        </is>
      </nc>
    </rcc>
    <rcc rId="0" sId="1">
      <nc r="F68" t="inlineStr">
        <is>
          <t>rohith2x</t>
        </is>
      </nc>
    </rcc>
    <rcc rId="0" sId="1">
      <nc r="G68" t="inlineStr">
        <is>
          <t>common</t>
        </is>
      </nc>
    </rcc>
    <rcc rId="0" sId="1">
      <nc r="H68" t="inlineStr">
        <is>
          <t>Ingredient</t>
        </is>
      </nc>
    </rcc>
    <rcc rId="0" sId="1">
      <nc r="I68" t="inlineStr">
        <is>
          <t>Automatable</t>
        </is>
      </nc>
    </rcc>
    <rcc rId="0" sId="1">
      <nc r="J68" t="inlineStr">
        <is>
          <t>Intel Confidential</t>
        </is>
      </nc>
    </rcc>
    <rcc rId="0" sId="1">
      <nc r="K68" t="inlineStr">
        <is>
          <t>fw.ifwi.pmc</t>
        </is>
      </nc>
    </rcc>
    <rcc rId="0" sId="1">
      <nc r="L68">
        <v>10</v>
      </nc>
    </rcc>
    <rcc rId="0" sId="1">
      <nc r="M68">
        <v>7</v>
      </nc>
    </rcc>
    <rcc rId="0" sId="1">
      <nc r="N68" t="inlineStr">
        <is>
          <t>CSS-IVE-131454</t>
        </is>
      </nc>
    </rcc>
    <rcc rId="0" sId="1">
      <nc r="O68" t="inlineStr">
        <is>
          <t>Industry Specs and Open source initiatives</t>
        </is>
      </nc>
    </rcc>
    <rcc rId="0" sId="1">
      <nc r="P68" t="inlineStr">
        <is>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68" t="inlineStr">
        <is>
          <t>MoS (Modern Standby),S0ix-states</t>
        </is>
      </nc>
    </rcc>
    <rcc rId="0" sId="1">
      <nc r="R68" t="inlineStr">
        <is>
          <t>LKF: B2B S0-&gt; S0-&gt; CS-&gt; S5-&gt; S0-&gt; CS Stress test(For LKF specific requirement Platform Coverage for  CMS in PSS)</t>
        </is>
      </nc>
    </rcc>
    <rcc rId="0" sId="1">
      <nc r="S68" t="inlineStr">
        <is>
          <t>CSS-IVE-131454</t>
        </is>
      </nc>
    </rcc>
    <rcc rId="0" sId="1">
      <nc r="T68" t="inlineStr">
        <is>
          <t>Consumer,Corporate_vPro,Slim</t>
        </is>
      </nc>
    </rcc>
    <rcc rId="0" sId="1">
      <nc r="U68" t="inlineStr">
        <is>
          <t>windows.20h2_vibranium.x64</t>
        </is>
      </nc>
    </rcc>
    <rcc rId="0" sId="1">
      <nc r="V68" t="inlineStr">
        <is>
          <t>reddyv5x</t>
        </is>
      </nc>
    </rcc>
    <rcc rId="0" sId="1">
      <nc r="W68" t="inlineStr">
        <is>
          <t>All steps should be cleared, there should not be any hung during the given SX transitions: S0-&gt; CS-&gt; S5-&gt; S0-&gt; CS</t>
        </is>
      </nc>
    </rcc>
    <rcc rId="0" sId="1">
      <nc r="X68" t="inlineStr">
        <is>
          <t>Client-IFWI</t>
        </is>
      </nc>
    </rcc>
    <rcc rId="0" sId="1">
      <nc r="Y68" t="inlineStr">
        <is>
          <t>3-medium</t>
        </is>
      </nc>
    </rcc>
    <rcc rId="0" sId="1">
      <nc r="Z68" t="inlineStr">
        <is>
          <t>ifwi.alderlake,ifwi.arrowlake,ifwi.lunarlake,ifwi.meteorlake,ifwi.raptorlake,ifwi.raptorlake_refresh,ifwi.rocketlake</t>
        </is>
      </nc>
    </rcc>
    <rcc rId="0" sId="1">
      <nc r="AA68" t="inlineStr">
        <is>
          <t>ifwi.alderlake,ifwi.meteorlake,ifwi.raptorlake,ifwi.rocketlake</t>
        </is>
      </nc>
    </rcc>
    <rcc rId="0" sId="1">
      <nc r="AC68" t="inlineStr">
        <is>
          <t>product</t>
        </is>
      </nc>
    </rcc>
    <rcc rId="0" sId="1">
      <nc r="AD68" t="inlineStr">
        <is>
          <t>open.test_update_phase</t>
        </is>
      </nc>
    </rcc>
    <rcc rId="0" sId="1">
      <nc r="AF68" t="inlineStr">
        <is>
          <t>Low</t>
        </is>
      </nc>
    </rcc>
    <rcc rId="0" sId="1">
      <nc r="AG68" t="inlineStr">
        <is>
          <t>L3 Extended-BAT-FV</t>
        </is>
      </nc>
    </rcc>
    <rcc rId="0" sId="1">
      <nc r="AJ68" t="inlineStr">
        <is>
          <t>Functional</t>
        </is>
      </nc>
    </rcc>
    <rcc rId="0" sId="1">
      <nc r="AK68" t="inlineStr">
        <is>
          <t>na</t>
        </is>
      </nc>
    </rcc>
    <rcc rId="0" sId="1">
      <nc r="AL68" t="inlineStr">
        <is>
          <t>Verify simple power management cycle order: S0-&gt; CS-&gt; S5-&gt; S0-&gt; CS</t>
        </is>
      </nc>
    </rcc>
    <rcc rId="0" sId="1">
      <nc r="AM68" t="inlineStr">
        <is>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is>
      </nc>
    </rcc>
  </rrc>
  <rrc rId="104" sId="1" ref="A68:XFD68" action="deleteRow">
    <rfmt sheetId="1" xfDxf="1" sqref="A68:XFD68" start="0" length="0"/>
    <rcc rId="0" sId="1">
      <nc r="A68">
        <f>HYPERLINK("https://hsdes.intel.com/resource/14013186509","14013186509")</f>
      </nc>
    </rcc>
    <rcc rId="0" sId="1">
      <nc r="B68" t="inlineStr">
        <is>
          <t>Verify system power during Connected Modern Standby state with auto display off</t>
        </is>
      </nc>
    </rcc>
    <rcc rId="0" sId="1">
      <nc r="C68" t="inlineStr">
        <is>
          <t>Blocked</t>
        </is>
      </nc>
    </rcc>
    <rcc rId="0" sId="1">
      <nc r="D68" t="inlineStr">
        <is>
          <t>NA:CS not applicable for RPL-SBGA-DDR4</t>
        </is>
      </nc>
    </rcc>
    <rcc rId="0" sId="1">
      <nc r="F68" t="inlineStr">
        <is>
          <t>rohith2x</t>
        </is>
      </nc>
    </rcc>
    <rcc rId="0" sId="1">
      <nc r="G68" t="inlineStr">
        <is>
          <t>common</t>
        </is>
      </nc>
    </rcc>
    <rcc rId="0" sId="1">
      <nc r="H68" t="inlineStr">
        <is>
          <t>Ingredient</t>
        </is>
      </nc>
    </rcc>
    <rcc rId="0" sId="1">
      <nc r="I68" t="inlineStr">
        <is>
          <t>Automatable</t>
        </is>
      </nc>
    </rcc>
    <rcc rId="0" sId="1">
      <nc r="J68" t="inlineStr">
        <is>
          <t>Intel Confidential</t>
        </is>
      </nc>
    </rcc>
    <rcc rId="0" sId="1">
      <nc r="K68" t="inlineStr">
        <is>
          <t>fw.ifwi.pmc</t>
        </is>
      </nc>
    </rcc>
    <rcc rId="0" sId="1">
      <nc r="L68">
        <v>35</v>
      </nc>
    </rcc>
    <rcc rId="0" sId="1">
      <nc r="M68">
        <v>10</v>
      </nc>
    </rcc>
    <rcc rId="0" sId="1">
      <nc r="N68" t="inlineStr">
        <is>
          <t>CSS-IVE-131459</t>
        </is>
      </nc>
    </rcc>
    <rcc rId="0" sId="1">
      <nc r="O68" t="inlineStr">
        <is>
          <t>Power Management</t>
        </is>
      </nc>
    </rcc>
    <rcc rId="0" sId="1">
      <nc r="P68"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68" t="inlineStr">
        <is>
          <t>MoS (Modern Standby)</t>
        </is>
      </nc>
    </rcc>
    <rcc rId="0" sId="1">
      <nc r="R68" t="inlineStr">
        <is>
          <t>JSLP : 1607196266
ADL: 2205168404</t>
        </is>
      </nc>
    </rcc>
    <rcc rId="0" sId="1">
      <nc r="S68" t="inlineStr">
        <is>
          <t>CSS-IVE-131459</t>
        </is>
      </nc>
    </rcc>
    <rcc rId="0" sId="1">
      <nc r="T68" t="inlineStr">
        <is>
          <t>Consumer,Corporate_vPro,Slim</t>
        </is>
      </nc>
    </rcc>
    <rcc rId="0" sId="1">
      <nc r="U68" t="inlineStr">
        <is>
          <t>windows.20h2_vibranium.x64</t>
        </is>
      </nc>
    </rcc>
    <rcc rId="0" sId="1">
      <nc r="V68" t="inlineStr">
        <is>
          <t>reddyv5x</t>
        </is>
      </nc>
    </rcc>
    <rcc rId="0" sId="1">
      <nc r="W68" t="inlineStr">
        <is>
          <t xml:space="preserve">C-state residency should be higher then specified Value and Display should be OFF after timeout </t>
        </is>
      </nc>
    </rcc>
    <rcc rId="0" sId="1">
      <nc r="X68" t="inlineStr">
        <is>
          <t>Client-IFWI</t>
        </is>
      </nc>
    </rcc>
    <rcc rId="0" sId="1">
      <nc r="Y68" t="inlineStr">
        <is>
          <t>4-low</t>
        </is>
      </nc>
    </rcc>
    <rcc rId="0" sId="1">
      <nc r="Z68" t="inlineStr">
        <is>
          <t>ifwi.alderlake,ifwi.arrowlake,ifwi.jasperlake,ifwi.lunarlake,ifwi.meteorlake,ifwi.raptorlake,ifwi.raptorlake_refresh,ifwi.rocketlake</t>
        </is>
      </nc>
    </rcc>
    <rcc rId="0" sId="1">
      <nc r="AA68" t="inlineStr">
        <is>
          <t>ifwi.alderlake,ifwi.jasperlake,ifwi.meteorlake,ifwi.raptorlake,ifwi.rocketlake</t>
        </is>
      </nc>
    </rcc>
    <rcc rId="0" sId="1">
      <nc r="AC68" t="inlineStr">
        <is>
          <t>product</t>
        </is>
      </nc>
    </rcc>
    <rcc rId="0" sId="1">
      <nc r="AD68" t="inlineStr">
        <is>
          <t>open.test_update_phase</t>
        </is>
      </nc>
    </rcc>
    <rcc rId="0" sId="1">
      <nc r="AF68" t="inlineStr">
        <is>
          <t>Low</t>
        </is>
      </nc>
    </rcc>
    <rcc rId="0" sId="1">
      <nc r="AG68" t="inlineStr">
        <is>
          <t>L4 Extended-FV</t>
        </is>
      </nc>
    </rcc>
    <rcc rId="0" sId="1">
      <nc r="AJ68" t="inlineStr">
        <is>
          <t>Functional</t>
        </is>
      </nc>
    </rcc>
    <rcc rId="0" sId="1">
      <nc r="AK68" t="inlineStr">
        <is>
          <t>na</t>
        </is>
      </nc>
    </rcc>
    <rcc rId="0" sId="1">
      <nc r="AL68" t="inlineStr">
        <is>
          <t>Intention of the testcase is to verify system Power during Connected Modern Standby state with auto display off</t>
        </is>
      </nc>
    </rcc>
    <rcc rId="0" sId="1">
      <nc r="AM68" t="inlineStr">
        <is>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is>
      </nc>
    </rcc>
  </rrc>
  <rrc rId="105" sId="1" ref="A65:XFD65" action="deleteRow">
    <rfmt sheetId="1" xfDxf="1" sqref="A65:XFD65" start="0" length="0"/>
    <rcc rId="0" sId="1">
      <nc r="A65">
        <f>HYPERLINK("https://hsdes.intel.com/resource/14013186300","14013186300")</f>
      </nc>
    </rcc>
    <rcc rId="0" sId="1">
      <nc r="B65" t="inlineStr">
        <is>
          <t>Verify CMS/S0i3 wake using USB mouse and Keyboard</t>
        </is>
      </nc>
    </rcc>
    <rcc rId="0" sId="1">
      <nc r="C65" t="inlineStr">
        <is>
          <t>Blocked</t>
        </is>
      </nc>
    </rcc>
    <rcc rId="0" sId="1">
      <nc r="D65" t="inlineStr">
        <is>
          <t>NA:CS not applicable for RPL-SBGA-DDR4</t>
        </is>
      </nc>
    </rcc>
    <rcc rId="0" sId="1">
      <nc r="F65" t="inlineStr">
        <is>
          <t>rohith2x</t>
        </is>
      </nc>
    </rcc>
    <rcc rId="0" sId="1">
      <nc r="G65" t="inlineStr">
        <is>
          <t>common</t>
        </is>
      </nc>
    </rcc>
    <rcc rId="0" sId="1">
      <nc r="H65" t="inlineStr">
        <is>
          <t>Ingredient</t>
        </is>
      </nc>
    </rcc>
    <rcc rId="0" sId="1">
      <nc r="I65" t="inlineStr">
        <is>
          <t>Automatable</t>
        </is>
      </nc>
    </rcc>
    <rcc rId="0" sId="1">
      <nc r="J65" t="inlineStr">
        <is>
          <t>Intel Confidential</t>
        </is>
      </nc>
    </rcc>
    <rcc rId="0" sId="1">
      <nc r="K65" t="inlineStr">
        <is>
          <t>fw.ifwi.pmc</t>
        </is>
      </nc>
    </rcc>
    <rcc rId="0" sId="1">
      <nc r="L65">
        <v>10</v>
      </nc>
    </rcc>
    <rcc rId="0" sId="1">
      <nc r="M65">
        <v>7</v>
      </nc>
    </rcc>
    <rcc rId="0" sId="1">
      <nc r="N65" t="inlineStr">
        <is>
          <t>CSS-IVE-131095</t>
        </is>
      </nc>
    </rcc>
    <rcc rId="0" sId="1">
      <nc r="O65" t="inlineStr">
        <is>
          <t>Power Management</t>
        </is>
      </nc>
    </rcc>
    <rcc rId="0" sId="1">
      <nc r="P65" t="inlineStr">
        <is>
          <t>AML_5W_Y22_ROW_PV,AML_7W_Y22_KC_PV,AMLR_Y42_Corp_RS6_PV,AMLR_Y42_PV_RS6,CNL_U20_GT0_PV,CNL_Y22_PV,GLK_B0_RS3_PV,ICL_U42_RS6_PV,ICL_UN42_KC_PV_RS6,ICL_Y42_RS6_PV,ICL_YN42_RS6_PV,KBL_H42_PV,KBL_U21_PV,KBL_U22_PV,KBL_U23e_PV,KBL_Y22_PV,KBLR_Y_PV,KBLR_Y22_PV</t>
        </is>
      </nc>
    </rcc>
    <rcc rId="0" sId="1">
      <nc r="Q65" t="inlineStr">
        <is>
          <t>MoS (Modern Standby),PS/2,S0ix-states</t>
        </is>
      </nc>
    </rcc>
    <rcc rId="0" sId="1">
      <nc r="R65" t="inlineStr">
        <is>
          <t>Written based on CNL Platform test case list
ICL:BC-RQTBC-15313</t>
        </is>
      </nc>
    </rcc>
    <rcc rId="0" sId="1">
      <nc r="S65" t="inlineStr">
        <is>
          <t>CSS-IVE-131095</t>
        </is>
      </nc>
    </rcc>
    <rcc rId="0" sId="1">
      <nc r="T65" t="inlineStr">
        <is>
          <t>Consumer,Corporate_vPro,Slim</t>
        </is>
      </nc>
    </rcc>
    <rcc rId="0" sId="1">
      <nc r="U65" t="inlineStr">
        <is>
          <t>windows.20h2_vibranium.x64</t>
        </is>
      </nc>
    </rcc>
    <rcc rId="0" sId="1">
      <nc r="V65" t="inlineStr">
        <is>
          <t>reddyv5x</t>
        </is>
      </nc>
    </rcc>
    <rcc rId="0" sId="1">
      <nc r="W65" t="inlineStr">
        <is>
          <t>System should wake up from CS/S0i3 using USB mouse and Keyboard.</t>
        </is>
      </nc>
    </rcc>
    <rcc rId="0" sId="1">
      <nc r="X65" t="inlineStr">
        <is>
          <t>Client-IFWI</t>
        </is>
      </nc>
    </rcc>
    <rcc rId="0" sId="1">
      <nc r="Y65" t="inlineStr">
        <is>
          <t>4-low</t>
        </is>
      </nc>
    </rcc>
    <rcc rId="0" sId="1">
      <nc r="Z65" t="inlineStr">
        <is>
          <t>ifwi.alderlake,ifwi.arrowlake,ifwi.lunarlake,ifwi.meteorlake,ifwi.raptorlake</t>
        </is>
      </nc>
    </rcc>
    <rcc rId="0" sId="1">
      <nc r="AA65" t="inlineStr">
        <is>
          <t>ifwi.alderlake,ifwi.meteorlake,ifwi.raptorlake</t>
        </is>
      </nc>
    </rcc>
    <rcc rId="0" sId="1">
      <nc r="AC65" t="inlineStr">
        <is>
          <t>product</t>
        </is>
      </nc>
    </rcc>
    <rcc rId="0" sId="1">
      <nc r="AD65" t="inlineStr">
        <is>
          <t>open.test_update_phase</t>
        </is>
      </nc>
    </rcc>
    <rcc rId="0" sId="1">
      <nc r="AF65" t="inlineStr">
        <is>
          <t>Low</t>
        </is>
      </nc>
    </rcc>
    <rcc rId="0" sId="1">
      <nc r="AG65" t="inlineStr">
        <is>
          <t>L4 Extended-FV</t>
        </is>
      </nc>
    </rcc>
    <rcc rId="0" sId="1">
      <nc r="AJ65" t="inlineStr">
        <is>
          <t>Functional</t>
        </is>
      </nc>
    </rcc>
    <rcc rId="0" sId="1">
      <nc r="AK65" t="inlineStr">
        <is>
          <t>na</t>
        </is>
      </nc>
    </rcc>
    <rcc rId="0" sId="1">
      <nc r="AL65" t="inlineStr">
        <is>
          <t>Verify CS/S0i3 wake functionality using USB mouse and Keyboard</t>
        </is>
      </nc>
    </rcc>
    <rcc rId="0" sId="1">
      <nc r="AM65" t="inlineStr">
        <is>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LNLM2SDC7,RPL-P_2SDC4,ARL_S_IFWI_0.8PSS</t>
        </is>
      </nc>
    </rcc>
  </rrc>
  <rrc rId="106" sId="1" ref="A60:XFD60" action="deleteRow">
    <rfmt sheetId="1" xfDxf="1" sqref="A60:XFD60" start="0" length="0"/>
    <rcc rId="0" sId="1">
      <nc r="A60">
        <f>HYPERLINK("https://hsdes.intel.com/resource/14013185951","14013185951")</f>
      </nc>
    </rcc>
    <rcc rId="0" sId="1">
      <nc r="B60" t="inlineStr">
        <is>
          <t>Verify if SUT could be powered off ( S5) in battery and powered on (S5-&gt;S0) inACbrick</t>
        </is>
      </nc>
    </rcc>
    <rcc rId="0" sId="1">
      <nc r="C60" t="inlineStr">
        <is>
          <t>Blocked</t>
        </is>
      </nc>
    </rcc>
    <rcc rId="0" sId="1">
      <nc r="D60" t="inlineStr">
        <is>
          <t>NA:DC not applicable for RPL-SBGA-DDR4</t>
        </is>
      </nc>
    </rcc>
    <rcc rId="0" sId="1">
      <nc r="F60" t="inlineStr">
        <is>
          <t>msalaudx</t>
        </is>
      </nc>
    </rcc>
    <rcc rId="0" sId="1">
      <nc r="G60" t="inlineStr">
        <is>
          <t>common</t>
        </is>
      </nc>
    </rcc>
    <rcc rId="0" sId="1">
      <nc r="H60" t="inlineStr">
        <is>
          <t>Ingredient</t>
        </is>
      </nc>
    </rcc>
    <rcc rId="0" sId="1">
      <nc r="I60" t="inlineStr">
        <is>
          <t>Automatable</t>
        </is>
      </nc>
    </rcc>
    <rcc rId="0" sId="1">
      <nc r="J60" t="inlineStr">
        <is>
          <t>Intel Confidential</t>
        </is>
      </nc>
    </rcc>
    <rcc rId="0" sId="1">
      <nc r="K60" t="inlineStr">
        <is>
          <t>fw.ifwi.bios,fw.ifwi.ec</t>
        </is>
      </nc>
    </rcc>
    <rcc rId="0" sId="1">
      <nc r="L60">
        <v>10</v>
      </nc>
    </rcc>
    <rcc rId="0" sId="1">
      <nc r="M60">
        <v>4</v>
      </nc>
    </rcc>
    <rcc rId="0" sId="1">
      <nc r="N60" t="inlineStr">
        <is>
          <t>CSS-IVE-130152</t>
        </is>
      </nc>
    </rcc>
    <rcc rId="0" sId="1">
      <nc r="O60" t="inlineStr">
        <is>
          <t>Embedded controller and Power sources</t>
        </is>
      </nc>
    </rcc>
    <rcc rId="0" sId="1">
      <nc r="P60"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60" t="inlineStr">
        <is>
          <t>Charging modes,Power Btn/HID,Real Battery Management,S-states,USB-TypeC</t>
        </is>
      </nc>
    </rcc>
    <rcc rId="0" sId="1">
      <nc r="R60" t="inlineStr">
        <is>
          <t>BC-RQTBC-2820
Use case ID: 
IceLake-UCIS-1052
BC-RQTBC-13987
1209950134
2201759422
4_335-UCIS-1956
RKL: 2203202841
JSLP: 2203202841</t>
        </is>
      </nc>
    </rcc>
    <rcc rId="0" sId="1">
      <nc r="S60" t="inlineStr">
        <is>
          <t>CSS-IVE-130152</t>
        </is>
      </nc>
    </rcc>
    <rcc rId="0" sId="1">
      <nc r="T60" t="inlineStr">
        <is>
          <t>Consumer,Corporate_vPro,Slim</t>
        </is>
      </nc>
    </rcc>
    <rcc rId="0" sId="1">
      <nc r="V60" t="inlineStr">
        <is>
          <t>raghav3x</t>
        </is>
      </nc>
    </rcc>
    <rcc rId="0" sId="1">
      <nc r="W60" t="inlineStr">
        <is>
          <t>Shutdown on AC brick and wake on real battery</t>
        </is>
      </nc>
    </rcc>
    <rcc rId="0" sId="1">
      <nc r="X60" t="inlineStr">
        <is>
          <t>Client-IFWI</t>
        </is>
      </nc>
    </rcc>
    <rcc rId="0" sId="1">
      <nc r="Y60" t="inlineStr">
        <is>
          <t>1-showstopper</t>
        </is>
      </nc>
    </rcc>
    <rcc rId="0" sId="1">
      <nc r="Z60" t="inlineStr">
        <is>
          <t>ifwi.alderlake,ifwi.arrowlake,ifwi.jasperlake,ifwi.lunarlake,ifwi.meteorlake,ifwi.raptorlake,ifwi.raptorlake_refresh</t>
        </is>
      </nc>
    </rcc>
    <rcc rId="0" sId="1">
      <nc r="AA60" t="inlineStr">
        <is>
          <t>ifwi.alderlake,ifwi.jasperlake,ifwi.meteorlake,ifwi.raptorlake</t>
        </is>
      </nc>
    </rcc>
    <rcc rId="0" sId="1">
      <nc r="AC60" t="inlineStr">
        <is>
          <t>product</t>
        </is>
      </nc>
    </rcc>
    <rcc rId="0" sId="1">
      <nc r="AD60" t="inlineStr">
        <is>
          <t>open.test_update_phase</t>
        </is>
      </nc>
    </rcc>
    <rcc rId="0" sId="1">
      <nc r="AF60" t="inlineStr">
        <is>
          <t>Low</t>
        </is>
      </nc>
    </rcc>
    <rcc rId="0" sId="1">
      <nc r="AG60" t="inlineStr">
        <is>
          <t>L3 Extended-BAT-FV</t>
        </is>
      </nc>
    </rcc>
    <rcc rId="0" sId="1">
      <nc r="AJ60" t="inlineStr">
        <is>
          <t>Functional</t>
        </is>
      </nc>
    </rcc>
    <rcc rId="0" sId="1">
      <nc r="AK60" t="inlineStr">
        <is>
          <t>na</t>
        </is>
      </nc>
    </rcc>
    <rcc rId="0" sId="1">
      <nc r="AL60" t="inlineStr">
        <is>
          <t>SUT could be power off in AC brick and power on in battery.  </t>
        </is>
      </nc>
    </rcc>
    <rcc rId="0" sId="1">
      <nc r="AM60" t="inlineStr">
        <is>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is>
      </nc>
    </rcc>
  </rrc>
  <rrc rId="107" sId="1" ref="A60:XFD60" action="deleteRow">
    <rfmt sheetId="1" xfDxf="1" sqref="A60:XFD60" start="0" length="0"/>
    <rcc rId="0" sId="1">
      <nc r="A60">
        <f>HYPERLINK("https://hsdes.intel.com/resource/14013185971","14013185971")</f>
      </nc>
    </rcc>
    <rcc rId="0" sId="1">
      <nc r="B60" t="inlineStr">
        <is>
          <t>Verify that ALS  brightness control should work properly with AC&lt;-&gt;DC transition</t>
        </is>
      </nc>
    </rcc>
    <rcc rId="0" sId="1">
      <nc r="C60" t="inlineStr">
        <is>
          <t>Blocked</t>
        </is>
      </nc>
    </rcc>
    <rcc rId="0" sId="1">
      <nc r="D60" t="inlineStr">
        <is>
          <t>NA:DC not applicable for RPL-SBGA-DDR4</t>
        </is>
      </nc>
    </rcc>
    <rcc rId="0" sId="1">
      <nc r="F60" t="inlineStr">
        <is>
          <t>sumith2x</t>
        </is>
      </nc>
    </rcc>
    <rcc rId="0" sId="1">
      <nc r="G60" t="inlineStr">
        <is>
          <t>common</t>
        </is>
      </nc>
    </rcc>
    <rcc rId="0" sId="1">
      <nc r="H60" t="inlineStr">
        <is>
          <t>Ingredient</t>
        </is>
      </nc>
    </rcc>
    <rcc rId="0" sId="1">
      <nc r="I60" t="inlineStr">
        <is>
          <t>Automatable</t>
        </is>
      </nc>
    </rcc>
    <rcc rId="0" sId="1">
      <nc r="J60" t="inlineStr">
        <is>
          <t>Intel Confidential</t>
        </is>
      </nc>
    </rcc>
    <rcc rId="0" sId="1">
      <nc r="K60" t="inlineStr">
        <is>
          <t>fw.ifwi.ish</t>
        </is>
      </nc>
    </rcc>
    <rcc rId="0" sId="1">
      <nc r="L60">
        <v>15</v>
      </nc>
    </rcc>
    <rcc rId="0" sId="1">
      <nc r="M60">
        <v>14</v>
      </nc>
    </rcc>
    <rcc rId="0" sId="1">
      <nc r="N60" t="inlineStr">
        <is>
          <t>CSS-IVE-130192</t>
        </is>
      </nc>
    </rcc>
    <rcc rId="0" sId="1">
      <nc r="O60" t="inlineStr">
        <is>
          <t>Touch &amp; Sensing</t>
        </is>
      </nc>
    </rcc>
    <rcc rId="0" sId="1">
      <nc r="P60" t="inlineStr">
        <is>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Q60" t="inlineStr">
        <is>
          <t>AC/DC toggling,ISH</t>
        </is>
      </nc>
    </rcc>
    <rcc rId="0" sId="1">
      <nc r="R60" t="inlineStr">
        <is>
          <t>BC-RQTBC-2862
TGL Requirement coverage: 220195299, 220194421, 
RKL:2203201744</t>
        </is>
      </nc>
    </rcc>
    <rcc rId="0" sId="1">
      <nc r="S60" t="inlineStr">
        <is>
          <t>CSS-IVE-130192</t>
        </is>
      </nc>
    </rcc>
    <rcc rId="0" sId="1">
      <nc r="T60" t="inlineStr">
        <is>
          <t>Consumer,Corporate_vPro</t>
        </is>
      </nc>
    </rcc>
    <rcc rId="0" sId="1">
      <nc r="U60" t="inlineStr">
        <is>
          <t>windows.cobalt.client</t>
        </is>
      </nc>
    </rcc>
    <rcc rId="0" sId="1">
      <nc r="V60" t="inlineStr">
        <is>
          <t>sumith2x</t>
        </is>
      </nc>
    </rcc>
    <rcc rId="0" sId="1">
      <nc r="W60" t="inlineStr">
        <is>
          <t>The brightness should be incereased or decreased autmatically on uncovering and covering ALS respectively.</t>
        </is>
      </nc>
    </rcc>
    <rcc rId="0" sId="1">
      <nc r="X60" t="inlineStr">
        <is>
          <t>Client-IFWI</t>
        </is>
      </nc>
    </rcc>
    <rcc rId="0" sId="1">
      <nc r="Y60" t="inlineStr">
        <is>
          <t>1-showstopper</t>
        </is>
      </nc>
    </rcc>
    <rcc rId="0" sId="1">
      <nc r="Z60" t="inlineStr">
        <is>
          <t>ifwi.alderlake,ifwi.arrowlake,ifwi.jasperlake,ifwi.lunarlake,ifwi.meteorlake,ifwi.raptorlake,ifwi.raptorlake_refresh</t>
        </is>
      </nc>
    </rcc>
    <rcc rId="0" sId="1">
      <nc r="AA60" t="inlineStr">
        <is>
          <t>ifwi.alderlake,ifwi.jasperlake,ifwi.meteorlake,ifwi.raptorlake</t>
        </is>
      </nc>
    </rcc>
    <rcc rId="0" sId="1">
      <nc r="AC60" t="inlineStr">
        <is>
          <t>product</t>
        </is>
      </nc>
    </rcc>
    <rcc rId="0" sId="1">
      <nc r="AD60" t="inlineStr">
        <is>
          <t>open.test_update_phase</t>
        </is>
      </nc>
    </rcc>
    <rcc rId="0" sId="1">
      <nc r="AF60" t="inlineStr">
        <is>
          <t>Low</t>
        </is>
      </nc>
    </rcc>
    <rcc rId="0" sId="1">
      <nc r="AG60" t="inlineStr">
        <is>
          <t>L3 Extended-BAT-FV</t>
        </is>
      </nc>
    </rcc>
    <rcc rId="0" sId="1">
      <nc r="AJ60" t="inlineStr">
        <is>
          <t>Functional</t>
        </is>
      </nc>
    </rcc>
    <rcc rId="0" sId="1">
      <nc r="AK60" t="inlineStr">
        <is>
          <t>Sensor Viewer</t>
        </is>
      </nc>
    </rcc>
    <rcc rId="0" sId="1">
      <nc r="AL60" t="inlineStr">
        <is>
          <t>This test is to verify that ALS  brightness control should work properly with AC&lt;-&gt;DC transition</t>
        </is>
      </nc>
    </rcc>
    <rcc rId="0" sId="1">
      <nc r="AM60" t="inlineStr">
        <is>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RPL_Hx-R-GC,LNLM2SDC7,RPL-P_DC7, RPL-SBGA_DC3</t>
        </is>
      </nc>
    </rcc>
  </rrc>
  <rrc rId="108" sId="1" ref="A45:XFD45" action="deleteRow">
    <rfmt sheetId="1" xfDxf="1" sqref="A45:XFD45" start="0" length="0"/>
    <rcc rId="0" sId="1">
      <nc r="A45">
        <f>HYPERLINK("https://hsdes.intel.com/resource/14013179413","14013179413")</f>
      </nc>
    </rcc>
    <rcc rId="0" sId="1">
      <nc r="B45" t="inlineStr">
        <is>
          <t>Verify discrete Wi-Fi wake event from S0i3</t>
        </is>
      </nc>
    </rcc>
    <rcc rId="0" sId="1">
      <nc r="C45" t="inlineStr">
        <is>
          <t>Blocked</t>
        </is>
      </nc>
    </rcc>
    <rcc rId="0" sId="1">
      <nc r="D45" t="inlineStr">
        <is>
          <t>NA:CS not applicable for RPL-SBGA-DDR4</t>
        </is>
      </nc>
    </rcc>
    <rcc rId="0" sId="1">
      <nc r="F45" t="inlineStr">
        <is>
          <t>chassanx</t>
        </is>
      </nc>
    </rcc>
    <rcc rId="0" sId="1">
      <nc r="G45" t="inlineStr">
        <is>
          <t>common</t>
        </is>
      </nc>
    </rcc>
    <rcc rId="0" sId="1">
      <nc r="H45" t="inlineStr">
        <is>
          <t>Ingredient</t>
        </is>
      </nc>
    </rcc>
    <rcc rId="0" sId="1">
      <nc r="I45" t="inlineStr">
        <is>
          <t>Automatable</t>
        </is>
      </nc>
    </rcc>
    <rcc rId="0" sId="1">
      <nc r="J45" t="inlineStr">
        <is>
          <t>Intel Confidential</t>
        </is>
      </nc>
    </rcc>
    <rcc rId="0" sId="1">
      <nc r="K45" t="inlineStr">
        <is>
          <t>bios.pch,fw.ifwi.pmc</t>
        </is>
      </nc>
    </rcc>
    <rcc rId="0" sId="1">
      <nc r="L45">
        <v>8</v>
      </nc>
    </rcc>
    <rcc rId="0" sId="1">
      <nc r="M45">
        <v>6</v>
      </nc>
    </rcc>
    <rcc rId="0" sId="1">
      <nc r="N45" t="inlineStr">
        <is>
          <t>CSS-IVE-71105</t>
        </is>
      </nc>
    </rcc>
    <rcc rId="0" sId="1">
      <nc r="O45" t="inlineStr">
        <is>
          <t>Networking and Connectivity</t>
        </is>
      </nc>
    </rcc>
    <rcc rId="0" sId="1">
      <nc r="P45"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KBLR_Y22_PV,LKF_B0_RS4_Beta,LKF_B0_RS4_PO,LKF_B0_RS4_PV ,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ADP-S_SODIMM_DDR5_1DPC_Beta,ADL-S_ADP-S_SODIMM_DDR5_1DPC_POE,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JSLP_Win10x_PreAlpha,JSLP_Win10x_PV,JSLP_Win10x_Alpha,JSLP_Win10x_Beta,ADL-P_ADP-LP_L4X_PreAlpha,ADL-M_ADP-M_LP5_20H1_PreAlpha,ADL-M_ADP-M_LP5_21H1_PreAlpha</t>
        </is>
      </nc>
    </rcc>
    <rcc rId="0" sId="1">
      <nc r="Q45" t="inlineStr">
        <is>
          <t>discrete WiFi/BT,S-states,WiFi</t>
        </is>
      </nc>
    </rcc>
    <rcc rId="0" sId="1">
      <nc r="R45" t="inlineStr">
        <is>
          <t>BC-RQTBC-10044
BC-RQTBC-10036
TGL: BC-RQTBCTL-1138
LKF: BC-RQTBCLF-700,4_335-LZ-798
ICL: BC-RQTBC-15314
JSLP: 1607196254,1607196130
RKL: 2203202722
ADL:2203202722</t>
        </is>
      </nc>
    </rcc>
    <rcc rId="0" sId="1">
      <nc r="S45" t="inlineStr">
        <is>
          <t>CSS-IVE-71105</t>
        </is>
      </nc>
    </rcc>
    <rcc rId="0" sId="1">
      <nc r="T45" t="inlineStr">
        <is>
          <t>Consumer,Corporate_vPro,Slim</t>
        </is>
      </nc>
    </rcc>
    <rcc rId="0" sId="1">
      <nc r="V45" t="inlineStr">
        <is>
          <t>vhebbarx</t>
        </is>
      </nc>
    </rcc>
    <rcc rId="0" sId="1">
      <nc r="W45" t="inlineStr">
        <is>
          <t>SUT should wake from S0i3 through WiFi</t>
        </is>
      </nc>
    </rcc>
    <rcc rId="0" sId="1">
      <nc r="X45" t="inlineStr">
        <is>
          <t>Client-BIOS</t>
        </is>
      </nc>
    </rcc>
    <rcc rId="0" sId="1">
      <nc r="Y45" t="inlineStr">
        <is>
          <t>4-low</t>
        </is>
      </nc>
    </rcc>
    <rcc rId="0" sId="1">
      <nc r="Z45" t="inlineStr">
        <is>
          <t>bios.alderlake,bios.amberlake,bios.apollolake,bios.arrowlake,bios.broxton,bios.cannonlake,bios.coffeelake,bios.cometlake,bios.geminilake,bios.icelake-client,bios.kabylake,bios.kabylake_r,bios.lakefield,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is>
      </nc>
    </rcc>
    <rcc rId="0" sId="1">
      <nc r="AA45" t="inlineStr">
        <is>
          <t>bios.alderlake,bios.amberlake,bios.apollolake,bios.broxton,bios.cannonlake,bios.coffeelake,bios.cometlake,bios.geminilake,bios.icelake-client,bios.jasperlake,bios.kabylake,bios.kabylake_r,bios.lakefield,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45" t="inlineStr">
        <is>
          <t>product</t>
        </is>
      </nc>
    </rcc>
    <rcc rId="0" sId="1">
      <nc r="AD45" t="inlineStr">
        <is>
          <t>open.test_update_phase</t>
        </is>
      </nc>
    </rcc>
    <rcc rId="0" sId="1">
      <nc r="AF45" t="inlineStr">
        <is>
          <t>Low</t>
        </is>
      </nc>
    </rcc>
    <rcc rId="0" sId="1">
      <nc r="AG45" t="inlineStr">
        <is>
          <t>L3 Extended-BAT-FV</t>
        </is>
      </nc>
    </rcc>
    <rcc rId="0" sId="1">
      <nc r="AJ45" t="inlineStr">
        <is>
          <t>Functional</t>
        </is>
      </nc>
    </rcc>
    <rcc rId="0" sId="1">
      <nc r="AK45" t="inlineStr">
        <is>
          <t>na</t>
        </is>
      </nc>
    </rcc>
    <rcc rId="0" sId="1">
      <nc r="AL45" t="inlineStr">
        <is>
          <t>This TC should validate Discrete Wi-Fi Wake Event from S0i3</t>
        </is>
      </nc>
    </rcc>
    <rcc rId="0" sId="1">
      <nc r="AM45" t="inlineStr">
        <is>
          <t>GLK-FW-PO,ICL-ArchReview-PostSi,InProdATMS1.0_03March2018,PSE 1.0,ICL_RVPC_NA,OBC-CNL-PTF-CNVd-Connectivity-WiFi,OBC-CFL-PTF-CNVd-Connectivity-WiFi,OBC-LKF-PTF-CNVd-Connectivity-WiFi,OBC-ICL-PTF-CNVd-Connectivity-WiFi,OBC-TGL-PTF-CNVd-Connectivity-WiFi,CML_Delta_From_WHL,AMLY22_delta_from_Y42,IFWI_Payload_Platform,UTR_SYNC,MTL_P_MASTER,MTL_M_MASTER,RPL_S_MASTER,RPL_S_BackwardComp,ADL-P_SODIMM_DDR5_NA,ADL-S_4SDC1,ADL-S_4SDC2,ADL_N_MASTER,ADL_N_3SDC1,ADL_N_2SDC1,TGL_H_MASTER,IFWI_TEST_SUITE,IFWI_COMMON_UNIFIED,MTL_Test_Suite,TGL_H_4SDC2,TGL_H_4SDC3,ADL-M_4SDC1,ADL-M_3SDC2RPL-Px_5SGC1,ADL_N_REV0,ADL-N_REV1,ADL-M_3SDC2,ADL-M_2SDC2,RPL-S_3SDC3,,ADL_SBGA_3DC1,ADL_SBGA_3DC2,,MTL IFWI_Payload_Platform-Val,RPL-S_2SDC1,MTL-P_3SDC4,RPL-P_3SDC3, MTLSDC2, MTLSDC2, MTLSDC1, RPL-SBGA_3SC, RPL-S_2SDC1, RPL_Hx-R-GC, RPL_Hx-R-DC33, LNLM3SDC2</t>
        </is>
      </nc>
    </rcc>
  </rrc>
  <rrc rId="109" sId="1" ref="A45:XFD45" action="deleteRow">
    <rfmt sheetId="1" xfDxf="1" sqref="A45:XFD45" start="0" length="0"/>
    <rcc rId="0" sId="1">
      <nc r="A45">
        <f>HYPERLINK("https://hsdes.intel.com/resource/14013179754","14013179754")</f>
      </nc>
    </rcc>
    <rcc rId="0" sId="1">
      <nc r="B45" t="inlineStr">
        <is>
          <t>Verify SUT wakes from S0i3/C-MoS using Bluetooth (BT Devices)</t>
        </is>
      </nc>
    </rcc>
    <rcc rId="0" sId="1">
      <nc r="C45" t="inlineStr">
        <is>
          <t>Blocked</t>
        </is>
      </nc>
    </rcc>
    <rcc rId="0" sId="1">
      <nc r="D45" t="inlineStr">
        <is>
          <t>NA:CS not applicable for RPL-SBGA-DDR4</t>
        </is>
      </nc>
    </rcc>
    <rcc rId="0" sId="1">
      <nc r="F45" t="inlineStr">
        <is>
          <t>chassanx</t>
        </is>
      </nc>
    </rcc>
    <rcc rId="0" sId="1">
      <nc r="G45" t="inlineStr">
        <is>
          <t>common,emulation.ip,silicon,simulation.ip</t>
        </is>
      </nc>
    </rcc>
    <rcc rId="0" sId="1">
      <nc r="H45" t="inlineStr">
        <is>
          <t>Ingredient</t>
        </is>
      </nc>
    </rcc>
    <rcc rId="0" sId="1">
      <nc r="I45" t="inlineStr">
        <is>
          <t>Automatable</t>
        </is>
      </nc>
    </rcc>
    <rcc rId="0" sId="1">
      <nc r="J45" t="inlineStr">
        <is>
          <t>Intel Confidential</t>
        </is>
      </nc>
    </rcc>
    <rcc rId="0" sId="1">
      <nc r="K45" t="inlineStr">
        <is>
          <t>bios.pch,fw.ifwi.pchc,fw.ifwi.pmc</t>
        </is>
      </nc>
    </rcc>
    <rcc rId="0" sId="1">
      <nc r="L45">
        <v>10</v>
      </nc>
    </rcc>
    <rcc rId="0" sId="1">
      <nc r="M45">
        <v>7</v>
      </nc>
    </rcc>
    <rcc rId="0" sId="1">
      <nc r="N45" t="inlineStr">
        <is>
          <t>CSS-IVE-65480</t>
        </is>
      </nc>
    </rcc>
    <rcc rId="0" sId="1">
      <nc r="O45" t="inlineStr">
        <is>
          <t>Networking and Connectivity</t>
        </is>
      </nc>
    </rcc>
    <rcc rId="0" sId="1">
      <nc r="P45"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is>
      </nc>
    </rcc>
    <rcc rId="0" sId="1">
      <nc r="Q45" t="inlineStr">
        <is>
          <t>CNVi,discrete WiFi/BT,MoS (Modern Standby),S0ix-states</t>
        </is>
      </nc>
    </rcc>
    <rcc rId="0" sId="1">
      <nc r="R45" t="inlineStr">
        <is>
          <t>BC-RQTBC-10036
BC-RQTBC-10041
ICL:BC-RQTBC-15307
TGL:BC-RQTBCTL-1132
TGL Requirement coverage: BC-RQTBCTL-484
JSL : BC-RQTBC-16705,LKF: 4_335-LZ-798,
JSLP: 1607196254,1607196132,1607196163,1607196137
RKL:2203203090
ADL: 2203202751
MTL:16011327273</t>
        </is>
      </nc>
    </rcc>
    <rcc rId="0" sId="1">
      <nc r="S45" t="inlineStr">
        <is>
          <t>CSS-IVE-65480</t>
        </is>
      </nc>
    </rcc>
    <rcc rId="0" sId="1">
      <nc r="T45" t="inlineStr">
        <is>
          <t>Consumer,Corporate_vPro,Slim</t>
        </is>
      </nc>
    </rcc>
    <rcc rId="0" sId="1">
      <nc r="V45" t="inlineStr">
        <is>
          <t>vhebbarx</t>
        </is>
      </nc>
    </rcc>
    <rcc rId="0" sId="1">
      <nc r="W45" t="inlineStr">
        <is>
          <t>Verify System should wake form S0i3/Connected MOS after BT device Event</t>
        </is>
      </nc>
    </rcc>
    <rcc rId="0" sId="1">
      <nc r="X45" t="inlineStr">
        <is>
          <t>Client-BIOS</t>
        </is>
      </nc>
    </rcc>
    <rcc rId="0" sId="1">
      <nc r="Y45" t="inlineStr">
        <is>
          <t>4-low</t>
        </is>
      </nc>
    </rcc>
    <rcc rId="0" sId="1">
      <nc r="Z45"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is>
      </nc>
    </rcc>
    <rcc rId="0" sId="1">
      <nc r="AA45"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45" t="inlineStr">
        <is>
          <t>product</t>
        </is>
      </nc>
    </rcc>
    <rcc rId="0" sId="1">
      <nc r="AD45" t="inlineStr">
        <is>
          <t>complete.ready_for_production</t>
        </is>
      </nc>
    </rcc>
    <rcc rId="0" sId="1">
      <nc r="AF45" t="inlineStr">
        <is>
          <t>Low</t>
        </is>
      </nc>
    </rcc>
    <rcc rId="0" sId="1">
      <nc r="AG45" t="inlineStr">
        <is>
          <t>L3 Extended-BAT-FV</t>
        </is>
      </nc>
    </rcc>
    <rcc rId="0" sId="1">
      <nc r="AJ45" t="inlineStr">
        <is>
          <t>Integration</t>
        </is>
      </nc>
    </rcc>
    <rcc rId="0" sId="1">
      <nc r="AK45" t="inlineStr">
        <is>
          <t>na</t>
        </is>
      </nc>
    </rcc>
    <rcc rId="0" sId="1">
      <nc r="AL45" t="inlineStr">
        <is>
          <t>Objective of the test case is to Verify SUT wakes from S0i3/CMOS using Bluetooth (BT Devices)</t>
        </is>
      </nc>
    </rcc>
    <rcc rId="0" sId="1">
      <nc r="AM45" t="inlineStr">
        <is>
          <t>ICL-ArchReview-PostSi,UDL2.0_ATMS2.0,LKF_PO_Phase3,LKF_PO_New_P3,CML_Delta_From_WHL,AMLY22_delta_from_Y42,IFWI_Payload_Platform,MTL_PSS_1.0,RKL-S X2_(CML-S+CMP-H)_S62,RKL-S X2_(CML-S+CMP-H)_S102,UTR_SYNC,RPL_S_BackwardComp,ADL-S_ 5SGC_1DPC,ADL-S_4SDC1,ADL-S_4SDC2,ADL-S_4SDC3,ADL-S_3SDC4,ADL_N_5SGC1,ADL_N_4SDC1,ADL_N_3SDC1,ADL_N_2SDC1,ADL_N_2SDC2,IFWI_TEST_SUITE,IFWI_COMMON_UNIFIED,MTL_Test_Suite,IFWI_FOC_BAT,TGL_H_5SGC1,TGL_H_4SDC1,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is>
      </nc>
    </rcc>
  </rrc>
  <rrc rId="110" sId="1" ref="A45:XFD45" action="deleteRow">
    <rfmt sheetId="1" xfDxf="1" sqref="A45:XFD45" start="0" length="0"/>
    <rcc rId="0" sId="1">
      <nc r="A45">
        <f>HYPERLINK("https://hsdes.intel.com/resource/14013179756","14013179756")</f>
      </nc>
    </rcc>
    <rcc rId="0" sId="1">
      <nc r="B45" t="inlineStr">
        <is>
          <t>Verify System enters Hibernate state from Connected Modern standby state on encountering Critical battery state</t>
        </is>
      </nc>
    </rcc>
    <rcc rId="0" sId="1">
      <nc r="C45" t="inlineStr">
        <is>
          <t>Blocked</t>
        </is>
      </nc>
    </rcc>
    <rcc rId="0" sId="1">
      <nc r="D45" t="inlineStr">
        <is>
          <t>NA:CS not applicable for RPL-SBGA-DDR4</t>
        </is>
      </nc>
    </rcc>
    <rcc rId="0" sId="1">
      <nc r="F45" t="inlineStr">
        <is>
          <t>rohith2x</t>
        </is>
      </nc>
    </rcc>
    <rcc rId="0" sId="1">
      <nc r="G45" t="inlineStr">
        <is>
          <t>common,emulation.ip,silicon,simulation.ip</t>
        </is>
      </nc>
    </rcc>
    <rcc rId="0" sId="1">
      <nc r="H45" t="inlineStr">
        <is>
          <t>Ingredient</t>
        </is>
      </nc>
    </rcc>
    <rcc rId="0" sId="1">
      <nc r="I45" t="inlineStr">
        <is>
          <t>Automatable</t>
        </is>
      </nc>
    </rcc>
    <rcc rId="0" sId="1">
      <nc r="J45" t="inlineStr">
        <is>
          <t>Intel Confidential</t>
        </is>
      </nc>
    </rcc>
    <rcc rId="0" sId="1">
      <nc r="K45" t="inlineStr">
        <is>
          <t>bios.platform,fw.ifwi.pmc</t>
        </is>
      </nc>
    </rcc>
    <rcc rId="0" sId="1">
      <nc r="L45">
        <v>25</v>
      </nc>
    </rcc>
    <rcc rId="0" sId="1">
      <nc r="M45">
        <v>10</v>
      </nc>
    </rcc>
    <rcc rId="0" sId="1">
      <nc r="N45" t="inlineStr">
        <is>
          <t>CSS-IVE-65481</t>
        </is>
      </nc>
    </rcc>
    <rcc rId="0" sId="1">
      <nc r="O45" t="inlineStr">
        <is>
          <t>Power Management</t>
        </is>
      </nc>
    </rcc>
    <rcc rId="0" sId="1">
      <nc r="P45"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is>
      </nc>
    </rcc>
    <rcc rId="0" sId="1">
      <nc r="Q45" t="inlineStr">
        <is>
          <t>MoS (Modern Standby),Real Battery Management,S-states</t>
        </is>
      </nc>
    </rcc>
    <rcc rId="0" sId="1">
      <nc r="R45" t="inlineStr">
        <is>
          <t>Smart hibernate feature
JSLP: 1607196266
MTL : 16011187701, 16011326892</t>
        </is>
      </nc>
    </rcc>
    <rcc rId="0" sId="1">
      <nc r="S45" t="inlineStr">
        <is>
          <t>CSS-IVE-65481</t>
        </is>
      </nc>
    </rcc>
    <rcc rId="0" sId="1">
      <nc r="T45" t="inlineStr">
        <is>
          <t>Consumer,Corporate_vPro,Slim</t>
        </is>
      </nc>
    </rcc>
    <rcc rId="0" sId="1">
      <nc r="U45" t="inlineStr">
        <is>
          <t>windows.20h2_vibranium.x64</t>
        </is>
      </nc>
    </rcc>
    <rcc rId="0" sId="1">
      <nc r="V45" t="inlineStr">
        <is>
          <t>reddyv5x</t>
        </is>
      </nc>
    </rcc>
    <rcc rId="0" sId="1">
      <nc r="W45" t="inlineStr">
        <is>
          <t>System should enter Hibernate state from Connected Modern standby state on encountering Critical battery state</t>
        </is>
      </nc>
    </rcc>
    <rcc rId="0" sId="1">
      <nc r="X45" t="inlineStr">
        <is>
          <t>Client-BIOS</t>
        </is>
      </nc>
    </rcc>
    <rcc rId="0" sId="1">
      <nc r="Y45" t="inlineStr">
        <is>
          <t>4-low</t>
        </is>
      </nc>
    </rcc>
    <rcc rId="0" sId="1">
      <nc r="Z45" t="inlineStr">
        <is>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is>
      </nc>
    </rcc>
    <rcc rId="0" sId="1">
      <nc r="AA45" t="inlineStr">
        <is>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is>
      </nc>
    </rcc>
    <rcc rId="0" sId="1">
      <nc r="AC45" t="inlineStr">
        <is>
          <t>product</t>
        </is>
      </nc>
    </rcc>
    <rcc rId="0" sId="1">
      <nc r="AD45" t="inlineStr">
        <is>
          <t>open.test_update_phase</t>
        </is>
      </nc>
    </rcc>
    <rcc rId="0" sId="1">
      <nc r="AF45" t="inlineStr">
        <is>
          <t>Low</t>
        </is>
      </nc>
    </rcc>
    <rcc rId="0" sId="1">
      <nc r="AG45" t="inlineStr">
        <is>
          <t>L4 Extended-FV</t>
        </is>
      </nc>
    </rcc>
    <rcc rId="0" sId="1">
      <nc r="AJ45" t="inlineStr">
        <is>
          <t>Functional</t>
        </is>
      </nc>
    </rcc>
    <rcc rId="0" sId="1">
      <nc r="AK45" t="inlineStr">
        <is>
          <t>na</t>
        </is>
      </nc>
    </rcc>
    <rcc rId="0" sId="1">
      <nc r="AL45" t="inlineStr">
        <is>
          <t>Intention of the test case is to verify System enters Hibernate state from Connected Modern standby state on encountering Critical battery state</t>
        </is>
      </nc>
    </rcc>
    <rcc rId="0" sId="1">
      <nc r="AM45" t="inlineStr">
        <is>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is>
      </nc>
    </rcc>
  </rrc>
  <rrc rId="111" sId="1" ref="A45:XFD45" action="deleteRow">
    <rfmt sheetId="1" xfDxf="1" sqref="A45:XFD45" start="0" length="0"/>
    <rcc rId="0" sId="1">
      <nc r="A45">
        <f>HYPERLINK("https://hsdes.intel.com/resource/14013179902","14013179902")</f>
      </nc>
    </rcc>
    <rcc rId="0" sId="1">
      <nc r="B45" t="inlineStr">
        <is>
          <t>Verify SUT waking up from Connected Modern standby when it hits low battery event</t>
        </is>
      </nc>
    </rcc>
    <rcc rId="0" sId="1">
      <nc r="C45" t="inlineStr">
        <is>
          <t>Blocked</t>
        </is>
      </nc>
    </rcc>
    <rcc rId="0" sId="1">
      <nc r="D45" t="inlineStr">
        <is>
          <t>NA:CS not applicable for RPL-SBGA-DDR4</t>
        </is>
      </nc>
    </rcc>
    <rcc rId="0" sId="1">
      <nc r="F45" t="inlineStr">
        <is>
          <t>msalaudx</t>
        </is>
      </nc>
    </rcc>
    <rcc rId="0" sId="1">
      <nc r="G45" t="inlineStr">
        <is>
          <t>common,emulation.ip,silicon,simulation.ip</t>
        </is>
      </nc>
    </rcc>
    <rcc rId="0" sId="1">
      <nc r="H45" t="inlineStr">
        <is>
          <t>Ingredient</t>
        </is>
      </nc>
    </rcc>
    <rcc rId="0" sId="1">
      <nc r="I45" t="inlineStr">
        <is>
          <t>Automatable</t>
        </is>
      </nc>
    </rcc>
    <rcc rId="0" sId="1">
      <nc r="J45" t="inlineStr">
        <is>
          <t>Intel Confidential</t>
        </is>
      </nc>
    </rcc>
    <rcc rId="0" sId="1">
      <nc r="K45" t="inlineStr">
        <is>
          <t>bios.cpu_pm,fw.ifwi.bios,fw.ifwi.ec</t>
        </is>
      </nc>
    </rcc>
    <rcc rId="0" sId="1">
      <nc r="L45">
        <v>30</v>
      </nc>
    </rcc>
    <rcc rId="0" sId="1">
      <nc r="M45">
        <v>12</v>
      </nc>
    </rcc>
    <rcc rId="0" sId="1">
      <nc r="N45" t="inlineStr">
        <is>
          <t>CSS-IVE-71145</t>
        </is>
      </nc>
    </rcc>
    <rcc rId="0" sId="1">
      <nc r="O45" t="inlineStr">
        <is>
          <t>Embedded controller and Power sources</t>
        </is>
      </nc>
    </rcc>
    <rcc rId="0" sId="1">
      <nc r="P45" t="inlineStr">
        <is>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5" t="inlineStr">
        <is>
          <t>Charging modes,EC-Lite,MoS (Modern Standby),S0ix-states</t>
        </is>
      </nc>
    </rcc>
    <rcc rId="0" sId="1">
      <nc r="R45" t="inlineStr">
        <is>
          <t>BC-RQTBC-10050
LKF PSS use case: 
IceLake-UCIS-313
4_335-UCIS-1969
IceLake-UCIS-313</t>
        </is>
      </nc>
    </rcc>
    <rcc rId="0" sId="1">
      <nc r="S45" t="inlineStr">
        <is>
          <t>CSS-IVE-71145</t>
        </is>
      </nc>
    </rcc>
    <rcc rId="0" sId="1">
      <nc r="T45" t="inlineStr">
        <is>
          <t>Consumer,Corporate_vPro,Slim</t>
        </is>
      </nc>
    </rcc>
    <rcc rId="0" sId="1">
      <nc r="V45" t="inlineStr">
        <is>
          <t>raghav3x</t>
        </is>
      </nc>
    </rcc>
    <rcc rId="0" sId="1">
      <nc r="W45" t="inlineStr">
        <is>
          <t>SUT should wake from Connected Modern standby when the battery reached below "low battery" level.</t>
        </is>
      </nc>
    </rcc>
    <rcc rId="0" sId="1">
      <nc r="X45" t="inlineStr">
        <is>
          <t>Client-BIOS</t>
        </is>
      </nc>
    </rcc>
    <rcc rId="0" sId="1">
      <nc r="Y45" t="inlineStr">
        <is>
          <t>4-low</t>
        </is>
      </nc>
    </rcc>
    <rcc rId="0" sId="1">
      <nc r="Z45"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45" t="inlineStr">
        <is>
          <t>bios.alderlake,bios.apollolake,bios.broxton,bios.icelake-client,bios.jasperlake,bios.lakefield,bios.raptorlake,bios.tigerlake,ifwi.apollolake,ifwi.broxton,ifwi.icelake,ifwi.lakefield,ifwi.meteorlake,ifwi.raptorlake,ifwi.tigerlake</t>
        </is>
      </nc>
    </rcc>
    <rcc rId="0" sId="1">
      <nc r="AC45" t="inlineStr">
        <is>
          <t>product</t>
        </is>
      </nc>
    </rcc>
    <rcc rId="0" sId="1">
      <nc r="AD45" t="inlineStr">
        <is>
          <t>open.test_update_phase</t>
        </is>
      </nc>
    </rcc>
    <rcc rId="0" sId="1">
      <nc r="AF45" t="inlineStr">
        <is>
          <t>Low</t>
        </is>
      </nc>
    </rcc>
    <rcc rId="0" sId="1">
      <nc r="AG45" t="inlineStr">
        <is>
          <t>L4 Extended-FV</t>
        </is>
      </nc>
    </rcc>
    <rcc rId="0" sId="1">
      <nc r="AJ45" t="inlineStr">
        <is>
          <t>Functional</t>
        </is>
      </nc>
    </rcc>
    <rcc rId="0" sId="1">
      <nc r="AK45" t="inlineStr">
        <is>
          <t>na</t>
        </is>
      </nc>
    </rcc>
    <rcc rId="0" sId="1">
      <nc r="AL45" t="inlineStr">
        <is>
          <t>Verify system wakes from CMS when it hits "Low battery Event" </t>
        </is>
      </nc>
    </rcc>
    <rcc rId="0" sId="1">
      <nc r="AM45" t="inlineStr">
        <is>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12" sId="1" ref="A39:XFD39" action="deleteRow">
    <rfmt sheetId="1" xfDxf="1" sqref="A39:XFD39" start="0" length="0"/>
    <rcc rId="0" sId="1">
      <nc r="A39">
        <f>HYPERLINK("https://hsdes.intel.com/resource/14013179076","14013179076")</f>
      </nc>
    </rcc>
    <rcc rId="0" sId="1">
      <nc r="B39" t="inlineStr">
        <is>
          <t>Verify Basic Internal GbE Controller Functional Test pre and post Sx, warm and cold reset cycles</t>
        </is>
      </nc>
    </rcc>
    <rcc rId="0" sId="1">
      <nc r="C39" t="inlineStr">
        <is>
          <t>Blocked</t>
        </is>
      </nc>
    </rcc>
    <rcc rId="0" sId="1">
      <nc r="D39" t="inlineStr">
        <is>
          <t>NA:Gbe not available for RPL-SBGA-DDR4</t>
        </is>
      </nc>
    </rcc>
    <rcc rId="0" sId="1">
      <nc r="F39" t="inlineStr">
        <is>
          <t>chassanx</t>
        </is>
      </nc>
    </rcc>
    <rcc rId="0" sId="1">
      <nc r="G39" t="inlineStr">
        <is>
          <t>common,emulation.ip,silicon,simulation.ip</t>
        </is>
      </nc>
    </rcc>
    <rcc rId="0" sId="1">
      <nc r="H39" t="inlineStr">
        <is>
          <t>Ingredient</t>
        </is>
      </nc>
    </rcc>
    <rcc rId="0" sId="1">
      <nc r="I39" t="inlineStr">
        <is>
          <t>Automatable</t>
        </is>
      </nc>
    </rcc>
    <rcc rId="0" sId="1">
      <nc r="J39" t="inlineStr">
        <is>
          <t>Intel Confidential</t>
        </is>
      </nc>
    </rcc>
    <rcc rId="0" sId="1">
      <nc r="K39" t="inlineStr">
        <is>
          <t>bios.pch,fw.ifwi.gbe</t>
        </is>
      </nc>
    </rcc>
    <rcc rId="0" sId="1">
      <nc r="L39">
        <v>18</v>
      </nc>
    </rcc>
    <rcc rId="0" sId="1">
      <nc r="M39">
        <v>14</v>
      </nc>
    </rcc>
    <rcc rId="0" sId="1">
      <nc r="N39" t="inlineStr">
        <is>
          <t>CSS-IVE-145053</t>
        </is>
      </nc>
    </rcc>
    <rcc rId="0" sId="1">
      <nc r="O39" t="inlineStr">
        <is>
          <t>Networking and Connectivity</t>
        </is>
      </nc>
    </rcc>
    <rcc rId="0" sId="1">
      <nc r="P39"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Q39" t="inlineStr">
        <is>
          <t>G3-State,GbE,LAN,S-states</t>
        </is>
      </nc>
    </rcc>
    <rcc rId="0" sId="1">
      <nc r="R39" t="inlineStr">
        <is>
          <t>BC-RQTBC-1338,BC-RQTBC-12581
RKL:2203201913
MTL:16011786601</t>
        </is>
      </nc>
    </rcc>
    <rcc rId="0" sId="1">
      <nc r="S39" t="inlineStr">
        <is>
          <t>CSS-IVE-145053</t>
        </is>
      </nc>
    </rcc>
    <rcc rId="0" sId="1">
      <nc r="T39" t="inlineStr">
        <is>
          <t>Consumer,Corporate_vPro</t>
        </is>
      </nc>
    </rcc>
    <rcc rId="0" sId="1">
      <nc r="V39" t="inlineStr">
        <is>
          <t>vhebbarx</t>
        </is>
      </nc>
    </rcc>
    <rcc rId="0" sId="1">
      <nc r="W39" t="inlineStr">
        <is>
          <t>Basic functionality of configuring network settings and copying a file from remote system should work fine pre and post Power cycles</t>
        </is>
      </nc>
    </rcc>
    <rcc rId="0" sId="1">
      <nc r="X39" t="inlineStr">
        <is>
          <t>Client-BIOS</t>
        </is>
      </nc>
    </rcc>
    <rcc rId="0" sId="1">
      <nc r="Y39" t="inlineStr">
        <is>
          <t>1-showstopper</t>
        </is>
      </nc>
    </rcc>
    <rcc rId="0" sId="1">
      <nc r="Z39" t="inlineStr">
        <is>
          <t>bios.alderlake,bios.arrowlake,bios.jasperlake,bios.lunarlake,bios.meteorlake,bios.raptorlake,bios.raptorlake_refresh,bios.rocketlake,ifwi.arrowlake,ifwi.lunarlake,ifwi.meteorlake,ifwi.raptorlake,ifwi.raptorlake_refresh</t>
        </is>
      </nc>
    </rcc>
    <rcc rId="0" sId="1">
      <nc r="AA39" t="inlineStr">
        <is>
          <t>bios.alderlake,bios.arrowlake,bios.jasperlake,bios.lunarlake,bios.meteorlake,bios.raptorlake,bios.rocketlake,ifwi.meteorlake,ifwi.raptorlake</t>
        </is>
      </nc>
    </rcc>
    <rcc rId="0" sId="1">
      <nc r="AC39" t="inlineStr">
        <is>
          <t>product</t>
        </is>
      </nc>
    </rcc>
    <rcc rId="0" sId="1">
      <nc r="AD39" t="inlineStr">
        <is>
          <t>complete.ready_for_production</t>
        </is>
      </nc>
    </rcc>
    <rcc rId="0" sId="1">
      <nc r="AF39" t="inlineStr">
        <is>
          <t>Low</t>
        </is>
      </nc>
    </rcc>
    <rcc rId="0" sId="1">
      <nc r="AG39" t="inlineStr">
        <is>
          <t>L3 Extended-BAT-FV</t>
        </is>
      </nc>
    </rcc>
    <rcc rId="0" sId="1">
      <nc r="AJ39" t="inlineStr">
        <is>
          <t>Functional</t>
        </is>
      </nc>
    </rcc>
    <rcc rId="0" sId="1">
      <nc r="AK39" t="inlineStr">
        <is>
          <t>na</t>
        </is>
      </nc>
    </rcc>
    <rcc rId="0" sId="1">
      <nc r="AL39" t="inlineStr">
        <is>
          <t>This test Case will verify the basic functionalities of the GbE controller pre and  post Sx, warm and cold reset cycles</t>
        </is>
      </nc>
    </rcc>
    <rcc rId="0" sId="1">
      <nc r="AM39" t="inlineStr">
        <is>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is>
      </nc>
    </rcc>
  </rrc>
  <rrc rId="113" sId="1" ref="A36:XFD36" action="deleteRow">
    <rfmt sheetId="1" xfDxf="1" sqref="A36:XFD36" start="0" length="0"/>
    <rcc rId="0" sId="1">
      <nc r="A36">
        <f>HYPERLINK("https://hsdes.intel.com/resource/14013175962","14013175962")</f>
      </nc>
    </rcc>
    <rcc rId="0" sId="1">
      <nc r="B36" t="inlineStr">
        <is>
          <t>Verify Successful Boot after changes made to RAID configuration under SATA settings in BIOS &amp; RAID 5 Config</t>
        </is>
      </nc>
    </rcc>
    <rcc rId="0" sId="1">
      <nc r="C36" t="inlineStr">
        <is>
          <t>Blocked</t>
        </is>
      </nc>
    </rcc>
    <rcc rId="0" sId="1">
      <nc r="D36" t="inlineStr">
        <is>
          <t>SATA HDD Not Applicable for RPL-SBGA</t>
        </is>
      </nc>
    </rcc>
    <rcc rId="0" sId="1">
      <nc r="F36" t="inlineStr">
        <is>
          <t>anaray5x</t>
        </is>
      </nc>
    </rcc>
    <rcc rId="0" sId="1">
      <nc r="G36" t="inlineStr">
        <is>
          <t>common</t>
        </is>
      </nc>
    </rcc>
    <rcc rId="0" sId="1">
      <nc r="H36" t="inlineStr">
        <is>
          <t>Ingredient</t>
        </is>
      </nc>
    </rcc>
    <rcc rId="0" sId="1">
      <nc r="I36" t="inlineStr">
        <is>
          <t>Automatable</t>
        </is>
      </nc>
    </rcc>
    <rcc rId="0" sId="1">
      <nc r="J36" t="inlineStr">
        <is>
          <t>Intel Confidential</t>
        </is>
      </nc>
    </rcc>
    <rcc rId="0" sId="1">
      <nc r="K36" t="inlineStr">
        <is>
          <t>bios.pch,fw.ifwi.pchc</t>
        </is>
      </nc>
    </rcc>
    <rcc rId="0" sId="1">
      <nc r="L36">
        <v>35</v>
      </nc>
    </rcc>
    <rcc rId="0" sId="1">
      <nc r="M36">
        <v>28</v>
      </nc>
    </rcc>
    <rcc rId="0" sId="1">
      <nc r="N36" t="inlineStr">
        <is>
          <t>CSS-IVE-70898</t>
        </is>
      </nc>
    </rcc>
    <rcc rId="0" sId="1">
      <nc r="O36" t="inlineStr">
        <is>
          <t>Internal and External Storage</t>
        </is>
      </nc>
    </rcc>
    <rcc rId="0" sId="1">
      <nc r="P36" t="inlineStr">
        <is>
          <t>ADL-S_ADP-S_SODIMM_DDR5_1DPC_Alpha,ADL-S_ADP-S_UDIMM_DDR5_1DPC_PreAlpha,CFL_H62_RS2_PV,CFL_H62_RS3_PV,CFL_H62_RS4_PV,CFL_H62_RS5_PV,CFL_H82_RS5_PV,CFL_H82_RS6_PV,CFL_KBPH_S62_RS3_PV,CFL_KBPH_S82_RS6_PV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NL_H82_PV,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1.0,MTL_P_Simics_PSS1.1,ADL-P_ADP-LP_L4X_PreAlpha</t>
        </is>
      </nc>
    </rcc>
    <rcc rId="0" sId="1">
      <nc r="Q36" t="inlineStr">
        <is>
          <t>RAID,SATA Gen3 Direct AHCI,S-states</t>
        </is>
      </nc>
    </rcc>
    <rcc rId="0" sId="1">
      <nc r="R36" t="inlineStr">
        <is>
          <t>BC-RQTBC-454
BC-RQTBC-14255
BC-RQTBCTL-761
TGL:1405575041
JSL:BC-RQTBC-16234
BC-RQTBC-15171
RKL: 1405574983, 1405575041, 2203202502
ADL:2203201972
ADL:1606531925
ADL:2203202502</t>
        </is>
      </nc>
    </rcc>
    <rcc rId="0" sId="1">
      <nc r="S36" t="inlineStr">
        <is>
          <t>CSS-IVE-70898</t>
        </is>
      </nc>
    </rcc>
    <rcc rId="0" sId="1">
      <nc r="T36" t="inlineStr">
        <is>
          <t>Consumer,Corporate_vPro</t>
        </is>
      </nc>
    </rcc>
    <rcc rId="0" sId="1">
      <nc r="V36" t="inlineStr">
        <is>
          <t>anaray5x</t>
        </is>
      </nc>
    </rcc>
    <rcc rId="0" sId="1">
      <nc r="W36" t="inlineStr">
        <is>
          <t>Successful Boot after changes are made to RAID configuration under SATA settings in BIOS and RAID 5 config</t>
        </is>
      </nc>
    </rcc>
    <rcc rId="0" sId="1">
      <nc r="X36" t="inlineStr">
        <is>
          <t>Client-BIOS</t>
        </is>
      </nc>
    </rcc>
    <rcc rId="0" sId="1">
      <nc r="Y36" t="inlineStr">
        <is>
          <t>1-showstopper</t>
        </is>
      </nc>
    </rcc>
    <rcc rId="0" sId="1">
      <nc r="Z36" t="inlineStr">
        <is>
          <t>bios.alderlake,bios.arrowlake,bios.cannonlake,bios.coffeelake,bios.cometlake,bios.kabylake,bios.meteorlake,bios.raptorlake,bios.rocketlake,bios.tigerlake,ifwi.arrowlake,ifwi.lunarlake,ifwi.meteorlake,ifwi.raptorlake</t>
        </is>
      </nc>
    </rcc>
    <rcc rId="0" sId="1">
      <nc r="AA36" t="inlineStr">
        <is>
          <t>bios.alderlake,bios.arrowlake,bios.cannonlake,bios.coffeelake,bios.cometlake,bios.kabylake,bios.meteorlake,bios.raptorlake,bios.rocketlake,bios.tigerlake,ifwi.meteorlake,ifwi.raptorlake</t>
        </is>
      </nc>
    </rcc>
    <rcc rId="0" sId="1">
      <nc r="AC36" t="inlineStr">
        <is>
          <t>product</t>
        </is>
      </nc>
    </rcc>
    <rcc rId="0" sId="1">
      <nc r="AD36" t="inlineStr">
        <is>
          <t>complete.ready_for_production</t>
        </is>
      </nc>
    </rcc>
    <rcc rId="0" sId="1">
      <nc r="AF36" t="inlineStr">
        <is>
          <t>High</t>
        </is>
      </nc>
    </rcc>
    <rcc rId="0" sId="1">
      <nc r="AG36" t="inlineStr">
        <is>
          <t>L4 Extended-FV</t>
        </is>
      </nc>
    </rcc>
    <rcc rId="0" sId="1">
      <nc r="AJ36" t="inlineStr">
        <is>
          <t>Functional</t>
        </is>
      </nc>
    </rcc>
    <rcc rId="0" sId="1">
      <nc r="AK36" t="inlineStr">
        <is>
          <t>na</t>
        </is>
      </nc>
    </rcc>
    <rcc rId="0" sId="1">
      <nc r="AL36" t="inlineStr">
        <is>
          <t>Verify Successful Boot after changes made to RAID configuration under SATA settings in BIOS, RAID 5 boot should work </t>
        </is>
      </nc>
    </rcc>
    <rcc rId="0" sId="1">
      <nc r="AM36" t="inlineStr">
        <is>
          <t>CFL-PRDtoTC-Mapping,ICL-ArchReview-PostSi,UDL2.0_ATMS2.0,OBC-CNL-PCH-AHCI-IO-Storage_SATA_RAID,OBC-CFL-PCH-AHCI-IO-Storage_SATA_RAID,OBC-ICL-PCH-AHCI-IO-Storage_SATA_RAID,OBC-TGL-PCH-AHCI-IO-Storage_SATA_RAID,RKL-S X2_(CML-S+CMP-H)_S102,RKL-S X2_(CML-S+CMP-H)_S62,ADL-M_21H2,UTR_SYNC,RPL_S_MASTER,RPL_P_MASTER,RPL_M_MASTER,RPL_S_BackwardComp,MTL_S_MASTER,ADL-S_3SDC4,IFWI_TEST_SUITE,IFWI_COMMON_UNIFIED,MTL_Test_Suite,TGL_H_MASTER,RPL-S_2SDC3,MTL_SIMICS_BLOCK,MTL_M_NA,RPL-S_2SDC1,RPL-SBGA_3SC,MTL_IFWI_CBV_PCHC,MTL IFWI_Payload_Platform-Val,MTL-P_2SDC6,MTLSDC3,RPL-P_2SDC3</t>
        </is>
      </nc>
    </rcc>
  </rrc>
  <rrc rId="114" sId="1" ref="A28:XFD28" action="deleteRow">
    <rfmt sheetId="1" xfDxf="1" sqref="A28:XFD28" start="0" length="0"/>
    <rcc rId="0" sId="1">
      <nc r="A28">
        <f>HYPERLINK("https://hsdes.intel.com/resource/14013173050","14013173050")</f>
      </nc>
    </rcc>
    <rcc rId="0" sId="1">
      <nc r="B28" t="inlineStr">
        <is>
          <t>Verify the SUT shuts down when the battery power falls less than the critical level (5%)</t>
        </is>
      </nc>
    </rcc>
    <rcc rId="0" sId="1">
      <nc r="C28" t="inlineStr">
        <is>
          <t>Blocked</t>
        </is>
      </nc>
    </rcc>
    <rcc rId="0" sId="1">
      <nc r="D28" t="inlineStr">
        <is>
          <t>NA:DC not applicable for RPL-SBGA-DDR4</t>
        </is>
      </nc>
    </rcc>
    <rcc rId="0" sId="1">
      <nc r="F28" t="inlineStr">
        <is>
          <t>msalaudx</t>
        </is>
      </nc>
    </rcc>
    <rcc rId="0" sId="1">
      <nc r="G28" t="inlineStr">
        <is>
          <t>common</t>
        </is>
      </nc>
    </rcc>
    <rcc rId="0" sId="1">
      <nc r="H28" t="inlineStr">
        <is>
          <t>Ingredient</t>
        </is>
      </nc>
    </rcc>
    <rcc rId="0" sId="1">
      <nc r="I28" t="inlineStr">
        <is>
          <t>Automatable</t>
        </is>
      </nc>
    </rcc>
    <rcc rId="0" sId="1">
      <nc r="J28" t="inlineStr">
        <is>
          <t>Intel Confidential</t>
        </is>
      </nc>
    </rcc>
    <rcc rId="0" sId="1">
      <nc r="K28" t="inlineStr">
        <is>
          <t>bios.pch,fw.ifwi.bios,fw.ifwi.ec,fw.ifwi.pchc</t>
        </is>
      </nc>
    </rcc>
    <rcc rId="0" sId="1">
      <nc r="L28">
        <v>30</v>
      </nc>
    </rcc>
    <rcc rId="0" sId="1">
      <nc r="M28">
        <v>12</v>
      </nc>
    </rcc>
    <rcc rId="0" sId="1">
      <nc r="N28" t="inlineStr">
        <is>
          <t>CSS-IVE-71386</t>
        </is>
      </nc>
    </rcc>
    <rcc rId="0" sId="1">
      <nc r="O28" t="inlineStr">
        <is>
          <t>Embedded controller and Power sources</t>
        </is>
      </nc>
    </rcc>
    <rcc rId="0" sId="1">
      <nc r="P2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28" t="inlineStr">
        <is>
          <t>EC-Lite,Real Battery Management,S-states</t>
        </is>
      </nc>
    </rcc>
    <rcc rId="0" sId="1">
      <nc r="R28" t="inlineStr">
        <is>
          <t>BC-RQTBC-2824,BC-RQTBC-12807,BC-RQTBC-13266,BC-RQTBCTL-1173,BC-RQTBC-13980
LKF Usecase ID: 4_335-UCIS-2741
BC-RQTBCLF-802
1209950140
BC-RQTBC-16762
BC-RQTBC-16772 
2201759420
BC-RQTBC-12807
RKL: 2203202816
JSLP: 2203202816, 1305938087</t>
        </is>
      </nc>
    </rcc>
    <rcc rId="0" sId="1">
      <nc r="S28" t="inlineStr">
        <is>
          <t>CSS-IVE-71386</t>
        </is>
      </nc>
    </rcc>
    <rcc rId="0" sId="1">
      <nc r="T28" t="inlineStr">
        <is>
          <t>Consumer,Corporate_vPro,Slim</t>
        </is>
      </nc>
    </rcc>
    <rcc rId="0" sId="1">
      <nc r="V28" t="inlineStr">
        <is>
          <t>raghav3x</t>
        </is>
      </nc>
    </rcc>
    <rcc rId="0" sId="1">
      <nc r="W28" t="inlineStr">
        <is>
          <t>SUT shuts down when the battery power falls less than the critical level(5%) and SUT should boot to OS in the next boot cycle after critical battery shutdown   </t>
        </is>
      </nc>
    </rcc>
    <rcc rId="0" sId="1">
      <nc r="X28" t="inlineStr">
        <is>
          <t>Client-BIOS</t>
        </is>
      </nc>
    </rcc>
    <rcc rId="0" sId="1">
      <nc r="Y28" t="inlineStr">
        <is>
          <t>1-showstopper</t>
        </is>
      </nc>
    </rcc>
    <rcc rId="0" sId="1">
      <nc r="Z28"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28"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28" t="inlineStr">
        <is>
          <t>product</t>
        </is>
      </nc>
    </rcc>
    <rcc rId="0" sId="1">
      <nc r="AD28" t="inlineStr">
        <is>
          <t>open.test_update_phase</t>
        </is>
      </nc>
    </rcc>
    <rcc rId="0" sId="1">
      <nc r="AF28" t="inlineStr">
        <is>
          <t>Low</t>
        </is>
      </nc>
    </rcc>
    <rcc rId="0" sId="1">
      <nc r="AG28" t="inlineStr">
        <is>
          <t>L3 Extended-BAT-FV</t>
        </is>
      </nc>
    </rcc>
    <rcc rId="0" sId="1">
      <nc r="AJ28" t="inlineStr">
        <is>
          <t>Functional</t>
        </is>
      </nc>
    </rcc>
    <rcc rId="0" sId="1">
      <nc r="AK28" t="inlineStr">
        <is>
          <t>na</t>
        </is>
      </nc>
    </rcc>
    <rcc rId="0" sId="1">
      <nc r="AL28" t="inlineStr">
        <is>
          <t>SUT shuts down when the battery power falls less than the critical level (5%)</t>
        </is>
      </nc>
    </rcc>
    <rcc rId="0" sId="1">
      <nc r="AM28" t="inlineStr">
        <is>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t>
        </is>
      </nc>
    </rcc>
  </rrc>
  <rrc rId="115" sId="1" ref="A28:XFD28" action="deleteRow">
    <rfmt sheetId="1" xfDxf="1" sqref="A28:XFD28" start="0" length="0"/>
    <rcc rId="0" sId="1">
      <nc r="A28">
        <f>HYPERLINK("https://hsdes.intel.com/resource/14013173157","14013173157")</f>
      </nc>
    </rcc>
    <rcc rId="0" sId="1">
      <nc r="B28" t="inlineStr">
        <is>
          <t>[Golden Config] Verify CPU package C10 residence in AC and DC</t>
        </is>
      </nc>
    </rcc>
    <rcc rId="0" sId="1">
      <nc r="C28" t="inlineStr">
        <is>
          <t>Blocked</t>
        </is>
      </nc>
    </rcc>
    <rcc rId="0" sId="1">
      <nc r="D28" t="inlineStr">
        <is>
          <t>NA:CS not applicable for RPL-SBGA-DDR4</t>
        </is>
      </nc>
    </rcc>
    <rcc rId="0" sId="1">
      <nc r="F28" t="inlineStr">
        <is>
          <t>rohith2x</t>
        </is>
      </nc>
    </rcc>
    <rcc rId="0" sId="1">
      <nc r="G28" t="inlineStr">
        <is>
          <t>common,emulation.ip,silicon,simulation.ip</t>
        </is>
      </nc>
    </rcc>
    <rcc rId="0" sId="1">
      <nc r="H28" t="inlineStr">
        <is>
          <t>Ingredient</t>
        </is>
      </nc>
    </rcc>
    <rcc rId="0" sId="1">
      <nc r="I28" t="inlineStr">
        <is>
          <t>Automatable</t>
        </is>
      </nc>
    </rcc>
    <rcc rId="0" sId="1">
      <nc r="J28" t="inlineStr">
        <is>
          <t>Intel Confidential</t>
        </is>
      </nc>
    </rcc>
    <rcc rId="0" sId="1">
      <nc r="K28" t="inlineStr">
        <is>
          <t>bios.cpu_pm,fw.ifwi.pmc</t>
        </is>
      </nc>
    </rcc>
    <rcc rId="0" sId="1">
      <nc r="L28">
        <v>35</v>
      </nc>
    </rcc>
    <rcc rId="0" sId="1">
      <nc r="M28">
        <v>15</v>
      </nc>
    </rcc>
    <rcc rId="0" sId="1">
      <nc r="N28" t="inlineStr">
        <is>
          <t>CSS-IVE-71594</t>
        </is>
      </nc>
    </rcc>
    <rcc rId="0" sId="1">
      <nc r="O28" t="inlineStr">
        <is>
          <t>Power Management</t>
        </is>
      </nc>
    </rcc>
    <rcc rId="0" sId="1">
      <nc r="P28"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is>
      </nc>
    </rcc>
    <rcc rId="0" sId="1">
      <nc r="Q28" t="inlineStr">
        <is>
          <t>C-States</t>
        </is>
      </nc>
    </rcc>
    <rcc rId="0" sId="1">
      <nc r="R28" t="inlineStr">
        <is>
          <t>BC-RQTBC-9683
CFL:BC-RQTBC-15469
ICL:BC-RQTBC-14656
TGL:BC-RQTBCTL-645
JSL:BC-RQTBC-16650
RKL : 2203201681
ADL : 2203201681
MTL : 16011327065</t>
        </is>
      </nc>
    </rcc>
    <rcc rId="0" sId="1">
      <nc r="S28" t="inlineStr">
        <is>
          <t>CSS-IVE-71594</t>
        </is>
      </nc>
    </rcc>
    <rcc rId="0" sId="1">
      <nc r="T28" t="inlineStr">
        <is>
          <t>Consumer,Corporate_vPro,Slim</t>
        </is>
      </nc>
    </rcc>
    <rcc rId="0" sId="1">
      <nc r="U28" t="inlineStr">
        <is>
          <t>windows.20h2_vibranium.x64</t>
        </is>
      </nc>
    </rcc>
    <rcc rId="0" sId="1">
      <nc r="V28" t="inlineStr">
        <is>
          <t>reddyv5x</t>
        </is>
      </nc>
    </rcc>
    <rcc rId="0" sId="1">
      <nc r="W28" t="inlineStr">
        <is>
          <t>CPU package C10 residency should be attained in AC and DC modes</t>
        </is>
      </nc>
    </rcc>
    <rcc rId="0" sId="1">
      <nc r="X28" t="inlineStr">
        <is>
          <t>Client-BIOS</t>
        </is>
      </nc>
    </rcc>
    <rcc rId="0" sId="1">
      <nc r="Y28" t="inlineStr">
        <is>
          <t>2-high</t>
        </is>
      </nc>
    </rcc>
    <rcc rId="0" sId="1">
      <nc r="Z28" t="inlineStr">
        <is>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is>
      </nc>
    </rcc>
    <rcc rId="0" sId="1">
      <nc r="AA28" t="inlineStr">
        <is>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is>
      </nc>
    </rcc>
    <rcc rId="0" sId="1">
      <nc r="AC28" t="inlineStr">
        <is>
          <t>product</t>
        </is>
      </nc>
    </rcc>
    <rcc rId="0" sId="1">
      <nc r="AD28" t="inlineStr">
        <is>
          <t>complete.ready_for_production</t>
        </is>
      </nc>
    </rcc>
    <rcc rId="0" sId="1">
      <nc r="AF28" t="inlineStr">
        <is>
          <t>Medium</t>
        </is>
      </nc>
    </rcc>
    <rcc rId="0" sId="1">
      <nc r="AG28" t="inlineStr">
        <is>
          <t>L3 Extended-BAT-FV</t>
        </is>
      </nc>
    </rcc>
    <rcc rId="0" sId="1">
      <nc r="AJ28" t="inlineStr">
        <is>
          <t>Functional</t>
        </is>
      </nc>
    </rcc>
    <rcc rId="0" sId="1">
      <nc r="AK28" t="inlineStr">
        <is>
          <t>na</t>
        </is>
      </nc>
    </rcc>
    <rcc rId="0" sId="1">
      <nc r="AL28" t="inlineStr">
        <is>
          <t>Intention of the testcase is to verify CPU package C10 residence in AC and DC modes
.
 </t>
        </is>
      </nc>
    </rcc>
    <rcc rId="0" sId="1">
      <nc r="AM28" t="inlineStr">
        <is>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,MTL_PSS_1.0_Block,MTL_PSS_1.1,MTLSGC1,MTLSDC3,MTLSDC2,LNLM5SGC,LNLM4SDC1,LNLM3SDC2,LNLM3SDC3,LNLM3SDC4,LNLM3SDC5,LNLM2SDC6,LNLM2SDC7,RPL-P_DC7</t>
        </is>
      </nc>
    </rcc>
  </rrc>
  <rrc rId="116" sId="1" ref="A28:XFD28" action="deleteRow">
    <rfmt sheetId="1" xfDxf="1" sqref="A28:XFD28" start="0" length="0"/>
    <rcc rId="0" sId="1">
      <nc r="A28">
        <f>HYPERLINK("https://hsdes.intel.com/resource/14013173163","14013173163")</f>
      </nc>
    </rcc>
    <rcc rId="0" sId="1">
      <nc r="B28" t="inlineStr">
        <is>
          <t>Verify system resumes from Deep Sx state to S0</t>
        </is>
      </nc>
    </rcc>
    <rcc rId="0" sId="1">
      <nc r="C28" t="inlineStr">
        <is>
          <t>Blocked</t>
        </is>
      </nc>
    </rcc>
    <rcc rId="0" sId="1">
      <nc r="D28" t="inlineStr">
        <is>
          <t>NA:DC not applicable for RPL-SBGA-DDR4</t>
        </is>
      </nc>
    </rcc>
    <rcc rId="0" sId="1">
      <nc r="F28" t="inlineStr">
        <is>
          <t>rohith2x</t>
        </is>
      </nc>
    </rcc>
    <rcc rId="0" sId="1">
      <nc r="G28" t="inlineStr">
        <is>
          <t>common</t>
        </is>
      </nc>
    </rcc>
    <rcc rId="0" sId="1">
      <nc r="H28" t="inlineStr">
        <is>
          <t>Ingredient</t>
        </is>
      </nc>
    </rcc>
    <rcc rId="0" sId="1">
      <nc r="I28" t="inlineStr">
        <is>
          <t>Automatable</t>
        </is>
      </nc>
    </rcc>
    <rcc rId="0" sId="1">
      <nc r="J28" t="inlineStr">
        <is>
          <t>Intel Confidential</t>
        </is>
      </nc>
    </rcc>
    <rcc rId="0" sId="1">
      <nc r="K28" t="inlineStr">
        <is>
          <t>bios.platform,fw.ifwi.pmc</t>
        </is>
      </nc>
    </rcc>
    <rcc rId="0" sId="1">
      <nc r="L28">
        <v>15</v>
      </nc>
    </rcc>
    <rcc rId="0" sId="1">
      <nc r="M28">
        <v>10</v>
      </nc>
    </rcc>
    <rcc rId="0" sId="1">
      <nc r="N28" t="inlineStr">
        <is>
          <t>CSS-IVE-71686</t>
        </is>
      </nc>
    </rcc>
    <rcc rId="0" sId="1">
      <nc r="O28" t="inlineStr">
        <is>
          <t>Power Management</t>
        </is>
      </nc>
    </rcc>
    <rcc rId="0" sId="1">
      <nc r="P28"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8" t="inlineStr">
        <is>
          <t>DeepSX,Real Battery Management</t>
        </is>
      </nc>
    </rcc>
    <rcc rId="0" sId="1">
      <nc r="R28" t="inlineStr">
        <is>
          <t>BC-RQTBC-2844,BC-RQTBC-12846
ICL:BC-RQTBC-15322,BC-RQTBC-15321 (DS3:BC-RQTBC-15320)
JSL: 1607196207 ,1607196232 , 2205167115, 2205168253 , 2205168024</t>
        </is>
      </nc>
    </rcc>
    <rcc rId="0" sId="1">
      <nc r="S28" t="inlineStr">
        <is>
          <t>CSS-IVE-71686</t>
        </is>
      </nc>
    </rcc>
    <rcc rId="0" sId="1">
      <nc r="T28" t="inlineStr">
        <is>
          <t>Consumer,Corporate_vPro,Slim</t>
        </is>
      </nc>
    </rcc>
    <rcc rId="0" sId="1">
      <nc r="U28" t="inlineStr">
        <is>
          <t>windows.20h2_vibranium.x64</t>
        </is>
      </nc>
    </rcc>
    <rcc rId="0" sId="1">
      <nc r="V28" t="inlineStr">
        <is>
          <t>reddyv5x</t>
        </is>
      </nc>
    </rcc>
    <rcc rId="0" sId="1">
      <nc r="W28" t="inlineStr">
        <is>
          <t>System should resume from Deep Sx state to S0</t>
        </is>
      </nc>
    </rcc>
    <rcc rId="0" sId="1">
      <nc r="X28" t="inlineStr">
        <is>
          <t>Client-BIOS</t>
        </is>
      </nc>
    </rcc>
    <rcc rId="0" sId="1">
      <nc r="Y28" t="inlineStr">
        <is>
          <t>1-showstopper</t>
        </is>
      </nc>
    </rcc>
    <rcc rId="0" sId="1">
      <nc r="Z28" t="inlineStr">
        <is>
          <t>bios.amberlake,bios.arrowlake,bios.cannonlake,bios.coffeelake,bios.cometlake,bios.icelake-client,bios.jasperlake,bios.kabylake,bios.kabylake_r,bios.lunarlake,bios.meteorlake,bios.tigerlake,bios.whiskeylake,ifwi.amberlake,ifwi.arrowlake,ifwi.cannonlake,ifwi.coffeelake,ifwi.cometlake,ifwi.icelake,ifwi.jasperlake,ifwi.kabylake,ifwi.kabylake_r,ifwi.lunarlake,ifwi.meteorlake,ifwi.raptorlake,ifwi.tigerlake,ifwi.whiskeylake</t>
        </is>
      </nc>
    </rcc>
    <rcc rId="0" sId="1">
      <nc r="AA28"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8" t="inlineStr">
        <is>
          <t>product</t>
        </is>
      </nc>
    </rcc>
    <rcc rId="0" sId="1">
      <nc r="AD28" t="inlineStr">
        <is>
          <t>open.test_update_phase</t>
        </is>
      </nc>
    </rcc>
    <rcc rId="0" sId="1">
      <nc r="AF28" t="inlineStr">
        <is>
          <t>Low</t>
        </is>
      </nc>
    </rcc>
    <rcc rId="0" sId="1">
      <nc r="AG28" t="inlineStr">
        <is>
          <t>L3 Extended-BAT-FV</t>
        </is>
      </nc>
    </rcc>
    <rcc rId="0" sId="1">
      <nc r="AJ28" t="inlineStr">
        <is>
          <t>Functional</t>
        </is>
      </nc>
    </rcc>
    <rcc rId="0" sId="1">
      <nc r="AK28" t="inlineStr">
        <is>
          <t>na</t>
        </is>
      </nc>
    </rcc>
    <rcc rId="0" sId="1">
      <nc r="AL28" t="inlineStr">
        <is>
          <t>Intention of the testcase is to verify system resumes from Deep Sx state to S0</t>
        </is>
      </nc>
    </rcc>
    <rcc rId="0" sId="1">
      <nc r="AM28" t="inlineStr">
        <is>
          <t>CFL-PRDtoTC-Mapping,EC-DSX,EC-BATTERY,ICL-ArchReview-PostSi,InProdATMS1.0_03March2018,PSE 1.0,EC-FV,OBC-CNL-PTF-PMC-PM-deepSx,OBC-ICL-PTF-PMC-PM-deepSx,OBC-TGL-PTF-PMC-PM-deepSx,OBC-CFL-PTF-PMC-PM-deepSx,RKL_POE,TGL_H_Delta,IFWI_Payload_BIOS,IFWI_Payload_PMC,IFWI_Payload_EC,UTR_SYNC,IFWI_TEST_SUITE,IFWI_COMMON_UNIFIED,TGL_H_MASTER,RPL_P_MASTER,MTL_IFWI_CBV_PMC,MTL_IFWI_CBV_EC,MTL_IFWI_CBV_BIOS,MTLSDC3,MTLSDC2,RPL-SBGA_3SC</t>
        </is>
      </nc>
    </rcc>
  </rrc>
  <rrc rId="117" sId="1" ref="A25:XFD25" action="deleteRow">
    <rfmt sheetId="1" xfDxf="1" sqref="A25:XFD25" start="0" length="0"/>
    <rcc rId="0" sId="1">
      <nc r="A25">
        <f>HYPERLINK("https://hsdes.intel.com/resource/14013163205","14013163205")</f>
      </nc>
    </rcc>
    <rcc rId="0" sId="1">
      <nc r="B25" t="inlineStr">
        <is>
          <t>Verify System trace via 2-Wire BSSB interface</t>
        </is>
      </nc>
    </rcc>
    <rcc rId="0" sId="1">
      <nc r="C25" t="inlineStr">
        <is>
          <t>Blocked</t>
        </is>
      </nc>
    </rcc>
    <rcc rId="0" sId="1">
      <nc r="D25" t="inlineStr">
        <is>
          <t>NA:Type-c not applicable for RPL-SBGA-DDR4</t>
        </is>
      </nc>
    </rcc>
    <rcc rId="0" sId="1">
      <nc r="F25" t="inlineStr">
        <is>
          <t>chassanx</t>
        </is>
      </nc>
    </rcc>
    <rcc rId="0" sId="1">
      <nc r="G25" t="inlineStr">
        <is>
          <t>common,emulation.ip,fpga.hybrid,silicon,simulation.ip</t>
        </is>
      </nc>
    </rcc>
    <rcc rId="0" sId="1">
      <nc r="H25" t="inlineStr">
        <is>
          <t>Ingredient</t>
        </is>
      </nc>
    </rcc>
    <rcc rId="0" sId="1">
      <nc r="I25" t="inlineStr">
        <is>
          <t>Automatable</t>
        </is>
      </nc>
    </rcc>
    <rcc rId="0" sId="1">
      <nc r="J25" t="inlineStr">
        <is>
          <t>Intel Confidential</t>
        </is>
      </nc>
    </rcc>
    <rcc rId="0" sId="1">
      <nc r="K25" t="inlineStr">
        <is>
          <t>bios.cpu_pm,fw.ifwi.gbe,fw.ifwi.others</t>
        </is>
      </nc>
    </rcc>
    <rcc rId="0" sId="1">
      <nc r="L25">
        <v>40</v>
      </nc>
    </rcc>
    <rcc rId="0" sId="1">
      <nc r="M25">
        <v>35</v>
      </nc>
    </rcc>
    <rcc rId="0" sId="1">
      <nc r="N25" t="inlineStr">
        <is>
          <t>CSS-IVE-132994</t>
        </is>
      </nc>
    </rcc>
    <rcc rId="0" sId="1">
      <nc r="O25" t="inlineStr">
        <is>
          <t>Debug Interfaces and Traces</t>
        </is>
      </nc>
    </rcc>
    <rcc rId="0" sId="1">
      <nc r="P25" t="inlineStr">
        <is>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25" t="inlineStr">
        <is>
          <t>debug interfaces,NPK,USB/XHCI ports,USB3.0</t>
        </is>
      </nc>
    </rcc>
    <rcc rId="0" sId="1">
      <nc r="R25" t="inlineStr">
        <is>
          <t>ADL:1305899501</t>
        </is>
      </nc>
    </rcc>
    <rcc rId="0" sId="1">
      <nc r="S25" t="inlineStr">
        <is>
          <t>CSS-IVE-132994</t>
        </is>
      </nc>
    </rcc>
    <rcc rId="0" sId="1">
      <nc r="T25" t="inlineStr">
        <is>
          <t>Consumer,Corporate_vPro,Slim</t>
        </is>
      </nc>
    </rcc>
    <rcc rId="0" sId="1">
      <nc r="V25" t="inlineStr">
        <is>
          <t>chassanx</t>
        </is>
      </nc>
    </rcc>
    <rcc rId="0" sId="1">
      <nc r="W25" t="inlineStr">
        <is>
          <t>Route traces through BSSB should be successfully establish over usb port and able to capture system trace log without any issue</t>
        </is>
      </nc>
    </rcc>
    <rcc rId="0" sId="1">
      <nc r="X25" t="inlineStr">
        <is>
          <t>Client-BIOS</t>
        </is>
      </nc>
    </rcc>
    <rcc rId="0" sId="1">
      <nc r="Y25" t="inlineStr">
        <is>
          <t>2-high</t>
        </is>
      </nc>
    </rcc>
    <rcc rId="0" sId="1">
      <nc r="Z25" t="inlineStr">
        <is>
          <t>bios.alderlake,bios.arrowlake,bios.jasperlake,bios.lakefield,bios.lunarlake,bios.meteorlake,bios.raptorlake,bios.raptorlake_refresh,ifwi.arrowlake,ifwi.lakefield,ifwi.lunarlake,ifwi.meteorlake,ifwi.raptorlake</t>
        </is>
      </nc>
    </rcc>
    <rcc rId="0" sId="1">
      <nc r="AA25" t="inlineStr">
        <is>
          <t>bios.alderlake,bios.arrowlake,bios.jasperlake,bios.lakefield,bios.lunarlake,bios.meteorlake,bios.raptorlake,ifwi.lakefield,ifwi.meteorlake,ifwi.raptorlake</t>
        </is>
      </nc>
    </rcc>
    <rcc rId="0" sId="1">
      <nc r="AC25" t="inlineStr">
        <is>
          <t>product</t>
        </is>
      </nc>
    </rcc>
    <rcc rId="0" sId="1">
      <nc r="AD25" t="inlineStr">
        <is>
          <t>complete.ready_for_production</t>
        </is>
      </nc>
    </rcc>
    <rcc rId="0" sId="1">
      <nc r="AF25" t="inlineStr">
        <is>
          <t>High</t>
        </is>
      </nc>
    </rcc>
    <rcc rId="0" sId="1">
      <nc r="AG25" t="inlineStr">
        <is>
          <t>L3 Extended-BAT-FV</t>
        </is>
      </nc>
    </rcc>
    <rcc rId="0" sId="1">
      <nc r="AJ25" t="inlineStr">
        <is>
          <t>Functional</t>
        </is>
      </nc>
    </rcc>
    <rcc rId="0" sId="1">
      <nc r="AK25" t="inlineStr">
        <is>
          <t>na</t>
        </is>
      </nc>
    </rcc>
    <rcc rId="0" sId="1">
      <nc r="AL25" t="inlineStr">
        <is>
          <t>This Test Cases is to verify SUT support Debug Trace log capture -  Route traces to BSSB</t>
        </is>
      </nc>
    </rcc>
    <rcc rId="0" sId="1">
      <nc r="AM25" t="inlineStr">
        <is>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is>
      </nc>
    </rcc>
  </rrc>
  <rrc rId="118" sId="1" ref="A23:XFD23" action="deleteRow">
    <rfmt sheetId="1" xfDxf="1" sqref="A23:XFD23" start="0" length="0"/>
    <rcc rId="0" sId="1">
      <nc r="A23">
        <f>HYPERLINK("https://hsdes.intel.com/resource/14013162864","14013162864")</f>
      </nc>
    </rcc>
    <rcc rId="0" sId="1">
      <nc r="B23" t="inlineStr">
        <is>
          <t>Verify Bios flash support on RVP using FFT</t>
        </is>
      </nc>
    </rcc>
    <rcc rId="0" sId="1">
      <nc r="C23" t="inlineStr">
        <is>
          <t>Blocked</t>
        </is>
      </nc>
    </rcc>
    <rcc rId="0" sId="1" dxf="1">
      <nc r="D23" t="inlineStr">
        <is>
          <t>NA: FFU flashing is not applicable for RPL</t>
        </is>
      </nc>
      <ndxf>
        <font>
          <sz val="12"/>
          <color theme="1"/>
          <name val="Calibri"/>
          <family val="2"/>
          <scheme val="minor"/>
        </font>
      </ndxf>
    </rcc>
    <rcc rId="0" sId="1">
      <nc r="F23" t="inlineStr">
        <is>
          <t>girishax</t>
        </is>
      </nc>
    </rcc>
    <rcc rId="0" sId="1">
      <nc r="G23" t="inlineStr">
        <is>
          <t>common,emulation.ip,silicon,simulation.ip</t>
        </is>
      </nc>
    </rcc>
    <rcc rId="0" sId="1">
      <nc r="H23" t="inlineStr">
        <is>
          <t>Ingredient</t>
        </is>
      </nc>
    </rcc>
    <rcc rId="0" sId="1">
      <nc r="I23" t="inlineStr">
        <is>
          <t>Automatable</t>
        </is>
      </nc>
    </rcc>
    <rcc rId="0" sId="1">
      <nc r="J23" t="inlineStr">
        <is>
          <t>Intel Confidential</t>
        </is>
      </nc>
    </rcc>
    <rcc rId="0" sId="1">
      <nc r="K23" t="inlineStr">
        <is>
          <t>bios.platform,fw.ifwi.others</t>
        </is>
      </nc>
    </rcc>
    <rcc rId="0" sId="1">
      <nc r="L23">
        <v>15</v>
      </nc>
    </rcc>
    <rcc rId="0" sId="1">
      <nc r="M23">
        <v>7</v>
      </nc>
    </rcc>
    <rcc rId="0" sId="1">
      <nc r="N23" t="inlineStr">
        <is>
          <t>CSS-IVE-122126</t>
        </is>
      </nc>
    </rcc>
    <rcc rId="0" sId="1">
      <nc r="O23" t="inlineStr">
        <is>
          <t>System Firmware Builds and bringup</t>
        </is>
      </nc>
    </rcc>
    <rcc rId="0" sId="1">
      <nc r="P23"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Q23" t="inlineStr">
        <is>
          <t>GPIO,Power Btn/HID</t>
        </is>
      </nc>
    </rcc>
    <rcc rId="0" sId="1">
      <nc r="R23" t="inlineStr">
        <is>
          <t>BC-RQTBCTL-1056
ADL FR ID: 1607810873, 1607810874,2203202628
JSLP: WCOS_BIOS_assessment-JSL-DEV. :FFU _Flashing</t>
        </is>
      </nc>
    </rcc>
    <rcc rId="0" sId="1">
      <nc r="S23" t="inlineStr">
        <is>
          <t>CSS-IVE-122126</t>
        </is>
      </nc>
    </rcc>
    <rcc rId="0" sId="1">
      <nc r="T23" t="inlineStr">
        <is>
          <t>Consumer,Corporate_vPro,Slim</t>
        </is>
      </nc>
    </rcc>
    <rcc rId="0" sId="1">
      <nc r="V23" t="inlineStr">
        <is>
          <t>chassanx</t>
        </is>
      </nc>
    </rcc>
    <rcc rId="0" sId="1">
      <nc r="W23" t="inlineStr">
        <is>
          <t>Able to Flash BIOS.rom using FFT  without any issues</t>
        </is>
      </nc>
    </rcc>
    <rcc rId="0" sId="1">
      <nc r="X23" t="inlineStr">
        <is>
          <t>Client-BIOS</t>
        </is>
      </nc>
    </rcc>
    <rcc rId="0" sId="1">
      <nc r="Y23" t="inlineStr">
        <is>
          <t>1-showstopper</t>
        </is>
      </nc>
    </rcc>
    <rcc rId="0" sId="1">
      <nc r="Z23" t="inlineStr">
        <is>
          <t>bios.alderlake,bios.arrowlake,bios.lakefield,bios.lunarlake,bios.meteorlake,bios.raptorlake,bios.raptorlake_refresh,bios.rocketlake,bios.tigerlake,ifwi.arrowlake,ifwi.lakefield,ifwi.lunarlake,ifwi.meteorlake,ifwi.raptorlake,ifwi.tigerlake</t>
        </is>
      </nc>
    </rcc>
    <rcc rId="0" sId="1">
      <nc r="AA23" t="inlineStr">
        <is>
          <t>bios.alderlake,bios.meteorlake,bios.raptorlake,bios.tigerlake,ifwi.meteorlake,ifwi.raptorlake,ifwi.tigerlake</t>
        </is>
      </nc>
    </rcc>
    <rcc rId="0" sId="1">
      <nc r="AC23" t="inlineStr">
        <is>
          <t>product</t>
        </is>
      </nc>
    </rcc>
    <rcc rId="0" sId="1">
      <nc r="AD23" t="inlineStr">
        <is>
          <t>open.test_update_phase</t>
        </is>
      </nc>
    </rcc>
    <rcc rId="0" sId="1">
      <nc r="AF23" t="inlineStr">
        <is>
          <t>Low</t>
        </is>
      </nc>
    </rcc>
    <rcc rId="0" sId="1">
      <nc r="AG23" t="inlineStr">
        <is>
          <t>L3 Extended-BAT-FV</t>
        </is>
      </nc>
    </rcc>
    <rcc rId="0" sId="1">
      <nc r="AJ23" t="inlineStr">
        <is>
          <t>Functional</t>
        </is>
      </nc>
    </rcc>
    <rcc rId="0" sId="1">
      <nc r="AK23" t="inlineStr">
        <is>
          <t>FFT tool</t>
        </is>
      </nc>
    </rcc>
    <rcc rId="0" sId="1">
      <nc r="AL23" t="inlineStr">
        <is>
          <t>Intention of this test case is to check the BIOS update using the FFT tool</t>
        </is>
      </nc>
    </rcc>
    <rcc rId="0" sId="1">
      <nc r="AM23" t="inlineStr">
        <is>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119" sId="1" ref="A19:XFD19" action="deleteRow">
    <rfmt sheetId="1" xfDxf="1" sqref="A19:XFD19" start="0" length="0"/>
    <rcc rId="0" sId="1">
      <nc r="A19">
        <f>HYPERLINK("https://hsdes.intel.com/resource/14013161678","14013161678")</f>
      </nc>
    </rcc>
    <rcc rId="0" sId="1">
      <nc r="B19" t="inlineStr">
        <is>
          <t>Verify Coexistence of WiFi,Bluetooth and WWAN enumeration and functionality in OS after S3, S4, S5, Warm and cold reboot cycles</t>
        </is>
      </nc>
    </rcc>
    <rcc rId="0" sId="1">
      <nc r="C19" t="inlineStr">
        <is>
          <t>Blocked</t>
        </is>
      </nc>
    </rcc>
    <rcc rId="0" sId="1">
      <nc r="D19" t="inlineStr">
        <is>
          <t>NA:WWAN not applicable for RPL-SBGA-DDR4</t>
        </is>
      </nc>
    </rcc>
    <rcc rId="0" sId="1">
      <nc r="F19" t="inlineStr">
        <is>
          <t>chassanx</t>
        </is>
      </nc>
    </rcc>
    <rcc rId="0" sId="1">
      <nc r="G19" t="inlineStr">
        <is>
          <t>common,emulation.ip,silicon,simulation.ip</t>
        </is>
      </nc>
    </rcc>
    <rcc rId="0" sId="1">
      <nc r="H19" t="inlineStr">
        <is>
          <t>Ingredient</t>
        </is>
      </nc>
    </rcc>
    <rcc rId="0" sId="1">
      <nc r="I19" t="inlineStr">
        <is>
          <t>Automatable</t>
        </is>
      </nc>
    </rcc>
    <rcc rId="0" sId="1">
      <nc r="J19" t="inlineStr">
        <is>
          <t>Intel Confidential</t>
        </is>
      </nc>
    </rcc>
    <rcc rId="0" sId="1">
      <nc r="K19" t="inlineStr">
        <is>
          <t>bios.pch,fw.ifwi.pchc</t>
        </is>
      </nc>
    </rcc>
    <rcc rId="0" sId="1">
      <nc r="L19">
        <v>30</v>
      </nc>
    </rcc>
    <rcc rId="0" sId="1">
      <nc r="M19">
        <v>25</v>
      </nc>
    </rcc>
    <rcc rId="0" sId="1">
      <nc r="N19" t="inlineStr">
        <is>
          <t>CSS-IVE-117094</t>
        </is>
      </nc>
    </rcc>
    <rcc rId="0" sId="1">
      <nc r="O19" t="inlineStr">
        <is>
          <t>Networking and Connectivity</t>
        </is>
      </nc>
    </rcc>
    <rcc rId="0" sId="1">
      <nc r="P19" t="inlineStr">
        <is>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is>
      </nc>
    </rcc>
    <rcc rId="0" sId="1">
      <nc r="Q19" t="inlineStr">
        <is>
          <t>CNVi,discrete WiFi/BT,WWAN</t>
        </is>
      </nc>
    </rcc>
    <rcc rId="0" sId="1">
      <nc r="R19" t="inlineStr">
        <is>
          <t>Lakefield Windows Platform Power On strategy -Wifi-BT Domain Rev1.0,
LKF: 4_335-LZ-798
JSLP: 1607196254</t>
        </is>
      </nc>
    </rcc>
    <rcc rId="0" sId="1">
      <nc r="S19" t="inlineStr">
        <is>
          <t>CSS-IVE-117094</t>
        </is>
      </nc>
    </rcc>
    <rcc rId="0" sId="1">
      <nc r="T19" t="inlineStr">
        <is>
          <t>Consumer,Corporate_vPro,Slim</t>
        </is>
      </nc>
    </rcc>
    <rcc rId="0" sId="1">
      <nc r="V19" t="inlineStr">
        <is>
          <t>vhebbarx</t>
        </is>
      </nc>
    </rcc>
    <rcc rId="0" sId="1">
      <nc r="W19" t="inlineStr">
        <is>
          <t>WIFI , Bluetooth, WWAN  should Coexist together without any issue in OS. Device should enumerate and functional across all power management flow</t>
        </is>
      </nc>
    </rcc>
    <rcc rId="0" sId="1">
      <nc r="X19" t="inlineStr">
        <is>
          <t>Client-BIOS</t>
        </is>
      </nc>
    </rcc>
    <rcc rId="0" sId="1">
      <nc r="Y19" t="inlineStr">
        <is>
          <t>1-showstopper</t>
        </is>
      </nc>
    </rcc>
    <rcc rId="0" sId="1">
      <nc r="Z19"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19"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19" t="inlineStr">
        <is>
          <t>product</t>
        </is>
      </nc>
    </rcc>
    <rcc rId="0" sId="1">
      <nc r="AD19" t="inlineStr">
        <is>
          <t>open.test_update_phase</t>
        </is>
      </nc>
    </rcc>
    <rcc rId="0" sId="1">
      <nc r="AF19" t="inlineStr">
        <is>
          <t>High</t>
        </is>
      </nc>
    </rcc>
    <rcc rId="0" sId="1">
      <nc r="AG19" t="inlineStr">
        <is>
          <t>L3 Extended-BAT-FV</t>
        </is>
      </nc>
    </rcc>
    <rcc rId="0" sId="1">
      <nc r="AJ19" t="inlineStr">
        <is>
          <t>Integration</t>
        </is>
      </nc>
    </rcc>
    <rcc rId="0" sId="1">
      <nc r="AK19" t="inlineStr">
        <is>
          <t>na</t>
        </is>
      </nc>
    </rcc>
    <rcc rId="0" sId="1">
      <nc r="AL19" t="inlineStr">
        <is>
          <t>This Test case is Verify Coexistence of WiFi,Bluetooth and WWAN enumeration and functionality in OS  after S3/S0i3, S4, S5, Warm and cold reboot cycles</t>
        </is>
      </nc>
    </rcc>
    <rcc rId="0" sId="1">
      <nc r="AM19"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rc>
  <rrc rId="120" sId="1" ref="A19:XFD19" action="deleteRow">
    <rfmt sheetId="1" xfDxf="1" sqref="A19:XFD19" start="0" length="0"/>
    <rcc rId="0" sId="1">
      <nc r="A19">
        <f>HYPERLINK("https://hsdes.intel.com/resource/14013161679","14013161679")</f>
      </nc>
    </rcc>
    <rcc rId="0" sId="1">
      <nc r="B19" t="inlineStr">
        <is>
          <t>Verify Coexistence of WiFi,Bluetooth and WWAN enumeration and functionality in OS after connected modern standby state</t>
        </is>
      </nc>
    </rcc>
    <rcc rId="0" sId="1">
      <nc r="C19" t="inlineStr">
        <is>
          <t>Blocked</t>
        </is>
      </nc>
    </rcc>
    <rcc rId="0" sId="1">
      <nc r="D19" t="inlineStr">
        <is>
          <t>NA:WWAN not applicable for RPL-SBGA-DDR4</t>
        </is>
      </nc>
    </rcc>
    <rcc rId="0" sId="1">
      <nc r="F19" t="inlineStr">
        <is>
          <t>chassanx</t>
        </is>
      </nc>
    </rcc>
    <rcc rId="0" sId="1">
      <nc r="G19" t="inlineStr">
        <is>
          <t>common,emulation.ip,silicon,simulation.ip</t>
        </is>
      </nc>
    </rcc>
    <rcc rId="0" sId="1">
      <nc r="H19" t="inlineStr">
        <is>
          <t>Ingredient</t>
        </is>
      </nc>
    </rcc>
    <rcc rId="0" sId="1">
      <nc r="I19" t="inlineStr">
        <is>
          <t>Automatable</t>
        </is>
      </nc>
    </rcc>
    <rcc rId="0" sId="1">
      <nc r="J19" t="inlineStr">
        <is>
          <t>Intel Confidential</t>
        </is>
      </nc>
    </rcc>
    <rcc rId="0" sId="1">
      <nc r="K19" t="inlineStr">
        <is>
          <t>bios.pch,fw.ifwi.pchc</t>
        </is>
      </nc>
    </rcc>
    <rcc rId="0" sId="1">
      <nc r="L19">
        <v>25</v>
      </nc>
    </rcc>
    <rcc rId="0" sId="1">
      <nc r="M19">
        <v>20</v>
      </nc>
    </rcc>
    <rcc rId="0" sId="1">
      <nc r="N19" t="inlineStr">
        <is>
          <t>CSS-IVE-117096</t>
        </is>
      </nc>
    </rcc>
    <rcc rId="0" sId="1">
      <nc r="O19" t="inlineStr">
        <is>
          <t>Networking and Connectivity</t>
        </is>
      </nc>
    </rcc>
    <rcc rId="0" sId="1">
      <nc r="P19" t="inlineStr">
        <is>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is>
      </nc>
    </rcc>
    <rcc rId="0" sId="1">
      <nc r="Q19" t="inlineStr">
        <is>
          <t>CNVi,discrete WiFi/BT,MoS (Modern Standby),WWAN</t>
        </is>
      </nc>
    </rcc>
    <rcc rId="0" sId="1">
      <nc r="R19" t="inlineStr">
        <is>
          <t>Lakefield Windows Platform Power On strategy -Wifi-BT Domain Rev1.0,
LKF: 4_335-LZ-798
JSLP: 1607196254</t>
        </is>
      </nc>
    </rcc>
    <rcc rId="0" sId="1">
      <nc r="S19" t="inlineStr">
        <is>
          <t>CSS-IVE-117096</t>
        </is>
      </nc>
    </rcc>
    <rcc rId="0" sId="1">
      <nc r="T19" t="inlineStr">
        <is>
          <t>Consumer,Corporate_vPro,Slim</t>
        </is>
      </nc>
    </rcc>
    <rcc rId="0" sId="1">
      <nc r="V19" t="inlineStr">
        <is>
          <t>vhebbarx</t>
        </is>
      </nc>
    </rcc>
    <rcc rId="0" sId="1">
      <nc r="W19" t="inlineStr">
        <is>
          <t>WIFI , Bluetooth, WWAN  should Coexist together without any issue in OS. Device should enumerate and functional after connected modern standby state</t>
        </is>
      </nc>
    </rcc>
    <rcc rId="0" sId="1">
      <nc r="X19" t="inlineStr">
        <is>
          <t>Client-BIOS</t>
        </is>
      </nc>
    </rcc>
    <rcc rId="0" sId="1">
      <nc r="Y19" t="inlineStr">
        <is>
          <t>1-showstopper</t>
        </is>
      </nc>
    </rcc>
    <rcc rId="0" sId="1">
      <nc r="Z19"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19"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19" t="inlineStr">
        <is>
          <t>product</t>
        </is>
      </nc>
    </rcc>
    <rcc rId="0" sId="1">
      <nc r="AD19" t="inlineStr">
        <is>
          <t>open.test_update_phase</t>
        </is>
      </nc>
    </rcc>
    <rcc rId="0" sId="1">
      <nc r="AF19" t="inlineStr">
        <is>
          <t>Medium</t>
        </is>
      </nc>
    </rcc>
    <rcc rId="0" sId="1">
      <nc r="AG19" t="inlineStr">
        <is>
          <t>L3 Extended-BAT-FV</t>
        </is>
      </nc>
    </rcc>
    <rcc rId="0" sId="1">
      <nc r="AJ19" t="inlineStr">
        <is>
          <t>Integration</t>
        </is>
      </nc>
    </rcc>
    <rcc rId="0" sId="1">
      <nc r="AK19" t="inlineStr">
        <is>
          <t>na</t>
        </is>
      </nc>
    </rcc>
    <rcc rId="0" sId="1">
      <nc r="AL19" t="inlineStr">
        <is>
          <t>This Test case is Verify Coexistence of WiFi,Bluetooth and WWAN enumeration and functionality in OS after connected modern standby state</t>
        </is>
      </nc>
    </rcc>
    <rcc rId="0" sId="1">
      <nc r="AM19"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rc>
  <rrc rId="121" sId="1" ref="A14:XFD14" action="deleteRow">
    <rfmt sheetId="1" xfDxf="1" sqref="A14:XFD14" start="0" length="0"/>
    <rcc rId="0" sId="1">
      <nc r="A14">
        <f>HYPERLINK("https://hsdes.intel.com/resource/14013160847","14013160847")</f>
      </nc>
    </rcc>
    <rcc rId="0" sId="1">
      <nc r="B14" t="inlineStr">
        <is>
          <t>Verify BIOS should support to enable PEP constrain on Gbe and should pass all PEP Constraints</t>
        </is>
      </nc>
    </rcc>
    <rcc rId="0" sId="1">
      <nc r="C14" t="inlineStr">
        <is>
          <t>Blocked</t>
        </is>
      </nc>
    </rcc>
    <rcc rId="0" sId="1">
      <nc r="D14" t="inlineStr">
        <is>
          <t>NA:Gbe not available for RPL-SBGA-DDR4</t>
        </is>
      </nc>
    </rcc>
    <rcc rId="0" sId="1">
      <nc r="F14" t="inlineStr">
        <is>
          <t>sbabyshx</t>
        </is>
      </nc>
    </rcc>
    <rcc rId="0" sId="1">
      <nc r="G14" t="inlineStr">
        <is>
          <t>common,emulation.ip,silicon,simulation.ip</t>
        </is>
      </nc>
    </rcc>
    <rcc rId="0" sId="1">
      <nc r="H14" t="inlineStr">
        <is>
          <t>Ingredient</t>
        </is>
      </nc>
    </rcc>
    <rcc rId="0" sId="1">
      <nc r="I14" t="inlineStr">
        <is>
          <t>Automatable</t>
        </is>
      </nc>
    </rcc>
    <rcc rId="0" sId="1">
      <nc r="J14" t="inlineStr">
        <is>
          <t>Intel Confidential</t>
        </is>
      </nc>
    </rcc>
    <rcc rId="0" sId="1">
      <nc r="K14" t="inlineStr">
        <is>
          <t>bios.cpu_pm,fw.ifwi.bios</t>
        </is>
      </nc>
    </rcc>
    <rcc rId="0" sId="1">
      <nc r="L14">
        <v>15</v>
      </nc>
    </rcc>
    <rcc rId="0" sId="1">
      <nc r="M14">
        <v>10</v>
      </nc>
    </rcc>
    <rcc rId="0" sId="1">
      <nc r="N14" t="inlineStr">
        <is>
          <t>CSS-IVE-108387</t>
        </is>
      </nc>
    </rcc>
    <rcc rId="0" sId="1">
      <nc r="O14" t="inlineStr">
        <is>
          <t>Industry Specs and Open source initiatives</t>
        </is>
      </nc>
    </rcc>
    <rcc rId="0" sId="1">
      <nc r="P14"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is>
      </nc>
    </rcc>
    <rcc rId="0" sId="1">
      <nc r="Q14" t="inlineStr">
        <is>
          <t>MoS (Modern Standby)</t>
        </is>
      </nc>
    </rcc>
    <rcc rId="0" sId="1">
      <nc r="R14" t="inlineStr">
        <is>
          <t>CFL,CNL: 1604387872
ICL: 220383666
TGL PRD:BC-RQTBCTL-2791 
RKL: 2203202956
ADL:2203202956</t>
        </is>
      </nc>
    </rcc>
    <rcc rId="0" sId="1">
      <nc r="S14" t="inlineStr">
        <is>
          <t>CSS-IVE-108387</t>
        </is>
      </nc>
    </rcc>
    <rcc rId="0" sId="1">
      <nc r="T14" t="inlineStr">
        <is>
          <t>Consumer,Corporate_vPro,Slim</t>
        </is>
      </nc>
    </rcc>
    <rcc rId="0" sId="1">
      <nc r="V14" t="inlineStr">
        <is>
          <t>vhebbarx</t>
        </is>
      </nc>
    </rcc>
    <rcc rId="0" sId="1">
      <nc r="W14" t="inlineStr">
        <is>
          <t>With PEP LAN(GBE)  option enabled in BIOS, LAN(GBE) device should expose in the PEP table with out any error, , PEP BIOS Checker should not show “Unsupported Platform” and should not show any issues while running.</t>
        </is>
      </nc>
    </rcc>
    <rcc rId="0" sId="1">
      <nc r="X14" t="inlineStr">
        <is>
          <t>Client-BIOS</t>
        </is>
      </nc>
    </rcc>
    <rcc rId="0" sId="1">
      <nc r="Y14" t="inlineStr">
        <is>
          <t>3-medium</t>
        </is>
      </nc>
    </rcc>
    <rcc rId="0" sId="1">
      <nc r="Z14"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14" t="inlineStr">
        <is>
          <t>bios.alderlake,bios.cannonlake,bios.coffeelake,bios.cometlake,bios.icelake-client,bios.lunarlake,bios.meteorlake,bios.raptorlake,bios.rocketlake,bios.tigerlake,bios.whiskeylake,ifwi.cannonlake,ifwi.coffeelake,ifwi.cometlake,ifwi.icelake,ifwi.meteorlake,ifwi.raptorlake,ifwi.tigerlake,ifwi.whiskeylake</t>
        </is>
      </nc>
    </rcc>
    <rcc rId="0" sId="1">
      <nc r="AC14" t="inlineStr">
        <is>
          <t>product</t>
        </is>
      </nc>
    </rcc>
    <rcc rId="0" sId="1">
      <nc r="AD14" t="inlineStr">
        <is>
          <t>open.review_complete_pending_dryrun</t>
        </is>
      </nc>
    </rcc>
    <rcc rId="0" sId="1">
      <nc r="AF14" t="inlineStr">
        <is>
          <t>Low</t>
        </is>
      </nc>
    </rcc>
    <rcc rId="0" sId="1">
      <nc r="AG14" t="inlineStr">
        <is>
          <t>L3 Extended-BAT-FV</t>
        </is>
      </nc>
    </rcc>
    <rcc rId="0" sId="1">
      <nc r="AJ14" t="inlineStr">
        <is>
          <t>Functional</t>
        </is>
      </nc>
    </rcc>
    <rcc rId="0" sId="1">
      <nc r="AK14" t="inlineStr">
        <is>
          <t>PEP BIOS checker tool</t>
        </is>
      </nc>
    </rcc>
    <rcc rId="0" sId="1">
      <nc r="AL14" t="inlineStr">
        <is>
          <t> BIOS should support to enable PEP constrain on Gbe and should pass all PEP Constraints for CMOS(disabled by default).</t>
        </is>
      </nc>
    </rcc>
    <rcc rId="0" sId="1">
      <nc r="AM14" t="inlineStr">
        <is>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is>
      </nc>
    </rcc>
  </rrc>
  <rrc rId="122" sId="1" ref="A12:XFD12" action="deleteRow">
    <rfmt sheetId="1" xfDxf="1" sqref="A12:XFD12" start="0" length="0"/>
    <rcc rId="0" sId="1">
      <nc r="A12">
        <f>HYPERLINK("https://hsdes.intel.com/resource/14013159315","14013159315")</f>
      </nc>
    </rcc>
    <rcc rId="0" sId="1">
      <nc r="B12" t="inlineStr">
        <is>
          <t>Perform Sx(S3, S4 and S5) with OS installed in eMMC</t>
        </is>
      </nc>
    </rcc>
    <rcc rId="0" sId="1">
      <nc r="C12" t="inlineStr">
        <is>
          <t>Blocked</t>
        </is>
      </nc>
    </rcc>
    <rcc rId="0" sId="1">
      <nc r="D12" t="inlineStr">
        <is>
          <t>NA:Not applicable for RPL-SBGA</t>
        </is>
      </nc>
    </rcc>
    <rcc rId="0" sId="1">
      <nc r="F12" t="inlineStr">
        <is>
          <t>rohith2x</t>
        </is>
      </nc>
    </rcc>
    <rcc rId="0" sId="1">
      <nc r="G12" t="inlineStr">
        <is>
          <t>common</t>
        </is>
      </nc>
    </rcc>
    <rcc rId="0" sId="1">
      <nc r="H12" t="inlineStr">
        <is>
          <t>Ingredient</t>
        </is>
      </nc>
    </rcc>
    <rcc rId="0" sId="1">
      <nc r="I12" t="inlineStr">
        <is>
          <t>Automatable</t>
        </is>
      </nc>
    </rcc>
    <rcc rId="0" sId="1">
      <nc r="J12" t="inlineStr">
        <is>
          <t>Intel Confidential</t>
        </is>
      </nc>
    </rcc>
    <rcc rId="0" sId="1">
      <nc r="K12" t="inlineStr">
        <is>
          <t>bios.platform,fw.ifwi.pchc,fw.ifwi.pmc</t>
        </is>
      </nc>
    </rcc>
    <rcc rId="0" sId="1">
      <nc r="L12">
        <v>30</v>
      </nc>
    </rcc>
    <rcc rId="0" sId="1">
      <nc r="M12">
        <v>10</v>
      </nc>
    </rcc>
    <rcc rId="0" sId="1">
      <nc r="N12" t="inlineStr">
        <is>
          <t>CSS-IVE-101003</t>
        </is>
      </nc>
    </rcc>
    <rcc rId="0" sId="1">
      <nc r="O12" t="inlineStr">
        <is>
          <t>Power Management</t>
        </is>
      </nc>
    </rcc>
    <rcc rId="0" sId="1">
      <nc r="P12" t="inlineStr">
        <is>
          <t>CNL_U20_GT0_PV,CNL_Y22_PV,GLK_B0_RS3_PV,KBL_H42_PV,KBL_U21_PV,KBL_U22_PV,KBL_U23e_PV,KBL_Y22_PV,KBLR_Y_PV,KBLR_Y22_PV</t>
        </is>
      </nc>
    </rcc>
    <rcc rId="0" sId="1">
      <nc r="Q12" t="inlineStr">
        <is>
          <t>eMMC,S-states</t>
        </is>
      </nc>
    </rcc>
    <rcc rId="0" sId="1">
      <nc r="R12" t="inlineStr">
        <is>
          <t>Written based on IFWI mandatory test case check list 
Added this test case for GLK based on "GLK PO TCs" list</t>
        </is>
      </nc>
    </rcc>
    <rcc rId="0" sId="1">
      <nc r="S12" t="inlineStr">
        <is>
          <t>CSS-IVE-101003</t>
        </is>
      </nc>
    </rcc>
    <rcc rId="0" sId="1">
      <nc r="T12" t="inlineStr">
        <is>
          <t>Consumer,Corporate_vPro,Slim</t>
        </is>
      </nc>
    </rcc>
    <rcc rId="0" sId="1">
      <nc r="U12" t="inlineStr">
        <is>
          <t>windows.20h2_vibranium.x64</t>
        </is>
      </nc>
    </rcc>
    <rcc rId="0" sId="1">
      <nc r="V12" t="inlineStr">
        <is>
          <t>reddyv5x</t>
        </is>
      </nc>
    </rcc>
    <rcc rId="0" sId="1">
      <nc r="W12" t="inlineStr">
        <is>
          <t>SUT should perform Sx without any issue</t>
        </is>
      </nc>
    </rcc>
    <rcc rId="0" sId="1">
      <nc r="X12" t="inlineStr">
        <is>
          <t>Client-BIOS</t>
        </is>
      </nc>
    </rcc>
    <rcc rId="0" sId="1">
      <nc r="Y12" t="inlineStr">
        <is>
          <t>2-high</t>
        </is>
      </nc>
    </rcc>
    <rcc rId="0" sId="1">
      <nc r="Z12" t="inlineStr">
        <is>
          <t>bios.broxton,bios.cannonlake,bios.geminilake,bios.kabylake,bios.kabylake_r,bios.raptorlake_refresh,ifwi.arrowlake,ifwi.broxton,ifwi.cannonlake,ifwi.geminilake,ifwi.kabylake,ifwi.kabylake_r,ifwi.lunarlake,ifwi.meteorlake,ifwi.raptorlake,ifwi.raptorlake_refresh</t>
        </is>
      </nc>
    </rcc>
    <rcc rId="0" sId="1">
      <nc r="AA12" t="inlineStr">
        <is>
          <t>bios.cannonlake,bios.geminilake,bios.kabylake,bios.kabylake_r,ifwi.cannonlake,ifwi.geminilake,ifwi.kabylake,ifwi.kabylake_r,ifwi.meteorlake,ifwi.raptorlake</t>
        </is>
      </nc>
    </rcc>
    <rcc rId="0" sId="1">
      <nc r="AC12" t="inlineStr">
        <is>
          <t>product</t>
        </is>
      </nc>
    </rcc>
    <rcc rId="0" sId="1">
      <nc r="AD12" t="inlineStr">
        <is>
          <t>open.test_update_phase</t>
        </is>
      </nc>
    </rcc>
    <rcc rId="0" sId="1">
      <nc r="AF12" t="inlineStr">
        <is>
          <t>Low</t>
        </is>
      </nc>
    </rcc>
    <rcc rId="0" sId="1">
      <nc r="AG12" t="inlineStr">
        <is>
          <t>L3 Extended-BAT-FV</t>
        </is>
      </nc>
    </rcc>
    <rcc rId="0" sId="1">
      <nc r="AJ12" t="inlineStr">
        <is>
          <t>Functional</t>
        </is>
      </nc>
    </rcc>
    <rcc rId="0" sId="1">
      <nc r="AK12" t="inlineStr">
        <is>
          <t>na</t>
        </is>
      </nc>
    </rcc>
    <rcc rId="0" sId="1">
      <nc r="AL12" t="inlineStr">
        <is>
          <t> 
Perform Sx(S3, S4 and S5) with OS installed in eMMC</t>
        </is>
      </nc>
    </rcc>
    <rcc rId="0" sId="1">
      <nc r="AM12" t="inlineStr">
        <is>
          <t>C1_NA,GLK-RS3-10_IFWI,UDL2.0_ATMS2.0,OBC-CNL-PCH-eMMC-Storage-SCS_Sx,UTR_SYNC,IFWI_TEST_SUITE,IFWI_COMMON_UNIFIED,RPL-P_5SGC1,RPL-P_4SDC1,RPL-P_3SDC2,RPL-P_2SDC3,MTL_IFWI_CBV_PMC,MTL IFWI_Payload_Platform-Val,RPL-SBGA_4SC,RPL-SBGA_2SC1,RPL-SBGA_2SC2,RPL-SBGA_3SC,LNLM5SGC,LNLM4SDC1,LNLM3SDC2,LNLM3SDC3,LNLM3SDC4,LNLM3SDC5,LNLM2SDC6,LNLM2SDC7,RPL_Hx-R-GC</t>
        </is>
      </nc>
    </rcc>
  </rrc>
  <rrc rId="123" sId="1" ref="A8:XFD8" action="deleteRow">
    <rfmt sheetId="1" xfDxf="1" sqref="A8:XFD8" start="0" length="0"/>
    <rcc rId="0" sId="1">
      <nc r="A8">
        <f>HYPERLINK("https://hsdes.intel.com/resource/14013158871","14013158871")</f>
      </nc>
    </rcc>
    <rcc rId="0" sId="1">
      <nc r="B8" t="inlineStr">
        <is>
          <t>Verify Sx/S0ix cycle"s with ODD connected to System</t>
        </is>
      </nc>
    </rcc>
    <rcc rId="0" sId="1">
      <nc r="C8" t="inlineStr">
        <is>
          <t>Blocked</t>
        </is>
      </nc>
    </rcc>
    <rcc rId="0" sId="1">
      <nc r="D8" t="inlineStr">
        <is>
          <t>NA:Not applicable for RPL-SBGA</t>
        </is>
      </nc>
    </rcc>
    <rcc rId="0" sId="1">
      <nc r="F8" t="inlineStr">
        <is>
          <t>rohith2x</t>
        </is>
      </nc>
    </rcc>
    <rcc rId="0" sId="1">
      <nc r="G8" t="inlineStr">
        <is>
          <t>common,emulation.ip,silicon,simulation.ip</t>
        </is>
      </nc>
    </rcc>
    <rcc rId="0" sId="1">
      <nc r="H8" t="inlineStr">
        <is>
          <t>Ingredient</t>
        </is>
      </nc>
    </rcc>
    <rcc rId="0" sId="1">
      <nc r="I8" t="inlineStr">
        <is>
          <t>Automatable</t>
        </is>
      </nc>
    </rcc>
    <rcc rId="0" sId="1">
      <nc r="J8" t="inlineStr">
        <is>
          <t>Intel Confidential</t>
        </is>
      </nc>
    </rcc>
    <rcc rId="0" sId="1">
      <nc r="K8" t="inlineStr">
        <is>
          <t>bios.platform,fw.ifwi.others,fw.ifwi.pmc</t>
        </is>
      </nc>
    </rcc>
    <rcc rId="0" sId="1">
      <nc r="L8">
        <v>20</v>
      </nc>
    </rcc>
    <rcc rId="0" sId="1">
      <nc r="M8">
        <v>13</v>
      </nc>
    </rcc>
    <rcc rId="0" sId="1">
      <nc r="N8" t="inlineStr">
        <is>
          <t>CSS-IVE-95195</t>
        </is>
      </nc>
    </rcc>
    <rcc rId="0" sId="1">
      <nc r="O8" t="inlineStr">
        <is>
          <t>Power Management</t>
        </is>
      </nc>
    </rcc>
    <rcc rId="0" sId="1">
      <nc r="P8"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Q8" t="inlineStr">
        <is>
          <t>MoS (Modern Standby),S0ix-states,S-states</t>
        </is>
      </nc>
    </rcc>
    <rcc rId="0" sId="1">
      <nc r="R8" t="inlineStr">
        <is>
          <t>Written based on CNL Platform Use case (CNL_Platform_TCs.xls)</t>
        </is>
      </nc>
    </rcc>
    <rcc rId="0" sId="1">
      <nc r="S8" t="inlineStr">
        <is>
          <t>CSS-IVE-95195</t>
        </is>
      </nc>
    </rcc>
    <rcc rId="0" sId="1">
      <nc r="T8" t="inlineStr">
        <is>
          <t>Consumer,Corporate_vPro,Slim</t>
        </is>
      </nc>
    </rcc>
    <rcc rId="0" sId="1">
      <nc r="U8" t="inlineStr">
        <is>
          <t>windows.20h2_vibranium.x64</t>
        </is>
      </nc>
    </rcc>
    <rcc rId="0" sId="1">
      <nc r="V8" t="inlineStr">
        <is>
          <t>reddyv5x</t>
        </is>
      </nc>
    </rcc>
    <rcc rId="0" sId="1">
      <nc r="W8" t="inlineStr">
        <is>
          <t>SUT should enter and Exit from Sleep state without any issue with ODD Connected to SUT </t>
        </is>
      </nc>
    </rcc>
    <rcc rId="0" sId="1">
      <nc r="X8" t="inlineStr">
        <is>
          <t>Client-BIOS</t>
        </is>
      </nc>
    </rcc>
    <rcc rId="0" sId="1">
      <nc r="Y8" t="inlineStr">
        <is>
          <t>3-medium</t>
        </is>
      </nc>
    </rcc>
    <rcc rId="0" sId="1">
      <nc r="Z8"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AA8" t="inlineStr">
        <is>
          <t>bios.alderlake,bios.apollolake,bios.arrowlake,bios.geminilake,bios.kabylake,bios.lunarlake,bios.meteorlake,bios.raptorlake,bios.tigerlake,ifwi.apollolake,ifwi.geminilake,ifwi.kabylake,ifwi.meteorlake,ifwi.raptorlake,ifwi.tigerlake</t>
        </is>
      </nc>
    </rcc>
    <rcc rId="0" sId="1">
      <nc r="AC8" t="inlineStr">
        <is>
          <t>product</t>
        </is>
      </nc>
    </rcc>
    <rcc rId="0" sId="1">
      <nc r="AD8" t="inlineStr">
        <is>
          <t>complete.ready_for_production</t>
        </is>
      </nc>
    </rcc>
    <rcc rId="0" sId="1">
      <nc r="AF8" t="inlineStr">
        <is>
          <t>Low</t>
        </is>
      </nc>
    </rcc>
    <rcc rId="0" sId="1">
      <nc r="AG8" t="inlineStr">
        <is>
          <t>L3 Extended-BAT-FV</t>
        </is>
      </nc>
    </rcc>
    <rcc rId="0" sId="1">
      <nc r="AJ8" t="inlineStr">
        <is>
          <t>Functional</t>
        </is>
      </nc>
    </rcc>
    <rcc rId="0" sId="1">
      <nc r="AK8" t="inlineStr">
        <is>
          <t>na</t>
        </is>
      </nc>
    </rcc>
    <rcc rId="0" sId="1">
      <nc r="AL8" t="inlineStr">
        <is>
          <t>S3/S4/S5/S0i3 cycle's with ODD connected to SUT</t>
        </is>
      </nc>
    </rcc>
    <rcc rId="0" sId="1">
      <nc r="AM8" t="inlineStr">
        <is>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is>
      </nc>
    </rcc>
  </rrc>
  <rrc rId="124" sId="1" ref="A8:XFD8" action="deleteRow">
    <rfmt sheetId="1" xfDxf="1" sqref="A8:XFD8" start="0" length="0"/>
    <rcc rId="0" sId="1">
      <nc r="A8">
        <f>HYPERLINK("https://hsdes.intel.com/resource/14013158981","14013158981")</f>
      </nc>
    </rcc>
    <rcc rId="0" sId="1">
      <nc r="B8" t="inlineStr">
        <is>
          <t>Verify System wake from Sx (S3,S4 and S5) with "Dock Station" Connected to System</t>
        </is>
      </nc>
    </rcc>
    <rcc rId="0" sId="1">
      <nc r="C8" t="inlineStr">
        <is>
          <t>Blocked</t>
        </is>
      </nc>
    </rcc>
    <rcc rId="0" sId="1">
      <nc r="D8" t="inlineStr">
        <is>
          <t>NA:Type-c not applicable for RPL-SBGA-DDR4</t>
        </is>
      </nc>
    </rcc>
    <rcc rId="0" sId="1">
      <nc r="F8" t="inlineStr">
        <is>
          <t>rohith2x</t>
        </is>
      </nc>
    </rcc>
    <rcc rId="0" sId="1">
      <nc r="G8" t="inlineStr">
        <is>
          <t>common,emulation.ip,fpga.hybrid,silicon,simulation.ip</t>
        </is>
      </nc>
    </rcc>
    <rcc rId="0" sId="1">
      <nc r="H8" t="inlineStr">
        <is>
          <t>Ingredient</t>
        </is>
      </nc>
    </rcc>
    <rcc rId="0" sId="1">
      <nc r="I8" t="inlineStr">
        <is>
          <t>Automatable</t>
        </is>
      </nc>
    </rcc>
    <rcc rId="0" sId="1">
      <nc r="J8" t="inlineStr">
        <is>
          <t>Intel Confidential</t>
        </is>
      </nc>
    </rcc>
    <rcc rId="0" sId="1">
      <nc r="K8" t="inlineStr">
        <is>
          <t>bios.platform,fw.ifwi.pmc</t>
        </is>
      </nc>
    </rcc>
    <rcc rId="0" sId="1">
      <nc r="L8">
        <v>10</v>
      </nc>
    </rcc>
    <rcc rId="0" sId="1">
      <nc r="M8">
        <v>7</v>
      </nc>
    </rcc>
    <rcc rId="0" sId="1">
      <nc r="N8" t="inlineStr">
        <is>
          <t>CSS-IVE-97336</t>
        </is>
      </nc>
    </rcc>
    <rcc rId="0" sId="1">
      <nc r="O8" t="inlineStr">
        <is>
          <t>Power Management</t>
        </is>
      </nc>
    </rcc>
    <rcc rId="0" sId="1">
      <nc r="P8" t="inlineStr">
        <is>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is>
      </nc>
    </rcc>
    <rcc rId="0" sId="1">
      <nc r="Q8" t="inlineStr">
        <is>
          <t>Docking support,S-states</t>
        </is>
      </nc>
    </rcc>
    <rcc rId="0" sId="1">
      <nc r="R8" t="inlineStr">
        <is>
          <t>BC-RQTBC-2853</t>
        </is>
      </nc>
    </rcc>
    <rcc rId="0" sId="1">
      <nc r="S8" t="inlineStr">
        <is>
          <t>CSS-IVE-97336</t>
        </is>
      </nc>
    </rcc>
    <rcc rId="0" sId="1">
      <nc r="T8" t="inlineStr">
        <is>
          <t>Consumer,Corporate_vPro,Slim</t>
        </is>
      </nc>
    </rcc>
    <rcc rId="0" sId="1">
      <nc r="U8" t="inlineStr">
        <is>
          <t>windows.20h2_vibranium.x64</t>
        </is>
      </nc>
    </rcc>
    <rcc rId="0" sId="1">
      <nc r="V8" t="inlineStr">
        <is>
          <t>reddyv5x</t>
        </is>
      </nc>
    </rcc>
    <rcc rId="0" sId="1">
      <nc r="W8" t="inlineStr">
        <is>
          <t>SUT should enter and exit Sx state without any issue when Dock Station connected to SUT</t>
        </is>
      </nc>
    </rcc>
    <rcc rId="0" sId="1">
      <nc r="X8" t="inlineStr">
        <is>
          <t>Client-BIOS</t>
        </is>
      </nc>
    </rcc>
    <rcc rId="0" sId="1">
      <nc r="Y8" t="inlineStr">
        <is>
          <t>4-low</t>
        </is>
      </nc>
    </rcc>
    <rcc rId="0" sId="1">
      <nc r="Z8" t="inlineStr">
        <is>
          <t>bios.amberlake,bios.arrowlake,bios.cannonlake,bios.cometlake,bios.icelake-client,bios.kabylake,bios.kabylake_r,bios.lunarlake,bios.meteorlake,bios.raptorlake_refresh,bios.rocketlake,bios.tigerlake,bios.whiskeylake,ifwi.amberlake,ifwi.arrowlake,ifwi.cannonlake,ifwi.cometlake,ifwi.icelake,ifwi.kabylake,ifwi.kabylake_r,ifwi.lunarlake,ifwi.meteorlake,ifwi.raptorlake,ifwi.raptorlake_refresh,ifwi.tigerlake,ifwi.whiskeylake</t>
        </is>
      </nc>
    </rcc>
    <rcc rId="0" sId="1">
      <nc r="AA8" t="inlineStr">
        <is>
          <t>bios.amberlake,bios.cannonlake,bios.cometlake,bios.icelake-client,bios.kabylake,bios.kabylake_r,bios.lunarlake,bios.rocketlake,bios.tigerlake,bios.whiskeylake,ifwi.amberlake,ifwi.cannonlake,ifwi.cometlake,ifwi.icelake,ifwi.kabylake,ifwi.kabylake_r,ifwi.meteorlake,ifwi.raptorlake,ifwi.tigerlake,ifwi.whiskeylake</t>
        </is>
      </nc>
    </rcc>
    <rcc rId="0" sId="1">
      <nc r="AC8" t="inlineStr">
        <is>
          <t>product</t>
        </is>
      </nc>
    </rcc>
    <rcc rId="0" sId="1">
      <nc r="AD8" t="inlineStr">
        <is>
          <t>complete.ready_for_production</t>
        </is>
      </nc>
    </rcc>
    <rcc rId="0" sId="1">
      <nc r="AF8" t="inlineStr">
        <is>
          <t>Low</t>
        </is>
      </nc>
    </rcc>
    <rcc rId="0" sId="1">
      <nc r="AG8" t="inlineStr">
        <is>
          <t>L4 Extended-FV</t>
        </is>
      </nc>
    </rcc>
    <rcc rId="0" sId="1">
      <nc r="AJ8" t="inlineStr">
        <is>
          <t>Functional</t>
        </is>
      </nc>
    </rcc>
    <rcc rId="0" sId="1">
      <nc r="AK8" t="inlineStr">
        <is>
          <t>na</t>
        </is>
      </nc>
    </rcc>
    <rcc rId="0" sId="1">
      <nc r="AL8" t="inlineStr">
        <is>
          <t>Verify System wake from Sx (S3,S4 and S5) with "Dock Station" Connected to SUT</t>
        </is>
      </nc>
    </rcc>
    <rcc rId="0" sId="1">
      <nc r="AM8" t="inlineStr">
        <is>
          <t>KBL_NON_ULT,ICL-ArchReview-PostSi,UDL2.0_ATMS2.0,OBC-CNL-PTF-PMC-PM-Sx,OBC-ICL-PTF-PMC-PM-Sx,OBC-TGL-PTF-PMC-PM-Sx,IFWI_Payload_Platform,UTR_SYNC,IFWI_TEST_SUITE,IFWI_COMMON_UNIFIED,TGL_H_MASTER,RPL_S_MASTER,RPL-P_5SGC1,RPL-P_4SDC1,RPL-P_3SDC2,RPL-P_2SDC3,RPL-S_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P_5SGC1,MTL-P_4SDC1,MTL-P_4SDC2,MTL-P_3SDC3,MTL-P_3SDC4,MTL-P_2SDC5,MTL-P_2SDC6,RPL-SBGA_5SC,RPL-SBGA_3SC,LNLM5SGC,LNLM4SDC1,LNLM3SDC2,LNLM3SDC3,LNLM3SDC4,LNLM3SDC5,LNLM2SDC6,LNLM2SDC7,MTLSGC1,RPL_Hx-R-GC,RPL_Hx-R-DC1</t>
        </is>
      </nc>
    </rcc>
  </rrc>
  <rrc rId="125" sId="1" ref="A6:XFD6" action="deleteRow">
    <rfmt sheetId="1" xfDxf="1" sqref="A6:XFD6" start="0" length="0"/>
    <rcc rId="0" sId="1">
      <nc r="A6">
        <f>HYPERLINK("https://hsdes.intel.com/resource/14013158242","14013158242")</f>
      </nc>
    </rcc>
    <rcc rId="0" sId="1">
      <nc r="B6" t="inlineStr">
        <is>
          <t>Validate SUT can login using Finger Print Password after waking from CS.</t>
        </is>
      </nc>
    </rcc>
    <rcc rId="0" sId="1">
      <nc r="C6" t="inlineStr">
        <is>
          <t>Blocked</t>
        </is>
      </nc>
    </rcc>
    <rcc rId="0" sId="1">
      <nc r="D6" t="inlineStr">
        <is>
          <t>NA:CS not applicable for RPL-SBGA-DDR4</t>
        </is>
      </nc>
    </rcc>
    <rcc rId="0" sId="1">
      <nc r="F6" t="inlineStr">
        <is>
          <t>sumith2x</t>
        </is>
      </nc>
    </rcc>
    <rcc rId="0" sId="1">
      <nc r="G6" t="inlineStr">
        <is>
          <t>common,emulation.ip,silicon,simulation.ip</t>
        </is>
      </nc>
    </rcc>
    <rcc rId="0" sId="1">
      <nc r="H6" t="inlineStr">
        <is>
          <t>Ingredient</t>
        </is>
      </nc>
    </rcc>
    <rcc rId="0" sId="1">
      <nc r="I6" t="inlineStr">
        <is>
          <t>Automatable</t>
        </is>
      </nc>
    </rcc>
    <rcc rId="0" sId="1">
      <nc r="J6" t="inlineStr">
        <is>
          <t>Intel Confidential</t>
        </is>
      </nc>
    </rcc>
    <rcc rId="0" sId="1">
      <nc r="K6" t="inlineStr">
        <is>
          <t>bios.platform,fw.ifwi.ish</t>
        </is>
      </nc>
    </rcc>
    <rcc rId="0" sId="1">
      <nc r="L6">
        <v>5</v>
      </nc>
    </rcc>
    <rcc rId="0" sId="1">
      <nc r="M6">
        <v>4</v>
      </nc>
    </rcc>
    <rcc rId="0" sId="1">
      <nc r="N6" t="inlineStr">
        <is>
          <t>CSS-IVE-70819</t>
        </is>
      </nc>
    </rcc>
    <rcc rId="0" sId="1">
      <nc r="O6" t="inlineStr">
        <is>
          <t>Touch &amp; Sensing</t>
        </is>
      </nc>
    </rcc>
    <rcc rId="0" sId="1">
      <nc r="P6" t="inlineStr">
        <is>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is>
      </nc>
    </rcc>
    <rcc rId="0" sId="1">
      <nc r="Q6" t="inlineStr">
        <is>
          <t>FPS/iFPS,MoS (Modern Standby)</t>
        </is>
      </nc>
    </rcc>
    <rcc rId="0" sId="1">
      <nc r="R6" t="inlineStr">
        <is>
          <t>BC-RQTBC-2934</t>
        </is>
      </nc>
    </rcc>
    <rcc rId="0" sId="1">
      <nc r="S6" t="inlineStr">
        <is>
          <t>CSS-IVE-70819</t>
        </is>
      </nc>
    </rcc>
    <rcc rId="0" sId="1">
      <nc r="T6" t="inlineStr">
        <is>
          <t>Consumer,Corporate_vPro</t>
        </is>
      </nc>
    </rcc>
    <rcc rId="0" sId="1">
      <nc r="V6" t="inlineStr">
        <is>
          <t>sumith2x</t>
        </is>
      </nc>
    </rcc>
    <rcc rId="0" sId="1">
      <nc r="W6" t="inlineStr">
        <is>
          <t>Ensure that login page will be prompted if system wakes from CS states and login successfully with finger print password.</t>
        </is>
      </nc>
    </rcc>
    <rcc rId="0" sId="1">
      <nc r="X6" t="inlineStr">
        <is>
          <t>Client-BIOS</t>
        </is>
      </nc>
    </rcc>
    <rcc rId="0" sId="1">
      <nc r="Y6" t="inlineStr">
        <is>
          <t>1-showstopper</t>
        </is>
      </nc>
    </rcc>
    <rcc rId="0" sId="1">
      <nc r="Z6" t="inlineStr">
        <is>
          <t>bios.alderlake,bios.arrowlake,bios.cannonlake,bios.jasperlake,bios.kabylake,bios.lunarlake,bios.meteorlake,ifwi.arrowlake,ifwi.lunarlake,ifwi.meteorlake,ifwi.raptorlake</t>
        </is>
      </nc>
    </rcc>
    <rcc rId="0" sId="1">
      <nc r="AA6" t="inlineStr">
        <is>
          <t>bios.alderlake,bios.arrowlake,bios.jasperlake,bios.lunarlake,ifwi.meteorlake,ifwi.raptorlake</t>
        </is>
      </nc>
    </rcc>
    <rcc rId="0" sId="1">
      <nc r="AC6" t="inlineStr">
        <is>
          <t>product</t>
        </is>
      </nc>
    </rcc>
    <rcc rId="0" sId="1">
      <nc r="AD6" t="inlineStr">
        <is>
          <t>complete.ready_for_production</t>
        </is>
      </nc>
    </rcc>
    <rcc rId="0" sId="1">
      <nc r="AF6" t="inlineStr">
        <is>
          <t>Low</t>
        </is>
      </nc>
    </rcc>
    <rcc rId="0" sId="1">
      <nc r="AG6" t="inlineStr">
        <is>
          <t>L3 Extended-BAT-FV</t>
        </is>
      </nc>
    </rcc>
    <rcc rId="0" sId="1">
      <nc r="AJ6" t="inlineStr">
        <is>
          <t>Functional</t>
        </is>
      </nc>
    </rcc>
    <rcc rId="0" sId="1">
      <nc r="AK6" t="inlineStr">
        <is>
          <t>na</t>
        </is>
      </nc>
    </rcc>
    <rcc rId="0" sId="1">
      <nc r="AL6" t="inlineStr">
        <is>
          <t>Verify that SUT can login using Finger Print Password after waking from CS.</t>
        </is>
      </nc>
    </rcc>
    <rcc rId="0" sId="1">
      <nc r="AM6" t="inlineStr">
        <is>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IFWI_Payload_Platform-Val,MTL-P_5SGC1,MTL-P_4SDC1,MTL-P_4SDC2,MTL-P_3SDC3,MTL-P_3SDC4,RPL-SBGA_4SC,RPL-SBGA_3SC,MTLSDC2,LNLM5SGC,LNLM3SDC2,MTLSDC2,RPL_Hx-R-GC,RPL_Hx-R-DC1,LNLM2SDC7,RPL-P_DC7, RPL-SBGA_DC3</t>
        </is>
      </nc>
    </rcc>
  </rrc>
  <rrc rId="126" sId="1" ref="A3:XFD3" action="deleteRow">
    <rfmt sheetId="1" xfDxf="1" sqref="A3:XFD3" start="0" length="0"/>
    <rcc rId="0" sId="1">
      <nc r="A3">
        <f>HYPERLINK("https://hsdes.intel.com/resource/14013121432","14013121432")</f>
      </nc>
    </rcc>
    <rcc rId="0" sId="1">
      <nc r="B3" t="inlineStr">
        <is>
          <t>Verify SUT can power up with power button after shut down from OS (S0-S5-S0 transition)</t>
        </is>
      </nc>
    </rcc>
    <rcc rId="0" sId="1">
      <nc r="C3" t="inlineStr">
        <is>
          <t>Blocked</t>
        </is>
      </nc>
    </rcc>
    <rcc rId="0" sId="1">
      <nc r="D3" t="inlineStr">
        <is>
          <t>NA:DC not applicable for RPL-SBGA-DDR4</t>
        </is>
      </nc>
    </rcc>
    <rcc rId="0" sId="1">
      <nc r="F3" t="inlineStr">
        <is>
          <t>msalaudx</t>
        </is>
      </nc>
    </rcc>
    <rcc rId="0" sId="1">
      <nc r="G3" t="inlineStr">
        <is>
          <t>common,emulation.hybrid,emulation.ip,silicon,simulation.ip</t>
        </is>
      </nc>
    </rcc>
    <rcc rId="0" sId="1">
      <nc r="H3" t="inlineStr">
        <is>
          <t>Ingredient</t>
        </is>
      </nc>
    </rcc>
    <rcc rId="0" sId="1">
      <nc r="I3" t="inlineStr">
        <is>
          <t>Automatable</t>
        </is>
      </nc>
    </rcc>
    <rcc rId="0" sId="1">
      <nc r="J3" t="inlineStr">
        <is>
          <t>Intel Confidential</t>
        </is>
      </nc>
    </rcc>
    <rcc rId="0" sId="1">
      <nc r="K3" t="inlineStr">
        <is>
          <t>bios.pch,fw.ifwi.bios,fw.ifwi.ec,fw.ifwi.pchc</t>
        </is>
      </nc>
    </rcc>
    <rcc rId="0" sId="1">
      <nc r="L3">
        <v>10</v>
      </nc>
    </rcc>
    <rcc rId="0" sId="1">
      <nc r="M3">
        <v>5</v>
      </nc>
    </rcc>
    <rcc rId="0" sId="1">
      <nc r="N3" t="inlineStr">
        <is>
          <t>CSS-IVE-61819</t>
        </is>
      </nc>
    </rcc>
    <rcc rId="0" sId="1">
      <nc r="O3" t="inlineStr">
        <is>
          <t>Embedded controller and Power sources</t>
        </is>
      </nc>
    </rcc>
    <rcc rId="0" sId="1">
      <nc r="P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is>
      </nc>
    </rcc>
    <rcc rId="0" sId="1">
      <nc r="Q3" t="inlineStr">
        <is>
          <t>Power Btn/HID</t>
        </is>
      </nc>
    </rcc>
    <rcc rId="0" sId="1">
      <nc r="R3" t="inlineStr">
        <is>
          <t>BC-RQTBC-2851
TGL:1209951632
4_335-UCIS-1813
MTL: 16011187645 , 16011327082</t>
        </is>
      </nc>
    </rcc>
    <rcc rId="0" sId="1">
      <nc r="S3" t="inlineStr">
        <is>
          <t>CSS-IVE-61819</t>
        </is>
      </nc>
    </rcc>
    <rcc rId="0" sId="1">
      <nc r="T3" t="inlineStr">
        <is>
          <t>Consumer,Corporate_vPro,Slim</t>
        </is>
      </nc>
    </rcc>
    <rcc rId="0" sId="1">
      <nc r="V3" t="inlineStr">
        <is>
          <t>raghav3x</t>
        </is>
      </nc>
    </rcc>
    <rcc rId="0" sId="1">
      <nc r="W3" t="inlineStr">
        <is>
          <t>SUT shall boot without holding the power button to activate 20 second over ride</t>
        </is>
      </nc>
    </rcc>
    <rcc rId="0" sId="1">
      <nc r="X3" t="inlineStr">
        <is>
          <t>Client-BIOS</t>
        </is>
      </nc>
    </rcc>
    <rcc rId="0" sId="1">
      <nc r="Y3" t="inlineStr">
        <is>
          <t>3-medium</t>
        </is>
      </nc>
    </rcc>
    <rcc rId="0" sId="1">
      <nc r="Z3" t="inlineStr">
        <is>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is>
      </nc>
    </rcc>
    <rcc rId="0" sId="1">
      <nc r="AA3" t="inlineStr">
        <is>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is>
      </nc>
    </rcc>
    <rcc rId="0" sId="1">
      <nc r="AC3" t="inlineStr">
        <is>
          <t>product</t>
        </is>
      </nc>
    </rcc>
    <rcc rId="0" sId="1">
      <nc r="AD3" t="inlineStr">
        <is>
          <t>complete.ready_for_production</t>
        </is>
      </nc>
    </rcc>
    <rcc rId="0" sId="1">
      <nc r="AF3" t="inlineStr">
        <is>
          <t>Low</t>
        </is>
      </nc>
    </rcc>
    <rcc rId="0" sId="1">
      <nc r="AG3" t="inlineStr">
        <is>
          <t>L3 Extended-BAT-FV</t>
        </is>
      </nc>
    </rcc>
    <rcc rId="0" sId="1">
      <nc r="AJ3" t="inlineStr">
        <is>
          <t>Functional</t>
        </is>
      </nc>
    </rcc>
    <rcc rId="0" sId="1">
      <nc r="AK3" t="inlineStr">
        <is>
          <t>na</t>
        </is>
      </nc>
    </rcc>
    <rcc rId="0" sId="1">
      <nc r="AL3" t="inlineStr">
        <is>
          <t>Checks the power button for shutdown with AC or DC</t>
        </is>
      </nc>
    </rcc>
    <rcc rId="0" sId="1">
      <nc r="AM3" t="inlineStr">
        <is>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t>
        </is>
      </nc>
    </rcc>
  </rrc>
  <rcc rId="127" sId="1">
    <oc r="C24" t="inlineStr">
      <is>
        <t>c</t>
      </is>
    </oc>
    <nc r="C24" t="inlineStr">
      <is>
        <t>Passed</t>
      </is>
    </nc>
  </rcc>
  <rcc rId="128" sId="1">
    <oc r="C6" t="inlineStr">
      <is>
        <t>c</t>
      </is>
    </oc>
    <nc r="C6" t="inlineStr">
      <is>
        <t>Passed</t>
      </is>
    </nc>
  </rcc>
  <rrc rId="129" sId="1" ref="A8:XFD8" action="deleteRow">
    <rfmt sheetId="1" xfDxf="1" sqref="A8:XFD8" start="0" length="0"/>
    <rcc rId="0" sId="1">
      <nc r="A8">
        <f>HYPERLINK("https://hsdes.intel.com/resource/14013160655","14013160655")</f>
      </nc>
    </rcc>
    <rcc rId="0" sId="1">
      <nc r="B8" t="inlineStr">
        <is>
          <t>Verify SUT support Debug Trace log capture - Route traces to System Memory</t>
        </is>
      </nc>
    </rcc>
    <rcc rId="0" sId="1">
      <nc r="C8" t="inlineStr">
        <is>
          <t>c</t>
        </is>
      </nc>
    </rcc>
    <rcc rId="0" sId="1">
      <nc r="F8" t="inlineStr">
        <is>
          <t>chassanx</t>
        </is>
      </nc>
    </rcc>
    <rcc rId="0" sId="1">
      <nc r="G8" t="inlineStr">
        <is>
          <t>common,emulation.ip,fpga.hybrid,silicon,simulation.ip</t>
        </is>
      </nc>
    </rcc>
    <rcc rId="0" sId="1">
      <nc r="H8" t="inlineStr">
        <is>
          <t>Ingredient</t>
        </is>
      </nc>
    </rcc>
    <rcc rId="0" sId="1">
      <nc r="I8" t="inlineStr">
        <is>
          <t>Automatable</t>
        </is>
      </nc>
    </rcc>
    <rcc rId="0" sId="1">
      <nc r="J8" t="inlineStr">
        <is>
          <t>Intel Confidential</t>
        </is>
      </nc>
    </rcc>
    <rcc rId="0" sId="1">
      <nc r="K8" t="inlineStr">
        <is>
          <t>bios.platform,fw.ifwi.others</t>
        </is>
      </nc>
    </rcc>
    <rcc rId="0" sId="1">
      <nc r="L8">
        <v>40</v>
      </nc>
    </rcc>
    <rcc rId="0" sId="1">
      <nc r="M8">
        <v>35</v>
      </nc>
    </rcc>
    <rcc rId="0" sId="1">
      <nc r="N8" t="inlineStr">
        <is>
          <t>CSS-IVE-103720</t>
        </is>
      </nc>
    </rcc>
    <rcc rId="0" sId="1">
      <nc r="O8" t="inlineStr">
        <is>
          <t>Debug Interfaces and Traces</t>
        </is>
      </nc>
    </rcc>
    <rcc rId="0" sId="1">
      <nc r="P8"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is>
      </nc>
    </rcc>
    <rcc rId="0" sId="1">
      <nc r="Q8" t="inlineStr">
        <is>
          <t>debug interfaces,NPK,TBT_PD_EC_NA</t>
        </is>
      </nc>
    </rcc>
    <rcc rId="0" sId="1">
      <nc r="R8" t="inlineStr">
        <is>
          <t>IceLake-FR-36571
 LKF PSS UCIS Coverage: IceLake-UCIS-2742, IceLake-UCIS-1573
BC-RQTBC-3189, 4_335-UCIS-1492
LKF:4_335-UCIS-1643,4_335-UCIS-1492
RKL:1405573801
ADL: 1305899499,1305899478</t>
        </is>
      </nc>
    </rcc>
    <rcc rId="0" sId="1">
      <nc r="S8" t="inlineStr">
        <is>
          <t>CSS-IVE-103720</t>
        </is>
      </nc>
    </rcc>
    <rcc rId="0" sId="1">
      <nc r="T8" t="inlineStr">
        <is>
          <t>Consumer,Corporate_vPro,Slim</t>
        </is>
      </nc>
    </rcc>
    <rcc rId="0" sId="1">
      <nc r="V8" t="inlineStr">
        <is>
          <t>chassanx</t>
        </is>
      </nc>
    </rcc>
    <rcc rId="0" sId="1">
      <nc r="W8" t="inlineStr">
        <is>
          <t>Route traces through system memory should be successfully without any issue</t>
        </is>
      </nc>
    </rcc>
    <rcc rId="0" sId="1">
      <nc r="X8" t="inlineStr">
        <is>
          <t>Client-BIOS</t>
        </is>
      </nc>
    </rcc>
    <rcc rId="0" sId="1">
      <nc r="Y8" t="inlineStr">
        <is>
          <t>2-high</t>
        </is>
      </nc>
    </rcc>
    <rcc rId="0" sId="1">
      <nc r="Z8" t="inlineStr">
        <is>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is>
      </nc>
    </rcc>
    <rcc rId="0" sId="1">
      <nc r="AA8" t="inlineStr">
        <is>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C8" t="inlineStr">
        <is>
          <t>product</t>
        </is>
      </nc>
    </rcc>
    <rcc rId="0" sId="1">
      <nc r="AD8" t="inlineStr">
        <is>
          <t>complete.ready_for_production</t>
        </is>
      </nc>
    </rcc>
    <rcc rId="0" sId="1">
      <nc r="AF8" t="inlineStr">
        <is>
          <t>High</t>
        </is>
      </nc>
    </rcc>
    <rcc rId="0" sId="1">
      <nc r="AG8" t="inlineStr">
        <is>
          <t>L3 Extended-BAT-FV</t>
        </is>
      </nc>
    </rcc>
    <rcc rId="0" sId="1">
      <nc r="AJ8" t="inlineStr">
        <is>
          <t>Functional</t>
        </is>
      </nc>
    </rcc>
    <rcc rId="0" sId="1">
      <nc r="AK8" t="inlineStr">
        <is>
          <t>na</t>
        </is>
      </nc>
    </rcc>
    <rcc rId="0" sId="1">
      <nc r="AL8" t="inlineStr">
        <is>
          <t>This Test Cases is to verify SUT support Debug Trace log capture - Route traces to System Memory</t>
        </is>
      </nc>
    </rcc>
    <rcc rId="0" sId="1">
      <nc r="AM8" t="inlineStr">
        <is>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is>
      </nc>
    </rcc>
  </rrc>
  <rcc rId="130" sId="1">
    <oc r="D49" t="inlineStr">
      <is>
        <t>verified with power,volume up and down buttons</t>
      </is>
    </oc>
    <nc r="D49"/>
  </rcc>
  <rdn rId="0" localSheetId="1" customView="1" name="Z_FED0A1CA_3B9A_4098_8796_B1045ABF9239_.wvu.FilterData" hidden="1" oldHidden="1">
    <formula>'RPL_SBGA_IFWI_Test suite_FV_3SC'!$A$1:$AM$59</formula>
  </rdn>
  <rcv guid="{FED0A1CA-3B9A-4098-8796-B1045ABF9239}"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A1" t="inlineStr">
      <is>
        <t>id</t>
      </is>
    </oc>
    <nc r="A1" t="inlineStr">
      <is>
        <t>TCD_ID</t>
      </is>
    </nc>
  </rcc>
  <rcc rId="133" sId="1">
    <oc r="B1" t="inlineStr">
      <is>
        <t>title</t>
      </is>
    </oc>
    <nc r="B1" t="inlineStr">
      <is>
        <t>TCD_Title</t>
      </is>
    </nc>
  </rcc>
  <rcc rId="134" sId="1">
    <oc r="C1" t="inlineStr">
      <is>
        <t>status</t>
      </is>
    </oc>
    <nc r="C1" t="inlineStr">
      <is>
        <t>Status</t>
      </is>
    </nc>
  </rcc>
  <rdn rId="0" localSheetId="1" customView="1" name="Z_6478B82B_E1B5_4370_BB29_5AABFBC9D90F_.wvu.FilterData" hidden="1" oldHidden="1">
    <formula>'RPL_SBGA_IFWI_Test suite_FV_3SC'!$A$1:$AM$59</formula>
  </rdn>
  <rcv guid="{6478B82B-E1B5-4370-BB29-5AABFBC9D90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E2BBC940-3141-4B85-8CA8-D5C29B9FE82F}" name="Rd, NagashreeX" id="-1456611968" dateTime="2022-10-12T11:48:58"/>
  <userInfo guid="{E2BBC940-3141-4B85-8CA8-D5C29B9FE82F}" name="Jha, VikramX" id="-2001404733" dateTime="2022-10-18T12:22:4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9"/>
  <sheetViews>
    <sheetView tabSelected="1" topLeftCell="A61" workbookViewId="0">
      <selection activeCell="B9" sqref="B9"/>
    </sheetView>
  </sheetViews>
  <sheetFormatPr defaultRowHeight="14.4" x14ac:dyDescent="0.3"/>
  <cols>
    <col min="1" max="1" width="12.21875" customWidth="1"/>
    <col min="2" max="2" width="112.109375" bestFit="1" customWidth="1"/>
    <col min="4" max="4" width="66.6640625" bestFit="1" customWidth="1"/>
  </cols>
  <sheetData>
    <row r="1" spans="1:39" x14ac:dyDescent="0.3">
      <c r="A1" s="1" t="s">
        <v>620</v>
      </c>
      <c r="B1" s="1" t="s">
        <v>621</v>
      </c>
      <c r="C1" s="1" t="s">
        <v>622</v>
      </c>
      <c r="D1" s="1" t="s">
        <v>617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618</v>
      </c>
      <c r="D2" s="1"/>
      <c r="E2" s="1"/>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U2" s="1"/>
      <c r="V2" s="1" t="s">
        <v>48</v>
      </c>
      <c r="W2" s="1" t="s">
        <v>49</v>
      </c>
      <c r="X2" s="1" t="s">
        <v>50</v>
      </c>
      <c r="Y2" s="1" t="s">
        <v>51</v>
      </c>
      <c r="Z2" s="1" t="s">
        <v>52</v>
      </c>
      <c r="AA2" s="1" t="s">
        <v>53</v>
      </c>
      <c r="AB2" s="1"/>
      <c r="AC2" s="1" t="s">
        <v>54</v>
      </c>
      <c r="AD2" s="1" t="s">
        <v>55</v>
      </c>
      <c r="AE2" s="1"/>
      <c r="AF2" s="1" t="s">
        <v>56</v>
      </c>
      <c r="AG2" s="1" t="s">
        <v>57</v>
      </c>
      <c r="AH2" s="1"/>
      <c r="AI2" s="1"/>
      <c r="AJ2" s="1" t="s">
        <v>58</v>
      </c>
      <c r="AK2" s="1" t="s">
        <v>59</v>
      </c>
      <c r="AL2" s="1" t="s">
        <v>60</v>
      </c>
      <c r="AM2" s="1" t="s">
        <v>61</v>
      </c>
    </row>
    <row r="3" spans="1:39" x14ac:dyDescent="0.3">
      <c r="A3" s="1" t="str">
        <f>HYPERLINK("https://hsdes.intel.com/resource/14013158232","14013158232")</f>
        <v>14013158232</v>
      </c>
      <c r="B3" s="1" t="s">
        <v>65</v>
      </c>
      <c r="C3" s="1" t="s">
        <v>618</v>
      </c>
      <c r="D3" s="1"/>
      <c r="E3" s="1"/>
      <c r="F3" s="1" t="s">
        <v>66</v>
      </c>
      <c r="G3" s="1" t="s">
        <v>67</v>
      </c>
      <c r="H3" s="1" t="s">
        <v>38</v>
      </c>
      <c r="I3" s="1" t="s">
        <v>39</v>
      </c>
      <c r="J3" s="1" t="s">
        <v>40</v>
      </c>
      <c r="K3" s="1" t="s">
        <v>68</v>
      </c>
      <c r="L3" s="1">
        <v>15</v>
      </c>
      <c r="M3" s="1">
        <v>12</v>
      </c>
      <c r="N3" s="1" t="s">
        <v>69</v>
      </c>
      <c r="O3" s="1" t="s">
        <v>70</v>
      </c>
      <c r="P3" s="1" t="s">
        <v>71</v>
      </c>
      <c r="Q3" s="1" t="s">
        <v>72</v>
      </c>
      <c r="R3" s="1" t="s">
        <v>73</v>
      </c>
      <c r="S3" s="1" t="s">
        <v>69</v>
      </c>
      <c r="T3" s="1" t="s">
        <v>74</v>
      </c>
      <c r="U3" s="1"/>
      <c r="V3" s="1" t="s">
        <v>75</v>
      </c>
      <c r="W3" s="1" t="s">
        <v>76</v>
      </c>
      <c r="X3" s="1" t="s">
        <v>50</v>
      </c>
      <c r="Y3" s="1" t="s">
        <v>51</v>
      </c>
      <c r="Z3" s="1" t="s">
        <v>77</v>
      </c>
      <c r="AA3" s="1" t="s">
        <v>78</v>
      </c>
      <c r="AB3" s="1"/>
      <c r="AC3" s="1" t="s">
        <v>54</v>
      </c>
      <c r="AD3" s="1" t="s">
        <v>55</v>
      </c>
      <c r="AE3" s="1"/>
      <c r="AF3" s="1" t="s">
        <v>56</v>
      </c>
      <c r="AG3" s="1" t="s">
        <v>57</v>
      </c>
      <c r="AH3" s="1"/>
      <c r="AI3" s="1"/>
      <c r="AJ3" s="1" t="s">
        <v>58</v>
      </c>
      <c r="AK3" s="1" t="s">
        <v>59</v>
      </c>
      <c r="AL3" s="1" t="s">
        <v>79</v>
      </c>
      <c r="AM3" s="1" t="s">
        <v>80</v>
      </c>
    </row>
    <row r="4" spans="1:39" x14ac:dyDescent="0.3">
      <c r="A4" s="1" t="str">
        <f>HYPERLINK("https://hsdes.intel.com/resource/14013158240","14013158240")</f>
        <v>14013158240</v>
      </c>
      <c r="B4" s="1" t="s">
        <v>81</v>
      </c>
      <c r="C4" s="1" t="s">
        <v>618</v>
      </c>
      <c r="D4" s="1"/>
      <c r="E4" s="1"/>
      <c r="F4" s="1" t="s">
        <v>66</v>
      </c>
      <c r="G4" s="1" t="s">
        <v>82</v>
      </c>
      <c r="H4" s="1" t="s">
        <v>38</v>
      </c>
      <c r="I4" s="1" t="s">
        <v>39</v>
      </c>
      <c r="J4" s="1" t="s">
        <v>40</v>
      </c>
      <c r="K4" s="1" t="s">
        <v>68</v>
      </c>
      <c r="L4" s="1">
        <v>10</v>
      </c>
      <c r="M4" s="1">
        <v>9</v>
      </c>
      <c r="N4" s="1" t="s">
        <v>83</v>
      </c>
      <c r="O4" s="1" t="s">
        <v>70</v>
      </c>
      <c r="P4" s="1" t="s">
        <v>71</v>
      </c>
      <c r="Q4" s="1" t="s">
        <v>72</v>
      </c>
      <c r="R4" s="1" t="s">
        <v>73</v>
      </c>
      <c r="S4" s="1" t="s">
        <v>83</v>
      </c>
      <c r="T4" s="1" t="s">
        <v>74</v>
      </c>
      <c r="U4" s="1"/>
      <c r="V4" s="1" t="s">
        <v>75</v>
      </c>
      <c r="W4" s="1" t="s">
        <v>84</v>
      </c>
      <c r="X4" s="1" t="s">
        <v>50</v>
      </c>
      <c r="Y4" s="1" t="s">
        <v>64</v>
      </c>
      <c r="Z4" s="1" t="s">
        <v>85</v>
      </c>
      <c r="AA4" s="1" t="s">
        <v>86</v>
      </c>
      <c r="AB4" s="1"/>
      <c r="AC4" s="1" t="s">
        <v>54</v>
      </c>
      <c r="AD4" s="1" t="s">
        <v>55</v>
      </c>
      <c r="AE4" s="1"/>
      <c r="AF4" s="1" t="s">
        <v>56</v>
      </c>
      <c r="AG4" s="1" t="s">
        <v>57</v>
      </c>
      <c r="AH4" s="1"/>
      <c r="AI4" s="1"/>
      <c r="AJ4" s="1" t="s">
        <v>58</v>
      </c>
      <c r="AK4" s="1" t="s">
        <v>59</v>
      </c>
      <c r="AL4" s="1" t="s">
        <v>87</v>
      </c>
      <c r="AM4" s="1" t="s">
        <v>88</v>
      </c>
    </row>
    <row r="5" spans="1:39" x14ac:dyDescent="0.3">
      <c r="A5" s="1" t="str">
        <f>HYPERLINK("https://hsdes.intel.com/resource/14013158706","14013158706")</f>
        <v>14013158706</v>
      </c>
      <c r="B5" s="1" t="s">
        <v>92</v>
      </c>
      <c r="C5" s="1" t="s">
        <v>618</v>
      </c>
      <c r="D5" s="1"/>
      <c r="E5" s="1"/>
      <c r="F5" s="1" t="s">
        <v>89</v>
      </c>
      <c r="G5" s="1" t="s">
        <v>93</v>
      </c>
      <c r="H5" s="1" t="s">
        <v>38</v>
      </c>
      <c r="I5" s="1" t="s">
        <v>39</v>
      </c>
      <c r="J5" s="1" t="s">
        <v>40</v>
      </c>
      <c r="K5" s="1" t="s">
        <v>94</v>
      </c>
      <c r="L5" s="1">
        <v>1</v>
      </c>
      <c r="M5" s="1">
        <v>1</v>
      </c>
      <c r="N5" s="1" t="s">
        <v>95</v>
      </c>
      <c r="O5" s="1" t="s">
        <v>91</v>
      </c>
      <c r="P5" s="1" t="s">
        <v>96</v>
      </c>
      <c r="Q5" s="1" t="s">
        <v>97</v>
      </c>
      <c r="R5" s="1" t="s">
        <v>98</v>
      </c>
      <c r="S5" s="1" t="s">
        <v>95</v>
      </c>
      <c r="T5" s="1" t="s">
        <v>74</v>
      </c>
      <c r="U5" s="1"/>
      <c r="V5" s="1" t="s">
        <v>89</v>
      </c>
      <c r="W5" s="1" t="s">
        <v>99</v>
      </c>
      <c r="X5" s="1" t="s">
        <v>50</v>
      </c>
      <c r="Y5" s="1" t="s">
        <v>100</v>
      </c>
      <c r="Z5" s="1" t="s">
        <v>101</v>
      </c>
      <c r="AA5" s="1" t="s">
        <v>102</v>
      </c>
      <c r="AB5" s="1"/>
      <c r="AC5" s="1" t="s">
        <v>54</v>
      </c>
      <c r="AD5" s="1" t="s">
        <v>55</v>
      </c>
      <c r="AE5" s="1"/>
      <c r="AF5" s="1" t="s">
        <v>56</v>
      </c>
      <c r="AG5" s="1" t="s">
        <v>103</v>
      </c>
      <c r="AH5" s="1"/>
      <c r="AI5" s="1"/>
      <c r="AJ5" s="1" t="s">
        <v>104</v>
      </c>
      <c r="AK5" s="1" t="s">
        <v>59</v>
      </c>
      <c r="AL5" s="1" t="s">
        <v>105</v>
      </c>
      <c r="AM5" s="1" t="s">
        <v>106</v>
      </c>
    </row>
    <row r="6" spans="1:39" x14ac:dyDescent="0.3">
      <c r="A6" s="1" t="str">
        <f>HYPERLINK("https://hsdes.intel.com/resource/14013159002","14013159002")</f>
        <v>14013159002</v>
      </c>
      <c r="B6" s="1" t="s">
        <v>112</v>
      </c>
      <c r="C6" s="1" t="s">
        <v>618</v>
      </c>
      <c r="D6" s="1"/>
      <c r="E6" s="1"/>
      <c r="F6" s="1" t="s">
        <v>48</v>
      </c>
      <c r="G6" s="1" t="s">
        <v>93</v>
      </c>
      <c r="H6" s="1" t="s">
        <v>38</v>
      </c>
      <c r="I6" s="1" t="s">
        <v>39</v>
      </c>
      <c r="J6" s="1" t="s">
        <v>40</v>
      </c>
      <c r="K6" s="1" t="s">
        <v>113</v>
      </c>
      <c r="L6" s="1">
        <v>40</v>
      </c>
      <c r="M6" s="1">
        <v>35</v>
      </c>
      <c r="N6" s="1" t="s">
        <v>114</v>
      </c>
      <c r="O6" s="1" t="s">
        <v>115</v>
      </c>
      <c r="P6" s="1" t="s">
        <v>116</v>
      </c>
      <c r="Q6" s="1" t="s">
        <v>117</v>
      </c>
      <c r="R6" s="1" t="s">
        <v>118</v>
      </c>
      <c r="S6" s="1" t="s">
        <v>114</v>
      </c>
      <c r="T6" s="1" t="s">
        <v>47</v>
      </c>
      <c r="U6" s="1"/>
      <c r="V6" s="1" t="s">
        <v>48</v>
      </c>
      <c r="W6" s="1" t="s">
        <v>119</v>
      </c>
      <c r="X6" s="1" t="s">
        <v>50</v>
      </c>
      <c r="Y6" s="1" t="s">
        <v>120</v>
      </c>
      <c r="Z6" s="1" t="s">
        <v>121</v>
      </c>
      <c r="AA6" s="1" t="s">
        <v>122</v>
      </c>
      <c r="AB6" s="1"/>
      <c r="AC6" s="1" t="s">
        <v>54</v>
      </c>
      <c r="AD6" s="1" t="s">
        <v>55</v>
      </c>
      <c r="AE6" s="1"/>
      <c r="AF6" s="1" t="s">
        <v>123</v>
      </c>
      <c r="AG6" s="1" t="s">
        <v>57</v>
      </c>
      <c r="AH6" s="1"/>
      <c r="AI6" s="1"/>
      <c r="AJ6" s="1" t="s">
        <v>58</v>
      </c>
      <c r="AK6" s="1" t="s">
        <v>59</v>
      </c>
      <c r="AL6" s="1" t="s">
        <v>124</v>
      </c>
      <c r="AM6" s="1" t="s">
        <v>125</v>
      </c>
    </row>
    <row r="7" spans="1:39" x14ac:dyDescent="0.3">
      <c r="A7" s="1" t="str">
        <f>HYPERLINK("https://hsdes.intel.com/resource/14013159008","14013159008")</f>
        <v>14013159008</v>
      </c>
      <c r="B7" s="1" t="s">
        <v>126</v>
      </c>
      <c r="C7" s="1" t="s">
        <v>618</v>
      </c>
      <c r="D7" s="1"/>
      <c r="E7" s="1"/>
      <c r="F7" s="1" t="s">
        <v>107</v>
      </c>
      <c r="G7" s="1" t="s">
        <v>62</v>
      </c>
      <c r="H7" s="1" t="s">
        <v>38</v>
      </c>
      <c r="I7" s="1" t="s">
        <v>39</v>
      </c>
      <c r="J7" s="1" t="s">
        <v>40</v>
      </c>
      <c r="K7" s="1" t="s">
        <v>111</v>
      </c>
      <c r="L7" s="1">
        <v>90</v>
      </c>
      <c r="M7" s="1">
        <v>15</v>
      </c>
      <c r="N7" s="1" t="s">
        <v>127</v>
      </c>
      <c r="O7" s="1" t="s">
        <v>108</v>
      </c>
      <c r="P7" s="1" t="s">
        <v>128</v>
      </c>
      <c r="Q7" s="1" t="s">
        <v>129</v>
      </c>
      <c r="R7" s="1" t="s">
        <v>130</v>
      </c>
      <c r="S7" s="1" t="s">
        <v>127</v>
      </c>
      <c r="T7" s="1" t="s">
        <v>47</v>
      </c>
      <c r="U7" s="1" t="s">
        <v>109</v>
      </c>
      <c r="V7" s="1" t="s">
        <v>110</v>
      </c>
      <c r="W7" s="1" t="s">
        <v>131</v>
      </c>
      <c r="X7" s="1" t="s">
        <v>50</v>
      </c>
      <c r="Y7" s="1" t="s">
        <v>120</v>
      </c>
      <c r="Z7" s="1" t="s">
        <v>132</v>
      </c>
      <c r="AA7" s="1" t="s">
        <v>133</v>
      </c>
      <c r="AB7" s="1"/>
      <c r="AC7" s="1" t="s">
        <v>54</v>
      </c>
      <c r="AD7" s="1" t="s">
        <v>134</v>
      </c>
      <c r="AE7" s="1"/>
      <c r="AF7" s="1" t="s">
        <v>135</v>
      </c>
      <c r="AG7" s="1" t="s">
        <v>57</v>
      </c>
      <c r="AH7" s="1"/>
      <c r="AI7" s="1"/>
      <c r="AJ7" s="1" t="s">
        <v>58</v>
      </c>
      <c r="AK7" s="1" t="s">
        <v>59</v>
      </c>
      <c r="AL7" s="1" t="s">
        <v>136</v>
      </c>
      <c r="AM7" s="1" t="s">
        <v>137</v>
      </c>
    </row>
    <row r="8" spans="1:39" x14ac:dyDescent="0.3">
      <c r="A8" s="1" t="str">
        <f>HYPERLINK("https://hsdes.intel.com/resource/14013160965","14013160965")</f>
        <v>14013160965</v>
      </c>
      <c r="B8" s="1" t="s">
        <v>140</v>
      </c>
      <c r="C8" s="1" t="s">
        <v>618</v>
      </c>
      <c r="D8" s="1"/>
      <c r="E8" s="1"/>
      <c r="F8" s="1" t="s">
        <v>89</v>
      </c>
      <c r="G8" s="1" t="s">
        <v>67</v>
      </c>
      <c r="H8" s="1" t="s">
        <v>38</v>
      </c>
      <c r="I8" s="1" t="s">
        <v>39</v>
      </c>
      <c r="J8" s="1" t="s">
        <v>40</v>
      </c>
      <c r="K8" s="1" t="s">
        <v>141</v>
      </c>
      <c r="L8" s="1">
        <v>15</v>
      </c>
      <c r="M8" s="1">
        <v>10</v>
      </c>
      <c r="N8" s="1" t="s">
        <v>142</v>
      </c>
      <c r="O8" s="1" t="s">
        <v>91</v>
      </c>
      <c r="P8" s="1" t="s">
        <v>143</v>
      </c>
      <c r="Q8" s="1" t="s">
        <v>144</v>
      </c>
      <c r="R8" s="1" t="s">
        <v>145</v>
      </c>
      <c r="S8" s="1" t="s">
        <v>142</v>
      </c>
      <c r="T8" s="1" t="s">
        <v>74</v>
      </c>
      <c r="U8" s="1"/>
      <c r="V8" s="1" t="s">
        <v>89</v>
      </c>
      <c r="W8" s="1" t="s">
        <v>146</v>
      </c>
      <c r="X8" s="1" t="s">
        <v>50</v>
      </c>
      <c r="Y8" s="1" t="s">
        <v>120</v>
      </c>
      <c r="Z8" s="1" t="s">
        <v>147</v>
      </c>
      <c r="AA8" s="1" t="s">
        <v>148</v>
      </c>
      <c r="AB8" s="1"/>
      <c r="AC8" s="1" t="s">
        <v>54</v>
      </c>
      <c r="AD8" s="1" t="s">
        <v>55</v>
      </c>
      <c r="AE8" s="1"/>
      <c r="AF8" s="1" t="s">
        <v>56</v>
      </c>
      <c r="AG8" s="1" t="s">
        <v>57</v>
      </c>
      <c r="AH8" s="1"/>
      <c r="AI8" s="1"/>
      <c r="AJ8" s="1" t="s">
        <v>58</v>
      </c>
      <c r="AK8" s="1" t="s">
        <v>59</v>
      </c>
      <c r="AL8" s="1" t="s">
        <v>149</v>
      </c>
      <c r="AM8" s="1" t="s">
        <v>150</v>
      </c>
    </row>
    <row r="9" spans="1:39" x14ac:dyDescent="0.3">
      <c r="A9" s="1" t="str">
        <f>HYPERLINK("https://hsdes.intel.com/resource/14013160973","14013160973")</f>
        <v>14013160973</v>
      </c>
      <c r="B9" s="1" t="s">
        <v>151</v>
      </c>
      <c r="C9" s="1" t="s">
        <v>618</v>
      </c>
      <c r="D9" s="1"/>
      <c r="E9" s="1"/>
      <c r="F9" s="1" t="s">
        <v>89</v>
      </c>
      <c r="G9" s="1" t="s">
        <v>67</v>
      </c>
      <c r="H9" s="1" t="s">
        <v>38</v>
      </c>
      <c r="I9" s="1" t="s">
        <v>39</v>
      </c>
      <c r="J9" s="1" t="s">
        <v>40</v>
      </c>
      <c r="K9" s="1" t="s">
        <v>90</v>
      </c>
      <c r="L9" s="1">
        <v>14</v>
      </c>
      <c r="M9" s="1">
        <v>9</v>
      </c>
      <c r="N9" s="1" t="s">
        <v>152</v>
      </c>
      <c r="O9" s="1" t="s">
        <v>91</v>
      </c>
      <c r="P9" s="1" t="s">
        <v>153</v>
      </c>
      <c r="Q9" s="1" t="s">
        <v>154</v>
      </c>
      <c r="R9" s="1" t="s">
        <v>155</v>
      </c>
      <c r="S9" s="1" t="s">
        <v>152</v>
      </c>
      <c r="T9" s="1" t="s">
        <v>74</v>
      </c>
      <c r="U9" s="1"/>
      <c r="V9" s="1" t="s">
        <v>89</v>
      </c>
      <c r="W9" s="1" t="s">
        <v>156</v>
      </c>
      <c r="X9" s="1" t="s">
        <v>50</v>
      </c>
      <c r="Y9" s="1" t="s">
        <v>120</v>
      </c>
      <c r="Z9" s="1" t="s">
        <v>157</v>
      </c>
      <c r="AA9" s="1" t="s">
        <v>158</v>
      </c>
      <c r="AB9" s="1"/>
      <c r="AC9" s="1" t="s">
        <v>54</v>
      </c>
      <c r="AD9" s="1" t="s">
        <v>134</v>
      </c>
      <c r="AE9" s="1"/>
      <c r="AF9" s="1" t="s">
        <v>56</v>
      </c>
      <c r="AG9" s="1" t="s">
        <v>57</v>
      </c>
      <c r="AH9" s="1"/>
      <c r="AI9" s="1"/>
      <c r="AJ9" s="1" t="s">
        <v>58</v>
      </c>
      <c r="AK9" s="1" t="s">
        <v>59</v>
      </c>
      <c r="AL9" s="1" t="s">
        <v>159</v>
      </c>
      <c r="AM9" s="1" t="s">
        <v>160</v>
      </c>
    </row>
    <row r="10" spans="1:39" x14ac:dyDescent="0.3">
      <c r="A10" s="1" t="str">
        <f>HYPERLINK("https://hsdes.intel.com/resource/14013161425","14013161425")</f>
        <v>14013161425</v>
      </c>
      <c r="B10" s="1" t="s">
        <v>161</v>
      </c>
      <c r="C10" s="1" t="s">
        <v>618</v>
      </c>
      <c r="D10" s="1"/>
      <c r="E10" s="1"/>
      <c r="F10" s="1" t="s">
        <v>89</v>
      </c>
      <c r="G10" s="1" t="s">
        <v>93</v>
      </c>
      <c r="H10" s="1" t="s">
        <v>38</v>
      </c>
      <c r="I10" s="1" t="s">
        <v>39</v>
      </c>
      <c r="J10" s="1" t="s">
        <v>40</v>
      </c>
      <c r="K10" s="1" t="s">
        <v>162</v>
      </c>
      <c r="L10" s="1">
        <v>35</v>
      </c>
      <c r="M10" s="1">
        <v>18</v>
      </c>
      <c r="N10" s="1" t="s">
        <v>163</v>
      </c>
      <c r="O10" s="1" t="s">
        <v>91</v>
      </c>
      <c r="P10" s="1" t="s">
        <v>164</v>
      </c>
      <c r="Q10" s="1" t="s">
        <v>165</v>
      </c>
      <c r="R10" s="1" t="s">
        <v>166</v>
      </c>
      <c r="S10" s="1" t="s">
        <v>163</v>
      </c>
      <c r="T10" s="1" t="s">
        <v>74</v>
      </c>
      <c r="U10" s="1"/>
      <c r="V10" s="1" t="s">
        <v>89</v>
      </c>
      <c r="W10" s="1" t="s">
        <v>167</v>
      </c>
      <c r="X10" s="1" t="s">
        <v>50</v>
      </c>
      <c r="Y10" s="1" t="s">
        <v>51</v>
      </c>
      <c r="Z10" s="1" t="s">
        <v>168</v>
      </c>
      <c r="AA10" s="1" t="s">
        <v>169</v>
      </c>
      <c r="AB10" s="1"/>
      <c r="AC10" s="1" t="s">
        <v>54</v>
      </c>
      <c r="AD10" s="1" t="s">
        <v>55</v>
      </c>
      <c r="AE10" s="1"/>
      <c r="AF10" s="1" t="s">
        <v>135</v>
      </c>
      <c r="AG10" s="1" t="s">
        <v>103</v>
      </c>
      <c r="AH10" s="1"/>
      <c r="AI10" s="1"/>
      <c r="AJ10" s="1" t="s">
        <v>58</v>
      </c>
      <c r="AK10" s="1" t="s">
        <v>59</v>
      </c>
      <c r="AL10" s="1" t="s">
        <v>170</v>
      </c>
      <c r="AM10" s="1" t="s">
        <v>171</v>
      </c>
    </row>
    <row r="11" spans="1:39" x14ac:dyDescent="0.3">
      <c r="A11" s="1" t="str">
        <f>HYPERLINK("https://hsdes.intel.com/resource/14013161669","14013161669")</f>
        <v>14013161669</v>
      </c>
      <c r="B11" s="1" t="s">
        <v>172</v>
      </c>
      <c r="C11" s="1" t="s">
        <v>618</v>
      </c>
      <c r="D11" s="1"/>
      <c r="E11" s="1"/>
      <c r="F11" s="1" t="s">
        <v>48</v>
      </c>
      <c r="G11" s="1" t="s">
        <v>67</v>
      </c>
      <c r="H11" s="1" t="s">
        <v>38</v>
      </c>
      <c r="I11" s="1" t="s">
        <v>39</v>
      </c>
      <c r="J11" s="1" t="s">
        <v>40</v>
      </c>
      <c r="K11" s="1" t="s">
        <v>173</v>
      </c>
      <c r="L11" s="1">
        <v>25</v>
      </c>
      <c r="M11" s="1">
        <v>20</v>
      </c>
      <c r="N11" s="1" t="s">
        <v>174</v>
      </c>
      <c r="O11" s="1" t="s">
        <v>175</v>
      </c>
      <c r="P11" s="1" t="s">
        <v>176</v>
      </c>
      <c r="Q11" s="1" t="s">
        <v>177</v>
      </c>
      <c r="R11" s="1" t="s">
        <v>178</v>
      </c>
      <c r="S11" s="1" t="s">
        <v>174</v>
      </c>
      <c r="T11" s="1" t="s">
        <v>47</v>
      </c>
      <c r="U11" s="1"/>
      <c r="V11" s="1" t="s">
        <v>139</v>
      </c>
      <c r="W11" s="1" t="s">
        <v>179</v>
      </c>
      <c r="X11" s="1" t="s">
        <v>50</v>
      </c>
      <c r="Y11" s="1" t="s">
        <v>51</v>
      </c>
      <c r="Z11" s="1" t="s">
        <v>180</v>
      </c>
      <c r="AA11" s="1" t="s">
        <v>181</v>
      </c>
      <c r="AB11" s="1"/>
      <c r="AC11" s="1" t="s">
        <v>54</v>
      </c>
      <c r="AD11" s="1" t="s">
        <v>55</v>
      </c>
      <c r="AE11" s="1"/>
      <c r="AF11" s="1" t="s">
        <v>135</v>
      </c>
      <c r="AG11" s="1" t="s">
        <v>57</v>
      </c>
      <c r="AH11" s="1"/>
      <c r="AI11" s="1"/>
      <c r="AJ11" s="1" t="s">
        <v>182</v>
      </c>
      <c r="AK11" s="1" t="s">
        <v>59</v>
      </c>
      <c r="AL11" s="1" t="s">
        <v>183</v>
      </c>
      <c r="AM11" s="1" t="s">
        <v>184</v>
      </c>
    </row>
    <row r="12" spans="1:39" x14ac:dyDescent="0.3">
      <c r="A12" s="1" t="str">
        <f>HYPERLINK("https://hsdes.intel.com/resource/14013162374","14013162374")</f>
        <v>14013162374</v>
      </c>
      <c r="B12" s="1" t="s">
        <v>185</v>
      </c>
      <c r="C12" s="1" t="s">
        <v>618</v>
      </c>
      <c r="D12" s="1"/>
      <c r="E12" s="1"/>
      <c r="F12" s="1" t="s">
        <v>48</v>
      </c>
      <c r="G12" s="1" t="s">
        <v>67</v>
      </c>
      <c r="H12" s="1" t="s">
        <v>38</v>
      </c>
      <c r="I12" s="1" t="s">
        <v>39</v>
      </c>
      <c r="J12" s="1" t="s">
        <v>40</v>
      </c>
      <c r="K12" s="1" t="s">
        <v>173</v>
      </c>
      <c r="L12" s="1">
        <v>15</v>
      </c>
      <c r="M12" s="1">
        <v>10</v>
      </c>
      <c r="N12" s="1" t="s">
        <v>186</v>
      </c>
      <c r="O12" s="1" t="s">
        <v>175</v>
      </c>
      <c r="P12" s="1" t="s">
        <v>187</v>
      </c>
      <c r="Q12" s="1" t="s">
        <v>188</v>
      </c>
      <c r="R12" s="1" t="s">
        <v>189</v>
      </c>
      <c r="S12" s="1" t="s">
        <v>186</v>
      </c>
      <c r="T12" s="1" t="s">
        <v>47</v>
      </c>
      <c r="U12" s="1"/>
      <c r="V12" s="1" t="s">
        <v>139</v>
      </c>
      <c r="W12" s="1" t="s">
        <v>190</v>
      </c>
      <c r="X12" s="1" t="s">
        <v>50</v>
      </c>
      <c r="Y12" s="1" t="s">
        <v>64</v>
      </c>
      <c r="Z12" s="1" t="s">
        <v>191</v>
      </c>
      <c r="AA12" s="1" t="s">
        <v>192</v>
      </c>
      <c r="AB12" s="1"/>
      <c r="AC12" s="1" t="s">
        <v>54</v>
      </c>
      <c r="AD12" s="1" t="s">
        <v>55</v>
      </c>
      <c r="AE12" s="1"/>
      <c r="AF12" s="1" t="s">
        <v>56</v>
      </c>
      <c r="AG12" s="1" t="s">
        <v>57</v>
      </c>
      <c r="AH12" s="1"/>
      <c r="AI12" s="1"/>
      <c r="AJ12" s="1" t="s">
        <v>58</v>
      </c>
      <c r="AK12" s="1" t="s">
        <v>59</v>
      </c>
      <c r="AL12" s="1" t="s">
        <v>193</v>
      </c>
      <c r="AM12" s="1" t="s">
        <v>194</v>
      </c>
    </row>
    <row r="13" spans="1:39" x14ac:dyDescent="0.3">
      <c r="A13" s="1" t="str">
        <f>HYPERLINK("https://hsdes.intel.com/resource/14013162379","14013162379")</f>
        <v>14013162379</v>
      </c>
      <c r="B13" s="1" t="s">
        <v>195</v>
      </c>
      <c r="C13" s="1" t="s">
        <v>618</v>
      </c>
      <c r="D13" s="1"/>
      <c r="E13" s="1"/>
      <c r="F13" s="1" t="s">
        <v>48</v>
      </c>
      <c r="G13" s="1" t="s">
        <v>67</v>
      </c>
      <c r="H13" s="1" t="s">
        <v>38</v>
      </c>
      <c r="I13" s="1" t="s">
        <v>39</v>
      </c>
      <c r="J13" s="1" t="s">
        <v>40</v>
      </c>
      <c r="K13" s="1" t="s">
        <v>173</v>
      </c>
      <c r="L13" s="1">
        <v>15</v>
      </c>
      <c r="M13" s="1">
        <v>10</v>
      </c>
      <c r="N13" s="1" t="s">
        <v>196</v>
      </c>
      <c r="O13" s="1" t="s">
        <v>175</v>
      </c>
      <c r="P13" s="1" t="s">
        <v>187</v>
      </c>
      <c r="Q13" s="1" t="s">
        <v>197</v>
      </c>
      <c r="R13" s="1" t="s">
        <v>189</v>
      </c>
      <c r="S13" s="1" t="s">
        <v>196</v>
      </c>
      <c r="T13" s="1" t="s">
        <v>47</v>
      </c>
      <c r="U13" s="1"/>
      <c r="V13" s="1" t="s">
        <v>139</v>
      </c>
      <c r="W13" s="1" t="s">
        <v>198</v>
      </c>
      <c r="X13" s="1" t="s">
        <v>50</v>
      </c>
      <c r="Y13" s="1" t="s">
        <v>64</v>
      </c>
      <c r="Z13" s="1" t="s">
        <v>191</v>
      </c>
      <c r="AA13" s="1" t="s">
        <v>192</v>
      </c>
      <c r="AB13" s="1"/>
      <c r="AC13" s="1" t="s">
        <v>54</v>
      </c>
      <c r="AD13" s="1" t="s">
        <v>55</v>
      </c>
      <c r="AE13" s="1"/>
      <c r="AF13" s="1" t="s">
        <v>56</v>
      </c>
      <c r="AG13" s="1" t="s">
        <v>57</v>
      </c>
      <c r="AH13" s="1"/>
      <c r="AI13" s="1"/>
      <c r="AJ13" s="1" t="s">
        <v>58</v>
      </c>
      <c r="AK13" s="1" t="s">
        <v>59</v>
      </c>
      <c r="AL13" s="1" t="s">
        <v>199</v>
      </c>
      <c r="AM13" s="1" t="s">
        <v>200</v>
      </c>
    </row>
    <row r="14" spans="1:39" x14ac:dyDescent="0.3">
      <c r="A14" s="1" t="str">
        <f>HYPERLINK("https://hsdes.intel.com/resource/14013163171","14013163171")</f>
        <v>14013163171</v>
      </c>
      <c r="B14" s="1" t="s">
        <v>201</v>
      </c>
      <c r="C14" s="1" t="s">
        <v>618</v>
      </c>
      <c r="D14" s="1"/>
      <c r="E14" s="1"/>
      <c r="F14" s="1" t="s">
        <v>48</v>
      </c>
      <c r="G14" s="1" t="s">
        <v>93</v>
      </c>
      <c r="H14" s="1" t="s">
        <v>38</v>
      </c>
      <c r="I14" s="1" t="s">
        <v>39</v>
      </c>
      <c r="J14" s="1" t="s">
        <v>40</v>
      </c>
      <c r="K14" s="1" t="s">
        <v>202</v>
      </c>
      <c r="L14" s="1">
        <v>40</v>
      </c>
      <c r="M14" s="1">
        <v>30</v>
      </c>
      <c r="N14" s="1" t="s">
        <v>203</v>
      </c>
      <c r="O14" s="1" t="s">
        <v>115</v>
      </c>
      <c r="P14" s="1" t="s">
        <v>204</v>
      </c>
      <c r="Q14" s="1" t="s">
        <v>138</v>
      </c>
      <c r="R14" s="1" t="s">
        <v>205</v>
      </c>
      <c r="S14" s="1" t="s">
        <v>203</v>
      </c>
      <c r="T14" s="1" t="s">
        <v>47</v>
      </c>
      <c r="U14" s="1"/>
      <c r="V14" s="1" t="s">
        <v>48</v>
      </c>
      <c r="W14" s="1" t="s">
        <v>206</v>
      </c>
      <c r="X14" s="1" t="s">
        <v>50</v>
      </c>
      <c r="Y14" s="1" t="s">
        <v>120</v>
      </c>
      <c r="Z14" s="1" t="s">
        <v>207</v>
      </c>
      <c r="AA14" s="1" t="s">
        <v>208</v>
      </c>
      <c r="AB14" s="1"/>
      <c r="AC14" s="1" t="s">
        <v>54</v>
      </c>
      <c r="AD14" s="1" t="s">
        <v>55</v>
      </c>
      <c r="AE14" s="1"/>
      <c r="AF14" s="1" t="s">
        <v>123</v>
      </c>
      <c r="AG14" s="1" t="s">
        <v>57</v>
      </c>
      <c r="AH14" s="1"/>
      <c r="AI14" s="1"/>
      <c r="AJ14" s="1" t="s">
        <v>58</v>
      </c>
      <c r="AK14" s="1" t="s">
        <v>59</v>
      </c>
      <c r="AL14" s="1" t="s">
        <v>209</v>
      </c>
      <c r="AM14" s="1" t="s">
        <v>210</v>
      </c>
    </row>
    <row r="15" spans="1:39" x14ac:dyDescent="0.3">
      <c r="A15" s="1" t="str">
        <f>HYPERLINK("https://hsdes.intel.com/resource/14013169069","14013169069")</f>
        <v>14013169069</v>
      </c>
      <c r="B15" s="1" t="s">
        <v>211</v>
      </c>
      <c r="C15" s="1" t="s">
        <v>618</v>
      </c>
      <c r="D15" s="1"/>
      <c r="E15" s="1"/>
      <c r="F15" s="1" t="s">
        <v>212</v>
      </c>
      <c r="G15" s="1" t="s">
        <v>62</v>
      </c>
      <c r="H15" s="1" t="s">
        <v>38</v>
      </c>
      <c r="I15" s="1" t="s">
        <v>39</v>
      </c>
      <c r="J15" s="1" t="s">
        <v>40</v>
      </c>
      <c r="K15" s="1" t="s">
        <v>213</v>
      </c>
      <c r="L15" s="1">
        <v>60</v>
      </c>
      <c r="M15" s="1">
        <v>35</v>
      </c>
      <c r="N15" s="1" t="s">
        <v>214</v>
      </c>
      <c r="O15" s="1" t="s">
        <v>215</v>
      </c>
      <c r="P15" s="1" t="s">
        <v>216</v>
      </c>
      <c r="Q15" s="1" t="s">
        <v>217</v>
      </c>
      <c r="R15" s="1" t="s">
        <v>218</v>
      </c>
      <c r="S15" s="1" t="s">
        <v>214</v>
      </c>
      <c r="T15" s="1" t="s">
        <v>47</v>
      </c>
      <c r="U15" s="1"/>
      <c r="V15" s="1" t="s">
        <v>212</v>
      </c>
      <c r="W15" s="1" t="s">
        <v>219</v>
      </c>
      <c r="X15" s="1" t="s">
        <v>50</v>
      </c>
      <c r="Y15" s="1" t="s">
        <v>51</v>
      </c>
      <c r="Z15" s="1" t="s">
        <v>220</v>
      </c>
      <c r="AA15" s="1" t="s">
        <v>221</v>
      </c>
      <c r="AB15" s="1"/>
      <c r="AC15" s="1" t="s">
        <v>54</v>
      </c>
      <c r="AD15" s="1" t="s">
        <v>55</v>
      </c>
      <c r="AE15" s="1"/>
      <c r="AF15" s="1" t="s">
        <v>123</v>
      </c>
      <c r="AG15" s="1" t="s">
        <v>57</v>
      </c>
      <c r="AH15" s="1"/>
      <c r="AI15" s="1"/>
      <c r="AJ15" s="1" t="s">
        <v>58</v>
      </c>
      <c r="AK15" s="1" t="s">
        <v>59</v>
      </c>
      <c r="AL15" s="1" t="s">
        <v>222</v>
      </c>
      <c r="AM15" s="1" t="s">
        <v>223</v>
      </c>
    </row>
    <row r="16" spans="1:39" x14ac:dyDescent="0.3">
      <c r="A16" s="1" t="str">
        <f>HYPERLINK("https://hsdes.intel.com/resource/14013172845","14013172845")</f>
        <v>14013172845</v>
      </c>
      <c r="B16" s="1" t="s">
        <v>224</v>
      </c>
      <c r="C16" s="1" t="s">
        <v>618</v>
      </c>
      <c r="D16" s="1"/>
      <c r="E16" s="1"/>
      <c r="F16" s="1" t="s">
        <v>48</v>
      </c>
      <c r="G16" s="1" t="s">
        <v>93</v>
      </c>
      <c r="H16" s="1" t="s">
        <v>38</v>
      </c>
      <c r="I16" s="1" t="s">
        <v>39</v>
      </c>
      <c r="J16" s="1" t="s">
        <v>40</v>
      </c>
      <c r="K16" s="1" t="s">
        <v>113</v>
      </c>
      <c r="L16" s="1">
        <v>20</v>
      </c>
      <c r="M16" s="1">
        <v>10</v>
      </c>
      <c r="N16" s="1" t="s">
        <v>225</v>
      </c>
      <c r="O16" s="1" t="s">
        <v>115</v>
      </c>
      <c r="P16" s="1" t="s">
        <v>226</v>
      </c>
      <c r="Q16" s="1" t="s">
        <v>227</v>
      </c>
      <c r="R16" s="1" t="s">
        <v>228</v>
      </c>
      <c r="S16" s="1" t="s">
        <v>225</v>
      </c>
      <c r="T16" s="1" t="s">
        <v>47</v>
      </c>
      <c r="U16" s="1"/>
      <c r="V16" s="1" t="s">
        <v>48</v>
      </c>
      <c r="W16" s="1" t="s">
        <v>229</v>
      </c>
      <c r="X16" s="1" t="s">
        <v>50</v>
      </c>
      <c r="Y16" s="1" t="s">
        <v>51</v>
      </c>
      <c r="Z16" s="1" t="s">
        <v>230</v>
      </c>
      <c r="AA16" s="1" t="s">
        <v>231</v>
      </c>
      <c r="AB16" s="1"/>
      <c r="AC16" s="1" t="s">
        <v>54</v>
      </c>
      <c r="AD16" s="1" t="s">
        <v>55</v>
      </c>
      <c r="AE16" s="1"/>
      <c r="AF16" s="1" t="s">
        <v>56</v>
      </c>
      <c r="AG16" s="1" t="s">
        <v>57</v>
      </c>
      <c r="AH16" s="1"/>
      <c r="AI16" s="1"/>
      <c r="AJ16" s="1" t="s">
        <v>58</v>
      </c>
      <c r="AK16" s="1" t="s">
        <v>59</v>
      </c>
      <c r="AL16" s="1" t="s">
        <v>232</v>
      </c>
      <c r="AM16" s="1" t="s">
        <v>233</v>
      </c>
    </row>
    <row r="17" spans="1:39" x14ac:dyDescent="0.3">
      <c r="A17" s="1" t="str">
        <f>HYPERLINK("https://hsdes.intel.com/resource/14013173207","14013173207")</f>
        <v>14013173207</v>
      </c>
      <c r="B17" s="1" t="s">
        <v>234</v>
      </c>
      <c r="C17" s="1" t="s">
        <v>618</v>
      </c>
      <c r="D17" s="1"/>
      <c r="E17" s="1"/>
      <c r="F17" s="1" t="s">
        <v>107</v>
      </c>
      <c r="G17" s="1" t="s">
        <v>82</v>
      </c>
      <c r="H17" s="1" t="s">
        <v>38</v>
      </c>
      <c r="I17" s="1" t="s">
        <v>39</v>
      </c>
      <c r="J17" s="1" t="s">
        <v>40</v>
      </c>
      <c r="K17" s="1" t="s">
        <v>111</v>
      </c>
      <c r="L17" s="1">
        <v>10</v>
      </c>
      <c r="M17" s="1">
        <v>8</v>
      </c>
      <c r="N17" s="1" t="s">
        <v>235</v>
      </c>
      <c r="O17" s="1" t="s">
        <v>108</v>
      </c>
      <c r="P17" s="1" t="s">
        <v>236</v>
      </c>
      <c r="Q17" s="1" t="s">
        <v>237</v>
      </c>
      <c r="R17" s="1" t="s">
        <v>238</v>
      </c>
      <c r="S17" s="1" t="s">
        <v>235</v>
      </c>
      <c r="T17" s="1" t="s">
        <v>74</v>
      </c>
      <c r="U17" s="1" t="s">
        <v>109</v>
      </c>
      <c r="V17" s="1" t="s">
        <v>110</v>
      </c>
      <c r="W17" s="1" t="s">
        <v>239</v>
      </c>
      <c r="X17" s="1" t="s">
        <v>50</v>
      </c>
      <c r="Y17" s="1" t="s">
        <v>51</v>
      </c>
      <c r="Z17" s="1" t="s">
        <v>240</v>
      </c>
      <c r="AA17" s="1" t="s">
        <v>241</v>
      </c>
      <c r="AB17" s="1"/>
      <c r="AC17" s="1" t="s">
        <v>54</v>
      </c>
      <c r="AD17" s="1" t="s">
        <v>55</v>
      </c>
      <c r="AE17" s="1"/>
      <c r="AF17" s="1" t="s">
        <v>56</v>
      </c>
      <c r="AG17" s="1" t="s">
        <v>103</v>
      </c>
      <c r="AH17" s="1"/>
      <c r="AI17" s="1"/>
      <c r="AJ17" s="1" t="s">
        <v>58</v>
      </c>
      <c r="AK17" s="1" t="s">
        <v>59</v>
      </c>
      <c r="AL17" s="1" t="s">
        <v>242</v>
      </c>
      <c r="AM17" s="1" t="s">
        <v>243</v>
      </c>
    </row>
    <row r="18" spans="1:39" x14ac:dyDescent="0.3">
      <c r="A18" s="1" t="str">
        <f>HYPERLINK("https://hsdes.intel.com/resource/14013174007","14013174007")</f>
        <v>14013174007</v>
      </c>
      <c r="B18" s="1" t="s">
        <v>244</v>
      </c>
      <c r="C18" s="1" t="s">
        <v>618</v>
      </c>
      <c r="D18" s="1"/>
      <c r="E18" s="1"/>
      <c r="F18" s="1" t="s">
        <v>66</v>
      </c>
      <c r="G18" s="1" t="s">
        <v>67</v>
      </c>
      <c r="H18" s="1" t="s">
        <v>38</v>
      </c>
      <c r="I18" s="1" t="s">
        <v>39</v>
      </c>
      <c r="J18" s="1" t="s">
        <v>40</v>
      </c>
      <c r="K18" s="1" t="s">
        <v>41</v>
      </c>
      <c r="L18" s="1">
        <v>15</v>
      </c>
      <c r="M18" s="1">
        <v>15</v>
      </c>
      <c r="N18" s="1" t="s">
        <v>245</v>
      </c>
      <c r="O18" s="1" t="s">
        <v>70</v>
      </c>
      <c r="P18" s="1" t="s">
        <v>246</v>
      </c>
      <c r="Q18" s="1" t="s">
        <v>247</v>
      </c>
      <c r="R18" s="1" t="s">
        <v>248</v>
      </c>
      <c r="S18" s="1" t="s">
        <v>245</v>
      </c>
      <c r="T18" s="1" t="s">
        <v>74</v>
      </c>
      <c r="U18" s="1" t="s">
        <v>249</v>
      </c>
      <c r="V18" s="1" t="s">
        <v>75</v>
      </c>
      <c r="W18" s="1" t="s">
        <v>250</v>
      </c>
      <c r="X18" s="1" t="s">
        <v>50</v>
      </c>
      <c r="Y18" s="1" t="s">
        <v>64</v>
      </c>
      <c r="Z18" s="1" t="s">
        <v>251</v>
      </c>
      <c r="AA18" s="1" t="s">
        <v>252</v>
      </c>
      <c r="AB18" s="1"/>
      <c r="AC18" s="1" t="s">
        <v>54</v>
      </c>
      <c r="AD18" s="1" t="s">
        <v>55</v>
      </c>
      <c r="AE18" s="1"/>
      <c r="AF18" s="1" t="s">
        <v>135</v>
      </c>
      <c r="AG18" s="1" t="s">
        <v>103</v>
      </c>
      <c r="AH18" s="1"/>
      <c r="AI18" s="1"/>
      <c r="AJ18" s="1" t="s">
        <v>58</v>
      </c>
      <c r="AK18" s="1" t="s">
        <v>59</v>
      </c>
      <c r="AL18" s="1" t="s">
        <v>253</v>
      </c>
      <c r="AM18" s="1" t="s">
        <v>254</v>
      </c>
    </row>
    <row r="19" spans="1:39" x14ac:dyDescent="0.3">
      <c r="A19" s="1" t="str">
        <f>HYPERLINK("https://hsdes.intel.com/resource/14013174240","14013174240")</f>
        <v>14013174240</v>
      </c>
      <c r="B19" s="1" t="s">
        <v>255</v>
      </c>
      <c r="C19" s="1" t="s">
        <v>618</v>
      </c>
      <c r="D19" s="1"/>
      <c r="E19" s="1"/>
      <c r="F19" s="1" t="s">
        <v>66</v>
      </c>
      <c r="G19" s="1" t="s">
        <v>82</v>
      </c>
      <c r="H19" s="1" t="s">
        <v>38</v>
      </c>
      <c r="I19" s="1" t="s">
        <v>39</v>
      </c>
      <c r="J19" s="1" t="s">
        <v>40</v>
      </c>
      <c r="K19" s="1" t="s">
        <v>256</v>
      </c>
      <c r="L19" s="1">
        <v>35</v>
      </c>
      <c r="M19" s="1">
        <v>30</v>
      </c>
      <c r="N19" s="1" t="s">
        <v>257</v>
      </c>
      <c r="O19" s="1" t="s">
        <v>70</v>
      </c>
      <c r="P19" s="1" t="s">
        <v>258</v>
      </c>
      <c r="Q19" s="1" t="s">
        <v>259</v>
      </c>
      <c r="R19" s="1" t="s">
        <v>260</v>
      </c>
      <c r="S19" s="1" t="s">
        <v>257</v>
      </c>
      <c r="T19" s="1" t="s">
        <v>74</v>
      </c>
      <c r="U19" s="1" t="s">
        <v>249</v>
      </c>
      <c r="V19" s="1" t="s">
        <v>75</v>
      </c>
      <c r="W19" s="1" t="s">
        <v>261</v>
      </c>
      <c r="X19" s="1" t="s">
        <v>50</v>
      </c>
      <c r="Y19" s="1" t="s">
        <v>64</v>
      </c>
      <c r="Z19" s="1" t="s">
        <v>262</v>
      </c>
      <c r="AA19" s="1" t="s">
        <v>263</v>
      </c>
      <c r="AB19" s="1"/>
      <c r="AC19" s="1" t="s">
        <v>54</v>
      </c>
      <c r="AD19" s="1" t="s">
        <v>55</v>
      </c>
      <c r="AE19" s="1"/>
      <c r="AF19" s="1" t="s">
        <v>123</v>
      </c>
      <c r="AG19" s="1" t="s">
        <v>103</v>
      </c>
      <c r="AH19" s="1"/>
      <c r="AI19" s="1"/>
      <c r="AJ19" s="1" t="s">
        <v>58</v>
      </c>
      <c r="AK19" s="1" t="s">
        <v>264</v>
      </c>
      <c r="AL19" s="1" t="s">
        <v>265</v>
      </c>
      <c r="AM19" s="1" t="s">
        <v>266</v>
      </c>
    </row>
    <row r="20" spans="1:39" x14ac:dyDescent="0.3">
      <c r="A20" s="1" t="str">
        <f>HYPERLINK("https://hsdes.intel.com/resource/14013175263","14013175263")</f>
        <v>14013175263</v>
      </c>
      <c r="B20" s="1" t="s">
        <v>267</v>
      </c>
      <c r="C20" s="1" t="s">
        <v>618</v>
      </c>
      <c r="D20" s="1"/>
      <c r="E20" s="1"/>
      <c r="F20" s="1" t="s">
        <v>66</v>
      </c>
      <c r="G20" s="1" t="s">
        <v>82</v>
      </c>
      <c r="H20" s="1" t="s">
        <v>38</v>
      </c>
      <c r="I20" s="1" t="s">
        <v>39</v>
      </c>
      <c r="J20" s="1" t="s">
        <v>40</v>
      </c>
      <c r="K20" s="1" t="s">
        <v>256</v>
      </c>
      <c r="L20" s="1">
        <v>15</v>
      </c>
      <c r="M20" s="1">
        <v>12</v>
      </c>
      <c r="N20" s="1" t="s">
        <v>268</v>
      </c>
      <c r="O20" s="1" t="s">
        <v>70</v>
      </c>
      <c r="P20" s="1" t="s">
        <v>269</v>
      </c>
      <c r="Q20" s="1" t="s">
        <v>270</v>
      </c>
      <c r="R20" s="1" t="s">
        <v>271</v>
      </c>
      <c r="S20" s="1" t="s">
        <v>268</v>
      </c>
      <c r="T20" s="1" t="s">
        <v>74</v>
      </c>
      <c r="U20" s="1" t="s">
        <v>249</v>
      </c>
      <c r="V20" s="1" t="s">
        <v>75</v>
      </c>
      <c r="W20" s="1" t="s">
        <v>272</v>
      </c>
      <c r="X20" s="1" t="s">
        <v>50</v>
      </c>
      <c r="Y20" s="1" t="s">
        <v>120</v>
      </c>
      <c r="Z20" s="1" t="s">
        <v>273</v>
      </c>
      <c r="AA20" s="1" t="s">
        <v>274</v>
      </c>
      <c r="AB20" s="1"/>
      <c r="AC20" s="1" t="s">
        <v>54</v>
      </c>
      <c r="AD20" s="1" t="s">
        <v>55</v>
      </c>
      <c r="AE20" s="1"/>
      <c r="AF20" s="1" t="s">
        <v>56</v>
      </c>
      <c r="AG20" s="1" t="s">
        <v>57</v>
      </c>
      <c r="AH20" s="1"/>
      <c r="AI20" s="1"/>
      <c r="AJ20" s="1" t="s">
        <v>58</v>
      </c>
      <c r="AK20" s="1" t="s">
        <v>59</v>
      </c>
      <c r="AL20" s="1" t="s">
        <v>275</v>
      </c>
      <c r="AM20" s="1" t="s">
        <v>276</v>
      </c>
    </row>
    <row r="21" spans="1:39" x14ac:dyDescent="0.3">
      <c r="A21" s="1" t="str">
        <f>HYPERLINK("https://hsdes.intel.com/resource/14013175430","14013175430")</f>
        <v>14013175430</v>
      </c>
      <c r="B21" s="1" t="s">
        <v>277</v>
      </c>
      <c r="C21" s="1" t="s">
        <v>618</v>
      </c>
      <c r="D21" s="1"/>
      <c r="E21" s="1"/>
      <c r="F21" s="1" t="s">
        <v>66</v>
      </c>
      <c r="G21" s="1" t="s">
        <v>82</v>
      </c>
      <c r="H21" s="1" t="s">
        <v>38</v>
      </c>
      <c r="I21" s="1" t="s">
        <v>39</v>
      </c>
      <c r="J21" s="1" t="s">
        <v>40</v>
      </c>
      <c r="K21" s="1" t="s">
        <v>278</v>
      </c>
      <c r="L21" s="1">
        <v>25</v>
      </c>
      <c r="M21" s="1">
        <v>23</v>
      </c>
      <c r="N21" s="1" t="s">
        <v>279</v>
      </c>
      <c r="O21" s="1" t="s">
        <v>70</v>
      </c>
      <c r="P21" s="1" t="s">
        <v>280</v>
      </c>
      <c r="Q21" s="1" t="s">
        <v>281</v>
      </c>
      <c r="R21" s="1" t="s">
        <v>282</v>
      </c>
      <c r="S21" s="1" t="s">
        <v>279</v>
      </c>
      <c r="T21" s="1" t="s">
        <v>74</v>
      </c>
      <c r="U21" s="1" t="s">
        <v>249</v>
      </c>
      <c r="V21" s="1" t="s">
        <v>75</v>
      </c>
      <c r="W21" s="1" t="s">
        <v>283</v>
      </c>
      <c r="X21" s="1" t="s">
        <v>50</v>
      </c>
      <c r="Y21" s="1" t="s">
        <v>51</v>
      </c>
      <c r="Z21" s="1" t="s">
        <v>284</v>
      </c>
      <c r="AA21" s="1" t="s">
        <v>285</v>
      </c>
      <c r="AB21" s="1"/>
      <c r="AC21" s="1" t="s">
        <v>54</v>
      </c>
      <c r="AD21" s="1" t="s">
        <v>55</v>
      </c>
      <c r="AE21" s="1"/>
      <c r="AF21" s="1" t="s">
        <v>135</v>
      </c>
      <c r="AG21" s="1" t="s">
        <v>57</v>
      </c>
      <c r="AH21" s="1"/>
      <c r="AI21" s="1"/>
      <c r="AJ21" s="1" t="s">
        <v>58</v>
      </c>
      <c r="AK21" s="1" t="s">
        <v>59</v>
      </c>
      <c r="AL21" s="1" t="s">
        <v>286</v>
      </c>
      <c r="AM21" s="1" t="s">
        <v>287</v>
      </c>
    </row>
    <row r="22" spans="1:39" x14ac:dyDescent="0.3">
      <c r="A22" s="1" t="str">
        <f>HYPERLINK("https://hsdes.intel.com/resource/14013176063","14013176063")</f>
        <v>14013176063</v>
      </c>
      <c r="B22" s="1" t="s">
        <v>289</v>
      </c>
      <c r="C22" s="1" t="s">
        <v>618</v>
      </c>
      <c r="D22" s="1"/>
      <c r="E22" s="1"/>
      <c r="F22" s="1" t="s">
        <v>66</v>
      </c>
      <c r="G22" s="1" t="s">
        <v>67</v>
      </c>
      <c r="H22" s="1" t="s">
        <v>38</v>
      </c>
      <c r="I22" s="1" t="s">
        <v>39</v>
      </c>
      <c r="J22" s="1" t="s">
        <v>40</v>
      </c>
      <c r="K22" s="1" t="s">
        <v>290</v>
      </c>
      <c r="L22" s="1">
        <v>15</v>
      </c>
      <c r="M22" s="1">
        <v>10</v>
      </c>
      <c r="N22" s="1" t="s">
        <v>291</v>
      </c>
      <c r="O22" s="1" t="s">
        <v>70</v>
      </c>
      <c r="P22" s="1" t="s">
        <v>292</v>
      </c>
      <c r="Q22" s="1" t="s">
        <v>293</v>
      </c>
      <c r="R22" s="1" t="s">
        <v>294</v>
      </c>
      <c r="S22" s="1" t="s">
        <v>291</v>
      </c>
      <c r="T22" s="1" t="s">
        <v>74</v>
      </c>
      <c r="U22" s="1" t="s">
        <v>249</v>
      </c>
      <c r="V22" s="1" t="s">
        <v>75</v>
      </c>
      <c r="W22" s="1" t="s">
        <v>295</v>
      </c>
      <c r="X22" s="1" t="s">
        <v>50</v>
      </c>
      <c r="Y22" s="1" t="s">
        <v>120</v>
      </c>
      <c r="Z22" s="1" t="s">
        <v>296</v>
      </c>
      <c r="AA22" s="1" t="s">
        <v>297</v>
      </c>
      <c r="AB22" s="1"/>
      <c r="AC22" s="1" t="s">
        <v>54</v>
      </c>
      <c r="AD22" s="1" t="s">
        <v>55</v>
      </c>
      <c r="AE22" s="1"/>
      <c r="AF22" s="1" t="s">
        <v>56</v>
      </c>
      <c r="AG22" s="1" t="s">
        <v>57</v>
      </c>
      <c r="AH22" s="1"/>
      <c r="AI22" s="1"/>
      <c r="AJ22" s="1" t="s">
        <v>58</v>
      </c>
      <c r="AK22" s="1" t="s">
        <v>59</v>
      </c>
      <c r="AL22" s="1" t="s">
        <v>298</v>
      </c>
      <c r="AM22" s="1" t="s">
        <v>299</v>
      </c>
    </row>
    <row r="23" spans="1:39" x14ac:dyDescent="0.3">
      <c r="A23" s="1" t="str">
        <f>HYPERLINK("https://hsdes.intel.com/resource/14013176669","14013176669")</f>
        <v>14013176669</v>
      </c>
      <c r="B23" s="1" t="s">
        <v>300</v>
      </c>
      <c r="C23" s="1" t="s">
        <v>618</v>
      </c>
      <c r="D23" s="1"/>
      <c r="E23" s="1"/>
      <c r="F23" s="1" t="s">
        <v>48</v>
      </c>
      <c r="G23" s="1" t="s">
        <v>82</v>
      </c>
      <c r="H23" s="1" t="s">
        <v>38</v>
      </c>
      <c r="I23" s="1" t="s">
        <v>39</v>
      </c>
      <c r="J23" s="1" t="s">
        <v>40</v>
      </c>
      <c r="K23" s="1" t="s">
        <v>113</v>
      </c>
      <c r="L23" s="1">
        <v>40</v>
      </c>
      <c r="M23" s="1">
        <v>35</v>
      </c>
      <c r="N23" s="1" t="s">
        <v>301</v>
      </c>
      <c r="O23" s="1" t="s">
        <v>115</v>
      </c>
      <c r="P23" s="1" t="s">
        <v>302</v>
      </c>
      <c r="Q23" s="1" t="s">
        <v>303</v>
      </c>
      <c r="R23" s="1" t="s">
        <v>304</v>
      </c>
      <c r="S23" s="1" t="s">
        <v>301</v>
      </c>
      <c r="T23" s="1" t="s">
        <v>47</v>
      </c>
      <c r="U23" s="1"/>
      <c r="V23" s="1" t="s">
        <v>48</v>
      </c>
      <c r="W23" s="1" t="s">
        <v>305</v>
      </c>
      <c r="X23" s="1" t="s">
        <v>50</v>
      </c>
      <c r="Y23" s="1" t="s">
        <v>120</v>
      </c>
      <c r="Z23" s="1" t="s">
        <v>306</v>
      </c>
      <c r="AA23" s="1" t="s">
        <v>307</v>
      </c>
      <c r="AB23" s="1"/>
      <c r="AC23" s="1" t="s">
        <v>54</v>
      </c>
      <c r="AD23" s="1" t="s">
        <v>55</v>
      </c>
      <c r="AE23" s="1"/>
      <c r="AF23" s="1" t="s">
        <v>123</v>
      </c>
      <c r="AG23" s="1" t="s">
        <v>57</v>
      </c>
      <c r="AH23" s="1"/>
      <c r="AI23" s="1"/>
      <c r="AJ23" s="1" t="s">
        <v>58</v>
      </c>
      <c r="AK23" s="1" t="s">
        <v>59</v>
      </c>
      <c r="AL23" s="1" t="s">
        <v>308</v>
      </c>
      <c r="AM23" s="1" t="s">
        <v>309</v>
      </c>
    </row>
    <row r="24" spans="1:39" x14ac:dyDescent="0.3">
      <c r="A24" s="1" t="str">
        <f>HYPERLINK("https://hsdes.intel.com/resource/14013179078","14013179078")</f>
        <v>14013179078</v>
      </c>
      <c r="B24" s="1" t="s">
        <v>312</v>
      </c>
      <c r="C24" s="1" t="s">
        <v>618</v>
      </c>
      <c r="D24" s="1"/>
      <c r="E24" s="1"/>
      <c r="F24" s="1" t="s">
        <v>66</v>
      </c>
      <c r="G24" s="1" t="s">
        <v>67</v>
      </c>
      <c r="H24" s="1" t="s">
        <v>38</v>
      </c>
      <c r="I24" s="1" t="s">
        <v>39</v>
      </c>
      <c r="J24" s="1" t="s">
        <v>40</v>
      </c>
      <c r="K24" s="1" t="s">
        <v>256</v>
      </c>
      <c r="L24" s="1">
        <v>15</v>
      </c>
      <c r="M24" s="1">
        <v>10</v>
      </c>
      <c r="N24" s="1" t="s">
        <v>313</v>
      </c>
      <c r="O24" s="1" t="s">
        <v>70</v>
      </c>
      <c r="P24" s="1" t="s">
        <v>314</v>
      </c>
      <c r="Q24" s="1" t="s">
        <v>315</v>
      </c>
      <c r="R24" s="1" t="s">
        <v>316</v>
      </c>
      <c r="S24" s="1" t="s">
        <v>313</v>
      </c>
      <c r="T24" s="1" t="s">
        <v>74</v>
      </c>
      <c r="U24" s="1" t="s">
        <v>249</v>
      </c>
      <c r="V24" s="1" t="s">
        <v>75</v>
      </c>
      <c r="W24" s="1" t="s">
        <v>317</v>
      </c>
      <c r="X24" s="1" t="s">
        <v>50</v>
      </c>
      <c r="Y24" s="1" t="s">
        <v>64</v>
      </c>
      <c r="Z24" s="1" t="s">
        <v>318</v>
      </c>
      <c r="AA24" s="1" t="s">
        <v>319</v>
      </c>
      <c r="AB24" s="1"/>
      <c r="AC24" s="1" t="s">
        <v>54</v>
      </c>
      <c r="AD24" s="1" t="s">
        <v>55</v>
      </c>
      <c r="AE24" s="1"/>
      <c r="AF24" s="1" t="s">
        <v>56</v>
      </c>
      <c r="AG24" s="1" t="s">
        <v>103</v>
      </c>
      <c r="AH24" s="1"/>
      <c r="AI24" s="1"/>
      <c r="AJ24" s="1" t="s">
        <v>58</v>
      </c>
      <c r="AK24" s="1" t="s">
        <v>264</v>
      </c>
      <c r="AL24" s="1" t="s">
        <v>320</v>
      </c>
      <c r="AM24" s="1" t="s">
        <v>321</v>
      </c>
    </row>
    <row r="25" spans="1:39" x14ac:dyDescent="0.3">
      <c r="A25" s="1" t="str">
        <f>HYPERLINK("https://hsdes.intel.com/resource/14013179082","14013179082")</f>
        <v>14013179082</v>
      </c>
      <c r="B25" s="1" t="s">
        <v>322</v>
      </c>
      <c r="C25" s="1" t="s">
        <v>618</v>
      </c>
      <c r="D25" s="1"/>
      <c r="E25" s="1"/>
      <c r="F25" s="1" t="s">
        <v>48</v>
      </c>
      <c r="G25" s="1" t="s">
        <v>67</v>
      </c>
      <c r="H25" s="1" t="s">
        <v>38</v>
      </c>
      <c r="I25" s="1" t="s">
        <v>39</v>
      </c>
      <c r="J25" s="1" t="s">
        <v>40</v>
      </c>
      <c r="K25" s="1" t="s">
        <v>173</v>
      </c>
      <c r="L25" s="1">
        <v>30</v>
      </c>
      <c r="M25" s="1">
        <v>25</v>
      </c>
      <c r="N25" s="1" t="s">
        <v>323</v>
      </c>
      <c r="O25" s="1" t="s">
        <v>175</v>
      </c>
      <c r="P25" s="1" t="s">
        <v>324</v>
      </c>
      <c r="Q25" s="1" t="s">
        <v>325</v>
      </c>
      <c r="R25" s="1" t="s">
        <v>326</v>
      </c>
      <c r="S25" s="1" t="s">
        <v>323</v>
      </c>
      <c r="T25" s="1" t="s">
        <v>47</v>
      </c>
      <c r="U25" s="1"/>
      <c r="V25" s="1" t="s">
        <v>139</v>
      </c>
      <c r="W25" s="1" t="s">
        <v>327</v>
      </c>
      <c r="X25" s="1" t="s">
        <v>50</v>
      </c>
      <c r="Y25" s="1" t="s">
        <v>120</v>
      </c>
      <c r="Z25" s="1" t="s">
        <v>310</v>
      </c>
      <c r="AA25" s="1" t="s">
        <v>311</v>
      </c>
      <c r="AB25" s="1"/>
      <c r="AC25" s="1" t="s">
        <v>54</v>
      </c>
      <c r="AD25" s="1" t="s">
        <v>55</v>
      </c>
      <c r="AE25" s="1"/>
      <c r="AF25" s="1" t="s">
        <v>123</v>
      </c>
      <c r="AG25" s="1" t="s">
        <v>57</v>
      </c>
      <c r="AH25" s="1"/>
      <c r="AI25" s="1"/>
      <c r="AJ25" s="1" t="s">
        <v>58</v>
      </c>
      <c r="AK25" s="1" t="s">
        <v>59</v>
      </c>
      <c r="AL25" s="1" t="s">
        <v>328</v>
      </c>
      <c r="AM25" s="1" t="s">
        <v>329</v>
      </c>
    </row>
    <row r="26" spans="1:39" x14ac:dyDescent="0.3">
      <c r="A26" s="1" t="str">
        <f>HYPERLINK("https://hsdes.intel.com/resource/14013179099","14013179099")</f>
        <v>14013179099</v>
      </c>
      <c r="B26" s="1" t="s">
        <v>330</v>
      </c>
      <c r="C26" s="1" t="s">
        <v>618</v>
      </c>
      <c r="D26" s="1"/>
      <c r="E26" s="1"/>
      <c r="F26" s="1" t="s">
        <v>66</v>
      </c>
      <c r="G26" s="1" t="s">
        <v>67</v>
      </c>
      <c r="H26" s="1" t="s">
        <v>38</v>
      </c>
      <c r="I26" s="1" t="s">
        <v>39</v>
      </c>
      <c r="J26" s="1" t="s">
        <v>40</v>
      </c>
      <c r="K26" s="1" t="s">
        <v>41</v>
      </c>
      <c r="L26" s="1">
        <v>6</v>
      </c>
      <c r="M26" s="1">
        <v>4</v>
      </c>
      <c r="N26" s="1" t="s">
        <v>331</v>
      </c>
      <c r="O26" s="1" t="s">
        <v>70</v>
      </c>
      <c r="P26" s="1" t="s">
        <v>332</v>
      </c>
      <c r="Q26" s="1" t="s">
        <v>333</v>
      </c>
      <c r="R26" s="1" t="s">
        <v>334</v>
      </c>
      <c r="S26" s="1" t="s">
        <v>331</v>
      </c>
      <c r="T26" s="1" t="s">
        <v>74</v>
      </c>
      <c r="U26" s="1" t="s">
        <v>249</v>
      </c>
      <c r="V26" s="1" t="s">
        <v>75</v>
      </c>
      <c r="W26" s="1" t="s">
        <v>335</v>
      </c>
      <c r="X26" s="1" t="s">
        <v>50</v>
      </c>
      <c r="Y26" s="1" t="s">
        <v>120</v>
      </c>
      <c r="Z26" s="1" t="s">
        <v>336</v>
      </c>
      <c r="AA26" s="1" t="s">
        <v>337</v>
      </c>
      <c r="AB26" s="1"/>
      <c r="AC26" s="1" t="s">
        <v>54</v>
      </c>
      <c r="AD26" s="1" t="s">
        <v>134</v>
      </c>
      <c r="AE26" s="1"/>
      <c r="AF26" s="1" t="s">
        <v>56</v>
      </c>
      <c r="AG26" s="1" t="s">
        <v>57</v>
      </c>
      <c r="AH26" s="1"/>
      <c r="AI26" s="1"/>
      <c r="AJ26" s="1" t="s">
        <v>58</v>
      </c>
      <c r="AK26" s="1" t="s">
        <v>59</v>
      </c>
      <c r="AL26" s="1" t="s">
        <v>338</v>
      </c>
      <c r="AM26" s="1" t="s">
        <v>339</v>
      </c>
    </row>
    <row r="27" spans="1:39" x14ac:dyDescent="0.3">
      <c r="A27" s="1" t="str">
        <f>HYPERLINK("https://hsdes.intel.com/resource/14013179303","14013179303")</f>
        <v>14013179303</v>
      </c>
      <c r="B27" s="1" t="s">
        <v>340</v>
      </c>
      <c r="C27" s="1" t="s">
        <v>618</v>
      </c>
      <c r="D27" s="1"/>
      <c r="E27" s="1"/>
      <c r="F27" s="1" t="s">
        <v>36</v>
      </c>
      <c r="G27" s="1" t="s">
        <v>341</v>
      </c>
      <c r="H27" s="1" t="s">
        <v>38</v>
      </c>
      <c r="I27" s="1" t="s">
        <v>39</v>
      </c>
      <c r="J27" s="1" t="s">
        <v>40</v>
      </c>
      <c r="K27" s="1" t="s">
        <v>342</v>
      </c>
      <c r="L27" s="1">
        <v>3</v>
      </c>
      <c r="M27" s="1">
        <v>2</v>
      </c>
      <c r="N27" s="1" t="s">
        <v>343</v>
      </c>
      <c r="O27" s="1" t="s">
        <v>344</v>
      </c>
      <c r="P27" s="1" t="s">
        <v>345</v>
      </c>
      <c r="Q27" s="1" t="s">
        <v>346</v>
      </c>
      <c r="R27" s="1" t="s">
        <v>347</v>
      </c>
      <c r="S27" s="1" t="s">
        <v>343</v>
      </c>
      <c r="T27" s="1" t="s">
        <v>47</v>
      </c>
      <c r="U27" s="1"/>
      <c r="V27" s="1" t="s">
        <v>48</v>
      </c>
      <c r="W27" s="1" t="s">
        <v>348</v>
      </c>
      <c r="X27" s="1" t="s">
        <v>50</v>
      </c>
      <c r="Y27" s="1" t="s">
        <v>100</v>
      </c>
      <c r="Z27" s="1" t="s">
        <v>349</v>
      </c>
      <c r="AA27" s="1" t="s">
        <v>350</v>
      </c>
      <c r="AB27" s="1"/>
      <c r="AC27" s="1" t="s">
        <v>54</v>
      </c>
      <c r="AD27" s="1" t="s">
        <v>55</v>
      </c>
      <c r="AE27" s="1"/>
      <c r="AF27" s="1" t="s">
        <v>56</v>
      </c>
      <c r="AG27" s="1" t="s">
        <v>103</v>
      </c>
      <c r="AH27" s="1"/>
      <c r="AI27" s="1"/>
      <c r="AJ27" s="1" t="s">
        <v>58</v>
      </c>
      <c r="AK27" s="1" t="s">
        <v>351</v>
      </c>
      <c r="AL27" s="1" t="s">
        <v>352</v>
      </c>
      <c r="AM27" s="1" t="s">
        <v>353</v>
      </c>
    </row>
    <row r="28" spans="1:39" x14ac:dyDescent="0.3">
      <c r="A28" s="1" t="str">
        <f>HYPERLINK("https://hsdes.intel.com/resource/14013179407","14013179407")</f>
        <v>14013179407</v>
      </c>
      <c r="B28" s="1" t="s">
        <v>354</v>
      </c>
      <c r="C28" s="1" t="s">
        <v>618</v>
      </c>
      <c r="D28" s="1"/>
      <c r="E28" s="1"/>
      <c r="F28" s="1" t="s">
        <v>48</v>
      </c>
      <c r="G28" s="1" t="s">
        <v>67</v>
      </c>
      <c r="H28" s="1" t="s">
        <v>38</v>
      </c>
      <c r="I28" s="1" t="s">
        <v>39</v>
      </c>
      <c r="J28" s="1" t="s">
        <v>40</v>
      </c>
      <c r="K28" s="1" t="s">
        <v>173</v>
      </c>
      <c r="L28" s="1">
        <v>8</v>
      </c>
      <c r="M28" s="1">
        <v>6</v>
      </c>
      <c r="N28" s="1" t="s">
        <v>355</v>
      </c>
      <c r="O28" s="1" t="s">
        <v>175</v>
      </c>
      <c r="P28" s="1" t="s">
        <v>356</v>
      </c>
      <c r="Q28" s="1" t="s">
        <v>357</v>
      </c>
      <c r="R28" s="1" t="s">
        <v>358</v>
      </c>
      <c r="S28" s="1" t="s">
        <v>355</v>
      </c>
      <c r="T28" s="1" t="s">
        <v>74</v>
      </c>
      <c r="U28" s="1"/>
      <c r="V28" s="1" t="s">
        <v>139</v>
      </c>
      <c r="W28" s="1" t="s">
        <v>359</v>
      </c>
      <c r="X28" s="1" t="s">
        <v>50</v>
      </c>
      <c r="Y28" s="1" t="s">
        <v>120</v>
      </c>
      <c r="Z28" s="1" t="s">
        <v>360</v>
      </c>
      <c r="AA28" s="1" t="s">
        <v>361</v>
      </c>
      <c r="AB28" s="1"/>
      <c r="AC28" s="1" t="s">
        <v>54</v>
      </c>
      <c r="AD28" s="1" t="s">
        <v>134</v>
      </c>
      <c r="AE28" s="1"/>
      <c r="AF28" s="1" t="s">
        <v>56</v>
      </c>
      <c r="AG28" s="1" t="s">
        <v>57</v>
      </c>
      <c r="AH28" s="1"/>
      <c r="AI28" s="1"/>
      <c r="AJ28" s="1" t="s">
        <v>58</v>
      </c>
      <c r="AK28" s="1" t="s">
        <v>59</v>
      </c>
      <c r="AL28" s="1" t="s">
        <v>362</v>
      </c>
      <c r="AM28" s="1" t="s">
        <v>363</v>
      </c>
    </row>
    <row r="29" spans="1:39" x14ac:dyDescent="0.3">
      <c r="A29" s="1" t="str">
        <f>HYPERLINK("https://hsdes.intel.com/resource/14013179977","14013179977")</f>
        <v>14013179977</v>
      </c>
      <c r="B29" s="1" t="s">
        <v>364</v>
      </c>
      <c r="C29" s="1" t="s">
        <v>618</v>
      </c>
      <c r="D29" s="1"/>
      <c r="E29" s="1"/>
      <c r="F29" s="1" t="s">
        <v>36</v>
      </c>
      <c r="G29" s="1" t="s">
        <v>341</v>
      </c>
      <c r="H29" s="1" t="s">
        <v>38</v>
      </c>
      <c r="I29" s="1" t="s">
        <v>39</v>
      </c>
      <c r="J29" s="1" t="s">
        <v>40</v>
      </c>
      <c r="K29" s="1" t="s">
        <v>342</v>
      </c>
      <c r="L29" s="1">
        <v>5</v>
      </c>
      <c r="M29" s="1">
        <v>4</v>
      </c>
      <c r="N29" s="1" t="s">
        <v>365</v>
      </c>
      <c r="O29" s="1" t="s">
        <v>344</v>
      </c>
      <c r="P29" s="1" t="s">
        <v>366</v>
      </c>
      <c r="Q29" s="1" t="s">
        <v>367</v>
      </c>
      <c r="R29" s="1" t="s">
        <v>368</v>
      </c>
      <c r="S29" s="1" t="s">
        <v>365</v>
      </c>
      <c r="T29" s="1" t="s">
        <v>47</v>
      </c>
      <c r="U29" s="1"/>
      <c r="V29" s="1" t="s">
        <v>48</v>
      </c>
      <c r="W29" s="1" t="s">
        <v>369</v>
      </c>
      <c r="X29" s="1" t="s">
        <v>50</v>
      </c>
      <c r="Y29" s="1" t="s">
        <v>120</v>
      </c>
      <c r="Z29" s="1" t="s">
        <v>349</v>
      </c>
      <c r="AA29" s="1" t="s">
        <v>350</v>
      </c>
      <c r="AB29" s="1"/>
      <c r="AC29" s="1" t="s">
        <v>54</v>
      </c>
      <c r="AD29" s="1" t="s">
        <v>55</v>
      </c>
      <c r="AE29" s="1"/>
      <c r="AF29" s="1" t="s">
        <v>56</v>
      </c>
      <c r="AG29" s="1" t="s">
        <v>57</v>
      </c>
      <c r="AH29" s="1"/>
      <c r="AI29" s="1"/>
      <c r="AJ29" s="1" t="s">
        <v>58</v>
      </c>
      <c r="AK29" s="1" t="s">
        <v>351</v>
      </c>
      <c r="AL29" s="1" t="s">
        <v>370</v>
      </c>
      <c r="AM29" s="1" t="s">
        <v>371</v>
      </c>
    </row>
    <row r="30" spans="1:39" x14ac:dyDescent="0.3">
      <c r="A30" s="1" t="str">
        <f>HYPERLINK("https://hsdes.intel.com/resource/14013184884","14013184884")</f>
        <v>14013184884</v>
      </c>
      <c r="B30" s="1" t="s">
        <v>372</v>
      </c>
      <c r="C30" s="1" t="s">
        <v>618</v>
      </c>
      <c r="D30" s="1"/>
      <c r="E30" s="1"/>
      <c r="F30" s="1" t="s">
        <v>66</v>
      </c>
      <c r="G30" s="1" t="s">
        <v>67</v>
      </c>
      <c r="H30" s="1" t="s">
        <v>38</v>
      </c>
      <c r="I30" s="1" t="s">
        <v>39</v>
      </c>
      <c r="J30" s="1" t="s">
        <v>40</v>
      </c>
      <c r="K30" s="1" t="s">
        <v>41</v>
      </c>
      <c r="L30" s="1">
        <v>300</v>
      </c>
      <c r="M30" s="1">
        <v>15</v>
      </c>
      <c r="N30" s="1" t="s">
        <v>373</v>
      </c>
      <c r="O30" s="1" t="s">
        <v>70</v>
      </c>
      <c r="P30" s="1" t="s">
        <v>374</v>
      </c>
      <c r="Q30" s="1" t="s">
        <v>375</v>
      </c>
      <c r="R30" s="1" t="s">
        <v>376</v>
      </c>
      <c r="S30" s="1" t="s">
        <v>373</v>
      </c>
      <c r="T30" s="1" t="s">
        <v>74</v>
      </c>
      <c r="U30" s="1" t="s">
        <v>249</v>
      </c>
      <c r="V30" s="1" t="s">
        <v>75</v>
      </c>
      <c r="W30" s="1" t="s">
        <v>377</v>
      </c>
      <c r="X30" s="1" t="s">
        <v>50</v>
      </c>
      <c r="Y30" s="1" t="s">
        <v>100</v>
      </c>
      <c r="Z30" s="1" t="s">
        <v>378</v>
      </c>
      <c r="AA30" s="1" t="s">
        <v>379</v>
      </c>
      <c r="AB30" s="1"/>
      <c r="AC30" s="1" t="s">
        <v>54</v>
      </c>
      <c r="AD30" s="1" t="s">
        <v>55</v>
      </c>
      <c r="AE30" s="1"/>
      <c r="AF30" s="1" t="s">
        <v>135</v>
      </c>
      <c r="AG30" s="1" t="s">
        <v>103</v>
      </c>
      <c r="AH30" s="1"/>
      <c r="AI30" s="1"/>
      <c r="AJ30" s="1" t="s">
        <v>380</v>
      </c>
      <c r="AK30" s="1" t="s">
        <v>59</v>
      </c>
      <c r="AL30" s="1" t="s">
        <v>381</v>
      </c>
      <c r="AM30" s="1" t="s">
        <v>382</v>
      </c>
    </row>
    <row r="31" spans="1:39" x14ac:dyDescent="0.3">
      <c r="A31" s="1" t="str">
        <f>HYPERLINK("https://hsdes.intel.com/resource/14013184885","14013184885")</f>
        <v>14013184885</v>
      </c>
      <c r="B31" s="1" t="s">
        <v>383</v>
      </c>
      <c r="C31" s="1" t="s">
        <v>618</v>
      </c>
      <c r="D31" s="1"/>
      <c r="E31" s="1"/>
      <c r="F31" s="1" t="s">
        <v>66</v>
      </c>
      <c r="G31" s="1" t="s">
        <v>67</v>
      </c>
      <c r="H31" s="1" t="s">
        <v>38</v>
      </c>
      <c r="I31" s="1" t="s">
        <v>39</v>
      </c>
      <c r="J31" s="1" t="s">
        <v>40</v>
      </c>
      <c r="K31" s="1" t="s">
        <v>384</v>
      </c>
      <c r="L31" s="1">
        <v>25</v>
      </c>
      <c r="M31" s="1">
        <v>5</v>
      </c>
      <c r="N31" s="1" t="s">
        <v>385</v>
      </c>
      <c r="O31" s="1" t="s">
        <v>70</v>
      </c>
      <c r="P31" s="1" t="s">
        <v>386</v>
      </c>
      <c r="Q31" s="1" t="s">
        <v>375</v>
      </c>
      <c r="R31" s="1" t="s">
        <v>387</v>
      </c>
      <c r="S31" s="1" t="s">
        <v>385</v>
      </c>
      <c r="T31" s="1" t="s">
        <v>74</v>
      </c>
      <c r="U31" s="1" t="s">
        <v>249</v>
      </c>
      <c r="V31" s="1" t="s">
        <v>75</v>
      </c>
      <c r="W31" s="1" t="s">
        <v>388</v>
      </c>
      <c r="X31" s="1" t="s">
        <v>50</v>
      </c>
      <c r="Y31" s="1" t="s">
        <v>100</v>
      </c>
      <c r="Z31" s="1" t="s">
        <v>360</v>
      </c>
      <c r="AA31" s="1" t="s">
        <v>361</v>
      </c>
      <c r="AB31" s="1"/>
      <c r="AC31" s="1" t="s">
        <v>54</v>
      </c>
      <c r="AD31" s="1" t="s">
        <v>55</v>
      </c>
      <c r="AE31" s="1"/>
      <c r="AF31" s="1" t="s">
        <v>56</v>
      </c>
      <c r="AG31" s="1" t="s">
        <v>103</v>
      </c>
      <c r="AH31" s="1"/>
      <c r="AI31" s="1"/>
      <c r="AJ31" s="1" t="s">
        <v>380</v>
      </c>
      <c r="AK31" s="1" t="s">
        <v>59</v>
      </c>
      <c r="AL31" s="1" t="s">
        <v>389</v>
      </c>
      <c r="AM31" s="1" t="s">
        <v>390</v>
      </c>
    </row>
    <row r="32" spans="1:39" x14ac:dyDescent="0.3">
      <c r="A32" s="1" t="str">
        <f>HYPERLINK("https://hsdes.intel.com/resource/14013184965","14013184965")</f>
        <v>14013184965</v>
      </c>
      <c r="B32" s="1" t="s">
        <v>391</v>
      </c>
      <c r="C32" s="1" t="s">
        <v>618</v>
      </c>
      <c r="D32" s="1"/>
      <c r="E32" s="1"/>
      <c r="F32" s="1" t="s">
        <v>66</v>
      </c>
      <c r="G32" s="1" t="s">
        <v>67</v>
      </c>
      <c r="H32" s="1" t="s">
        <v>38</v>
      </c>
      <c r="I32" s="1" t="s">
        <v>39</v>
      </c>
      <c r="J32" s="1" t="s">
        <v>40</v>
      </c>
      <c r="K32" s="1" t="s">
        <v>41</v>
      </c>
      <c r="L32" s="1">
        <v>25</v>
      </c>
      <c r="M32" s="1">
        <v>5</v>
      </c>
      <c r="N32" s="1" t="s">
        <v>392</v>
      </c>
      <c r="O32" s="1" t="s">
        <v>70</v>
      </c>
      <c r="P32" s="1" t="s">
        <v>393</v>
      </c>
      <c r="Q32" s="1" t="s">
        <v>375</v>
      </c>
      <c r="R32" s="1" t="s">
        <v>394</v>
      </c>
      <c r="S32" s="1" t="s">
        <v>392</v>
      </c>
      <c r="T32" s="1" t="s">
        <v>74</v>
      </c>
      <c r="U32" s="1"/>
      <c r="V32" s="1" t="s">
        <v>75</v>
      </c>
      <c r="W32" s="1" t="s">
        <v>395</v>
      </c>
      <c r="X32" s="1" t="s">
        <v>50</v>
      </c>
      <c r="Y32" s="1" t="s">
        <v>100</v>
      </c>
      <c r="Z32" s="1" t="s">
        <v>396</v>
      </c>
      <c r="AA32" s="1" t="s">
        <v>397</v>
      </c>
      <c r="AB32" s="1"/>
      <c r="AC32" s="1" t="s">
        <v>54</v>
      </c>
      <c r="AD32" s="1" t="s">
        <v>55</v>
      </c>
      <c r="AE32" s="1"/>
      <c r="AF32" s="1" t="s">
        <v>56</v>
      </c>
      <c r="AG32" s="1" t="s">
        <v>103</v>
      </c>
      <c r="AH32" s="1"/>
      <c r="AI32" s="1"/>
      <c r="AJ32" s="1" t="s">
        <v>380</v>
      </c>
      <c r="AK32" s="1" t="s">
        <v>59</v>
      </c>
      <c r="AL32" s="1" t="s">
        <v>391</v>
      </c>
      <c r="AM32" s="1" t="s">
        <v>398</v>
      </c>
    </row>
    <row r="33" spans="1:39" x14ac:dyDescent="0.3">
      <c r="A33" s="1" t="str">
        <f>HYPERLINK("https://hsdes.intel.com/resource/14013185088","14013185088")</f>
        <v>14013185088</v>
      </c>
      <c r="B33" s="1" t="s">
        <v>399</v>
      </c>
      <c r="C33" s="1" t="s">
        <v>618</v>
      </c>
      <c r="D33" s="1"/>
      <c r="E33" s="1"/>
      <c r="F33" s="1" t="s">
        <v>66</v>
      </c>
      <c r="G33" s="1" t="s">
        <v>67</v>
      </c>
      <c r="H33" s="1" t="s">
        <v>38</v>
      </c>
      <c r="I33" s="1" t="s">
        <v>39</v>
      </c>
      <c r="J33" s="1" t="s">
        <v>40</v>
      </c>
      <c r="K33" s="1" t="s">
        <v>41</v>
      </c>
      <c r="L33" s="1">
        <v>20</v>
      </c>
      <c r="M33" s="1">
        <v>20</v>
      </c>
      <c r="N33" s="1" t="s">
        <v>400</v>
      </c>
      <c r="O33" s="1" t="s">
        <v>70</v>
      </c>
      <c r="P33" s="1" t="s">
        <v>401</v>
      </c>
      <c r="Q33" s="1" t="s">
        <v>402</v>
      </c>
      <c r="R33" s="1" t="s">
        <v>403</v>
      </c>
      <c r="S33" s="1" t="s">
        <v>400</v>
      </c>
      <c r="T33" s="1" t="s">
        <v>74</v>
      </c>
      <c r="U33" s="1" t="s">
        <v>249</v>
      </c>
      <c r="V33" s="1" t="s">
        <v>75</v>
      </c>
      <c r="W33" s="1" t="s">
        <v>404</v>
      </c>
      <c r="X33" s="1" t="s">
        <v>50</v>
      </c>
      <c r="Y33" s="1" t="s">
        <v>100</v>
      </c>
      <c r="Z33" s="1" t="s">
        <v>360</v>
      </c>
      <c r="AA33" s="1" t="s">
        <v>405</v>
      </c>
      <c r="AB33" s="1"/>
      <c r="AC33" s="1" t="s">
        <v>54</v>
      </c>
      <c r="AD33" s="1" t="s">
        <v>55</v>
      </c>
      <c r="AE33" s="1"/>
      <c r="AF33" s="1" t="s">
        <v>135</v>
      </c>
      <c r="AG33" s="1" t="s">
        <v>103</v>
      </c>
      <c r="AH33" s="1"/>
      <c r="AI33" s="1"/>
      <c r="AJ33" s="1" t="s">
        <v>380</v>
      </c>
      <c r="AK33" s="1" t="s">
        <v>59</v>
      </c>
      <c r="AL33" s="1" t="s">
        <v>406</v>
      </c>
      <c r="AM33" s="1" t="s">
        <v>407</v>
      </c>
    </row>
    <row r="34" spans="1:39" x14ac:dyDescent="0.3">
      <c r="A34" s="1" t="str">
        <f>HYPERLINK("https://hsdes.intel.com/resource/14013185094","14013185094")</f>
        <v>14013185094</v>
      </c>
      <c r="B34" s="1" t="s">
        <v>408</v>
      </c>
      <c r="C34" s="1" t="s">
        <v>618</v>
      </c>
      <c r="D34" s="1"/>
      <c r="E34" s="1"/>
      <c r="F34" s="1" t="s">
        <v>66</v>
      </c>
      <c r="G34" s="1" t="s">
        <v>67</v>
      </c>
      <c r="H34" s="1" t="s">
        <v>38</v>
      </c>
      <c r="I34" s="1" t="s">
        <v>39</v>
      </c>
      <c r="J34" s="1" t="s">
        <v>40</v>
      </c>
      <c r="K34" s="1" t="s">
        <v>41</v>
      </c>
      <c r="L34" s="1">
        <v>20</v>
      </c>
      <c r="M34" s="1">
        <v>20</v>
      </c>
      <c r="N34" s="1" t="s">
        <v>409</v>
      </c>
      <c r="O34" s="1" t="s">
        <v>70</v>
      </c>
      <c r="P34" s="1" t="s">
        <v>401</v>
      </c>
      <c r="Q34" s="1" t="s">
        <v>402</v>
      </c>
      <c r="R34" s="1" t="s">
        <v>410</v>
      </c>
      <c r="S34" s="1" t="s">
        <v>409</v>
      </c>
      <c r="T34" s="1" t="s">
        <v>74</v>
      </c>
      <c r="U34" s="1" t="s">
        <v>249</v>
      </c>
      <c r="V34" s="1" t="s">
        <v>75</v>
      </c>
      <c r="W34" s="1" t="s">
        <v>411</v>
      </c>
      <c r="X34" s="1" t="s">
        <v>50</v>
      </c>
      <c r="Y34" s="1" t="s">
        <v>100</v>
      </c>
      <c r="Z34" s="1" t="s">
        <v>360</v>
      </c>
      <c r="AA34" s="1" t="s">
        <v>361</v>
      </c>
      <c r="AB34" s="1"/>
      <c r="AC34" s="1" t="s">
        <v>54</v>
      </c>
      <c r="AD34" s="1" t="s">
        <v>55</v>
      </c>
      <c r="AE34" s="1"/>
      <c r="AF34" s="1" t="s">
        <v>135</v>
      </c>
      <c r="AG34" s="1" t="s">
        <v>103</v>
      </c>
      <c r="AH34" s="1"/>
      <c r="AI34" s="1"/>
      <c r="AJ34" s="1" t="s">
        <v>380</v>
      </c>
      <c r="AK34" s="1" t="s">
        <v>59</v>
      </c>
      <c r="AL34" s="1" t="s">
        <v>412</v>
      </c>
      <c r="AM34" s="1" t="s">
        <v>413</v>
      </c>
    </row>
    <row r="35" spans="1:39" x14ac:dyDescent="0.3">
      <c r="A35" s="1" t="str">
        <f>HYPERLINK("https://hsdes.intel.com/resource/14013185096","14013185096")</f>
        <v>14013185096</v>
      </c>
      <c r="B35" s="1" t="s">
        <v>414</v>
      </c>
      <c r="C35" s="1" t="s">
        <v>618</v>
      </c>
      <c r="D35" s="1"/>
      <c r="E35" s="1"/>
      <c r="F35" s="1" t="s">
        <v>66</v>
      </c>
      <c r="G35" s="1" t="s">
        <v>67</v>
      </c>
      <c r="H35" s="1" t="s">
        <v>38</v>
      </c>
      <c r="I35" s="1" t="s">
        <v>39</v>
      </c>
      <c r="J35" s="1" t="s">
        <v>40</v>
      </c>
      <c r="K35" s="1" t="s">
        <v>41</v>
      </c>
      <c r="L35" s="1">
        <v>25</v>
      </c>
      <c r="M35" s="1">
        <v>18</v>
      </c>
      <c r="N35" s="1" t="s">
        <v>415</v>
      </c>
      <c r="O35" s="1" t="s">
        <v>70</v>
      </c>
      <c r="P35" s="1" t="s">
        <v>416</v>
      </c>
      <c r="Q35" s="1" t="s">
        <v>402</v>
      </c>
      <c r="R35" s="1" t="s">
        <v>417</v>
      </c>
      <c r="S35" s="1" t="s">
        <v>415</v>
      </c>
      <c r="T35" s="1" t="s">
        <v>74</v>
      </c>
      <c r="U35" s="1" t="s">
        <v>249</v>
      </c>
      <c r="V35" s="1" t="s">
        <v>75</v>
      </c>
      <c r="W35" s="1" t="s">
        <v>418</v>
      </c>
      <c r="X35" s="1" t="s">
        <v>50</v>
      </c>
      <c r="Y35" s="1" t="s">
        <v>100</v>
      </c>
      <c r="Z35" s="1" t="s">
        <v>360</v>
      </c>
      <c r="AA35" s="1" t="s">
        <v>419</v>
      </c>
      <c r="AB35" s="1"/>
      <c r="AC35" s="1" t="s">
        <v>54</v>
      </c>
      <c r="AD35" s="1" t="s">
        <v>55</v>
      </c>
      <c r="AE35" s="1"/>
      <c r="AF35" s="1" t="s">
        <v>135</v>
      </c>
      <c r="AG35" s="1" t="s">
        <v>103</v>
      </c>
      <c r="AH35" s="1"/>
      <c r="AI35" s="1"/>
      <c r="AJ35" s="1" t="s">
        <v>380</v>
      </c>
      <c r="AK35" s="1" t="s">
        <v>59</v>
      </c>
      <c r="AL35" s="1" t="s">
        <v>420</v>
      </c>
      <c r="AM35" s="1" t="s">
        <v>421</v>
      </c>
    </row>
    <row r="36" spans="1:39" x14ac:dyDescent="0.3">
      <c r="A36" s="1" t="str">
        <f>HYPERLINK("https://hsdes.intel.com/resource/14013185098","14013185098")</f>
        <v>14013185098</v>
      </c>
      <c r="B36" s="1" t="s">
        <v>422</v>
      </c>
      <c r="C36" s="1" t="s">
        <v>618</v>
      </c>
      <c r="D36" s="1"/>
      <c r="E36" s="1"/>
      <c r="F36" s="1" t="s">
        <v>66</v>
      </c>
      <c r="G36" s="1" t="s">
        <v>67</v>
      </c>
      <c r="H36" s="1" t="s">
        <v>38</v>
      </c>
      <c r="I36" s="1" t="s">
        <v>39</v>
      </c>
      <c r="J36" s="1" t="s">
        <v>40</v>
      </c>
      <c r="K36" s="1" t="s">
        <v>41</v>
      </c>
      <c r="L36" s="1">
        <v>25</v>
      </c>
      <c r="M36" s="1">
        <v>18</v>
      </c>
      <c r="N36" s="1" t="s">
        <v>423</v>
      </c>
      <c r="O36" s="1" t="s">
        <v>70</v>
      </c>
      <c r="P36" s="1" t="s">
        <v>424</v>
      </c>
      <c r="Q36" s="1" t="s">
        <v>402</v>
      </c>
      <c r="R36" s="1" t="s">
        <v>417</v>
      </c>
      <c r="S36" s="1" t="s">
        <v>423</v>
      </c>
      <c r="T36" s="1" t="s">
        <v>74</v>
      </c>
      <c r="U36" s="1"/>
      <c r="V36" s="1" t="s">
        <v>75</v>
      </c>
      <c r="W36" s="1" t="s">
        <v>425</v>
      </c>
      <c r="X36" s="1" t="s">
        <v>50</v>
      </c>
      <c r="Y36" s="1" t="s">
        <v>100</v>
      </c>
      <c r="Z36" s="1" t="s">
        <v>426</v>
      </c>
      <c r="AA36" s="1" t="s">
        <v>427</v>
      </c>
      <c r="AB36" s="1"/>
      <c r="AC36" s="1" t="s">
        <v>54</v>
      </c>
      <c r="AD36" s="1" t="s">
        <v>55</v>
      </c>
      <c r="AE36" s="1"/>
      <c r="AF36" s="1" t="s">
        <v>135</v>
      </c>
      <c r="AG36" s="1" t="s">
        <v>103</v>
      </c>
      <c r="AH36" s="1"/>
      <c r="AI36" s="1"/>
      <c r="AJ36" s="1" t="s">
        <v>380</v>
      </c>
      <c r="AK36" s="1" t="s">
        <v>59</v>
      </c>
      <c r="AL36" s="1" t="s">
        <v>428</v>
      </c>
      <c r="AM36" s="1" t="s">
        <v>429</v>
      </c>
    </row>
    <row r="37" spans="1:39" x14ac:dyDescent="0.3">
      <c r="A37" s="1" t="str">
        <f>HYPERLINK("https://hsdes.intel.com/resource/14013185100","14013185100")</f>
        <v>14013185100</v>
      </c>
      <c r="B37" s="1" t="s">
        <v>430</v>
      </c>
      <c r="C37" s="1" t="s">
        <v>618</v>
      </c>
      <c r="D37" s="1"/>
      <c r="E37" s="1"/>
      <c r="F37" s="1" t="s">
        <v>66</v>
      </c>
      <c r="G37" s="1" t="s">
        <v>67</v>
      </c>
      <c r="H37" s="1" t="s">
        <v>38</v>
      </c>
      <c r="I37" s="1" t="s">
        <v>39</v>
      </c>
      <c r="J37" s="1" t="s">
        <v>40</v>
      </c>
      <c r="K37" s="1" t="s">
        <v>41</v>
      </c>
      <c r="L37" s="1">
        <v>25</v>
      </c>
      <c r="M37" s="1">
        <v>18</v>
      </c>
      <c r="N37" s="1" t="s">
        <v>431</v>
      </c>
      <c r="O37" s="1" t="s">
        <v>70</v>
      </c>
      <c r="P37" s="1" t="s">
        <v>432</v>
      </c>
      <c r="Q37" s="1" t="s">
        <v>402</v>
      </c>
      <c r="R37" s="1" t="s">
        <v>403</v>
      </c>
      <c r="S37" s="1" t="s">
        <v>431</v>
      </c>
      <c r="T37" s="1" t="s">
        <v>74</v>
      </c>
      <c r="U37" s="1"/>
      <c r="V37" s="1" t="s">
        <v>75</v>
      </c>
      <c r="W37" s="1" t="s">
        <v>433</v>
      </c>
      <c r="X37" s="1" t="s">
        <v>50</v>
      </c>
      <c r="Y37" s="1" t="s">
        <v>100</v>
      </c>
      <c r="Z37" s="1" t="s">
        <v>396</v>
      </c>
      <c r="AA37" s="1" t="s">
        <v>397</v>
      </c>
      <c r="AB37" s="1"/>
      <c r="AC37" s="1" t="s">
        <v>54</v>
      </c>
      <c r="AD37" s="1" t="s">
        <v>55</v>
      </c>
      <c r="AE37" s="1"/>
      <c r="AF37" s="1" t="s">
        <v>135</v>
      </c>
      <c r="AG37" s="1" t="s">
        <v>103</v>
      </c>
      <c r="AH37" s="1"/>
      <c r="AI37" s="1"/>
      <c r="AJ37" s="1" t="s">
        <v>380</v>
      </c>
      <c r="AK37" s="1" t="s">
        <v>59</v>
      </c>
      <c r="AL37" s="1" t="s">
        <v>434</v>
      </c>
      <c r="AM37" s="1" t="s">
        <v>435</v>
      </c>
    </row>
    <row r="38" spans="1:39" x14ac:dyDescent="0.3">
      <c r="A38" s="1" t="str">
        <f>HYPERLINK("https://hsdes.intel.com/resource/14013185716","14013185716")</f>
        <v>14013185716</v>
      </c>
      <c r="B38" s="1" t="s">
        <v>436</v>
      </c>
      <c r="C38" s="1" t="s">
        <v>618</v>
      </c>
      <c r="D38" s="1"/>
      <c r="E38" s="1"/>
      <c r="F38" s="1" t="s">
        <v>36</v>
      </c>
      <c r="G38" s="1" t="s">
        <v>67</v>
      </c>
      <c r="H38" s="1" t="s">
        <v>38</v>
      </c>
      <c r="I38" s="1" t="s">
        <v>39</v>
      </c>
      <c r="J38" s="1" t="s">
        <v>40</v>
      </c>
      <c r="K38" s="1" t="s">
        <v>111</v>
      </c>
      <c r="L38" s="1">
        <v>9</v>
      </c>
      <c r="M38" s="1">
        <v>9</v>
      </c>
      <c r="N38" s="1" t="s">
        <v>437</v>
      </c>
      <c r="O38" s="1" t="s">
        <v>43</v>
      </c>
      <c r="P38" s="1" t="s">
        <v>438</v>
      </c>
      <c r="Q38" s="1" t="s">
        <v>45</v>
      </c>
      <c r="R38" s="1" t="s">
        <v>439</v>
      </c>
      <c r="S38" s="1" t="s">
        <v>437</v>
      </c>
      <c r="T38" s="1" t="s">
        <v>47</v>
      </c>
      <c r="U38" s="1"/>
      <c r="V38" s="1" t="s">
        <v>48</v>
      </c>
      <c r="W38" s="1" t="s">
        <v>440</v>
      </c>
      <c r="X38" s="1" t="s">
        <v>50</v>
      </c>
      <c r="Y38" s="1" t="s">
        <v>120</v>
      </c>
      <c r="Z38" s="1" t="s">
        <v>441</v>
      </c>
      <c r="AA38" s="1" t="s">
        <v>442</v>
      </c>
      <c r="AB38" s="1"/>
      <c r="AC38" s="1" t="s">
        <v>54</v>
      </c>
      <c r="AD38" s="1" t="s">
        <v>55</v>
      </c>
      <c r="AE38" s="1"/>
      <c r="AF38" s="1" t="s">
        <v>56</v>
      </c>
      <c r="AG38" s="1" t="s">
        <v>57</v>
      </c>
      <c r="AH38" s="1"/>
      <c r="AI38" s="1"/>
      <c r="AJ38" s="1" t="s">
        <v>58</v>
      </c>
      <c r="AK38" s="1" t="s">
        <v>59</v>
      </c>
      <c r="AL38" s="1" t="s">
        <v>443</v>
      </c>
      <c r="AM38" s="1" t="s">
        <v>444</v>
      </c>
    </row>
    <row r="39" spans="1:39" x14ac:dyDescent="0.3">
      <c r="A39" s="1" t="str">
        <f>HYPERLINK("https://hsdes.intel.com/resource/14013185848","14013185848")</f>
        <v>14013185848</v>
      </c>
      <c r="B39" s="1" t="s">
        <v>445</v>
      </c>
      <c r="C39" s="1" t="s">
        <v>618</v>
      </c>
      <c r="D39" s="1"/>
      <c r="E39" s="1"/>
      <c r="F39" s="1" t="s">
        <v>89</v>
      </c>
      <c r="G39" s="1" t="s">
        <v>82</v>
      </c>
      <c r="H39" s="1" t="s">
        <v>38</v>
      </c>
      <c r="I39" s="1" t="s">
        <v>39</v>
      </c>
      <c r="J39" s="1" t="s">
        <v>40</v>
      </c>
      <c r="K39" s="1" t="s">
        <v>94</v>
      </c>
      <c r="L39" s="1">
        <v>10</v>
      </c>
      <c r="M39" s="1">
        <v>7</v>
      </c>
      <c r="N39" s="1" t="s">
        <v>446</v>
      </c>
      <c r="O39" s="1" t="s">
        <v>91</v>
      </c>
      <c r="P39" s="1" t="s">
        <v>447</v>
      </c>
      <c r="Q39" s="1" t="s">
        <v>448</v>
      </c>
      <c r="R39" s="1" t="s">
        <v>449</v>
      </c>
      <c r="S39" s="1" t="s">
        <v>446</v>
      </c>
      <c r="T39" s="1" t="s">
        <v>74</v>
      </c>
      <c r="U39" s="1"/>
      <c r="V39" s="1" t="s">
        <v>89</v>
      </c>
      <c r="W39" s="1" t="s">
        <v>450</v>
      </c>
      <c r="X39" s="1" t="s">
        <v>50</v>
      </c>
      <c r="Y39" s="1" t="s">
        <v>51</v>
      </c>
      <c r="Z39" s="1" t="s">
        <v>451</v>
      </c>
      <c r="AA39" s="1" t="s">
        <v>452</v>
      </c>
      <c r="AB39" s="1"/>
      <c r="AC39" s="1" t="s">
        <v>54</v>
      </c>
      <c r="AD39" s="1" t="s">
        <v>55</v>
      </c>
      <c r="AE39" s="1"/>
      <c r="AF39" s="1" t="s">
        <v>56</v>
      </c>
      <c r="AG39" s="1" t="s">
        <v>57</v>
      </c>
      <c r="AH39" s="1"/>
      <c r="AI39" s="1"/>
      <c r="AJ39" s="1" t="s">
        <v>58</v>
      </c>
      <c r="AK39" s="1" t="s">
        <v>453</v>
      </c>
      <c r="AL39" s="1" t="s">
        <v>454</v>
      </c>
      <c r="AM39" s="1" t="s">
        <v>455</v>
      </c>
    </row>
    <row r="40" spans="1:39" x14ac:dyDescent="0.3">
      <c r="A40" s="1" t="str">
        <f>HYPERLINK("https://hsdes.intel.com/resource/14013185984","14013185984")</f>
        <v>14013185984</v>
      </c>
      <c r="B40" s="1" t="s">
        <v>459</v>
      </c>
      <c r="C40" s="1" t="s">
        <v>618</v>
      </c>
      <c r="D40" s="1" t="s">
        <v>619</v>
      </c>
      <c r="E40" s="1"/>
      <c r="F40" s="1" t="s">
        <v>66</v>
      </c>
      <c r="G40" s="1" t="s">
        <v>82</v>
      </c>
      <c r="H40" s="1" t="s">
        <v>38</v>
      </c>
      <c r="I40" s="1" t="s">
        <v>39</v>
      </c>
      <c r="J40" s="1" t="s">
        <v>40</v>
      </c>
      <c r="K40" s="1" t="s">
        <v>460</v>
      </c>
      <c r="L40" s="1">
        <v>30</v>
      </c>
      <c r="M40" s="1">
        <v>30</v>
      </c>
      <c r="N40" s="1" t="s">
        <v>461</v>
      </c>
      <c r="O40" s="1" t="s">
        <v>70</v>
      </c>
      <c r="P40" s="1" t="s">
        <v>462</v>
      </c>
      <c r="Q40" s="1" t="s">
        <v>333</v>
      </c>
      <c r="R40" s="1" t="s">
        <v>463</v>
      </c>
      <c r="S40" s="1" t="s">
        <v>461</v>
      </c>
      <c r="T40" s="1" t="s">
        <v>74</v>
      </c>
      <c r="U40" s="1" t="s">
        <v>249</v>
      </c>
      <c r="V40" s="1" t="s">
        <v>75</v>
      </c>
      <c r="W40" s="1" t="s">
        <v>464</v>
      </c>
      <c r="X40" s="1" t="s">
        <v>456</v>
      </c>
      <c r="Y40" s="1" t="s">
        <v>64</v>
      </c>
      <c r="Z40" s="1" t="s">
        <v>465</v>
      </c>
      <c r="AA40" s="1" t="s">
        <v>466</v>
      </c>
      <c r="AB40" s="1"/>
      <c r="AC40" s="1" t="s">
        <v>54</v>
      </c>
      <c r="AD40" s="1" t="s">
        <v>467</v>
      </c>
      <c r="AE40" s="1"/>
      <c r="AF40" s="1" t="s">
        <v>123</v>
      </c>
      <c r="AG40" s="1" t="s">
        <v>103</v>
      </c>
      <c r="AH40" s="1"/>
      <c r="AI40" s="1"/>
      <c r="AJ40" s="1" t="s">
        <v>58</v>
      </c>
      <c r="AK40" s="1" t="s">
        <v>59</v>
      </c>
      <c r="AL40" s="1" t="s">
        <v>468</v>
      </c>
      <c r="AM40" s="1" t="s">
        <v>469</v>
      </c>
    </row>
    <row r="41" spans="1:39" x14ac:dyDescent="0.3">
      <c r="A41" s="1" t="str">
        <f>HYPERLINK("https://hsdes.intel.com/resource/14013186249","14013186249")</f>
        <v>14013186249</v>
      </c>
      <c r="B41" s="1" t="s">
        <v>470</v>
      </c>
      <c r="C41" s="1" t="s">
        <v>618</v>
      </c>
      <c r="D41" s="1"/>
      <c r="E41" s="1"/>
      <c r="F41" s="1" t="s">
        <v>66</v>
      </c>
      <c r="G41" s="1" t="s">
        <v>82</v>
      </c>
      <c r="H41" s="1" t="s">
        <v>38</v>
      </c>
      <c r="I41" s="1" t="s">
        <v>39</v>
      </c>
      <c r="J41" s="1" t="s">
        <v>40</v>
      </c>
      <c r="K41" s="1" t="s">
        <v>460</v>
      </c>
      <c r="L41" s="1">
        <v>10</v>
      </c>
      <c r="M41" s="1">
        <v>9</v>
      </c>
      <c r="N41" s="1" t="s">
        <v>471</v>
      </c>
      <c r="O41" s="1" t="s">
        <v>70</v>
      </c>
      <c r="P41" s="1" t="s">
        <v>472</v>
      </c>
      <c r="Q41" s="1" t="s">
        <v>473</v>
      </c>
      <c r="R41" s="1" t="s">
        <v>474</v>
      </c>
      <c r="S41" s="1" t="s">
        <v>471</v>
      </c>
      <c r="T41" s="1" t="s">
        <v>74</v>
      </c>
      <c r="U41" s="1" t="s">
        <v>249</v>
      </c>
      <c r="V41" s="1" t="s">
        <v>75</v>
      </c>
      <c r="W41" s="1" t="s">
        <v>475</v>
      </c>
      <c r="X41" s="1" t="s">
        <v>456</v>
      </c>
      <c r="Y41" s="1" t="s">
        <v>64</v>
      </c>
      <c r="Z41" s="1" t="s">
        <v>476</v>
      </c>
      <c r="AA41" s="1" t="s">
        <v>477</v>
      </c>
      <c r="AB41" s="1"/>
      <c r="AC41" s="1" t="s">
        <v>54</v>
      </c>
      <c r="AD41" s="1" t="s">
        <v>467</v>
      </c>
      <c r="AE41" s="1"/>
      <c r="AF41" s="1" t="s">
        <v>56</v>
      </c>
      <c r="AG41" s="1" t="s">
        <v>57</v>
      </c>
      <c r="AH41" s="1"/>
      <c r="AI41" s="1"/>
      <c r="AJ41" s="1" t="s">
        <v>58</v>
      </c>
      <c r="AK41" s="1" t="s">
        <v>59</v>
      </c>
      <c r="AL41" s="1" t="s">
        <v>478</v>
      </c>
      <c r="AM41" s="1" t="s">
        <v>479</v>
      </c>
    </row>
    <row r="42" spans="1:39" x14ac:dyDescent="0.3">
      <c r="A42" s="1" t="str">
        <f>HYPERLINK("https://hsdes.intel.com/resource/14013186298","14013186298")</f>
        <v>14013186298</v>
      </c>
      <c r="B42" s="1" t="s">
        <v>480</v>
      </c>
      <c r="C42" s="1" t="s">
        <v>618</v>
      </c>
      <c r="D42" s="1"/>
      <c r="E42" s="1"/>
      <c r="F42" s="1" t="s">
        <v>48</v>
      </c>
      <c r="G42" s="1" t="s">
        <v>82</v>
      </c>
      <c r="H42" s="1" t="s">
        <v>38</v>
      </c>
      <c r="I42" s="1" t="s">
        <v>39</v>
      </c>
      <c r="J42" s="1" t="s">
        <v>40</v>
      </c>
      <c r="K42" s="1" t="s">
        <v>481</v>
      </c>
      <c r="L42" s="1">
        <v>8</v>
      </c>
      <c r="M42" s="1">
        <v>6</v>
      </c>
      <c r="N42" s="1" t="s">
        <v>482</v>
      </c>
      <c r="O42" s="1" t="s">
        <v>175</v>
      </c>
      <c r="P42" s="1" t="s">
        <v>483</v>
      </c>
      <c r="Q42" s="1" t="s">
        <v>357</v>
      </c>
      <c r="R42" s="1" t="s">
        <v>484</v>
      </c>
      <c r="S42" s="1" t="s">
        <v>482</v>
      </c>
      <c r="T42" s="1" t="s">
        <v>74</v>
      </c>
      <c r="U42" s="1"/>
      <c r="V42" s="1" t="s">
        <v>139</v>
      </c>
      <c r="W42" s="1" t="s">
        <v>485</v>
      </c>
      <c r="X42" s="1" t="s">
        <v>456</v>
      </c>
      <c r="Y42" s="1" t="s">
        <v>100</v>
      </c>
      <c r="Z42" s="1" t="s">
        <v>465</v>
      </c>
      <c r="AA42" s="1" t="s">
        <v>466</v>
      </c>
      <c r="AB42" s="1"/>
      <c r="AC42" s="1" t="s">
        <v>54</v>
      </c>
      <c r="AD42" s="1" t="s">
        <v>134</v>
      </c>
      <c r="AE42" s="1"/>
      <c r="AF42" s="1" t="s">
        <v>56</v>
      </c>
      <c r="AG42" s="1" t="s">
        <v>57</v>
      </c>
      <c r="AH42" s="1"/>
      <c r="AI42" s="1"/>
      <c r="AJ42" s="1" t="s">
        <v>58</v>
      </c>
      <c r="AK42" s="1" t="s">
        <v>59</v>
      </c>
      <c r="AL42" s="1" t="s">
        <v>486</v>
      </c>
      <c r="AM42" s="1" t="s">
        <v>487</v>
      </c>
    </row>
    <row r="43" spans="1:39" x14ac:dyDescent="0.3">
      <c r="A43" s="1" t="str">
        <f>HYPERLINK("https://hsdes.intel.com/resource/14013186468","14013186468")</f>
        <v>14013186468</v>
      </c>
      <c r="B43" s="1" t="s">
        <v>489</v>
      </c>
      <c r="C43" s="1" t="s">
        <v>618</v>
      </c>
      <c r="D43" s="1"/>
      <c r="E43" s="1"/>
      <c r="F43" s="1" t="s">
        <v>48</v>
      </c>
      <c r="G43" s="1" t="s">
        <v>82</v>
      </c>
      <c r="H43" s="1" t="s">
        <v>38</v>
      </c>
      <c r="I43" s="1" t="s">
        <v>39</v>
      </c>
      <c r="J43" s="1" t="s">
        <v>40</v>
      </c>
      <c r="K43" s="1" t="s">
        <v>490</v>
      </c>
      <c r="L43" s="1">
        <v>40</v>
      </c>
      <c r="M43" s="1">
        <v>30</v>
      </c>
      <c r="N43" s="1" t="s">
        <v>491</v>
      </c>
      <c r="O43" s="1" t="s">
        <v>115</v>
      </c>
      <c r="P43" s="1" t="s">
        <v>492</v>
      </c>
      <c r="Q43" s="1" t="s">
        <v>138</v>
      </c>
      <c r="R43" s="1" t="s">
        <v>493</v>
      </c>
      <c r="S43" s="1" t="s">
        <v>491</v>
      </c>
      <c r="T43" s="1" t="s">
        <v>47</v>
      </c>
      <c r="U43" s="1"/>
      <c r="V43" s="1" t="s">
        <v>48</v>
      </c>
      <c r="W43" s="1" t="s">
        <v>494</v>
      </c>
      <c r="X43" s="1" t="s">
        <v>456</v>
      </c>
      <c r="Y43" s="1" t="s">
        <v>120</v>
      </c>
      <c r="Z43" s="1" t="s">
        <v>476</v>
      </c>
      <c r="AA43" s="1" t="s">
        <v>477</v>
      </c>
      <c r="AB43" s="1"/>
      <c r="AC43" s="1" t="s">
        <v>54</v>
      </c>
      <c r="AD43" s="1" t="s">
        <v>134</v>
      </c>
      <c r="AE43" s="1"/>
      <c r="AF43" s="1" t="s">
        <v>123</v>
      </c>
      <c r="AG43" s="1" t="s">
        <v>57</v>
      </c>
      <c r="AH43" s="1"/>
      <c r="AI43" s="1"/>
      <c r="AJ43" s="1" t="s">
        <v>58</v>
      </c>
      <c r="AK43" s="1" t="s">
        <v>59</v>
      </c>
      <c r="AL43" s="1" t="s">
        <v>495</v>
      </c>
      <c r="AM43" s="1" t="s">
        <v>496</v>
      </c>
    </row>
    <row r="44" spans="1:39" x14ac:dyDescent="0.3">
      <c r="A44" s="1" t="str">
        <f>HYPERLINK("https://hsdes.intel.com/resource/14013186494","14013186494")</f>
        <v>14013186494</v>
      </c>
      <c r="B44" s="1" t="s">
        <v>497</v>
      </c>
      <c r="C44" s="1" t="s">
        <v>618</v>
      </c>
      <c r="D44" s="1"/>
      <c r="E44" s="1"/>
      <c r="F44" s="1" t="s">
        <v>107</v>
      </c>
      <c r="G44" s="1" t="s">
        <v>82</v>
      </c>
      <c r="H44" s="1" t="s">
        <v>38</v>
      </c>
      <c r="I44" s="1" t="s">
        <v>39</v>
      </c>
      <c r="J44" s="1" t="s">
        <v>40</v>
      </c>
      <c r="K44" s="1" t="s">
        <v>488</v>
      </c>
      <c r="L44" s="1">
        <v>10</v>
      </c>
      <c r="M44" s="1">
        <v>8</v>
      </c>
      <c r="N44" s="1" t="s">
        <v>498</v>
      </c>
      <c r="O44" s="1" t="s">
        <v>108</v>
      </c>
      <c r="P44" s="1" t="s">
        <v>499</v>
      </c>
      <c r="Q44" s="1" t="s">
        <v>63</v>
      </c>
      <c r="R44" s="1" t="s">
        <v>500</v>
      </c>
      <c r="S44" s="1" t="s">
        <v>498</v>
      </c>
      <c r="T44" s="1" t="s">
        <v>47</v>
      </c>
      <c r="U44" s="1" t="s">
        <v>109</v>
      </c>
      <c r="V44" s="1" t="s">
        <v>110</v>
      </c>
      <c r="W44" s="1" t="s">
        <v>501</v>
      </c>
      <c r="X44" s="1" t="s">
        <v>456</v>
      </c>
      <c r="Y44" s="1" t="s">
        <v>120</v>
      </c>
      <c r="Z44" s="1" t="s">
        <v>502</v>
      </c>
      <c r="AA44" s="1" t="s">
        <v>477</v>
      </c>
      <c r="AB44" s="1"/>
      <c r="AC44" s="1" t="s">
        <v>54</v>
      </c>
      <c r="AD44" s="1" t="s">
        <v>134</v>
      </c>
      <c r="AE44" s="1"/>
      <c r="AF44" s="1" t="s">
        <v>56</v>
      </c>
      <c r="AG44" s="1" t="s">
        <v>103</v>
      </c>
      <c r="AH44" s="1"/>
      <c r="AI44" s="1"/>
      <c r="AJ44" s="1" t="s">
        <v>58</v>
      </c>
      <c r="AK44" s="1" t="s">
        <v>59</v>
      </c>
      <c r="AL44" s="1" t="s">
        <v>503</v>
      </c>
      <c r="AM44" s="1" t="s">
        <v>504</v>
      </c>
    </row>
    <row r="45" spans="1:39" x14ac:dyDescent="0.3">
      <c r="A45" s="1" t="str">
        <f>HYPERLINK("https://hsdes.intel.com/resource/14013186583","14013186583")</f>
        <v>14013186583</v>
      </c>
      <c r="B45" s="1" t="s">
        <v>505</v>
      </c>
      <c r="C45" s="1" t="s">
        <v>618</v>
      </c>
      <c r="D45" s="1"/>
      <c r="E45" s="1"/>
      <c r="F45" s="1" t="s">
        <v>48</v>
      </c>
      <c r="G45" s="1" t="s">
        <v>82</v>
      </c>
      <c r="H45" s="1" t="s">
        <v>38</v>
      </c>
      <c r="I45" s="1" t="s">
        <v>39</v>
      </c>
      <c r="J45" s="1" t="s">
        <v>40</v>
      </c>
      <c r="K45" s="1" t="s">
        <v>481</v>
      </c>
      <c r="L45" s="1">
        <v>20</v>
      </c>
      <c r="M45" s="1">
        <v>15</v>
      </c>
      <c r="N45" s="1" t="s">
        <v>506</v>
      </c>
      <c r="O45" s="1" t="s">
        <v>175</v>
      </c>
      <c r="P45" s="1" t="s">
        <v>507</v>
      </c>
      <c r="Q45" s="1" t="s">
        <v>508</v>
      </c>
      <c r="R45" s="1" t="s">
        <v>509</v>
      </c>
      <c r="S45" s="1" t="s">
        <v>506</v>
      </c>
      <c r="T45" s="1" t="s">
        <v>47</v>
      </c>
      <c r="U45" s="1"/>
      <c r="V45" s="1" t="s">
        <v>139</v>
      </c>
      <c r="W45" s="1" t="s">
        <v>510</v>
      </c>
      <c r="X45" s="1" t="s">
        <v>456</v>
      </c>
      <c r="Y45" s="1" t="s">
        <v>64</v>
      </c>
      <c r="Z45" s="1" t="s">
        <v>511</v>
      </c>
      <c r="AA45" s="1" t="s">
        <v>477</v>
      </c>
      <c r="AB45" s="1"/>
      <c r="AC45" s="1" t="s">
        <v>54</v>
      </c>
      <c r="AD45" s="1" t="s">
        <v>134</v>
      </c>
      <c r="AE45" s="1"/>
      <c r="AF45" s="1" t="s">
        <v>135</v>
      </c>
      <c r="AG45" s="1" t="s">
        <v>103</v>
      </c>
      <c r="AH45" s="1"/>
      <c r="AI45" s="1"/>
      <c r="AJ45" s="1" t="s">
        <v>58</v>
      </c>
      <c r="AK45" s="1" t="s">
        <v>59</v>
      </c>
      <c r="AL45" s="1" t="s">
        <v>512</v>
      </c>
      <c r="AM45" s="1" t="s">
        <v>513</v>
      </c>
    </row>
    <row r="46" spans="1:39" x14ac:dyDescent="0.3">
      <c r="A46" s="1" t="str">
        <f>HYPERLINK("https://hsdes.intel.com/resource/14013186751","14013186751")</f>
        <v>14013186751</v>
      </c>
      <c r="B46" s="1" t="s">
        <v>514</v>
      </c>
      <c r="C46" s="1" t="s">
        <v>618</v>
      </c>
      <c r="D46" s="1"/>
      <c r="E46" s="1"/>
      <c r="F46" s="1" t="s">
        <v>212</v>
      </c>
      <c r="G46" s="1" t="s">
        <v>82</v>
      </c>
      <c r="H46" s="1" t="s">
        <v>38</v>
      </c>
      <c r="I46" s="1" t="s">
        <v>39</v>
      </c>
      <c r="J46" s="1" t="s">
        <v>40</v>
      </c>
      <c r="K46" s="1" t="s">
        <v>481</v>
      </c>
      <c r="L46" s="1">
        <v>40</v>
      </c>
      <c r="M46" s="1">
        <v>35</v>
      </c>
      <c r="N46" s="1" t="s">
        <v>515</v>
      </c>
      <c r="O46" s="1" t="s">
        <v>288</v>
      </c>
      <c r="P46" s="1" t="s">
        <v>516</v>
      </c>
      <c r="Q46" s="1" t="s">
        <v>517</v>
      </c>
      <c r="R46" s="1" t="s">
        <v>518</v>
      </c>
      <c r="S46" s="1" t="s">
        <v>515</v>
      </c>
      <c r="T46" s="1" t="s">
        <v>47</v>
      </c>
      <c r="U46" s="1"/>
      <c r="V46" s="1" t="s">
        <v>212</v>
      </c>
      <c r="W46" s="1" t="s">
        <v>519</v>
      </c>
      <c r="X46" s="1" t="s">
        <v>456</v>
      </c>
      <c r="Y46" s="1" t="s">
        <v>120</v>
      </c>
      <c r="Z46" s="1" t="s">
        <v>476</v>
      </c>
      <c r="AA46" s="1" t="s">
        <v>477</v>
      </c>
      <c r="AB46" s="1"/>
      <c r="AC46" s="1" t="s">
        <v>54</v>
      </c>
      <c r="AD46" s="1" t="s">
        <v>134</v>
      </c>
      <c r="AE46" s="1"/>
      <c r="AF46" s="1" t="s">
        <v>123</v>
      </c>
      <c r="AG46" s="1" t="s">
        <v>103</v>
      </c>
      <c r="AH46" s="1"/>
      <c r="AI46" s="1"/>
      <c r="AJ46" s="1" t="s">
        <v>58</v>
      </c>
      <c r="AK46" s="1" t="s">
        <v>59</v>
      </c>
      <c r="AL46" s="1" t="s">
        <v>520</v>
      </c>
      <c r="AM46" s="1" t="s">
        <v>521</v>
      </c>
    </row>
    <row r="47" spans="1:39" x14ac:dyDescent="0.3">
      <c r="A47" s="1" t="str">
        <f>HYPERLINK("https://hsdes.intel.com/resource/14013186762","14013186762")</f>
        <v>14013186762</v>
      </c>
      <c r="B47" s="1" t="s">
        <v>522</v>
      </c>
      <c r="C47" s="1" t="s">
        <v>618</v>
      </c>
      <c r="D47" s="1"/>
      <c r="E47" s="1"/>
      <c r="F47" s="1" t="s">
        <v>36</v>
      </c>
      <c r="G47" s="1" t="s">
        <v>82</v>
      </c>
      <c r="H47" s="1" t="s">
        <v>38</v>
      </c>
      <c r="I47" s="1" t="s">
        <v>39</v>
      </c>
      <c r="J47" s="1" t="s">
        <v>40</v>
      </c>
      <c r="K47" s="1" t="s">
        <v>460</v>
      </c>
      <c r="L47" s="1">
        <v>15</v>
      </c>
      <c r="M47" s="1">
        <v>10</v>
      </c>
      <c r="N47" s="1" t="s">
        <v>523</v>
      </c>
      <c r="O47" s="1" t="s">
        <v>43</v>
      </c>
      <c r="P47" s="1" t="s">
        <v>524</v>
      </c>
      <c r="Q47" s="1" t="s">
        <v>525</v>
      </c>
      <c r="R47" s="1" t="s">
        <v>526</v>
      </c>
      <c r="S47" s="1" t="s">
        <v>523</v>
      </c>
      <c r="T47" s="1" t="s">
        <v>47</v>
      </c>
      <c r="U47" s="1"/>
      <c r="V47" s="1" t="s">
        <v>48</v>
      </c>
      <c r="W47" s="1" t="s">
        <v>527</v>
      </c>
      <c r="X47" s="1" t="s">
        <v>456</v>
      </c>
      <c r="Y47" s="1" t="s">
        <v>100</v>
      </c>
      <c r="Z47" s="1" t="s">
        <v>476</v>
      </c>
      <c r="AA47" s="1" t="s">
        <v>477</v>
      </c>
      <c r="AB47" s="1"/>
      <c r="AC47" s="1" t="s">
        <v>54</v>
      </c>
      <c r="AD47" s="1" t="s">
        <v>134</v>
      </c>
      <c r="AE47" s="1"/>
      <c r="AF47" s="1" t="s">
        <v>56</v>
      </c>
      <c r="AG47" s="1" t="s">
        <v>103</v>
      </c>
      <c r="AH47" s="1"/>
      <c r="AI47" s="1"/>
      <c r="AJ47" s="1" t="s">
        <v>104</v>
      </c>
      <c r="AK47" s="1" t="s">
        <v>59</v>
      </c>
      <c r="AL47" s="1" t="s">
        <v>528</v>
      </c>
      <c r="AM47" s="1" t="s">
        <v>529</v>
      </c>
    </row>
    <row r="48" spans="1:39" x14ac:dyDescent="0.3">
      <c r="A48" s="1" t="str">
        <f>HYPERLINK("https://hsdes.intel.com/resource/14013186785","14013186785")</f>
        <v>14013186785</v>
      </c>
      <c r="B48" s="1" t="s">
        <v>530</v>
      </c>
      <c r="C48" s="1" t="s">
        <v>618</v>
      </c>
      <c r="D48" s="1"/>
      <c r="E48" s="1"/>
      <c r="F48" s="1" t="s">
        <v>48</v>
      </c>
      <c r="G48" s="1" t="s">
        <v>82</v>
      </c>
      <c r="H48" s="1" t="s">
        <v>38</v>
      </c>
      <c r="I48" s="1" t="s">
        <v>39</v>
      </c>
      <c r="J48" s="1" t="s">
        <v>40</v>
      </c>
      <c r="K48" s="1" t="s">
        <v>481</v>
      </c>
      <c r="L48" s="1">
        <v>15</v>
      </c>
      <c r="M48" s="1">
        <v>10</v>
      </c>
      <c r="N48" s="1" t="s">
        <v>531</v>
      </c>
      <c r="O48" s="1" t="s">
        <v>175</v>
      </c>
      <c r="P48" s="1" t="s">
        <v>532</v>
      </c>
      <c r="Q48" s="1" t="s">
        <v>508</v>
      </c>
      <c r="R48" s="1" t="s">
        <v>533</v>
      </c>
      <c r="S48" s="1" t="s">
        <v>531</v>
      </c>
      <c r="T48" s="1" t="s">
        <v>47</v>
      </c>
      <c r="U48" s="1"/>
      <c r="V48" s="1" t="s">
        <v>139</v>
      </c>
      <c r="W48" s="1" t="s">
        <v>534</v>
      </c>
      <c r="X48" s="1" t="s">
        <v>456</v>
      </c>
      <c r="Y48" s="1" t="s">
        <v>64</v>
      </c>
      <c r="Z48" s="1" t="s">
        <v>502</v>
      </c>
      <c r="AA48" s="1" t="s">
        <v>477</v>
      </c>
      <c r="AB48" s="1"/>
      <c r="AC48" s="1" t="s">
        <v>54</v>
      </c>
      <c r="AD48" s="1" t="s">
        <v>134</v>
      </c>
      <c r="AE48" s="1"/>
      <c r="AF48" s="1" t="s">
        <v>56</v>
      </c>
      <c r="AG48" s="1" t="s">
        <v>57</v>
      </c>
      <c r="AH48" s="1"/>
      <c r="AI48" s="1"/>
      <c r="AJ48" s="1" t="s">
        <v>182</v>
      </c>
      <c r="AK48" s="1" t="s">
        <v>59</v>
      </c>
      <c r="AL48" s="1" t="s">
        <v>535</v>
      </c>
      <c r="AM48" s="1" t="s">
        <v>536</v>
      </c>
    </row>
    <row r="49" spans="1:39" x14ac:dyDescent="0.3">
      <c r="A49" s="1" t="str">
        <f>HYPERLINK("https://hsdes.intel.com/resource/14013186822","14013186822")</f>
        <v>14013186822</v>
      </c>
      <c r="B49" s="1" t="s">
        <v>537</v>
      </c>
      <c r="C49" s="1" t="s">
        <v>618</v>
      </c>
      <c r="D49" s="1"/>
      <c r="E49" s="1"/>
      <c r="F49" s="1" t="s">
        <v>66</v>
      </c>
      <c r="G49" s="1" t="s">
        <v>82</v>
      </c>
      <c r="H49" s="1" t="s">
        <v>38</v>
      </c>
      <c r="I49" s="1" t="s">
        <v>39</v>
      </c>
      <c r="J49" s="1" t="s">
        <v>40</v>
      </c>
      <c r="K49" s="1" t="s">
        <v>538</v>
      </c>
      <c r="L49" s="1">
        <v>25</v>
      </c>
      <c r="M49" s="1">
        <v>17</v>
      </c>
      <c r="N49" s="1" t="s">
        <v>539</v>
      </c>
      <c r="O49" s="1" t="s">
        <v>70</v>
      </c>
      <c r="P49" s="1" t="s">
        <v>540</v>
      </c>
      <c r="Q49" s="1" t="s">
        <v>541</v>
      </c>
      <c r="R49" s="1" t="s">
        <v>542</v>
      </c>
      <c r="S49" s="1" t="s">
        <v>539</v>
      </c>
      <c r="T49" s="1" t="s">
        <v>74</v>
      </c>
      <c r="U49" s="1" t="s">
        <v>249</v>
      </c>
      <c r="V49" s="1" t="s">
        <v>75</v>
      </c>
      <c r="W49" s="1" t="s">
        <v>543</v>
      </c>
      <c r="X49" s="1" t="s">
        <v>456</v>
      </c>
      <c r="Y49" s="1" t="s">
        <v>100</v>
      </c>
      <c r="Z49" s="1" t="s">
        <v>544</v>
      </c>
      <c r="AA49" s="1" t="s">
        <v>466</v>
      </c>
      <c r="AB49" s="1"/>
      <c r="AC49" s="1" t="s">
        <v>54</v>
      </c>
      <c r="AD49" s="1" t="s">
        <v>467</v>
      </c>
      <c r="AE49" s="1"/>
      <c r="AF49" s="1" t="s">
        <v>135</v>
      </c>
      <c r="AG49" s="1" t="s">
        <v>103</v>
      </c>
      <c r="AH49" s="1"/>
      <c r="AI49" s="1"/>
      <c r="AJ49" s="1" t="s">
        <v>58</v>
      </c>
      <c r="AK49" s="1" t="s">
        <v>59</v>
      </c>
      <c r="AL49" s="1" t="s">
        <v>545</v>
      </c>
      <c r="AM49" s="1" t="s">
        <v>546</v>
      </c>
    </row>
    <row r="50" spans="1:39" x14ac:dyDescent="0.3">
      <c r="A50" s="1" t="str">
        <f>HYPERLINK("https://hsdes.intel.com/resource/14013187344","14013187344")</f>
        <v>14013187344</v>
      </c>
      <c r="B50" s="1" t="s">
        <v>547</v>
      </c>
      <c r="C50" s="1" t="s">
        <v>618</v>
      </c>
      <c r="D50" s="1"/>
      <c r="E50" s="1"/>
      <c r="F50" s="1" t="s">
        <v>66</v>
      </c>
      <c r="G50" s="1" t="s">
        <v>82</v>
      </c>
      <c r="H50" s="1" t="s">
        <v>38</v>
      </c>
      <c r="I50" s="1" t="s">
        <v>39</v>
      </c>
      <c r="J50" s="1" t="s">
        <v>40</v>
      </c>
      <c r="K50" s="1" t="s">
        <v>548</v>
      </c>
      <c r="L50" s="1">
        <v>18</v>
      </c>
      <c r="M50" s="1">
        <v>15</v>
      </c>
      <c r="N50" s="1" t="s">
        <v>549</v>
      </c>
      <c r="O50" s="1" t="s">
        <v>70</v>
      </c>
      <c r="P50" s="1" t="s">
        <v>550</v>
      </c>
      <c r="Q50" s="1" t="s">
        <v>551</v>
      </c>
      <c r="R50" s="1" t="s">
        <v>552</v>
      </c>
      <c r="S50" s="1" t="s">
        <v>549</v>
      </c>
      <c r="T50" s="1" t="s">
        <v>74</v>
      </c>
      <c r="U50" s="1" t="s">
        <v>249</v>
      </c>
      <c r="V50" s="1" t="s">
        <v>75</v>
      </c>
      <c r="W50" s="1" t="s">
        <v>553</v>
      </c>
      <c r="X50" s="1" t="s">
        <v>456</v>
      </c>
      <c r="Y50" s="1" t="s">
        <v>120</v>
      </c>
      <c r="Z50" s="1" t="s">
        <v>465</v>
      </c>
      <c r="AA50" s="1" t="s">
        <v>466</v>
      </c>
      <c r="AB50" s="1"/>
      <c r="AC50" s="1" t="s">
        <v>54</v>
      </c>
      <c r="AD50" s="1" t="s">
        <v>467</v>
      </c>
      <c r="AE50" s="1"/>
      <c r="AF50" s="1" t="s">
        <v>135</v>
      </c>
      <c r="AG50" s="1" t="s">
        <v>57</v>
      </c>
      <c r="AH50" s="1"/>
      <c r="AI50" s="1"/>
      <c r="AJ50" s="1" t="s">
        <v>58</v>
      </c>
      <c r="AK50" s="1" t="s">
        <v>59</v>
      </c>
      <c r="AL50" s="1" t="s">
        <v>554</v>
      </c>
      <c r="AM50" s="1" t="s">
        <v>555</v>
      </c>
    </row>
    <row r="51" spans="1:39" x14ac:dyDescent="0.3">
      <c r="A51" s="1" t="str">
        <f>HYPERLINK("https://hsdes.intel.com/resource/14013187781","14013187781")</f>
        <v>14013187781</v>
      </c>
      <c r="B51" s="1" t="s">
        <v>556</v>
      </c>
      <c r="C51" s="1" t="s">
        <v>618</v>
      </c>
      <c r="D51" s="1"/>
      <c r="E51" s="1"/>
      <c r="F51" s="1" t="s">
        <v>48</v>
      </c>
      <c r="G51" s="1" t="s">
        <v>82</v>
      </c>
      <c r="H51" s="1" t="s">
        <v>38</v>
      </c>
      <c r="I51" s="1" t="s">
        <v>39</v>
      </c>
      <c r="J51" s="1" t="s">
        <v>40</v>
      </c>
      <c r="K51" s="1" t="s">
        <v>481</v>
      </c>
      <c r="L51" s="1">
        <v>8</v>
      </c>
      <c r="M51" s="1">
        <v>6</v>
      </c>
      <c r="N51" s="1" t="s">
        <v>557</v>
      </c>
      <c r="O51" s="1" t="s">
        <v>175</v>
      </c>
      <c r="P51" s="1" t="s">
        <v>558</v>
      </c>
      <c r="Q51" s="1" t="s">
        <v>357</v>
      </c>
      <c r="R51" s="1" t="s">
        <v>559</v>
      </c>
      <c r="S51" s="1" t="s">
        <v>557</v>
      </c>
      <c r="T51" s="1" t="s">
        <v>74</v>
      </c>
      <c r="U51" s="1"/>
      <c r="V51" s="1" t="s">
        <v>139</v>
      </c>
      <c r="W51" s="1" t="s">
        <v>560</v>
      </c>
      <c r="X51" s="1" t="s">
        <v>456</v>
      </c>
      <c r="Y51" s="1" t="s">
        <v>100</v>
      </c>
      <c r="Z51" s="1" t="s">
        <v>465</v>
      </c>
      <c r="AA51" s="1" t="s">
        <v>466</v>
      </c>
      <c r="AB51" s="1"/>
      <c r="AC51" s="1" t="s">
        <v>54</v>
      </c>
      <c r="AD51" s="1" t="s">
        <v>134</v>
      </c>
      <c r="AE51" s="1"/>
      <c r="AF51" s="1" t="s">
        <v>56</v>
      </c>
      <c r="AG51" s="1" t="s">
        <v>57</v>
      </c>
      <c r="AH51" s="1"/>
      <c r="AI51" s="1"/>
      <c r="AJ51" s="1" t="s">
        <v>58</v>
      </c>
      <c r="AK51" s="1" t="s">
        <v>59</v>
      </c>
      <c r="AL51" s="1" t="s">
        <v>561</v>
      </c>
      <c r="AM51" s="1" t="s">
        <v>562</v>
      </c>
    </row>
    <row r="52" spans="1:39" x14ac:dyDescent="0.3">
      <c r="A52" s="1" t="str">
        <f>HYPERLINK("https://hsdes.intel.com/resource/14013187815","14013187815")</f>
        <v>14013187815</v>
      </c>
      <c r="B52" s="1" t="s">
        <v>563</v>
      </c>
      <c r="C52" s="1" t="s">
        <v>618</v>
      </c>
      <c r="D52" s="1"/>
      <c r="E52" s="1"/>
      <c r="F52" s="1" t="s">
        <v>48</v>
      </c>
      <c r="G52" s="1" t="s">
        <v>82</v>
      </c>
      <c r="H52" s="1" t="s">
        <v>38</v>
      </c>
      <c r="I52" s="1" t="s">
        <v>39</v>
      </c>
      <c r="J52" s="1" t="s">
        <v>40</v>
      </c>
      <c r="K52" s="1" t="s">
        <v>490</v>
      </c>
      <c r="L52" s="1">
        <v>25</v>
      </c>
      <c r="M52" s="1">
        <v>20</v>
      </c>
      <c r="N52" s="1" t="s">
        <v>564</v>
      </c>
      <c r="O52" s="1" t="s">
        <v>115</v>
      </c>
      <c r="P52" s="1" t="s">
        <v>565</v>
      </c>
      <c r="Q52" s="1" t="s">
        <v>566</v>
      </c>
      <c r="R52" s="1" t="s">
        <v>567</v>
      </c>
      <c r="S52" s="1" t="s">
        <v>564</v>
      </c>
      <c r="T52" s="1" t="s">
        <v>47</v>
      </c>
      <c r="U52" s="1"/>
      <c r="V52" s="1" t="s">
        <v>48</v>
      </c>
      <c r="W52" s="1" t="s">
        <v>568</v>
      </c>
      <c r="X52" s="1" t="s">
        <v>456</v>
      </c>
      <c r="Y52" s="1" t="s">
        <v>120</v>
      </c>
      <c r="Z52" s="1" t="s">
        <v>476</v>
      </c>
      <c r="AA52" s="1" t="s">
        <v>477</v>
      </c>
      <c r="AB52" s="1"/>
      <c r="AC52" s="1" t="s">
        <v>54</v>
      </c>
      <c r="AD52" s="1" t="s">
        <v>134</v>
      </c>
      <c r="AE52" s="1"/>
      <c r="AF52" s="1" t="s">
        <v>135</v>
      </c>
      <c r="AG52" s="1" t="s">
        <v>57</v>
      </c>
      <c r="AH52" s="1"/>
      <c r="AI52" s="1"/>
      <c r="AJ52" s="1" t="s">
        <v>58</v>
      </c>
      <c r="AK52" s="1" t="s">
        <v>59</v>
      </c>
      <c r="AL52" s="1" t="s">
        <v>569</v>
      </c>
      <c r="AM52" s="1" t="s">
        <v>570</v>
      </c>
    </row>
    <row r="53" spans="1:39" x14ac:dyDescent="0.3">
      <c r="A53" s="1" t="str">
        <f>HYPERLINK("https://hsdes.intel.com/resource/14013187886","14013187886")</f>
        <v>14013187886</v>
      </c>
      <c r="B53" s="1" t="s">
        <v>571</v>
      </c>
      <c r="C53" s="1" t="s">
        <v>618</v>
      </c>
      <c r="D53" s="1"/>
      <c r="E53" s="1"/>
      <c r="F53" s="1" t="s">
        <v>48</v>
      </c>
      <c r="G53" s="1" t="s">
        <v>82</v>
      </c>
      <c r="H53" s="1" t="s">
        <v>38</v>
      </c>
      <c r="I53" s="1" t="s">
        <v>39</v>
      </c>
      <c r="J53" s="1" t="s">
        <v>40</v>
      </c>
      <c r="K53" s="1" t="s">
        <v>490</v>
      </c>
      <c r="L53" s="1">
        <v>20</v>
      </c>
      <c r="M53" s="1">
        <v>15</v>
      </c>
      <c r="N53" s="1" t="s">
        <v>572</v>
      </c>
      <c r="O53" s="1" t="s">
        <v>115</v>
      </c>
      <c r="P53" s="1" t="s">
        <v>573</v>
      </c>
      <c r="Q53" s="1" t="s">
        <v>574</v>
      </c>
      <c r="R53" s="1">
        <v>16011000546</v>
      </c>
      <c r="S53" s="1" t="s">
        <v>572</v>
      </c>
      <c r="T53" s="1" t="s">
        <v>74</v>
      </c>
      <c r="U53" s="1"/>
      <c r="V53" s="1" t="s">
        <v>48</v>
      </c>
      <c r="W53" s="1" t="s">
        <v>575</v>
      </c>
      <c r="X53" s="1" t="s">
        <v>456</v>
      </c>
      <c r="Y53" s="1" t="s">
        <v>64</v>
      </c>
      <c r="Z53" s="1" t="s">
        <v>576</v>
      </c>
      <c r="AA53" s="1" t="s">
        <v>577</v>
      </c>
      <c r="AB53" s="1"/>
      <c r="AC53" s="1" t="s">
        <v>54</v>
      </c>
      <c r="AD53" s="1" t="s">
        <v>134</v>
      </c>
      <c r="AE53" s="1"/>
      <c r="AF53" s="1" t="s">
        <v>135</v>
      </c>
      <c r="AG53" s="1" t="s">
        <v>57</v>
      </c>
      <c r="AH53" s="1"/>
      <c r="AI53" s="1"/>
      <c r="AJ53" s="1" t="s">
        <v>58</v>
      </c>
      <c r="AK53" s="1" t="s">
        <v>59</v>
      </c>
      <c r="AL53" s="1" t="s">
        <v>575</v>
      </c>
      <c r="AM53" s="1" t="s">
        <v>578</v>
      </c>
    </row>
    <row r="54" spans="1:39" x14ac:dyDescent="0.3">
      <c r="A54" s="1" t="str">
        <f>HYPERLINK("https://hsdes.intel.com/resource/14013187957","14013187957")</f>
        <v>14013187957</v>
      </c>
      <c r="B54" s="1" t="s">
        <v>579</v>
      </c>
      <c r="C54" s="1" t="s">
        <v>618</v>
      </c>
      <c r="D54" s="1"/>
      <c r="E54" s="1"/>
      <c r="F54" s="1" t="s">
        <v>48</v>
      </c>
      <c r="G54" s="1" t="s">
        <v>82</v>
      </c>
      <c r="H54" s="1" t="s">
        <v>38</v>
      </c>
      <c r="I54" s="1" t="s">
        <v>39</v>
      </c>
      <c r="J54" s="1" t="s">
        <v>40</v>
      </c>
      <c r="K54" s="1" t="s">
        <v>488</v>
      </c>
      <c r="L54" s="1">
        <v>15</v>
      </c>
      <c r="M54" s="1">
        <v>10</v>
      </c>
      <c r="N54" s="1" t="s">
        <v>580</v>
      </c>
      <c r="O54" s="1" t="s">
        <v>175</v>
      </c>
      <c r="P54" s="1" t="s">
        <v>581</v>
      </c>
      <c r="Q54" s="1" t="s">
        <v>582</v>
      </c>
      <c r="R54" s="1" t="s">
        <v>583</v>
      </c>
      <c r="S54" s="1" t="s">
        <v>580</v>
      </c>
      <c r="T54" s="1" t="s">
        <v>584</v>
      </c>
      <c r="U54" s="1"/>
      <c r="V54" s="1" t="s">
        <v>139</v>
      </c>
      <c r="W54" s="1" t="s">
        <v>585</v>
      </c>
      <c r="X54" s="1" t="s">
        <v>456</v>
      </c>
      <c r="Y54" s="1" t="s">
        <v>51</v>
      </c>
      <c r="Z54" s="1" t="s">
        <v>457</v>
      </c>
      <c r="AA54" s="1" t="s">
        <v>458</v>
      </c>
      <c r="AB54" s="1"/>
      <c r="AC54" s="1" t="s">
        <v>54</v>
      </c>
      <c r="AD54" s="1" t="s">
        <v>55</v>
      </c>
      <c r="AE54" s="1"/>
      <c r="AF54" s="1" t="s">
        <v>56</v>
      </c>
      <c r="AG54" s="1" t="s">
        <v>57</v>
      </c>
      <c r="AH54" s="1"/>
      <c r="AI54" s="1"/>
      <c r="AJ54" s="1" t="s">
        <v>58</v>
      </c>
      <c r="AK54" s="1" t="s">
        <v>59</v>
      </c>
      <c r="AL54" s="1" t="s">
        <v>586</v>
      </c>
      <c r="AM54" s="1" t="s">
        <v>587</v>
      </c>
    </row>
    <row r="55" spans="1:39" x14ac:dyDescent="0.3">
      <c r="A55" s="1" t="str">
        <f>HYPERLINK("https://hsdes.intel.com/resource/14013187959","14013187959")</f>
        <v>14013187959</v>
      </c>
      <c r="B55" s="1" t="s">
        <v>588</v>
      </c>
      <c r="C55" s="1" t="s">
        <v>618</v>
      </c>
      <c r="D55" s="1"/>
      <c r="E55" s="1"/>
      <c r="F55" s="1" t="s">
        <v>48</v>
      </c>
      <c r="G55" s="1" t="s">
        <v>82</v>
      </c>
      <c r="H55" s="1" t="s">
        <v>38</v>
      </c>
      <c r="I55" s="1" t="s">
        <v>39</v>
      </c>
      <c r="J55" s="1" t="s">
        <v>40</v>
      </c>
      <c r="K55" s="1" t="s">
        <v>488</v>
      </c>
      <c r="L55" s="1">
        <v>15</v>
      </c>
      <c r="M55" s="1">
        <v>10</v>
      </c>
      <c r="N55" s="1" t="s">
        <v>589</v>
      </c>
      <c r="O55" s="1" t="s">
        <v>175</v>
      </c>
      <c r="P55" s="1" t="s">
        <v>581</v>
      </c>
      <c r="Q55" s="1" t="s">
        <v>582</v>
      </c>
      <c r="R55" s="1" t="s">
        <v>583</v>
      </c>
      <c r="S55" s="1" t="s">
        <v>589</v>
      </c>
      <c r="T55" s="1" t="s">
        <v>584</v>
      </c>
      <c r="U55" s="1"/>
      <c r="V55" s="1" t="s">
        <v>139</v>
      </c>
      <c r="W55" s="1" t="s">
        <v>590</v>
      </c>
      <c r="X55" s="1" t="s">
        <v>456</v>
      </c>
      <c r="Y55" s="1" t="s">
        <v>51</v>
      </c>
      <c r="Z55" s="1" t="s">
        <v>457</v>
      </c>
      <c r="AA55" s="1" t="s">
        <v>458</v>
      </c>
      <c r="AB55" s="1"/>
      <c r="AC55" s="1" t="s">
        <v>54</v>
      </c>
      <c r="AD55" s="1" t="s">
        <v>55</v>
      </c>
      <c r="AE55" s="1"/>
      <c r="AF55" s="1" t="s">
        <v>56</v>
      </c>
      <c r="AG55" s="1" t="s">
        <v>103</v>
      </c>
      <c r="AH55" s="1"/>
      <c r="AI55" s="1"/>
      <c r="AJ55" s="1" t="s">
        <v>58</v>
      </c>
      <c r="AK55" s="1" t="s">
        <v>59</v>
      </c>
      <c r="AL55" s="1" t="s">
        <v>591</v>
      </c>
      <c r="AM55" s="1" t="s">
        <v>592</v>
      </c>
    </row>
    <row r="56" spans="1:39" x14ac:dyDescent="0.3">
      <c r="A56" s="1" t="str">
        <f>HYPERLINK("https://hsdes.intel.com/resource/16012542796","16012542796")</f>
        <v>16012542796</v>
      </c>
      <c r="B56" s="1" t="s">
        <v>593</v>
      </c>
      <c r="C56" s="1" t="s">
        <v>618</v>
      </c>
      <c r="D56" s="1"/>
      <c r="E56" s="1"/>
      <c r="F56" s="1" t="s">
        <v>48</v>
      </c>
      <c r="G56" s="1" t="s">
        <v>82</v>
      </c>
      <c r="H56" s="1" t="s">
        <v>38</v>
      </c>
      <c r="I56" s="1" t="s">
        <v>594</v>
      </c>
      <c r="J56" s="1" t="s">
        <v>40</v>
      </c>
      <c r="K56" s="1" t="s">
        <v>481</v>
      </c>
      <c r="L56" s="1">
        <v>20</v>
      </c>
      <c r="M56" s="1">
        <v>15</v>
      </c>
      <c r="N56" s="1" t="s">
        <v>572</v>
      </c>
      <c r="O56" s="1" t="s">
        <v>115</v>
      </c>
      <c r="P56" s="1" t="s">
        <v>573</v>
      </c>
      <c r="Q56" s="1" t="s">
        <v>574</v>
      </c>
      <c r="R56" s="1"/>
      <c r="S56" s="1" t="s">
        <v>572</v>
      </c>
      <c r="T56" s="1" t="s">
        <v>74</v>
      </c>
      <c r="U56" s="1"/>
      <c r="V56" s="1" t="s">
        <v>48</v>
      </c>
      <c r="W56" s="1" t="s">
        <v>595</v>
      </c>
      <c r="X56" s="1" t="s">
        <v>456</v>
      </c>
      <c r="Y56" s="1" t="s">
        <v>64</v>
      </c>
      <c r="Z56" s="1" t="s">
        <v>596</v>
      </c>
      <c r="AA56" s="1" t="s">
        <v>577</v>
      </c>
      <c r="AB56" s="1"/>
      <c r="AC56" s="1" t="s">
        <v>54</v>
      </c>
      <c r="AD56" s="1" t="s">
        <v>134</v>
      </c>
      <c r="AE56" s="1"/>
      <c r="AF56" s="1" t="s">
        <v>135</v>
      </c>
      <c r="AG56" s="1" t="s">
        <v>57</v>
      </c>
      <c r="AH56" s="1"/>
      <c r="AI56" s="1"/>
      <c r="AJ56" s="1" t="s">
        <v>58</v>
      </c>
      <c r="AK56" s="1" t="s">
        <v>597</v>
      </c>
      <c r="AL56" s="1" t="s">
        <v>598</v>
      </c>
      <c r="AM56" s="1" t="s">
        <v>599</v>
      </c>
    </row>
    <row r="57" spans="1:39" x14ac:dyDescent="0.3">
      <c r="A57" s="1" t="str">
        <f>HYPERLINK("https://hsdes.intel.com/resource/16012542869","16012542869")</f>
        <v>16012542869</v>
      </c>
      <c r="B57" s="1" t="s">
        <v>600</v>
      </c>
      <c r="C57" s="1" t="s">
        <v>618</v>
      </c>
      <c r="D57" s="1"/>
      <c r="E57" s="1"/>
      <c r="F57" s="1" t="s">
        <v>48</v>
      </c>
      <c r="G57" s="1" t="s">
        <v>82</v>
      </c>
      <c r="H57" s="1" t="s">
        <v>38</v>
      </c>
      <c r="I57" s="1" t="s">
        <v>594</v>
      </c>
      <c r="J57" s="1" t="s">
        <v>40</v>
      </c>
      <c r="K57" s="1" t="s">
        <v>548</v>
      </c>
      <c r="L57" s="1">
        <v>20</v>
      </c>
      <c r="M57" s="1">
        <v>15</v>
      </c>
      <c r="N57" s="1" t="s">
        <v>572</v>
      </c>
      <c r="O57" s="1" t="s">
        <v>115</v>
      </c>
      <c r="P57" s="1" t="s">
        <v>573</v>
      </c>
      <c r="Q57" s="1" t="s">
        <v>574</v>
      </c>
      <c r="R57" s="1"/>
      <c r="S57" s="1" t="s">
        <v>572</v>
      </c>
      <c r="T57" s="1" t="s">
        <v>74</v>
      </c>
      <c r="U57" s="1"/>
      <c r="V57" s="1" t="s">
        <v>48</v>
      </c>
      <c r="W57" s="1" t="s">
        <v>601</v>
      </c>
      <c r="X57" s="1" t="s">
        <v>456</v>
      </c>
      <c r="Y57" s="1" t="s">
        <v>64</v>
      </c>
      <c r="Z57" s="1" t="s">
        <v>576</v>
      </c>
      <c r="AA57" s="1" t="s">
        <v>577</v>
      </c>
      <c r="AB57" s="1"/>
      <c r="AC57" s="1" t="s">
        <v>54</v>
      </c>
      <c r="AD57" s="1" t="s">
        <v>134</v>
      </c>
      <c r="AE57" s="1"/>
      <c r="AF57" s="1" t="s">
        <v>135</v>
      </c>
      <c r="AG57" s="1" t="s">
        <v>57</v>
      </c>
      <c r="AH57" s="1"/>
      <c r="AI57" s="1"/>
      <c r="AJ57" s="1" t="s">
        <v>58</v>
      </c>
      <c r="AK57" s="1" t="s">
        <v>597</v>
      </c>
      <c r="AL57" s="1" t="s">
        <v>602</v>
      </c>
      <c r="AM57" s="1" t="s">
        <v>603</v>
      </c>
    </row>
    <row r="58" spans="1:39" x14ac:dyDescent="0.3">
      <c r="A58" s="1" t="str">
        <f>HYPERLINK("https://hsdes.intel.com/resource/16012544842","16012544842")</f>
        <v>16012544842</v>
      </c>
      <c r="B58" s="1" t="s">
        <v>604</v>
      </c>
      <c r="C58" s="1" t="s">
        <v>618</v>
      </c>
      <c r="D58" s="1"/>
      <c r="E58" s="1"/>
      <c r="F58" s="1" t="s">
        <v>48</v>
      </c>
      <c r="G58" s="1" t="s">
        <v>82</v>
      </c>
      <c r="H58" s="1" t="s">
        <v>38</v>
      </c>
      <c r="I58" s="1" t="s">
        <v>594</v>
      </c>
      <c r="J58" s="1" t="s">
        <v>40</v>
      </c>
      <c r="K58" s="1" t="s">
        <v>548</v>
      </c>
      <c r="L58" s="1">
        <v>20</v>
      </c>
      <c r="M58" s="1">
        <v>15</v>
      </c>
      <c r="N58" s="1" t="s">
        <v>572</v>
      </c>
      <c r="O58" s="1" t="s">
        <v>115</v>
      </c>
      <c r="P58" s="1" t="s">
        <v>573</v>
      </c>
      <c r="Q58" s="1" t="s">
        <v>574</v>
      </c>
      <c r="R58" s="1"/>
      <c r="S58" s="1" t="s">
        <v>572</v>
      </c>
      <c r="T58" s="1" t="s">
        <v>74</v>
      </c>
      <c r="U58" s="1"/>
      <c r="V58" s="1" t="s">
        <v>48</v>
      </c>
      <c r="W58" s="1" t="s">
        <v>605</v>
      </c>
      <c r="X58" s="1" t="s">
        <v>456</v>
      </c>
      <c r="Y58" s="1" t="s">
        <v>64</v>
      </c>
      <c r="Z58" s="1" t="s">
        <v>576</v>
      </c>
      <c r="AA58" s="1" t="s">
        <v>577</v>
      </c>
      <c r="AB58" s="1"/>
      <c r="AC58" s="1" t="s">
        <v>54</v>
      </c>
      <c r="AD58" s="1" t="s">
        <v>134</v>
      </c>
      <c r="AE58" s="1"/>
      <c r="AF58" s="1" t="s">
        <v>135</v>
      </c>
      <c r="AG58" s="1" t="s">
        <v>57</v>
      </c>
      <c r="AH58" s="1"/>
      <c r="AI58" s="1"/>
      <c r="AJ58" s="1" t="s">
        <v>58</v>
      </c>
      <c r="AK58" s="1" t="s">
        <v>597</v>
      </c>
      <c r="AL58" s="1" t="s">
        <v>606</v>
      </c>
      <c r="AM58" s="1" t="s">
        <v>607</v>
      </c>
    </row>
    <row r="59" spans="1:39" x14ac:dyDescent="0.3">
      <c r="A59" s="1" t="str">
        <f>HYPERLINK("https://hsdes.intel.com/resource/16012555393","16012555393")</f>
        <v>16012555393</v>
      </c>
      <c r="B59" s="1" t="s">
        <v>608</v>
      </c>
      <c r="C59" s="1" t="s">
        <v>618</v>
      </c>
      <c r="D59" s="1"/>
      <c r="E59" s="1"/>
      <c r="F59" s="1" t="s">
        <v>107</v>
      </c>
      <c r="G59" s="1" t="s">
        <v>82</v>
      </c>
      <c r="H59" s="1" t="s">
        <v>38</v>
      </c>
      <c r="I59" s="1" t="s">
        <v>594</v>
      </c>
      <c r="J59" s="1" t="s">
        <v>40</v>
      </c>
      <c r="K59" s="1" t="s">
        <v>490</v>
      </c>
      <c r="L59" s="1">
        <v>10</v>
      </c>
      <c r="M59" s="1">
        <v>5</v>
      </c>
      <c r="N59" s="1" t="s">
        <v>609</v>
      </c>
      <c r="O59" s="1" t="s">
        <v>108</v>
      </c>
      <c r="P59" s="1" t="s">
        <v>610</v>
      </c>
      <c r="Q59" s="1" t="s">
        <v>611</v>
      </c>
      <c r="R59" s="1" t="s">
        <v>612</v>
      </c>
      <c r="S59" s="1" t="s">
        <v>609</v>
      </c>
      <c r="T59" s="1" t="s">
        <v>584</v>
      </c>
      <c r="U59" s="1" t="s">
        <v>109</v>
      </c>
      <c r="V59" s="1" t="s">
        <v>110</v>
      </c>
      <c r="W59" s="1" t="s">
        <v>613</v>
      </c>
      <c r="X59" s="1" t="s">
        <v>456</v>
      </c>
      <c r="Y59" s="1" t="s">
        <v>64</v>
      </c>
      <c r="Z59" s="1" t="s">
        <v>576</v>
      </c>
      <c r="AA59" s="1" t="s">
        <v>614</v>
      </c>
      <c r="AB59" s="1"/>
      <c r="AC59" s="1" t="s">
        <v>54</v>
      </c>
      <c r="AD59" s="1" t="s">
        <v>134</v>
      </c>
      <c r="AE59" s="1"/>
      <c r="AF59" s="1" t="s">
        <v>56</v>
      </c>
      <c r="AG59" s="1" t="s">
        <v>57</v>
      </c>
      <c r="AH59" s="1"/>
      <c r="AI59" s="1"/>
      <c r="AJ59" s="1" t="s">
        <v>58</v>
      </c>
      <c r="AK59" s="1" t="s">
        <v>59</v>
      </c>
      <c r="AL59" s="1" t="s">
        <v>615</v>
      </c>
      <c r="AM59" s="1" t="s">
        <v>616</v>
      </c>
    </row>
  </sheetData>
  <autoFilter ref="A1:AM59" xr:uid="{00000000-0001-0000-0000-000000000000}"/>
  <customSheetViews>
    <customSheetView guid="{6478B82B-E1B5-4370-BB29-5AABFBC9D90F}" showAutoFilter="1" topLeftCell="A61">
      <selection activeCell="B9" sqref="B9"/>
      <pageMargins left="0.7" right="0.7" top="0.75" bottom="0.75" header="0.3" footer="0.3"/>
      <pageSetup orientation="portrait" r:id="rId1"/>
      <autoFilter ref="A1:AM59" xr:uid="{00000000-0001-0000-0000-000000000000}"/>
    </customSheetView>
    <customSheetView guid="{A74A09B0-1E3F-4CDC-8A4A-0E6AC9339A06}" filter="1" showAutoFilter="1">
      <selection activeCell="B42" sqref="B42"/>
      <pageMargins left="0.7" right="0.7" top="0.75" bottom="0.75" header="0.3" footer="0.3"/>
      <pageSetup orientation="portrait" r:id="rId2"/>
      <autoFilter ref="A1:AM94" xr:uid="{AA2F5FF1-CA28-43E2-9169-56632E8FAB40}">
        <filterColumn colId="2">
          <filters>
            <filter val="c"/>
          </filters>
        </filterColumn>
      </autoFilter>
    </customSheetView>
    <customSheetView guid="{A02034D7-8AE7-4FF9-871D-4C523A382E8F}" filter="1" showAutoFilter="1">
      <selection activeCell="B105" sqref="B105"/>
      <pageMargins left="0.7" right="0.7" top="0.75" bottom="0.75" header="0.3" footer="0.3"/>
      <pageSetup orientation="portrait" r:id="rId3"/>
      <autoFilter ref="A1:AM94" xr:uid="{B0FA629E-9034-488A-A5A1-BA0CA62DB149}">
        <filterColumn colId="2">
          <filters>
            <filter val="c"/>
          </filters>
        </filterColumn>
      </autoFilter>
    </customSheetView>
    <customSheetView guid="{CFFA9951-6D7C-494E-972D-2180D8A9C409}" filter="1" showAutoFilter="1">
      <selection activeCell="B25" sqref="B25"/>
      <pageMargins left="0.7" right="0.7" top="0.75" bottom="0.75" header="0.3" footer="0.3"/>
      <pageSetup orientation="portrait" r:id="rId4"/>
      <autoFilter ref="A1:AM94" xr:uid="{EFFFDFF1-5A9A-43E1-8AC8-4FE4CF1DF383}">
        <filterColumn colId="2">
          <filters>
            <filter val="c"/>
          </filters>
        </filterColumn>
      </autoFilter>
    </customSheetView>
    <customSheetView guid="{45D88719-1879-4E87-B337-5BDC36EC0E0B}" showPageBreaks="1" filter="1" showAutoFilter="1" topLeftCell="A58">
      <selection activeCell="C72" sqref="C72"/>
      <pageMargins left="0.7" right="0.7" top="0.75" bottom="0.75" header="0.3" footer="0.3"/>
      <pageSetup orientation="portrait" r:id="rId5"/>
      <autoFilter ref="A1:AM94" xr:uid="{586B23F7-1BD8-4D1A-B9BA-405CE5C00DDE}">
        <filterColumn colId="2">
          <filters blank="1"/>
        </filterColumn>
      </autoFilter>
    </customSheetView>
    <customSheetView guid="{FED0A1CA-3B9A-4098-8796-B1045ABF9239}" showAutoFilter="1">
      <selection activeCell="B12" sqref="B12"/>
      <pageMargins left="0.7" right="0.7" top="0.75" bottom="0.75" header="0.3" footer="0.3"/>
      <pageSetup orientation="portrait" r:id="rId6"/>
      <autoFilter ref="A1:AM59" xr:uid="{82F8BF65-FB41-4835-A4D9-5D4C9F75BE70}"/>
    </customSheetView>
  </customSheetView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suite_FV_3SC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cp:lastPrinted>2022-10-11T06:27:51Z</cp:lastPrinted>
  <dcterms:created xsi:type="dcterms:W3CDTF">2022-10-10T06:29:19Z</dcterms:created>
  <dcterms:modified xsi:type="dcterms:W3CDTF">2022-12-05T04:12:58Z</dcterms:modified>
</cp:coreProperties>
</file>