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worksheets/wsSortMap1.xml" ContentType="application/vnd.ms-excel.wsSortMap+xml"/>
  <Override PartName="/xl/calcChain.xml" ContentType="application/vnd.openxmlformats-officedocument.spreadsheetml.calcChain+xml"/>
  <Override PartName="/xl/revisions/userNames1.xml" ContentType="application/vnd.openxmlformats-officedocument.spreadsheetml.userNames+xml"/>
  <Override PartName="/docProps/core.xml" ContentType="application/vnd.openxmlformats-package.core-properties+xml"/>
  <Override PartName="/docProps/app.xml" ContentType="application/vnd.openxmlformats-officedocument.extended-properties+xml"/>
  <Override PartName="/xl/revisions/revisionHeaders.xml" ContentType="application/vnd.openxmlformats-officedocument.spreadsheetml.revisionHeaders+xml"/>
  <Override PartName="/xl/revisions/revisionLog117.xml" ContentType="application/vnd.openxmlformats-officedocument.spreadsheetml.revisionLog+xml"/>
  <Override PartName="/xl/revisions/revisionLog26.xml" ContentType="application/vnd.openxmlformats-officedocument.spreadsheetml.revisionLog+xml"/>
  <Override PartName="/xl/revisions/revisionLog21.xml" ContentType="application/vnd.openxmlformats-officedocument.spreadsheetml.revisionLog+xml"/>
  <Override PartName="/xl/revisions/revisionLog42.xml" ContentType="application/vnd.openxmlformats-officedocument.spreadsheetml.revisionLog+xml"/>
  <Override PartName="/xl/revisions/revisionLog63.xml" ContentType="application/vnd.openxmlformats-officedocument.spreadsheetml.revisionLog+xml"/>
  <Override PartName="/xl/revisions/revisionLog84.xml" ContentType="application/vnd.openxmlformats-officedocument.spreadsheetml.revisionLog+xml"/>
  <Override PartName="/xl/revisions/revisionLog138.xml" ContentType="application/vnd.openxmlformats-officedocument.spreadsheetml.revisionLog+xml"/>
  <Override PartName="/xl/revisions/revisionLog47.xml" ContentType="application/vnd.openxmlformats-officedocument.spreadsheetml.revisionLog+xml"/>
  <Override PartName="/xl/revisions/revisionLog68.xml" ContentType="application/vnd.openxmlformats-officedocument.spreadsheetml.revisionLog+xml"/>
  <Override PartName="/xl/revisions/revisionLog89.xml" ContentType="application/vnd.openxmlformats-officedocument.spreadsheetml.revisionLog+xml"/>
  <Override PartName="/xl/revisions/revisionLog112.xml" ContentType="application/vnd.openxmlformats-officedocument.spreadsheetml.revisionLog+xml"/>
  <Override PartName="/xl/revisions/revisionLog133.xml" ContentType="application/vnd.openxmlformats-officedocument.spreadsheetml.revisionLog+xml"/>
  <Override PartName="/xl/revisions/revisionLog107.xml" ContentType="application/vnd.openxmlformats-officedocument.spreadsheetml.revisionLog+xml"/>
  <Override PartName="/xl/revisions/revisionLog16.xml" ContentType="application/vnd.openxmlformats-officedocument.spreadsheetml.revisionLog+xml"/>
  <Override PartName="/xl/revisions/revisionLog11.xml" ContentType="application/vnd.openxmlformats-officedocument.spreadsheetml.revisionLog+xml"/>
  <Override PartName="/xl/revisions/revisionLog32.xml" ContentType="application/vnd.openxmlformats-officedocument.spreadsheetml.revisionLog+xml"/>
  <Override PartName="/xl/revisions/revisionLog37.xml" ContentType="application/vnd.openxmlformats-officedocument.spreadsheetml.revisionLog+xml"/>
  <Override PartName="/xl/revisions/revisionLog53.xml" ContentType="application/vnd.openxmlformats-officedocument.spreadsheetml.revisionLog+xml"/>
  <Override PartName="/xl/revisions/revisionLog58.xml" ContentType="application/vnd.openxmlformats-officedocument.spreadsheetml.revisionLog+xml"/>
  <Override PartName="/xl/revisions/revisionLog74.xml" ContentType="application/vnd.openxmlformats-officedocument.spreadsheetml.revisionLog+xml"/>
  <Override PartName="/xl/revisions/revisionLog79.xml" ContentType="application/vnd.openxmlformats-officedocument.spreadsheetml.revisionLog+xml"/>
  <Override PartName="/xl/revisions/revisionLog102.xml" ContentType="application/vnd.openxmlformats-officedocument.spreadsheetml.revisionLog+xml"/>
  <Override PartName="/xl/revisions/revisionLog123.xml" ContentType="application/vnd.openxmlformats-officedocument.spreadsheetml.revisionLog+xml"/>
  <Override PartName="/xl/revisions/revisionLog128.xml" ContentType="application/vnd.openxmlformats-officedocument.spreadsheetml.revisionLog+xml"/>
  <Override PartName="/xl/revisions/revisionLog144.xml" ContentType="application/vnd.openxmlformats-officedocument.spreadsheetml.revisionLog+xml"/>
  <Override PartName="/xl/revisions/revisionLog5.xml" ContentType="application/vnd.openxmlformats-officedocument.spreadsheetml.revisionLog+xml"/>
  <Override PartName="/xl/revisions/revisionLog90.xml" ContentType="application/vnd.openxmlformats-officedocument.spreadsheetml.revisionLog+xml"/>
  <Override PartName="/xl/revisions/revisionLog95.xml" ContentType="application/vnd.openxmlformats-officedocument.spreadsheetml.revisionLog+xml"/>
  <Override PartName="/xl/revisions/revisionLog22.xml" ContentType="application/vnd.openxmlformats-officedocument.spreadsheetml.revisionLog+xml"/>
  <Override PartName="/xl/revisions/revisionLog27.xml" ContentType="application/vnd.openxmlformats-officedocument.spreadsheetml.revisionLog+xml"/>
  <Override PartName="/xl/revisions/revisionLog43.xml" ContentType="application/vnd.openxmlformats-officedocument.spreadsheetml.revisionLog+xml"/>
  <Override PartName="/xl/revisions/revisionLog48.xml" ContentType="application/vnd.openxmlformats-officedocument.spreadsheetml.revisionLog+xml"/>
  <Override PartName="/xl/revisions/revisionLog64.xml" ContentType="application/vnd.openxmlformats-officedocument.spreadsheetml.revisionLog+xml"/>
  <Override PartName="/xl/revisions/revisionLog69.xml" ContentType="application/vnd.openxmlformats-officedocument.spreadsheetml.revisionLog+xml"/>
  <Override PartName="/xl/revisions/revisionLog113.xml" ContentType="application/vnd.openxmlformats-officedocument.spreadsheetml.revisionLog+xml"/>
  <Override PartName="/xl/revisions/revisionLog118.xml" ContentType="application/vnd.openxmlformats-officedocument.spreadsheetml.revisionLog+xml"/>
  <Override PartName="/xl/revisions/revisionLog134.xml" ContentType="application/vnd.openxmlformats-officedocument.spreadsheetml.revisionLog+xml"/>
  <Override PartName="/xl/revisions/revisionLog139.xml" ContentType="application/vnd.openxmlformats-officedocument.spreadsheetml.revisionLog+xml"/>
  <Override PartName="/xl/revisions/revisionLog80.xml" ContentType="application/vnd.openxmlformats-officedocument.spreadsheetml.revisionLog+xml"/>
  <Override PartName="/xl/revisions/revisionLog85.xml" ContentType="application/vnd.openxmlformats-officedocument.spreadsheetml.revisionLog+xml"/>
  <Override PartName="/xl/revisions/revisionLog3.xml" ContentType="application/vnd.openxmlformats-officedocument.spreadsheetml.revisionLog+xml"/>
  <Override PartName="/xl/revisions/revisionLog12.xml" ContentType="application/vnd.openxmlformats-officedocument.spreadsheetml.revisionLog+xml"/>
  <Override PartName="/xl/revisions/revisionLog17.xml" ContentType="application/vnd.openxmlformats-officedocument.spreadsheetml.revisionLog+xml"/>
  <Override PartName="/xl/revisions/revisionLog33.xml" ContentType="application/vnd.openxmlformats-officedocument.spreadsheetml.revisionLog+xml"/>
  <Override PartName="/xl/revisions/revisionLog38.xml" ContentType="application/vnd.openxmlformats-officedocument.spreadsheetml.revisionLog+xml"/>
  <Override PartName="/xl/revisions/revisionLog59.xml" ContentType="application/vnd.openxmlformats-officedocument.spreadsheetml.revisionLog+xml"/>
  <Override PartName="/xl/revisions/revisionLog103.xml" ContentType="application/vnd.openxmlformats-officedocument.spreadsheetml.revisionLog+xml"/>
  <Override PartName="/xl/revisions/revisionLog108.xml" ContentType="application/vnd.openxmlformats-officedocument.spreadsheetml.revisionLog+xml"/>
  <Override PartName="/xl/revisions/revisionLog124.xml" ContentType="application/vnd.openxmlformats-officedocument.spreadsheetml.revisionLog+xml"/>
  <Override PartName="/xl/revisions/revisionLog129.xml" ContentType="application/vnd.openxmlformats-officedocument.spreadsheetml.revisionLog+xml"/>
  <Override PartName="/xl/revisions/revisionLog25.xml" ContentType="application/vnd.openxmlformats-officedocument.spreadsheetml.revisionLog+xml"/>
  <Override PartName="/xl/revisions/revisionLog46.xml" ContentType="application/vnd.openxmlformats-officedocument.spreadsheetml.revisionLog+xml"/>
  <Override PartName="/xl/revisions/revisionLog67.xml" ContentType="application/vnd.openxmlformats-officedocument.spreadsheetml.revisionLog+xml"/>
  <Override PartName="/xl/revisions/revisionLog116.xml" ContentType="application/vnd.openxmlformats-officedocument.spreadsheetml.revisionLog+xml"/>
  <Override PartName="/xl/revisions/revisionLog137.xml" ContentType="application/vnd.openxmlformats-officedocument.spreadsheetml.revisionLog+xml"/>
  <Override PartName="/xl/revisions/revisionLog54.xml" ContentType="application/vnd.openxmlformats-officedocument.spreadsheetml.revisionLog+xml"/>
  <Override PartName="/xl/revisions/revisionLog70.xml" ContentType="application/vnd.openxmlformats-officedocument.spreadsheetml.revisionLog+xml"/>
  <Override PartName="/xl/revisions/revisionLog75.xml" ContentType="application/vnd.openxmlformats-officedocument.spreadsheetml.revisionLog+xml"/>
  <Override PartName="/xl/revisions/revisionLog91.xml" ContentType="application/vnd.openxmlformats-officedocument.spreadsheetml.revisionLog+xml"/>
  <Override PartName="/xl/revisions/revisionLog96.xml" ContentType="application/vnd.openxmlformats-officedocument.spreadsheetml.revisionLog+xml"/>
  <Override PartName="/xl/revisions/revisionLog140.xml" ContentType="application/vnd.openxmlformats-officedocument.spreadsheetml.revisionLog+xml"/>
  <Override PartName="/xl/revisions/revisionLog20.xml" ContentType="application/vnd.openxmlformats-officedocument.spreadsheetml.revisionLog+xml"/>
  <Override PartName="/xl/revisions/revisionLog41.xml" ContentType="application/vnd.openxmlformats-officedocument.spreadsheetml.revisionLog+xml"/>
  <Override PartName="/xl/revisions/revisionLog62.xml" ContentType="application/vnd.openxmlformats-officedocument.spreadsheetml.revisionLog+xml"/>
  <Override PartName="/xl/revisions/revisionLog83.xml" ContentType="application/vnd.openxmlformats-officedocument.spreadsheetml.revisionLog+xml"/>
  <Override PartName="/xl/revisions/revisionLog88.xml" ContentType="application/vnd.openxmlformats-officedocument.spreadsheetml.revisionLog+xml"/>
  <Override PartName="/xl/revisions/revisionLog111.xml" ContentType="application/vnd.openxmlformats-officedocument.spreadsheetml.revisionLog+xml"/>
  <Override PartName="/xl/revisions/revisionLog132.xml" ContentType="application/vnd.openxmlformats-officedocument.spreadsheetml.revisionLog+xml"/>
  <Override PartName="/xl/revisions/revisionLog145.xml" ContentType="application/vnd.openxmlformats-officedocument.spreadsheetml.revisionLog+xml"/>
  <Override PartName="/xl/revisions/revisionLog1.xml" ContentType="application/vnd.openxmlformats-officedocument.spreadsheetml.revisionLog+xml"/>
  <Override PartName="/xl/revisions/revisionLog6.xml" ContentType="application/vnd.openxmlformats-officedocument.spreadsheetml.revisionLog+xml"/>
  <Override PartName="/xl/revisions/revisionLog23.xml" ContentType="application/vnd.openxmlformats-officedocument.spreadsheetml.revisionLog+xml"/>
  <Override PartName="/xl/revisions/revisionLog28.xml" ContentType="application/vnd.openxmlformats-officedocument.spreadsheetml.revisionLog+xml"/>
  <Override PartName="/xl/revisions/revisionLog49.xml" ContentType="application/vnd.openxmlformats-officedocument.spreadsheetml.revisionLog+xml"/>
  <Override PartName="/xl/revisions/revisionLog114.xml" ContentType="application/vnd.openxmlformats-officedocument.spreadsheetml.revisionLog+xml"/>
  <Override PartName="/xl/revisions/revisionLog119.xml" ContentType="application/vnd.openxmlformats-officedocument.spreadsheetml.revisionLog+xml"/>
  <Override PartName="/xl/revisions/revisionLog15.xml" ContentType="application/vnd.openxmlformats-officedocument.spreadsheetml.revisionLog+xml"/>
  <Override PartName="/xl/revisions/revisionLog36.xml" ContentType="application/vnd.openxmlformats-officedocument.spreadsheetml.revisionLog+xml"/>
  <Override PartName="/xl/revisions/revisionLog57.xml" ContentType="application/vnd.openxmlformats-officedocument.spreadsheetml.revisionLog+xml"/>
  <Override PartName="/xl/revisions/revisionLog106.xml" ContentType="application/vnd.openxmlformats-officedocument.spreadsheetml.revisionLog+xml"/>
  <Override PartName="/xl/revisions/revisionLog127.xml" ContentType="application/vnd.openxmlformats-officedocument.spreadsheetml.revisionLog+xml"/>
  <Override PartName="/xl/revisions/revisionLog44.xml" ContentType="application/vnd.openxmlformats-officedocument.spreadsheetml.revisionLog+xml"/>
  <Override PartName="/xl/revisions/revisionLog60.xml" ContentType="application/vnd.openxmlformats-officedocument.spreadsheetml.revisionLog+xml"/>
  <Override PartName="/xl/revisions/revisionLog65.xml" ContentType="application/vnd.openxmlformats-officedocument.spreadsheetml.revisionLog+xml"/>
  <Override PartName="/xl/revisions/revisionLog81.xml" ContentType="application/vnd.openxmlformats-officedocument.spreadsheetml.revisionLog+xml"/>
  <Override PartName="/xl/revisions/revisionLog86.xml" ContentType="application/vnd.openxmlformats-officedocument.spreadsheetml.revisionLog+xml"/>
  <Override PartName="/xl/revisions/revisionLog130.xml" ContentType="application/vnd.openxmlformats-officedocument.spreadsheetml.revisionLog+xml"/>
  <Override PartName="/xl/revisions/revisionLog135.xml" ContentType="application/vnd.openxmlformats-officedocument.spreadsheetml.revisionLog+xml"/>
  <Override PartName="/xl/revisions/revisionLog10.xml" ContentType="application/vnd.openxmlformats-officedocument.spreadsheetml.revisionLog+xml"/>
  <Override PartName="/xl/revisions/revisionLog31.xml" ContentType="application/vnd.openxmlformats-officedocument.spreadsheetml.revisionLog+xml"/>
  <Override PartName="/xl/revisions/revisionLog52.xml" ContentType="application/vnd.openxmlformats-officedocument.spreadsheetml.revisionLog+xml"/>
  <Override PartName="/xl/revisions/revisionLog73.xml" ContentType="application/vnd.openxmlformats-officedocument.spreadsheetml.revisionLog+xml"/>
  <Override PartName="/xl/revisions/revisionLog78.xml" ContentType="application/vnd.openxmlformats-officedocument.spreadsheetml.revisionLog+xml"/>
  <Override PartName="/xl/revisions/revisionLog94.xml" ContentType="application/vnd.openxmlformats-officedocument.spreadsheetml.revisionLog+xml"/>
  <Override PartName="/xl/revisions/revisionLog99.xml" ContentType="application/vnd.openxmlformats-officedocument.spreadsheetml.revisionLog+xml"/>
  <Override PartName="/xl/revisions/revisionLog101.xml" ContentType="application/vnd.openxmlformats-officedocument.spreadsheetml.revisionLog+xml"/>
  <Override PartName="/xl/revisions/revisionLog122.xml" ContentType="application/vnd.openxmlformats-officedocument.spreadsheetml.revisionLog+xml"/>
  <Override PartName="/xl/revisions/revisionLog143.xml" ContentType="application/vnd.openxmlformats-officedocument.spreadsheetml.revisionLog+xml"/>
  <Override PartName="/xl/revisions/revisionLog4.xml" ContentType="application/vnd.openxmlformats-officedocument.spreadsheetml.revisionLog+xml"/>
  <Override PartName="/xl/revisions/revisionLog9.xml" ContentType="application/vnd.openxmlformats-officedocument.spreadsheetml.revisionLog+xml"/>
  <Override PartName="/xl/revisions/revisionLog13.xml" ContentType="application/vnd.openxmlformats-officedocument.spreadsheetml.revisionLog+xml"/>
  <Override PartName="/xl/revisions/revisionLog18.xml" ContentType="application/vnd.openxmlformats-officedocument.spreadsheetml.revisionLog+xml"/>
  <Override PartName="/xl/revisions/revisionLog39.xml" ContentType="application/vnd.openxmlformats-officedocument.spreadsheetml.revisionLog+xml"/>
  <Override PartName="/xl/revisions/revisionLog109.xml" ContentType="application/vnd.openxmlformats-officedocument.spreadsheetml.revisionLog+xml"/>
  <Override PartName="/xl/revisions/revisionLog34.xml" ContentType="application/vnd.openxmlformats-officedocument.spreadsheetml.revisionLog+xml"/>
  <Override PartName="/xl/revisions/revisionLog50.xml" ContentType="application/vnd.openxmlformats-officedocument.spreadsheetml.revisionLog+xml"/>
  <Override PartName="/xl/revisions/revisionLog55.xml" ContentType="application/vnd.openxmlformats-officedocument.spreadsheetml.revisionLog+xml"/>
  <Override PartName="/xl/revisions/revisionLog76.xml" ContentType="application/vnd.openxmlformats-officedocument.spreadsheetml.revisionLog+xml"/>
  <Override PartName="/xl/revisions/revisionLog97.xml" ContentType="application/vnd.openxmlformats-officedocument.spreadsheetml.revisionLog+xml"/>
  <Override PartName="/xl/revisions/revisionLog104.xml" ContentType="application/vnd.openxmlformats-officedocument.spreadsheetml.revisionLog+xml"/>
  <Override PartName="/xl/revisions/revisionLog120.xml" ContentType="application/vnd.openxmlformats-officedocument.spreadsheetml.revisionLog+xml"/>
  <Override PartName="/xl/revisions/revisionLog125.xml" ContentType="application/vnd.openxmlformats-officedocument.spreadsheetml.revisionLog+xml"/>
  <Override PartName="/xl/revisions/revisionLog141.xml" ContentType="application/vnd.openxmlformats-officedocument.spreadsheetml.revisionLog+xml"/>
  <Override PartName="/xl/revisions/revisionLog7.xml" ContentType="application/vnd.openxmlformats-officedocument.spreadsheetml.revisionLog+xml"/>
  <Override PartName="/xl/revisions/revisionLog71.xml" ContentType="application/vnd.openxmlformats-officedocument.spreadsheetml.revisionLog+xml"/>
  <Override PartName="/xl/revisions/revisionLog92.xml" ContentType="application/vnd.openxmlformats-officedocument.spreadsheetml.revisionLog+xml"/>
  <Override PartName="/xl/revisions/revisionLog2.xml" ContentType="application/vnd.openxmlformats-officedocument.spreadsheetml.revisionLog+xml"/>
  <Override PartName="/xl/revisions/revisionLog29.xml" ContentType="application/vnd.openxmlformats-officedocument.spreadsheetml.revisionLog+xml"/>
  <Override PartName="/xl/revisions/revisionLog24.xml" ContentType="application/vnd.openxmlformats-officedocument.spreadsheetml.revisionLog+xml"/>
  <Override PartName="/xl/revisions/revisionLog40.xml" ContentType="application/vnd.openxmlformats-officedocument.spreadsheetml.revisionLog+xml"/>
  <Override PartName="/xl/revisions/revisionLog45.xml" ContentType="application/vnd.openxmlformats-officedocument.spreadsheetml.revisionLog+xml"/>
  <Override PartName="/xl/revisions/revisionLog66.xml" ContentType="application/vnd.openxmlformats-officedocument.spreadsheetml.revisionLog+xml"/>
  <Override PartName="/xl/revisions/revisionLog87.xml" ContentType="application/vnd.openxmlformats-officedocument.spreadsheetml.revisionLog+xml"/>
  <Override PartName="/xl/revisions/revisionLog110.xml" ContentType="application/vnd.openxmlformats-officedocument.spreadsheetml.revisionLog+xml"/>
  <Override PartName="/xl/revisions/revisionLog115.xml" ContentType="application/vnd.openxmlformats-officedocument.spreadsheetml.revisionLog+xml"/>
  <Override PartName="/xl/revisions/revisionLog131.xml" ContentType="application/vnd.openxmlformats-officedocument.spreadsheetml.revisionLog+xml"/>
  <Override PartName="/xl/revisions/revisionLog136.xml" ContentType="application/vnd.openxmlformats-officedocument.spreadsheetml.revisionLog+xml"/>
  <Override PartName="/xl/revisions/revisionLog61.xml" ContentType="application/vnd.openxmlformats-officedocument.spreadsheetml.revisionLog+xml"/>
  <Override PartName="/xl/revisions/revisionLog82.xml" ContentType="application/vnd.openxmlformats-officedocument.spreadsheetml.revisionLog+xml"/>
  <Override PartName="/xl/revisions/revisionLog19.xml" ContentType="application/vnd.openxmlformats-officedocument.spreadsheetml.revisionLog+xml"/>
  <Override PartName="/xl/revisions/revisionLog14.xml" ContentType="application/vnd.openxmlformats-officedocument.spreadsheetml.revisionLog+xml"/>
  <Override PartName="/xl/revisions/revisionLog30.xml" ContentType="application/vnd.openxmlformats-officedocument.spreadsheetml.revisionLog+xml"/>
  <Override PartName="/xl/revisions/revisionLog35.xml" ContentType="application/vnd.openxmlformats-officedocument.spreadsheetml.revisionLog+xml"/>
  <Override PartName="/xl/revisions/revisionLog56.xml" ContentType="application/vnd.openxmlformats-officedocument.spreadsheetml.revisionLog+xml"/>
  <Override PartName="/xl/revisions/revisionLog77.xml" ContentType="application/vnd.openxmlformats-officedocument.spreadsheetml.revisionLog+xml"/>
  <Override PartName="/xl/revisions/revisionLog100.xml" ContentType="application/vnd.openxmlformats-officedocument.spreadsheetml.revisionLog+xml"/>
  <Override PartName="/xl/revisions/revisionLog105.xml" ContentType="application/vnd.openxmlformats-officedocument.spreadsheetml.revisionLog+xml"/>
  <Override PartName="/xl/revisions/revisionLog126.xml" ContentType="application/vnd.openxmlformats-officedocument.spreadsheetml.revisionLog+xml"/>
  <Override PartName="/xl/revisions/revisionLog8.xml" ContentType="application/vnd.openxmlformats-officedocument.spreadsheetml.revisionLog+xml"/>
  <Override PartName="/xl/revisions/revisionLog51.xml" ContentType="application/vnd.openxmlformats-officedocument.spreadsheetml.revisionLog+xml"/>
  <Override PartName="/xl/revisions/revisionLog72.xml" ContentType="application/vnd.openxmlformats-officedocument.spreadsheetml.revisionLog+xml"/>
  <Override PartName="/xl/revisions/revisionLog93.xml" ContentType="application/vnd.openxmlformats-officedocument.spreadsheetml.revisionLog+xml"/>
  <Override PartName="/xl/revisions/revisionLog98.xml" ContentType="application/vnd.openxmlformats-officedocument.spreadsheetml.revisionLog+xml"/>
  <Override PartName="/xl/revisions/revisionLog121.xml" ContentType="application/vnd.openxmlformats-officedocument.spreadsheetml.revisionLog+xml"/>
  <Override PartName="/xl/revisions/revisionLog142.xml" ContentType="application/vnd.openxmlformats-officedocument.spreadsheetml.revisionLo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NAMAN\Share\YBO\RPL_P IFWI Manual Reports\BAT DC\"/>
    </mc:Choice>
  </mc:AlternateContent>
  <xr:revisionPtr revIDLastSave="0" documentId="13_ncr:81_{718BA933-8927-4054-95D5-489DB6513C41}" xr6:coauthVersionLast="47" xr6:coauthVersionMax="47" xr10:uidLastSave="{00000000-0000-0000-0000-000000000000}"/>
  <bookViews>
    <workbookView xWindow="-108" yWindow="-108" windowWidth="23256" windowHeight="12576" xr2:uid="{00000000-000D-0000-FFFF-FFFF00000000}"/>
  </bookViews>
  <sheets>
    <sheet name="RPL_P_DC2_IFWI_BAT (1)" sheetId="1" r:id="rId1"/>
  </sheets>
  <definedNames>
    <definedName name="_xlnm._FilterDatabase" localSheetId="0" hidden="1">'RPL_P_DC2_IFWI_BAT (1)'!$A$1:$AN$227</definedName>
    <definedName name="Z_00ECCB47_F3A4_4744_B64E_EB5A7ABDA509_.wvu.FilterData" localSheetId="0" hidden="1">'RPL_P_DC2_IFWI_BAT (1)'!$A$1:$AN$227</definedName>
    <definedName name="Z_05019C70_7222_4312_A93D_7BE2D3D02EA3_.wvu.FilterData" localSheetId="0" hidden="1">'RPL_P_DC2_IFWI_BAT (1)'!$A$1:$AN$227</definedName>
    <definedName name="Z_0BEFA513_F6D3_4F71_BF58_9F538719D37F_.wvu.FilterData" localSheetId="0" hidden="1">'RPL_P_DC2_IFWI_BAT (1)'!$A$1:$AN$227</definedName>
    <definedName name="Z_195BD19F_F98E_4D70_8F54_B2054699403F_.wvu.FilterData" localSheetId="0" hidden="1">'RPL_P_DC2_IFWI_BAT (1)'!$A$1:$AN$227</definedName>
    <definedName name="Z_19C49736_E9F2_4201_8507_71E658EC946B_.wvu.FilterData" localSheetId="0" hidden="1">'RPL_P_DC2_IFWI_BAT (1)'!$A$1:$AN$227</definedName>
    <definedName name="Z_1C694C4E_AE5B_473C_8617_8D31EE1C46B4_.wvu.FilterData" localSheetId="0" hidden="1">'RPL_P_DC2_IFWI_BAT (1)'!$A$1:$AN$227</definedName>
    <definedName name="Z_220ABE0E_EFB2_415D_B3B4_A81C9392762D_.wvu.FilterData" localSheetId="0" hidden="1">'RPL_P_DC2_IFWI_BAT (1)'!$A$1:$AN$227</definedName>
    <definedName name="Z_2A834961_B3F5_43F9_952F_B545FE5DBB24_.wvu.FilterData" localSheetId="0" hidden="1">'RPL_P_DC2_IFWI_BAT (1)'!$A$1:$AN$227</definedName>
    <definedName name="Z_3C72BA39_0AF3_4DDB_BF3F_872D925D60FF_.wvu.FilterData" localSheetId="0" hidden="1">'RPL_P_DC2_IFWI_BAT (1)'!$A$1:$AN$227</definedName>
    <definedName name="Z_42979E03_A323_4C72_85D4_7D40F8998B31_.wvu.FilterData" localSheetId="0" hidden="1">'RPL_P_DC2_IFWI_BAT (1)'!$A$1:$AN$227</definedName>
    <definedName name="Z_4455DAA4_AEA5_4FA6_B03F_05690E76A3E2_.wvu.FilterData" localSheetId="0" hidden="1">'RPL_P_DC2_IFWI_BAT (1)'!$A$1:$AN$227</definedName>
    <definedName name="Z_48A3F6D7_0F0B_4219_BD6E_940773E6AB91_.wvu.FilterData" localSheetId="0" hidden="1">'RPL_P_DC2_IFWI_BAT (1)'!$A$1:$AN$227</definedName>
    <definedName name="Z_4FF6CBB8_0A94_47B0_BCED_A2CE920D09C4_.wvu.FilterData" localSheetId="0" hidden="1">'RPL_P_DC2_IFWI_BAT (1)'!$A$1:$AN$227</definedName>
    <definedName name="Z_5161C6A2_0C4F_4CD5_B18C_ACBC2AF9A3DB_.wvu.FilterData" localSheetId="0" hidden="1">'RPL_P_DC2_IFWI_BAT (1)'!$A$1:$AN$227</definedName>
    <definedName name="Z_5191295B_39B9_491E_8A5B_1F429538AF79_.wvu.FilterData" localSheetId="0" hidden="1">'RPL_P_DC2_IFWI_BAT (1)'!$A$1:$AN$227</definedName>
    <definedName name="Z_53A91D76_C653_4CF5_AC7D_70927F6E4081_.wvu.FilterData" localSheetId="0" hidden="1">'RPL_P_DC2_IFWI_BAT (1)'!$A$1:$AN$227</definedName>
    <definedName name="Z_5C86C8F4_FDCF_47F3_A1E3_0D62F5D5A4B6_.wvu.FilterData" localSheetId="0" hidden="1">'RPL_P_DC2_IFWI_BAT (1)'!$A$1:$AN$227</definedName>
    <definedName name="Z_5EEBEED6_63FB_4E8D_B388_ED3729BF46B4_.wvu.FilterData" localSheetId="0" hidden="1">'RPL_P_DC2_IFWI_BAT (1)'!$A$1:$AN$227</definedName>
    <definedName name="Z_6161402B_BAC8_4CFC_B82B_CD655D31D449_.wvu.FilterData" localSheetId="0" hidden="1">'RPL_P_DC2_IFWI_BAT (1)'!$A$1:$AN$227</definedName>
    <definedName name="Z_6320CBC1_72DD_4F13_BD23_F1A59D541AB2_.wvu.FilterData" localSheetId="0" hidden="1">'RPL_P_DC2_IFWI_BAT (1)'!$A$1:$AN$227</definedName>
    <definedName name="Z_700DB60E_3617_4880_A89F_FAF28C4D47EE_.wvu.FilterData" localSheetId="0" hidden="1">'RPL_P_DC2_IFWI_BAT (1)'!$A$1:$AN$227</definedName>
    <definedName name="Z_76AEE954_4E98_48D9_B9BA_6601F637332C_.wvu.FilterData" localSheetId="0" hidden="1">'RPL_P_DC2_IFWI_BAT (1)'!$A$1:$AN$227</definedName>
    <definedName name="Z_7F4908EF_41CD_40E3_A67C_A72E635B81D2_.wvu.FilterData" localSheetId="0" hidden="1">'RPL_P_DC2_IFWI_BAT (1)'!$A$1:$AN$227</definedName>
    <definedName name="Z_81804035_535D_48F9_8085_D81FF3B58D8D_.wvu.FilterData" localSheetId="0" hidden="1">'RPL_P_DC2_IFWI_BAT (1)'!$A$1:$AN$227</definedName>
    <definedName name="Z_85E8140E_A073_4CD0_A8FA_493D85F0394C_.wvu.FilterData" localSheetId="0" hidden="1">'RPL_P_DC2_IFWI_BAT (1)'!$A$1:$AN$227</definedName>
    <definedName name="Z_899E47A9_7DB1_4BAE_A203_C4CEA07349AB_.wvu.FilterData" localSheetId="0" hidden="1">'RPL_P_DC2_IFWI_BAT (1)'!$A$1:$AN$227</definedName>
    <definedName name="Z_8BE1FAA0_693B_4EF8_8B60_1FE229D446F4_.wvu.FilterData" localSheetId="0" hidden="1">'RPL_P_DC2_IFWI_BAT (1)'!$A$1:$AN$227</definedName>
    <definedName name="Z_8DEADC2F_6C45_4353_8A0D_70AF89A4BEFD_.wvu.FilterData" localSheetId="0" hidden="1">'RPL_P_DC2_IFWI_BAT (1)'!$A$1:$AN$227</definedName>
    <definedName name="Z_9103137B_C0E5_4EBD_9E0D_BBBDCB75718E_.wvu.FilterData" localSheetId="0" hidden="1">'RPL_P_DC2_IFWI_BAT (1)'!$A$1:$AN$227</definedName>
    <definedName name="Z_92D91C8E_B4F0_489D_8970_019229F123DD_.wvu.FilterData" localSheetId="0" hidden="1">'RPL_P_DC2_IFWI_BAT (1)'!$A$1:$AN$227</definedName>
    <definedName name="Z_93EA720C_8C34_484A_8FD6_0E07261F2CD6_.wvu.FilterData" localSheetId="0" hidden="1">'RPL_P_DC2_IFWI_BAT (1)'!$A$1:$AN$227</definedName>
    <definedName name="Z_A06B0E7F_FF44_4D7B_9653_5A494FA12CF1_.wvu.FilterData" localSheetId="0" hidden="1">'RPL_P_DC2_IFWI_BAT (1)'!$A$1:$AN$227</definedName>
    <definedName name="Z_A4EFD863_D567_43A3_9E38_67BBA55D321A_.wvu.FilterData" localSheetId="0" hidden="1">'RPL_P_DC2_IFWI_BAT (1)'!$A$1:$AN$227</definedName>
    <definedName name="Z_B2DCD064_7447_4BAA_80FB_CCC324E7EFA7_.wvu.FilterData" localSheetId="0" hidden="1">'RPL_P_DC2_IFWI_BAT (1)'!$A$1:$AN$227</definedName>
    <definedName name="Z_BE95864E_F109_4882_A030_8E3C8B4E490D_.wvu.FilterData" localSheetId="0" hidden="1">'RPL_P_DC2_IFWI_BAT (1)'!$A$1:$AN$227</definedName>
    <definedName name="Z_C09DA42F_4C17_4F69_B815_4F53754F5917_.wvu.FilterData" localSheetId="0" hidden="1">'RPL_P_DC2_IFWI_BAT (1)'!$A$1:$AN$227</definedName>
    <definedName name="Z_D0612CCA_6144_4DE4_ABE1_936529D1F226_.wvu.FilterData" localSheetId="0" hidden="1">'RPL_P_DC2_IFWI_BAT (1)'!$A$1:$AN$227</definedName>
    <definedName name="Z_D1C34F0F_5ED3_4CD5_9065_C237903A95E6_.wvu.FilterData" localSheetId="0" hidden="1">'RPL_P_DC2_IFWI_BAT (1)'!$A$1:$AN$227</definedName>
    <definedName name="Z_D45B9D22_CD49_445C_8B05_792311965A03_.wvu.FilterData" localSheetId="0" hidden="1">'RPL_P_DC2_IFWI_BAT (1)'!$A$1:$AN$227</definedName>
    <definedName name="Z_D7A470ED_6DBD_46D9_9C6B_ADB1AD9DDFCF_.wvu.FilterData" localSheetId="0" hidden="1">'RPL_P_DC2_IFWI_BAT (1)'!$A$1:$AN$227</definedName>
    <definedName name="Z_D8F76031_5EA5_4062_A411_626EDA538C10_.wvu.FilterData" localSheetId="0" hidden="1">'RPL_P_DC2_IFWI_BAT (1)'!$A$1:$AN$227</definedName>
    <definedName name="Z_E696E71A_974F_4A57_8ADE_1E92F37A7B43_.wvu.FilterData" localSheetId="0" hidden="1">'RPL_P_DC2_IFWI_BAT (1)'!$A$1:$AN$227</definedName>
    <definedName name="Z_EB51CD79_930F_4932_A9FE_27163B842154_.wvu.FilterData" localSheetId="0" hidden="1">'RPL_P_DC2_IFWI_BAT (1)'!$A$1:$AN$227</definedName>
    <definedName name="Z_EB9152FF_4313_433E_A651_48CCE1EC5E87_.wvu.FilterData" localSheetId="0" hidden="1">'RPL_P_DC2_IFWI_BAT (1)'!$A$1:$AN$227</definedName>
    <definedName name="Z_ECA0675D_03C9_457D_AE23_C46089AFDD70_.wvu.FilterData" localSheetId="0" hidden="1">'RPL_P_DC2_IFWI_BAT (1)'!$A$1:$AN$227</definedName>
    <definedName name="Z_EF722A2E_B83A_458D_BF35_D3F712CE7386_.wvu.FilterData" localSheetId="0" hidden="1">'RPL_P_DC2_IFWI_BAT (1)'!$A$1:$AN$227</definedName>
    <definedName name="Z_F6BBD3A3_EC31_43ED_BD4E_B62EB6D5F5E6_.wvu.FilterData" localSheetId="0" hidden="1">'RPL_P_DC2_IFWI_BAT (1)'!$A$1:$AN$227</definedName>
    <definedName name="Z_F7F340DD_27EC_47AF_9DB6_30AEBD5EDD34_.wvu.FilterData" localSheetId="0" hidden="1">'RPL_P_DC2_IFWI_BAT (1)'!$A$1:$AN$227</definedName>
    <definedName name="Z_F899BF50_E131_41DD_94C9_43EA9553E02F_.wvu.FilterData" localSheetId="0" hidden="1">'RPL_P_DC2_IFWI_BAT (1)'!$A$1:$AN$227</definedName>
  </definedNames>
  <calcPr calcId="191029"/>
  <customWorkbookViews>
    <customWorkbookView name="Agarwal, Naman - Personal View" guid="{F899BF50-E131-41DD-94C9-43EA9553E02F}" mergeInterval="0" personalView="1" maximized="1" xWindow="-9" yWindow="-9" windowWidth="1938" windowHeight="1048" activeSheetId="1"/>
    <customWorkbookView name="Mabusab, IkbalsabX - Personal View" guid="{6161402B-BAC8-4CFC-B82B-CD655D31D449}" mergeInterval="0" personalView="1" maximized="1" xWindow="-9" yWindow="-9" windowWidth="1938" windowHeight="1048" activeSheetId="1"/>
    <customWorkbookView name="A L, BharathX - Personal View" guid="{4455DAA4-AEA5-4FA6-B03F-05690E76A3E2}" mergeInterval="0" personalView="1" maximized="1" xWindow="-11" yWindow="-11" windowWidth="1942" windowHeight="1042" activeSheetId="1"/>
    <customWorkbookView name="Kotresh, SharathX Kumar - Personal View" guid="{EB9152FF-4313-433E-A651-48CCE1EC5E87}" mergeInterval="0" personalView="1" maximized="1" xWindow="-11" yWindow="-11" windowWidth="1942" windowHeight="1042" activeSheetId="1"/>
    <customWorkbookView name="K, PavanX - Personal View" guid="{A4EFD863-D567-43A3-9E38-67BBA55D321A}" mergeInterval="0" personalView="1" maximized="1" xWindow="-11" yWindow="-11" windowWidth="1942" windowHeight="1042" activeSheetId="1"/>
    <customWorkbookView name="Pillappa, ChaithraX - Personal View" guid="{700DB60E-3617-4880-A89F-FAF28C4D47EE}" mergeInterval="0" personalView="1" maximized="1" xWindow="-9" yWindow="-9" windowWidth="1938" windowHeight="1048" activeSheetId="1"/>
    <customWorkbookView name="Venkatesh, GurramX - Personal View" guid="{76AEE954-4E98-48D9-B9BA-6601F637332C}" mergeInterval="0" personalView="1" maximized="1" xWindow="-9" yWindow="-9" windowWidth="1938" windowHeight="1048" activeSheetId="1"/>
    <customWorkbookView name="S, BhavaniX - Personal View" guid="{2A834961-B3F5-43F9-952F-B545FE5DBB24}" mergeInterval="0" personalView="1" maximized="1" xWindow="-9" yWindow="-9" windowWidth="1938" windowHeight="1048" activeSheetId="1"/>
    <customWorkbookView name="Pandurangan, HarirajkumarX - Personal View" guid="{05019C70-7222-4312-A93D-7BE2D3D02EA3}" mergeInterval="0" personalView="1" maximized="1" xWindow="-11" yWindow="-11" windowWidth="1942" windowHeight="1042" activeSheetId="1"/>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2" i="1" l="1"/>
  <c r="A3" i="1"/>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alcChain>
</file>

<file path=xl/sharedStrings.xml><?xml version="1.0" encoding="utf-8"?>
<sst xmlns="http://schemas.openxmlformats.org/spreadsheetml/2006/main" count="6948" uniqueCount="2219">
  <si>
    <t>automation_comments</t>
  </si>
  <si>
    <t>automation_developer</t>
  </si>
  <si>
    <t>validation_env</t>
  </si>
  <si>
    <t>validation_scope</t>
  </si>
  <si>
    <t>automation_status</t>
  </si>
  <si>
    <t>classification</t>
  </si>
  <si>
    <t>component_affected</t>
  </si>
  <si>
    <t>duration</t>
  </si>
  <si>
    <t>effort</t>
  </si>
  <si>
    <t>jama_id</t>
  </si>
  <si>
    <t>jama_platform_feature_and_capability</t>
  </si>
  <si>
    <t>jama_platform_por_milestone_map</t>
  </si>
  <si>
    <t>jama_pmf_pf_socip_mapping</t>
  </si>
  <si>
    <t>jama_requirement_id</t>
  </si>
  <si>
    <t>legacy_id</t>
  </si>
  <si>
    <t>me_sku</t>
  </si>
  <si>
    <t>os</t>
  </si>
  <si>
    <t>owner</t>
  </si>
  <si>
    <t>overall_expected_results</t>
  </si>
  <si>
    <t>owner_team</t>
  </si>
  <si>
    <t>priority</t>
  </si>
  <si>
    <t>release_affected</t>
  </si>
  <si>
    <t>release_completed</t>
  </si>
  <si>
    <t>release_deployed</t>
  </si>
  <si>
    <t>scope</t>
  </si>
  <si>
    <t>status_reason</t>
  </si>
  <si>
    <t>test_automation_status</t>
  </si>
  <si>
    <t>test_complexity</t>
  </si>
  <si>
    <t>test_coverage_level</t>
  </si>
  <si>
    <t>test_subtype</t>
  </si>
  <si>
    <t>test_sub_category</t>
  </si>
  <si>
    <t>test_type</t>
  </si>
  <si>
    <t>tools_used</t>
  </si>
  <si>
    <t>description</t>
  </si>
  <si>
    <t>tag</t>
  </si>
  <si>
    <t>processor</t>
  </si>
  <si>
    <t>Verify Onboard Network functionality in EFI shell</t>
  </si>
  <si>
    <t>chassanx</t>
  </si>
  <si>
    <t>common,emulation.ip,silicon,simulation.ip</t>
  </si>
  <si>
    <t>Ingredient</t>
  </si>
  <si>
    <t>Automatable</t>
  </si>
  <si>
    <t>Intel Confidential</t>
  </si>
  <si>
    <t>bios.pch,fw.ifwi.pchc</t>
  </si>
  <si>
    <t>CSS-IVE-52382</t>
  </si>
  <si>
    <t>Networking and Connectivity</t>
  </si>
  <si>
    <t>ADL-S_ADP-S_SODIMM_DDR5_1DPC_Alpha,AML_5W_Y22_ROW_PV,ADL-S_ADP-S_UDIMM_DDR5_1DPC_PreAlpha,AMLR_Y42_PV_RS6,CFL_H62_RS2_PV,CFL_H62_RS3_PV,CFL_H62_RS4_PV,CFL_H62_RS5_PV,CFL_H82_RS5_PV,CFL_H82_RS6_PV,CFL_KBPH_S62_RS3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Y42_RS6_PV,JSLP_POR_20H1_Alpha,JSLP_POR_20H1_PreAlpha,JSLP_POR_20H2_Beta,JSLP_POR_20H2_PV,KBL_U21_PV,KBLR_Y_PV,KBLR_Y22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OE,TGL_H81_19H2_RS6_PreAlpha,TGL_Simics_VP_RS2_PSS1.0,TGL_Simics_VP_RS2_PSS1.1,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OE,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MTL_P_Simics_PSS1.1</t>
  </si>
  <si>
    <t>GbE,LAN,UEFI</t>
  </si>
  <si>
    <t>BC-RQTBC-8442
TGL Requirement coverage: BC-RQTBCTL-798
JSL PRD Coverage: BC-RQTBC-16608 BC-RQTBC-16271
RKL: BC-RQTBCTL-798, 2203202676
RKL:2203201913
JSLP: 1607196122,2203202676
ADL:BC-RQTBCTL-798 ,2203202676
TGL:1306931255
MTL:16011786601</t>
  </si>
  <si>
    <t>Consumer,Corporate_vPro</t>
  </si>
  <si>
    <t>vhebbarx</t>
  </si>
  <si>
    <t>OnBoard Network port should get detected at EFI shell when it is enabled in BIOS and Network should be functional</t>
  </si>
  <si>
    <t>Client-BIOS</t>
  </si>
  <si>
    <t>1-showstopper</t>
  </si>
  <si>
    <t>bios.alderlake,bios.amberlake,bios.apollolake,bios.arrowlake,bios.cannonlake,bios.coffeelake,bios.cometlake,bios.geminilake,bios.icelake-client,bios.jasperlake,bios.kabylake,bios.kabylake_r,bios.lunarlake,bios.meteorlake,bios.raptorlake,bios.raptorlake_refresh,bios.rocketlake,bios.tigerlake,bios.tigerlake_refresh,bios.whiskeylake,ifwi.amberlake,ifwi.apollolake,ifwi.arrowlake,ifwi.cannonlake,ifwi.coffeelake,ifwi.cometlake,ifwi.geminilake,ifwi.icelake,ifwi.kabylake,ifwi.kabylake_r,ifwi.lunarlake,ifwi.meteorlake,ifwi.raptorlake,ifwi.raptorlake_refresh,ifwi.tigerlake,ifwi.whiskeylake</t>
  </si>
  <si>
    <t>bios.alderlake,bios.amberlake,bios.arrowlake,bios.cannonlake,bios.coffeelake,bios.cometlake,bios.icelake-client,bios.jasperlake,bios.kabylake,bios.kabylake_r,bios.lunarlake,bios.meteorlake,bios.raptorlake,bios.rocketlake,bios.tigerlake,bios.whiskeylake,ifwi.amberlake,ifwi.cannonlake,ifwi.coffeelake,ifwi.cometlake,ifwi.icelake,ifwi.kabylake,ifwi.kabylake_r,ifwi.meteorlake,ifwi.raptorlake,ifwi.tigerlake,ifwi.whiskeylake</t>
  </si>
  <si>
    <t>product</t>
  </si>
  <si>
    <t>complete.ready_for_production</t>
  </si>
  <si>
    <t>Low</t>
  </si>
  <si>
    <t>L2 Mandatory-BAT</t>
  </si>
  <si>
    <t>Functional</t>
  </si>
  <si>
    <t>na</t>
  </si>
  <si>
    <t>This TC aims at testing the Onboard Network functionality at EFI shell when network is enabled in BIOS setup</t>
  </si>
  <si>
    <t>CFL-PRDtoTC-Mapping,ICL-ArchReview-PostSi,ICL_BAT_NEW,BIOS_EXT_BAT,KBL_Wont_Fix,UDL2.0_ATMS2.0,ICL_RVPC_NA,TGL_ERB_PO,AML_5W_NA,OBC-CNL-PCH-GBE-Connectivity-LAN,OBC-CFL-PCH-GBE-Connectivity-LAN,OBC-ICL-PCH-GBE-Connectivity-LAN,OBC-TGL-PCH-GBE-Connectivity-LAN,TGL_BIOS_PO_P3,TGL_IFWI_PO_P1,TGL_H_PSS_IFWI_BAT,ADL_S_Dryrun_Done,ADL-S_ADP-S_DDR4_2DPC_PO_Phase3,COMMON_QRC_BAT,MTL_PSS_0.5,ADL_S_QRCBAT,IFWI_Payload_GBE,ADL-S_Delta1,ADL-P_ADP-LP_DDR4_PO Suite_Phase3,PO_Phase_3,RKL-S X2_(CML-S+CMP-H)_S62,RKL-S X2_(CML-S+CMP-H)_S102,ADL-P_ADP-LP_LP5_PO Suite_Phase3,ADL-P_ADP-LP_DDR5_PO Suite_Phase3,ADL-P_ADP-LP_LP4x_PO Suite_Phase3,ADL-P_QRC_BAT,RPL_S_PSS_BASE,UTR_SYNC,MTL_P_MASTER,MTL_M_MASTER,RPL_S_MASTER,RPL_S_BackwardComp,ADL-S_ 5SGC_1DPC,ADL-S_4SDC1,ADL-S_4SDC2,ADL-S_4SDC4,MTL_Test_Suite,TGL_H_MASTER,IFWI_TEST_SUITE,IFWI_COMMON_UNIFIED,TGL_H_5SGC1,TGL_H_4SDC1,TGL_H_4SDC2,TGL_H_4SDC3,RPL-S_ 5SGC1,RPL-S_4SDC2,RPL-S_2SDC1,RPL-S_2SDC2,RPL-S_2SDC3,ADL-P_5SGC2,RKL_S_X1_2*1SDC,RPL_S_PO_P3,ADL-P_3SDC2,ADL-P_2SDC4,MTL_SIMICS_IN_EXECUTION_TEST,RPL-Px_5SGC1,RPL_S_QRCBAT,MTL_IFWI_BAT,ADL_SBGA_5GC,ADL-M_3SDC2,RPL-S_5SGC1,RPL-P_3SDC2,RPL_P_PSS_BIOS,NA_4_FHF,RPL_Px_PO_P3,RPL-P_5SGC1,RPL-P_4SDC1,RPL-P_PNP_GC,RPL_Px_QRC,ADL-S_Post-Si_In_Production,MTL-M_3SDC3,MTL-M/P_Pre-Si_In_Production,RPL_SBGA_PO_P3,LNL_M_PSS0.5,LNL_M_PSS0.8,MTL_IFWI_CBV_BIOS,MTL-P_2SDC5,MTL-P_5SGC1,RPL_P_PO_P3,RPL-S_Post-Si_In_Production,RPL-S_2SDC8,RPL-SBGA_4SC,RPL-SBGA_5SC,RPL-sbga_QRC_BAT,RPL-Px_4SP2,RPL-P_2SDC3,,ARL_Px_IFWI_CI,MTL_M_P_PV_POR,RPL-SBGA_3SC-2,MTL_P_Sanity,RPL_P_QRC,MTLSGC1, MTLSDC2, MTLSDC4, MTLSDC5, ,RPL_P_Q0_DC2_PO_P3, LNLM5SGC, LNLM3SDC2, MTLSGC1, MTLSDC1, MTLSDC4, MTLSGC1, MTLSDC1,  MTLSDC4, RPL-P_5SGC1, RPL-P_2SDC3, RPL-S_ 5SGC1, RPL-S_4SDC1, RPL-S_2SDC1, RPL-S_2SDC2, RPL-S_2SDC3, RPL-S_2SDC8, TGL_BIOS_IPU_QRC_BAT, RPL_Hx-R-GC,ARL_S_QRC, LNLM3SDC2, LNLM5SGC, LNLM2SDC7, RPL-S_ 5SGC1, RPL-S_4SDC1, RPL-S_2SDC1, RPL-S_2SDC2, RPL-S_2SDC3, RPL-S_2SDC8, RPL-P_DC7,RPL-SBGA_DC3,RPLS_SV1GC,RPLS_Win10GC,RPLHx_SV1GC,RPLHx_Win10GC,RPLP_SV1GC,RPLP_Win10GC</t>
  </si>
  <si>
    <t>alderlake-m,alderlake-p,alderlake-s,alderlake-sb,arrowlake-px,arrowlake-s,lunarlake-m,lunarlake-p,lunarlake-s,meteorlake-m,meteorlake-p,meteorlake-s,raptorlake-p,raptorlake-px,raptorlake-s,raptorlake-sbga,raptorlake_refresh-sbga,tigerlake-h</t>
  </si>
  <si>
    <t>Verify system stability post Hibernate(S4) cycling</t>
  </si>
  <si>
    <t>rohith2x</t>
  </si>
  <si>
    <t>common,emulation.ip,fpga.hybrid,silicon,simulation.ip</t>
  </si>
  <si>
    <t>fw.ifwi.pmc</t>
  </si>
  <si>
    <t>CSS-IVE-54313</t>
  </si>
  <si>
    <t>Power Management</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</si>
  <si>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Simics_VP_RS1_PSS_0.5C,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KBL_H42_PV,KBL_S22_PV,KBL_S42_PV,KBL_U21_PV,KBL_U22_PV,KBL_U23e_PV,KBL_Y22_PV,KBLR_U42_PV,KBLR_Y_PV,KBLR_Y22_PV,LKF_A0_RS4_Alpha,LKF_A0_RS4_POE,LKF_B0_RS4_Beta,LKF_B0_RS4_PO,LKF_Bx_ROW_19H1_Alpha,LKF_Bx_ROW_19H2_Beta,LKF_Bx_ROW_19H2_PV,LKF_Bx_ROW_20H1_PV,LKF_Bx_Win10X_PV,LKF_Bx_Win10X_Beta,LKF_N-1_(BXTM)_RS3_POE,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HFPGA_RS3,TGL_HFPGA_RS4,TGL_Simics_VP_RS2_PSS0.5,TGL_Simics_VP_RS2_PSS0.8,TGL_Simics_VP_RS2_PSS1.0,TGL_Simics_VP_RS2_PSS1.1,TGL_Simics_VP_RS4_PSS0.8,TGL_Simics_VP_RS4_PSS1.1,TGL_Simics_VP_RS5_PSS1.1,TGL_U42_RS4_PV,TGL_UY42_PO,TGL_Y42_RS4_PV,WHL_U42_Corp_PV,WHL_U42_PV,WHL_U43e_Corp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ADL-S_HSLE_PSS1.0,ADL-S_HFPGA_PSS1.0,CML_U42_DG1_DDR4_PV,CML_U62_DG1_DDR4_PV,RKL_CML_S_102_TGPH_Xcomp_DDR4_Beta,RKL_CML_S_102_TGPH_Xcomp_DDR4_Alpha,RKL_CML_S_102_TGPH_Xcomp_DDR4_PV,RKL_CML_S_62_TGPH_Xcomp_DDR4_Alpha,RKL_CML_S_62_TGPH_Xcomp_DDR4_Beta,RKL_CML_S_62_TGPH_Xcomp_DDR4_PV,DG1_TGL_Y_PreAlpha,DG1_ TGL_Y _Alpha,DG1_ TGL_Y _Beta,DG1_ TGL_Y 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reAlpha,JSLP_Win10x_PV,JSLP_Win10x_Alpha,JSLP_Win10x_Beta,MTL_M_Simics_PSS1.1,MTL_P_Simics_PSS1.1,ADL-P_ADP-LP_LP5_PreAlpha,ADL-P_ADP-LP_L4X_PreAlpha,ADL-M_ADP-M_LP5_20H1_PreAlpha,ADL-M_ADP-M_LP5_21H1_PreAlpha,ADL-M_ADP-M_LP4x_Win10x_PreAlpha,ADL-P_ADP-LP_DDR4_PreAlpha,ADL-P_ADP-LP_DDR5_PreAlpha</t>
  </si>
  <si>
    <t>S-states</t>
  </si>
  <si>
    <t>BC-RQTBC-10429
RKL: 2206874061
JSL: 2202553192
ADL: 2205167043,2202553192
MTL : 16011187701, 16011326892</t>
  </si>
  <si>
    <t>Consumer,Corporate_vPro,Slim</t>
  </si>
  <si>
    <t>windows.20h2_vibranium.x64</t>
  </si>
  <si>
    <t>reddyv5x</t>
  </si>
  <si>
    <t>System should be stable post Hibernate cycling</t>
  </si>
  <si>
    <t>bios.alderlake,bios.amberlake,bios.apollolake,bios.arrowlake,bios.broxton,bios.cannonlake,bios.coffeelake,bios.cometlake,bios.geminilake,bios.icelake-client,bios.jasperlake,bios.kabylake,bios.kabylake_r,bios.lakefield,bios.lunarlake,bios.meteorlake,bios.raptorlake,bios.raptorlake_refresh,bios.rocketlake,bios.skylake,bios.tigerlake,bios.whiskeylake,ifwi.amberlake,ifwi.apollolake,ifwi.arrowlake,ifwi.broxton,ifwi.cannonlake,ifwi.coffeelake,ifwi.cometlake,ifwi.geminilake,ifwi.icelake,ifwi.jasperlake,ifwi.kabylake,ifwi.kabylake_r,ifwi.lakefield,ifwi.lunarlake,ifwi.meteorlake,ifwi.raptorlake,ifwi.skylake,ifwi.tigerlake,ifwi.whiskeylake</t>
  </si>
  <si>
    <t>bios.alderlake,bios.amberlake,bios.apollolake,bios.arrowlake,bios.broxton,bios.cannonlake,bios.coffeelake,bios.cometlake,bios.geminilake,bios.icelake-client,bios.jasperlake,bios.kabylake,bios.kabylake_r,bios.lakefield,bios.lunarlake,bios.meteorlake,bios.raptorlake,bios.rocketlake,bios.tigerlake,bios.whiskeylake,ifwi.amberlake,ifwi.apollolake,ifwi.broxton,ifwi.cannonlake,ifwi.coffeelake,ifwi.cometlake,ifwi.geminilake,ifwi.icelake,ifwi.kabylake,ifwi.kabylake_r,ifwi.lakefield,ifwi.meteorlake,ifwi.raptorlake,ifwi.tigerlake,ifwi.whiskeylake</t>
  </si>
  <si>
    <t>Intention of the testcase is to verify system stability check post Hibernate cycling</t>
  </si>
  <si>
    <t>GLK-FW-PO,ICL-FW-PSS0.5,GLK-CI,GLK-SxCycle,CNL_Z0_InProd,EC-NA,GLK-CI-2,GLK_eSPI_Sanity_inprod,ICL_PSS_BAT_NEW,GLK_Win10S,GLK-RS3-10_IFWI,CNL_Automation_Production,ICL_BAT_NEW,BIOS_EXT_BAT,InProdATMS1.0_03March2018,ECVAL-BAT-2018,EC-SX,EC-tgl-pss_bat,PSE 1.0,EC-BAT-automation,ADL_S_Dryrun_Done,PSS_ADL_Automation_In_Production,LKF_WCOS_BIOS_BAT_NEW,ADL_P_Automated_TCs,COMMON_QRC_BAT,TGL_H_QRC_NA,ECVAL-DT-FV,ADL_S_QRCBAT,TGL_U_GC_DC,IFWI_Payload_PMC,IFWI_Payload_EC,MTL_PSS_1.0,LNL_M_PSS1.0,ADL-P_QRC,ADL-P_QRC_BAT,MTL_PSS_0.8,LNL_M_PSS0.8,RPL_S_PSS_BASE,UTR_SYNC,MTL_HFPGA_SOC_S,RPL_S_BackwardComp,RPL-P_5SGC1,RPL-P_4SDC1,RPL-P_3SDC2,RPL-P_2SDC3,RPL-S_5SGC1,RPL-S_4SDC1,RPL-S_4SDC2,RPL-S_2SDC1,RPL-S_2SDC2,RPL-S_2SDC3,RPL-S_ 5SGC1,RPL-S_2SDC8,ADL-S_ 5SGC_1DPC,ADL-S_4SDC1,ADL-S_4SDC2,ADL-S_4SDC4,ADL_N_5SGC1,ADL_N_4SDC1,ADL_N_3SDC1,ADL_N_2SDC1,ADL_N_2SDC2,ADL_N_2SDC3,MTL_VS_0.8,IFWI_TEST_SUITE,IFWI_COMMON_UNIFIED,IFWI_FOC_BAT,MTL_VS_0.8_TEST_SUITE,MTL_P_VS_0.8,MTL_M_VS_0.8,QRC_BAT_Customized,CQN_DASHBOARD,MTL_PM_NEW_FEATURE_TEST,ADL-P_5SGC1,ADL-P_5SGC2,ADL_M_QRC_BAT,ADL-M_5SGC1,ADL_N_REV0,MTL_SIMICS_IN_EXECUTION_TEST,ADL-N_QRC_BAT,ADL-N_REV1,RPL_S_QRCBAT,RPL_S_IFWI_PO_Phase3,RPL_S_PO_P3,MTL_IFWI_BAT,RPL_S_Delta_TCD,MTL_HSLE_Sanity_SOC,ADL_SBGA_5GC,ADL_SBGA_3DC1,ADL_SBGA_3DC2,ADL_SBGA_3DC3,ADL_SBGA_3DC4,RPL-SBGA_5SC,RPL_P_PSS_BIOS,MTL_M_P_PV_POR,R,MTL-M_5SGC1,MTL-M_4SDC1,MTL-M_4SDC2,MTL-M_3SDC3,MTL-M_2SDC4,MTL-M_2SDC5,MTL-M_2SDC6,RPL-S_2SDC7,RPL-Px_5SGC1,RPL_Px_PO_P3,RPL_Px_QRC,ADL-S_Post-Si_In_Production,MTL-M/P_Pre-Si_In_Production,MTL_IFWI_IAC_PUNIT,MTL_IFWI_IAC_DMU,RPL_SBGA_PO_P3,RPL_SBGA_IFWI_PO_Phase3,MTL_IFWI_CBV_DMU,MTL_IFWI_CBV_PMC,MTL_IFWI_CBV_PUNIT,MTL_IFWI_CBV_BIOS,MTL-S_Pre-Si_In_Production,MTL-P_5SGC1,MTL-P_4SDC1,MTL-P_4SDC2,MTL-P_3SDC3,MTL-P_3SDC4,MTL-P_2SDC5,MTL-P_2SDC6,MTL_A0_P1,RPL_P_PO_P3,ADL-N_Post-Si_In_Production,RPL-Px_4SP2,RPL_readiness_kit,RPL_P_QRC,MTLSGC1,RPL_P_Q0_DC2_PO_P3,ARL_S_IFWI_PSS,LNLM5SGC,LNLM4SDC1,ARL_S_IFWI_0.5PSS,RPL_Hx-R-GC,RPL_Hx-R-DC1,ARL-S_eBAT,RPL-S_2SDC9,MTL_S_VSV_BLOCK</t>
  </si>
  <si>
    <t>alderlake-m,alderlake-n,alderlake-p,alderlake-s,alderlake-sb,arrowlake-p,arrowlake-px,arrowlake-s,lunarlake-m,lunarlake-p,lunarlake-s,meteorlake-m,meteorlake-p,meteorlake-s,raptorlake-p,raptorlake-px,raptorlake-s,raptorlake-sbga,raptorlake_refresh-sbga,tigerlake-h</t>
  </si>
  <si>
    <t>Verify system stability post Warm reboot cycles</t>
  </si>
  <si>
    <t>CSS-IVE-54316</t>
  </si>
  <si>
    <t>ADL-S_ADP-S_SODIMM_DDR5_1DPC_Alpha,AML_5W_Y22_ROW_PV,ADL-S_ADP-S_UDIMM_DDR5_1DPC_PreAlpha,AML_7W_Y22_KC_PV,AMLR_Y42_Corp_RS6_PV,AMLR_Y42_PV_RS6,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Y22_PV,GLK_B0_RS3_PV,ICL_HFPGA_RS1_PSS_0.8C,ICL_HFPGA_RS1_PSS_0.8P,ICL_HFPGA_RS1_PSS_1.0C,ICL_HFPGA_RS1_PSS_1.0P,ICL_HFPGA_RS2_PSS_1.1,ICL_Simics_VP_RS1_PSS_0.5C,ICL_Simics_VP_RS1_PSS_0.8C,ICL_Simics_VP_RS1_PSS_0.8P,ICL_Simics_VP_RS1_PSS_1.0C,ICL_Simics_VP_RS1_PSS_1.0P,ICL_Simics_VP_RS2_PSS_1.1,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42_PV,KBL_U21_PV,KBL_U22_PV,KBL_U23e_PV,KBL_Y22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U42_RS4_PV,TGL_Y42_RS4_PV,WHL_U42_Corp_PV,WHL_U42_PV,WHL_U43e_Corp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ADL-S_HFPGA_PSS1.0,ADL-S_HFPGA_PSS1.1,CML_U42_DG1_DDR4_PV,CML_U62_DG1_DDR4_PV,DG1_TGL_Y_PreAlpha,DG1_ TGL_Y _Alpha,DG1_ TGL_Y _Beta,DG1_ TGL_Y 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M_ADP-M_LP5_20H1_PreAlpha,ADL-M_ADP-M_LP5_21H1_PreAlpha,ADL-M_ADP-M_LP4x_Win10x_PreAlpha,ADL-P_ADP-LP_DDR4_PreAlpha,ADL-P_ADP-LP_DDR5_PreAlpha</t>
  </si>
  <si>
    <t>BC-RQTBC-10214
BC-RQTBC-10215
IceLake-UCIS-1476	
TGL:IceLake-UCIS-1810
JSL : BC-RQTBC-16717,4_335-UCIS-1529,2205193100 , 1607196200
RKL : 2207425740 
ADL: 2205193100
MTL : 16011187551, 16011326916, 16011187933</t>
  </si>
  <si>
    <t>System should be stable post warm reboot cycling</t>
  </si>
  <si>
    <t>bios.alderlake,bios.amberlake,bios.apollolake,bios.arrowlake,bios.broxton,bios.cannonlake,bios.cometlake,bios.geminilake,bios.icelake-client,bios.jasperlake,bios.kabylake,bios.kabylake_r,bios.lunarlake,bios.meteorlake,bios.raptorlake,bios.raptorlake_refresh,bios.rocketlake,bios.tigerlake,bios.whiskeylake,ifwi.amberlake,ifwi.apollolake,ifwi.arrowlake,ifwi.broxton,ifwi.cannonlake,ifwi.cometlake,ifwi.geminilake,ifwi.icelake,ifwi.jasperlake,ifwi.kabylake,ifwi.kabylake_r,ifwi.lunarlake,ifwi.meteorlake,ifwi.raptorlake,ifwi.raptorlake_refresh,ifwi.skylake,ifwi.tigerlake,ifwi.whiskeylake</t>
  </si>
  <si>
    <t>bios.alderlake,bios.amberlake,bios.apollolake,bios.arrowlake,bios.broxton,bios.cannonlake,bios.cometlake,bios.geminilake,bios.icelake-client,bios.jasperlake,bios.kabylake,bios.kabylake_r,bios.lunarlake,bios.meteorlake,bios.raptorlake,bios.rocketlake,bios.tigerlake,bios.whiskeylake,ifwi.amberlake,ifwi.apollolake,ifwi.broxton,ifwi.cannonlake,ifwi.cometlake,ifwi.geminilake,ifwi.icelake,ifwi.kabylake,ifwi.kabylake_r,ifwi.meteorlake,ifwi.raptorlake,ifwi.tigerlake,ifwi.whiskeylake</t>
  </si>
  <si>
    <t>Intention of the testcase is to verify system stability post Warm reboot cycles</t>
  </si>
  <si>
    <t>BIOS,uCode,pmcfw,CSE,ISH,GOP,IFWI,GLK-FW-PO,ICL-FW-PSS0.5,GLK-CI,GLK-SxCycle,EC-NA,GLK-CI-2,GLK_eSPI_Sanity_inprod,ICL_PSS_BAT_NEW,TGL_PSS0.5P,GLK_Win10S,ICL_BAT_NEW,BIOS_EXT_BAT,InProdATMS1.0_03March2018,EC-tgl-pss_bat,PSE 1.0,RKL_PSS0.5,TGL_PSS_IN_PRODUCTION,GLK_ATMS1.0_Automated_TCs,CML_EC_BAT,CML_EC_SANITY,TGL_H_PSS_BIOS_BAT,ADL_S_Dryrun_Done,PSS_ADL_Automation_In_Production,EC-FV,ADL_P_Automated_TCs,MTL_PSS_0.5,LNL_M_PSS0.5,ECVAL-DT-FV,TGL_U_GC_DC,EC-WCOS-NEW,IFWI_Payload_BIOS,IFWI_Payload_EC,IFWI_Payload_PMC,ADL-S_Delta,MTL_PSS_1.0,LNL_M_PSS1.0,MTL_PSS_0.8,ARL_S_PSS0.8,LNL_M_PSS0.8,RKL-S X2_(CML-S+CMP-H)_S62,RKL-S X2_(CML-S+CMP-H)_S102,RPL_S_PSS_BASE,UTR_SYNC,MTL_HFPGA_SANITY,RPL_S_BackwardComp,RPL_S_MASTER,RPL-P_5SGC1,RPL-P_4SDC1,RPL-P_3SDC2,RPL-P_2SDC3,RPL-S_5SGC1,RPL-S_4SDC1,RPL-S_4SDC2,RPL-S_2SDC1,RPL-S_2SDC2,RPL-S_2SDC3,RPL-S_ 5SGC1,RPL-S_2SDC8,ADL-S_ 5SGC_1DPC,ADL-S_4SDC1,ADL-S_4SDC2,ADL-S_4SDC4,ADL_N_MASTER,ADL_N_PSS_0.5,ADL_N_5SGC1,ADL_N_4SDC1,ADL_N_3SDC1,ADL_N_2SDC1,ADL_N_2SDC2,ADL_N_2SDC3,IFWI_FOC_BAT,IFWI_TEST_SUITE,IFWI_COMMON_UNIFIED,TGL_H_MASTER,ADL-P_5SGC1,ADL-P_5SGC2,MTL_S_PSS_0.5,ADL-M_5SGC1,MTL_SIMICS_IN_EXECUTION_TEST,MTL_S_Sanity,RPL_S_IFWI_PO_Phase2,RPL_S_PO_P2,ADL_N_REV0,ADL-N_REV1,MTL_IFWI_BAT,MTL_HSLE_Sanity_SOC,ADL_SBGA_5GC,ADL_SBGA_3DC1,ADL_SBGA_3DC2,ADL_SBGA_3DC3,ADL_SBGA_3DC4,RPL-SBGA_5SC,RPL-SBGA_3SCRPL_P_PSS_BIOS,RPL-S_2SDC7,LNL_M_IFWI_PSS,RPL-Px_5SGC1,RPL_Px_PO_P2,MTL-M_5SGC1,MTL-M_4SDC1,MTL-M_4SDC2,MTL-M_3SDC3,MTL-M_2SDC4,MTL-M_2SDC5,MTL-M_2SDC6,ADL-S_Post-Si_In_Production,MTL-M/P_Pre-Si_In_Production,MTL_IFWI_IAC_PUNIT,MTL_IFWI_IAC_DMU,RPL_SBGA_PO_P2,RPL_SBGA_IFWI_PO_Phase2,MTL_IFWI_CBV_DMU,MTL_IFWI_CBV_PMC,MTL_IFWI_CBV_PUNIT,MTL_IFWI_CBV_BIOS,MTL_A0_P1,RPL_P_PO_P2,RPL-Px_4SP2,MTL_M_P_PV_POR,RPL_readiness_kit,MTLSGC1,MTLSDC1,MTLSDC2,MTLSDC3,MTLSDC4,MTLSDC5,RPL_P_Q0_DC2_PO_P2,ARL_S_PSS0.5,LNLM5SGC,LNLM4SDC1,LNLM3SDC2,LNLM3SDC3,LNLM3SDC4,LNLM3SDC5,LNLM2SDC6,LNLM2SDC7,ARL_S_PSS1.0,ARL_S_IFWI_0.5PSS,MTLSGC1,RPL_Hx-R-GC,RPL_Hx-R-DC1,RPL-S_2SDC9,RPL-P_DC7,RPL-SBGA_DC3</t>
  </si>
  <si>
    <t>alderlake-m,alderlake-n,alderlake-p,alderlake-s,alderlake-sb,arrowlake-px,arrowlake-s,lunarlake-m,lunarlake-p,lunarlake-s,meteorlake-m,meteorlake-p,meteorlake-s,raptorlake-p,raptorlake-px,raptorlake-s,raptorlake-sbga,raptorlake_refresh-sbga,tigerlake-h</t>
  </si>
  <si>
    <t>Validate digital audio functionality over Type-C port</t>
  </si>
  <si>
    <t>athirarx</t>
  </si>
  <si>
    <t>bios.platform,bios.sa,fw.ifwi.MGPhy,fw.ifwi.dekelPhy,fw.ifwi.iom,fw.ifwi.nphy,fw.ifwi.pmc,fw.ifwi.sam,fw.ifwi.sphy,fw.ifwi.tbt</t>
  </si>
  <si>
    <t>CSS-IVE-61677</t>
  </si>
  <si>
    <t>TCSS</t>
  </si>
  <si>
    <t>ADL-S_ADP-S_UDIMM_DDR5_1DPC_PreAlpha,CFL_H62_RS2_PV,CFL_H62_RS3_PV,CFL_H62_RS4_PV,CFL_H62_RS5_PV,CFL_H62_uSFF_KC_RS4_PV,CFL_H82_RS5_PV,CFL_H82_RS6_PV,CFL_KBPH_S62_RS3_PV,CFL_S62_RS4_PV,CFL_S62_RS5_PV,CFL_S82_RS5_PV,CFL_S82_RS6_PV,CFL_U43e_LP3_KC_PV,CFL_U43e_PV,CNL_U20_GT0_PV,CNL_U22_PV,CNL_Y22_PV,GLK_B0_RS3_PV,ICL_U42_RS6_PV,ICL_UN42_KC_PV_RS6,ICL_Y42_RS6_PV,ICL_YN42_RS6_PV,JSLP_POR_20H1_Alpha,JSLP_POR_20H1_PreAlpha,JSLP_POR_20H2_Beta,JSLP_POR_20H2_PV,JSLP_TestChip_19H1_PowerOn,JSLP_TestChip_19H1_PreAlpha,KBL_U21_PV,KBLR_Y_PV,KBLR_Y22_PV,LKF_A0_RS4_Alpha,LKF_A0_RS4_POE,LKF_B0_RS4_Beta,LKF_B0_RS4_PO,LKF_Bx_ROW_19H1_Alpha,LKF_Bx_ROW_19H2_Beta,LKF_Bx_ROW_19H2_PV,LKF_Bx_ROW_20H1_PV,LKF_Bx_Win10X_PV,LKF_Bx_Win10X_Beta,LKF_N-1_(BXTM)_RS3_POE,LKF_Simics_VP_RS4_PSS1.0,LKF_Simics_VP_RS4_PSS1.1,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H81_19H2_RS6_PreAlpha,TGL_Simics_VP_RS2_PSS0.8,TGL_Simics_VP_RS2_PSS1.0,TGL_Simics_VP_RS2_PSS1.1,TGL_Simics_VP_RS4_PSS0.8,TGL_Simics_VP_RS4_PSS1.1,TGL_U42_RS4_PV,TGL_UY42_PO,TGL_Y42_RS4_PV,WHL_U42_Corp_PV,WHL_U42_PV,WHL_U43e_Corp_PV,ADL-S_ADP-S_UDIMM_DDR5_1DPC_PV,ADL-S_ADP-S_UDIMM_DDR5_2DPC_Alpha,ADL-S_ADP-S_UDIMM_DDR5_2DPC_Beta,ADL-S_ADP-S_UDIMM_DDR5_2DPC_PreAlpha,ADL-S_ADP-S_UDIMM_DDR5_2DPC_PV,ADL-S_TGP-H_SODIMM_DDR4_1DPC_POE,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JSLP_Win10x_PreAlpha,JSLP_Win10x_PV,JSLP_Win10x_Alpha,JSLP_Win10x_Beta,MTL_M_Simics_PSS1.1,MTL_P_Simics_PSS1.1,ADL-P_ADP-LP_LP5_PreAlpha,ADL-P_ADP-LP_L4X_PreAlpha,ADL-P_ADP-LP_DDR4_PreAlpha,ADL-P_ADP-LP_DDR5_PreAlpha</t>
  </si>
  <si>
    <t>EC-Lite,S-states,TBT_PD_EC_NA,TCSS,USB-TypeC</t>
  </si>
  <si>
    <t>BC-RQTBC-13336
BC-RQTBC-12460
BC-RQTBC-13961 
LKF PSS UCIS Coverage: IceLake-UCIS-4265 ,4_335-UCIS-2980
LKF PRD Coverage: BC-RQTBCLF-412, 4_335-UCIS-3039
RKL Coverage ID :2203201383,2203202518,2203203016,2203202802,2203202480
ADL: 2205445428MTL_P : 22010767569  MTL_M : 22010767598
MTL : 16011326947</t>
  </si>
  <si>
    <t>raghav3x</t>
  </si>
  <si>
    <t>Digital audio functionality via Type-C port should be functional without any issue</t>
  </si>
  <si>
    <t>bios.alderlake,bios.amberlake,bios.apollolake,bios.arrowlake,bios.cannonlake,bios.coffeelake,bios.geminilake,bios.icelake-client,bios.jasperlake,bios.kabylake,bios.kabylake_r,bios.lakefield,bios.lunarlake,bios.meteorlake,bios.raptorlake,bios.raptorlake_refresh,bios.rocketlake,bios.tigerlake,bios.whiskeylake,ifwi.amberlake,ifwi.apollolake,ifwi.arrowlake,ifwi.cannonlake,ifwi.coffeelake,ifwi.geminilake,ifwi.icelake,ifwi.kabylake,ifwi.kabylake_r,ifwi.lakefield,ifwi.lunarlake,ifwi.meteorlake,ifwi.raptorlake,ifwi.raptorlake_refresh,ifwi.tigerlake,ifwi.whiskeylake</t>
  </si>
  <si>
    <t>bios.alderlake,bios.amberlake,bios.apollolake,bios.arrowlake,bios.cannonlake,bios.coffeelake,bios.geminilake,bios.icelake-client,bios.jasperlake,bios.kabylake,bios.kabylake_r,bios.lakefield,bios.lunarlake,bios.meteorlake,bios.raptorlake,bios.rocketlake,bios.tigerlake,bios.whiskeylake,ifwi.amberlake,ifwi.apollolake,ifwi.cannonlake,ifwi.coffeelake,ifwi.geminilake,ifwi.icelake,ifwi.kabylake,ifwi.kabylake_r,ifwi.lakefield,ifwi.meteorlake,ifwi.raptorlake,ifwi.tigerlake,ifwi.whiskeylake</t>
  </si>
  <si>
    <t>Medium</t>
  </si>
  <si>
    <t>This Test case to check digital audio streaming functionality over Type-C port</t>
  </si>
  <si>
    <t>KBL_NON_ULT,EC-NA,EC-REVIEW,TCSS-TBT-P1,ICL-ArchReview-PostSi,GLK-RS3-10_IFWI,ICL_BAT_NEW,LKF_ERB_PO,BIOS_EXT_BAT,UDL2.0_ATMS2.0,LKF_PO_Phase3,LKF_PO_New_P3,TGL_ERB_PO,OBC-CNL-PCH-XDCI-USBC_Audio,OBC-CFL-PCH-XDCI-USBC_Audio,OBC-LKF-CPU-IOM-TCSS-USBC_Audio,OBC-ICL-CPU-IOM-TCSS-USBC_Audio,OBC-TGL-CPU-IOM-TCSS-USBC_Audio,TGL_BIOS_PO_P2,TGL_IFWI_PO_P2,TGL_NEW_BAT,ADL-S_TGP-H_PO_Phase2,LKF_WCOS_BIOS_BAT_NEW,IFWI_Payload_TBT,IFWI_Payload_EC,UTR_SYNC,ADL_M_PO_Phase2,RPL_S_MASTER,RPL_S_BackwardComp,ADL-S_ 5SGC_1DPC,ADL-S_4SDC1,ADL-S_4SDC2,ADL-S_4SDC4,ADL_N_MASTER,ADL_N_5SGC1,ADL_N_4SDC1,ADL_N_3SDC1,ADL_N_2SDC1,ADL_N_2SDC2,ADL_N_2SDC3,MTL_VS_0.8,IFWI_TEST_SUITE,IFWI_COMMON_UNIFIED,MTL_Test_Suite,IFWI_FOC_BAT,MTL_IFWI_PSS_EXTENDED,RPL-S_ 5SGC1,CQN_DASHBOARD,ADL-P_5SGC1,ADL-P_5SGC2,MTL_P_MASTER,MTL_M_MASTER,MTL_S_MASTER,ADL-M_5SGC1,ADL-M_2SDC2,ADL-M_3SDC1,ADL-M_3SDC2,ADL-M_2SDC1,ADL-P_4SDC2,ADL_N_PO_Phase2,RPL-Px_5SGC1,RPL-Px_3SDC1,RPL-P_5SGC1,RPL-P_5SGC2,RPL-P_4SDC1,RPL-P_3SDC2,RPL-P_2SDC3,ADL_N_REV0,ADL-N_REV1,MTL_IFWI_BAT,MTL_HFPGA_TCSS,ADL_SBGA_5GC,RPL-SBGA_5SC,RPL-S_5SGC1,MTL_M_P_PV_POR,RPL-S_2SDC4,MTL-M_5SGC1,MTL-M_4SDC1,MTL-M_4SDC2,MTL-M_3SDC3,MTL-M_2SDC4,MTL-M_2SDC5,MTL-M_2SDC6,MTL_IFWI_IAC_ACE ROM EXT,MTL_IFWI_IAC_IOM,MTL_IFWI_CBV_ACE FW,,MTL_IFWI_CBV_TBT,MTL_IFWI_CBV_EC,MTL_IFWI_CBV_IOM,MTL_IFWI_CBV_BIOS,MTL-P_5SGC1,MTL-P_4SDC1,MTL-P_4SDC2,MTL-P_3SDC3,MTL-P_3SDC4,MTL-P_2SDC5,MTL-P_2SDC6,RPL_Px_PO_New_P2,RPL-SBGA_4SC,RPL-Px_4SP2,RPL-P_5SGC1,RPL-P_2SDC4,RPL-P_2SDC5,RPL-P_2SDC6,RPL-P_2SDC6,RPL-Px_2SDC1,ARL_Px_IFWI_CI,RPL-SBGA_2SC1,RPL-SBGA_2SC2-2,MTLSGC1,MTLSDC1,MTLSDC3,MTLSGC1,MTLSDC1,MTLSDC2,MTLSDC3,MTLSDC4,LNLM5SGC,LNLM3SDC3,LNLM3SDC4,LNLM3SDC5,LNLM3SDC1,LNLM2SDC6,RPL_Hx-R-DC1,RPL_Hx-R-GC,RPL_Hx-R-GC,RPL_Hx-R-DC1,LNLM2SDC7,RPL-P_DC7,RPLS_SV1DC,RPLHx_Win10GC,RPLP_SV1GC,RPLP_Win10GC,RPLP_SV1DC1,RPLP_Win10DC1,RPLP_SV1DC2,RPLP_Win10DC2,RPL-SBGA_DC3</t>
  </si>
  <si>
    <t>alderlake-m,alderlake-n,alderlake-p,alderlake-s,alderlake-sb,arrowlake-px,arrowlake-s,lunarlake-m,lunarlake-p,lunarlake-s,meteorlake-m,meteorlake-p,meteorlake-s,raptorlake-p,raptorlake-px,raptorlake-s,raptorlake-sbga,raptorlake_refresh-sbga</t>
  </si>
  <si>
    <t>Verify if AMT configuration menu is accessible under MEBx setup in BIOS</t>
  </si>
  <si>
    <t>sumith2x</t>
  </si>
  <si>
    <t>emulation.ip,silicon,simics</t>
  </si>
  <si>
    <t>bios.me,fw.ifwi.csme</t>
  </si>
  <si>
    <t>CSS-IVE-145648</t>
  </si>
  <si>
    <t>Manageability Support</t>
  </si>
  <si>
    <t>ADL-S_ADP-S_UDIMM_DDR5_1DPC_PreAlpha,ADL-S_ADP-S_UDIMM_DDR5_1DPC_PV,ADL-S_ADP-S_UDIMM_DDR5_2DPC_Alpha,ADL-S_ADP-S_UDIMM_DDR5_2DPC_Beta,ADL-S_ADP-S_UDIMM_DDR5_2DPC_POE,ADL-S_ADP-S_UDIMM_DDR5_2DPC_PreAlpha,ADL-S_ADP-S_UDIMM_DDR5_2DPC_PV,ADL-S_Simics_PSS1.0,ADL-S_Simics_PSS1.1,ADL-S_TGP-H_Simics_PSS1.1,ADL-S_ADP-S_UDIMM_DDR4_2DPC_Alpha,ADL-S_ADP-S_UDIMM_DDR4_2DPC_Beta,ADL-S_ADP-S_UDIMM_DDR4_2DPC_POE,ADL-S_ADP-S_UDIMM_DDR4_2DPC_PreAlpha,ADL-S_ADP-S_UDIMM_DDR4_2DPC_PV,ADL-S_ADP-S_UDIMM_DDR5_1DPC_Alpha,ADL-S_ADP-S_UDIMM_DDR5_1DPC_Beta,ADL-S_ADP-S_UDIMM_DDR5_1DPC_POE,ADL-S_Simics_PSS1.05,ADL-P_ADP-LP_LP5_POE,ADL-P_ADP-LP_LP5_ALPHA,ADL-P_ADP-LP_LP5_BETA,ADL-P_ADP-LP_LP5_PV,ADL-M_ADP-M_LP5_20H1_POE,ADL-M_ADP-M_LP5_20H1_Alpha,ADL-M_ADP-M_LP5_20H1_Beta,ADL-M_ADP-M_LP5_20H1_PV,ADL-P_ADP-LP_LP5_PreAlpha,ADL-M_ADP-M_LP5_20H1_PreAlpha</t>
  </si>
  <si>
    <t>BIOS_Integrated_MEBX</t>
  </si>
  <si>
    <t>Test case created based on the new implementation in MEBx Feature.</t>
  </si>
  <si>
    <t>Corporate_vPro</t>
  </si>
  <si>
    <t>AMT config Menu should be accessible in MEBx.</t>
  </si>
  <si>
    <t>bios.alderlake,bios.arrowlake,bios.lunarlake,bios.meteorlake,bios.raptorlake,ifwi.arrowlake,ifwi.lunarlake,ifwi.meteorlake,ifwi.raptorlake</t>
  </si>
  <si>
    <t>bios.alderlake,bios.lunarlake,bios.raptorlake,ifwi.meteorlake,ifwi.raptorlake</t>
  </si>
  <si>
    <t>This test will verify that the Active Management Technology (AMT) configuration menu is accessible under MEBx in BIOS</t>
  </si>
  <si>
    <t>RPL_S_PSS_BASE,ADL-M_21H2,UTR_SYNC,,RPL_S_MASTER,RPL-S_2SDC3,RPL_S_MASTER,RPL_S_BACKWARDCOMP,ADL-S_4SDC2,ADL-S_4SDC3,ADL-S_4SDC4,MTL_S_MASTER,MTL_Test_Suite,IFWI_TEST_SUITE,IFWI_COMMON_UNIFIED,MTL_M_MASTER,MTL_P_MASTER,ADL-P_5SGC1,ADL-P_4SDC2,ADL-P_3SDC3,RPL_S_PO_P3,NA_4_FHF,ADL_SBGA_5GC, ADL_SBGA_3DC4,ADL_SBGA_5GC, ADL_SBGA_3DC4,RPL-SBGA_5SC,RPL-S_4SDC1,RPL-S_2SDC9,RPL-S_3SDC1,RPL-S_2SDC3,RPL-S_2SDC3,RPL_P_MASTER,RPL_M_MASTER,ARL_PX_MASTER,ARL_S_MASTER,ADL-S_ 5SGC_1DPC,MTL-M_5SGC1,MTL-M_3SDC3,MTL-M_2SDC4,MTL-M_2SDC5,MTL-M_2SDC6,RPL_SBGA_PO_P3,MTL_IFWI_CBV_CSME,MTL_IFWI_CBV_BIOS,MTL-P_5SGC1,MTL-P_3SDC4,MTL-P_2SDC6,,RPL-P_5SGC1,RPL-P_2SDC3,,RPL-P_3SDC2,,,ARL_Px_IFWI_CI,RPL_SBGA_PO_P3
,RPL_P_PO_P3,MTLSDC1,MTLSDC2,RPL_Hx-R-GC,RPL_P_Q0_DC2_PO_P3,LNLM5SGC,LNLM3SDC2,MTLSGC1,MTLSDC1,MTLSDC2,RPL_Hx-R-GC,MTL_IFWI_MEBx,MTL_IFWI_AMT,RPL_Hx-R-GC,LNLM5SGC, LNLM3SDC2, LNLM2SDC7,RPL-P_DC7, RPL-SBGA_DC3,RPLP_SV1GC, RPLP_Win10GC, RPLP_SV1DC1, RPLP_Win10DC1,RPLP_SV1DC2,RPLP_Win10DC2,RPLS_SV1GC, RPLS_Win10GC,RPLHx_SV1GC,RPLHx_Win10GC</t>
  </si>
  <si>
    <t>alderlake-p,alderlake-s,alderlake-sb,arrowlake-px,arrowlake-s,lunarlake-m,lunarlake-p,lunarlake-s,meteorlake-m,meteorlake-p,meteorlake-s,raptorlake-p,raptorlake-s,raptorlake-sbga,raptorlake_refresh-sbga</t>
  </si>
  <si>
    <t>Verify KVM can be enabled/disabled in BIOS under MEBx menu</t>
  </si>
  <si>
    <t>silicon</t>
  </si>
  <si>
    <t>CSS-IVE-145651</t>
  </si>
  <si>
    <t>KVM feature selection option can be enabled/Disabled.</t>
  </si>
  <si>
    <t>open.test_update_phase</t>
  </si>
  <si>
    <t>This test will verify that Keyboard Video Mouse (KVM) can be successfully enabled and disabled from the system's menu</t>
  </si>
  <si>
    <t>UTR_SYNC,,RPL_S_MASTER,RPL-S_2SDC3,RPL_S_BACKWARDCOMP,MTL_P_MASTER,MTL_S_MASTER,MTL_M_MASTER,ADL-S_4SDC2,ADL-S_4SDC4,MTL_Test_Suite,IFWI_TEST_SUITE,IFWI_COMMON_UNIFIED,ADL-P_5SGC1,ADL-P_3SDC3,NA_4_FHF,MTL_IFWI_BAT,ADL_SBGA_5GC,ADL_SBGA_3DC4,RPL-SBGA_5SC,RPL-S_4SDC1,RPL-S_2SDC9,RPL-S_3SDC1,RPL_P_MASTER,RPL_M_MASTER,ARL_PX_MASTER,ARL_S_MASTER,ADL-S_ 5SGC_1DPC,LNL_EMU_SUPPORT_NOT_NEEDED,LNL_SIMICS_SUPPORT_NOT_NEEDED,MTL-M_5SGC1,MTL-M_3SDC3,MTL-M_2SDC4,MTL-M_2SDC5,MTL-M_2SDC6,MTL_IFWI_CBV_CSME,MTL_IFWI_CBV_BIOS,MTL-P_5SGC1,MTL-P_3SDC4,MTL-P_2SDC6,,RPL-P_5SGC1,RPL-P_2SDC3,,RPL-P_3SDC2,,,ARL_Px_IFWI_CI,MTLSDC1,MTLSDC2,RPL_Hx-R-GC,LNLM5SGC,LNLM3SDC2,MTLSGC1,MTLSDC1,MTLSDC2,RPL_Hx-R-GC,MTL_IFWI_MEBx,RPL_Hx-R-GC,LNLM5SGC, LNLM3SDC2, LNLM2SDC7,RPL-P_DC7, RPL-SBGA_DC3,RPLP_SV1GC, RPLP_Win10GC, RPLP_SV1DC1, RPLP_Win10DC1,RPLP_SV1DC2,RPLP_Win10DC2,RPLS_SV1GC, RPLS_Win10GC,RPLHx_SV1GC,RPLHx_Win10GC</t>
  </si>
  <si>
    <t>Verify if Intel SelfTest completes successfully</t>
  </si>
  <si>
    <t>girishax</t>
  </si>
  <si>
    <t>common,emulation.hybrid,emulation.ip,silicon,simulation.ip</t>
  </si>
  <si>
    <t>System Test</t>
  </si>
  <si>
    <t>bios.platform,fw.ifwi.bios</t>
  </si>
  <si>
    <t>CSS-IVE-101752</t>
  </si>
  <si>
    <t>Platform Config and Board BOM</t>
  </si>
  <si>
    <t>ADL-S_ADP-S_SODIMM_DDR5_1DPC_Alpha,AML_5W_Y22_ROW_PV,ADL-S_ADP-S_UDIMM_DDR5_1DPC_PreAlpha,AML_7W_Y22_KC_PV,AMLR_Y42_PV_RS6,APL_A1_TH2_PV,APL_B0_RS1_PV,APL_B1_RS1_PV,CFL_H62_RS2_PV,CFL_H62_RS3_PV,CFL_H62_RS4_PV,CFL_H62_RS5_PV,CFL_H62_uSFF_KC_RS4_PV,CFL_H82_RS5_PV,CFL_H82_RS6_PV,CFL_KBPH_S62_RS3_PV,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U42_RS6_PV,ICL_UN42_KC_PV_RS6,ICL_Y42_RS6_PV,ICL_YN42_RS6_PV,KBL_U21_PV,KBL_U22_PV,KBL_U23e_PV,KBLR_Y_PV,LKF_A0_RS4_Alpha,LKF_A0_RS4_POE,LKF_B0_RS4_Beta,LKF_B0_RS4_PO,LKF_Bx_ROW_19H1_Alpha,LKF_Bx_ROW_19H1_POE,LKF_Bx_ROW_19H2_Beta,LKF_Bx_ROW_19H2_PV,LKF_Bx_ROW_20H1_PV,LKF_Bx_Win10X_PV,LKF_Bx_Win10X_Beta,RKL_S61_CMPH_Xcomp_DDR4_RS6_Alpha,RKL_S61_CMPH_Xcomp_DDR4_POE,RKL_S61_CMPH_Xcomp_DDR4_RS7_Beta,RKL_S61_CMPH_Xcomp_DDR4_RS7_PV,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PV,RKL_Simics_VP_PSS1.1,TGL_ H81_RS4_Alpha,TGL_ H81_RS4_Beta,TGL_ H81_RS4_PV,TGL_H81_19H2_RS6_POE,TGL_H81_19H2_RS6_PreAlpha,TGL_Simics_VP_RS2_PSS1.1,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RKL_CML_S_102_TGPH_Xcomp_DDR4_Beta,RKL_CML_S_102_TGPH_Xcomp_DDR4_Alpha,RKL_CML_S_102_TGPH_Xcomp_DDR4_PV,RKL_CML_S_62_TGPH_Xcomp_DDR4_Alpha,RKL_CML_S_62_TGPH_Xcomp_DDR4_Beta,RKL_CML_S_62_TGPH_Xcomp_DDR4_PV,ADL-P_Simics_VP_PSS1.05,ADL-P_Simics_VP_PSS1.1,TGL_H81_20H1_RS7_ALPHA,TGL_H81_20H1_RS7_BETA,TGL_H81_20H1_RS7_PV</t>
  </si>
  <si>
    <t>ACPI,Internal Tools,TBT_PD_EC_NA</t>
  </si>
  <si>
    <t>Tool Compliance checking on all Platform
RKL: 2206200163</t>
  </si>
  <si>
    <t>All registers should be set according to the specification.Self Test should pass with out any errors.</t>
  </si>
  <si>
    <t>2-high</t>
  </si>
  <si>
    <t>bios.alderlake,bios.amberlake,bios.apollolake,bios.arrowlake,bios.cannonlake,bios.coffeelake,bios.cometlake,bios.geminilake,bios.icelake-client,bios.kabylake,bios.kabylake_r,bios.lakefield,bios.lunarlake,bios.meteorlake,bios.raptorlake,bios.rocketlake,bios.tigerlake,bios.whiskeylake,ifwi.amberlake,ifwi.apollolake,ifwi.arrowlake,ifwi.cannonlake,ifwi.coffeelake,ifwi.cometlake,ifwi.geminilake,ifwi.icelake,ifwi.kabylake,ifwi.kabylake_r,ifwi.lakefield,ifwi.lunarlake,ifwi.meteorlake,ifwi.raptorlake,ifwi.tigerlake,ifwi.whiskeylake</t>
  </si>
  <si>
    <t>bios.alderlake,bios.amberlake,bios.arrowlake,bios.cannonlake,bios.coffeelake,bios.cometlake,bios.geminilake,bios.icelake-client,bios.kabylake,bios.kabylake_r,bios.lakefield,bios.lunarlake,bios.meteorlake,bios.raptorlake,bios.rocketlake,bios.tigerlake,bios.whiskeylake,ifwi.amberlake,ifwi.cannonlake,ifwi.coffeelake,ifwi.cometlake,ifwi.geminilake,ifwi.icelake,ifwi.kabylake,ifwi.kabylake_r,ifwi.lakefield,ifwi.meteorlake,ifwi.raptorlake,ifwi.tigerlake,ifwi.whiskeylake</t>
  </si>
  <si>
    <t>Self test tool run helps validate BIOS compliance to EDS and BWG specs.</t>
  </si>
  <si>
    <t>OBC-CNL-PTF-Enterprise-ACPI-software,OBC-CFL-PTF-Enterprise-ACPI-software,OBC-LKF-PTF-Enterprise-ACPI-software,OBC-ICL-PTF-Software-Software-selftest,OBC-TGL-PTF-Software-Software-selftest,TGL_NEW_BAT,TGL_IFWI_FOC_BLUE,CML-H_ADP-S_PO_Phase3,LKF_WCOS_BIOS_BAT_NEW,ADL_S_Dryrun_Done,RKL_S_CMPH_POE_Sanity,RKL_S_TGPH_POE_Sanity,RKL_CMLS_CPU_TCS,IFWI_Payload_Common,ADL-S_Delta1,ADL-S_Delta2,RKL-S X2_(CML-S+CMP-H)_S102,RKL-S X2_(CML-S+CMP-H)_S62,RPL_S_PSS_BASE,UTR_SYNC,LNLM5SGC,LNLM4SDC1,LNLM3SDC2,LNLM3SDC3,LNLM3SDC4,LNLM3SDC5,LNLM2SDC6,LNLM2SDC7,MTLSGC1,MTLSDC4,MTLSDC1,MTLSDC2,MTLSDC3,MTLSDC5,RPL-Px_4SP2,RPL-Px_2SDC1,MTL-P_4SDC1,MTL-P_3SDC3,MTL-P_3SDC4,MTL-P_5SGC1,MTL-P_4SDC2,MTL-P_2SDC5,MTL-P_2SDC6,MTL-M_5SGC1,MTL-M_2SDC4,MTL-M_2SDC5,MTL-M_2SDC6,MTL-M_4SDC1,MTL-M_3SDC3,MTL-M_4SDC2,RPL-Px_4SDC1,RPL-P_3SDC3,RPL-S_5SGC1,RPL-S_2SDC3,RPL-S_2SDC2,RPL-S_2SDC9,RPL-S_2SDC1,RPL-S_4SDC2,RPLS_SV1GC,RPLS_Win10GC,RPLS_SV1DC,RPL-S_4SDC1,RPL-S_3SDC1,RPL-SBGA_5SC,RPL_Hx-R-GC,RPL_Hx-R-DC1,RPL-SBGA_4SC,RPLHx_SV1GC,RPLHx_Win10GC,RPL-SBGA_DC3,RPL-SBGA_3SC,RPL-SBGA_3SC-2,RPL-SBGA_2SC1,RPL-SBGA_2SC21,RPL-P_5SGC1,RPLP_SV1GC,RPLP_Win10GC,RPL-P_2SDC5,RPL-P_DC7,RPL-P_2SDC3,RPL-P_2SDC4,RPL-P_2SDC6,RPL-P_PNP_GC,RPL-P_4SDC1,RPLP_SV1DC1,RPLP_Win10DC1,RPL-P_3SDC2,RPLP_SV1DC2,RPLP_Win10DC2,RPL-Px_5SGC1,RPL-S_ 5SGC1,RPL-S_2SDC7,RPL_S_MASTER,RPL_S_BackwardCompc,ADL-S_ 5SGC_1DPC,ADL-S_4SDC1,ADL-S_4SDC2,ADL-S_4SDC4,ADL_N_MASTER,ADL_N_REV0,ADL_N_5SGC1,ADL_N_4SDC1,ADL_N_3SDC1,ADL_N_2SDC1,ADL_N_2SDC2,ADL_N_2SDC3,MTL_TRY_RUN,IFWI_TEST_SUITE,IFWI_COMMON_UNIFIED,MTL_PSS_1.1,ARL_S_PSS1.1,TGL_H_MASTER,MTL_TRY_RUNMTL_TRP_1,MTL_PSS_0.8,ARL_S_PSS0.8_NEW,ADL-P_5SGC1,ADL-P_5SGC2,ADL-M_5SGC1,ADL-M_3SDC2,ADL-M_2SDC1,ADL-M_2SDC2,MTL_SIMICS_IN_EXECUTION_TEST,ADL-N_REV1,ADL_SBGA_5GC,ADL_SBGA_3DC1,ADL_SBGA_3DC2,ADL_SBGA_3DC3,ADL_SBGA_3DC4,ADL_SBGA_3DC,ADL-M_3SDC1,LNL_M_PSS0.8,LNL_M_PSS1.1,MTL_IFWI_CBV_BIOS,MTL_M_P_PV_POR,LNL_M_PSS0.5,IPU23.1_BIOS_change,TGL_BIOS_IPU_QRC_BAT</t>
  </si>
  <si>
    <t>Verify PC10 when S0 idle condition</t>
  </si>
  <si>
    <t>bios.cpu_pm,fw.ifwi.pmc</t>
  </si>
  <si>
    <t>CSS-IVE-130052</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</si>
  <si>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H82_PV,ICL_U42_RS6_PV,ICL_UN42_KC_PV_RS6,ICL_Y42_RS6_PV,ICL_YN42_RS6_PV,JSLP_POR_20H1_Alpha,JSLP_POR_20H1_PreAlpha,JSLP_POR_20H2_Beta,JSLP_POR_20H2_PV,JSLP_TestChip_19H1_PreAlpha,LKF_A0_RS4_Alpha,LKF_B0_RS4_Beta,LKF_B0_RS4_PO,LKF_Bx_ROW_19H1_Alpha,LKF_Bx_ROW_19H2_Beta,LKF_Bx_ROW_19H2_PV,LKF_Bx_ROW_20H1_PV,LKF_Bx_Win10X_PV,LKF_Bx_Win10X_Beta,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U42_RS4_PV,TGL_Y42_RS4_PV,ADL-S_ADP-S_UDIMM_DDR5_1DPC_PV,ADL-S_ADP-S_UDIMM_DDR5_2DPC_Alpha,ADL-S_ADP-S_UDIMM_DDR5_2DPC_Beta,ADL-S_ADP-S_UDIMM_DDR5_2DPC_PreAlpha,ADL-S_ADP-S_UDIMM_DDR5_2DPC_PV,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Simics_VP_PSS1.1,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JSLP_Win10x_PreAlpha,JSLP_Win10x_PV,JSLP_Win10x_Alpha,JSLP_Win10x_Beta,ADL-P_ADP-LP_LP5_PreAlpha,ADL-P_ADP-LP_L4X_PreAlpha,ADL-P_ADP-LP_DDR4_PreAlpha,ADL-P_ADP-LP_DDR5_PreAlpha</t>
  </si>
  <si>
    <t>C-States</t>
  </si>
  <si>
    <t>MCU no harm test case addition as per request from Architect</t>
  </si>
  <si>
    <t>Package C10 value should be greater than 60% when system is in S0 idle state</t>
  </si>
  <si>
    <t>bios.alderlake,bios.amberlake,bios.arrowlake,bios.coffeelake,bios.cometlake,bios.icelake-client,bios.jasperlake,bios.kabylake,bios.kabylake_r,bios.lakefield,bios.lunarlake,bios.meteorlake,bios.raptorlake,bios.rocketlake,bios.tigerlake,ifwi.amberlake,ifwi.arrowlake,ifwi.coffeelake,ifwi.cometlake,ifwi.icelake,ifwi.jasperlake,ifwi.kabylake,ifwi.lunarlake,ifwi.meteorlake,ifwi.raptorlake,ifwi.rocketlake,ifwi.skylake</t>
  </si>
  <si>
    <t>bios.alderlake,bios.amberlake,bios.arrowlake,bios.coffeelake,bios.cometlake,bios.icelake-client,bios.jasperlake,bios.kabylake,bios.lakefield,bios.lunarlake,bios.meteorlake,bios.raptorlake,bios.rocketlake,bios.tigerlake,bios.whiskeylake,ifwi.meteorlake,ifwi.raptorlake</t>
  </si>
  <si>
    <t>This TC is to verify system is achieving PC10  when SUT is in S0 Idle condition</t>
  </si>
  <si>
    <t>MCU_NO_HARM,ADL-S_TGP-H_PO_Phase3,WCOS_BIOS_WHCP_REQ,LKF_WCOS_BIOS_BAT_NEW,COMMON_QRC_BAT,RKL_CMLS_CPU_TCS,TGL_H_QRC_NA,RKL-S X2_(CML-S+CMP-H)_S62,RKL-S X2_(CML-S+CMP-H)_S102,ADL-P_QRC_BAT,UTR_SYNC,,RPL_S_BackwardComp,RPL_S_MASTER,RPL-P_5SGC1,RPL-P_4SDC1,RPL-P_3SDC2,RPL-P_2SDC3,RPL-S_5SGC1,RPL-S_4SDC1,RPL-S_4SDC2,RPL-S_4SDC2,RPL-S_2SDC1,RPL-S_2SDC2,RPL-S_2SDC3,RPL-S_ 5SGC1,RPL-P_5SGC1,RPL-P_2SDC3,ADL-S_ 5SGC_1DPC,ADL-S_4SDC1,ADL_N_MASTER,ADL_N_PSS_1.1,ADL_N_5SGC1,ADL_N_4SDC1,ADL_N_3SDC1,ADL_N_2SDC1,ADL_N_2SDC2,ADL_N_2SDC3,IFWI_TEST_SUITE,IFWI_COMMON_UNIFIED,IFWI_FOC_BAT,TGL_H_MASTER,RPL-S_4SDC1,ADL_N_VS_0.8,ADL-P_5SGC1,ADL-P_5SGC2,RKL_S_X1_2*1SDC,ADL_M_QRC_BAT,ADL-M_5SGC1,ADL-M_4SDC1,ADL-M_3SDC1,ADL-M_3SDC2,ADL-M_3SDC3,ADL-M_2SDC1,ADL-M_QRC_BAT,ADL-P_4SDC1,ADL-P_4SDC2,ADL-P_3SDC1,ADL-P_3SDC2,ADL-P_3SDC3,ADL-P_3SDC4,ADL-P_2SDC1,ADL-P_2SDC2,ADL-P_2SDC3,ADL-P_2SDC4,ADL-P_2SDC5,ADL-P_2SDC6_OC,ADL-P_3SDC5,ADL-N_QRC_BAT,ADL_N_REV0,ADL-N_REV1,MTL_IFWI_BAT,ADL_SBGA_5GC,ADL_SBGA_3DC1,ADL_SBGA_3DC2,ADL_SBGA_3DC3,ADL_SBGA_3DC4,RPL-SBGA_5SC,RPL-S_ 5SGC1,RPL-S_4SDC1,RPL-S_4SDC2,RPL-S_4SDC2,RPL-S_2SDC2,RPL-S_2SDC3,RPL-S_2SDC7,RPL-S_2SDC8,RPL-Px_5SGC1,MTL-M_5SGC1,MTL-M_4SDC1,MTL-M_4SDC2,MTL-M_3SDC3,MTL-M_2SDC4,MTL-M_2SDC5,MTL-M_2SDC6,MTL_IFWI_IAC_EC,MTL_IFWI_IAC_BIOS,MTL_IFWI_IAC_IUNIT,MTL_IFWI_IAC_ACE ROM EXT,MTL_IFWI_IAC_ISH,MTL_IFWI_IAC_CSE,MTL_IFWI_IAC_ESE,MTL_IFWI_IAC_PMC_SOC_IOE,MTL_IFWI_IAC_IOM,MTL_IFWI_IAC_TBT,MTL_IFWI_IAC_PCHC,MTL_IFWI_IAC_PUNIT,MTL_IFWI_IAC_DMU,MTL_IFWI_IAC_SPHY,MTL_IFWI_IAC_GBe,MTL_IFWI_IAC_NPHY,MTL_IFWI_CBV_DMU,MTL_IFWI_CBV_PUNIT,MTL_IFWI_CBV_ChipsetInit,MTL_IFWI_CBV_BIOS,MTL-P_5SGC1,MTL-P_4SDC1,MTL-P_4SDC2,MTL-P_3SDC3,MTL-P_3SDC4,MTL-P_2SDC5,MTL-P_2SDC6,MTL_A0_P1,,ARL_Px_IFWI_CI,MTLSGC1,LNLM5SGC,LNLM4SDC1,LNLM3SDC2,LNLM3SDC3,LNLM3SDC4,LNLM3SDC5,LNLM2SDC6,LNLM2SDC7,RPL-S_2SDC9</t>
  </si>
  <si>
    <t>alderlake-m,alderlake-n,alderlake-p,alderlake-s,alderlake-sb,arrowlake-px,arrowlake-s,lunarlake-m,lunarlake-p,lunarlake-s,meteorlake-m,meteorlake-p,meteorlake-s,raptorlake-p,raptorlake-px,raptorlake-s,tigerlake-h</t>
  </si>
  <si>
    <t>Verify Legacy USB devices (Pendrive, Mouse and Keyboard) functionality over TBT port after S3 ,S4 and S5 Cycles</t>
  </si>
  <si>
    <t>Jama_Not_Evaluated</t>
  </si>
  <si>
    <t>CSS-IVE-70874</t>
  </si>
  <si>
    <t>AML_5W_Y22_ROW_PV,ADL-S_ADP-S_UDIMM_DDR5_1DPC_PreAlpha,AML_7W_Y22_KC_PV,AMLR_Y42_PV_RS6,CFL_S62_RS4_PV,CFL_S62_RS5_PV,CFL_S82_RS5_PV,CFL_S82_RS6_PV,CFL_U43e_LP3_KC_PV,CFL_U43e_PV,CML_H102_CMPH_DDR4_RS6_SR20_Beta,CML_H102_CMPH_DDR4_RS7_SR20_PV,CML_H82_CMPH_DDR4_RS6_SR20_Beta,CML_H82_CMPH_DDR4_RS7_SR20_PV,CML_S102_CMPH_DDR4_RS6_SR20_Beta,CML_S102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ICL_U42_RS6_PV,ICL_UN42_KC_PV_RS6,ICL_Y42_RS6_PV,ICL_YN42_RS6_PV,KBL_U21_PV,KBLR_Y_PV,KBLR_Y22_PV,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U42_RS4_PV,TGL_UY42_PO,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Alpha,MTL_M_LP4_Beta,MTL_M_LP4_PV,MTL_M_LP5/x_Alpha,MTL_M_LP5/x_Beta,MTL_M_LP5/x_PV,MTL_P_DDR5_POE,MTL_P_DDR5_Alpha,MTL_P_DDR5_Beta,MTL_P_DDR5_PV,MTL_P_LP4_POE,MTL_P_LP4_Alpha,MTL_P_LP4_Beta,MTL_P_LP4_PV,MTL_P_LP5/x_POE,MTL_P_LP5/x_Alpha,MTL_P_LP5/x_Beta,MTL_P_LP5/x_PV,MTL_P_Simics_PSS0.5,MTL_P_Simics_PSS0.8,MTL_P_Simics_PSS1.0,MTL_M_Simics_PSS1.1,MTL_P_Simics_PSS1.1,ADL-P_ADP-LP_LP5_PreAlpha,ADL-P_ADP-LP_L4X_PreAlpha,ADL-P_ADP-LP_DDR4_PreAlpha,ADL-P_ADP-LP_DDR5_PreAlpha</t>
  </si>
  <si>
    <t>iTBT,S-states,TBT,TBT_PD_EC_NA,TCSS</t>
  </si>
  <si>
    <t>BC-RQTBC-12350
BC-RQTBC-2548
ICL PRD Coverage: BC-RQTBC-15218
TGL PSS UCIS Coverage:  220194404, 220194401
CML PRD Coverage: BC-RQTBC-12350
ADL: 2205445428
MTL_P : 22010767569
MTL_M : 22010767598</t>
  </si>
  <si>
    <t>Ensure that there are no failures in TBT device enumeration/detection or functionality after s3, s4 and S5 .No yellow bang should seen in device manager</t>
  </si>
  <si>
    <t>bios.alderlake,bios.amberlake,bios.arrowlake,bios.cannonlake,bios.coffeelake,bios.cometlake,bios.icelake-client,bios.kabylake,bios.kabylake_r,bios.lunarlake,bios.meteorlake,bios.raptorlake,bios.raptorlake_refresh,bios.rocketlake,bios.tigerlake,bios.whiskeylake,ifwi.amberlake,ifwi.arrowlake,ifwi.cannonlake,ifwi.coffeelake,ifwi.cometlake,ifwi.icelake,ifwi.kabylake,ifwi.kabylake_r,ifwi.lunarlake,ifwi.meteorlake,ifwi.raptorlake,ifwi.raptorlake_refresh,ifwi.tigerlake,ifwi.whiskeylake</t>
  </si>
  <si>
    <t>bios.alderlake,bios.amberlake,bios.arrowlake,bios.cannonlake,bios.coffeelake,bios.cometlake,bios.icelake-client,bios.kabylake,bios.kabylake_r,bios.lunarlake,bios.meteorlake,bios.raptorlake,bios.rocketlake,bios.tigerlake,bios.whiskeylake,ifwi.amberlake,ifwi.cannonlake,ifwi.coffeelake,ifwi.cometlake,ifwi.icelake,ifwi.kabylake,ifwi.kabylake_r,ifwi.meteorlake,ifwi.raptorlake,ifwi.tigerlake,ifwi.whiskeylake</t>
  </si>
  <si>
    <t>Verify Legacy USB devices over TBT Port functionality after S3 ,S4 and S5 Cycles.</t>
  </si>
  <si>
    <t>KBL_EC_NA,EC-TBT3,EC-SX,TCSS-TBT-P1,EC-FV2,ICL-ArchReview-PostSi,ICL_BAT_NEW,BIOS_EXT_BAT,UDL2.0_ATMS2.0,EC-PD-NA,TGL_ERB_PO,TGL_BIOS_PO_P3,TGL_IFWI_PO_P2,TGL_NEW_BAT,TGL_IFWI_FOC_BLUE,MTL_PSS_0.5,IFWI_Payload_TBT,IFWI_Payload_Dekel,IFWI_Payload_EC,UTR_SYNC,RPL_S_MASTER,RPL_S_BackwardComp,ADL-S_ 5SGC_1DPC,ADL-S_4SDC1,ADL-S_4SDC2,ADL-S_4SDC4,TGL_H_MASTER,IFWI_TEST_SUITE,IFWI_COMMON_UNIFIED,MTL_Test_Suite,IFWI_FOC_BAT,MTL_IFWI_PSS_EXTENDED,RPL-S_ 5SGC1,CQN_DASHBOARD,ADL-P_5SGC1,ADL-P_5SGC2,MTL_P_MASTER,MTL_M_MASTER,MTL_S_MASTER,RPL_S_PO_P3,ADL-P_4SDC1,ADL-P_4SDC2,ADL-P_3SDC3,ADL-P_3SDC4,MTL_SIMICS_IN_EXECUTION_TEST,RPL-Px_3SDC1,RPL-P_5SGC1,RPL-P_5SGC2,RPL-P_4SDC1,RPL-P_3SDC2,RPL-P_2SDC3,MTL_HFPGA_TCSS,ADL_SBGA_5GC,RPL-SBGA_5SC,MTL_S_IFWI_PSS_1.1_BLOCK,ADL-M_5SGC1,ADL-M_2SDC2,ADL-M_3SDC1,ADL-M_2SDC1,KBL_NON_ULT,EC-NA,EC-REVIEW,GLK-RS3-10_IFWI,LKF_ERB_PO,LKF_PO_Phase3,LKF_PO_New_P3,OBC-CNL-PCH-XDCI-USBC_Audio,OBC-CFL-PCH-XDCI-USBC_Audio,TGL_BIOS_PO_P2,ADL-S_TGP-H_PO_Phase2,LKF_WCOS_BIOS_BAT_NEW,MTL_S_IFWI_PSS_1.1,ADL_M_PO_Phase2,ADL_N_MASTER,ADL_N_5SGC1,ADL_N_4SDC1,ADL_N_3SDC1,ADL_N_2SDC1,ADL_N_2SDC2,ADL_N_2SDC3,MTL_VS_0.8,ADL-M_3SDC2,ADL_N_PO_Phase2,RPL-Px_5SGC1,ADL_N_REV0,ADL-N_REV1,MTL_IFWI_BAT,RPL-S_5SGC1,RPL_Px_PO_P3,MTL-M_5SGC1,MTL-M_4SDC1,MTL-M_4SDC2,MTL-M_3SDC3,MTL-M_2SDC4,MTL-M_2SDC5,MTL-M_2SDC6,MTL_IFWI_IAC_TBT,RPL_SBGA_PO_P3,MTL_IFWI_CBV_PMC,MTL_IFWI_CBV_TBT,MTL_IFWI_CBV_EC,MTL_IFWI_CBV_BIOS,MTL-P_5SGC1,MTL-P_4SDC1,MTL-P_4SDC2,MTL-P_3SDC3,MTL-P_3SDC4,MTL-P_2SDC5,MTL-P_2SDC6,RPL_P_PO_P3,RPL-SBGA_4SC,RPL-Px_4SP2,RPL-P_2SDC4,RPL-P_2SDC5,RPL-P_2SDC6,RPL-Px_2SDC1,MTL_PSS_1.0_Block,MTL_PSS_1.1,ARL_S_PSS1.1,MTLSGC1,MTLSDC1,MTLSDC4,MTLSDC3,MTLSDC2,RPL_P_Q0_DC2_PO_P3,ARL_S_PSS0.5,LNLM5SGC,LNLM3SDC3,LNLM3SDC4,LNLM3SDC5,LNLM3SDC1,LNLM2SDC6,ARL_S_PSS1.0,ARL_S_IFWI_1.1PSS,RPL_Hx-R-DC1,RPL_Hx-R-GC,RPL_Hx-R-GC,RPL_Hx-R-DC1,LNLM2SDC7,RPL-P_DC7,RPLS_SV1GC,RPLS_Win10GC,RPLS_SV1DC,RPLHx_Win10GC,RPLP_Win10GC,RPLP_SV1DC1,RPLP_Win10DC1,RPLP_SV1DC2,RPLP_Win10DC2,RPL-P_DC7,RPL-SBGA_DC3</t>
  </si>
  <si>
    <t>Verify On-Board Audio ADSP is Functional</t>
  </si>
  <si>
    <t>vchenthx</t>
  </si>
  <si>
    <t>CSS-IVE-73619</t>
  </si>
  <si>
    <t>Display, Graphics, Video and Audio</t>
  </si>
  <si>
    <t>AML_5W_Y22_ROW_PV,CFL_H62_RS2_PV,CFL_H62_RS3_PV,CFL_H62_RS4_PV,CFL_H62_RS5_PV,CFL_H82_RS5_PV,CFL_H82_RS6_PV,CFL_KBPH_S62_RS3_PV,CFL_KBPH_S82_RS6_PV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ICL_U42_RS6_PV,ICL_Y42_RS6_PV,KBL_H42_PV,KBL_S42_PV,KBL_U21_PV,KBL_U22_PV,KBL_U23e_PV,KBL_Y22_PV,KBLR_Y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TGL_Z0_(TGPLP-A0)_RS4_PPOExit,WHL_U42_Corp_PV,WHL_U42_PV,WHL_U43e_Corp_PV,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</si>
  <si>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audio codecs</t>
  </si>
  <si>
    <t>BC-RQTBC-3026
BC-RQTBC-14201</t>
  </si>
  <si>
    <t>windows.cobalt.client</t>
  </si>
  <si>
    <t>pke</t>
  </si>
  <si>
    <t>Audio DSP is detected and Functional.</t>
  </si>
  <si>
    <t>bios.alderlake,bios.amberlake,bios.arrowlake,bios.cannonlake,bios.coffeelake,bios.cometlake,bios.icelake-client,bios.kabylake,bios.kabylake_r,bios.lunarlake,bios.meteorlake,bios.raptorlake,bios.rocketlake,bios.tigerlake,bios.whiskeylake,ifwi.amberlake,ifwi.arrowlake,ifwi.cannonlake,ifwi.coffeelake,ifwi.cometlake,ifwi.icelake,ifwi.kabylake,ifwi.kabylake_r,ifwi.lunarlake,ifwi.meteorlake,ifwi.raptorlake,ifwi.tigerlake,ifwi.whiskeylake</t>
  </si>
  <si>
    <t>Verify On-Board Audio play back and recording functionality</t>
  </si>
  <si>
    <t>CFL-PRDtoTC-Mapping,ICL_BAT_NEW,BIOS_EXT_BAT,UDL2.0_ATMS2.0,OBC-CNL-PCH-AVS-Audio-Speaker,OBC-CFL-PCH-AVS-Audio-Speaker,OBC-ICL-PCH-AVS-Audio-Speaker,OBC-TGL-PCH-AVS-Audio-Speaker,IFWI_Payload_Platform,RKL-S X2_(CML-S+CMP-H)_S102,RKL-S X2_(CML-S+CMP-H)_S62,UTR_SYNC,MTL_M_MASTER,MTL_P_MASTER,MTL_N_MASTER,MTL_S_MASTER,RPL_S_MASTER,RPL_P_MASTER,TGL_H_MASTER,MTL_Test_Suite,IFWI_TEST_SUITE,IFWI_COMMON_UNIFIED,IFWI_FOC_BAT,MTL_IFWI_PSS_EXTENDED,RPL-S_ 5SGC1,RPLS_Win10GC,RPLS_SV1GC,RPL-S_4SDC1,RPL-S_4SDC2,RPL-S_2SDC1,RPL-S_2SDC2,RPL-S_2SDC3,ADL-P_5SGC1,ADL-P_5SGC2,ADL-S_3SDC3,ADL-S_3SDC2,ADL-S_3SDC1,ADL-S_4SDC3,ADL-S_4SDC2,ADL-S_4SDC1,ADL-S_5SGC1,ADL-M_5SGC1,RPL-Px_5SGC1,RPL-Px_4SDC1,RPL-P_5SGC1,RPLP_SV1GC,RPLP_Win10GC,RPL-P_4SDC1,RPLP_SV1DC1,RPLP_Win10DC1,RPL-P_3SDC2,RPLP_SV1DC2,RPLP_Win10DC2,RPL-P_2SDC4,RPL_S_BackwardComp,ADL_N_REV0,ADL-N_REV1,MTL_IFWI_BAT,ADL_SBGA_5GC,ADL_SBGA_3DC1,ADL_SBGA_3DC2,ADL_SBGA_3DC3,ADL_SBGA_3DC4,RPL-SBGA_5SC,RPLHx_SV1GC,RPLHx_Win10GC,RPL-SBGA_3SC1,ERB,ADL-M_3SDC1,ADL-M_3SDC2,ADL-M_2SDC1,ADL-M_2SDC2,RPL-P_PNP_GC,RPL-P_PNP_GC,RPL-P_3SDC3,RPL-S_2SDC7,MTL-M_5SGC1,MTL-M_4SDC1,MTL-M_4SDC2,MTL-M_3SDC3,MTL-M_2SDC4,MTL-M_2SDC5,MTL-M_2SDC6,MTLSGC1,MTLSDC2,MTLSDC3,
MTL_IFWI_CBV_ACE FW,MTL_IFWI_CBV_BIOS,RPL_Px_PO_New_P2,RPL-P_2SDC5,RPL-P_2SDC6,ARL_Px_IFWI_CI,LNLM5SGC,LNLM4SDC1,LNLM3SDC2,LNLM3SDC3,LNLM3SDC4,LNLM3SDC5,LNLM2SDC6,ARL_S_IFWI_0.8PSS,IPU23.1_BIOS_change,RPL_Hx-R-GC,RPL_Hx-R-DC1,LNLM2SDC7</t>
  </si>
  <si>
    <t>alderlake-m,alderlake-n,alderlake-p,alderlake-s,alderlake-sb,arrowlake-p,arrowlake-px,arrowlake-s,lunarlake-m,lunarlake-p,lunarlake-s,meteorlake-m,meteorlake-n,meteorlake-p,meteorlake-s,raptorlake-p,raptorlake-px,raptorlake-s,raptorlake-sbga,raptorlake_refresh-sbga,tigerlake-h</t>
  </si>
  <si>
    <t>Verify system state post flashing IFWI on an eSPI enabled system</t>
  </si>
  <si>
    <t>bios.platform</t>
  </si>
  <si>
    <t>CSS-IVE-86215</t>
  </si>
  <si>
    <t>System Firmware Builds and bringup</t>
  </si>
  <si>
    <t>ADL-S_ADP-S_SODIMM_DDR5_1DPC_Alpha,ADL-S_ADP-S_UDIMM_DDR5_1DPC_PreAlpha,CML_H82_CMPH_DDR4_RS6_SR20_Beta,CML_H82_CMPH_DDR4_RS6_SR20_POE,CML_H82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U42_RS6_PV,ICL_UN42_KC_PV_RS6,ICL_Y42_RS6_PV,ICL_YN42_RS6_PV,JSLP_POR_20H1_Alpha,JSLP_POR_20H1_PreAlpha,JSLP_POR_20H2_Beta,JSLP_POR_20H2_PV,JSLP_TestChip_19H1_PreAlpha,RKL_S61_CMPH_Xcomp_DDR4_RS6_Alpha,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PV,TGL_ H81_RS4_Alpha,TGL_ H81_RS4_Beta,TGL_ H81_RS4_PV,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TGL_H81_20H1_RS7_ALPHA,TGL_H81_20H1_RS7_BETA,TGL_H81_20H1_RS7_PV</t>
  </si>
  <si>
    <t>eSPI</t>
  </si>
  <si>
    <t>BC-RQTBC-13069
BC-RQTBC-12459
BC-RQTBC-13332
BC-RQTBCTL-1228
BC-RQTBC-16836
JSLP:2203203000</t>
  </si>
  <si>
    <t>System should be stable post flashing IFWI over eSPI enabled System</t>
  </si>
  <si>
    <t>bios.alderlake,bios.arrowlake,bios.cannonlake,bios.cometlake,bios.geminilake,bios.icelake-client,bios.jasperlake,bios.lunarlake,bios.meteorlake,bios.raptorlake,bios.raptorlake_refresh,bios.rocketlake,bios.tigerlake,bios.whiskeylake,ifwi.cannonlake,ifwi.cometlake,ifwi.geminilake,ifwi.icelake,ifwi.lunarlake,ifwi.raptorlake,ifwi.tigerlake,ifwi.whiskeylake</t>
  </si>
  <si>
    <t>bios.alderlake,bios.arrowlake,bios.cannonlake,bios.cometlake,bios.geminilake,bios.icelake-client,bios.jasperlake,bios.meteorlake,bios.raptorlake,bios.rocketlake,bios.tigerlake,bios.whiskeylake,ifwi.cannonlake,ifwi.cometlake,ifwi.geminilake,ifwi.icelake,ifwi.raptorlake,ifwi.tigerlake,ifwi.whiskeylake</t>
  </si>
  <si>
    <t>System should be able to boot up on an eSPI enabled system i.e., communication between EC and SOC happens over eSPI</t>
  </si>
  <si>
    <t>GLK-FW-PO,C4_NA,C1_NA,GLK-RS3-10_IFWI,ICL_BAT_NEW,BIOS_EXT_BAT,UDL2.0_ATMS2.0,OBC-CNL-PCH-SystemFlash-IFWI,OBC-ICL-PCH-Flash-System,OBC-TGL-PCH-Flash-System,IFWI_Payload_Common,RKL-S X2_(CML-S+CMP-H)_S102,RKL-S X2_(CML-S+CMP-H)_S62,UTR_SYNC,LNLM5SGC,LNLM4SDC1,LNLM3SDC2,LNLM3SDC3,LNLM3SDC4,LNLM3SDC5,LNLM2SDC6,LNLM2SDC7, MTLSGC1,MTLSDC1,MTLSDC2,MTLSDC3,MTLSDC5,MTLSDC4,,MTLSDC6,RPL-Px_4SP2,RPL-Px_2SDC1 ,MTL-P_4SDC1,MTL-P_3SDC3,MTL-P_3SDC4,MTL-P_5SGC1,MTL-P_4SDC2,MTL-P_2SDC5,MTL-P_2SDC6,MTL-M_5SGC1,MTL-M_2SDC4,MTL-M_2SDC5,MTL-M_2SDC6,MTL-M_4SDC1,MTL-M_3SDC3,MTL-M_4SDC2,RPL-Px_4SDC1,RPL-P_3SDC3,RPL-S_5SGC1,RPL-S_2SDC3,RPL-S_2SDC2,RPL-S_2SDC9,RPL-S_2SDC1,RPL-S_4SDC2,RPLS_SV1GC,RPLS_Win10GC,RPLS_SV1DC,RPL-S_4SDC1,RPL-S_3SDC1,RPL-SBGA_5SC, RPL_Hx-R-GC,RPL_Hx-R-DC1,RPL-SBGA_4SC,RPLHx_SV1GC,RPLHx_Win10GC,RPL-SBGA_DC3,RPL-SBGA_3SC,RPL-SBGA_3SC-2,RPL-SBGA_2SC1,RPL-SBGA_2SC21,RPL-P_5SGC1,RPLP_SV1GC,RPLP_Win10GC,RPL-P_2SDC5,RPL-P_DC7,RPL-P_2SDC3,RPL-P_2SDC4,RPL-P_2SDC6,RPL-P_PNP_GC,,RPL-P_4SDC1,RPLP_SV1DC1,RPLP_Win10DC1,RPL-P_3SDC2,RPLP_SV1DC2,RPLP_Win10DC2,,RPL-Px_5SGC1,,RPL-S_ 5SGC1,RPL-S_2SDC7,RPL-S_3SDC1,RPL-S_4SDC1,RPL-S_3SDC1,RPL-S_4SDC2,RPLS_SV1GC,RPLS_Win10GC,RPLS_SV1DC,RPL-S_4SDC2,RPLS_SV1GC,RPLS_Win10GC,RPLS_SV1DC,RPL-S_2SDC1,RPL-S_2SDC2,RPL-S_2SDC9,RPL-S_2SDC3,RPL_S_MASTER,RPL_P_MASTER,RPL_S_BackwardCompc,ADL-S_ 5SGC_1DPC,ADL-S_4SDC1,ADL-S_4SDC2,ADL-S_4SDC4,MTL_Test_Suite,IFWI_TEST_SUITE,IFWI_COMMON_UNIFIED,TGL_H_MASTER,ADL-P_5SGC1,ADL-P_5SGC2,ADL-M_5SGC1,ADL-M_3SDC2,ADL-M_2SDC1,ADL-M_2SDC2,RPL_P_MASTER,ADL_SBGA_5GC,ADL_SBGA_3DC1,ADL_SBGA_3DC2,ADL_SBGA_3DC3,ADL_SBGA_3DC4,ADL_SBGA_3DC,ADL-M_3SDC1,MTL_S_BIOS_Emulation,ADL-S_Post-Si_In_Production,RPL_Px_PO_New_P2,RPL-S_Post-Si_In_Production</t>
  </si>
  <si>
    <t>Verify USB3.1 gen2 device functionality in pre and post OS</t>
  </si>
  <si>
    <t>CSS-IVE-94313</t>
  </si>
  <si>
    <t>ADL-S_ADP-S_UDIMM_DDR5_1DPC_PreAlpha,CFL_H62_RS2_PV,CFL_H62_RS3_PV,CFL_H62_RS4_PV,CFL_H62_RS5_PV,CFL_H62_uSFF_KC_RS4_PV,CFL_H82_RS5_PV,CFL_H82_RS6_PV,CFL_KBPH_S62_RS3_PV,CFL_KBPH_S82_RS6_PV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ICL_UN42_KC_PV_RS6,ICL_Y42_RS6_PV,ICL_YN42_RS6_PV,JSLP_POR_20H1_Alpha,JSLP_POR_20H1_PreAlpha,JSLP_POR_20H2_Beta,JSLP_POR_20H2_PV,JSLP_TestChip_19H1_PreAlpha,KBL_U21_PV,KBLR_Y_PV,KBLR_Y22_PV,LKF_A0_RS4_Alpha,LKF_A0_RS4_POE,LKF_B0_RS4_Beta,LKF_B0_RS4_PO,LKF_B0_RS4_PV ,LKF_Bx_ROW_19H1_Alpha,LKF_Bx_ROW_19H1_POE,LKF_Bx_ROW_19H2_Beta,LKF_Bx_ROW_19H2_PV,LKF_Bx_ROW_20H1_PV,LKF_Bx_Win10X_PV,LKF_Bx_Win10X_Beta,LKF_N-1_(BXTM)_RS3_POE,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Simics_VP_RS4_PSS1.1,TGL_U42_RS4_PV,TGL_UY42_PO,TGL_Y42_RS4_PV,WHL_U42_Corp_PV,WHL_U42_PV,WHL_U43e_Corp_PV,ADL-S_ADP-S_UDIMM_DDR5_1DPC_PV,ADL-S_ADP-S_UDIMM_DDR5_2DPC_Alpha,ADL-S_ADP-S_UDIMM_DDR5_2DPC_Beta,ADL-S_ADP-S_UDIMM_DDR5_2DPC_PreAlpha,ADL-S_ADP-S_UDIMM_DDR5_2DPC_PV,ADL-S_TGP-H_Simics_PSS1.1,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Alpha,MTL_M_LP4_Beta,MTL_M_LP4_PV,MTL_M_LP5/x_Alpha,MTL_M_LP5/x_Beta,MTL_M_LP5/x_PV,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P_ADP-LP_DDR4_PreAlpha,ADL-P_ADP-LP_DDR5_PreAlpha</t>
  </si>
  <si>
    <t>TBT_PD_EC_NA,TCSS,USB3.1,USB-TypeC</t>
  </si>
  <si>
    <t>USB Type_C Use Case Strategy_v0.6 
BC-RQTBC-13961
BC-RQTBC-12460
BC-RQTBC-13336 
 LKF PSS UCIS Coverage: IceLake-UCIS-4268, IceLake-UCIS-4265
GLK EA Coverage: 1604251094 
LKF PRD Coverage: BC-RQTBCLF-412
TGL Coverage Ref: 1209951317, IceLake-UCIS-4282
TGL: 220194410,1405574471
JSLP Coverage ID: 1607069741
ADL: 2205445428 , 2205443393 , 2205446165 , 2206545068
MTL_P : 22010767569
MTL_M : 22010767598
MTL : 16011187872 , 16011327291 , 16011327208</t>
  </si>
  <si>
    <t>Type-C-USB3.1-Gen2-SSD should be functional pre and post os on hot-plug without any issues</t>
  </si>
  <si>
    <t>bios.alderlake,bios.arrowlake,bios.cannonlake,bios.coffeelake,bios.cometlake,bios.geminilake,bios.icelake-client,bios.jasperlake,bios.kabylake,bios.kabylake_r,bios.lakefield,bios.lunarlake,bios.meteorlake,bios.raptorlake,bios.raptorlake_refresh,bios.rocketlake,bios.tigerlake,bios.tigerlake_refresh,bios.whiskeylake,ifwi.alderlake,ifwi.arrowlake,ifwi.cannonlake,ifwi.coffeelake,ifwi.cometlake,ifwi.geminilake,ifwi.icelake,ifwi.kabylake_r,ifwi.lakefield,ifwi.lunarlake,ifwi.meteorlake,ifwi.raptorlake,ifwi.raptorlake_refresh,ifwi.tigerlake,ifwi.whiskeylake</t>
  </si>
  <si>
    <t>bios.alderlake,bios.cannonlake,bios.coffeelake,bios.cometlake,bios.geminilake,bios.icelake-client,bios.jasperlake,bios.kabylake_r,bios.lakefield,bios.lunarlake,bios.meteorlake,bios.raptorlake,bios.rocketlake,bios.tigerlake,bios.whiskeylake,ifwi.alderlake,ifwi.cannonlake,ifwi.coffeelake,ifwi.cometlake,ifwi.geminilake,ifwi.icelake,ifwi.kabylake_r,ifwi.lakefield,ifwi.meteorlake,ifwi.raptorlake,ifwi.tigerlake,ifwi.whiskeylake</t>
  </si>
  <si>
    <t>USB Tree View,iTestSuite,na</t>
  </si>
  <si>
    <t>This test is to Verify Type-C USB3.1 device pre and post OS</t>
  </si>
  <si>
    <t>CFL_Automation_Production,InProdATMS1.0_03March2018,PSE 1.0,KBLR_ATMS1.0_Automated_TCs,ADL_S_Dryrun_Done,RKL_CMLS_CPU_TCS,RKL-S X2_(CML-S+CMP-H)_S102,RKL-S X2_(CML-S+CMP-H)_S62,MTL_TRY_RUN,UTR_SYNC,RPL_S_MASTER,RPL_S_BackwardComp,ADL-S_ 5SGC_1DPC,ADL-S_4SDC1,MTL_S_MASTER,MTL_P_MASTER,TGL_H_MASTER,RPL-S_ 5SGC1,RPL-S_4SDC1,RPL-S_4SDC2,RPL-S_2SDC3,ADL-P_5SGC1,ADL-P_5SGC2,ADL-M_5SGC1,MTL_SIMICS_IN_EXECUTION_TEST,RPL-Px_5SGC1,ADL_SBGA_5GC,RPL-P_5SGC1,RPL-P_4SDC1,RPL-P_3SDC2,RPL-S-3SDC2,ADL_SBGA_3DC1,ADL_SBGA_3DC2,ADL_SBGA_3DC3,ADL-S_Post-Si_In_Production,MTL-M/P_Pre-Si_In_Production,MTL-M_5SGC1,MTL-M_4SDC1,MTL-M_4SDC2,MTL-M_3SDC3,MTL-M_2SDC4,MTL-M_2SDC5,MTL-M_2SDC6,IFWI_COMMON_UNIFIED,MTL_IFWI_IAC_SPHY,RPL_S_QRCBAT,MTL_IFWI_CBV_TBT,MTL_IFWI_CBV_EC,MTL_IFWI_CBV_SPHY,COMMON_QRC_BAT,MTL-P_5SGC1,MTL-P_4SDC1,MTL-P_4SDC2,MTL-P_3SDC3,MTL-P_3SDC4,MTL-P_2SDC5,MTL-P_2SDC6,MTL_A0_P1,MTL_PSS_0.8_Block,RPL-sbga_QRC_BAT,RPL-Px_4SP2,RPL-P_2SDC3,RPL-P_2SDC4,RPL-P_2SDC5,RPL-P_2SDC6,RPL-Px_2SDC1,LNL_M_PSS0.8,ARL_Px_IFWI_CI,MTL_M_P_PV_POR,RPL-SBGA_2SC1,RPL-SBGA_2SC2-2,MTL_PSS_1.1,MTL_PSS_1.0_Block,MTLSGC1,MTLSDC1,MTLSDC4,MTLSDC3,MTLSDC2,LNLM5SGC,LNLM3SDC3,LNLM3SDC4,LNLM3SDC5,LNLM3SDC1,LNLM2SDC6,LNLM3SDC2,ARL_S_IFWI_1.1PSS,RPL-SBGA_4SC,RPL-SBGA_5SC,TGL_BIOS_IPU_QRC_BAT,RPL_Hx-R-DC1,RPL_Hx-R-GC,RPL-S_Post-Si_In_Production,ARL_S_PSS1.0,LNLM2SDC7,LNLM2SDC7,RPL-S_2SDC9,RPLS_SV1GC,RPLS_Win10GC,RPLS_SV1DC,RPLHx_Win10GC,RPLP_SV1GC,RPLP_Win10GC,RPLP_SV1DC1,RPLP_Win10DC1,RPLP_SV1DC2,RPLP_Win10DC2</t>
  </si>
  <si>
    <t>Validate Type-C USB3.2 gen2x1 host mode functionality on hot insert and removal over Type-C port</t>
  </si>
  <si>
    <t>CSS-IVE-94314</t>
  </si>
  <si>
    <t>ADL-S_ADP-S_UDIMM_DDR5_1DPC_PreAlpha,CFL_H62_RS2_PV,CFL_H62_RS3_PV,CFL_H62_RS4_PV,CFL_H62_RS5_PV,CFL_H62_uSFF_KC_RS4_PV,CFL_H82_RS5_PV,CFL_H82_RS6_PV,CFL_KBPH_S62_RS3_PV,CFL_KBPH_S82_RS6_PV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ICL_UN42_KC_PV_RS6,ICL_Y42_RS6_PV,ICL_YN42_RS6_PV,JSLP_POR_20H1_Alpha,JSLP_POR_20H1_PreAlpha,JSLP_POR_20H2_Beta,JSLP_POR_20H2_PV,JSLP_TestChip_19H1_PreAlpha,KBLR_U42_PV,KBLR_Y_PV,KBLR_Y22_PV,LKF_A0_RS4_Alpha,LKF_A0_RS4_POE,LKF_B0_RS4_Beta,LKF_B0_RS4_PO,LKF_B0_RS4_PV ,LKF_Bx_ROW_19H1_Alpha,LKF_Bx_ROW_19H2_Beta,LKF_Bx_ROW_19H2_PV,LKF_Bx_ROW_20H1_PV,LKF_Bx_Win10X_PV,LKF_Bx_Win10X_Beta,LKF_N-1_(BXTM)_RS3_POE,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Simics_VP_RS4_PSS1.1,TGL_U42_RS4_PV,TGL_UY42_PO,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reAlpha,JSLP_Win10x_PV,JSLP_Win10x_Alpha,JSLP_Win10x_Beta,MTL_M_Simics_PSS1.1,MTL_P_Simics_PSS1.1,ADL-P_ADP-LP_LP5_PreAlpha,ADL-P_ADP-LP_L4X_PreAlpha,ADL-P_ADP-LP_DDR4_PreAlpha,ADL-P_ADP-LP_DDR5_PreAlpha</t>
  </si>
  <si>
    <t>EC-Lite,TBT_PD_EC_NA,TCSS,USB3.1,USB-TypeC</t>
  </si>
  <si>
    <t>USB Type_C Use Case Strategy_v0.6 
BC-RQTBC-13961
BC-RQTBC-12460
BC-RQTBC-13336 
LKF PSS UCIS Coverage: IceLake-UCIS-4265, IceLake-UCIS-1757, IceLake-UCIS-1758
,4_335-UCIS-2980, 4_335-UCIS-2983
GLK EA Coverage: 1604251094
TGL Coverage: 1209950986, 1209951124
LKF PRD Coverage: BC-RQTBCLF-412,BC-RQTBCLF-744,BC-RQTBCLF-280
TGL: 220195267,BC-RQTBCTL-671,220194392,220194397,220195265, BC-RQTBCTL-444 , 1409858728
JSL PRD coverage :  BC-RQTBC-16142, BC-RQTBC-16531
RKL Coverage ID :2203201802
JSLP Coverage ID: 2203201802
ADL: 2205445428 , 2205443393 , 2205446165 , 2209397682 , 2206545068MTL_P : 22010767569  MTL_M : 22010767598
MTL : 16011187751 , 16011327375 , 16011327208</t>
  </si>
  <si>
    <t>Type-C USB3.2 gen 2x1 should be enumerated as SuperSpeed Plus Operational and Super Speed Plus Capable without any issue</t>
  </si>
  <si>
    <t>bios.alderlake,bios.arrowlake,bios.cannonlake,bios.coffeelake,bios.cometlake,bios.geminilake,bios.icelake-client,bios.jasperlake,bios.kabylake_r,bios.lakefield,bios.lunarlake,bios.meteorlake,bios.raptorlake,bios.raptorlake_refresh,bios.rocketlake,bios.tigerlake,bios.whiskeylake,ifwi.arrowlake,ifwi.cannonlake,ifwi.coffeelake,ifwi.cometlake,ifwi.geminilake,ifwi.icelake,ifwi.kabylake_r,ifwi.lakefield,ifwi.lunarlake,ifwi.meteorlake,ifwi.raptorlake,ifwi.raptorlake_refresh,ifwi.tigerlake,ifwi.whiskeylake</t>
  </si>
  <si>
    <t>bios.alderlake,bios.arrowlake,bios.cannonlake,bios.coffeelake,bios.cometlake,bios.geminilake,bios.icelake-client,bios.jasperlake,bios.kabylake_r,bios.lakefield,bios.lunarlake,bios.meteorlake,bios.raptorlake,bios.rocketlake,bios.tigerlake,bios.whiskeylake,ifwi.cannonlake,ifwi.coffeelake,ifwi.cometlake,ifwi.geminilake,ifwi.icelake,ifwi.kabylake_r,ifwi.lakefield,ifwi.meteorlake,ifwi.raptorlake,ifwi.tigerlake,ifwi.whiskeylake</t>
  </si>
  <si>
    <t>USB Tree View,USB View</t>
  </si>
  <si>
    <t>This test is to Verify Type-C USB3.2 gen2x1 host mode functionality on hot insert and removal over Type-C port</t>
  </si>
  <si>
    <t>EC-BAT,EC-TYPEC,TCSS-TBT-P1,LKF_TI_GATING,ICL-ArchReview-PostSi,ICL_BAT_NEW,BIOS_EXT_BAT,UDL2.0_ATMS2.0,LKF_PO_Phase2,EC-PD-NA,OBC-CNL-PCH-XDCI-USBC-USB2_Storage,OBC-ICL-CPU-iTCSS-TCSS-USB2_Storage,OBC-TGL-CPU-iTCSS-TCSS-USB2_Storage,OBC-LKF-CPU-TCSS-USBC-USB2_Storage,OBC-CFL-PCH-XDCI-USBC-USB2_Storage,TGL_BIOS_PO_P2,TGL_IFWI_PO_P1,TGL_NEW_BAT,ECLITE-BAT,TGL_IFWI_FOC_BLUE,IFWI_Payload_TBT,IFWI_Payload_EC,MTL_S_IFWI_PSS_1.1,UTR_SYNC,LNL_M_PSS0.8,MTL_P_MASTER,MTL_S_MASTER,MTL_M_MASTER,RPL_S_MASTER,RPL_P_MASTER,RPL_S_BackwardComp,ADL-S_ 5SGC_1DPC,ADL_N_MASTER,ADL_N_5SGC1,ADL_N_4SDC1,ADL_N_3SDC1,ADL_N_2SDC1,ADL_N_2SDC2,ADL_N_2SDC3,TGL_H_MASTER,IFWI_TEST_SUITE,IFWI_COMMON_UNIFIED,MTL_Test_Suite,MTL_S_IFWI_PSS_1.1,IFWI_FOC_BAT,MTL_IFWI_PSS_EXTENDED,RPL-S_ 5SGC1,MTL_TEMP,CQN_DASHBOARD,ADL-P_5SGC1,ADL-P_5SGC2,ADL-M_5SGC1,ADL-M_2SDC2,ADL-M_3SDC1,ADL-M_3SDC2,ADL-M_2SDC1,ADL-P_4SDC1,ADL-P_4SDC2,ADL-P_2SDC3,RPL-Px_5SGC1,RPL-Px_3SDC1,RPL-P_5SGC1,RPL-P_5SGC2,RPL-P_4SDC1,RPL-P_3SDC2,RPL-P_2SDC3,MTL_S_DELTA_FR_COVERAGE,RPL_S_IFWI_PO_Phase2,RPL_S_PO_P3,ADL_N_REV0,ADL-N_REV1,MTL_HFPGA_TCSS,ADL_SBGA_5GC,RPL-SBGA_5SC,MTL_M_P_PV_POR,RPL-S_2SDC4,RPL_Px_PO_P3,MTL-M_5SGC1,MTL-M_4SDC1,MTL-M_4SDC2,MTL-M_3SDC3,MTL-M_2SDC4,MTL-M_2SDC5,MTL-M_2SDC6,RPL_SBGA_PO_P3,RPL_SBGA_IFWI_PO_Phase2,MTL_IFWI_CBV_TBT,MTL_IFWI_CBV_EC,MTL_IFWI_CBV_SPHY,MTL_IFWI_CBV_IOM,MTL-P_5SGC1,MTL-P_4SDC1,MTL-P_4SDC2,MTL-P_3SDC3,MTL-P_3SDC4,MTL-P_2SDC5,MTL-P_2SDC6,RPL_P_PO_P3,RPL-SBGA_4SC,RPL-Px_4SP2,RPL-P_5SGC1,RPL-P_2SDC4,RPL-P_2SDC5,RPL-P_2SDC6,RPL-P_2SDC6,RPL-Px_2SDC1,RPL-SBGA_2SC1,RPL-SBGA_2SC2-2,IFWI_COVERAGE_DELTA,MTLSGC1,MTLSDC1,MTLSDC4,MTLSGC1,MTLSDC1,MTLSDC3,MTLSGC1,MTLSDC1,MTLSDC2,MTLSDC3,MTLSDC4,RPL_P_Q0_DC2_PO_P3,LNLM5SGC,LNLM3SDC3,LNLM3SDC4,LNLM3SDC5,LNLM3SDC1,LNLM2SDC6,ARL_S_IFWI_1.1PSS,RPL_Hx-R-DC1,RPL_Hx-R-GC,RPL_Hx-R-GC,RPL_Hx-R-DC1,LNLM2SDC7,RPL-P_DC7,RPLS_SV1DC,RPLHx_Win10GC,RPLP_SV1GC,RPLP_Win10GC,RPLP_SV1DC1,RPLP_Win10DC1,RPLP_SV1DC2,RPLP_Win10DC2,RPL-SBGA_DC3</t>
  </si>
  <si>
    <t>Verify System wont wake from Connected-MoS when HDMI display "hot plug-in" and "hot plug-out"</t>
  </si>
  <si>
    <t>CSS-IVE-99212</t>
  </si>
  <si>
    <t>ADL-S_ADP-S_SODIMM_DDR5_1DPC_Alpha,AML_5W_Y22_ROW_PV,ADL-S_ADP-S_UDIMM_DDR5_1DPC_PreAlpha,AMLR_Y42_PV_RS6,CFL_H62_RS2_PV,CFL_H62_RS3_PV,CFL_H62_uSFF_KC_RS4_PV,CFL_U43e_LP3_KC_PV,CFL_U43e_PV,CML_H102_CMPH_DDR4_RS6_SR20_Beta,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Y22_PV,ICL_U42_RS6_PV,ICL_Y42_RS6_PV,KBL_H42_PV,KBL_U21_PV,KBL_U22_PV,KBL_U23e_PV,KBL_Y22_PV,KBLR_Y_PV,LKF_A0_RS4_Alpha,LKF_B0_RS4_Beta,LKF_B0_RS4_PV ,LKF_Bx_ROW_19H1_Alpha,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Simics_VP_RS4_PSS1.1,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MTL_M_Simics_PSS1.1,MTL_P_Simics_PSS1.1,ADL-P_ADP-LP_LP5_PreAlpha,ADL-P_ADP-LP_L4X_PreAlpha,ADL-M_ADP-M_LP5_20H1_PreAlpha,ADL-M_ADP-M_LP5_21H1_PreAlpha,ADL-M_ADP-M_LP4x_Win10x_PreAlpha,ADL-P_ADP-LP_DDR4_PreAlpha,ADL-P_ADP-LP_DDR5_PreAlpha</t>
  </si>
  <si>
    <t>Display Panels,MoS (Modern Standby)</t>
  </si>
  <si>
    <t>Written based on KBL use case</t>
  </si>
  <si>
    <t>SUT should not wake from  Connected MoS when HDM display hot plug-in and hot Plug-out
 </t>
  </si>
  <si>
    <t>bios.alderlake,bios.amberlake,bios.arrowlake,bios.cannonlake,bios.coffeelake,bios.cometlake,bios.icelake-client,bios.kabylake,bios.kabylake_r,bios.lakefield,bios.lunarlake,bios.meteorlake,bios.raptorlake,bios.rocketlake,bios.tigerlake,bios.whiskeylake,ifwi.amberlake,ifwi.arrowlake,ifwi.cannonlake,ifwi.coffeelake,ifwi.cometlake,ifwi.icelake,ifwi.kabylake,ifwi.kabylake_r,ifwi.lakefield,ifwi.lunarlake,ifwi.meteorlake,ifwi.raptorlake,ifwi.tigerlake,ifwi.whiskeylake</t>
  </si>
  <si>
    <t>bios.alderlake,bios.amberlake,bios.arrowlake,bios.cannonlake,bios.coffeelake,bios.cometlake,bios.icelake-client,bios.kabylake,bios.kabylake_r,bios.lakefield,bios.lunarlake,bios.meteorlake,bios.raptorlake,bios.rocketlake,bios.tigerlake,bios.whiskeylake,ifwi.amberlake,ifwi.cannonlake,ifwi.coffeelake,ifwi.cometlake,ifwi.icelake,ifwi.kabylake,ifwi.kabylake_r,ifwi.lakefield,ifwi.meteorlake,ifwi.raptorlake,ifwi.tigerlake,ifwi.whiskeylake</t>
  </si>
  <si>
    <t>Verify Platform not waking up from Connected- MoS when HDMI cable is hot plugged and un-plugged
 </t>
  </si>
  <si>
    <t>EC-FV,EC-SX,EC-GPIO,ICL_BAT_NEW,ICL-ArchReview-PostSi,PSE 1.0,OBC-CNL-PTF-PMC-PM-s0ix,OBC-CFL-PTF-PMC-PM-S0ix,OBC-ICL-PTF-PMC-PM-S0ix,OBC-TGL-PTF-PMC-PM-S0ix,OBC-LKF-PTF-PMC-PM-S0ix,AML_5W_NA,CML_EC_FV,ECVAL-DT-FV,RKL_CMLS_CPU_TCS,IFWI_Payload_PMC,IFWI_Payload_EC,MTL_PSS_1.0,,RKL-S X2_(CML-S+CMP-H)_S62,RKL-S X2_(CML-S+CMP-H)_S102,UTR_SYNC,RPL_S_BackwardComp,RPL_S_MASTER,RPL-P_3SDC2,RPL-S_4SDC2,ADL-P_SODIMM_DDR5_NA,ADL-S_ 5SGC_1DPC,ADL-S_4SDC1,IFWI_TEST_SUITE,IFWI_COMMON_UNIFIED,TGL_H_MASTER,ADL_SBGA_5GC,ADL_SBGA_3DC1,ADL_SBGA_3DC2,ADL_SBGA_3DC3,ADL_SBGA_3DC4,MTL_PSS_CMS,MTL-M_5SGC1,MTL-M_4SDC1,MTL-M_4SDC2,MTL-M_3SDC3,MTL-M_2SDC4,MTL-M_2SDC5,MTL-M_2SDC6,MTL IFWI_Payload_Platform-Val,MTL-P_5SGC1,MTL-P_4SDC1,MTL-P_4SDC2,MTL-P_3SDC3,MTL-P_3SDC4,MTL-P_2SDC5,MTL-P_2SDC6,MTL_PSS_1.0_Block,MTL_PSS_1.1,ARL_S_PSS1.1,MTLSDC1,MTLSDC2,LNLM3SDC5,ARL_S_PSS1.0,RPL-P_2SDC4,RPL-S_2SDC4,RPL-S_2SDC55,RPL-S_2SDC6,RPL-S_2SDC7,RPL-S_2SDC8</t>
  </si>
  <si>
    <t>alderlake-p,alderlake-s,alderlake-sb,arrowlake-px,arrowlake-s,lunarlake-m,lunarlake-p,lunarlake-s,meteorlake-m,meteorlake-p,meteorlake-s,raptorlake-p,raptorlake-s,raptorlake-sbga,tigerlake-h</t>
  </si>
  <si>
    <t>Verify C-state low power audio residency on system entry and exit to low power state with audio playback</t>
  </si>
  <si>
    <t>CSS-IVE-99448</t>
  </si>
  <si>
    <t>ADL-S_ADP-S_SODIMM_DDR5_1DPC_Alpha,AML_5W_Y22_ROW_PV,ADL-S_ADP-S_UDIMM_DDR5_1DPC_PreAlpha,AML_7W_Y22_KC_PV,AMLR_Y42_Corp_RS6_PV,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H42_PV,KBL_U21_PV,KBL_U22_PV,KBL_U23e_PV,KBL_Y22_PV,KBLR_U42_PV,KBLR_Y_PV,KBLR_Y22_PV,LKF_A0_RS4_Alpha,LKF_B0_RS4_Beta,LKF_B0_RS4_PV ,LKF_Bx_ROW_19H1_Alpha,LKF_Bx_ROW_19H2_Beta,LKF_Bx_ROW_19H2_PV,LKF_Bx_ROW_20H1_PV,LKF_Bx_Win10X_PV,LKF_Bx_Win10X_Beta,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JSLP_Win10x_PreAlpha,JSLP_Win10x_PV,JSLP_Win10x_Alpha,JSLP_Win10x_Beta,MTL_M_Simics_PSS1.1,MTL_P_Simics_PSS1.1,ADL-P_ADP-LP_LP5_PreAlpha,ADL-P_ADP-LP_L4X_PreAlpha</t>
  </si>
  <si>
    <t>audio codecs,C-States,MoS (Modern Standby),S0ix-states</t>
  </si>
  <si>
    <t>BC-RQTBC-10223
JSLP : BC-RQTBC-16115
ADL:1604834168
MTL : 16011326964</t>
  </si>
  <si>
    <t>C-state  residency must be greater than 50% and system should enter/exit S0i1/Connected MOS without any issue with audio playback
Audio should play when system is in  low power state (Connected MOS/ S0i3).
 </t>
  </si>
  <si>
    <t>bios.alderlake,bios.amberlake,bios.arrowlake,bios.broxton,bios.cannonlake,bios.coffeelake,bios.cometlake,bios.geminilake,bios.icelake-client,bios.jasperlake,bios.kabylake,bios.kabylake_r,bios.lakefield,bios.lunarlake,bios.meteorlake,bios.raptorlake,bios.raptorlake_refresh,bios.rocketlake,bios.skylake,bios.tigerlake,bios.whiskeylake,ifwi.amberlake,ifwi.arrowlake,ifwi.broxton,ifwi.cannonlake,ifwi.coffeelake,ifwi.cometlake,ifwi.geminilake,ifwi.icelake,ifwi.kabylake,ifwi.kabylake_r,ifwi.lakefield,ifwi.lunarlake,ifwi.meteorlake,ifwi.raptorlake,ifwi.raptorlake_refresh,ifwi.tigerlake,ifwi.whiskeylake</t>
  </si>
  <si>
    <t>bios.alderlake,bios.amberlake,bios.arrowlake,bios.broxton,bios.cannonlake,bios.coffeelake,bios.cometlake,bios.geminilake,bios.icelake-client,bios.jasperlake,bios.kabylake,bios.kabylake_r,bios.lakefield,bios.lunarlake,bios.meteorlake,bios.raptorlake,bios.rocketlake,bios.tigerlake,bios.whiskeylake,ifwi.amberlake,ifwi.broxton,ifwi.cannonlake,ifwi.coffeelake,ifwi.cometlake,ifwi.geminilake,ifwi.icelake,ifwi.kabylake,ifwi.kabylake_r,ifwi.lakefield,ifwi.meteorlake,ifwi.raptorlake,ifwi.tigerlake,ifwi.whiskeylake</t>
  </si>
  <si>
    <t>Intention of the testcase is to verify C-state low power audio residency on system entry and exit to low power state with audio playback 
CPU may reach C10 based on Low power state 
 </t>
  </si>
  <si>
    <t>GLK-IFWI-SI,UDL2.0_ATMS2.0,OBC-CNL-CPU-Punit-PM-CState,OBC-TGL-CPU-Punit-PM-CState,OBC-ICL-CPU-Punit-PM-CState,OBC-LKF-CPU-Punit-PM-CState,CML_BIOS_SPL,TGL_IFWI_PO_P3,TGL_IFWI_FOC_BLUE,RKL_CMLS_CPU_TCS,COMMON_QRC_BAT,RKL_BIOSAcceptance_criteria_TCs,IFWI_Payload_BIOS,IFWI_Payload_ChipsetInit,,RKL-S X2_(CML-S+CMP-H)_S62,RKL-S X2_(CML-S+CMP-H)_S102,ADL-P_QRC_BAT,UTR_SYNC,RPL_S_BackwardComp,RPL_S_MASTER,RPL-P_5SGC1,RPL-P_4SDC1,RPL-P_3SDC2,RPL-P_2SDC3,RPL-S_5SGC1,RPL-S_4SDC1,RPL-S_4SDC2,RPL-S_2SDC1,RPL-S_2SDC2,RPL-S_2SDC3,RPL-S_ 5SGC1,ADL-S_ 5SGC_1DPC,ADL-S_4SDC1,ADL_N_MASTER,ADL_N_5SGC1,ADL_N_4SDC1,ADL_N_3SDC1,ADL_N_2SDC1,ADL_N_2SDC2,ADL_N_2SDC3,IFWI_TEST_SUITE,IFWI_COMMON_UNIFIED,IFWI_FOC_BAT,TGL_H_MASTER,ADL-P_5SGC1,ADL-P_5SGC2,RKL_S_X1_2*1SDC,ADL_M_QRC_BAT,ADL-M_5SGC1,ADL-N_QRC_BAT,ADL_N_REV0,ADL-N_REV1,MTL_IFWI_BAT,ADL_SBGA_5GC,ADL_SBGA_3DC1,ADL_SBGA_3DC2,ADL_SBGA_3DC3,ADL_SBGA_3DC4,RPL-SBGA_5SC,MTL_PSS_CMS,RPL-S_2SDC7,RPL-Px_5SGC1,MTL-M_5SGC1,MTL-M_4SDC1,MTL-M_4SDC2,MTL-M_3SDC3,MTL-M_2SDC4,MTL-M_2SDC5,MTL-M_2SDC6V,MTL_IFWI_IAC_PMC_SOC_IOE,MTL_IFWI_CBV_ChipsetInitMTL_IFWI_CBV_ACE FW,MTL_IFWI_CBV_DMU,MTL_IFWI_CBV_EC,MTL_IFWI_CBV_PUNIT,MTL_IFWI_CBV_ChipsetInit,MTL_IFWI_CBV_BIOS,MTL-P_5SGC1,MTL-P_4SDC1,MTL-P_4SDC2,MTL-P_3SDC3,MTL-P_3SDC4,MTL-P_2SDC5,MTL-P_2SDC6,MTL_A0_P1,MTL_PSS_1.1,MTLSGC1,MTLSDC1,MTLSDC2,MTLSDC3,MTLSDC4,LNLM5SGC,LNLM4SDC1,LNLM3SDC2,LNLM3SDC3,LNLM3SDC4,LNLM3SDC5,LNLM2SDC6,LNLM2SDC7,ARL_S_IFWI_1.1PSS,RPL_Hx-R-GC,MTL_PSS_1.1_Block</t>
  </si>
  <si>
    <t>alderlake-m,alderlake-n,alderlake-p,alderlake-s,alderlake-sb,arrowlake-px,lunarlake-m,lunarlake-p,lunarlake-s,meteorlake-m,meteorlake-p,meteorlake-s,raptorlake-p,raptorlake-px,raptorlake-s,raptorlake-sbga,raptorlake_refresh-sbga,tigerlake-h</t>
  </si>
  <si>
    <t>Verify CNVi Bluetooth ON-OFF-ON functionality in OS</t>
  </si>
  <si>
    <t>CSS-IVE-99736</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</si>
  <si>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Y42_RS6_PV,JSLP_POR_20H1_Alpha,JSLP_POR_20H1_PreAlpha,JSLP_POR_20H2_Beta,JSLP_POR_20H2_PV,JSLP_PSS_1.0_19H1_REV2,JSLP_PSS_1.1_19H1_REV2,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HFPGA_RS2,TGL_HFPGA_RS3,TGL_HFPGA_RS4,TGL_Simics_VP_RS2_PSS1.0,TGL_Simics_VP_RS2_PSS1.1,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TGP-H_Simics_PSS1.1,ADL-S_TGP-H_SODIMM_DDR4_1DPC_POE,ADL-S_TGP-H_UDIMM_DDR5_2DPC_POE,ADL-S_ADP-S_SODIMM_DDR5_1DPC_Beta,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LP4x_ALPHA,ADL-P_ADP-LP_LP4x_BETA,ADL-P_ADP-LP_LP4x_PV,ADL-P_ADP-LP_LP5_ALPHA,ADL-P_ADP-LP_LP5_BETA,ADL-P_ADP-LP_LP5_PV,ADL-M_ADP-M_LP5_20H1_POE,ADL-M_ADP-M_LP5_20H1_Alpha,ADL-M_ADP-M_LP5_20H1_Beta,ADL-M_ADP-M_LP5_20H1_PV,ADL-M_ADP-M_LP5_21H1_POE,ADL-M_ADP-M_LP5_21H1_Alpha,ADL-M_ADP-M_LP5_21H1_Beta,ADL-M_ADP-M_LP5_21H1_PV,TGL_H81_20H1_RS7_ALPHA,TGL_H81_20H1_RS7_BETA,TGL_H81_20H1_RS7_PV,JSLP_Win10x_PreAlpha,JSLP_Win10x_PV,JSLP_Win10x_Alpha,JSLP_Win10x_Beta,ADL-P_ADP-LP_LP5_PreAlpha,ADL-P_ADP-LP_L4X_PreAlpha,ADL-P_ADP-LP_DDR4_PreAlpha</t>
  </si>
  <si>
    <t>CNVi</t>
  </si>
  <si>
    <t>IceLake-UCIS-695
BC-RQTBCTL-651
BC-RQTBC-13414
JSL: BC-RQTBC-16466
JSLP: 2202557926,2202557915,2202557893
ADL: 2202557926,2202557915</t>
  </si>
  <si>
    <t>CNVi Bluetooth should be Functional when Enabled in OS and Should not work when disabled in OS</t>
  </si>
  <si>
    <t>bios.alderlake,bios.arrowlake,bios.cannonlake,bios.coffeelake,bios.cometlake,bios.geminilake,bios.icelake-client,bios.jasperlake,bios.lunarlake,bios.meteorlake,bios.raptorlake,bios.raptorlake_refresh,bios.rocketlake,bios.tigerlake,bios.whiskeylake,ifwi.arrowlake,ifwi.cannonlake,ifwi.coffeelake,ifwi.cometlake,ifwi.geminilake,ifwi.icelake,ifwi.lunarlake,ifwi.meteorlake,ifwi.raptorlake,ifwi.raptorlake_refresh,ifwi.tigerlake,ifwi.whiskeylake</t>
  </si>
  <si>
    <t>bios.alderlake,bios.cannonlake,bios.coffeelake,bios.cometlake,bios.icelake-client,bios.jasperlake,bios.lunarlake,bios.raptorlake,bios.rocketlake,bios.tigerlake,bios.whiskeylake,ifwi.cannonlake,ifwi.coffeelake,ifwi.cometlake,ifwi.icelake,ifwi.meteorlake,ifwi.raptorlake,ifwi.tigerlake,ifwi.whiskeylake</t>
  </si>
  <si>
    <t>Integration</t>
  </si>
  <si>
    <t xml:space="preserve">This test is to verify CNVi Bluetooth device functioning when BT enabled and disabled in OS. </t>
  </si>
  <si>
    <t>ICL_BAT_NEW,TGL_PSS1.0C,BIOS_EXT_BAT,UDL2.0_ATMS2.0,TGL_ERB_PO,TGL_BIOS_PO_P3,TGL_IFWI_PO_P3,TGL_H_PSS_IFWI_BAT,TGL_IFWI_FOC_BLUE,CML-H_ADP-S_PO_Phase3,ADL-S_ADP-S_DDR4_2DPC_PO_Phase3,ADL_S_QRCBAT,IFWI_Payload_Platform,ADL-P_ADP-LP_DDR4_PO Suite_Phase3,PO_Phase_3,RKL-S X2_(CML-S+CMP-H)_S62,RKL-S X2_(CML-S+CMP-H)_S102,ADL-P_ADP-LP_LP5_PO Suite_Phase3,ADL-P_ADP-LP_DDR5_PO Suite_Phase3,ADL-P_ADP-LP_LP4x_PO Suite_Phase3,ADL-P_QRC,UTR_SYNC,RPL_S_BackwardComp,ADL-S_ 5SGC_1DPC,4SDC3,ADL-S_4SDC4,ADL-S_3SDC5,ADL_N_5SGC1,ADL_N_4SDC1,ADL_N_2SDC1,ADL_N_2SDC2,ADL_N_2SDC3,IFWI_TEST_SUITE,IFWI_COMMON_UNIFIED,IFWI_FOC_BAT,MTL_Test_Suite,TGL_H_5SGC1,TGL_H_4SDC1,RPL-S_ 5SGC1,RPL-S_4SDC1,RPL-S_4SDC2,RPL-S_2SDC3,ADL-P_5SGC1,ADL-P_5SGC2,RPL_S_PO_P3,ADL_M_QRC_BAT,ADL-M_5SGC1,ADL-M_3SDC1,ADL-M_3SDC3,ADL-M_2SDC1,ADL-M_QRC_BAT,ADL-P_3SDC1,ADL_N_REV0,ADL_N_PO_Phase3RPL-Px_5SGC1,MTL_S_IFWI_PSS_0.8,ADL-N_REV1,RPL_S_QRCBAT,MTL_IFWI_BAT,ADL_SBGA_5GC,RPL-SBGA_5SC,ADL-M_3SDC2,ADL-M_2SDC2,RPL-P_5SGC1,RPL-P_3SDC2,ADL_SBGA_3DC3,RPL_Px_PO_P3,RPL-P_PNP_GC,ADL_SBGA_3DC4,RPL_Px_QRC,MTL-M_5SGC1,MTL-M_4SDC1,MTL-M_4SDC2,MTL-M_2SDC4,MTL-M_2SDC5,MTL-M_2SDC6,RPL_SBGA_PO_P3,RPL-SBGA_3SC,RPL-SBGA_2SC1,RPL-SBGA_2SC2,MTL_IFWI_CBV_BIOS, MTL-P_5SGC1, MTL-P_4SDC1, MTL-P_4SDC2, MTL-P_3SDC3, MTL-P_2SDC5, MTL-P_2SDC6,RPL_P_PO_P3, RPL-sbga_QRC_BAT,RPL-Px_4SP2,RPL-Px_2SDC1,RPL-Px_2SDC1,RPL-P_2SDC5,RPL-P_2SDC6,RPL-P_2SDC3,ARL_Px_IFWI_CI,RPL-SBGA_3SC-2,MTL_P_Sanity,RPL_P_QRC,MTLSDC1,RPL_P_Q0_DC2_PO_P3, ARL_S_IFWI_0.8PSS, MTLSDC3, MTLSDC4, MTLSDC5, MTLSGC1, MTLSDC2, MTLSDC3, MTLSDC4, MTLSDC5, RPL-SBGA_5SC, RPL-SBGA_4SC, RPL-P_5SGC1, RPL-P_4SDC1, RPL-P_3SDC2, RPL-P_2SDC4, RPL-P_2SDC5, RPL-P_2SDC6, RPL_Hx-R-GC, RPL_Hx-R-DC1, LNLM5SGC, LNLM4SDC1, LNLM3SDC3, LNLM3SDC4, LNLM3SDC5, LNLM2SDC6, LNLM2SDC7,RPL-S_ 5SGC1, RPL-S_4SDC1, RPL-S_4SDC2, RPL-S_3SDC1, RPL-S_2SDC2, RPL-S_2SDC3, RPL-S_2SDC7, RPL-S_2SDC8, RPL-S_2SDC9, RPL-P_DC7,RPL-SBGA_DC3,RPLS_SV1GC,RPLS_Win10GC,RPLS_SV1DC,RPLHx_SV1GC,RPLHx_Win10GC,RPLP_SV1GC,RPLP_Win10GC,RPLP_SV1DC1,RPLP_Win10DC1,RPLP_SV1DC2,RPLP_Win10DC2</t>
  </si>
  <si>
    <t>Verify CNVi WLAN ON-OFF-ON functionality in OS</t>
  </si>
  <si>
    <t>CSS-IVE-99944</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</si>
  <si>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U42_RS6_PV,ICL_Y42_RS6_PV,JSLP_POR_20H1_Alpha,JSLP_POR_20H1_PreAlpha,JSLP_POR_20H2_Beta,JSLP_POR_20H2_PV,JSLP_PSS_1.0_19H1_REV2,JSLP_PSS_1.1_19H1_REV2,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HFPGA_RS2,TGL_HFPGA_RS3,TGL_HFPGA_RS4,TGL_Simics_VP_RS2_PSS1.0,TGL_Simics_VP_RS2_PSS1.1,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t>
  </si>
  <si>
    <t>IceLake-UCIS-695
BC-RQTBCTL-651
BC-RQTBC-13414
TGL Requirement coverage: 220195212, 220194359, 2201158797
JSL : BC-RQTBC-16464
JSLP: 2202557901,2202557891,1305938093
ADL: 2202557898</t>
  </si>
  <si>
    <t>CNVi WiFi should be Functional when Enabled in OS and Should not work when disabled in OS</t>
  </si>
  <si>
    <t xml:space="preserve">This test is to verify CNVi WLAN Connectivity when WiFi enabled and disabled in OS. </t>
  </si>
  <si>
    <t>ICL-ArchReview-PostSi,ICL_BAT_NEW,TGL_PSS1.0C,BIOS_EXT_BAT,UDL2.0_ATMS2.0,TGL_ERB_PO,TGL_BIOS_PO_P3,TGL_IFWI_PO_P3,TGL_H_PSS_IFWI_BAT,TGL_H_PSS_BIOS_BAT,TGL_IFWI_FOC_BLUE,CML-H_ADP-S_PO_Phase3,IFWI_Payload_Platform,RKL-S X2_(CML-S+CMP-H)_S62,RKL-S X2_(CML-S+CMP-H)_S102,UTR_SYNC,LNL_M_PSS0.8,RPL_S_BackwardComp,ADL-S_ 5SGC_1DPC,4SDC3,ADL-S_4SDC4,ADL-S_3SDC5,ADL_N_5SGC1,ADL_N_4SDC1,ADL_N_2SDC1,ADL_N_2SDC2,ADL_N_2SDC3,IFWI_TEST_SUITE,IFWI_COMMON_UNIFIED,MTL_Test_Suite,MTL_PSS_0.8,TGL_H_MASTER,TGL_H_5SGC1,TGL_H_4SDC1,RPL-S_ 5SGC1,RPL-S_4SDC1,RPL-S_4SDC2,RPL-S_2SDC2,RPL-S_2SDC3,ADL-P_5SGC1,ADL-P_5SGC2,ADL-M_5SGC1,ADL-M_3SDC1,ADL-M_3SDC3,ADL-M_2SDC1,ADL-P_3SDC1RPL-Px_5SGC1,ADL_N_REV0,ADL-N_REV1,RPL_P_MASTER,MTL_IFWI_BAT,ADL_SBGA_5GC,RPL-SBGA_5SC,QRC_BAT_Customized,ADL-M_3SDC2,ADL-M_2SDC2,MTL_S_PSS_0.5,RPL-P_5SGC1,RPL-P_3SDC2,RPL-S_2SDC7,ADL_SBGA_3DC3,RPL-P_2SDC4,RPL-P_4SDC1,RPL-P_PNP_GC,ADL_SBGA_3DC4,MTL-M_5SGC1,MTL-M_4SDC1,MTL-M_4SDC2,MTL-M_2SDC4,MTL-M_2SDC5,MTL-M_2SDC6,RPL-SBGA_3SC,RPL-SBGA_2SC1,RPL-SBGA_2SC2,MTL_IFWI_CBV_BIOS,MTL-P_5SGC1,MTL-P_4SDC1,MTL-P_4SDC2,MTL-P_3SDC3,MTL-P_2SDC5,MTL-P_2SDC6,RPL-S_2SDC8,RPL-Px_4SP2,RPL-Px_2SDC1,RPL-P_2SDC5,RPL-P_2SDC6,RPL-P_2SDC3,ARL_Px_IFWI_CI,MTL_M_P_PV_POR,RPL-SBGA_3SC-2,LNL_M_PSS1.0,MTLSGC1, MTLSDC1, MTLSDC2, MTLSDC3, MTLSDC4, MTLSDC5, LNLM5SGC, LNLM4SDC1, LNLM3SDC3, LNLM3SDC4, LNLM3SDC5, LNLM2SDC6,ARL_S_IFWI_0.8PSS, MTLSGC1, MTLSDC1, MTLSDC3, MTLSDC4, MTLSDC5, MTLSGC1, MTLSDC2, MTLSDC3, MTLSDC4, MTLSDC5, RPL-SBGA_5SC, RPL-SBGA_4SC, RPL-P_5SGC1, RPL-P_4SDC1, RPL-P_3SDC2, RPL-P_2SDC4, RPL-P_2SDC5, RPL-P_2SDC6,RPL-S_ 5SGC1, RPL-S_2SDC2, RPL-S_2SDC3, RPL-S_2SDC7, RPL-S_2SDC8, ,, LNLM5SGC, LNLM4SDC1, LNLM3SDC3, LNLM3SDC4, LNLM3SDC5, LNLM2SDC6, LNLM2SDC7,RPL-S_ 5SGC1, RPL-S_4SDC1, RPL-S_4SDC2, RPL-S_3SDC1, RPL-S_2SDC2, RPL-S_2SDC3, RPL-S_2SDC7, RPL-S_2SDC8, RPL-S_2SDC9, RPL-P_DC7,RPL-SBGA_DC3,RPLS_SV1GC,RPLS_Win10GC,RPLS_SV1DC,RPLHx_SV1GC,RPLHx_Win10GC,RPLP_SV1GC,RPLP_Win10GC,RPLP_SV1DC1,RPLP_Win10DC1,RPLP_SV1DC2,RPLP_Win10DC2</t>
  </si>
  <si>
    <t>Verify system enters Sleep (S3) using  OS start Menu</t>
  </si>
  <si>
    <t>common</t>
  </si>
  <si>
    <t>bios.platform,fw.ifwi.pmc</t>
  </si>
  <si>
    <t>CSS-IVE-99982</t>
  </si>
  <si>
    <t>ADL-S_ADP-S_SODIMM_DDR5_1DPC_Alpha,AML_5W_Y22_ROW_PV,ADL-S_ADP-S_UDIMM_DDR5_1DPC_PreAlpha,AML_7W_Y22_KC_PV,AMLR_Y42_Corp_RS6_PV,AMLR_Y42_PV_RS6,APL_A1_TH2_PV,APL_B0_RS1_PV,APL_B1_RS1_PV,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Y22_PV,GLK_B0_RS3_PV,ICL_HFPGA_RS1_PSS_0.8C,ICL_HFPGA_RS1_PSS_0.8P,ICL_HFPGA_RS1_PSS_1.0C,ICL_HFPGA_RS1_PSS_1.0P,ICL_HFPGA_RS2_PSS_1.1,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KBL_H42_PV,KBL_S42_PV,KBL_U21_PV,KBL_U22_PV,KBL_U23e_PV,KBL_Y22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Simics_VP_RS2_PSS0.5,TGL_Simics_VP_RS2_PSS0.8,TGL_Simics_VP_RS2_PSS1.0,TGL_Simics_VP_RS2_PSS1.1,TGL_U42_RS4_PV,TGL_UY42_PO,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DL-S_HSLE_PSS1.0,ADL-S_HFPGA_PSS1.0,CML_U42_DG1_DDR4_PV,CML_U62_DG1_DDR4_PV,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0.5,MTL_P_Simics_PSS0.8,MTL_P_Simics_PSS1.0,MTL_M_Simics_PSS1.1,MTL_P_Simics_PSS1.1,ADL-P_ADP-LP_LP5_PreAlpha,ADL-P_ADP-LP_L4X_PreAlpha,ADL-P_ADP-LP_DDR4_PreAlpha,ADL-P_ADP-LP_DDR5_PreAlpha</t>
  </si>
  <si>
    <t>GLK boot Check list .xlsx
TGL: FR-1405574806(IceLake-FR-34217),220662934
RKL: 2206972879, 2206874083
JSL: 2202553186
ADL: 2205168301,2202553186
MTL : 16011187692, 16011327487</t>
  </si>
  <si>
    <t>System should be able to enter Sleep(S3) using OS start MenuNo hung, BSOD, Display blankout corruption should be seen</t>
  </si>
  <si>
    <t>bios.alderlake,bios.amberlake,bios.apollolake,bios.arrowlake,bios.cannonlake,bios.coffeelake,bios.cometlake,bios.geminilake,bios.icelake-client,bios.jasperlake,bios.kabylake,bios.kabylake_r,bios.meteorlake,bios.raptorlake,bios.raptorlake_refresh,bios.rocketlake,bios.skylake,bios.tigerlake,bios.whiskeylake,ifwi.arrowlake,ifwi.meteorlake,ifwi.raptorlake</t>
  </si>
  <si>
    <t>bios.alderlake,bios.amberlake,bios.apollolake,bios.arrowlake,bios.cannonlake,bios.coffeelake,bios.cometlake,bios.geminilake,bios.icelake-client,bios.jasperlake,bios.kabylake,bios.kabylake_r,bios.meteorlake,bios.raptorlake,bios.rocketlake,bios.tigerlake,bios.whiskeylake,ifwi.meteorlake,ifwi.raptorlake</t>
  </si>
  <si>
    <t>Verify system enters Sleep (S3) using OS start Menu</t>
  </si>
  <si>
    <t>ICL_PSS_BAT_NEW,InProdATMS1.0_03March2018,OBC-CNL-PTF-PMC-PM-Sx,OBC-ICL-PTF-PMC-PM-Sx,OBC-TGL-PTF-PMC-PM-Sx,OBC-CFL-PTF-PMC-PM-Sx,RKL_PSS0.5,TGL_PSS_IN_PRODUCTION,ADL_S_Dryrun_Done,ADL-S_ADP-S_DDR4_2DPC_PO_Phase3,ADL_P_Automated_TCs,MTL_PSS_0.5,MTL_PSS_1.0,ADL-P_ADP-LP_DDR4_PO Suite_Phase3,PO_Phase_3,ADL-P_ADP-LP_LP5_PO Suite_Phase3,ADL-P_ADP-LP_DDR5_PO Suite_Phase3,ADL-P_ADP-LP_LP4x_PO Suite_Phase3,RKL-S X2_(CML-S+CMP-H)_S62,RKL-S X2_(CML-S+CMP-H)_S102,MTL_PSS_0.8,RPL_S_PSS_BASE,UTR_SYNC,MTL_HFPGA_SOC_S,RPL_S_BackwardComp,RPL_S_MASTER,RPL-P_5SGC1,RPL-P_2SDC3,ADL-S_ 5SGC_1DPC,ADL-S_4SDC1,ADL-S_4SDC2,ADL-S_4SDC4,ADL_N_MASTER,ADL_N_5SGC1,ADL_N_4SDC1,ADL_N_3SDC1,ADL_N_2SDC1,ADL_N_2SDC3,TGL_H_MASTER,RPL-S_4SDC2,RPL-S_2SDC8,ADL-P_5SGC2,RPL_S_PO_P2,ADL_N_REV0,MTL_SIMICS_IN_EXECUTION_TEST,ADL_N_PO_Phase3,MTL_S_Sanity,ADL-N_REV1,MTL_HSLE_Sanity_SOC,ADL_SBGA_5GC,ADL_SBGA_3DC1,ADL_SBGA_3DC2,ADL_SBGA_3DC3,ADL_SBGA_3DC4,RPL-SBGA_5SC,RPL-SBGA_3SC1,RPL-Px_5SGC1,RPL_Px_PO_P2,MTL-M_5SGC1,MTL-M_4SDC1,MTL-M_4SDC2,MTL-M_3SDC3,MTL-M_2SDC4,MTL-M_2SDC5,MTL-M_2SDC6,MTL-M/P_Pre-Si_In_Production,IFWI_COMMON_UNIFIED,MTL_IFWI_IAC_EC,MTL_IFWI_IAC_BIOS,MTL_IFWI_IAC_IUNIT,MTL_IFWI_IAC_ACE ROM EXT,MTL_IFWI_IAC_ISH,MTL_IFWI_IAC_CSE,MTL_IFWI_IAC_ESE,MTL_IFWI_IAC_PMC_SOC_IOE,MTL_IFWI_IAC_IOM,MTL_IFWI_IAC_TBT,MTL_IFWI_IAC_PCHC,MTL_IFWI_IAC_PUNIT,MTL_IFWI_IAC_DMU,MTL_IFWI_IAC_SPHY,MTL_IFWI_IAC_GBe,MTL_IFWI_IAC_NPHY,MTL_IFWI_CBV_PMC,MTL_IFWI_CBV_BIOS,COMMON_QRC_BAT,MTL-P_5SGC1,MTL-P_4SDC1,MTL-P_4SDC2,MTL-P_3SDC3,MTL-P_3SDC4,MTL-P_2SDC5,MTL-P_2SDC6,MTL_A0_P1,RPL_P_PO_P2,ADL-N_Post-Si_In_Production,RPL-Px_4SP2,RPL-Px_2SDC1,RPL-P_4SDC1,RPL-P_3SDC2,RPL-P_2SDC5,RPL-P_2SDC6,ARL_Px_IFWI_CI,MTL_M_P_PV_POR,MTLSDC4,RPL_P_Q0_DC2_PO_P2,ARL_S_IFWI_0.5PSS,RPL-S_5SGC1,RPL-S-Master,RPL-S_4SDC1,RPL-S_3SDC3,MTLSGC1,MTLSDC3,ARL_FT_BLK,RPL_Hx-R-GC,RPL_Hx-R-DC1,ARL_S_PSS1.0,ARL_S_QRC,RPL-S_2SDC9,RPL-P_DC7,RPL-SBGA_DC3,RPLS_SV1GC, RPLS_Win10GC, RPLS_SV1DC,RPLHx_SV1GC,RPLHx_Win10GC,RPLP_SV1DC2,RPLP_Win10DC2,MTL-P_S3NA</t>
  </si>
  <si>
    <t>alderlake-n,alderlake-p,alderlake-s,alderlake-sb,arrowlake-px,arrowlake-s,meteorlake-p,meteorlake-s,raptorlake-p,raptorlake-px,raptorlake-s,raptorlake-sbga,raptorlake_refresh-sbga,tigerlake-h</t>
  </si>
  <si>
    <t>[TBT] Verify SUT wake from S3/S4 using USB Keyboard over TBT connector</t>
  </si>
  <si>
    <t>CSS-IVE-84616</t>
  </si>
  <si>
    <t>AML_5W_Y22_ROW_PV,ADL-S_ADP-S_UDIMM_DDR5_1DPC_PreAlpha,AML_7W_Y22_KC_PV,AMLR_Y42_PV_RS6,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7_SR20_PV,CML_S102_CMPH_DDR4_RS6_SR20_Beta,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V,CNL_U20_GT0_PV,CNL_U22_PV,CNL_Y22_PV,ICL_U42_RS6_PV,ICL_UN42_KC_PV_RS6,ICL_Y42_RS6_PV,ICL_YN42_RS6_PV,KBL_U21_PV,KBLR_Y_PV,KBLR_Y22_PV,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U42_RS4_PV,TGL_UY42_PO,TGL_Y42_RS4_PV,WHL_U42_Corp_PV,WHL_U42_PV,WHL_U43e_Corp_PV,ADL-S_ADP-S_UDIMM_DDR5_1DPC_PV,ADL-S_ADP-S_UDIMM_DDR5_2DPC_Alpha,ADL-S_ADP-S_UDIMM_DDR5_2DPC_Beta,ADL-S_ADP-S_UDIMM_DDR5_2DPC_PreAlpha,ADL-S_ADP-S_UDIMM_DDR5_2DPC_PV,ADL-S_TGP-H_SODIMM_DDR4_1DPC_POE,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POE,ADL-M_ADP-M_LP5_20H1_Alpha,ADL-M_ADP-M_LP5_20H1_Beta,ADL-M_ADP-M_LP5_20H1_PV,ADL-M_ADP-M_LP5_21H1_POE,ADL-M_ADP-M_LP5_21H1_POE,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P_ADP-LP_DDR4_PreAlpha,ADL-P_ADP-LP_DDR5_PreAlpha</t>
  </si>
  <si>
    <t>iTBT,S-states,TBT,TBT_IOMMU,TBT_PD_EC_NA,TCSS</t>
  </si>
  <si>
    <t>BC-RQTBC-2548
ICL PRD Coverage: BC-RQTBC-15218
TGL PSS UCIS Coverage: 220194404, 220194401
CML PRD Coverage : BC-RQTBC-16941
ADL: 2205445428 , 1306169606 , 22010767702
TGL : 22010410032MTL_P : 22010767569  MTL_M : 22010767598
MTL : 16011187709 , 16011327452 , 16011187786 , 16011327293</t>
  </si>
  <si>
    <t>TBT USB Keyboard should be able to wake the system from S3/S4 and should function normally after wake</t>
  </si>
  <si>
    <t>High</t>
  </si>
  <si>
    <t>This will check USB keyboard wake functionality connected to TBT Type-C port</t>
  </si>
  <si>
    <t>KBL_EC_NA,EC-FV,EC-SX,EC-TBT3,TCSS-TBT-P1,TBT-BAT-PLUS,ICL-ArchReview-PostSi,UDL2.0_ATMS2.0,EC-PD-NA,Bios_DMA,TGL_BIOS_PO_P2,TGL_IFWI_PO_P3,CML_TBT_Security_BIOS,TGL_IFWI_FOC_BLUE,ADL-S_TGP-H_PO_Phase2,COMMON_QRC_BAT,ADL_S_QRCBAT,IFWI_Payload_TBT,IFWI_Payload_Dekel,IFWI_Payload_EC,ADL-P_QRC,ADL-P_QRC_BAT,UTR_SYNC,RPL_S_MASTER,RPL_P_MASTER,RPL_S_BackwardComp,ADL-S_ 5SGC_1DPC,TGL_H_MASTER,IFWI_TEST_SUITE,IFWI_COMMON_UNIFIED,MTL_Test_Suite,IFWI_FOC_BAT,RPL-S_ 5SGC1,MTL_TEMP,CQN_DASHBOARD,ADL-P_5SGC1,ADL-P_5SGC2,ADL-P_4SDC2,ADL-P_3SDC2,ADL-P_3SDC3,ADL-P_3SDC4,RPL-Px_3SDC1,RPL-P_5SGC1,RPL-P_5SGC2,RPL-P_4SDC1,RPL-P_3SDC2,RPL-P_2SDC3,RPL_S_QRCBAT,MTL_HFPGA_TCSS,ADL_SBGA_5GC,RPL-SBGA_5SC,MTL_S_IFWI_PSS_1.1_BLOCK,ADL-M_5SGC1,ADL-M_2SDC2,ADL-M_3SDC1,ADL-M_2SDC1,NA_4_FHF,KBL_NON_ULT,EC-NA,EC-REVIEW,GLK-RS3-10_IFWI,ICL_BAT_NEW,LKF_ERB_PO,BIOS_EXT_BAT,LKF_PO_Phase3,LKF_PO_New_P3,TGL_ERB_PO,TGL_IFWI_PO_P2,TGL_NEW_BAT,LKF_WCOS_BIOS_BAT_NEW,ADL_M_PO_Phase2,ADL-S_4SDC1,ADL-S_4SDC2,ADL-S_4SDC4,ADL_N_MASTER,ADL_N_5SGC1,ADL_N_4SDC1,ADL_N_3SDC1,ADL_N_2SDC1,ADL_N_2SDC2,ADL_N_2SDC3,MTL_IFWI_PSS_EXTENDED,ADL-M_3SDC2,ADL_N_PO_Phase2,RPL-Px_5SGC1,ADL_N_REV0,ADL-N_REV1,MTL_IFWI_BAT,RPL-S_5SGC1,RPL_Px_QRC,MTL_IFWI_QAC,MTL-M_5SGC1,MTL-M_4SDC1,MTL-M_4SDC2,MTL-M_3SDC3,MTL-M_2SDC4,MTL-M_2SDC5,MTL-M_2SDC6,MTL_VS_1.1,MTL_IFWI_IAC_TBT,MTL_IFWI_CBV_PMC,MTL_IFWI_CBV_TBT,MTL_IFWI_CBV_EC,MTL IFWI_Payload_Platform-Val,MTL-P_5SGC1,MTL-P_4SDC1,MTL-P_4SDC2,MTL-P_3SDC3,MTL-P_3SDC4,MTL-P_2SDC5,MTL-P_2SDC6,RPL_Px_PO_New_P3,RPL-SBGA_4SC,RPL-sbga_QRC_BAT,RPL-Px_4SP2,RPL-P_2SDC4,RPL-P_2SDC5,RPL-P_2SDC6,RPL-Px_2SDC1,ARL_Px_IFWI_CI,MTL_M_P_PV_POR,MTL_PSS_1.1,MTL_S_IFWI_PSS_1.1,RPL_P_QRC,LNLM5SGC,LNLM3SDC3,LNLM3SDC4,LNLM3SDC5,LNLM3SDC1,LNLM2SDC6,ARL_S_IFWI_1.1PSS,MTLSGC1,MTLSDC1,MTLSDC2,MTLSDC3,MTLSDC4,ARL_FT_BLK,RPL_Hx-R-DC1,RPL_Hx-R-GC,RPL_Hx-R-GC,RPL_Hx-R-DC1,LNLM2SDC7,RPL-P_DC7,RPLS_SV1GC,RPLS_Win10GC,RPLS_SV1DC,RPLHx_Win10GC,RPLP_Win10GC,RPLP_SV1DC1,RPLP_Win10DC1,RPLP_SV1DC2,RPLP_Win10DC2,MTL_S_VSV_BLOCK,RPL-SBGA_DC3</t>
  </si>
  <si>
    <t>Verify sleep entry and exit via power button</t>
  </si>
  <si>
    <t>CSS-IVE-101324</t>
  </si>
  <si>
    <t>ADL-S_ADP-S_SODIMM_DDR5_1DPC_Alpha,ADL-S_ADP-S_UDIMM_DDR5_1DPC_PreAlpha,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ICL_HFPGA_RS1_PSS_0.8C,ICL_HFPGA_RS1_PSS_0.8P,ICL_HFPGA_RS1_PSS_1.0C,ICL_HFPGA_RS1_PSS_1.0P,ICL_HFPGA_RS2_PSS_1.1,ICL_HSLE_RS1_PSS_0.8C,ICL_HSLE_RS1_PSS_0.8P,ICL_HSLE_RS1_PSS_1.0C,ICL_HSLE_RS1_PSS_1.0P,ICL_HSLE_RS2_PSS_1.1,ICL_Simics_VP_RS1_PSS_0.5C,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TestChip_19H1_PreAlpha,LKF_A0_RS4_Alpha,LKF_A0_RS4_POE,LKF_B0_RS4_Beta,LKF_B0_RS4_PO,LKF_Simics_VP_RS4_PSS1.0,LKF_Simics_VP_RS4_PSS1.1,RKL_S61_CMPH_Xcomp_DDR4_POE,RKL_S61_CMPH_Xcomp_DDR4_RS7_Beta,RKL_S61_CMPH_Xcomp_DDR4_RS7_PV,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1.0,RKL_Simics_VP_PSS1.1,TGL_ H81_RS4_Alpha,TGL_ H81_RS4_Beta,TGL_ H81_RS4_PV,TGL_H81_19H2_RS6_PreAlpha,TGL_Simics_VP_RS2_PSS0.5,TGL_Simics_VP_RS2_PSS0.8,TGL_Simics_VP_RS2_PSS1.0,TGL_Simics_VP_RS2_PSS1.1,TGL_Simics_VP_RS4_PSS0.8,TGL_Simics_VP_RS4_PSS1.1,TGL_U42_RS4_PV,TGL_UY42_PO,TGL_Y42_RS4_PV,TGL_Z0_(TGPLP-A0)_RS4_PPOExit,WHL_U42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DG1_TGL_Y_PreAlpha,DG1_ TGL_Y _Alpha,DG1_ TGL_Y _Beta,DG1_ TGL_Y 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M_ADP-M_LP5_20H1_PreAlpha,ADL-M_ADP-M_LP5_21H1_PreAlpha,ADL-M_ADP-M_LP4x_Win10x_PreAlpha,ADL-P_ADP-LP_DDR4_PreAlpha,ADL-P_ADP-LP_DDR5_PreAlpha</t>
  </si>
  <si>
    <t>Power Btn/HID,S0ix-states,S-states</t>
  </si>
  <si>
    <t>IceLake-UCIS-1705
IceLake-UCIS-2753 
TGL:220194439
TGL:FR-1405574817(IceLake-FR-36498),1405574806(IceLake-FR-34217),UCIS:220194446
JSL:4_335-UCIS-1795
JSLP : BC-RQTBC-16720
ADL: 2205168301
MTL : 16011187692, 16011327487</t>
  </si>
  <si>
    <t>SUT should enter/Exit sleep from OS successfully</t>
  </si>
  <si>
    <t>bios.alderlake,bios.arrowlake,bios.coffeelake,bios.cometlake,bios.icelake-client,bios.jasperlake,bios.meteorlake,bios.raptorlake,bios.raptorlake_refresh,bios.rocketlake,bios.tigerlake,bios.whiskeylake,ifwi.alderlake,ifwi.arrowlake,ifwi.coffeelake,ifwi.cometlake,ifwi.icelake,ifwi.jasperlake,ifwi.meteorlake,ifwi.raptorlake,ifwi.raptorlake_refresh,ifwi.rocketlake,ifwi.tigerlake,ifwi.whiskeylake</t>
  </si>
  <si>
    <t>bios.alderlake,bios.arrowlake,bios.coffeelake,bios.cometlake,bios.icelake-client,bios.jasperlake,bios.meteorlake,bios.raptorlake,bios.rocketlake,bios.tigerlake,bios.whiskeylake,ifwi.coffeelake,ifwi.cometlake,ifwi.icelake,ifwi.meteorlake,ifwi.raptorlake,ifwi.tigerlake,ifwi.whiskeylake</t>
  </si>
  <si>
    <t xml:space="preserve">Intention of the testcase is to verify sleep entry and exit via power button User should be able to enter and exit Sleep state via power button without any issues </t>
  </si>
  <si>
    <t>EC-SX,EC-GPIO,ICL_PSS_BAT_NEW,CFL_Automation_Production,InProdATMS1.0_03March2018,LKF_PO_Phase3,LKF_PO_New_P3,PSE 1.0,RKL_PSS0.5,TGL_BIOS_PO_P2,TGL_IFWI_PO_P2,CML_EC_BAT,TGL_NEW_BAT,RKL_POE,RKL_CML_S_TGPH_PO_P2,TGL_IFWI_FOC_BLUE,ADL_S_Dryrun_Done,PSS_ADL_Automation_In_Production,CML-H_ADP-S_PO_Phase2,ADL-S_ADP-S_DDR4_2DPC_PO_Phase3,RKL_S_CMPH_POE_Sanity,RKL_S_TGPH_POE_Sanity,ADL_P_Automated_TCs,ECVAL-DT-EXBAT,EC-FV,ADL_P_ERB_BIOS_PO,ADL_S_QRCBAT,IFWI_Payload_BIOS,IFWI_Payload_PMC,ADL-S_Delta1,ADL-S_Delta2,MTL_PSS_1.0,LNL_M_PSS1.0,ADL-P_ADP-LP_DDR4_PO Suite_Phase3,PO_Phase_3,ADL-P_ADP-LP_LP5_PO Suite_Phase3,ADL-P_ADP-LP_DDR5_PO Suite_Phase3,ADL-P_ADP-LP_LP4x_PO Suite_Phase3,RKL-S X2_(CML-S+CMP-H)_S62,RKL-S X2_(CML-S+CMP-H)_S102,ADL-P_QRC,MTL_PSS_0.8,RPL_S_PSS_BASE,UTR_SYNC,MTL_HFPGA_SOC_S,RPL-P_5SGC1,RPL-P_4SDC1,RPL-P_3SDC2,RPL-P_2SDC3,RPL-S_5SGC1,RPL-S_4SDC1,RPL-S_4SDC2,RPL-S_2SDC1,RPL-S_2SDC2,RPL-S_2SDC3,RPL-S_ 5SGC1,ADL-S_ 5SGC_1DPC,ADL-S_4SDC1,ADL-S_4SDC2,ADL-S_4SDC4,ADL_N_5SGC1,ADL_N_4SDC1,ADL_N_3SDC1,ADL_N_2SDC1,ADL_N_2SDC2,ADL_N_2SDC3,IFWI_TEST_SUITE,IFWI_COMMON_UNIFIED,IFWI_FOC_BAT,QRC_BAT_Customized,ADL-P_5SGC2,MTL_IFWI_Sanity,RPL_S_PO_P2,MTL_SIMICS_IN_EXECUTION_TEST,COMMON_QRC_BAT,ADL_N_PO_Phase3,MTL_S_Sanity,RPL_S_QRCBAT,RPL_S_BackwardComp,RPL_S_IFWI_PO_Phase2,ADL_N_REV0,ADL-N_REV1,MTL_HSLE_Sanity_SOC,ADL_SBGA_5GC,ADL_SBGA_3DC1,ADL_SBGA_3DC2,ADL_SBGA_3DC3,ADL_SBGA_3DC4,RPL-SBGA_5SC,RPL-S_2SDC7,RPL-Px_5SGC1,RPL_Px_PO_P2,RPL_Px_QRC,MTL-M_5SGC1,MTL-M_4SDC1,MTL-M_4SDC2,MTL-M_3SDC3,MTL-M_2SDC4,MTL-M_2SDC6,ADL-S_Post-Si_In_Production,MTL-M/P_Pre-Si_In_Production,MTL_IFWI_IAC_BIOS,RPL_SBGA_PO_P2,RPL_SBGA_IFWI_PO_Phase2,MTL_IFWI_CBV_PMC,MTL_IFWI_CBV_EC,MTL_IFWI_CBV_BIOS,MTL-S_Pre-Si_In_Production,ADL_N_IFWI_2SDC3,ADL_N_IFWI_2SDC2,ADL_N_IFWI_2SDC1,ADL_N_IFWI_4SDC1,ADL_N_IFWI_5SGC1,MTL_A0_P1,RPL_P_PO_P2,RPL-sbga_QRC_BAT,ARL_Px_IFWI_CI,MTL-M_2SDC5,MTL_P_Sanity,RPL_readiness_kit,RPL_P_QRC,MTLSGC1,MTLSDC3,MTLSDC4,RPL_P_Q0_DC2_PO_P2,ARL_S_IFWI_0.5PSS,ARL_FT_BLK,RPL_Hx-R-GC,RPL-S_Post-Si_In_Production,ARL_S_PSS1.0</t>
  </si>
  <si>
    <t>alderlake-n,alderlake-p,alderlake-s,alderlake-sb,arrowlake-px,arrowlake-s,meteorlake-s,raptorlake-p,raptorlake-px,raptorlake-s,raptorlake-sbga,raptorlake_refresh-sbga,tigerlake-h</t>
  </si>
  <si>
    <t>Verify USB3 DbC Functionality</t>
  </si>
  <si>
    <t>CSS-IVE-101315</t>
  </si>
  <si>
    <t>Debug Interfaces and Traces</t>
  </si>
  <si>
    <t>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V,CML_U62_DDR4_HR19_Beta,CML_U62_DDR4_HR19_POE,CML_U62_DDR4_HR19_PV,CML_U62_DDR4_SR20_Beta,CML_U62_DDR4_SR20_PV,CML_U62_LP3_HR19_Beta,CML_U62_LP3_HR19_PV,CML_U62_LP3_SR20_Beta,CML_U62_LP3_SR20_POE,CML_U62_LP3_SR20_PV,CML_U62_LP4x_SR20_Beta,CML_U62_LP4x_SR20_POE,CML_U62_LP4x_SR20_PV,CNL_H82_PV,CNL_U20_GT0_PV,CNL_U22_PV,CNL_Y22_PV,ICL_U42_RS6_PV,ICL_UN42_KC_PV_RS6,ICL_Y42_RS6_PV,ICL_YN42_RS6_PV,JSLP_POR_20H1_Alpha,JSLP_POR_20H1_PreAlpha,JSLP_POR_20H2_Beta,JSLP_POR_20H2_PV,JSLP_PSS_1.0_19H1_REV2,JSLP_PSS_1.1_19H1_REV2,JSLP_TestChip_19H1_PowerOn,JSLP_TestChip_19H1_PreAlpha,LKF_A0_RS4_Alpha,LKF_A0_RS4_POE,LKF_B0_RS4_Beta,LKF_B0_RS4_PO,LKF_B0_RS4_PV ,LKF_Bx_ROW_19H1_Alpha,LKF_Bx_ROW_19H2_Beta,LKF_Bx_ROW_19H2_PV,LKF_Bx_ROW_20H1_PV,LKF_Bx_Win10X_PV,LKF_Bx_Win10X_Beta,TGL_ H81_RS4_Alpha,TGL_ H81_RS4_Beta,TGL_ H81_RS4_PV,TGL_H81_19H2_RS6_POE,TGL_H81_19H2_RS6_PreAlpha,TGL_HFPGA_RS2,TGL_HFPGA_RS3,TGL_HFPGA_RS4,TGL_U42_RS4_PV,TGL_UY42_PO,TGL_Y42_RS4_PV,TGL_Z0_(TGPLP-A0)_RS4_PPOExit,WHL_U42_Corp_PV,WHL_U42_PV,WHL_U43e_Corp_PV,TGL_U42_RS6_Alpha,TGL_U42_RS6_Beta,TGL_U42_RS6_PV,TGL_Y42_RS6_Alpha,TGL_Y42_RS6_Beta,TGL_Y42_RS6_PV,TGL_H81_20H1_RS7_ALPHA,TGL_H81_20H1_RS7_BETA,TGL_H81_20H1_RS7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t>
  </si>
  <si>
    <t>debug interfaces,NPK,S-states,TBT_PD_EC_NA,USB3.0</t>
  </si>
  <si>
    <t>BC-RQTBC-13202
BC-RQTBC-15179
BC-RQTBC-15201
1604300022 
 LKF PSS UCIS Coverage: IceLake-UCIS-409 
 LKF PRD Coverage: BC-RQTBCLF-310
BC-RQTBC-15538
TGL UCIS:1405566941,1909114546
JSL PRD:BC-RQTBC-15991
JSLP:1305899479
RKL:2207406057
ADL: 1305899494
MTL:16011187548 ,16011327241,16011327412</t>
  </si>
  <si>
    <t>USB3.0 DbC connection should be established between SUT and Host-System without any issue</t>
  </si>
  <si>
    <t>bios.arrowlake,bios.cannonlake,bios.coffeelake,bios.cometlake,bios.icelake-client,bios.jasperlake,bios.lakefield,bios.lunarlake,bios.meteorlake,bios.raptorlake,bios.raptorlake_refresh,bios.tigerlake,bios.whiskeylake,ifwi.arrowlake,ifwi.cannonlake,ifwi.coffeelake,ifwi.cometlake,ifwi.icelake,ifwi.lakefield,ifwi.lunarlake,ifwi.meteorlake,ifwi.raptorlake,ifwi.tigerlake,ifwi.whiskeylake</t>
  </si>
  <si>
    <t>bios.arrowlake,bios.cannonlake,bios.coffeelake,bios.cometlake,bios.icelake-client,bios.jasperlake,bios.lakefield,bios.lunarlake,bios.meteorlake,bios.raptorlake,bios.tigerlake,bios.whiskeylake,ifwi.cannonlake,ifwi.coffeelake,ifwi.cometlake,ifwi.icelake,ifwi.lakefield,ifwi.meteorlake,ifwi.raptorlake,ifwi.tigerlake,ifwi.whiskeylake</t>
  </si>
  <si>
    <t xml:space="preserve">This Test Cases is to Verify USB3DBC debug connection establishment during and after BIOS boot </t>
  </si>
  <si>
    <t>EC-FV2,EC-GPIO,EC-SX,TGL_NEW,UDL2.0_ATMS2.0,EC-PD-NA,OBC-CNL-CPU-NPK-Debug-DbC,OBC-CFL-CPU-NPK-Debug-DbC,OBC-ICL-CPU-NPK-Debug-DbC,OBC-LKF-CPU-NPK-Debug-DbC,OBC-TGL-CPU-NPK-Debug-DbC,TGL_BIOS_PO_P2,TGL_IFWI_PO_P2,TGL_IFWI_FOC_BLUE,COMMON_QRC_BAT,MTL_Sanity,IFWI_Payload_TBT,RKL-S X2_(CML-S+CMP-H)_S102,UTR_SYNC,LNLM5SGC,LNLM4SDC1,LNLM3SDC2,LNLM3SDC3,LNLM3SDC4,LNLM3SDC5,LNLM2SDC6,LNLM2SDC7,MTLSGC1,MTLSDC4,MTLSDC1,MTLSDC2,MTLSDC3,MTLSDC5,RPL-Px_4SP2,RPL-Px_2SDC1,MTL-P_4SDC1,MTL-P_3SDC3,MTL-P_3SDC4,MTL-P_5SGC1,MTL-P_4SDC2,MTL-P_2SDC5,MTL-P_2SDC6,MTL-M_5SGC1,MTL-M_2SDC4,MTL-M_2SDC5,MTL-M_2SDC6,MTL-M_4SDC1,MTL-M_3SDC3,MTL-M_4SDC2,RPL-Px_4SDC1,RPL-P_3SDC3,RPL-S_5SGC1,RPL-S_2SDC3,RPL-S_2SDC2,RPL-S_2SDC9,RPL-S_2SDC1,RPL-S_4SDC2,RPLS_SV1GC,RPLS_Win10GC,RPLS_SV1DC,RPL-S_4SDC1,RPL-S_3SDC1,RPL-SBGA_5SC,RPL_Hx-R-GC,RPL_Hx-R-DC1,RPL-SBGA_4SC,RPLHx_SV1GC,RPLHx_Win10GC,RPL-SBGA_DC3,RPL-SBGA_3SC,RPL-SBGA_3SC-2,RPL-SBGA_2SC1,RPL-SBGA_2SC21,RPL-Px_5SGC1,MTL_PSS_0.8_Block,MTL_HFPGA_SOC_S,MTL_Test_Suite,MTL_PSS_1.1,IFWI_TEST_SUITE,RPL-P_5SGC1,RPLP_SV1GC,RPLP_Win10GC,RPL-P_2SDC5,RPL-P_DC7,RPL-P_2SDC3,RPL-P_2SDC4,RPL-P_2SDC6,RPL-P_PNP_GC,RPL-P_4SDC1,RPLP_SV1DC1,RPLP_Win10DC1,RPL-P_3SDC2,RPLP_SV1DC2,RPLP_Win10DC2,IFWI_COMMON_UNIFIED,TGL_H_MASTER,TGL_H_5SGC1,TGL_H_4SDC1,TGL_H_4SDC2,TGL_H_4SDC,MTL_TRY_RUN,RPL-S_ 5SGC1,RPL-S_2SDC7RPL-S_4SDC1,RPL_S_IFWI_PO_Phase2,MTL_HFPGA_BLOCK,5,LNL_M_PSS1.1,LNL_M_IFWI_PSS,RPL_Px_PO_P2,RPL_SBGA_IFWI_PO_Phase2,MTL_IFWI_CBV_TBT,MTL_IFWI_CBV_EC,MTL IFWI_Payload_Platform-Val,RPL_P_PO_P2,MTL_PSS_1.0,ARL_Px_IFWI_CI,MTL_PSS_1.0_Block,RPL_P_Q0_DC2_PO_P2,ARL_S_IFWI_0.8PSS,ARL_PSS_BLOCK</t>
  </si>
  <si>
    <t>arrowlake-px,arrowlake-s,lunarlake-m,lunarlake-p,lunarlake-s,meteorlake-m,meteorlake-p,meteorlake-s,raptorlake-p,raptorlake-px,raptorlake-s,raptorlake-sbga,raptorlake_refresh-sbga,tigerlake-h</t>
  </si>
  <si>
    <t>Verify USB2 DbC Functionality</t>
  </si>
  <si>
    <t>bios.platform,fw.ifwi.pchc</t>
  </si>
  <si>
    <t>CSS-IVE-101316</t>
  </si>
  <si>
    <t>ADL-S_ADP-S_SODIMM_DDR5_1DPC_Alpha,ADL-S_ADP-S_UDIMM_DDR5_1DPC_PreAlpha,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V,CML_U62_DDR4_HR19_Beta,CML_U62_DDR4_HR19_POE,CML_U62_DDR4_HR19_PV,CML_U62_DDR4_SR20_Beta,CML_U62_DDR4_SR20_PV,CML_U62_LP3_HR19_Beta,CML_U62_LP3_HR19_PV,CML_U62_LP3_SR20_Beta,CML_U62_LP3_SR20_POE,CML_U62_LP3_SR20_PV,CML_U62_LP4x_SR20_Beta,CML_U62_LP4x_SR20_POE,CML_U62_LP4x_SR20_PV,CNL_H82_PV,CNL_U20_GT0_PV,CNL_U22_PV,CNL_Y22_PV,ICL_U42_RS6_PV,ICL_UN42_KC_PV_RS6,ICL_Y42_RS6_PV,ICL_YN42_RS6_PV,JSLP_POR_20H1_Alpha,JSLP_POR_20H1_PreAlpha,JSLP_POR_20H2_Beta,JSLP_POR_20H2_PV,JSLP_TestChip_19H1_PowerOn,JSLP_TestChip_19H1_PreAlpha,LKF_A0_RS4_Alpha,LKF_A0_RS4_POE,LKF_B0_RS4_Beta,LKF_B0_RS4_PO,LKF_Bx_ROW_19H1_Alpha,LKF_Bx_ROW_19H2_Beta,LKF_Bx_ROW_19H2_PV,LKF_Bx_ROW_20H1_PV,LKF_Bx_Win10X_PV,LKF_Bx_Win10X_Beta,LKF_HFPGA_RS3_PSS1.0,LKF_HFPGA_RS3_PSS1.1,LKF_HFPGA_RS4_PSS1.0,LKF_HFPGA_RS4_PSS1.1,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HFPGA_RS2,TGL_HFPGA_RS3,TGL_HFPGA_RS4,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P_ADP-LP_DDR4_PreAlpha,ADL-P_ADP-LP_DDR5_PreAlpha</t>
  </si>
  <si>
    <t>debug interfaces,NPK,USB2.0</t>
  </si>
  <si>
    <t>BC-RQTBC-13202
BC-RQTBC-15179
BC-RQTBC-15201 
 LKF PSS UCIS Coverage: IceLake-UCIS-409 ,4_335-UCIS-2925
 LKF PRD Coverage: BC-RQTBCLF-310,BC-RQTBCLF-277
BC-RQTBC-15538
TGLPRD: BC-RQTBCTL-690
 TGL UCIS:1405566941
LKF FR:4_335-FR-17299
JSLP PRD:BC-RQTBC-15991,BC-RQTBC-16161
RKL: 2203201893,2207406057
JSLP:2203201893,1305899486,1305899479
ADL: 1305899486, 2203201893
MTL:16011187548, 16011327241,16011187545,16011327353</t>
  </si>
  <si>
    <t>USB2.0 DbC connection should be established between SUT and Host-System without any issue</t>
  </si>
  <si>
    <t>bios.alderlake,bios.arrowlake,bios.cannonlake,bios.coffeelake,bios.cometlake,bios.icelake-client,bios.jasperlake,bios.lakefield,bios.lunarlake,bios.meteorlake,bios.raptorlake,bios.rocketlake,bios.tigerlake,bios.whiskeylake,ifwi.arrowlake,ifwi.cannonlake,ifwi.coffeelake,ifwi.cometlake,ifwi.icelake,ifwi.lakefield,ifwi.lunarlake,ifwi.meteorlake,ifwi.raptorlake,ifwi.tigerlake,ifwi.whiskeylake</t>
  </si>
  <si>
    <t>bios.alderlake,bios.arrowlake,bios.cannonlake,bios.coffeelake,bios.cometlake,bios.icelake-client,bios.jasperlake,bios.lakefield,bios.lunarlake,bios.meteorlake,bios.raptorlake,bios.rocketlake,bios.tigerlake,bios.whiskeylake,ifwi.cannonlake,ifwi.coffeelake,ifwi.cometlake,ifwi.icelake,ifwi.lakefield,ifwi.meteorlake,ifwi.raptorlake,ifwi.tigerlake,ifwi.whiskeylake</t>
  </si>
  <si>
    <t>This Test Cases is to Verify USB2DBC debug connection establishement and Trace log Functionality</t>
  </si>
  <si>
    <t>COMMON_QRC_BAT,MTL_Sanity,IFWI_Payload_Platform,ADL-S_Delta2,ADL-P_ADP-LP_DDR4_PO Suite_Phase3,PO_Phase_3,RKL-S X2_(CML-S+CMP-H)_S62,RKL-S X2_(CML-S+CMP-H)_S102,ADL-P_ADP-LP_LP5_PO Suite_Phase3,ADL-P_ADP-LP_DDR5_PO Suite_Phase3,ADL-P_ADP-LP_LP4x_PO Suite_Phase3,ADL-P_QRC_BAT,UTR_SYNC,RPL-Px_4SP2,RPL-Px_2SDC1,MTL-P_4SDC1,MTL-P_3SDC3,MTL-P_3SDC4,MTL-P_5SGC1,MTL-P_4SDC2,MTL-P_2SDC5,MTL-P_2SDC6,MTL-M_5SGC1,MTL-M_2SDC4,MTL-M_2SDC5,MTL-M_2SDC6,MTL-M_4SDC1,MTL-M_3SDC3,MTL-M_4SDC2,RPL-Px_4SDC1,RPL-P_3SDC3,RPL-S_5SGC1,RPL-S_2SDC3,RPL-S_2SDC2,RPL-S_2SDC9,RPL-S_2SDC1,RPL-S_4SDC2,RPLS_SV1GC,RPLS_Win10GC,RPLS_SV1DC,RPL-S_4SDC1,RPL-S_3SDC1,ADL-M_3SDC1,RPL-SBGA_5SC,RPL-SBGA_4SC,RPLHx_SV1GC,RPLHx_Win10GC,RPL-SBGA_DC3,RPL-SBGA_3SC,RPL-SBGA_3SC-2,RPL-SBGA_2SC1,RPL-SBGA_2SC21,RPL-P_5SGC1,RPLP_SV1GC,RPLP_Win10GC,RPL-P_2SDC5,RPL-P_DC7,RPL-P_2SDC3,RPL-P_2SDC4,RPL-P_2SDC6,RPL-P_PNP_GC,RPL-P_4SDC1,RPLP_SV1DC1,RPLP_Win10DC1,RPL-P_3SDC2,RPLP_SV1DC2,RPLP_Win10DC2,RPL-Px_5SGC1,ADL_M_PO_Phase2,MTL_PSS_0.8_Block,RPL-S_ 5SGC1,RPL-S_2SDC7,MTL_HFPGA_SOC_S,ADL-S_ 5SGC_1DPC,ADL-S_4SDC1,ADL-S_4SDC2,ADL-S_4SDC4,ADL_N_5SGC1,ADL_N_4SDC1,ADL_N_3SDC1,ADL_N_2SDC1,ADL_N_2SDC2,ADL_N_2SDC3,MTL_Test_Suite,MTL_PSS_1.1,IFWI_TEST_SUITE,IFWI_COMMON_UNIFIED,TGL_H_MASTER,TGL_H_5SGC1,TGL_H_4SDC1,TGL_H_4SDC2,TGL_H_4SDC,MTL_TRY_RUN,MTL_VS_0.8_TEST_SUITE_Additional,ADL-P_5SGC1,ADL-P_5SGC2,RKL_S_X1_2*1SDC,RPL_S_PO_P2,ADL_M_QRC_BAT,ADL-M_5SGC1,ADL-M_3SDC2,ADL-M_2SDC1,ADL-M_2SDC2,ADL-P_4SDC1,ADL_N_PO_Phase2,ADL-N_QRC_BAT,ADL_N_REV0,ADL-N_REV1,ADL_SBGA_5GC,ADL_SBGA_3DC1,ADL_SBGA_3DC2,ADL_SBGA_3DC3,ADL_SBGA_3DC4,ADL_SBGA_3DC,5,LNL_M_PSS1.1,MTL_S_BIOS_Emulation,RPL_Px_PO_P2,RPL_SBGA_PO_P2,MTL IFWI_Payload_Platform-Val,RPL_P_PO_P2,RPL_P_Q0_DC2_PO_P2,ARL_S_IFWI_0.8PSS,MTLSGC1,MTLSDC4,MTLSDC2,MTLSDC1,MTLSDC5,MTLSDC3,ARL_PSS_BLOCK</t>
  </si>
  <si>
    <t>alderlake-m,alderlake-n,alderlake-p,alderlake-s,alderlake-sb,arrowlake-p,arrowlake-px,arrowlake-s,lunarlake-m,lunarlake-p,lunarlake-s,meteorlake-m,meteorlake-p,meteorlake-s,raptorlake-p,raptorlake-px,raptorlake-s,raptorlake-sbga,tigerlake-h</t>
  </si>
  <si>
    <t>Verify different power state changes on Modern standby enabled system</t>
  </si>
  <si>
    <t>CSS-IVE-102168</t>
  </si>
  <si>
    <t>ADL-S_ADP-S_SODIMM_DDR5_1DPC_Alpha,AML_5W_Y22_ROW_PV,ADL-S_ADP-S_UDIMM_DDR5_1DPC_PreAlpha,AML_7W_Y22_KC_PV,AMLR_Y42_Corp_RS6_PV,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owerOn,JSLP_TestChip_19H1_PreAlpha,KBL_H42_PV,KBL_U21_PV,KBL_U22_PV,KBL_U23e_PV,KBL_Y22_PV,KBLR_U42_PV,KBLR_Y_PV,KBLR_Y22_PV,LKF_A0_RS4_Alpha,LKF_B0_RS4_Beta,LKF_B0_RS4_PO,LKF_B0_RS4_PV ,LKF_Bx_ROW_19H1_Alpha,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DG1_TGL_Y_PreAlpha,DG1_ TGL_Y _Alpha,DG1_ TGL_Y _Beta,DG1_ TGL_Y 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M_ADP-M_LP4x_Win10x_PreAlpha,ADL-P_ADP-LP_DDR4_PreAlpha,ADL-P_ADP-LP_DDR5_PreAlpha</t>
  </si>
  <si>
    <t>MoS (Modern Standby),S0ix-states,S-states</t>
  </si>
  <si>
    <t>Scenario derived from HSD : 1604273715
BC-RQTBC-2880
BC-RQTBC-14026
ICL : BC-RQTBC-15321, BC-RQTBC-15323
TGL: BC-RQTBCTL-1220,1405574522,BC-RQTBCTL-679
BC-RQTBCTL-1223
BC-RQTBC-16813 
JSL: 2203202879 , 1607196068
RKL:2203202979, 1405574836
JSLP : 2203202979 , 2203202854
ADL: 2205168114,2205168210,2205168404,2205167043,2205166859,2205168086,1407721629</t>
  </si>
  <si>
    <t xml:space="preserve">Various power state changes on Modern standby enabled system should be successful </t>
  </si>
  <si>
    <t>bios.alderlake,bios.amberlake,bios.arrowlake,bios.cannonlake,bios.coffeelake,bios.cometlake,bios.icelake-client,bios.jasperlake,bios.kabylake,bios.kabylake_r,bios.lakefield,bios.lunarlake,bios.meteorlake,bios.raptorlake,bios.raptorlake_refresh,bios.rocketlake,bios.tigerlake,bios.whiskeylake,ifwi.amberlake,ifwi.arrowlake,ifwi.cannonlake,ifwi.coffeelake,ifwi.cometlake,ifwi.icelake,ifwi.jasperlake,ifwi.kabylake,ifwi.kabylake_r,ifwi.lakefield,ifwi.lunarlake,ifwi.meteorlake,ifwi.raptorlake,ifwi.raptorlake_refresh,ifwi.tigerlake,ifwi.whiskeylake</t>
  </si>
  <si>
    <t>bios.alderlake,bios.amberlake,bios.arrowlake,bios.cannonlake,bios.coffeelake,bios.cometlake,bios.icelake-client,bios.jasperlake,bios.kabylake,bios.kabylake_r,bios.lakefield,bios.lunarlake,bios.meteorlake,bios.raptorlake,bios.rocketlake,bios.tigerlake,bios.whiskeylake,ifwi.amberlake,ifwi.cannonlake,ifwi.coffeelake,ifwi.cometlake,ifwi.icelake,ifwi.kabylake,ifwi.kabylake_r,ifwi.lakefield,ifwi.meteorlake,ifwi.raptorlake,ifwi.tigerlake,ifwi.whiskeylake</t>
  </si>
  <si>
    <t xml:space="preserve">Intention of the testcase is to verify different power state changes on Modern standby enabled system The following sequence of Power state changes are verified on a Modern standby enabled system =&gt; MoS -&gt; S4 -&gt; MoS - &gt; S5 -&gt; MoS -&gt; G3 -&gt; MoS </t>
  </si>
  <si>
    <t>EC-BAT,EC-SX,UDL2.0_ATMS2.0,OBC-CNL-PTF-PMC-PM-Sx,OBC-ICL-PTF-PMC-PM-Sx,OBC-TGL-PTF-PMC-PM-Sx,OBC-LKF-PTF-PMC-PM-Sx,CML_EC_FV,TGL_Arch_review,RKL_POE,CML-H_ADP-S_PO_Phase2,LKF_WCOS_BIOS_BAT_NEW,ECVAL-DT-EXBAT,ECVAL-EXBAT-2018,LKF_Battery,ADL_P_ERB_BIOS_PO,IFWI_Payload_PMC,RKL-S X2_(CML-S+CMP-H)_S62,RKL-S X2_(CML-S+CMP-H)_S102,UTR_SYNC,RPL_S_BackwardComp,RPL_S_MASTER,RPL-P_5SGC1,RPL-P_4SDC1,RPL-P_3SDC2,RPL-P_2SDC3,RPL-S_5SGC1,RPL-S_4SDC1,RPL-S_4SDC2,RPL-S_2SDC1,RPL-S_2SDC2,RPL-S_2SDC3,RPL-S_2SDC8,ADL-S_ 5SGC_1DPC,ADL-S_4SDC1,ADL_N_MASTER,ADL_N_5SGC1,ADL_N_4SDC1,ADL_N_3SDC1,ADL_N_2SDC1,ADL_N_2SDC2,IFWI_TEST_SUITE,IFWI_COMMON_UNIFIED,TGL_H_MASTER,ADL-P_5SGC1,ADL-P_5SGC2,ADL-M_5SGC1,ADL_N_REV0,ADL-N_REV1,ADL_SBGA_5GC,ADL_SBGA_3DC1,ADL_SBGA_3DC2,ADL_SBGA_3DC3,ADL_SBGA_3DC4,RPL-SBGA_5SC,RPL-S_2SDC7,RPL-Px_5SGC1,MTL-M_5SGC1,MTL-M_4SDC1,MTL-M_4SDC2,MTL-M_3SDC3,MTL-M_2SDC4,MTL-M_2SDC5,MTL-M_2SDC6,ADL-S_Post-Si_In_Production,MTL_IFWI_CBV_EC,MTL-P_5SGC1,MTL-P_4SDC1,MTL-P_4SDC2,MTL-P_3SDC3,MTL-P_3SDC4,MTL-P_2SDC5,MTL-P_2SDC6,RPL-SBGA_3SC,RPL-Px_4SP2,RPL-P_2SDC4,RPL-P_2SDC5,RPL-P_2SDC6,MTLSGC1,MTLSDC1,MTLSDC2,MTLSDC3,MTLSDC4,LNLM5SGC,LNLM4SDC1,LNLM3SDC2,LNLM3SDC3,LNLM3SDC4,LNLM3SDC5,LNLM2SDC6,LNLM2SDC7,ARL_S_IFWI_0.5PSS,RPL_Hx-R-GC,RPL-P_DC7,RPL-SBGA_DC3,RPLS_SV1GC, RPLS_Win10GC, RPLS_SV1DC,RPLHx_SV1GC,RPLHx_Win10GC</t>
  </si>
  <si>
    <t>Verify different power state changes on system post Sleep cycle</t>
  </si>
  <si>
    <t>CSS-IVE-102169</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</si>
  <si>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22_PV,KBL_S42_PV,KBL_U21_PV,KBL_U22_PV,KBL_U23e_PV,KBL_Y22_PV,KBLR_U42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U42_RS4_PV,TGL_Y42_RS4_PV,WHL_U42_Corp_PV,WHL_U42_PV,WHL_U43e_Corp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DL-S_HSLE_PSS1.0,ADL-S_HFPGA_PSS1.0,ADL-S_HFPGA_PSS1.1,CML_U42_DG1_DDR4_PV,CML_U62_DG1_DDR4_PV,RKL_CML_S_102_TGPH_Xcomp_DDR4_Beta,RKL_CML_S_102_TGPH_Xcomp_DDR4_Alpha,RKL_CML_S_102_TGPH_Xcomp_DDR4_PV,RKL_CML_S_62_TGPH_Xcomp_DDR4_Alpha,RKL_CML_S_62_TGPH_Xcomp_DDR4_Beta,RKL_CML_S_62_TGPH_Xcomp_DDR4_PV,DG1_TGL_Y_PreAlpha,DG1_ TGL_Y _Alpha,DG1_ TGL_Y _Beta,DG1_ TGL_Y 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M_ADP-M_LP5_20H1_PreAlpha,ADL-M_ADP-M_LP5_21H1_PreAlpha,ADL-M_ADP-M_LP4x_Win10x_PreAlpha,ADL-P_ADP-LP_DDR4_PreAlpha,ADL-P_ADP-LP_DDR5_PreAlpha</t>
  </si>
  <si>
    <t>Scenario derived from HSD : 1604273715
JSL: 2202553192 , 2202553195 , 2202553186
ADL: 2205168114,2205168210,2205168301,2205167043,2205166859,2205438959,1407721629
MTL : 16011187692, 16011327487</t>
  </si>
  <si>
    <t>System should enter and exit S3 after S4 and S5  No yellow bang should observe in device manager after Sx</t>
  </si>
  <si>
    <t>bios.alderlake,bios.amberlake,bios.arrowlake,bios.cannonlake,bios.coffeelake,bios.cometlake,bios.icelake-client,bios.jasperlake,bios.kabylake,bios.kabylake_r,bios.lunarlake,bios.meteorlake,bios.raptorlake,bios.raptorlake_refresh,bios.rocketlake,bios.tigerlake,bios.whiskeylake,ifwi.amberlake,ifwi.arrowlake,ifwi.cannonlake,ifwi.coffeelake,ifwi.cometlake,ifwi.icelake,ifwi.jasperlake,ifwi.kabylake,ifwi.kabylake_r,ifwi.lunarlake,ifwi.meteorlake,ifwi.raptorlake,ifwi.raptorlake_refresh,ifwi.skylake,ifwi.tigerlake,ifwi.whiskeylake</t>
  </si>
  <si>
    <t xml:space="preserve">Intention of the testcase is to verify different power state changes on system post Sleep cycle  The following sequence of Power state changes are verified on the system =&gt; S3 -&gt; S4 -&gt; S3 - &gt; S5 -&gt; S3 -&gt; G3 -&gt; S3 </t>
  </si>
  <si>
    <t>EC-BAT,EC-SX,InProdATMS1.0_03March2018,PSE 1.0,EC-BAT-automation,OBC-CNL-PTF-PMC-PM-Sx,OBC-ICL-PTF-PMC-PM-Sx,OBC-TGL-PTF-PMC-PM-Sx,KBLR_ATMS1.0_Automated_TCs,CML_EC_FV,ADL_S_Dryrun_Done,ECVAL-EXBAT-2018,ECVAL-DT-FV,IFWI_Payload_PMC,MTL_PSS_1.0,LNL_M_PSS1.0,RKL-S X2_(CML-S+CMP-H)_S62,RKL-S X2_(CML-S+CMP-H)_S102,MTL_PSS_0.8,ARL_S_PSS0.8,LNL_M_PSS0.8,UTR_SYNC,MTL_HFPGA_SOC_S,RPL_S_BackwardComp,RPL_S_MASTER,RPL-P_5SGC1,RPL-P_4SDC1,RPL-P_2DC3,RPL-P_3SDC2,RPL-P_2SDC3,RPL-S_5SGC1,RPL-S_4SDC1,RPL-S_4SDC2,RPL-S_2SDC1,RPL-S_2SDC2,RPL-S_2SDC3,RPL-S_ 5SGC1,RPL-S_2SDC8,ADL-S_ 5SGC_1DPC,ADL-S_4SDC1,ADL_N_MASTER,ADL_N_5SGC1,ADL_N_4SDC1,ADL_N_3SDC1,ADL_N_2SDC1,ADL_N_2SDC2,ADL_N_2SDC3,IFWI_TEST_SUITE,IFWI_COMMON_UNIFIED,IFWI_FOC_BAT,TGL_H_MASTER,ADL-P_5SGC2,ADL_N_REV0,MTL_SIMICS_IN_EXECUTION_TEST,ADL-N_REV1,MTL_HSLE_Sanity_SOC,ADL_SBGA_5GC,ADL_SBGA_3DC1,ADL_SBGA_3DC2,ADL_SBGA_3DC3,ADL_SBGA_3DC4,RPL-SBGA_5SC,RPL-S_2SDC7,RPL-Px_5SGC1,MTL-M_5SGC1,MTL-M_4SDC1,MTL-M_4SDC2,MTL-M_3SDC3,MTL-M_2SDC4,MTL-M_2SDC5,MTL-M_2SDC6,ADL-S_Post-Si_In_Production,MTL-M/P_Pre-Si_In_Production,MTL_IFWI_CBV_PMC,MTL_IFWI_CBV_EC,MTL_IFWI_CBV_BIOS,MTL-P_5SGC1,MTL-P_4SDC1,MTL-P_4SDC2,MTL-P_3SDC3,MTL-P_3SDC4,MTL-P_2SDC5,MTL-P_2SDC6,MTL_A0_P1,RPL-SBGA_3SC,RPL-Px_2SDC1,RPL-Px_4SP2,RPL-P_2SDC4,RPL-P_2SDC5,RPL-P_2SDC6,MTL_M_P_PV_POR,MTLSGC1,MTLSDC3,MTLSDC4,LNLM5SGC,LNLM4SDC1,LNLM3SDC2,LNLM3SDC3,LNLM3SDC4,LNLM3SDC5,LNLM2SDC6,RPL_Hx-R-GC,RPL_Hx-R-DC1,ARL_S_PSS1.0,RPL-P_DC7,RPL-SBGA_DC3,RPLS_SV1GC, RPLS_Win10GC, RPLS_SV1DC,RPLHx_SV1GC,RPLHx_Win10GC,RPLP_SV1GC,RPLP_Win10GC,RPLP_SV1DC1,RPLP_Win10DC1,MTL-P_S3NA</t>
  </si>
  <si>
    <t>alderlake-n,alderlake-p,alderlake-s,alderlake-sb,arrowlake-px,arrowlake-s,lunarlake-m,meteorlake-m,meteorlake-p,meteorlake-s,raptorlake-p,raptorlake-px,raptorlake-s,raptorlake-sbga,raptorlake_refresh-sbga,tigerlake-h</t>
  </si>
  <si>
    <t>Verify AC/DC Switching functionality while CS toggling using LID switch</t>
  </si>
  <si>
    <t>msalaudx</t>
  </si>
  <si>
    <t>bios.cpu_pm,fw.ifwi.bios,fw.ifwi.ec</t>
  </si>
  <si>
    <t>CSS-IVE-102186</t>
  </si>
  <si>
    <t>Embedded controller and Power sources</t>
  </si>
  <si>
    <t>AML_5W_Y22_ROW_PV,AML_7W_Y22_KC_PV,AMLR_Y42_PV_RS6,CFL_H62_RS2_PV,CFL_H62_RS3_PV,CFL_H62_RS4_PV,CFL_H62_RS5_PV,CFL_H62_uSFF_KC_RS4_PV,CFL_H82_RS5_PV,CFL_H82_RS6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ICL_U42_RS6_PV,ICL_Y42_RS6_PV,JSLP_POR_20H1_Alpha,JSLP_POR_20H1_PreAlpha,JSLP_POR_20H2_Beta,JSLP_POR_20H2_PV,KBL_U21_PV,KBLR_Y_PV,TGL_ H81_RS4_Alpha,TGL_ H81_RS4_Beta,TGL_ H81_RS4_PV,TGL_H81_19H2_RS6_POE,TGL_H81_19H2_RS6_PreAlpha,TGL_U42_RS4_PV,TGL_Y42_RS4_PV,WHL_U42_PV,TGL_U42_RS6_Alpha,TGL_U42_RS6_Beta,TGL_U42_RS6_PV,TGL_Y42_RS6_Alpha,TGL_Y42_RS6_Beta,TGL_Y42_RS6_PV,AML_Y42_Win10X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GLR_UP3_HR21_PreAlpha,TGLR_UP3_HR21_Alpha,TGLR_UP3_HR21_Beta,TGLR_UP3_HR21_PV</t>
  </si>
  <si>
    <t>AC/DC toggling,MoS (Modern Standby),Virtual Lid</t>
  </si>
  <si>
    <t>https://hsdes.intel.com/appstore/article/#/1604232188/main
ADL: 1305938092</t>
  </si>
  <si>
    <t>AC-DC switching should be successful with CS toggling using Virtual LID switch</t>
  </si>
  <si>
    <t>bios.alderlake,bios.amberlake,bios.apollolake,bios.arrowlake,bios.cannonlake,bios.coffeelake,bios.cometlake,bios.icelake-client,bios.jasperlake,bios.kabylake,bios.kabylake_r,bios.lakefield,bios.lunarlake,bios.meteorlake,bios.raptorlake,bios.rocketlake,bios.tigerlake,bios.whiskeylake,ifwi.amberlake,ifwi.arrowlake,ifwi.lunarlake,ifwi.meteorlake,ifwi.raptorlake</t>
  </si>
  <si>
    <t>bios.alderlake,bios.amberlake,bios.cannonlake,bios.coffeelake,bios.cometlake,bios.icelake-client,bios.jasperlake,bios.kabylake,bios.kabylake_r,bios.lunarlake,bios.meteorlake,bios.raptorlake,bios.tigerlake,bios.whiskeylake,ifwi.amberlake,ifwi.meteorlake,ifwi.raptorlake</t>
  </si>
  <si>
    <t>open.review_complete_pending_dryrun</t>
  </si>
  <si>
    <t>AC-DC switching with CS toggling using Virtual/Real Lid Switch</t>
  </si>
  <si>
    <t>EC-FV,EC-BAT,EC-SX,EC-GPIO,ICL_BAT_NEW,BIOS_EXT_BAT,UDL2.0_ATMS2.0,OBC-CNL-EC-GPIO-Switches-VirtualLID,OBC-CFL-EC-GPIO-Switches-VirtualLID,OBC-ICL-EC-GPIO-HwBtns/LEDs/Switchs-VirtualLID,OBC-TGL-EC-GPIO-HwBtns/LEDs/Switchs-VirtualLID,CML_EC_FV,IFWI_Payload_EC,IFWI_Payload_PMC,UTR_SYNC,ADL_N_MASTER,ADL_N_5SGC1,ADL_N_3SDC1,ADL_N_2SDC1,ADL_N_2SDC2,ADL_N_2SDC3,IFWI_TEST_SUITE,IFWI_COMMON_UNIFIED,MTL_Test_Suite,MTL_PSS_1.1,ARL_S_PSS1.1,TGL_H_MASTER,ADL-P_5SGC1,ADL-P_5SGC2,ADL-M_5SGC1,RPL-Px_5SGC1,RPL-Px_3SDC1,ADL_N_REV0,ADL-N_REV1,ADL_SBGA_5GC,GLK-IFWI-SI,ICL-ArchReview-PostSi,InProdATMS1.0_03March2018,PSE 1.0,OBC-CNL-EC-SMC-EM-ManageCharger,OBC-CFL-EC-SMC-EM-ManageCharger,OBC-ICL-EC-SMC-EM-ManageCharger,OBC-TGL-EC-SMC-EM-ManageCharger,OBC-LKF-PTF-DekelPhy-EM-PMC_EClite_ManageCharger,GLK_ATMS1.0_Automated_TCs,CML_BIOS_SPL,IFWI_Payload_Platform,RPL-P_5SGC2,RPL-P_3SDC2,RPL-P_2SDC3,RPL-P_3SDC3,RPL-P_2SDC4,RPL-P_PNP_GC,RPL-Px_4SDC1,RPL-Px_3SDC2,MTL-M_5SGC1,MTL-M_4SDC1,MTL-M_4SDC2,MTL-M_3SDC3,MTL-M_2SDC4,MTL-M_2SDC5,MTL-M_2SDC6,MTL_IFWI_CBV_EC,MTL_IFWI_CBV_BIOS,MTL-P_5SGC1,MTL-P_4SDC1,MTL-P_4SDC2,MTL-P_3SDC3,MTL-P_3SDC4,MTL-P_2SDC5,MTL-P_2SDC6,IPU22.2_BIOS_change,RPL-SBGA_4SC,RPL-P_4SDC1,RPL-P_2SDC5,RPL-P_2SDC6,IPU22.3_BIOS_change,LNLM5SGC,LNLM3SDC3,LNLM3SDC4,LNLM3SDC5,LNLM5SGC,LNLM3SDC3,LNLM3SDC4,LNLM3SDC5,LNLM3SDC1,LNLM2SDC6,LNLM5SGC,LNLM3SDC3,LNLM3SDC4,LNLM3SDC5,LNLM3SDC1,LNLM2SDC6,LNLM5SGC,LNLM3SDC3,LNLM3SDC4,LNLM3SDC5,LNLM3SDC1,LNLM2SDC6,LNLM3SDC2,RPL-Px_4SP2,RPL_Hx-R-DC1,RPL_Hx-R-GC,RPL_Hx-R-GC,RPL_Hx-R-DC1,RPL_Hx-R-GC,RPL_Hx-R-DC1,LNLM2SDC7,LNLM2SDC7,RPLHx_Win10GC,RPLHx_Win10GC,RPLP_SV1GC,RPLP_Win10GC,RPLP_SV1DC1,RPLP_Win10DC1,RPLP_SV1DC2,RPLP_Win10DC2,RPL-P_DC7</t>
  </si>
  <si>
    <t>alderlake-m,alderlake-n,alderlake-p,alderlake-sb,arrowlake-p,lunarlake-m,meteorlake-m,meteorlake-p,raptorlake-p,raptorlake-px,raptorlake-sbga,raptorlake_refresh-sbga,rocketlake-s,tigerlake-h</t>
  </si>
  <si>
    <t>Verify system stability on waking from idle state pre and post S3 cycle</t>
  </si>
  <si>
    <t>CSS-IVE-102193</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</si>
  <si>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Simics_VP_RS1_PSS_0.5C,ICL_Simics_VP_RS1_PSS_0.8C,ICL_Simics_VP_RS1_PSS_0.8P,ICL_Simics_VP_RS1_PSS_1.0C,ICL_Simics_VP_RS1_PSS_1.0P,ICL_Simics_VP_RS2_PSS_1.1,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22_PV,KBL_S42_PV,KBL_U21_PV,KBL_U22_PV,KBL_U23e_PV,KBL_Y22_PV,KBLR_U42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1.1,TGL_Simics_VP_RS5_PSS1.1,TGL_U42_RS4_PV,TGL_UY42_PO,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DL-S_HFPGA_PSS1.0,CML_U42_DG1_DDR4_PV,CML_U62_DG1_DDR4_PV,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P_ADP-LP_DDR4_PreAlpha,ADL-P_ADP-LP_DDR5_PreAlpha</t>
  </si>
  <si>
    <t>BC-RQTBC-10429
TGL:BC-RQTBCTL-1145,BC-RQTBCTL-1144
JSL: 2202553186
ADL: 2205168301,2202553186
MTL : 16011187692, 16011327487</t>
  </si>
  <si>
    <t>System should be stable on waking from idle state pre and post S3 cycle</t>
  </si>
  <si>
    <t>bios.alderlake,bios.amberlake,bios.apollolake,bios.arrowlake,bios.broxton,bios.cannonlake,bios.coffeelake,bios.cometlake,bios.geminilake,bios.icelake-client,bios.jasperlake,bios.kabylake,bios.kabylake_r,bios.lunarlake,bios.meteorlake,bios.raptorlake,bios.raptorlake_refresh,bios.rocketlake,bios.tigerlake,bios.whiskeylake,ifwi.amberlake,ifwi.apollolake,ifwi.arrowlake,ifwi.broxton,ifwi.cannonlake,ifwi.coffeelake,ifwi.cometlake,ifwi.geminilake,ifwi.icelake,ifwi.jasperlake,ifwi.kabylake,ifwi.kabylake_r,ifwi.lunarlake,ifwi.meteorlake,ifwi.raptorlake,ifwi.raptorlake_refresh,ifwi.tigerlake,ifwi.whiskeylake</t>
  </si>
  <si>
    <t>bios.alderlake,bios.amberlake,bios.apollolake,bios.arrowlake,bios.broxton,bios.cannonlake,bios.coffeelake,bios.cometlake,bios.geminilake,bios.icelake-client,bios.jasperlake,bios.kabylake,bios.kabylake_r,bios.meteorlake,bios.raptorlake,bios.rocketlake,bios.tigerlake,bios.whiskeylake,ifwi.amberlake,ifwi.apollolake,ifwi.broxton,ifwi.cannonlake,ifwi.coffeelake,ifwi.cometlake,ifwi.geminilake,ifwi.icelake,ifwi.kabylake,ifwi.kabylake_r,ifwi.meteorlake,ifwi.raptorlake,ifwi.tigerlake,ifwi.whiskeylake</t>
  </si>
  <si>
    <t>Intention of the testcase is to verify system stability on waking from idle state pre and post S3 cycle</t>
  </si>
  <si>
    <t>CNL_Automation_Production,InProdATMS1.0_03March2018,PSE 1.0,OBC-CNL-PTF-PMC-PM-Sx,OBC-ICL-PTF-PMC-PM-Sx,OBC-TGL-PTF-PMC-PM-Sx,GLK_ATMS1.0_Automated_TCs,KBLR_ATMS1.0_Automated_TCs,ADL_S_Dryrun_Done,PSS_ADL_Automation_In_Production,ADL_P_Automated_TCs,IFWI_Payload_PMC,RKL-S X2_(CML-S+CMP-H)_S62,RKL-S X2_(CML-S+CMP-H)_S102,MTL_PSS_0.8,ARL_S_PSS0.8,,UTR_SYNC,MTL_HFPGA_SOC_S,RPL_S_BackwardComp,RPL_S_MASTER,RPL-P_5SGC1,RPL-P_4SDC1,RPL-P_3SDC2,RPL-P_2SDC3,RPL-S_5SGC1,RPL-S_4SDC1,RPL-S_4SDC2,RPL-S_2SDC1,RPL-S_2SDC2,RPL-S_2SDC3,RPL-S_ 5SGC1,RPL-S_2SDC8,ADL-S_ 5SGC_1DPC,ADL-S_4SDC1,ADL_N_MASTER,ADL_N_5SGC1,ADL_N_4SDC1,ADL_N_3SDC1,ADL_N_2SDC1,ADL_N_2SDC3,IFWI_TEST_SUITE,IFWI_COMMON_UNIFIED,TGL_H_MASTER,ADL-P_5SGC2,ADL_N_REV0,MTL_SIMICS_IN_EXECUTION_TEST,ADL-N_REV1,MTL_HSLE_Sanity_SOC,ADL_SBGA_5GC,ADL_SBGA_3DC1,ADL_SBGA_3DC2,ADL_SBGA_3DC3,ADL_SBGA_3DC4,RPL-SBGA_5SC,RPL-SBGA_4SC,RPL-SBGA_3SC,RPL-S_2SDC7,RPL-Px_5SGC1,MTL-M_5SGC1,MTL-M_4SDC1,MTL-M_4SDC2,MTL-M_3SDC3,MTL-M_2SDC4,MTL-M_2SDC5,MTL-M_2SDC6,ADL-S_Post-Si_In_Production,MTL_IFWI_CBV_PMC,MTL_IFWI_CBV_BIOS,MTL-P_5SGC1,MTL-P_4SDC1,MTL-P_4SDC2,MTL-P_3SDC3,MTL-P_3SDC4,MTL-P_2SDC5,MTL-P_2SDC6,MTL_A0_P1,RPL-S_Post-Si_In_Production,RPL-Px_4SP2,RPL-Px_2SDC1,RPL-P_2SDC4,RPL-P_2SDC5,RPL-P_2SDC6,MTL_M_P_PV_POR,MTLSDC4,LNLM5SGC,LNLM4SDC1,LNLM3SDC2,LNLM3SDC3,LNLM3SDC4,LNLM3SDC5,LNLM2SDC6,LNLM2SDC7,RPL_Hx-R-GC,RPL_Hx-R-DC1,RPL-S_2SDC9,RPL-P_DC7,RPL-SBGA_DC3,RPLS_SV1GC, RPLS_Win10GC, RPLS_SV1DC,RPLHx_SV1GC,RPLHx_Win10GC,RPLP_SV1DC2,RPLP_Win10DC2,MTL-P_S3NA</t>
  </si>
  <si>
    <t>alderlake-n,alderlake-p,alderlake-s,alderlake-sb,arrowlake-px,arrowlake-s,lunarlake-m,lunarlake-s,meteorlake-m,meteorlake-p,meteorlake-s,raptorlake-p,raptorlake-px,raptorlake-s,raptorlake-sbga,raptorlake_refresh-sbga,tigerlake-h</t>
  </si>
  <si>
    <t>Verify HDCP 2.2 functionality over TBT port</t>
  </si>
  <si>
    <t>CSS-IVE-102299</t>
  </si>
  <si>
    <t>ADL-S_ADP-S_UDIMM_DDR5_1DPC_PreAlpha,CFL_H62_RS2_PV,CFL_H62_RS4_PV,CFL_U43e_PV,CML_H102_CMPH_DDR4_RS6_SR20_Beta,CML_H102_CMPH_DDR4_RS7_SR20_PV,CML_H82_CMPH_DDR4_RS6_SR20_Beta,CML_H82_CMPH_DDR4_RS7_SR20_PV,CML_S102_CMPH_DDR4_RS6_SR20_Beta,CML_S102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ICL_U42_RS6_PV,ICL_UN42_KC_PV_RS6,ICL_Y42_RS6_PV,ICL_YN42_RS6_PV,KBLR_U42_PV,KBLR_Y_PV,KBLR_Y22_PV,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UY42_PO,TGL_Y42_RS4_PV,ADL-S_ADP-S_UDIMM_DDR5_1DPC_PV,ADL-S_ADP-S_UDIMM_DDR5_2DPC_Alpha,ADL-S_ADP-S_UDIMM_DDR5_2DPC_Beta,ADL-S_ADP-S_UDIMM_DDR5_2DPC_PreAlpha,ADL-S_ADP-S_UDIMM_DDR5_2DPC_PV,ADL-S_TGP-H_SODIMM_DDR4_1DPC_POE,ADL-S_ADP-S_UDIMM_DDR4_2DPC_Alpha,ADL-S_ADP-S_UDIMM_DDR4_2DPC_Beta,ADL-S_ADP-S_UDIMM_DDR4_2DPC_POE,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Alpha,MTL_M_LP4_Beta,MTL_M_LP4_PV,MTL_M_LP5/x_Alpha,MTL_M_LP5/x_Beta,MTL_M_LP5/x_PV,MTL_P_DDR5_Alpha,MTL_P_DDR5_Beta,MTL_P_DDR5_PV,MTL_P_LP4_Alpha,MTL_P_LP4_Beta,MTL_P_LP4_PV,MTL_P_LP5/x_Alpha,MTL_P_LP5/x_Beta,MTL_P_LP5/x_PV,MTL_M_Simics_PSS1.1,MTL_P_Simics_PSS1.1,ADL-P_ADP-LP_LP5_PreAlpha,ADL-P_ADP-LP_L4X_PreAlpha,ADL-P_ADP-LP_DDR4_PreAlpha,ADL-P_ADP-LP_DDR5_PreAlpha</t>
  </si>
  <si>
    <t>HDCP,iTBT,TBT,TCSS</t>
  </si>
  <si>
    <t>KBL-R CCB POR update - Thunderbolt HDCP2.2 over DP Dual-mode (DP++) support
 ICL PRD Coverage: BC-RQTBC-13873 BC-RQTBC-14633 BC-RQTBC-15216 BC-RQTBC-12350
TGL: BC-RQTBCTL-498,1405573787,BC-RQTBCTL-492
CML PRD Coverage: BC-RQTBC-12350MTL_P:22010767569MTL_M:22010767598</t>
  </si>
  <si>
    <t>HDCP2.2 play back should be success over TBT port without any issue</t>
  </si>
  <si>
    <t>bios.alderlake,bios.arrowlake,bios.cometlake,bios.icelake-client,bios.kabylake_r,bios.lunarlake,bios.meteorlake,bios.raptorlake,bios.raptorlake_refresh,bios.rocketlake,bios.tigerlake,ifwi.arrowlake,ifwi.cometlake,ifwi.icelake,ifwi.kabylake_r,ifwi.lunarlake,ifwi.meteorlake,ifwi.raptorlake,ifwi.tigerlake</t>
  </si>
  <si>
    <t>bios.alderlake,bios.arrowlake,bios.cometlake,bios.icelake-client,bios.kabylake_r,bios.lunarlake,bios.meteorlake,bios.raptorlake,bios.rocketlake,bios.tigerlake,ifwi.cometlake,ifwi.icelake,ifwi.kabylake_r,ifwi.meteorlake,ifwi.raptorlake,ifwi.tigerlake</t>
  </si>
  <si>
    <t>OPM Tool</t>
  </si>
  <si>
    <t>Test case is to verify HDCP 2.2 over TBT port</t>
  </si>
  <si>
    <t>L5_milestone_only,ICL-ArchReview-PostSi,ICL_BAT_NEW,BIOS_EXT_BAT,UDL2.0_ATMS2.0,TGL_ERB_PO,TGL_BIOS_PO_P2,TGL_IFWI_PO_P3,TGL_IFWI_FOC_BLUE,ADL-S_TGP-H_PO_Phase3,ADL-S_ADP-S_DDR4_2DPC_PO_Phase3,IFWI_Payload_TBT,IFWI_Payload_Dekel,ADL-P_ADP-LP_DDR4_PO Suite_Phase3,PO_Phase_3,ADL-P_ADP-LP_LP5_PO Suite_Phase3,ADL-P_ADP-LP_DDR5_PO Suite_Phase3,ADL-P_ADP-LP_LP4x_PO Suite_Phase3,MTL_PSS_1.1,ARL_S_PSS1.1,UTR_SYNC,RPL_P_MASTER,RPL_S_MASTER,RPL_S_BackwardComp,ADL-S_ 5SGC_1DPC,ADL-S_4SDC1,ADL-S_4SDC2,ADL-S_4SDC4,TGL_H_MASTER,IFWI_TEST_SUITE,IFWI_COMMON_UNIFIED,MTL_Test_Suite,RPL-S_ 5SGC1,ADL-P_5SGC1,ADL-P_5SGC2,MTL_P_MASTER,MTL_M_MASTER,MTL_S_MASTER,ADL-M_5SGC1,ADL-M_2SDC2,ADL-M_3SDC1,RPL-Px_5SGC1,RPL-Px_3SDC1,RPL-P_5SGC1,RPL-P_5SGC2,RPL-P_4SDC1,RPL-P_3SDC2,RPL-P_2SDC3,MTL_IFWI_BAT,RPL_S_PO_P3,ADL_SBGA_5GC,RPL-SBGA_5SC,KBL_NON_ULT,EC-NA,EC-REVIEW,TCSS-TBT-P1,GLK-RS3-10_IFWI,LKF_ERB_PO,LKF_PO_Phase3,LKF_PO_New_P3,TGL_IFWI_PO_P2,TGL_NEW_BAT,ADL-S_TGP-H_PO_Phase2,LKF_WCOS_BIOS_BAT_NEW,IFWI_Payload_EC,MTL_PSS_1.0,ADL_M_PO_Phase2,ADL_N_MASTER,ADL_N_5SGC1,ADL_N_4SDC1,ADL_N_3SDC1,ADL_N_2SDC1,ADL_N_2SDC2,ADL_N_2SDC3,MTL_VS_0.8,IFWI_FOC_BAT,MTL_IFWI_PSS_EXTENDED,CQN_DASHBOARD,ADL-M_3SDC2,ADL-M_2SDC1,ADL-P_4SDC2,ADL_N_PO_Phase2,ADL_N_REV0,ADL-N_REV1,MTL_HFPGA_TCSS,RPL-S_5SGC1,RPL_Px_PO_P3,MTL-M_5SGC1,MTL-M_4SDC1,MTL-M_4SDC2,MTL-M_3SDC3,MTL-M_2SDC4,MTL-M_2SDC5,MTL-M_2SDC6,RPL_SBGA_PO_P3,MTL_IFWI_CBV_TBT,MTL_IFWI_CBV_EC,MTL_IFWI_CBV_BIOS,MTL-P_5SGC1,MTL-P_4SDC1,MTL-P_4SDC2,MTL-P_3SDC3,MTL-P_3SDC4,MTL-P_2SDC5,MTL-P_2SDC6,RPL_P_PO_P3,RPL-SBGA_4SC,RPL-Px_4SP2,RPL-P_2SDC4,RPL-P_2SDC5,RPL-P_2SDC6,RPL-Px_2SDC1,ARL_Px_IFWI_CI,MTL_PSS_1.0_Block,RPL_P_Q0_DC2_PO_P3,LNLM5SGC,LNLM3SDC3,LNLM3SDC4,LNLM3SDC5,LNLM3SDC1,LNLM2SDC6,ARL_S_PSS1.0,MTLSGC1,MTLSGC1,MTLSDC1,MTLSDC2,MTLSDC3,MTLSDC4,MTLSDC2,MTLSDC3,MTLSDC4,MTLSDC1,RPL-Px_4SP2,RPL-Px_4SP2,RPL-Px_4SP2,RPL_Hx-R-DC1,RPL_Hx-R-GC,LNLM2SDC7,RPL-P_DC7,RPLS_SV1GC,RPLS_Win10GC,RPLS_SV1DC,RPLHx_Win10GC,RPLP_SV1GC,RPLP_Win10GC,RPLP_SV1DC1,RPLP_Win10DC1,RPLP_SV1DC2,RPLP_Win10DC2,RPL-SBGA_DC3</t>
  </si>
  <si>
    <t>Verify HDCP 2.2 functionality over TBT port after Sx and warm reboot cycles</t>
  </si>
  <si>
    <t>CSS-IVE-102300</t>
  </si>
  <si>
    <t>ADL-S_ADP-S_UDIMM_DDR5_1DPC_PreAlpha,CFL_H62_RS2_PV,CFL_H62_RS4_PV,CFL_U43e_PV,ICL_U42_RS6_PV,ICL_UN42_KC_PV_RS6,ICL_Y42_RS6_PV,ICL_YN42_RS6_PV,KBLR_U42_PV,KBLR_Y_PV,KBLR_Y22_PV,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Alpha,MTL_M_LP4_Beta,MTL_M_LP4_PV,MTL_M_LP5/x_Alpha,MTL_M_LP5/x_Beta,MTL_M_LP5/x_PV,MTL_P_DDR5_Alpha,MTL_P_DDR5_Beta,MTL_P_DDR5_PV,MTL_P_LP4_Alpha,MTL_P_LP4_Beta,MTL_P_LP4_PV,MTL_P_LP5/x_Alpha,MTL_P_LP5/x_Beta,MTL_P_LP5/x_PV,MTL_M_Simics_PSS1.1,MTL_P_Simics_PSS1.1,ADL-P_ADP-LP_LP5_PreAlpha,ADL-P_ADP-LP_L4X_PreAlpha,ADL-P_ADP-LP_DDR4_PreAlpha,ADL-P_ADP-LP_DDR5_PreAlpha</t>
  </si>
  <si>
    <t>HDCP,iTBT,S-states,TBT,TCSS</t>
  </si>
  <si>
    <t>KBL-R CCB POR update - Thunderbolt HDCP2.2 over DP Dual-mode (DP++) support
 ICL PRD Coverage: BC-RQTBC-15218MTL_P:22010767569MTL_M:22010767598</t>
  </si>
  <si>
    <t>bios.alderlake,bios.arrowlake,bios.icelake-client,bios.kabylake_r,bios.lunarlake,bios.meteorlake,bios.raptorlake,bios.raptorlake_refresh,bios.rocketlake,bios.tigerlake,ifwi.arrowlake,ifwi.icelake,ifwi.kabylake_r,ifwi.lunarlake,ifwi.meteorlake,ifwi.raptorlake,ifwi.raptorlake_refresh,ifwi.tigerlake</t>
  </si>
  <si>
    <t>bios.alderlake,bios.arrowlake,bios.icelake-client,bios.kabylake_r,bios.lunarlake,bios.meteorlake,bios.raptorlake,bios.rocketlake,bios.tigerlake,ifwi.icelake,ifwi.kabylake_r,ifwi.meteorlake,ifwi.raptorlake,ifwi.tigerlake</t>
  </si>
  <si>
    <t>Test case is to verify HDCP 2.2 over TBT port after Sx and warm reboot cycles</t>
  </si>
  <si>
    <t>TCSS-TBT-P1,ICL-ArchReview-PostSi,UDL2.0_ATMS2.0,IFWI_Payload_TBT,IFWI_Payload_Dekel,MTL_PSS_1.1,ARL_S_PSS1.1,UTR_SYNC,RPL_P_MASTER,RPL_S_MASTER,RPL_S_BackwardComp,ADL-S_ 5SGC_1DPC,ADL-S_4SDC1,ADL-S_4SDC2,ADL-S_4SDC4,TGL_H_MASTER,IFWI_TEST_SUITE,IFWI_COMMON_UNIFIED,MTL_Test_Suite,RPL-S_ 5SGC1,ADL-P_5SGC1,ADL-P_5SGC2,MTL_P_MASTER,MTL_M_MASTER,MTL_S_MASTER,ADL-M_5SGC1,ADL-M_2SDC2,ADL-M_3SDC1,RPL-Px_3SDC1,RPL-P_5SGC1,RPL-P_5SGC2,RPL-P_4SDC1,RPL-P_3SDC2,RPL-P_2SDC3,ADL_SBGA_5GC,RPL-SBGA_5SC,KBL_NON_ULT,EC-NA,EC-REVIEW,GLK-RS3-10_IFWI,ICL_BAT_NEW,LKF_ERB_PO,BIOS_EXT_BAT,LKF_PO_Phase3,LKF_PO_New_P3,TGL_ERB_PO,TGL_BIOS_PO_P2,TGL_IFWI_PO_P2,TGL_NEW_BAT,ADL-S_TGP-H_PO_Phase2,LKF_WCOS_BIOS_BAT_NEW,IFWI_Payload_EC,MTL_PSS_1.0,ADL_M_PO_Phase2,ADL_N_MASTER,ADL_N_5SGC1,ADL_N_4SDC1,ADL_N_3SDC1,ADL_N_2SDC1,ADL_N_2SDC2,ADL_N_2SDC3,MTL_VS_0.8,IFWI_FOC_BAT,MTL_IFWI_PSS_EXTENDED,CQN_DASHBOARD,ADL-M_3SDC2,ADL-M_2SDC1,ADL-P_4SDC2,ADL_N_PO_Phase2,RPL-Px_5SGC1,ADL_N_REV0,ADL-N_REV1,MTL_IFWI_BAT,MTL_HFPGA_TCSS,RPL-S_5SGC1,MTL-M_5SGC1,MTL-M_4SDC1,MTL-M_4SDC2,MTL-M_3SDC3,MTL-M_2SDC4,MTL-M_2SDC5,MTL-M_2SDC6,MTL_IFWI_CBV_PMC,MTL_IFWI_CBV_TBT,MTL_IFWI_CBV_EC,MTL_IFWI_CBV_EC,MTL IFWI_Payload_Platform-Val,MTL-P_5SGC1,MTL-P_4SDC1,MTL-P_4SDC2,MTL-P_3SDC3,MTL-P_3SDC4,MTL-P_2SDC5,MTL-P_2SDC6,RPL-SBGA_4SC,RPL-Px_4SP2,RPL-P_5SGC1,RPL-P_2SDC4,RPL-P_2SDC5,RPL-P_2SDC6,RPL-P_2SDC6,RPL-Px_2SDC1,RPL-Px_2SDC1,MTL_PSS_1.0_Block,MTLSDC1,MTLSGC1,MTLSDC1,MTLSDC4,MTLSGC1,MTLSDC1,MTLSDC3,MTLSGC1,MTLSDC1,MTLSDC2,MTLSDC3,MTLSDC4,LNLM5SGC,LNLM3SDC3,LNLM3SDC4,LNLM3SDC5,LNLM5SGC,LNLM3SDC3,LNLM3SDC4,LNLM3SDC5,LNLM3SDC1,LNLM2SDC6,LNLM5SGC,LNLM3SDC3,LNLM3SDC4,LNLM3SDC5,LNLM3SDC1,LNLM2SDC6,ARL_S_PSS1.0,RPL-Px_4SP2,RPL-Px_4SP2,RPL-Px_4SP2,RPL_Hx-R-DC1,RPL_Hx-R-GC,RPL_Hx-R-GC,RPL_Hx-R-DC1,LNLM2SDC7,RPL-P_DC7,RPLS_SV1GC,RPLS_Win10GC,RPLS_SV1DC,RPLHx_Win10GC,RPLP_Win10GC,RPLP_SV1DC1,RPLP_Win10DC1,RPLP_SV1DC2,RPLP_Win10DC2,RPL-SBGA_DC3</t>
  </si>
  <si>
    <t>Verify Touch panel Enumeration pre and post Connected Standby (CMS) cycle</t>
  </si>
  <si>
    <t>emulation.ip,silicon,simulation.subsystem</t>
  </si>
  <si>
    <t>bios.pch,fw.ifwi.ish</t>
  </si>
  <si>
    <t>CSS-IVE-105424</t>
  </si>
  <si>
    <t>Touch &amp; Sensing</t>
  </si>
  <si>
    <t>ADL-S_ADP-S_SODIMM_DDR5_1DPC_Alpha,AMLR_Y42_PV_RS6,CFL_H62_RS2_PV,CFL_H62_RS3_PV,CFL_H62_RS4_PV,CFL_H62_RS5_PV,CFL_H82_RS5_PV,CFL_H82_RS6_PV,CFL_U43e_PV,CNL_H82_PV,CNL_U22_PV,CNL_Y22_PV,ICL_U42_RS6_PV,ICL_Y42_RS6_PV,JSLP_POR_20H1_Alpha,JSLP_POR_20H1_PreAlpha,JSLP_POR_20H2_Beta,JSLP_POR_20H2_PV,KBLR_Y_PV,WHL_U42_Corp_PV,WHL_U42_PV,WHL_U43e_Corp_PV,ADL-S_ADP-S_SODIMM_DDR5_1DPC_Beta,ADL-S_ADP-S_SODIMM_DDR5_1DPC_PreAlpha,ADL-S_ADP-S_SODIMM_DDR5_1DPC_PV,ADL-P_ADP-LP_LP4x_POE,ADL-P_ADP-LP_LP5_ALPHA,ADL-P_ADP-LP_LP5_BETA,ADL-P_ADP-LP_LP5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reAlpha,JSLP_Win10x_PV,JSLP_Win10x_Alpha,JSLP_Win10x_Beta,MTL_M_Simics_PSS1.1,MTL_P_Simics_PSS1.1,ADL-P_ADP-LP_LP5_PreAlpha</t>
  </si>
  <si>
    <t>MoS (Modern Standby),touch panel</t>
  </si>
  <si>
    <t>BC-RQTBC-3021 
BC-RQTBC-13860
MTL : 16011327091 , 16011187982</t>
  </si>
  <si>
    <t>Touch panel should enumerate in Device manager pre and post Connected Standby (CMS) cycle</t>
  </si>
  <si>
    <t>bios.alderlake,bios.arrowlake,bios.cannonlake,bios.coffeelake,bios.cometlake,bios.icelake-client,bios.jasperlake,bios.kabylake_r,bios.lunarlake,bios.meteorlake,bios.raptorlake,bios.whiskeylake,ifwi.arrowlake,ifwi.cannonlake,ifwi.coffeelake,ifwi.cometlake,ifwi.icelake,ifwi.kabylake_r,ifwi.lunarlake,ifwi.meteorlake,ifwi.raptorlake,ifwi.whiskeylake</t>
  </si>
  <si>
    <t>bios.alderlake,bios.arrowlake,bios.cannonlake,bios.coffeelake,bios.cometlake,bios.icelake-client,bios.jasperlake,bios.kabylake_r,bios.lunarlake,bios.meteorlake,bios.raptorlake,bios.whiskeylake,ifwi.cannonlake,ifwi.coffeelake,ifwi.cometlake,ifwi.icelake,ifwi.kabylake_r,ifwi.meteorlake,ifwi.raptorlake,ifwi.whiskeylake</t>
  </si>
  <si>
    <t>Sensor Viewer,Socwatch</t>
  </si>
  <si>
    <t>Touch panel should enumerate in Device manager pre and post Connected Standby (CMoS) cycle</t>
  </si>
  <si>
    <t>CFL-PRDtoTC-Mapping,InProdATMS1.0_03March2018,LKF_PO_Phase3,LKF_PO_New_P3,PSE 1.0,OBC-CNL-PCH-PXHCI-USB-USB3_USB2_Storage,OBC-CFL-PCH-PXHCI-USB-USB3_USB2_Storage,OBC-ICL-PCH-XHCI-USB-USB3_USB2_Storage,OBC-TGL-PCH-XHCI-USB-USB3_USB2_Storage,KBLR_ATMS1.0_Automated_TCs,WCOS_BIOS_WHCP_REQ,LKF_WCOS_BIOS_BAT_NEW,UTR_SYNC,MTL_Test_Suite,IFWI_TEST_SUITE,IFWI_COMMON_UNIFIED,RPL_S_MASTER,ADL-P_3SDC1,RPL-Px_5SGC1,RPL-Px_4SDC1,RPL_S_BackwardComp,RPL-SBGA_5SC,RPL-S_3SDC1,MTL_PSS_CMS,RPL-P_4SDC1,RPL-P_3SDC2,MTL_IFWI_CBV_PMC,MTL IFWI_Payload_Platform-Val,RPL-Px_2SDC1,MTLSDC2,LNLM3SDC2,LNLM3SDC3,LNLM3SDC5</t>
  </si>
  <si>
    <t>alderlake-m,alderlake-p,alderlake-s,arrowlake-px,arrowlake-s,lunarlake-m,lunarlake-p,lunarlake-s,meteorlake-m,meteorlake-p,meteorlake-s,raptorlake-p,raptorlake-px,raptorlake-s,raptorlake-sbga</t>
  </si>
  <si>
    <t>Validate data transfer functionality between USB drives connected over Type-C port</t>
  </si>
  <si>
    <t>CSS-IVE-105628</t>
  </si>
  <si>
    <t>ADL-S_ADP-S_UDIMM_DDR5_1DPC_PreAlpha,CFL_KBPH_S62_RS3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ICL_Simics_VP_RS1_PSS_1.0C,ICL_Simics_VP_RS1_PSS_1.0P,ICL_Simics_VP_RS2_PSS_1.1,ICL_U42_RS6_PV,ICL_UN42_KC_PV_RS6,ICL_Y42_RS6_PV,ICL_YN42_RS6_PV,JSLP_POR_20H1_Alpha,JSLP_POR_20H1_PreAlpha,JSLP_POR_20H2_Beta,JSLP_POR_20H2_PV,JSLP_TestChip_19H1_PowerOn,JSLP_TestChip_19H1_PreAlpha,LKF_A0_RS4_Alpha,LKF_A0_RS4_POE,LKF_B0_RS4_Beta,LKF_B0_RS4_PO,LKF_Bx_ROW_19H1_Alpha,LKF_Bx_ROW_19H2_Beta,LKF_Bx_ROW_19H2_PV,LKF_Bx_ROW_20H1_PV,LKF_Bx_Win10X_PV,LKF_Bx_Win10X_Beta,LKF_HFPGA_RS3_PSS1.0,LKF_HFPGA_RS3_PSS1.1,LKF_HFPGA_RS4_PSS1.0,LKF_Simics_VP_RS4_PSS1.0,LKF_Simics_VP_RS4_PSS1.1,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0.5,TGL_Simics_VP_RS2_PSS0.8,TGL_Simics_VP_RS2_PSS1.0,TGL_Simics_VP_RS2_PSS1.1,TGL_Simics_VP_RS4_PSS0.8,TGL_Simics_VP_RS4_PSS1.1,TGL_U42_RS4_PV,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Alpha,MTL_M_LP4_Beta,MTL_M_LP4_PV,MTL_M_LP5/x_Alpha,MTL_M_LP5/x_Beta,MTL_M_LP5/x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P_ADP-LP_DDR4_PreAlpha,ADL-P_ADP-LP_DDR5_PreAlpha</t>
  </si>
  <si>
    <t>TBT_PD_EC_NA,TCSS,USB2.0,USB3.0,USB-TypeC</t>
  </si>
  <si>
    <t>IceLake-UCIS-4358
TGL Coverage Ref: 1209951221, 1209950986, 1209951124, 220195081
 IceLake-UCIS-4269, IceLake-UCIS-768, IceLake-UCIS-843, LKF ID : 4_335-UCIS-3007
TGL: 220195267,220194397
LKF PSS UCIS Coverage: 4_335-UCIS-2984
RKL Coverage ID :2203201383,2203202518,2203203016,2203202802,2203202480
ADL: 2205445428,2205443393MTL_P:22010767569MTL_M:22010767598</t>
  </si>
  <si>
    <t>USB 3.1/3.0 device should function properly on cold-plug over Type-C port without any issue</t>
  </si>
  <si>
    <t>bios.alderlake,bios.arrowlake,bios.cannonlake,bios.coffeelake,bios.cometlake,bios.icelake-client,bios.jasperlake,bios.lakefield,bios.lunarlake,bios.meteorlake,bios.raptorlake,bios.raptorlake_refresh,bios.rocketlake,bios.tigerlake,bios.whiskeylake,ifwi.arrowlake,ifwi.cannonlake,ifwi.coffeelake,ifwi.cometlake,ifwi.icelake,ifwi.lakefield,ifwi.lunarlake,ifwi.meteorlake,ifwi.raptorlake,ifwi.raptorlake_refresh,ifwi.tigerlake,ifwi.whiskeylake</t>
  </si>
  <si>
    <t>This Test case to Validate data transfer functionality between USB drives connected over Type-C port</t>
  </si>
  <si>
    <t>ICL-ArchReview-PostSi,ICL_BAT_NEW,LKF_ERB_PO,BIOS_EXT_BAT,LKF_PO_Phase2,UDL2.0_ATMS2.0,LKF_PO_New_P3,TGL_ERB_PO,TGL_H_PSS_BIOS_BAT,TGL_IFWI_FOC_BLUE,LKF_WCOS_BIOS_BAT_NEW,IFWI_Payload_TBT,IFWI_Payload_EC,UTR_SYNC,RPL_S_BackwardComp,ADL-S_ 5SGC_1DPC,ADL-S_4SDC1,ADL-S_4SDC2,ADL-S_4SDC4,ADL_N_MASTER,ADL_N_5SGC1,ADL_N_4SDC1,ADL_N_3SDC1,ADL_N_2SDC1,ADL_N_2SDC2,ADL_N_2SDC3,IFWI_TEST_SUITE,IFWI_COMMON_UNIFIED,MTL_Test_Suite,IFWI_FOC_BAT,RPL-S_ 5SGC1,CQN_DASHBOARD,ADL-P_5SGC1,ADL-P_5SGC2,MTL_P_MASTER,MTL_M_MASTER,MTL_S_MASTER,ADL-M_5SGC1,ADL-M_2SDC2,ADL-M_3SDC1,ADL-M_3SDC2,ADL-M_2SDC1,MTL_SIMICS_IN_EXECUTION_TEST,RPL-Px_5SGC1,RPL-Px_3SDC1,MTL_S_Sanity,RPL-P_5SGC1,RPL-P_5SGC2,RPL-P_4SDC1,RPL-P_3SDC2,RPL-P_2SDC3,RPL_S_IFWI_PO_Phase3,ADL_N_REV0,ADL-N_REV1,MTL_HFPGA_TCSS,ADL_SBGA_5GC,RPL-SBGA_5SC,KBL_NON_ULT,EC-NA,EC-REVIEW,TCSS-TBT-P1,GLK-RS3-10_IFWI,LKF_PO_Phase3,OBC-CFL-PCH-XDCI-USBC_Audio,OBC-LKF-CPU-IOM-TCSS-USBC_Audio,OBC-ICL-CPU-IOM-TCSS-USBC_Audio,OBC-TGL-CPU-IOM-TCSS-USBC_Audio,TGL_BIOS_PO_P2,TGL_IFWI_PO_P2,TGL_NEW_BAT,ADL-S_TGP-H_PO_Phase2,ADL_M_PO_Phase2,MTL_IFWI_PSS_EXTENDED,ADL-P_4SDC2,ADL_N_PO_Phase2,MTL_IFWI_BAT,RPL-S_5SGC1,MTL_M_P_PV_POR,RPL-S_2SDC4,RPL_Px_PO_P3,MTL-M_5SGC1,MTL-M_4SDC1,MTL-M_4SDC2,MTL-M_3SDC3,MTL-M_2SDC4,MTL-M_2SDC5,MTL-M_2SDC6,MTL_IFWI_IAC_IOM,RPL_SBGA_IFWI_PO_Phase3,MTL_IFWI_CBV_TBT,MTL_IFWI_CBV_EC,MTL IFWI_Payload_Platform-Val,MTL-P_5SGC1,MTL-P_4SDC1,MTL-P_4SDC2,MTL-P_3SDC3,MTL-P_3SDC4,MTL-P_2SDC5,MTL-P_2SDC6,RPL_P_PO_P3,RPL-SBGA_4SC,RPL-Px_4SP2,RPL-P_2SDC4,RPL-P_2SDC5,RPL-P_2SDC6,RPL-Px_2SDC1,LNL_M_PSS0.8,RPL-SBGA_2SC1,RPL-SBGA_2SC2-2,MTL_PSS_1.0_Block,MTL_PSS_1.1,ARL_S_PSS1.1,RPL_P_Q0_DC2_PO_P3,LNLM5SGC,LNLM3SDC3,LNLM3SDC4,LNLM3SDC5,LNLM3SDC1,LNLM2SDC6,ARL_S_PSS1.0,MTLSGC1,MTLSGC1,MTLSDC1,MTLSDC2,MTLSDC3,MTLSDC4,MTLSDC2,MTLSDC3,MTLSDC4,MTLSDC1,RPL_Hx-R-DC1,RPL_Hx-R-GC,RPL_Hx-R-GC,RPL_Hx-R-DC1,LNLM2SDC7,RPL-P_DC7,RPLS_SV1DC,RPLHx_Win10GC,RPLP_SV1GC,RPLP_Win10GC,RPLP_SV1DC1,RPLP_Win10DC1,RPLP_SV1DC2,RPLP_Win10DC2,RPL-SBGA_DC3</t>
  </si>
  <si>
    <t>Verify SUT does not boot in Dead battery condition</t>
  </si>
  <si>
    <t>bios.platform,fw.ifwi.bios,fw.ifwi.ec</t>
  </si>
  <si>
    <t>CSS-IVE-105576</t>
  </si>
  <si>
    <t>ICL_U42_RS6_PV,ICL_UN42_KC_PV_RS6,ICL_Y42_RS6_PV,ICL_YN42_RS6_PV,JSLP_POR_20H1_Alpha,JSLP_POR_20H1_PreAlpha,JSLP_POR_20H2_Beta,JSLP_POR_20H2_PV,JSLP_TestChip_19H1_PreAlpha,LKF_A0_RS4_Alpha,LKF_A0_RS4_POE,LKF_B0_RS4_Beta,LKF_B0_RS4_PO,LKF_B0_RS4_PV ,LKF_Bx_ROW_19H1_Alpha,LKF_Bx_ROW_19H1_POE,LKF_Bx_ROW_19H2_Beta,LKF_Bx_ROW_19H2_PV,LKF_Bx_ROW_20H1_PV,LKF_Bx_Win10X_PV,LKF_Bx_Win10X_Beta,TGL_ H81_RS4_Alpha,TGL_ H81_RS4_Beta,TGL_ H81_RS4_PV,TGL_U42_RS4_PV,TGL_Y42_RS4_PV,TGL_Z0_(TGPLP-A0)_RS4_PPOExit,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JSLP_Win10x_PreAlpha,JSLP_Win10x_PV,JSLP_Win10x_Alpha,JSLP_Win10x_Beta,MTL_M_Simics_PSS1.1,MTL_P_Simics_PSS1.1,ADL-P_ADP-LP_LP5_PreAlpha,ADL-P_ADP-LP_L4X_PreAlpha,ADL-M_ADP-M_LP5_20H1_PreAlpha,ADL-M_ADP-M_LP5_21H1_PreAlpha,ADL-P_ADP-LP_DDR4_PreAlpha,ADL-P_ADP-LP_DDR5_PreAlpha,TGLR_UP3_HR21_PreAlpha,TGLR_UP3_HR21_Alpha,TGLR_UP3_HR21_Beta,TGLR_UP3_HR21_PV</t>
  </si>
  <si>
    <t>Charging modes,Power Btn/HID,Real Battery Management,S-states,USB PD,USB-TypeC</t>
  </si>
  <si>
    <t>BC-RQTBCLF-21
EHL : Document Ref : EHL OSE ECLite_FAS 0.5_candidate.pdf_Chap_4.1.6_Dead battery Charging
MTL: 16011327427</t>
  </si>
  <si>
    <t>SUT should not boot with dead battery</t>
  </si>
  <si>
    <t>bios.alderlake,bios.apollolake,bios.arrowlake,bios.cannonlake,bios.coffeelake,bios.cometlake,bios.icelake-client,bios.jasperlake,bios.kabylake,bios.kabylake_r,bios.lakefield,bios.lunarlake,bios.meteorlake,bios.raptorlake,bios.raptorlake_refresh,bios.tigerlake,bios.whiskeylake,ifwi.arrowlake,ifwi.lunarlake,ifwi.meteorlake,ifwi.raptorlake,ifwi.raptorlake_refresh</t>
  </si>
  <si>
    <t>bios.alderlake,bios.icelake-client,bios.jasperlake,bios.lakefield,bios.raptorlake,bios.tigerlake,ifwi.icelake,ifwi.lakefield,ifwi.meteorlake,ifwi.raptorlake,ifwi.tigerlake</t>
  </si>
  <si>
    <t>Intention of the test case is to check whether SUT is booting with dead battery or not.</t>
  </si>
  <si>
    <t>EC-FV,EC-BATTERY,UDL2.0_ATMS2.0,TGL_ERB_PO,OBC-LKF-PTF-DekelPhy-EM-PMC_EClite_ManageCharger,TGL_IFWI_PO_P3,ECLITE-BAT,TGL_IFWI_FOC_BLUE,LKF_Battery,EC-WCOS-NEW,IFWI_Payload_EC,IFWI_Payload_TBT,MTL_PSS_1.1,ARL_S_PSS1.1,UTR_SYNC,ADL_N_MASTER,ADL_N_5SGC1,ADL_N_3SDC1,ADL_N_2SDC1,ADL_N_2SDC2,ADL_N_2SDC3,IFWI_TEST_SUITE,IFWI_COMMON_UNIFIED,MTL_Test_Suite,MTL_PSS_0.8,TGL_H_MASTER,ADL-P_5SGC2,ADL-M_5SGC1,ADL-M_3SDC2,RPL-Px_5SGC1,RPL-Px_3SDC1,MTL_SIMICS_BLOCK,ADL_N_REV0,ADL-N_REV1,ADL_SBGA_5GC,GLK-IFWI-SI,ICL-ArchReview-PostSi,InProdATMS1.0_03March2018,PSE 1.0,OBC-CNL-EC-SMC-EM-ManageCharger,OBC-CFL-EC-SMC-EM-ManageCharger,OBC-ICL-EC-SMC-EM-ManageCharger,OBC-TGL-EC-SMC-EM-ManageCharger,GLK_ATMS1.0_Automated_TCs,CML_BIOS_SPL,CML_EC_FV,IFWI_Payload_Platform,RPL-P_5SGC1,RPL-P_5SGC2,RPL-P_4SDC1,RPL-P_3SDC2,RPL-P_3SDC3,RPL-P_2SDC4,RPL-P_PNP_GC,RPL-Px_4SDC1,RPL-Px_3SDC2,MTL-M_5SGC1,MTL-M_4SDC1,MTL-M_4SDC2,MTL-M_3SDC3,MTL-M_2SDC4,MTL-M_2SDC5,MTL-M_2SDC6,MTL_IFWI_CBV_EC,RPL-SBGA_5SC,MTL-P_5SGC1,MTL-P_4SDC1,MTL-P_4SDC2,MTL-P_3SDC3,MTL-P_3SDC4,MTL-P_2SDC5,MTL-P_2SDC6,RPL-SBGA_4SC,RPL-Px_4SP2,RPL-P_2SDC3,RPL-P_2SDC6,ARL_Px_IFWI_CI,RPL-SBGA_2SC1,RPL-SBGA_2SC2,RPL-SBGA_3SC-2,RPL-SBGA_3SC,LNLM5SGC,LNLM3SDC3,LNLM3SDC4,LNLM3SDC5,LNLM3SDC1,LNLM2SDC6,LNLM3SDC2,RPL_Hx-R-DC1,RPL_Hx-R-GC,RPL_Hx-R-GC,RPL_Hx-R-DC1,RPL_Hx-R-GC,RPL_Hx-R-DC1,LNLM2SDC7,LNLM2SDC7,RPLHx_Win10GC,RPLHx_Win10GC,RPLP_SV1GC,RPLP_Win10GC,RPLP_SV1DC1,RPLP_Win10DC1,RPLP_SV1DC2,RPLP_Win10DC2</t>
  </si>
  <si>
    <t>alderlake-m,alderlake-n,alderlake-p,alderlake-sb,arrowlake-p,lunarlake-m,meteorlake-m,meteorlake-p,raptorlake-p,raptorlake-px,raptorlake-sbga,raptorlake_refresh-sbga,tigerlake-h</t>
  </si>
  <si>
    <t>Verify volume Up &amp; Down buttons function during CMS cycle</t>
  </si>
  <si>
    <t>sbabyshx</t>
  </si>
  <si>
    <t>emulation.ip,fpga.hybrid,silicon,simulation.subsystem</t>
  </si>
  <si>
    <t>bios.platform,fw.ifwi.pmc,fw.ifwi.softstraps</t>
  </si>
  <si>
    <t>CSS-IVE-111667</t>
  </si>
  <si>
    <t>Flex I/O and Internal Buses</t>
  </si>
  <si>
    <t>LKF_A0_RS4_Alpha,LKF_A0_RS4_POE,LKF_B0_RS4_Beta,LKF_B0_RS4_PO,LKF_B0_RS4_PV ,LKF_Bx_ROW_19H1_Alpha,LKF_Bx_ROW_19H1_POE,LKF_Bx_ROW_19H2_Beta,LKF_Bx_ROW_19H2_PV,LKF_Bx_ROW_20H1_PV,LKF_Bx_Win10X_PV,LKF_Bx_Win10X_Beta,RKL_S61_TGPH_Native_DDR4_RS6_Alpha,RKL_S61_TGPH_Native_DDR4_RS7_Beta,RKL_S61_TGPH_Native_DDR4_RS7_PV,RKL_S81_TGPH_Native_DDR4_RS6_Alpha,RKL_S81_TGPH_Native_DDR4_RS7_Beta,RKL_S81_TGPH_Native_DDR4_RS7_PV,RKL_Simics_VP_PSS1.1,RKL_CML_S_102_TGPH_Xcomp_DDR4_Beta,RKL_CML_S_102_TGPH_Xcomp_DDR4_Alpha,RKL_CML_S_102_TGPH_Xcomp_DDR4_PV,RKL_CML_S_62_TGPH_Xcomp_DDR4_Alpha,RKL_CML_S_62_TGPH_Xcomp_DDR4_Beta,RKL_CML_S_62_TGPH_Xcomp_DDR4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MTL_M_Simics_PSS1.1,MTL_P_Simics_PSS1.1</t>
  </si>
  <si>
    <t>S0ix-states,System Buttons</t>
  </si>
  <si>
    <t>LKF: For LKF specific requirement:Volume up/down in case of Low Power Audio. ( Platform Coverage for  CMS in PSS)
LKF WCOS : WCOS_WHCP_BIOS_assessment : HardwareButtons
MTL: 16011327000</t>
  </si>
  <si>
    <t>Ensure volume  up &amp; Down button work without issue during CMS cycle </t>
  </si>
  <si>
    <t>bios.arrowlake,bios.lakefield,bios.lunarlake,bios.meteorlake,bios.raptorlake_refresh,bios.rocketlake,ifwi.arrowlake,ifwi.lakefield,ifwi.lunarlake,ifwi.meteorlake,ifwi.raptorlake,ifwi.raptorlake_refresh</t>
  </si>
  <si>
    <t>bios.arrowlake,bios.lakefield,bios.lunarlake,bios.meteorlake,bios.rocketlake,ifwi.lakefield,ifwi.meteorlake,ifwi.raptorlake</t>
  </si>
  <si>
    <t>This test is to Verify volume Up &amp; Down buttons function during CMOS cycle.</t>
  </si>
  <si>
    <t>EC-GPIO,EC-MS,UDL2.0_ATMS2.0,EC-FV,ECVAL-DT-FV,,UTR_SYNC,ADL_N_IFWI,MTL_Test_Suite,IFWI_TEST_SUITE,ADL/RKL/JSL,IFWI_COMMON_UNIFIED,MTL_PSS_CMS,MTL-M_5SGC1,MTL-M_4SDC1,MTL-M_4SDC2,MTL-M_3SDC3,MTL-M_2SDC4,MTL-M_2SDC5,MTL-M_2SDC6,MTL_IFWI_CBV_PMC,MTL_IFWI_CBV_EC,MTL_IFWI_CBV_BIOS,MTL-P_5SGC1,MTL-P_4SDC1,MTL-P_4SDC2,MTL-P_3SDC3,MTL-P_3SDC4,MTL-P_2SDC5,MTL-P_2SDC6,RPL-SBGA_5SC,RPL-SBGA_3SC,RPL-P_5SGC1,RPL-P_4SDC1,RPL-P_3SDC2,RPL-P_2SDC3,RPL-P_2SDC4,RPL-P_2SDC5,RPL-P_2SDC6,ARL_Px_IFWI_CI,MTL_PSS_1.1,ARL_S_PSS1.1,MTL_S_IFWI_PSS_1.1,M,MTLSDC3,MTLSDC2,LNLM5SGC,LNLM4SDC1,LNLM3SDC2,LNLM3SDC3,LNLM3SDC4,LNLM3SDC5,LNLM2SDC6,LNLM2SDC7,ARL_S_IFWI_1.1PSS,MTL_S_IFWI_EC_Payload,MTLSGC1,MTLSDC1,MTLSDC4,RPL_Hx-R-GC,RPL_Hx-R-DC1,MTL_PSS_1.1_Block</t>
  </si>
  <si>
    <t>arrowlake-px,arrowlake-s,lunarlake-m,lunarlake-p,lunarlake-s,meteorlake-m,meteorlake-p,meteorlake-s,raptorlake-p,raptorlake-sbga,raptorlake_refresh-sbga</t>
  </si>
  <si>
    <t>Verify 3.5mm jack Wired headphones/headset detection on Pre and Post S0i3 (Modern Standby) cycle</t>
  </si>
  <si>
    <t>CSS-IVE-113708</t>
  </si>
  <si>
    <t>ADL-S_ADP-S_SODIMM_DDR5_1DPC_Alpha,ADL-S_ADP-S_UDIMM_DDR5_1DPC_PreAlpha,GLK_B0_RS3_PV,ICL_U42_RS6_PV,ICL_Y42_RS6_PV,JSLP_POR_20H1_Alpha,JSLP_POR_20H1_PreAlpha,JSLP_POR_20H2_Beta,JSLP_POR_20H2_PV,JSLP_TestChip_19H1_PreAlpha,LKF_A0_RS4_Alpha,LKF_A0_RS4_POE,LKF_B0_RS4_Beta,LKF_B0_RS4_PO,LKF_Bx_ROW_19H1_Alpha,LKF_Bx_ROW_19H1_POE,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Simics_VP_RS2_PSS1.1,TGL_U42_RS4_PV,TGL_Y42_RS4_PV,TGL_Z0_(TGPLP-A0)_RS4_PPOExit,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JSLP_Win10x_PreAlpha,JSLP_Win10x_PV,JSLP_Win10x_Alpha,JSLP_Win10x_Beta,MTL_M_Simics_PSS1.1,MTL_P_Simics_PSS1.1,ADL-P_ADP-LP_LP5_PreAlpha,ADL-P_ADP-LP_L4X_PreAlpha,ADL-M_ADP-M_LP5_20H1_PreAlpha,ADL-M_ADP-M_LP5_21H1_PreAlpha,ADL-P_ADP-LP_DDR4_PreAlpha,ADL-P_ADP-LP_DDR5_PreAlpha</t>
  </si>
  <si>
    <t>3.5mm Jack,audio codecs,S0ix-states</t>
  </si>
  <si>
    <t>BC-RQTBC-10138, IceLake-UCIS-720,IceLake-UCIS-4251
IceLake-UCIS-4250
IceLake-UCIS-1738(Rev 2.3)
UCIS Rev2.4
IceLake-UCIS-1911
IceLake-UCIS-1909
IceLake-UCIS-2779
4_335-UCIS-1794
TGL HSD-ES ID 1209951422 
TGL HSD-ES ID 1209950179
TGL HSD-ES ID 220195286
TGL HSD-ES ID 220194417
TGL HSD-ES ID 220194369
TGL HSD-ES ID 220195230
BC-RQTBC-16198</t>
  </si>
  <si>
    <t>Ensure that the headphone/headset is detecting as expected </t>
  </si>
  <si>
    <t>bios.alderlake,bios.arrowlake,bios.geminilake,bios.icelake-client,bios.jasperlake,bios.lakefield,bios.lunarlake,bios.meteorlake,bios.raptorlake,bios.raptorlake_refresh,bios.rocketlake,bios.tigerlake,ifwi.geminilake,ifwi.icelake,ifwi.lakefield,ifwi.raptorlake,ifwi.raptorlake_refresh,ifwi.tigerlake</t>
  </si>
  <si>
    <t>bios.alderlake,bios.arrowlake,bios.icelake-client,bios.jasperlake,bios.lakefield,bios.lunarlake,bios.meteorlake,bios.raptorlake,bios.rocketlake,bios.tigerlake,ifwi.icelake,ifwi.lakefield,ifwi.raptorlake,ifwi.tigerlake</t>
  </si>
  <si>
    <t>Socwatch</t>
  </si>
  <si>
    <t>Wired headphones/headset detection
Expected results:
Able to verify headphone detection in Device manager and control panel</t>
  </si>
  <si>
    <t>ICL_BAT_NEW,ICL-ArchReview-PostSi,ICL_RFR,BIOS_EXT_BAT,UDL2.0_ATMS2.0,LKF_PO_Phase3,LKF_PO_New_P3,OBC-LKF-PCH-AVS-Audio-HDA_Headphone,OBC-ICL-PCH-AVS-Audio-HDA_Headphone,OBC-TGL-PCH-AVS-Audio-HDA_Headphone,IFWI_Payload_Platform,MTL_PSS_1.0,ARL_S_PSS1.0,UTR_SYNC,MTLSGC1,MTLSDC1,MTLSDC4,RPL_S_MASTER,RPL_S_BackwardComp,ADL-S_ 5SGC_1DPC,ADL-S_4SDC1,ADL-S_4SDC2,ADL-S_4SDC4,ADL_N_MASTER,ADL_N_5SGC1,ADL_N_4SDC1,ADL_N_3SDC1,ADL_N_2SDC1,ADL_N_2SDC2,ADL_N_2SDC3,TGL_H_MASTER,MTL_Test_Suite,IFWI_TEST_SUITE,IFWI_COMMON_UNIFIED,RPL-S_ 5SGC1,RPLS_Win10GC,RPLS_SV1GC,RPL-S_4SDC1,RPL-S_4SDC2,RPL-S_2SDC1,RPL-S_2SDC2,RPL-S_2SDC3,ADL-P_5SGC1,ADL-P_5SGC2,ADL-M_5SGC1,MTL_S_PSS_0.8,ARL_S_PSS0.8,MTL_S_IFWI_PSS_0.8,RPL-P_5SGC1,RPLP_SV1GC,RPLP_Win10GC,RPL-P_4SDC1,RPLP_SV1DC1,RPLP_Win10DC1,RPL-P_3SDC2,RPLP_SV1DC2,RPLP_Win10DC2,RPL-P_2SDC4,ADL_N_REV0,ADL-N_REV1,ADL_SBGA_5GC,ADL_SBGA_3DC1,ADL_SBGA_3DC2,ADL_SBGA_3DC3,ADL_SBGA_3DC4,ADL-M_3SDC1,ADL-M_3SDC2,ADL-M_2SDC1,ADL-M_2SDC2,MTL_PSS_CMS,MTL_PSS_CMS,RPL-P_PNP_GC,RPL-P_3SDC3,RPL-S_2SDC7,MTL-M_5SGC1,MTL-M_4SDC1,MTL-M_4SDC2,MTL-M_3SDC3,MTL-M_2SDC4,MTL-M_2SDC5,MTL-M_2SDC6,,MTL-P_5SGC1,MTL-P_4SDC1,MTL-P_4SDC2,MTL-P_3SDC3,MTL-P_3SDC4,MTL-P_2SDC5,MTL-P_2SDC6,RPL-S_2SDC8,RPL-P_2SDC4,RPL-P_2SDC5,RPL-P_2SDC6,MTL_PSS_0.8_BLOCK,MTL_S_PSS_BLOCK,LNLM5SGC,LNLM4SDC1,LNLM3SDC2,LNLM3SDC3,LNLM3SDC4,LNLM3SDC5,LNLM2SDC6,RPL_Hx-R-GC,RPL_Hx-R-DC1,RPL-S_2SDC9</t>
  </si>
  <si>
    <t>alderlake-m,alderlake-n,alderlake-p,alderlake-s,alderlake-sb,arrowlake-px,arrowlake-s,lunarlake-m,lunarlake-p,lunarlake-s,meteorlake-m,meteorlake-n,meteorlake-p,meteorlake-s,raptorlake-p,raptorlake-s,raptorlake-sbga,raptorlake_refresh-sbga,tigerlake-h</t>
  </si>
  <si>
    <t>Verify system completes S4 Resume Cycles using "ResumeOK.efi" tool</t>
  </si>
  <si>
    <t>CSS-IVE-114359</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</si>
  <si>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U22_PV,CNL_Y22_PV,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22_PV,KBL_S42_PV,KBL_U21_PV,KBL_U22_PV,KBL_U23e_PV,KBL_Y22_PV,KBLR_Y_PV,KBLR_Y22_PV,LKF_A0_RS4_Alpha,LKF_A0_RS4_POE,LKF_B0_RS4_Beta,LKF_B0_RS4_PO,LKF_Bx_ROW_19H1_Alpha,LKF_Bx_ROW_19H1_POE,LKF_Bx_ROW_19H2_Beta,LKF_Bx_ROW_19H2_PV,LKF_Bx_ROW_20H1_PV,LKF_Bx_Win10X_PV,LKF_Bx_Win10X_Beta,LKF_N-1_(BXTM)_RS3_POE,LKF_N-1_(ICL)_RS3_POE,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Simics_VP_RS4_PSS0.8,TGL_Simics_VP_RS4_PSS1.1,TGL_U42_RS4_PV,TGL_UY42_PO,TGL_Y42_RS4_PV,WHL_U42_Corp_PV,WHL_U42_PV,WHL_U43e_Corp_PV,ADL-S_ADP-S_UDIMM_DDR5_1DPC_PV,ADL-S_ADP-S_UDIMM_DDR5_2DPC_Alpha,ADL-S_ADP-S_UDIMM_DDR5_2DPC_Beta,ADL-S_ADP-S_UDIMM_DDR5_2DPC_PreAlpha,ADL-S_ADP-S_UDIMM_DDR5_2DPC_PV,ADL-S_Simics_PSS0.8,ADL-S_Simics_PSS1.0,ADL-S_Simics_PSS1.1,ADL-S_TGP-H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P_ADP-LP_DDR4_PreAlpha,ADL-P_ADP-LP_DDR5_PreAlpha</t>
  </si>
  <si>
    <t>RTC,S-states</t>
  </si>
  <si>
    <t>ResumeOK.efi :Windows S4 verification utility
JSL: 2202553192
ADL: 2205167043
MTL : 16011187701, 16011326892</t>
  </si>
  <si>
    <t>System should complete S4 cycles successfully without any issue using EFI tool</t>
  </si>
  <si>
    <t>bios.alderlake,bios.amberlake,bios.arrowlake,bios.cannonlake,bios.coffeelake,bios.cometlake,bios.icelake-client,bios.jasperlake,bios.kabylake,bios.kabylake_r,bios.lakefield,bios.lunarlake,bios.meteorlake,bios.raptorlake,bios.rocketlake,bios.tigerlake,bios.whiskeylake,ifwi.amberlake,ifwi.arrowlake,ifwi.cannonlake,ifwi.coffeelake,ifwi.cometlake,ifwi.icelake,ifwi.jasperlake,ifwi.kabylake,ifwi.kabylake_r,ifwi.lakefield,ifwi.lunarlake,ifwi.meteorlake,ifwi.raptorlake,ifwi.skylake,ifwi.tigerlake,ifwi.whiskeylake</t>
  </si>
  <si>
    <t>bios.alderlake,bios.amberlake,bios.cannonlake,bios.coffeelake,bios.cometlake,bios.icelake-client,bios.jasperlake,bios.kabylake,bios.kabylake_r,bios.lakefield,bios.lunarlake,bios.meteorlake,bios.raptorlake,bios.rocketlake,bios.tigerlake,bios.whiskeylake,ifwi.amberlake,ifwi.cannonlake,ifwi.coffeelake,ifwi.cometlake,ifwi.icelake,ifwi.kabylake,ifwi.kabylake_r,ifwi.lakefield,ifwi.meteorlake,ifwi.raptorlake,ifwi.tigerlake,ifwi.whiskeylake</t>
  </si>
  <si>
    <t>Intention of the testcase is to verify system can perform S4 cycles successfully without any system hang or crashResumeOK: Introduction======================The ResumeOK.efi UEFI test application verifies that Windows resume from S4 memory map requirements are satisfied. More precisely it guarantees that the memory ranges Windows considers &amp;quot;free&amp;quot; don"t change, i.e., Conventional, BootServicesCode/Data, LoaderCode/Data, ACPIReclaim, and furthermore that the memory regions Windows considers &amp;quot;run-time&amp;quot; (RunTimeServicesCode/Data, MMIO, MMPortIO) also do not change.The primary purpose of the application is to provide a lightweight tool UEFI developers can use to quickly test whether Windows resume from S4 requirements are satisfied, without having to load the full-blown OS, and become Windows debug experts.Furthermore, the ResumeOK.efi application will identify any conflicted memory range whereas Windows WINRESUME.efi silently fails over to cold boot on AOAC platforms unless a debugger is attached and the -bootdebug option is enabled on WINRESUME.efi"s BCD object.</t>
  </si>
  <si>
    <t>ICL_BAT_NEW,ICL-ArchReview-PostSi,ICL_RFR,BIOS_EXT_BAT,UDL2.0_ATMS2.0,OBC-CNL-PTF-PMC-PM-Sx,OBC-ICL-PTF-PMC-PM-Sx,OBC-TGL-PTF-PMC-PM-Sx,OBC-LKF-PTF-PMC-PM-Sx,OBC-CFL-PTF-PMC-PM-Sx,TGL_BIOS_PO_P2,TGL_H_PSS_BIOS_BAT,ADL_S_Dryrun_Done,ADL-S_TGP-H_PO_Phase2,WCOS_BIOS_WHCP_REQ,LKF_WCOS_BIOS_BAT_NEW,MTL_PSS_0.5,LNL_M_PSS0.5,ADL_P_ERB_BIOS_PO,IFWI_Payload_PMC,IFWI_Payload_EC,MTL_PSS_1.0,LNL_M_PSS1.0,RKL-S X2_(CML-S+CMP-H)_S62,RKL-S X2_(CML-S+CMP-H)_S102,MTL_PSS_0.8,LNL_M_PSS0.8,RPL_S_PSS_BASE,UTR_SYNC,MTL_HFPGA_SOC_S,RPL_S_BackwardComp,RPL_S_MASTER,RPL-P_5SGC1,RPL-P_4SDC1,RPL-P_3SDC2,RPL-P_2SDC3,RPL-S_5SGC1,RPL-S_4SDC1,RPL-S_4SDC2,RPL-S_2SDC1,RPL-S_2SDC2,RPL-S_2SDC3,RPL-S_ 5SGC1,ADL-S_ 5SGC_1DPC,ADL-S_4SDC1,ADL-S_4SDC2,ADL-S_4SDC4,ADL_N_MASTER,ADL_N_5SGC1,ADL_N_4SDC1,ADL_N_3SDC1,ADL_N_2SDC1,ADL_N_2SDC2,ADL_N_2SDC3,IFWI_TEST_SUITE,IFWI_COMMON_UNIFIED,TGL_H_MASTER,ADL-P_5SGC1,ADL-P_5SGC2,ADL-M_5SGC1,ADL-M_3SDC1,ADL-M_3SDC2,ADL-M_3SDC3,ADL-M_2SDC1,ADL-P_4SDC1,ADL-P_4SDC2,ADL-P_3SDC1,ADL-P_3SDC2,ADL-P_3SDC3,ADL-P_3SDC4,ADL-P_2SDC1,ADL-P_2SDC2,ADL-P_2SDC3,ADL-P_2SDC4,ADL-P_2SDC5,ADL-P_2SDC6_OC,ADL-P_3SDC5,ADL_N_REV0,MTL_SIMICS_IN_EXECUTION_TEST,ADL-N_REV1,MTL_IFWI_BAT,MTL_HSLE_Sanity_SOC,ADL_SBGA_5GC,ADL_SBGA_3DC1,ADL_SBGA_3DC2,ADL_SBGA_3DC3,ADL_SBGA_3DC4,RPL-SBGA_5SC,RPL_P_PSS_BIOS,RPL-S_2SDC7,MTL-M_5SGC1,MTL-M_4SDC1,MTL-M_4SDC2,MTL-M_3SDC3,MTL-M_2SDC4,MTL-M_2SDC5,MTL-M_2SDC6,RPL-Px_4SDC1,RPL-Px_5SGC1,MTL_IFWI_CBV_PMC,MTL IFWI_Payload_Platform-Val,MTL-P_5SGC1,MTL-P_4SDC1,MTL-P_4SDC2,MTL-P_3SDC3,MTL-P_3SDC4,MTL-P_2SDC5,MTL-P_2SDC6,MTL_A0_P1,MTL_M_P_PV_POR,MTLSGC1,MTLSDC1,MTLSDC2,MTLSDC3,MTLSDC4,RPL-S_2SDC9,RPL-SBGA_DC3</t>
  </si>
  <si>
    <t>alderlake-m,alderlake-n,alderlake-p,alderlake-s,alderlake-sb,arrowlake-px,lunarlake-m,lunarlake-p,lunarlake-s,meteorlake-m,meteorlake-p,meteorlake-s,raptorlake-p,raptorlake-px,raptorlake-s,raptorlake-sbga,tigerlake-h</t>
  </si>
  <si>
    <t>Verify Booting over LAN using UEFI PXEv6 Network</t>
  </si>
  <si>
    <t>bios.pch,fw.ifwi.gbe,fw.ifwi.pchc</t>
  </si>
  <si>
    <t>CSS-IVE-114715</t>
  </si>
  <si>
    <t>ADL-S_ADP-S_SODIMM_DDR5_1DPC_Alpha,ADL-S_ADP-S_UDIMM_DDR5_1DPC_PreAlpha,CFL_H62_RS2_PV,CFL_H62_RS3_PV,CFL_H62_RS4_PV,CFL_H62_RS5_PV,CFL_H82_RS5_PV,CFL_H82_RS6_PV,CFL_KBPH_S62_RS3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ICL_Y42_RS6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TGL_H81_20H1_RS7_ALPHA,TGL_H81_20H1_RS7_BETA,TGL_H81_20H1_RS7_PV,ADL-P_ADP-LP_DDR4_PreAlpha</t>
  </si>
  <si>
    <t>BC-RQTBC-13233
TGL Requirement coverage: BC-RQTBCTL-1462, BC-RQTBC-1656
JSL: BC-RQTBC-16608
RKL: BC-RQTBC-1656,BC-RQTBCTL-1462,2203202525,2203201895
JSLP: 1607196122
ADL:2203201895,1307301554</t>
  </si>
  <si>
    <t>SUT should boot with UEFI PXEv6 boot using Wired LAN network without any issue</t>
  </si>
  <si>
    <t>bios.alderlake,bios.arrowlake,bios.cannonlake,bios.coffeelake,bios.cometlake,bios.icelake-client,bios.lunarlake,bios.meteorlake,bios.raptorlake,bios.raptorlake_refresh,bios.rocketlake,bios.tigerlake,bios.whiskeylake,ifwi.arrowlake,ifwi.cannonlake,ifwi.coffeelake,ifwi.cometlake,ifwi.icelake,ifwi.lunarlake,ifwi.meteorlake,ifwi.raptorlake,ifwi.raptorlake_refresh,ifwi.tigerlake,ifwi.whiskeylake</t>
  </si>
  <si>
    <t>bios.alderlake,bios.cannonlake,bios.coffeelake,bios.cometlake,bios.icelake-client,bios.meteorlake,bios.raptorlake,bios.rocketlake,bios.tigerlake,bios.whiskeylake,ifwi.cannonlake,ifwi.coffeelake,ifwi.cometlake,ifwi.icelake,ifwi.meteorlake,ifwi.raptorlake,ifwi.tigerlake,ifwi.whiskeylake</t>
  </si>
  <si>
    <t>Verifying booting with UEFI PXEv6 using Wired LAN network</t>
  </si>
  <si>
    <t>ICL-ArchReview-PostSi,ICL_RFR,UDL2.0_ATMS2.0,ICL_RVPC_NA,OBC-CNL-PCH-GBE-Connectivity-LAN,OBC-CFL-PCH-GBE-Connectivity-LAN,OBC-ICL-PCH-GBE-Connectivity-LAN,OBC-TGL-PCH-GBE-Connectivity-LAN,TGL_NEW_BAT,COMMON_QRC_BAT,IFWI_Payload_GBE,ADL-S_Delta1,RKL-S X2_(CML-S+CMP-H)_S62,RKL-S X2_(CML-S+CMP-H)_S102,ADL-P_QRC_BAT,UTR_SYNC,RPL_S_MASTER,RPL_S_BackwardComp,ADL-S_ 5SGC_1DPC,ADL-S_4SDC1,ADL-S_4SDC2,ADL-S_4SDC4,IFWI_TEST_SUITE,IFWI_COMMON_UNIFIED,MTL_Test_Suite,MTL_PSS_1.1,TGL_H_MASTER,TGL_H_5SGC1,TGL_H_4SDC1,TGL_H_4SDC2,TGL_H_4SDC3,RPL-S_ 5SGC1,RPL-S_4SDC2,RPL-S_2SDC1,RPL-S_2SDC2,RPL-S_2SDC3,ADL-P_5SGC2,RKL_S_X1_2*1SDC,RPL-Px_5SGC1,RPL_P_MASTER,NA_4_FHF,ADL_SBGA_5GC,ADL-M_3SDC2,, RPL-S_2SDC1, RPL-S_2SDC2, RPL-S_5SGC1, , RPL-P_3SDC2, ,  RPL-P_3SDC2, RPL-P_5SGC1, RPL-P_4SDC1, RPL-P_PNP_GC, MTL-M_3SDC3,RPL-SBGA_5SC, RPL-SBGA_3SC, RPL-SBGA_2SC2,MTL_IFWI_CBV_GBe,MTL_IFWI_CBV_BIOS, MTL-P_2SDC5, MTL-P_5SGC1, RPL-S_2SDC8, RPL-SBGA_4SC,RPL-S_2SDC8,RPL-Px_4SP2,RPL-P_2SDC3,,RPL-SBGA_3SC-2,MTLSGC1, MTLSDC2, MTLSDC4, MTLSDC5, , LNLM5SGC, LNLM3SDC2,ARL_S_IFWI_1.1PSS, MTLSGC1, MTLSDC1, MTLSDC4, MTLSGC1, MTLSDC1,  MTLSDC4, RPL-P_5SGC1, RPL-P_2SDC3, RPL-S_ 5SGC1, RPL-S_4SDC1, RPL-S_2SDC1, RPL-S_2SDC2, RPL-S_2SDC3, RPL-S_2SDC8, RPL_Hx-R-GCMTL_P_QRC_NA,MTL_P_QRC_NA. ARL_QRC_BAT, LNLM3SDC2, LNLM5SGC, LNLM2SDC7, RPL-S_ 5SGC1, RPL-S_4SDC1, RPL-S_2SDC1, RPL-S_2SDC2, RPL-S_2SDC3, RPL-S_2SDC8, RPL-P_DC7,RPL-SBGA_DC3,RPLS_SV1GC,RPLS_Win10GC,RPLHx_SV1GC,RPLHx_Win10GC,RPLP_SV1GC,RPLP_Win10GC</t>
  </si>
  <si>
    <t>Verify Booting over LAN using UEFI PXEv4 network</t>
  </si>
  <si>
    <t>CSS-IVE-114717</t>
  </si>
  <si>
    <t>ADL-S_ADP-S_SODIMM_DDR5_1DPC_Alpha,ADL-S_ADP-S_UDIMM_DDR5_1DPC_PreAlpha,ADL-P_Simics_VP_PSS0.3,CFL_H62_RS2_PV,CFL_H62_RS3_PV,CFL_H62_RS4_PV,CFL_H62_RS5_PV,CFL_H82_RS5_PV,CFL_H82_RS6_PV,CFL_KBPH_S62_RS3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ICL_Y42_RS6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UY42_PO,TGL_Y42_RS4_PV,TGL_Z0_(TGPLP-A0)_RS4_PPOExit,WHL_U42_Corp_PV,WHL_U42_PV,WHL_U43e_Corp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OE,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TGL_H81_20H1_RS7_ALPHA,TGL_H81_20H1_RS7_BETA,TGL_H81_20H1_RS7_PV,ADL-P_ADP-LP_DDR4_PreAlpha</t>
  </si>
  <si>
    <t>BC-RQTBC-13233
TGL Requirement coverage: BC-RQTBCTL-1462, BC-RQTBC-1656
JSL: BC-RQTBC-16608
RKL: BC-RQTBC-1656,BC-RQTBCTL-1462,2203202525,2203201895
JSLP: 1607196122
ADL: 2203201895,1307301554</t>
  </si>
  <si>
    <t>SUT should boot with UEFI PXEv4 boot using Wired LAN network without any issue</t>
  </si>
  <si>
    <t>bios.alderlake,bios.arrowlake,bios.cannonlake,bios.coffeelake,bios.cometlake,bios.icelake-client,bios.meteorlake,bios.raptorlake,bios.rocketlake,bios.tigerlake,bios.whiskeylake,ifwi.cannonlake,ifwi.coffeelake,ifwi.cometlake,ifwi.icelake,ifwi.meteorlake,ifwi.raptorlake,ifwi.tigerlake,ifwi.whiskeylake</t>
  </si>
  <si>
    <t>Verifying booting with UEFI PXEv4  using Wired LAN network </t>
  </si>
  <si>
    <t>ICL-ArchReview-PostSi,ICL_RFR,UDL2.0_ATMS2.0,ICL_RVPC_NA,OBC-CNL-PCH-GBE-Connectivity-LAN,OBC-CFL-PCH-GBE-Connectivity-LAN,OBC-ICL-PCH-GBE-Connectivity-LAN,OBC-TGL-PCH-GBE-Connectivity-LAN,TGL_BIOS_PO_P3,TGL_IFWI_PO_P3,TGL_NEW_BAT,TGL_IFWI_FOC_BLUE,ADL-S_ADP-S_DDR4_2DPC_PO_Phase1,IFWI_Payload_GBE,ADL-S_Delta1,ADL-P_ADP-LP_DDR4_PO Suite_Phase1,PO_Phase_1,RKL-S X2_(CML-S+CMP-H)_S62,RKL-S X2_(CML-S+CMP-H)_S102,ADL-P_ADP-LP_LP5_PO Suite_Phase1,ADL-P_ADP-LP_DDR5_PO Suite_Phase1,ADL-P_ADP-LP_LP4x_PO Suite_Phase1,UTR_SYNC,RPL_S_MASTER,RPL_S_BackwardComp,ADL-S_ 5SGC_1DPC,ADL-S_4SDC1,ADL-S_4SDC2,ADL-S_4SDC4,IFWI_TEST_SUITE,IFWI_COMMON_UNIFIED,MTL_Test_Suite,MTL_PSS_1.1,ARL_S_PSS1.1,TGL_H_MASTER,TGL_H_5SGC1,TGL_H_4SDC1,TGL_H_4SDC2,TGL_H_4SDC3,RPL-S_ 5SGC1,RPL-S_4SDC2,RPL-S_2SDC1,RPL-S_2SDC2,RPL-S_2SDC3,MTL_P_VS_0.8,MTL_M_VS_0.8,ADL-P_5SGC2,RPL_S_PO_P1,RPL-Px_5SGC1,RPL_P_MASTER,NA_4_FHF,ADL_SBGA_5GC,ADL-M_3SDC2,RPL-S_5SGC1,RPL-P_3SDC2,RPL_Px_PO_P1,RPL-P_5SGC1,RPL-P_4SDC1,RPL-P_PNP_GC,MTL-M_3SDC3,RPL_SBGA_PO_P1,MTL_IFWI_CBV_GBe,MTL_IFWI_CBV_BIOS,MTL-P_2SDC5,MTL-P_5SGC1,RPL_P_PO_P1,MTL_VS_NA,RPL-S_2SDC8,RPL-SBGA_4SC,RPL-SBGA_5SC,RPL-Px_4SP2,RPL-P_2SDC3,RPL-SBGA_3SC-2,MTLSGC1,MTLSDC2,MTLSDC4,MTLSDC5,RPL_P_Q0_DC2_PO_P1,LNLM5SGC,LNLM3SDC2,ARL_S_IFWI_1.1PSS,MTLSDC1,RPL-S_4SDC1,RPL_Hx-R-GC,LNLM2SDC7,ARL_PSS_BLOCK, RPL-S_ 5SGC1, RPL-S_4SDC1, RPL-S_2SDC1, RPL-S_2SDC2, RPL-S_2SDC3, RPL-S_2SDC8, RPL-P_DC7,RPL-SBGA_DC3,RPLS_SV1GC,RPLS_Win10GC,RPLHx_SV1GC,RPLHx_Win10GC,RPLP_SV1GC,RPLP_Win10GC</t>
  </si>
  <si>
    <t>Verify System auto wakes from hibernate via RTC with system in DC mode</t>
  </si>
  <si>
    <t>CSS-IVE-115590</t>
  </si>
  <si>
    <t>CFL_H62_RS2_PV,CFL_H62_RS3_PV,CFL_H62_RS4_PV,CFL_H62_RS5_PV,CFL_H62_uSFF_KC_RS4_PV,CFL_H82_RS5_PV,CFL_H82_RS6_PV,CFL_U43e_LP3_KC_PV,CFL_U43e_PV,CML_H102_CMPH_DDR4_RS6_SR20_Beta,CML_H102_CMPH_DDR4_RS6_SR20_POE,CML_H102_CMPH_DDR4_RS7_SR20_PV,CML_H82_CMPH_DDR4_RS6_SR20_Beta,CML_H82_CMPH_DDR4_RS6_SR20_POE,CML_H82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ICL_U42_RS6_PV,ICL_UN42_KC_PV_RS6,ICL_Y42_RS6_PV,ICL_YN42_RS6_PV,JSLP_POR_20H1_Alpha,JSLP_POR_20H1_PreAlpha,JSLP_POR_20H2_Beta,JSLP_POR_20H2_PV,JSLP_TestChip_19H1_PreAlpha,LKF_A0_RS4_Alpha,LKF_A0_RS4_POE,LKF_B0_RS4_Beta,LKF_B0_RS4_PO,LKF_B0_RS4_PV ,LKF_Bx_ROW_19H1_Alpha,LKF_Bx_ROW_19H1_POE,LKF_Bx_ROW_19H2_Beta,LKF_Bx_ROW_19H2_PV,LKF_Bx_ROW_20H1_PV,LKF_Bx_Win10X_PV,LKF_Bx_Win10X_Beta,TGL_ H81_RS4_Alpha,TGL_ H81_RS4_Beta,TGL_ H81_RS4_PV,TGL_H81_19H2_RS6_POE,TGL_H81_19H2_RS6_PreAlpha,TGL_Simics_VP_RS2_PSS1.0,TGL_Simics_VP_RS2_PSS1.1,TGL_Simics_VP_RS4_PSS1.0 ,TGL_Simics_VP_RS4_PSS1.1,TGL_Simics_VP_RS5_PSS1.1,TGL_U42_RS4_PV,TGL_UY42_PO,TGL_Y42_RS4_PV,WHL_U42_Corp_PV,WHL_U42_PV,WHL_U43e_Corp_PV,TGL_U42_RS6_Alpha,TGL_U42_RS6_Beta,TGL_U42_RS6_PV,TGL_Y42_RS6_Alpha,TGL_Y42_RS6_Beta,TGL_Y42_RS6_PV,CML_U42_DG1_DDR4_PV,CML_U62_DG1_DDR4_PV,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P_ADP-LP_DDR4_PreAlpha,ADL-P_ADP-LP_DDR5_PreAlpha</t>
  </si>
  <si>
    <t>TGL:BC-RQTBCTL-2790
CML:BC-RQTBC-16976
RKL: 2203202972
JSL: BC-RQTBC-17043 , 1607196264
ADL : 2203202972
MTL : 16011187701, 16011326892</t>
  </si>
  <si>
    <t>System should auto wake from hibernate via RTC with system in DC mode </t>
  </si>
  <si>
    <t>3-medium</t>
  </si>
  <si>
    <t>bios.alderlake,bios.arrowlake,bios.coffeelake,bios.cometlake,bios.icelake-client,bios.jasperlake,bios.lakefield,bios.lunarlake,bios.meteorlake,bios.raptorlake,bios.raptorlake_refresh,bios.tigerlake,bios.whiskeylake,ifwi.arrowlake,ifwi.coffeelake,ifwi.cometlake,ifwi.icelake,ifwi.jasperlake,ifwi.lakefield,ifwi.lunarlake,ifwi.meteorlake,ifwi.raptorlake,ifwi.raptorlake_refresh,ifwi.tigerlake,ifwi.whiskeylake</t>
  </si>
  <si>
    <t>bios.alderlake,bios.arrowlake,bios.coffeelake,bios.cometlake,bios.icelake-client,bios.jasperlake,bios.lakefield,bios.meteorlake,bios.raptorlake,bios.tigerlake,bios.whiskeylake,ifwi.coffeelake,ifwi.cometlake,ifwi.icelake,ifwi.lakefield,ifwi.meteorlake,ifwi.raptorlake,ifwi.tigerlake,ifwi.whiskeylake</t>
  </si>
  <si>
    <t>Intention of the testcase is to verify System auto wakes from hibernate via RTC with system in DC mode 
ACPI Time and Alarm device (TAD) to set an alarm to wake the system automatically 
 </t>
  </si>
  <si>
    <t>UDL2.0_ATMS2.0,CML_Delta_From_WHL,LKF_Battery,IFWI_Payload_PMC,IFWI_Payload_EC,,UTR_SYNC,ADL_N_MASTER,MTL_S_MASTER,MTL_HFPGA_SOC_S,ADL_N_5SGC1,ADL_N_3SDC1,ADL_N_2SDC1,ADL_N_2SDC2,ADL_N_2SDC3,IFWI_TEST_SUITE,IFWI_COMMON_UNIFIED,TGL_H_MASTER,MTL_TEMP,ADL-P_5SGC2,ADL-M_5SGC1,ADL_N_REV0,ADL-N_REV1,MTL_IFWI_BAT,MTL_HSLE_Sanity_SOC,NA_4_FHF,MTL_HFPGA_BLOCK,MTL-M_5SGC1,MTL-M_4SDC1,MTL-M_4SDC2,MTL-M_3SDC3,MTL-M_2SDC4,MTL-M_2SDC5,MTL-M_2SDC6,MTL_IFWI_IAC_PMC_SOC_IOE,MTL_IFWI_CBV_PMC,MTL_IFWI_CBV_EC,MTL_IFWI_CBV_BIOS,MTL-P_5SGC1,MTL-P_4SDC1,MTL-P_4SDC2,MTL-P_3SDC4,MTL_A0_P1,RPL-S_ 5SGC1,RPL-SBGA_4SC,RPL-Px_4SP2,RPL-P_4SDC1,RPL-P_3SDC2,MTLSGC1,MTLSDC1,MTLSDC2,MTLSDC3,MTLSDC4,LNLM5SGC,LNLM4SDC1,LNLM3SDC2,LNLM3SDC3,LNLM3SDC4,LNLM3SDC5,LNLM2SDC6,LNLM2SDC7,RPL_Hx-R-GC,RPL_Hx-R-DC1,RPL-S_2SDC9,RPL-SBGA_DC3,RPLP_SV1DC1,RPLP_Win10DC1</t>
  </si>
  <si>
    <t>alderlake-m,alderlake-n,alderlake-p,arrowlake-px,lunarlake-m,lunarlake-p,meteorlake-m,meteorlake-p,meteorlake-s,raptorlake-p,raptorlake-px,raptorlake-sbga,raptorlake_refresh-sbga,tigerlake-h</t>
  </si>
  <si>
    <t>Verify OS content during system"s hibernation entry and exit</t>
  </si>
  <si>
    <t>CSS-IVE-115668</t>
  </si>
  <si>
    <t>ADL-S_ADP-S_SODIMM_DDR5_1DPC_Alpha,ADL-S_ADP-S_UDIMM_DDR5_1DPC_PreAlpha,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ICL_HFPGA_RS1_PSS_0.8C,ICL_HFPGA_RS1_PSS_0.8P,ICL_HFPGA_RS1_PSS_1.0C,ICL_HFPGA_RS1_PSS_1.0P,ICL_HFPGA_RS2_PSS_1.1,ICL_HSLE_RS1_PSS_0.8C,ICL_HSLE_RS1_PSS_0.8P,ICL_HSLE_RS1_PSS_1.0C,ICL_HSLE_RS1_PSS_1.0P,ICL_HSLE_RS2_PSS_1.1,ICL_Simics_VP_RS1_PSS_0.5C,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PSS_0.5_19H1_REV1,JSLP_PSS_0.8_19H1_REV2,JSLP_PSS_1.0_19H1_REV2,JSLP_PSS_1.1_19H1_REV2,JSLP_TestChip_19H1_PowerOn,JSLP_TestChip_19H1_PreAlpha,LKF_A0_RS4_Alpha,LKF_A0_RS4_POE,LKF_B0_RS4_Beta,LKF_B0_RS4_PO,LKF_Bx_ROW_19H1_Alpha,LKF_Bx_ROW_19H2_Beta,LKF_Bx_ROW_19H2_PV,LKF_Bx_ROW_20H1_PV,LKF_Bx_Win10X_PV,LKF_Bx_Win10X_Beta,LKF_HFPGA_RS3_PSS1.0,LKF_HFPGA_RS3_PSS1.1,LKF_N-1_(BXTM)_RS3_POE,LKF_N-1_(ICL)_RS3_POE,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U42_RS4_PV,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CML_U42_DG1_DDR4_PV,CML_U62_DG1_DDR4_PV,DG1_TGL_Y_PreAlpha,DG1_ TGL_Y _Alpha,DG1_ TGL_Y _Beta,DG1_ TGL_Y 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P_ADP-LP_LP5_PreAlpha,ADL-P_ADP-LP_L4X_PreAlpha,ADL-M_ADP-M_LP5_20H1_PreAlpha,ADL-M_ADP-M_LP5_21H1_PreAlpha,ADL-M_ADP-M_LP4x_Win10x_PreAlpha,ADL-P_ADP-LP_DDR4_PreAlpha,ADL-P_ADP-LP_DDR5_PreAlpha</t>
  </si>
  <si>
    <t>Power Btn/HID,S-states</t>
  </si>
  <si>
    <t>IceLake-UCIS-1704
LKF:IceLake-UCIS-1405,4_335-UCIS-3261,4_335-UCIS-3268,4_335-TSTRN-5073
TGL:IceLake-UCIS-1806
TGL:BC-RQTBCTL-1135,RCR 220194438
TGL:FR-1405574836(IceLake-FR-45805),1405574806(IceLake-FR-34217),1405574522
JSL:4_335-UCIS-1615 , 2202553192 
RKL: 1405574836
ADL: 2205167043</t>
  </si>
  <si>
    <t>OS content should not get altered/corrupted during a Hibernation cycles</t>
  </si>
  <si>
    <t>bios.alderlake,bios.arrowlake,bios.coffeelake,bios.cometlake,bios.icelake-client,bios.jasperlake,bios.lakefield,bios.lunarlake,bios.meteorlake,bios.raptorlake,bios.raptorlake_refresh,bios.rocketlake,bios.tigerlake,bios.whiskeylake,ifwi.arrowlake,ifwi.coffeelake,ifwi.cometlake,ifwi.icelake,ifwi.lakefield,ifwi.lunarlake,ifwi.meteorlake,ifwi.raptorlake,ifwi.raptorlake_refresh,ifwi.tigerlake,ifwi.whiskeylake</t>
  </si>
  <si>
    <t>bios.alderlake,bios.coffeelake,bios.cometlake,bios.icelake-client,bios.jasperlake,bios.lakefield,bios.lunarlake,bios.meteorlake,bios.raptorlake,bios.rocketlake,bios.tigerlake,bios.whiskeylake,ifwi.coffeelake,ifwi.cometlake,ifwi.icelake,ifwi.lakefield,ifwi.meteorlake,ifwi.raptorlake,ifwi.tigerlake,ifwi.whiskeylake</t>
  </si>
  <si>
    <t>Intention of the testcase is to verify OS content does not get altered/corrupted during a Hibernation entry and exit Scenario is verified across 3 cycles of hibernation Scenario also checks for yellow bangs post Hibernation entry and exit</t>
  </si>
  <si>
    <t>LKF_ERB_PO,EC-tgl-pss_bat,UDL2.0_ATMS2.0,EC-FV1,OBC-CFL-PTF-PMC-PM-Sx,OBC-LKF-PTF-PMC-PM-Sx,OBC-ICL-PTF-PMC-PM-Sx,OBC-TGL-PTF-PMC-PM-Sx,CML_EC_FV,AD,LKF_WCOS_BIOS_BAT_NEW,ADL-S_ADP-S_DDR4_2DPC_PO_Phase3,EC-FV,COMMON_QRC_BAT,ECVAL-DT-FV,TGL_H_QRC_NA,MTL_PSS_0.5,LNL_M_PSS0.5,LNL_M_PSS0.8,ADL_S_QRCBAT,IFWI_Payload_Platform,ADL-P_ADP-LP_DDR4_PO Suite_Phase3,PO_Phase_3,ADL-P_ADP-LP_LP5_PO Suite_Phase3,ADL-P_ADP-LP_DDR5_PO Suite_Phase3,ADL-P_ADP-LP_LP4x_PO Suite_Phase3,RKL-S X2_(CML-S+CMP-H)_S62,RKL-S X2_(CML-S+CMP-H)_S102,ADL-P_QRC,ADL-P_QRC_BAT,RPL_S_PSS_BASE,UTR_SYNC,MTL_HFPGA_SOC_S,RPL_S_BackwardComp,RPL_S_MASTER,RPL-P_5SGC1,RPL-P_4SDC1,RPL-P_3SDC2,RPL-P_2SDC3,RPL-S_5SGC1,RPL-S_4SDC1,RPL-S_4SDC2,RPL-S_2SDC1,RPL-S_2SDC2,RPL-S_2SDC3,RPL-S_ 5SGC1,RPL-S_2SDC8,ADL-S_ 5SGC_1DPC,ADL-S_4SDC1,ADL-S_4SDC2,ADL-S_4SDC4,ADL_N_MASTER,ADL_N_5SGC1,ADL_N_4SDC1,ADL_N_3SDC1,ADL_N_2SDC1,ADL_N_2SDC2,ADL_N_2SDC3,IFWI_TEST_SUITE,IFWI_COMMON_UNIFIED,TGL_H_MASTER,QRC_BAT_Customized,ADL-P_5SGC1,ADL-P_5SGC2,ADL_M_QRC_BAT,ADL-M_5SGC1,ADL-M_4SDC1,ADL-M_3SDC1,ADL-M_3SDC2,ADL-M_3SDC3,ADL-M_2SDC1,ADL-M_QRC_BAT,ADL-P_4SDC1,ADL-P_4SDC2,ADL-P_3SDC1,ADL-P_3SDC2,ADL-P_3SDC3,ADL-P_3SDC4,ADL-P_2SDC1,ADL-P_2SDC2,ADL-P_2SDC3,ADL-P_2SDC4,ADL-P_2SDC5,ADL-P_2SDC6_OC,ADL-P_3SDC5,ADL_N_REV0,MTL_SIMICS_IN_EXECUTION_TEST,ADL_N_PO_Phase3,ADL-N_QRC_BAT,ADL-N_REV1,RPL_S_QRCBAT,RPL_S_PO_P2,MTL_HSLE_Sanity_SOC,ADL_SBGA_5GC,ADL_SBGA_3DC1,ADL_SBGA_3DC2,ADL_SBGA_3DC3,ADL_SBGA_3DC4,RPL-SBGA_5SC,RPL_P_PSS_BIOS,RPL-S_2SDC7,RPL-Px_5SGC1,RPL_Px_PO_P2,RPL_Px_QRC,MTL-M_5SGC1,MTL-M_4SDC1,MTL-M_4SDC2,MTL-M_3SDC3,MTL-M_2SDC4,MTL-M_2SDC5,MTL-M_2SDC6,ADL-S_Post-Si_In_Production,RPL_SBGA_PO_P2,MTL_IFWI_CBV_PMC,MTL-P_5SGC1,MTL-P_4SDC1,MTL-P_4SDC2,MTL-P_3SDC3,MTL-P_3SDC4,MTL-P_2SDC5,MTL-P_2SDC6,RPL_P_PO_P2,ADL-N_Post-Si_In_Production,RPL-S_Post-Si_In_Production,RPL-sbga_QRC_BAT,MTL_M_P_PV_POR,RPL_readiness_kit,RPL_P_QRC,MTLSGC1,MTLSDC1,MTLSDC2,MTLSDC3,MTLSDC4,RPL_P_Q0_DC2_PO_P2,LNLM5SGC,LNLM4SDC1,LNLM3SDC2,LNLM3SDC3,LNLM3SDC4,LNLM3SDC5,LNLM2SDC6,RPL_Hx-R-GC,RPL_Hx-R-DC1,ARL_S_QRC</t>
  </si>
  <si>
    <t>Verify Coexistence of WiFi,Bluetooth, WWAN and GNSS enumeration and functionality in OS</t>
  </si>
  <si>
    <t>CSS-IVE-117093</t>
  </si>
  <si>
    <t>AMLR_Y42_PV_RS6,CFL_U43e_LP3_KC_PV,CFL_U43e_PV,CML_S102_CMPH_DDR4_RS6_SR20_Beta,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4_PV,ICL_U42_RS6_PV,ICL_Y42_RS6_PV,KBLR_Y_PV,KBLR_Y22_PV,LKF_A0_RS4_Alpha,LKF_B0_RS4_Beta,LKF_B0_RS4_PO,LKF_Bx_ROW_19H1_Alpha,LKF_Bx_ROW_19H1_POE,LKF_Bx_ROW_19H2_Beta,LKF_Bx_ROW_19H2_PV,LKF_Bx_ROW_20H1_PV,LKF_Bx_Win10X_PV,LKF_Bx_Win10X_Beta,TGL_U42_RS4_PV,TGL_Y42_RS4_PV,TGL_Z0_(TGPLP-A0)_RS4_PPOExit,WHL_U42_Corp_PV,WHL_U42_PV,WHL_U43e_Corp_PV,TGL_U42_RS6_Alpha,TGL_U42_RS6_Beta,TGL_U42_RS6_PV,TGL_Y42_RS6_Alpha,TGL_Y42_RS6_Beta,TGL_Y42_RS6_PV,ADL-P_ADP-LP_DDR4_ALPHA,ADL-P_ADP-LP_DDR4_BETA,ADL-P_ADP-LP_DDR4_PV,ADL-P_ADP-LP_LP4x_ALPHA,ADL-P_ADP-LP_LP4x_BETA,ADL-P_ADP-LP_LP4x_PV,ADL-P_ADP-LP_LP5_ALPHA,ADL-P_ADP-LP_LP5_BETA,ADL-P_ADP-LP_LP5_PV,ADL-P_ADP-LP_LP5_PreAlpha,ADL-P_ADP-LP_L4X_PreAlpha,ADL-P_ADP-LP_DDR4_PreAlpha</t>
  </si>
  <si>
    <t>CNVi,discrete WiFi/BT,WWAN</t>
  </si>
  <si>
    <t>Lakefield Windows Platform Power On strategy -Wifi-BT Domain Rev1.0,
LKF: 4_335-LZ-798
JSLP: 1607196254
ADL:2204514449</t>
  </si>
  <si>
    <t>WIFI , Bluetooth, WWAN, GNSS  should Coexist together without any issue in OS</t>
  </si>
  <si>
    <t>bios.alderlake,bios.arrowlake,bios.cannonlake,bios.coffeelake,bios.cometlake,bios.geminilake,bios.icelake-client,bios.kabylake_r,bios.lakefield,bios.lunarlake,bios.meteorlake,bios.raptorlake,bios.raptorlake_refresh,bios.tigerlake,bios.whiskeylake,ifwi.cannonlake,ifwi.coffeelake,ifwi.cometlake,ifwi.geminilake,ifwi.icelake,ifwi.kabylake_r,ifwi.lakefield,ifwi.lunarlake,ifwi.meteorlake,ifwi.raptorlake,ifwi.raptorlake_refresh,ifwi.tigerlake,ifwi.whiskeylake</t>
  </si>
  <si>
    <t>bios.alderlake,bios.cannonlake,bios.coffeelake,bios.cometlake,bios.icelake-client,bios.kabylake_r,bios.lakefield,bios.lunarlake,bios.tigerlake,bios.whiskeylake,ifwi.cannonlake,ifwi.coffeelake,ifwi.cometlake,ifwi.icelake,ifwi.kabylake_r,ifwi.lakefield,ifwi.meteorlake,ifwi.raptorlake,ifwi.tigerlake,ifwi.whiskeylake</t>
  </si>
  <si>
    <t>This Test case is Verify Coexistence of WiFi,Bluetooth and WWAN enumeration and functionality in OS</t>
  </si>
  <si>
    <t>LKF_PO_Phase2,UDL2.0_ATMS2.0,LKF_PO_Phase3,LKF_PO_New_P3,TGL_ERB_PO,OBC-CNL-PCH-CNVi-Connectivity-WiFi_BT_WWAN,OBC-CNL-PTF-CNVd-Connectivity-WiFi_BT_WWAN,OBC-CFL-PCH-CNVi-Connectivity-WiFi_BT_WWAN,OBC-CFL-PTF-CNVd-Connectivity-WiFi_BT_WWAN,OBC-LKF-PTF-CNVd-Connectivity-WiFi_BT_WWAN,OBC-ICL-PCH-CNVi-Connectivity-WiFi_BT_WWAN,OBC-ICL-PTF-CNVd-Connectivity-WiFi_BT_WWAN,OBC-TGL-PCH-CNVi-Connectivity-WiFi_BT_WWAN,OBC-TGL-PTF-CNVd-Connectivity-WiFi_BT_WWAN,CML_Delta_From_WHL,LKF_WCOS_BIOS_BAT_NEW,IFWI_Payload_Platform,UTR_SYNC,ADL_N_MASTER,ADL_N_2SDC2,IFWI_TEST_SUITE,IFWI_COMMON_UNIFIED,MTL_Test_Suite,ADL-P_5SGC1,ADL-M_5SGC1,ADL-M_2SDC1,ADL-P_4SDC1,ADL-P_3SDC4,ADL-P_2SDC1,ADL-P_2SDC3,ADL_N_REV0,ADL-N_REV1,RPL_P_MASTER,1,RPL-Px_5SGC1,ADL-M_3SDC2,ADL-M_2SDC2,RPL-S_3SDC2,RPL-P_5SGC1,MTL_IFWI_FV,RPL-P_5SGC2,RPL-P_2SDC3,ADL_SBGA_5GC,ADL_SBGA_3DC3,ADL_SBGA_3DC1,ADL_SBGA_3DC2,ADL_SBGA_3DC4,MTL-M_4SDC1,MTL-M_4SDC2,MTL-M_3SDC3,MTL-M_5SGC1,MTL-M_2SDC4,MTL-M_2SDC5,MTL-M_2SDC6,MTL_IFWI_QAC,MTL IFWI_Payload_Platform-Val,MTL-P_4SDC1,MTL-P_4SDC2,MTL-P_3SDC3,MTL-P_5SGC1,MTL-P_3SDC4,MTL-P_2SDC5,MTL-P_2SDC6,RPL-Px_2SDC1,RPL-P_2SDC4,RPL-P_3SDC2,RPL-P_2SDC5,RPL-P_2SDC6,MTL-P_IFWI_PO,LNLM5SGC,LNLM4SDC1,LNLM3SDC3,LNLM3SDC4,LNLM3SDC5,LNLM2SDC6,LNLM3SDC2, RPL-SBGA_5SC, RPL-SBGA_5SC, RPL-SBGA_4SC, RPL-SBGA_3SC, RPL-Px_4SP2, RPL-Px_2SDC1, RPL-P_5SGC1, RPL-P_4SDC1, RPL-P_3SDC2, RPL-P_2SDC3, RPL-P_2SDC4, RPL-P_2SDC5, RPL-P_2SDC6, RPL_Hx-R-GC, RPL_Hx-R-GC, RPL_Hx-R-DC1, LNLM5SGC, LNLM4SDC1, LNLM3SDC3, LNLM3SDC4, LNLM3SDC5, LNLM2SDC6, LNLM2SDC7,LNLM5SGC,LNLM3SDC2,LNLM3SDC3,LNLM3SDC4, RPL-P_DC7, RPL-P_DC7,RPL-SBGA_DC3,RPL-SBGA_DC3,RPLHx_SV1GC,RPLHx_Win10GC,RPLHx_SV1GC,RPLHx_Win10GC,RPLP_SV1GC,RPLP_Win10GC,RPLP_SV1DC1,RPLP_Win10DC1,RPLP_SV1DC2,RPLP_Win10DC2,RPLP_SV1GC,RPLP_Win10GC</t>
  </si>
  <si>
    <t>alderlake-m,alderlake-n,alderlake-p,arrowlake-p,arrowlake-px,lunarlake-m,lunarlake-p,meteorlake-m,meteorlake-p,raptorlake-p,raptorlake-px,raptorlake-sbga,raptorlake_refresh-sbga</t>
  </si>
  <si>
    <t>Verify with Storage redirection disabled in MEBX, verify Storage redirection session cannot be established with IMRGUI through TBT-vPRO Dock</t>
  </si>
  <si>
    <t>common,silicon</t>
  </si>
  <si>
    <t>CSS-IVE-118172</t>
  </si>
  <si>
    <t>RKL_S61_CMPH_Xcomp_DDR4_RS6_Alpha,RKL_S61_CMPH_Xcomp_DDR4_RS7_Beta,RKL_S61_CMPH_Xcomp_DDR4_RS7_PV,RKL_S61_TGPH_Native_DDR4_RS6_Alpha,RKL_S61_TGPH_Native_DDR4_RS7_Beta,RKL_S61_TGPH_Native_DDR4_RS7_PV,RKL_S81_CMPH_Xcomp_DDR4_RS6_Alpha,RKL_S81_CMPH_Xcomp_DDR4_RS7_Beta,RKL_S81_TGPH_Native_DDR4_RS6_Alpha,RKL_S81_TGPH_Native_DDR4_RS7_Beta,RKL_S81_TGPH_Native_DDR4_RS7_PV,TGL_U42_RS6_Alpha,TGL_U42_RS6_Beta,TGL_U42_RS6_PV,TGL_Y42_RS6_Alpha,TGL_Y42_RS6_Beta,TGL_Y42_RS6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M_ADP-M_LP5_20H1_Alpha,ADL-M_ADP-M_LP5_20H1_Beta,ADL-M_ADP-M_LP5_20H1_PV,MTL_P_DDR5_Alpha,MTL_P_DDR5_Beta,MTL_P_DDR5_PV,MTL_P_LP4_Alpha,MTL_P_LP4_PV,MTL_P_LP5/x_Alpha,MTL_P_LP5/x_Beta,MTL_P_LP5/x_PV,MTL_P_Simics_PSS0.8,MTL_P_Simics_PSS1.0,MTL_S_Simics_PSS0.8,MTL_S_Simics_PSS1.0,MTL_P_Simics_PSS1.1</t>
  </si>
  <si>
    <t>AMT,Docking support,Foxville,MEBx,PCIe LAN,TBT,vPRO</t>
  </si>
  <si>
    <t>BC-RQTBC-8351
ICL: BC-RQTBC-14525
RKL:2203203034
ADL:2203203034</t>
  </si>
  <si>
    <t>With Storage redirection disabled in MEBX, verify Storage redirection session cannot be established with IMRGUI  through TBT-vPRO Dock</t>
  </si>
  <si>
    <t>bios.alderlake,bios.arrowlake,bios.lunarlake,bios.meteorlake,bios.raptorlake,bios.tigerlake,ifwi.arrowlake,ifwi.cometlake,ifwi.lunarlake,ifwi.meteorlake,ifwi.raptorlake</t>
  </si>
  <si>
    <t>bios.alderlake,bios.lunarlake,ifwi.meteorlake,ifwi.raptorlake</t>
  </si>
  <si>
    <t>open.test_review_phase</t>
  </si>
  <si>
    <t>Negative</t>
  </si>
  <si>
    <t>intel manageability configuration</t>
  </si>
  <si>
    <t>Steps:
Connect Storage Redirection Session from Server SUT to Client SUT using IMRGUI Tool in the server
Locate ME Tools/Redirection\RCConsole\C++ and open command prompt in server
Run the command "RemoteControlTyped.exe -s activate -verbose -host SUT-IP -user admin -pass Admin@98"
Run the command "RemoteControlTyped.exe -b iderfloppy -verbose -host SUT-IP -user admin -pass Admin@98"
Run the command "RemoteControlTyped.exe -p busreset -verbose -host -user admin -pass Admin@98"
Verify the Client should boot from the USB </t>
  </si>
  <si>
    <t>TBT_vPro,RKL-S X2_(CML-S+CMP-H)_S102,RKL-S X2_(CML-S+CMP-H)_S62,UTR_SYNC,,ADL_P_master,RPL_P_MASTER,MTL_S_MASTER,RPL_M_MASTER,MTL_P_MASTER,MTL_M_MASTER,IFWI_TEST_SUITE,IFWI_COMMON_UNIFIED,ADL-M_5SGC1,ADL-M_3SDC1,ADL-P_3SDC2,RPL_S_BackwardComp,ADL_SBGA_5GC,ADL_SBGA_3DC4,RPL-SBGA_5SC,TGL_NEW,UDL2.0_ATMS2.0,CML_Delta_From_WHL,ARL_S_MASTER,ARL_PX_MASTER,LNL_EMU_SUPPORT_NOT_NEEDED,LNL_SIMICS_SUPPORT_NOT_NEEDED,MTL-M_5SGC1,MTL-M_3SDC3,MTL-M_2SDC4,MTL-M_2SDC5,MTL-M_2SDC6,MTL_IFWI_CBV_TBT,MTL_IFWI_CBV_ISH,MTL_IFWI_CBV_EC,MTL_IFWI_CBV_CSME,MTL-P_3SDC4,RPL-P_5SGC1,RPL-P_3SDC2,MTLSDC1,MTLSDC2,RPL_Hx-R-GC,MTL_IFWI_MEBx,MTL_IFWI_AMT,RPL-P_DC7, RPL-SBGA_DC3,RPLP_SV1GC, RPLP_Win10GC,RPLP_SV1DC2,RPLP_Win10DC2,RPLHx_SV1GC,RPLHx_Win10GC</t>
  </si>
  <si>
    <t>alderlake-m,alderlake-p,alderlake-s,alderlake-sb,arrowlake-px,arrowlake-s,lunarlake-m,lunarlake-p,lunarlake-s,meteorlake-m,meteorlake-p,meteorlake-s,raptorlake-p,raptorlake-s,raptorlake-sbga,raptorlake_refresh-sbga,tigerlake-h</t>
  </si>
  <si>
    <t>Verify functionality of all applicable on-board enabled Ports and Slots in RVP as mentioned in TOPS</t>
  </si>
  <si>
    <t>bios.platform,fw.ifwi.bios,fw.ifwi.others</t>
  </si>
  <si>
    <t>CSS-IVE-129709</t>
  </si>
  <si>
    <t>ADL-S_ADP-S_SODIMM_DDR5_1DPC_Alpha,AML_5W_Y22_ROW_PV,ADL-S_ADP-S_UDIMM_DDR5_1DPC_PreAlpha,AML_7W_Y22_KC_PV,AMLR_Y42_Corp_RS6_PV,AMLR_Y42_PV_RS6,APL_A1_TH2_PV,APL_B0_RS1_PV,APL_B1_RS1_PV,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GLK_B0_RS4_PV,ICL_U42_RS6_PV,ICL_UN42_KC_PV_RS6,ICL_Y42_RS6_PV,ICL_YN42_RS6_PV,JSLP_POR_20H1_Alpha,JSLP_POR_20H1_PowerOn,JSLP_POR_20H1_PreAlpha,JSLP_POR_20H2_Beta,JSLP_POR_20H2_PV,JSLP_TestChip_19H1_PowerOn,JSLP_TestChip_19H1_PreAlpha,KBL_H42_PV,KBL_S22_PV,KBL_S42_PV,KBL_U21_PV,KBL_U22_PV,KBL_U23e_PV,KBL_Y22_PV,KBLR_U42_PV,KBLR_Y_PV,KBLR_Y22_PV,LKF_A0_RS4_Alpha,LKF_A0_RS4_POE,LKF_B0_RS4_Beta,LKF_B0_RS4_PO,LKF_Bx_ROW_19H1_Alpha,LKF_Bx_ROW_19H1_POE,LKF_Bx_ROW_19H2_Beta,LKF_Bx_ROW_19H2_PV,LKF_Bx_ROW_20H1_PV,LKF_Bx_Win10X_PV,LKF_Bx_Win10X_Beta,LKF_N-1_(BXTM)_RS3_POE,LKF_N-1_(ICL)_RS3_POE,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Simics_VP_RS2_PSS1.1,TGL_U42_RS4_PV,TGL_Y42_RS4_PV,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P_ADP-LP_DDR4_PreAlpha,ADL-P_ADP-LP_DDR5_PreAlpha</t>
  </si>
  <si>
    <t>BIOS-Boot-Flows,DP-Display,HDMI,LAN,M.2 PCIe Gen4,PCIe-Gen4,PCIe_Gen5,Port 80,Power Btn/HID,PS/2,RVP SKU support,SATA/PCIe combo ports,Serial,System Buttons,UART,USB/XHCI ports,USB-TypeC</t>
  </si>
  <si>
    <t>TOPS requirement 
ADL_P: 16011171142</t>
  </si>
  <si>
    <t>All the applicable onboard Ports and Slots in RVP as per TOPS/POR document should function without any issue</t>
  </si>
  <si>
    <t>bios.alderlake,bios.amberlake,bios.arrowlake,bios.coffeelake,bios.cometlake,bios.icelake-client,bios.jasperlake,bios.kabylake,bios.kabylake_r,bios.lakefield,bios.lunarlake,bios.meteorlake,bios.raptorlake,bios.raptorlake_refresh,bios.rocketlake,bios.skylake,bios.tigerlake,bios.whiskeylake,ifwi.arrowlake,ifwi.lunarlake,ifwi.meteorlake,ifwi.raptorlake</t>
  </si>
  <si>
    <t>bios.alderlake,bios.amberlake,bios.coffeelake,bios.cometlake,bios.icelake-client,bios.jasperlake,bios.kabylake,bios.kabylake_r,bios.lakefield,bios.meteorlake,bios.raptorlake,bios.rocketlake,bios.tigerlake,bios.whiskeylake,ifwi.meteorlake,ifwi.raptorlake</t>
  </si>
  <si>
    <t>This test is to verify all the applicable On-board enabled Ports and Slots in RVP are functioning with out any issues
Refer TOPS for all applicable Ports as per RVP SKU
Applicable Ports like Display (eDP, DP, HDMI) , USB(2.0,3.0, 3.2), Type-c, etc... Slots like UDIMM,SODIMM,PCIe1x,PCIE4x,PCIe16x,M.2,etc...</t>
  </si>
  <si>
    <t>LKF_WCOS_BIOS_BAT_NEW,RKL_S_CMPH_POE_Sanity,RKL_S_TGPH_POE_Sanity,COMMON_QRC_BAT,TGL_H_QRC_NA,ADL_S_QRCBAT,RKL-S X2_(CML-S+CMP-H)_S102,RKL-S X2_(CML-S+CMP-H)_S62,ADL-P_QRC,ADL-P_QRC_BAT,UTR_SYNC,LNLM5SGC,LNLM4SDC1,LNLM3SDC2,LNLM3SDC3,LNLM3SDC4,LNLM3SDC5,LNLM2SDC6,LNLM2SDC7, MTLSGC1, MTLSDC4,MTLSDC1,MTLSDC2,MTLSDC3, MTLSDC5,MTLSDC4,,,RPL-Px_4SP2,RPL-Px_2SDC1 ,MTL-P_4SDC1,MTL-P_3SDC3,MTL-P_3SDC4,MTL-P_5SGC1,MTL-P_4SDC2,MTL-P_2SDC5,MTL-P_2SDC6,MTL-M_5SGC1,MTL-M_2SDC4,MTL-M_2SDC5,MTL-M_2SDC6,MTL-M_4SDC1,MTL-M_3SDC3,MTL-M_4SDC2,RPL-Px_4SDC1,RPL-P_3SDC3,RPL-S_5SGC1,RPL-S_2SDC3,RPL-S_2SDC2,RPL-S_2SDC9,RPL-S_2SDC1,RPL-S_4SDC2,RPLS_SV1GC,RPLS_Win10GC,RPLS_SV1DC,RPL-S_4SDC1,RPL-S_3SDC1,RPL-SBGA_5SC, RPL_Hx-R-GC,RPL_Hx-R-DC1,RPL-SBGA_4SC,RPLHx_SV1GC,RPLHx_Win10GC,RPL-SBGA_DC3,RPL-SBGA_3SC,RPL-SBGA_3SC-2,RPL-SBGA_2SC1,RPL-SBGA_2SC21,RPL-P_5SGC1,RPLP_SV1GC,RPLP_Win10GC,RPL-P_2SDC5,RPL-P_DC7,RPL-P_2SDC3,RPL-P_2SDC4,RPL-P_2SDC6,RPL-P_PNP_GC,,RPL-P_4SDC1,RPLP_SV1DC1,RPLP_Win10DC1,RPL-P_3SDC2,RPLP_SV1DC2,RPLP_Win10DC2,,RPL-Px_5SGC1,,RPL-S_ 5SGC1,RPL-S_2SDC7,RPL-S_3SDC1,RPL-S_4SDC1,RPL-S_3SDC1,RPL-S_4SDC2,RPLS_SV1GC,RPLS_Win10GC,RPLS_SV1DC,RPL-S_4SDC2,RPLS_SV1GC,RPLS_Win10GC,RPLS_SV1DC,RPL-S_2SDC1,RPL-S_2SDC2,RPL-S_2SDC9,RPL-S_2SDC3,RPL_S_MASTER,RPL_P_MASTER,RPL_S_BackwardCompc,ADL-S_ 5SGC_1DPC,ADL-S_4SDC1,ADL-S_4SDC2,ADL-S_4SDC4,ADL_N_MASTER,MTL_Test_Suite,IFWI_TEST_SUITE,IFWI_COMMON_UNIFIED,TGL_H_MASTER,ADL-P_5SGC1,ADL-P_5SGC2,RKL_S_X1_2*1SDC,ADL-M_5SGC1,ADL-M_4SDC1,ADL-M_3SDC1,ADL-M_3SDC2,ADL-M_3SDC3,ADL-M_QRC_BAT,ADL-P_3SDC1,ADL-P_3SDC2,ADL-P_3SDC3,ADL-P_3SDC4,ADL-P_2SDC1,ADL-P_2SDC2,RPL_S_QRCBAT,ADL_N_REV0,ADL-N_REV1,ADL_SBGA_5GC,ADL_SBGA_3DC1,ADL_SBGA_3DC2,ADL_SBGA_3DC3,ADL_SBGA_3DC4,ADL_SBGA_3DC,ADL-M_2SDC2,RPL_Px_QRC,MTL_IFWI_CBV_BIOS,RPL-sbga_QRC_BAT,RPL_P_QRC</t>
  </si>
  <si>
    <t>Verify USB4 storage functionality on cold plug</t>
  </si>
  <si>
    <t>bios.platform,bios.sa,fw.ifwi.iom,fw.ifwi.nphy,fw.ifwi.pmc,fw.ifwi.sam,fw.ifwi.sphy,fw.ifwi.tbt</t>
  </si>
  <si>
    <t>CSS-IVE-122095</t>
  </si>
  <si>
    <t>ADL-S_ADP-S_UDIMM_DDR5_1DPC_PreAlpha,RKL_S61_TGPH_Native_DDR4_RS6_Alpha,RKL_S61_TGPH_Native_DDR4_RS7_Beta,RKL_S61_TGPH_Native_DDR4_RS7_PV,RKL_S81_TGPH_Native_DDR4_RS6_Alpha,RKL_S81_TGPH_Native_DDR4_RS7_Beta,RKL_S81_TGPH_Native_DDR4_RS7_PV,TGL_ H81_RS4_Alpha,TGL_ H81_RS4_Beta,TGL_ H81_RS4_PV,TGL_H81_19H2_RS6_POE,TGL_H81_19H2_RS6_PreAlpha,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P_ADP-LP_DDR4_PreAlpha,ADL-P_ADP-LP_DDR5_PreAlpha</t>
  </si>
  <si>
    <t>USB4</t>
  </si>
  <si>
    <t>TGL Coverage ID :  1306171196,1306171181,1209951317, IceLake-UCIS-4282,1209714323
ADL : 14010213073 , 2207350818
RKL : 14010213073MTL_P:22010767569MTL_M:22010767598MTL : 16011187797 , 16011327358 , 16011327365 , 16011326910</t>
  </si>
  <si>
    <t>USB4 Device should detect in OS and functionality should be working in S0 after cold plugFor SWCM SKU's please use USB4 Monitor tool and below is the expected result.Reference Bug ID: https://hsdes.intel.com/appstore/article/#/16018375056</t>
  </si>
  <si>
    <t>4-low</t>
  </si>
  <si>
    <t>bios.alderlake,bios.arrowlake,bios.lunarlake,bios.meteorlake,bios.raptorlake,bios.raptorlake_refresh,bios.rocketlake,bios.tigerlake,ifwi.arrowlake,ifwi.lunarlake,ifwi.meteorlake,ifwi.raptorlake,ifwi.raptorlake_refresh</t>
  </si>
  <si>
    <t>bios.alderlake,bios.lunarlake,bios.meteorlake,bios.raptorlake,bios.rocketlake,ifwi.meteorlake,ifwi.raptorlake</t>
  </si>
  <si>
    <t>Tenlira,USB Tree View,USB View</t>
  </si>
  <si>
    <t>This test is to Verify USB4 device functionality on cold plug </t>
  </si>
  <si>
    <t>COMMON_QRC_BAT,ADL-S_Delta1,ADL-P_QRC_BAT,MTL_PSS_1.1,UTR_SYNC,LNL_M_PSS0.8,MTL_P_MASTER,RPL_P_MASTER,MTL_S_MASTER,RPL_S_MASTER,IFWI_FOC_BAT,MTL_M_MASTER,MTL_PSS_0.8_Block,RPL_S_BackwardComp,ADL-S_ 5SGC_1DPC,IFWI_TEST_SUITE,IFWI_COMMON_UNIFIED,ADL-S_4SDC1,ADL-S_4SDC2,ADL-S_4SDC4,TGL_H_MASTER,ADL-P_5SGC1,ADL-P_5SGC2,ADL_M_QRC_BAT,ADL-M_5SGC1,ADL-M_2SDC2,ADL-P_4SDC1,ADL-P_3SDC5,MTL_SIMICS_IN_EXECUTION_TEST,RPL-Px_5SGC1,RPL-Px_3SDC1,RPL-P_5SGC1,RPL-P_5SGC2,RPL-P_4SDC1,RPL-P_3SDC2,RPL-P_2SDC3,RPL-S_ 5SGC1,RPL-S_4SDC1,RPL_S_IFWI_PO_Phase3,MTL_HFPGA_TCSS,ADL_SBGA_5GC,RPL-SBGA_5SC,KBL_NON_ULT,EC-NA,EC-REVIEW,TCSS-TBT-P1,ICL-ArchReview-PostSi,GLK-RS3-10_IFWI,ICL_BAT_NEW,LKF_ERB_PO,BIOS_EXT_BAT,UDL2.0_ATMS2.0,LKF_PO_Phase3,LKF_PO_New_P3,TGL_ERB_PO,TGL_BIOS_PO_P2,TGL_IFWI_PO_P2,TGL_NEW_BAT,ADL-S_TGP-H_PO_Phase2,LKF_WCOS_BIOS_BAT_NEW,IFWI_Payload_TBT,IFWI_Payload_EC,ADL_M_PO_Phase2,ADL_N_MASTER,ADL_N_5SGC1,ADL_N_4SDC1,ADL_N_3SDC1,ADL_N_2SDC1,ADL_N_2SDC2,ADL_N_2SDC3,MTL_VS_0.8,MTL_Test_Suite,MTL_IFWI_PSS_EXTENDED,CQN_DASHBOARD,ADL-M_3SDC1,ADL-M_3SDC2,ADL-M_2SDC1,ADL-P_4SDC2,ADL_N_PO_Phase2,ADL_N_REV0,ADL-N_REV1,MTL_IFWI_BAT,RPL-S_5SGC1,RPL-S_4SDC2,RPL-S_2SDC3,RPL-S_2SDC4,RPL_Px_PO_P3,MTL_IFWI_QAC,MTL-M_5SGC1,MTL-M_4SDC1,MTL-M_4SDC2,MTL-M_3SDC3,MTL-M_2SDC4,MTL-M_2SDC5,MTL-M_2SDC6,MTL_IFWI_IAC_NPHY,RPL_SBGA_IFWI_PO_Phase3,MTL_IFWI_CBV_TBT,MTL_IFWI_CBV_EC,MTL_IFWI_CBV_BIOS,MTL-P_5SGC1,MTL-P_4SDC1,MTL-P_4SDC2,MTL-P_3SDC3,MTL-P_3SDC4,MTL-P_2SDC5,MTL-P_2SDC6,MTL_A0_P1,RPL_P_PO_P3,RPL-SBGA_4SC,RPL-Px_4SP2,RPL-P_2SDC4,RPL-P_2SDC5,RPL-P_2SDC6,RPL-Px_2SDC1,MTL_M_P_PV_POR,RPL-SBGA_2SC1,RPL-SBGA_2SC2-2,MTL_PSS_1.0_Block,MTLSDC1,MTLSGC1,MTLSDC4,MTLSDC3,MTLSDC2,RPL_P_Q0_DC2_PO_P3,LNLM5SGC,LNLM3SDC3,LNLM3SDC4,LNLM3SDC5,LNLM3SDC1,LNLM2SDC6,LNLM3SDC2,ARL_FT_BLK,RPL_Hx-R-DC1,RPL_Hx-R-GC,RPL_Hx-R-GC,RPL_Hx-R-DC1,RPL_Hx-R-GC,RPL_Hx-R-DC1,ARL_S_PSS1.0MTL_P_QRC_NA,MTL_P_QRC_NA,LNLM2SDC7,LNLM2SDC7,RPL-S_2SDC9,RPLS_SV1GC,RPLS_Win10GC,RPLS_SV1DC,RPLHx_Win10GC,RPLP_SV1GC,RPLP_Win10GC,RPLP_SV1DC1,RPLP_Win10DC1,RPLP_SV1DC2,RPLP_Win10DC2</t>
  </si>
  <si>
    <t>Verify System memory using Windows Memory Diagnostics tool (Basic)</t>
  </si>
  <si>
    <t>anaray5x</t>
  </si>
  <si>
    <t>bios.mrc_client</t>
  </si>
  <si>
    <t>CSS-IVE-99732</t>
  </si>
  <si>
    <t>Memory Technologies and Topologies</t>
  </si>
  <si>
    <t>ADL-S_ADP-S_SODIMM_DDR5_1DPC_Alpha,ADL-S_ADP-S_UDIMM_DDR5_1DPC_PreAlpha,GLK_B0_RS3_PV,GLK_B0_RS4_PV,ICL_U42_RS6_PV,ICL_UN42_KC_PV_RS6,ICL_Y42_RS6_PV,ICL_YN42_RS6_PV,JSLP_POR_20H1_Alpha,JSLP_POR_20H1_PreAlpha,JSLP_POR_20H2_Beta,JSLP_POR_20H2_PV,JSLP_TestChip_19H1_PreAlpha,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PV,TGL_ H81_RS4_Alpha,TGL_ H81_RS4_Beta,TGL_ H81_RS4_PV,TGL_H81_19H2_RS6_POE,TGL_H81_19H2_RS6_PreAlpha,TGL_U42_RS4_PV,TGL_Y42_RS4_PV,TGL_Z0_(TGPLP-A0)_RS4_PPOExit,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ADL-P_ADP-LP_LP5_PreAlpha,ADL-P_ADP-LP_L4X_PreAlpha,ADL-P_ADP-LP_DDR4_PreAlpha,ADL-P_ADP-LP_DDR5_PreAlpha</t>
  </si>
  <si>
    <t>Memory Technologies/Topologies</t>
  </si>
  <si>
    <t>Created based GLK UCIS/ IFWI criteria
BC-RQTBC-16675
ADL FR ID: 22010529976</t>
  </si>
  <si>
    <t>Should be able to run and verify Memory Diagnostic Test in Basic mode with the given pass count, without any issues.</t>
  </si>
  <si>
    <t>bios.alderlake,bios.amberlake,bios.arrowlake,bios.geminilake,bios.icelake-client,bios.jasperlake,bios.lakefield,bios.lunarlake,bios.meteorlake,bios.raptorlake,bios.rocketlake,bios.tigerlake,ifwi.arrowlake,ifwi.geminilake,ifwi.icelake,ifwi.lakefield,ifwi.lunarlake,ifwi.meteorlake,ifwi.raptorlake,ifwi.tigerlake</t>
  </si>
  <si>
    <t>bios.alderlake,bios.geminilake,bios.icelake-client,bios.jasperlake,bios.lakefield,bios.lunarlake,bios.meteorlake,bios.raptorlake,bios.rocketlake,bios.tigerlake,ifwi.geminilake,ifwi.icelake,ifwi.lakefield,ifwi.meteorlake,ifwi.raptorlake,ifwi.tigerlake</t>
  </si>
  <si>
    <t>System Memory is verified using Windows Memory Diagnostics tool, for a memory problem that isn’t being automatically detected.</t>
  </si>
  <si>
    <t>CFL-PRDtoTC-Mapping,ICL-ArchReview-PostSi,UDL2.0_ATMS2.0,OBC-CNL-CPU-MC-Memory-MRC,OBC-CFL-CPU-MC-Memory-MRC,OBC-ICL-CPU-MC-Memory-MRC,OBC-TGL-CPU-MC-Memory-MRC,ADL-S_Delta1,ADL-S_Delta2,ADL-S_Delta3,RKL-S X2_(CML-S+CMP-H)_S102,RKL-S X2_(CML-S+CMP-H)_S62,UTR_SYNC,LNL_M_PSS0.8,RPL_S_MASTER,RPL_M_MASTER,RPL_P_MASTER,RPL_S_BackwardComp,ADL-S_ 5SGC_1DPC,ADL-S_4SDC2,ADL_N_MASTER,COMMON_QRC_BAT,ADL_N_5SGC1,ADL_N_4SDC1,ADL_N_3SDC1,ADL_N_2SDC1,ADL_N_2SDC2,ADL_N_2SDC3,MTL_Test_Suite,IFWI_TEST_SUITE,IFWI_COMMON_UNIFIED,TGL_H_MASTER,RPL-S_ 5SGC1,RPL-S_4SDC2,RPL-S_2SDC8,RPL-S_2SDC9,RPL-S_2SDC1,RPL-S_2SDC2,RPL-S_2SDC3,ADL-P_5SGC1,ADL-P_5SGC2,ADL-M_5SGC1,RPL-P_5SGC1,RPL-P_DC7,RPL-P_4SDC1,RPL-P_3SDC2,ADL_N_REV0,ADL-N_REV1,ADL_SBGA_5GC,ADL_SBGA_3DC1,ADL_SBGA_3DC2,ADL_SBGA_3DC3,ADL_SBGA_3DC4,RPL-SBGA_5SC,RPL-SBGA_DC3,RPL-SBGA_DC3,RPL-SBGA_3SC,MTL_IFWI_FV,ADL-S_Post-Si_In_Production,MTL-M_5SGC1,MTL-M_4SDC1,MTL-M_4SDC2,MTL-M_3SDC3,MTL-M_2SDC4,MTL-M_2SDC5,MTL-M_2SDC6,RPL-SBGA_4SC,1,2,MTL_IFWI_CBV_BIOS,MTL-P_5SGC1,MTL-P_4SDC1,MTL-P_4SDC2,MTL-P_3SDC3,MTL-P_3SDC4,MTL-P_2SDC5,MTL-P_2SDC6,IPU22.2_BIOS_change,RPL-S_Post-Si_In_Production,RPL-P_2SDC3,RPL-P_2SDC5,RPL-SBGA_3SC-2,MTLSGC1,MTLSDC1,MTLSDC2,MTLSDC3,MTLSDC4,LNLM5SGC,LNLM4SDC1,LNLM3SDC2,LNLM3SDC3,LNLM3SDC4,LNLM3SDC5,LNLM2SDC6,LNLM2SDC7,RPL_Hx-R-DC1,RPL_Hx-R-GC,RPL-S_2SDC9,RPLS_SV1GC,RPLS_Win10GC,RPLS_SV1DC,RPLHx_SV1GC,RPLHx_Win10GC,RPLP_SV1GC,RPLP_Win10GC,RPLP_SV1DC1,RPLP_Win10DC1RPLP_SV1DC2,RPLP_Win10DC2</t>
  </si>
  <si>
    <t>alderlake-m,alderlake-n,alderlake-p,alderlake-s,alderlake-sb,arrowlake-p,arrowlake-px,arrowlake-s,lunarlake-m,lunarlake-p,lunarlake-s,meteorlake-m,meteorlake-p,meteorlake-s,raptorlake-p,raptorlake-s,raptorlake-sbga,raptorlake_refresh-sbga,tigerlake-h</t>
  </si>
  <si>
    <t>Verify System memory using Windows Memory Diagnostics tool (Standard)</t>
  </si>
  <si>
    <t>CSS-IVE-135380</t>
  </si>
  <si>
    <t>ADL-S_ADP-S_SODIMM_DDR5_1DPC_Alpha,ADL-S_ADP-S_UDIMM_DDR5_1DPC_PreAlpha,GLK_B0_RS3_PV,GLK_B0_RS4_PV,ICL_U42_RS6_PV,ICL_UN42_KC_PV_RS6,ICL_Y42_RS6_PV,ICL_YN42_RS6_PV,JSLP_POR_20H1_Alpha,JSLP_POR_20H1_PreAlpha,JSLP_POR_20H2_Beta,JSLP_POR_20H2_PV,JSLP_TestChip_19H1_PreAlpha,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PV,TGL_ H81_RS4_Alpha,TGL_ H81_RS4_Beta,TGL_ H81_RS4_PV,TGL_H81_19H2_RS6_POE,TGL_H81_19H2_RS6_PreAlpha,TGL_U42_RS4_PV,TGL_Y42_RS4_PV,TGL_Z0_(TGPLP-A0)_RS4_PPOExit,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POE,RKL_CML_S_102_TGPH_Xcomp_DDR4_Beta,RKL_CML_S_102_TGPH_Xcomp_DDR4_Alpha,RKL_CML_S_102_TGPH_Xcomp_DDR4_PV,RKL_CML_S_62_TGPH_Xcomp_DDR4_POE,RKL_CML_S_62_TGPH_Xcomp_DDR4_Alpha,RKL_CML_S_62_TGPH_Xcomp_DDR4_Beta,RKL_CML_S_62_TGPH_Xcomp_DDR4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MTL_M_Simics_PSS1.1,MTL_P_Simics_PSS1.1</t>
  </si>
  <si>
    <t>bios.alderlake,bios.jasperlake,bios.lunarlake,bios.raptorlake,bios.rocketlake,bios.tigerlake,ifwi.meteorlake,ifwi.raptorlake,ifwi.tigerlake</t>
  </si>
  <si>
    <t>TGL_NEW,UDL2.0_ATMS2.0,OBC-TGL-CPU-MC-Memory-MRC,ADL-S_TGP-H_PO_Phase2,ADL-P_QRC_BAT,UTR_SYNC,ADL-S_4SDC2,ADL_N_MASTER,ADL_N_5SGC1,ADL_N_4SDC1,ADL_N_3SDC1,ADL_N_2SDC1,ADL_N_2SDC2,ADL_N_2SDC3,RPL_S_MASTER,RPL_S_Backwardcomp,IFWI_TEST_SUITE,IFWI_COMMON_UNIFIED,MTL_Test_Suite,MTL_TRY_RUN,TGL_H_MASTER,RPL-S_ 5SGC1,RPL-S_4SDC2,RPL-S_2SDC8,RPL-S_2SDC9,RPL-S_2SDC1,RPL-S_2SDC2,RPL-S_2SDC3MTL_TRP_2,MTL_PSS_0.8_NEW,ADL-P_5SGC1,ADL-P_5SGC2,ADL-M_5SGC1,MTL_SIMICS_IN_EXECUTION_TEST,ADL-N_QRC_BAT,RPL-Px_5SGC1,RPL-Px_4SDC1,RPL-P_5SGC1,RPL-P_DC7,RPL-P_4SDC1,RPL-P_3SDC2,RPL_P_MASTER,ADL_N_REV0,ADL-N_REV1,ADL_SBGA_5GC,ADL_SBGA_3DC1,ADL_SBGA_3DC2,ADL_SBGA_3DC3,ADL_SBGA_3DC4,RPL-SBGA_5SC,RPL-SBGA_DC3,RPL-SBGA_DC3,RPL-SBGA_3SC,MTL_IFWI_FV,LNL_M_PSS0.8,MTL-M_5SGC1,MTL-M_4SDC1,MTL-M_4SDC2,MTL-M_3SDC3,MTL-M_2SDC4,MTL-M_2SDC5,MTL-M_2SDC6,RPL-SBGA_4SC,1,2,MTL IFWI_Payload_Platform-Val,MTL-P_5SGC1,MTL-P_4SDC1,MTL-P_4SDC2,MTL-P_3SDC3,MTL-P_3SDC4,MTL-P_2SDC5,MTL-P_2SDC6,IPU22.2_BIOS_change,RPL-Px_4SP2,RPL-Px_2SDC1,RPL-P_2SDC3,RPL-P_2SDC5,MTL_M_P_PV_POR,RPL-SBGA_3SC-2,MTLSGC1,MTLSDC1,MTLSDC2,MTLSDC3,MTLSDC4,LNLM5SGC,LNLM4SDC1,LNLM3SDC2,LNLM3SDC3,LNLM3SDC4,LNLM3SDC5,LNLM2SDC6,LNLM2SDC7,RPL_Hx-R-GC,RPL_Hx-R-DC1,RPL-S_2SDC9,RPLS_SV1GC,RPLS_Win10GC,RPLS_SV1DC,RPLHx_SV1GC,RPLHx_Win10GC,RPLP_SV1GC,RPLP_Win10GC,RPLP_SV1DC1,RPLP_Win10DC1RPLP_SV1DC2,RPLP_Win10DC2</t>
  </si>
  <si>
    <t>Verify S4 wake using power button in  DC /AC only mode</t>
  </si>
  <si>
    <t>CSS-IVE-61856</t>
  </si>
  <si>
    <t>AML_5W_Y22_ROW_PV,AML_7W_Y22_KC_PV,AMLR_Y42_PV_RS6,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ICL_U42_RS6_PV,ICL_UN42_KC_PV_RS6,ICL_Y42_RS6_PV,ICL_YN42_RS6_PV,JSLP_POR_20H1_Alpha,JSLP_POR_20H1_PreAlpha,JSLP_POR_20H2_Beta,JSLP_POR_20H2_PV,JSLP_TestChip_19H1_PreAlpha,KBL_H42_PV,KBL_U21_PV,KBL_U22_PV,KBL_U23e_PV,KBL_Y22_PV,KBLR_Y_PV,TGL_ H81_RS4_Alpha,TGL_ H81_RS4_Beta,TGL_ H81_RS4_PV,TGL_H81_19H2_RS6_POE,TGL_H81_19H2_RS6_PreAlpha,TGL_U42_RS4_PV,TGL_Y42_RS4_PV,WHL_U42_PV,TGL_U42_RS6_Alpha,TGL_U42_RS6_Beta,TGL_U42_RS6_PV,TGL_Y42_RS6_Alpha,TGL_Y42_RS6_Beta,TGL_Y42_RS6_PV,AML_Y42_Win10X_PV,CML_U42_DG1_DDR4_PV,CML_U62_DG1_DDR4_PV,DG1_TGL_Y_PreAlpha,DG1_ TGL_Y _Alpha,DG1_ TGL_Y _Beta,DG1_ TGL_Y _PV,DG2_ADL_P_Alpha,DG2_ADL_P_Beta,DG2_ADL_P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POE,ADL-M_ADP-M_LP5_20H1_Alpha,ADL-M_ADP-M_LP5_20H1_Beta,ADL-M_ADP-M_LP5_20H1_PV,ADL-M_ADP-M_LP5_21H1_POE,ADL-M_ADP-M_LP5_21H1_POE,ADL-M_ADP-M_LP5_21H1_Alpha,ADL-M_ADP-M_LP5_21H1_Beta,ADL-M_ADP-M_LP5_21H1_PV,TGL_H81_20H1_RS7_ALPHA,TGL_H81_20H1_RS7_BETA,TGL_H81_20H1_RS7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JSLP_Win10x_PreAlpha,JSLP_Win10x_PV,JSLP_Win10x_Alpha,JSLP_Win10x_Beta,MTL_M_Simics_PSS1.1,MTL_P_Simics_PSS1.1,ADL-P_ADP-LP_LP5_PreAlpha,ADL-P_ADP-LP_L4X_PreAlpha,ADL-M_ADP-M_LP5_20H1_PreAlpha,ADL-M_ADP-M_LP5_21H1_PreAlpha,ADL-P_ADP-LP_DDR4_PreAlpha,ADL-P_ADP-LP_DDR5_PreAlpha,TGLR_UP3_HR21_PreAlpha,TGLR_UP3_HR21_Alpha,TGLR_UP3_HR21_Beta,TGLR_UP3_HR21_PV</t>
  </si>
  <si>
    <t>BC-RQTBC-10586,
BC-RQTBC-12867,
BC-RQTBC-13286,
BC-RQTBCTL-1208
BC-RQTBC-16798
RKL, JSLP: 2203202897 , 2203202923
ADL: 1305938087</t>
  </si>
  <si>
    <t>System should enter Hibernation (S4)  when Power Button is pressed and should resume back when power button is pressed again </t>
  </si>
  <si>
    <t>bios.alderlake,bios.amberlake,bios.apollolake,bios.arrowlake,bios.cannonlake,bios.coffeelake,bios.cometlake,bios.icelake-client,bios.jasperlake,bios.kabylake,bios.kabylake_r,bios.lakefield,bios.lunarlake,bios.meteorlake,bios.raptorlake,bios.raptorlake_refresh,bios.tigerlake,bios.whiskeylake,ifwi.amberlake,ifwi.arrowlake,ifwi.lunarlake,ifwi.meteorlake,ifwi.raptorlake,ifwi.raptorlake_refresh</t>
  </si>
  <si>
    <t>bios.alderlake,bios.amberlake,bios.apollolake,bios.cannonlake,bios.coffeelake,bios.cometlake,bios.geminilake,bios.icelake-client,bios.jasperlake,bios.kabylake,bios.kabylake_r,bios.lunarlake,bios.raptorlake,bios.tigerlake,bios.whiskeylake,ifwi.amberlake,ifwi.apollolake,ifwi.cannonlake,ifwi.coffeelake,ifwi.cometlake,ifwi.geminilake,ifwi.icelake,ifwi.kabylake,ifwi.kabylake_r,ifwi.meteorlake,ifwi.raptorlake,ifwi.tigerlake,ifwi.whiskeylake</t>
  </si>
  <si>
    <t xml:space="preserve">Intention of the test case is to verify below requirement.
	When the power button is pressed, EC FW shall assert PWRBTN# signal to PCH
</t>
  </si>
  <si>
    <t>EC-GPIO,EC-SX,EC-REVIEW,CFL-PRDtoTC-Mapping,ICL_BAT_NEW,BIOS_EXT_BAT,InProdATMS1.0_03March2018,ECVAL-EXBAT-2018,PSE 1.0,EC-BAT-automation,OBC-ICL-PCH-GPIO-HwBtns/LEDs/Switchs,OBC-TGL-PCH-GPIO-HwBtns/LEDs/Switchs,GLK_ATMS1.0_Automated_TCs,KBLR_ATMS1.0_Automated_TCs,CML_EC_BAT,IFWI_Payload_PMC,IFWI_Payload_EC,EC_MECC,MTL_PSS_1.1,ARL_S_PSS1.1,ADL-M_21H2,UTR_SYNC,LNL_M_PSS0.8,ADL_N_MASTER,ADL_N_5SGC1,ADL_N_3SDC1,ADL_N_2SDC1,ADL_N_2SDC2,ADL_N_2SDC3,IFWI_TEST_SUITE,IFWI_COMMON_UNIFIED,MTL_Test_Suite,TGL_H_MASTER,ADL-P_5SGC1,ADL-P_5SGC2,ADL-M_5SGC1,RPL-Px_5SGC1,RPL-Px_3SDC1,ADL_N_REV0,ADL-N_REV1,MTL_IFWI_BAT,ADL_SBGA_5GC,ERB,GLK-IFWI-SI,ICL-ArchReview-PostSi,OBC-CNL-EC-SMC-EM-ManageCharger,OBC-CFL-EC-SMC-EM-ManageCharger,OBC-ICL-EC-SMC-EM-ManageCharger,OBC-TGL-EC-SMC-EM-ManageCharger,OBC-LKF-PTF-DekelPhy-EM-PMC_EClite_ManageCharger,CML_BIOS_SPL,CML_EC_FV,IFWI_Payload_Platform,RPL-P_5SGC2,RPL-P_3SDC2,RPL-P_3SDC3, ,RPL-P_PNP_GC,RPL-Px_4SDC1,RPL-Px_3SDC2,MTL-M_5SGC1,MTL-M_4SDC1,MTL-M_4SDC2,MTL-M_3SDC3,MTL-M_2SDC4,MTL-M_2SDC5,MTL-M_2SDC6,MTL_IFWI_CBV_PMC,MTL_IFWI_CBV_EC,MTL IFWI_Payload_Platform-Val,MTL-M/P_Pre-Si_In_Production,MTL-P_5SGC1,MTL-P_4SDC1,MTL-P_4SDC2,MTL-P_3SDC3,MTL-P_3SDC4,MTL-P_2SDC5,MTL-P_2SDC6,RPL_Px_PO_New_P3,RPL-SBGA_4SC,RPL-P_4SDC1,ARL_Px_IFWI_CI,LNLM5SGC,LNLM3SDC3,LNLM3SDC4,LNLM3SDC5,LNLM5SGC,LNLM3SDC3,LNLM3SDC4,LNLM3SDC5,LNLM5SGC,LNLM3SDC3,LNLM3SDC4,LNLM3SDC5,LNLM3SDC1,LNLM2SDC6,LNLM5SGC,LNLM3SDC3,LNLM3SDC4,LNLM3SDC5,LNLM3SDC1,LNLM2SDC6,LNLM5SGC,LNLM3SDC3,LNLM3SDC4,LNLM3SDC5,LNLM3SDC1,LNLM2SDC6,LNLM5SGC,LNLM3SDC3,LNLM3SDC4,LNLM3SDC5,LNLM3SDC1,LNLM2SDC6,LNLM3SDC2,RPL-Px_4SP2,RPL-P_4SDC1,RPL-P_3SDC2,RPL_Hx-R-DC1,RPL_Hx-R-GC,RPL_Hx-R-GC,RPL_Hx-R-DC1,RPL_Hx-R-GC,RPL_Hx-R-DC1,LNLM2SDC7,LNLM2SDC7,RPLHx_Win10GC,RPLHx_Win10GC,RPLP_SV1GC,RPLP_Win10GC,RPLP_SV1DC1,RPLP_Win10DC1,RPLP_SV1DC2,RPLP_Win10DC2</t>
  </si>
  <si>
    <t>alderlake-m,alderlake-n,alderlake-p,alderlake-sb,arrowlake-p,arrowlake-s,lunarlake-m,meteorlake-m,meteorlake-p,raptorlake-p,raptorlake-px,raptorlake-sbga,raptorlake_refresh-sbga,tigerlake-h</t>
  </si>
  <si>
    <t>Verify Lid Switch Action can put system to S4 and Lid Switch Action can not wake system from S4</t>
  </si>
  <si>
    <t>bios.pch,fw.ifwi.bios,fw.ifwi.ec,fw.ifwi.pchc</t>
  </si>
  <si>
    <t>CSS-IVE-61861</t>
  </si>
  <si>
    <t>AML_5W_Y22_ROW_PV,AML_7W_Y22_KC_PV,AMLR_Y42_PV_RS6,APL_A1_TH2_PV,APL_B0_RS1_PV,APL_B1_RS1_PV,CFL_H62_RS2_PV,CFL_H62_RS3_PV,CFL_H62_RS4_PV,CFL_H62_RS5_PV,CFL_H62_uSFF_KC_RS4_PV,CFL_H82_RS5_PV,CFL_H82_RS6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Y42_RS6_PV,JSLP_POR_20H1_Alpha,JSLP_POR_20H1_PreAlpha,JSLP_POR_20H2_Beta,JSLP_POR_20H2_PV,JSLP_TestChip_19H1_PreAlpha,KBL_U21_PV,KBL_U22_PV,KBL_U23e_PV,KBL_Y22_PV,KBLR_Y_PV,TGL_ H81_RS4_Alpha,TGL_ H81_RS4_Beta,TGL_ H81_RS4_PV,TGL_H81_19H2_RS6_POE,TGL_H81_19H2_RS6_PreAlpha,TGL_U42_RS4_PV,TGL_UY42_PO,TGL_Y42_RS4_PV,TGL_Z0_(TGPLP-A0)_RS4_PPOExit,WHL_U42_PV,TGL_U42_RS6_Alpha,TGL_U42_RS6_Beta,TGL_U42_RS6_PV,TGL_Y42_RS6_Alpha,TGL_Y42_RS6_Beta,TGL_Y42_RS6_PV,AML_Y42_Win10X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M_ADP-M_LP5_20H1_PreAlpha,ADL-M_ADP-M_LP5_21H1_PreAlpha,ADL-P_ADP-LP_DDR4_PreAlpha,ADL-P_ADP-LP_DDR5_PreAlpha,TGLR_UP3_HR21_PreAlpha,TGLR_UP3_HR21_Alpha,TGLR_UP3_HR21_Beta,TGLR_UP3_HR21_PV</t>
  </si>
  <si>
    <t>S-states,Virtual Lid</t>
  </si>
  <si>
    <t>BC-RQTBC-10585,BC-RQTBC-13285,BC-RQTBC-14010
ICL Req id:BC-RQTBC-15310
BC-RQTBC-16797
BC-RQTBCTL-1207</t>
  </si>
  <si>
    <t>1. Lid Switch Action should put SUT into S4
2. Should not be able to wake system using Lid action from S4 in AC and DC mode.
3. SUT should wake from power button press without any issue</t>
  </si>
  <si>
    <t>bios.alderlake,bios.amberlake,bios.apollolake,bios.arrowlake,bios.cannonlake,bios.coffeelake,bios.cometlake,bios.geminilake,bios.icelake-client,bios.jasperlake,bios.kabylake,bios.kabylake_r,bios.lakefield,bios.lunarlake,bios.meteorlake,bios.raptorlake,bios.raptorlake_refresh,bios.tigerlake,bios.whiskeylake,ifwi.amberlake,ifwi.apollolake,ifwi.arrowlake,ifwi.lunarlake,ifwi.meteorlake,ifwi.raptorlake,ifwi.raptorlake_refresh</t>
  </si>
  <si>
    <t>bios.alderlake,bios.amberlake,bios.apollolake,bios.cannonlake,bios.coffeelake,bios.cometlake,bios.geminilake,bios.icelake-client,bios.jasperlake,bios.kabylake,bios.kabylake_r,bios.raptorlake,bios.tigerlake,bios.whiskeylake,ifwi.amberlake,ifwi.apollolake,ifwi.cannonlake,ifwi.coffeelake,ifwi.cometlake,ifwi.geminilake,ifwi.icelake,ifwi.kabylake,ifwi.kabylake_r,ifwi.meteorlake,ifwi.raptorlake,ifwi.tigerlake,ifwi.whiskeylake</t>
  </si>
  <si>
    <t>Intention of the test case is to verify below scenario.
Lid Switch  action puts SUT into Hibernate state (S4) and  lid action should not wake SUT from S4 state</t>
  </si>
  <si>
    <t>EC-FV,EC-GPIO,EC-SX,CFL-PRDtoTC-Mapping,GLK_Auto_NotReady,GLK_Win10S,GLK-RS3-10_IFWI,ICL_BAT_NEW,LKF_ERB_PO,BIOS_EXT_BAT,InProdATMS1.0_03March2018,PSE 1.0,OBC-CNL-EC-GPIO-Switches-VirtualLID,OBC-CFL-EC-GPIO-Switches-VirtualLID,OBC-ICL-EC-GPIO-HwBtns/LEDs/Switchs-VirtualLID,GLK_ATMS1.0_Automated_TCs,TGL_BIOS_PO_P3,TGL_IFWI_PO_P3,CML_EC_FV,IFWI_Payload_EC,IFWI_Payload_PMC,EC_MECC,UTR_SYNC,ADL_N_MASTER,ADL_N_5SGC1,ADL_N_4SDC1,ADL_N_3SDC1,ADL_N_2SDC1,ADL_N_2SDC2,ADL_N_2SDC3,IFWI_TEST_SUITE,IFWI_COMMON_UNIFIED,MTL_Test_Suite,MTL_PSS_0.8,TGL_H_MASTER,ADL-P_5SGC1,ADL-P_5SGC2,ADL-M_5SGC1,RPL-Px_5SGC1,RPL-Px_3SDC1,ADL_N_REV0,ADL-N_REV1,MTL_IFWI_BAT,ADL_SBGA_5GC,GLK-IFWI-SI,ICL-ArchReview-PostSi,OBC-CNL-EC-SMC-EM-ManageCharger,OBC-CFL-EC-SMC-EM-ManageCharger,OBC-ICL-EC-SMC-EM-ManageCharger,OBC-TGL-EC-SMC-EM-ManageCharger,OBC-LKF-PTF-DekelPhy-EM-PMC_EClite_ManageCharger,CML_BIOS_SPL,IFWI_Payload_Platform,RPL-P_5SGC1,RPL-P_5SGC2,RPL-P_4SDC1,RPL-P_3SDC2,RPL-P_2SDC3,RPL-P_3SDC3,RPL-P_2SDC4,RPL-P_PNP_GC,RPL-Px_4SDC1,RPL-Px_3SDC2,LNL_M_PSS0.8,MTL-M_5SGC1,MTL-M_4SDC1,MTL-M_4SDC2,MTL-M_3SDC3,MTL-M_2SDC4,MTL-M_2SDC5,MTL-M_2SDC6,MTL_IFWI_IAC_EC,MTL_IFWI_CBV_PMC,MTL_IFWI_CBV_BIOS,RPL-SBGA_5SC,MTL-P_5SGC1,MTL-P_4SDC1,MTL-P_4SDC2,MTL-P_3SDC3,MTL-P_3SDC4,MTL-P_2SDC5,MTL-P_2SDC6,RPL-SBGA_4SC,RPL-Px_4SP2,RPL-P_2SDC5,RPL-P_2SDC6,RPL-Px_2SDC1,ARL_Px_IFWI_CI,MTL_M_P_PV_POR,RPL-SBGA_2SC1,RPL-SBGA_2SC2,RPL-SBGA_3SC-2,RPL-SBGA_3SC,LNLM5SGC,LNLM3SDC3,LNLM3SDC4,LNLM3SDC5,RPL_Hx-R-DC1,RPL_Hx-R-GC,RPL_Hx-R-GC,RPL_Hx-R-DC1,RPL_Hx-R-GC,RPL_Hx-R-DC1,LNLM2SDC7,LNLM2SDC7,RPLHx_Win10GC,RPLHx_Win10GC,RPLP_SV1GC,RPLP_Win10GC,RPLP_SV1DC1,RPLP_Win10DC1,RPLP_SV1DC2,RPLP_Win10DC2</t>
  </si>
  <si>
    <t>Verify if the SUT shuts down when the Power Button is held for more than 10 seconds</t>
  </si>
  <si>
    <t>CSS-IVE-61866</t>
  </si>
  <si>
    <t>ADL-S_ADP-S_SODIMM_DDR5_1DPC_Alpha,AML_5W_Y22_ROW_PV,ADL-S_ADP-S_UDIMM_DDR5_1DPC_PreAlpha,AML_7W_Y22_KC_PV,AMLR_Y42_PV_RS6,CFL_H62_RS2_PV,CFL_H62_RS3_PV,CFL_H62_RS4_PV,CFL_H62_RS5_PV,CFL_H62_uSFF_KC_RS4_PV,CFL_H82_RS5_PV,CFL_H82_RS6_PV,CFL_U43e_LP3_KC_PV,CFL_U43e_PV,CML_H82_CMPH_DDR4_RS6_SR20_Beta,CML_H82_CMPH_DDR4_RS6_SR20_POE,CML_H82_CMPH_DDR4_RS7_SR20_PV,CML_S102_CMPH_DDR4_RS6_SR20_Beta,CML_S102_CMPH_DDR4_RS6_SR20_POE,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UN42_KC_PV_RS6,ICL_Y42_RS6_PV,ICL_YN42_RS6_PV,JSLP_POR_20H1_Alpha,JSLP_POR_20H1_PreAlpha,JSLP_POR_20H2_Beta,JSLP_POR_20H2_PV,KBL_H42_PV,KBL_U21_PV,KBL_U22_PV,KBL_U23e_PV,KBL_Y22_PV,KBLR_Y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U42_RS4_PV,TGL_Y42_RS4_PV,TGL_Z0_(TGPLP-A0)_RS4_PPOExit,WHL_U42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DL-S_HSLE_PSS0.8,ADL-S_HSLE_PSS1.0,ADL-S_HSLE_PSS1.1,CML_U42_DG1_DDR4_PV,CML_U62_DG1_DDR4_PV,RKL_CML_S_102_TGPH_Xcomp_DDR4_Beta,RKL_CML_S_102_TGPH_Xcomp_DDR4_Alpha,RKL_CML_S_102_TGPH_Xcomp_DDR4_PV,RKL_CML_S_62_TGPH_Xcomp_DDR4_Alpha,RKL_CML_S_62_TGPH_Xcomp_DDR4_Beta,RKL_CML_S_62_TGPH_Xcomp_DDR4_PV,DG1_TGL_Y_PreAlpha,DG1_ TGL_Y _Alpha,DG1_ TGL_Y _Beta,DG1_ TGL_Y _PV,DG2_ADL_P_Alpha,DG2_ADL_P_Beta,DG2_ADL_P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S_Simics_PSS0.8,MTL_S_Simics_PSS1.0,MTL_N_Simics_PSS0.8,MTL_N_Simics_PSS1.0,MTL_M_Simics_PSS1.1,MTL_P_Simics_PSS1.1,MTL_S_Simics_PSS1.1,MTL_N_Simics_PSS1.1,ADL-P_ADP-LP_LP5_PreAlpha,ADL-P_ADP-LP_L4X_PreAlpha,ADL-M_ADP-M_LP5_20H1_PreAlpha,ADL-M_ADP-M_LP5_21H1_PreAlpha,ADL-P_ADP-LP_DDR4_PreAlpha,ADL-P_ADP-LP_DDR5_PreAlpha,TGLR_UP3_HR21_PreAlpha,TGLR_UP3_HR21_Alpha,TGLR_UP3_HR21_Beta,TGLR_UP3_HR21_PV</t>
  </si>
  <si>
    <t>Power Btn/HID</t>
  </si>
  <si>
    <t>BC-RQTBC-10601,BC-RQTBC-12867,BC-RQTBCTL-1238
1405574530
1405574526
1209574571
BC-RQTBC-12922
RKL , JSLP: 2203202923 , 2203202897
MTL: 16011187654 , 16011326921</t>
  </si>
  <si>
    <t>Pressing the Power Button more than 10 seconds leads to SUT shutdown irrespective of OS Power Settings</t>
  </si>
  <si>
    <t>bios.alderlake,bios.amberlake,bios.apollolake,bios.arrowlake,bios.cannonlake,bios.coffeelake,bios.cometlake,bios.icelake-client,bios.jasperlake,bios.kabylake,bios.kabylake_r,bios.lakefield,bios.lunarlake,bios.meteorlake,bios.raptorlake,bios.raptorlake_refresh,bios.rocketlake,bios.tigerlake,bios.whiskeylake,ifwi.amberlake,ifwi.arrowlake,ifwi.lunarlake,ifwi.meteorlake,ifwi.raptorlake,ifwi.raptorlake_refresh</t>
  </si>
  <si>
    <t>bios.alderlake,bios.amberlake,bios.apollolake,bios.arrowlake,bios.cannonlake,bios.coffeelake,bios.cometlake,bios.geminilake,bios.icelake-client,bios.jasperlake,bios.kabylake,bios.kabylake_r,bios.lunarlake,bios.meteorlake,bios.raptorlake,bios.rocketlake,bios.tigerlake,bios.whiskeylake,ifwi.amberlake,ifwi.apollolake,ifwi.cannonlake,ifwi.coffeelake,ifwi.cometlake,ifwi.geminilake,ifwi.icelake,ifwi.kabylake,ifwi.kabylake_r,ifwi.meteorlake,ifwi.raptorlake,ifwi.tigerlake,ifwi.whiskeylake</t>
  </si>
  <si>
    <t>Intention of the test case is to verify below requirement.
	While system is in S0 running Win8/Winblue OS, EC FW shall send the SCI notification on power button press and release.
	If power button is pressed more than 10 seconds, then power off options (Control Panel,\Hardware and Sound\Power Options\System Settings) will overridden and SUT will switch Off
 </t>
  </si>
  <si>
    <t>RPL-S_ 5SGC1,RPL-S_4SDC1,RPL-S_4SDC2,RPL-S_3SDC1,RPL-S_2SDC2,RPL-S_2SDC3,RPL-S_2SDC7,MTL_VS_0.8,ADL-S_Post-Si_In_Production,MTL-M/P_Pre-Si_In_Production,MTL-M_4SDC2,MTL-M_3SDC3,MTL-M_2SDC4,IFWI_COMMON_UNIFIED,MTL-M_2SDC5,MTL-M_2SDC6,MTL-M_5SGC1,MTL-M_4SDC1,MTL_IFWI_IAC_EC,ADL-S_Post-Si_In_Production,MTL_IFWI_CBV_EC,MTL_IFWI_CBV_BIOS,RPL-SBGA_5SC,MTL-P_5SGC1,MTL-P_4SDC1,MTL-P_4SDC2,MTL-P_3SDC3,MTL-P_3SDC4,MTL-P_2SDC5,MTL-P_2SDC6,ADL-N_Post-Si_In_Production,RPL-S_Post-Si_In_Production,RPL-S_2SDC8,RPL-SBGA_4SC,RPL-P_5SGC1,RPL-P_4SDC1,RPL-P_3SDC2,RPL-P_2SDC3,RPL-P_2SDC4,RPL-P_2SDC5,RPL-P_2SDC6,RPL-P_2SDC6,RPL-SBGA_2SC1,RPL-SBGA_2SC2,RPL-SBGA_3SC-2,RPL-SBGA_3SC,MTLSDC1,MTLSGC1,MTLSDC1,MTLSDC4,MTLSGC1,MTLSDC1,MTLSDC3,MTLSGC1,MTLSDC1,MTLSDC2,MTLSDC3,MTLSDC4,LNLM5SGC,LNLM3SDC3,LNLM3SDC4,LNLM3SDC5,LNLM5SGC,LNLM3SDC3,LNLM3SDC4,LNLM3SDC5,LNLM5SGC,LNLM3SDC3,LNLM3SDC4,LNLM3SDC5,LNLM3SDC1,LNLM2SDC6,LNLM5SGC,LNLM3SDC3,LNLM3SDC4,LNLM3SDC5,LNLM3SDC1,LNLM2SDC6,LNLM5SGC,LNLM3SDC3,LNLM3SDC4,LNLM3SDC5,LNLM3SDC1,LNLM2SDC6,LNLM5SGC,LNLM3SDC3,LNLM3SDC4,LNLM3SDC5,LNLM3SDC1,LNLM2SDC6,LNLM3SDC2,RPL-S_2SDC1,RPL_Hx-R-DC1,RPL_Hx-R-GC,RPL_Hx-R-GC,RPL_Hx-R-DC1,RPL_Hx-R-GC,RPL_Hx-R-DC1,LNLM2SDC7,LNLM2SDC7,RPL-S_2SDC9,RPLS_SV1GC,RPLS_Win10GC,RPLS_SV1DC,RPLHx_Win10GC,RPLP_SV1GC,RPLP_Win10GC,RPLP_SV1DC1,RPLP_Win10DC1,RPLP_SV1DC2,RPLP_Win10DC2</t>
  </si>
  <si>
    <t>alderlake-m,alderlake-n,alderlake-p,alderlake-s,alderlake-sb,arrowlake-p,arrowlake-px,arrowlake-s,lunarlake-m,meteorlake-m,meteorlake-p,meteorlake-s,raptorlake-p,raptorlake-s,raptorlake-sbga,raptorlake_refresh-sbga,tigerlake-h</t>
  </si>
  <si>
    <t>Verify Press power button can act as a wake source for S4 and S3 states</t>
  </si>
  <si>
    <t>CSS-IVE-91440</t>
  </si>
  <si>
    <t>ADL-S_ADP-S_SODIMM_DDR5_1DPC_Alpha,ADL-S_ADP-S_UDIMM_DDR5_1DPC_PreAlpha,CFL_KBPH_S62_RS3_PV,CFL_S42_RS4_PV,CFL_S42_RS5_PV,CFL_S62_RS4_PV,CFL_S62_RS5_PV,CFL_S82_RS5_PV,CFL_U43e_LP3_KC_PV,CFL_U43e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GLK_B0_RS3_PV,ICL_U42_RS6_PV,ICL_UN42_KC_PV_RS6,ICL_Y42_RS6_PV,ICL_YN42_RS6_PV,JSLP_POR_20H1_Alpha,JSLP_POR_20H1_PreAlpha,JSLP_POR_20H2_Beta,JSLP_POR_20H2_PV,JSLP_TestChip_19H1_PreAlpha,KBL_H42_PV,KBL_S22_PV,KBL_S42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0.5,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1.1,TGL_U42_RS4_PV,TGL_Y42_RS4_PV,TGL_Z0_(TGPLP-A0)_RS4_PPOExit,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DL-S_HSLE_PSS0.8,ADL-S_HSLE_PSS1.0,ADL-S_HSLE_PSS1.1,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MTL_P_Simics_PSS1.1,ADL-P_ADP-LP_LP5_PreAlpha,ADL-P_ADP-LP_L4X_PreAlpha,ADL-M_ADP-M_LP5_20H1_PreAlpha,ADL-M_ADP-M_LP5_21H1_PreAlpha,ADL-P_ADP-LP_DDR4_PreAlpha,ADL-P_ADP-LP_DDR5_PreAlpha,TGLR_UP3_HR21_PreAlpha,TGLR_UP3_HR21_Alpha,TGLR_UP3_HR21_Beta,TGLR_UP3_HR21_PV</t>
  </si>
  <si>
    <t>BC-RQTBC-10586,BC-RQTBC-12867,BC-RQTBC-13286
TGL HSD ID: 220194438
BC-RQTBC-16798
RKL: 2203202477
ADL : 16011161884 , 2203202477
MTL : 16011187598 , 16011327048</t>
  </si>
  <si>
    <t xml:space="preserve">System should enter Hibernation (S4)  when Power Button is pressed and should resume back when power button is pressed again
System should enter sleep (S3)  when Power Button is pressed and should resume back when power button is pressed again 
			LED Indication for ICL_UN and ICL_YN
			System state 
			S0 LED
			D2094
			S0i3 LED
			D2093
			S3 LED
			D2092
			S4 LED
			D2091
			SLP SUS LED
			D2095
			CPU 10 Gate LED
			D2096
			PLT RST LED
			D2097
			S0
			ON
			ON
			ON
			ON
			ON
			ON
			ON
			S0i3
			OFF
			ON
			ON
			ON
			ON
			OFF
			ON
			S3
			ON
			OFF
			ON
			ON
			ON
			OFF
			OFF
			S4
			ON
			OFF
			OFF
			ON
			ON
			OFF
			OFF
			S5
			ON
			OFF
			OFF
			OFF
			ON
			OFF
			OFF
</t>
  </si>
  <si>
    <t>bios.alderlake,bios.arrowlake,bios.cannonlake,bios.coffeelake,bios.cometlake,bios.geminilake,bios.icelake-client,bios.jasperlake,bios.kabylake,bios.lunarlake,bios.meteorlake,bios.raptorlake,bios.tigerlake,ifwi.cannonlake,ifwi.coffeelake,ifwi.cometlake,ifwi.geminilake,ifwi.icelake,ifwi.kabylake,ifwi.meteorlake,ifwi.raptorlake,ifwi.tigerlake</t>
  </si>
  <si>
    <t xml:space="preserve">Intention of the test case is to verify below requirement.
	System should enter Hibernation (S4)  when Power Button is pressed and should resume back when power button is pressed again
	System should enter sleep (S3)  when Power Button is pressed and should resume back when power button is pressed again 
</t>
  </si>
  <si>
    <t>RPL-S_ 5SGC1,RPL-S_4SDC1,RPL-S_4SDC2,RPL-S_3SDC1,RPL-S_2SDC2,RPL-S_2SDC3,RPL-S_2SDC7,MTL_S_BIOS_Emulation,ADL-S_Post-Si_In_Production,MTL-M/P_Pre-Si_In_Production,MTL-M_4SDC1,IFWI_COMMON_UNIFIED,MTL-M_2SDC6,MTL-M_2SDC5,MTL-M_3SDC3,MTL-M_2SDC4,MTL-M_4SDC2,MTL-M_5SGC1,MTL_IFWI_IAC_EC,MTL_IFWI_CBV_PMC,MTL_IFWI_CBV_EC,MTL_IFWI_CBV_BIOS,RPL-SBGA_5SC,MTL_BIOS/Platform_FRs_AO_PO,MTL-P_5SGC1,MTL-P_4SDC1,MTL-P_4SDC2,MTL-P_3SDC3,MTL-P_3SDC4,MTL-P_2SDC5,MTL-P_2SDC6,MTL_A0_P1,RPL-S_Post-Si_In_Production,ADL-N_Post-Si_In_Production,RPL-S_2SDC8,RPL-SBGA_4SC,RPL-P_5SGC1,RPL-P_4SDC1,RPL-P_3SDC2,RPL-P_2SDC3,RPL-P_2SDC4,RPL-P_2SDC5,RPL-P_2SDC6,RPL-P_2SDC6,RPL-SBGA_2SC1,RPL-SBGA_2SC2,RPL-SBGA_3SC-2,RPL-SBGA_3SC,MTLSDC1,MTLSGC1,MTLSDC1,MTLSDC4,MTLSGC1,MTLSDC1,MTLSDC3,MTLSGC1,MTLSDC1,MTLSDC2,MTLSDC3,MTLSDC4,LNLM5SGC,LNLM3SDC3,LNLM3SDC4,LNLM3SDC5,LNLM5SGC,LNLM3SDC3,LNLM3SDC4,LNLM3SDC5,LNLM5SGC,LNLM3SDC3,LNLM3SDC4,LNLM3SDC5,LNLM3SDC1,LNLM2SDC6,LNLM5SGC,LNLM3SDC3,LNLM3SDC4,LNLM3SDC5,LNLM3SDC1,LNLM2SDC6,LNLM5SGC,LNLM3SDC3,LNLM3SDC4,LNLM3SDC5,LNLM3SDC1,LNLM2SDC6,LNLM5SGC,LNLM3SDC3,LNLM3SDC4,LNLM3SDC5,LNLM3SDC1,LNLM2SDC6,LNLM3SDC2,LNL_M_PSS0.8,RPL-S_2SDC1,ARL_S_IFWI_0.5PSS,RPL_Hx-R-DC1,RPL_Hx-R-GC,RPL_Hx-R-GC,RPL_Hx-R-DC1,RPL_Hx-R-GC,RPL_Hx-R-DC1,LNLM2SDC7,LNLM2SDC7,RPL-S_2SDC9,RPLS_SV1GC,RPLS_Win10GC,RPLS_SV1DC,RPLHx_Win10GC,RPLP_SV1GC,RPLP_Win10GC,RPLP_SV1DC1,RPLP_Win10DC1,RPLP_SV1DC2,RPLP_Win10DC2</t>
  </si>
  <si>
    <t>Verify Power Button press can shutdown and power up the system</t>
  </si>
  <si>
    <t>CSS-IVE-92236</t>
  </si>
  <si>
    <t>ADL-S_ADP-S_SODIMM_DDR5_1DPC_Alpha,ADL-S_ADP-S_UDIMM_DDR5_1DPC_PreAlpha,CFL_KBPH_S62_RS3_PV,CFL_KBPH_S82_RS6_PV ,CFL_S42_RS4_PV,CFL_S42_RS5_PV,CFL_S62_RS4_PV,CFL_S62_RS5_PV,CFL_S82_RS5_PV,CFL_U43e_LP3_KC_PV,CFL_U43e_PV,GLK_B0_RS3_PV,ICL_U42_RS6_PV,ICL_UN42_KC_PV_RS6,ICL_Y42_RS6_PV,ICL_YN42_RS6_PV,JSLP_POR_20H1_Alpha,JSLP_POR_20H1_PreAlpha,JSLP_POR_20H2_Beta,JSLP_POR_20H2_PV,JSLP_TestChip_19H1_PreAlpha,KBL_H42_PV,KBL_S22_PV,KBL_S42_PV,KBLR_U42_PV,KBLR_Y_PV,KBLR_Y22_PV,LKF_A0_RS4_Alpha,LKF_A0_RS4_POE,LKF_B0_RS4_Beta,LKF_B0_RS4_PO,LKF_B0_RS4_PV ,LKF_Bx_ROW_19H1_Alpha,LKF_Bx_ROW_19H2_Beta,LKF_Bx_ROW_19H2_PV,LKF_Bx_ROW_20H1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Simics_VP_RS2_PSS0.5,TGL_Simics_VP_RS2_PSS0.8,TGL_Simics_VP_RS2_PSS1.0,TGL_Simics_VP_RS2_PSS1.1,TGL_Simics_VP_RS4_PSS0.8,TGL_Simics_VP_RS4_PSS1.0 ,TGL_Simics_VP_RS4_PSS1.1,TGL_U42_RS4_PV,TGL_Y42_RS4_PV,TGL_Z0_(TGPLP-A0)_RS4_PPOExit,WHL_U42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M_HFPGA_PSS0.5,MTL_M_HFPGA_PSS0.8,MTL_M_HFPGA_PSS1.0,MTL_M_LP4_POE,MTL_M_LP4_Alpha,MTL_M_LP4_Beta,MTL_M_LP4_PV,MTL_M_LP5/x_POE,MTL_M_LP5/x_Alpha,MTL_M_LP5/x_Beta,MTL_M_LP5/x_PV,MTL_M_Simics_PSS0.5,MTL_M_Simics_PSS0.8,MTL_M_Simics_PSS1.0,MTL_P_DDR5_POE,MTL_P_DDR5_Alpha,MTL_P_DDR5_Beta,MTL_P_DDR5_PV,MTL_P_HFPGA_PSS0.5,MTL_P_HFPGA_PSS0.8,MTL_P_HFPGA_PSS1.0,MTL_P_LP4_POE,MTL_P_LP4_Alpha,MTL_P_LP4_Beta,MTL_P_LP4_PV,MTL_P_LP5/x_POE,MTL_P_LP5/x_Alpha,MTL_P_LP5/x_Beta,MTL_P_LP5/x_PV,MTL_P_Simics_PSS0.5,MTL_P_Simics_PSS0.8,MTL_P_Simics_PSS1.0,MTL_S_Simics_PSS0.5,MTL_S_Simics_PSS0.8,MTL_S_Simics_PSS1.0,MTL_N_Simics_PSS0.5,MTL_N_Simics_PSS0.8,MTL_N_Simics_PSS1.0,MTL_M_Simics_PSS1.1,MTL_P_Simics_PSS1.1,MTL_S_Simics_PSS1.1,MTL_N_Simics_PSS1.1,ADL-P_ADP-LP_LP5_PreAlpha,ADL-P_ADP-LP_L4X_PreAlpha,ADL-M_ADP-M_LP5_20H1_PreAlpha,ADL-M_ADP-M_LP5_21H1_PreAlpha,ADL-P_ADP-LP_DDR4_PreAlpha,ADL-P_ADP-LP_DDR5_PreAlpha,TGLR_UP3_HR21_PreAlpha,TGLR_UP3_HR21_Alpha,TGLR_UP3_HR21_Beta,TGLR_UP3_HR21_PV</t>
  </si>
  <si>
    <t>BC-RQTBC-2858, BC-RQTBC-1965
TGL HSD ID: 1405574809
BC-RQTBC-16798
RKL: 2203202529, 2203202897, 2203202923,1405574809
ADL: 2203202529
MTL: 16011187645 , 16011327082 , 16011187849 , 16011327431
MTL_FR: 14011447698</t>
  </si>
  <si>
    <t>SUT should Shut Down when Power Button is pressed and power up power button is pressed again</t>
  </si>
  <si>
    <t>bios.alderlake,bios.apollolake,bios.arrowlake,bios.cannonlake,bios.coffeelake,bios.cometlake,bios.icelake-client,bios.jasperlake,bios.kabylake,bios.kabylake_r,bios.lakefield,bios.lunarlake,bios.meteorlake,bios.raptorlake,bios.raptorlake_refresh,bios.rocketlake,bios.tigerlake,bios.whiskeylake,ifwi.arrowlake,ifwi.coffeelake,ifwi.lunarlake,ifwi.meteorlake,ifwi.raptorlake,ifwi.raptorlake_refresh</t>
  </si>
  <si>
    <t>bios.alderlake,bios.cannonlake,bios.coffeelake,bios.geminilake,bios.icelake-client,bios.jasperlake,bios.kabylake,bios.kabylake_r,bios.lakefield,bios.lunarlake,bios.meteorlake,bios.raptorlake,bios.rocketlake,bios.tigerlake,bios.whiskeylake,ifwi.cannonlake,ifwi.coffeelake,ifwi.geminilake,ifwi.icelake,ifwi.kabylake,ifwi.kabylake_r,ifwi.lakefield,ifwi.meteorlake,ifwi.raptorlake,ifwi.tigerlake,ifwi.whiskeylake</t>
  </si>
  <si>
    <t>Intention of the test case is to verify below requirement.
1) Verification of power button press for shutdown</t>
  </si>
  <si>
    <t>GLK-IFWI-SI,ICL-ArchReview-PostSi,InProdATMS1.0_03March2018,PSE 1.0,OBC-CNL-EC-SMC-EM-ManageCharger,OBC-CFL-EC-SMC-EM-ManageCharger,OBC-ICL-EC-SMC-EM-ManageCharger,OBC-TGL-EC-SMC-EM-ManageCharger,OBC-LKF-PTF-DekelPhy-EM-PMC_EClite_ManageCharger,GLK_ATMS1.0_Automated_TCs,CML_BIOS_SPL,CML_EC_FV,IFWI_Payload_Platform,UTR_SYNC,ADL_N_MASTER,ADL_N_5SGC1,ADL_N_3SDC1,ADL_N_2SDC1,ADL_N_2SDC2,ADL_N_2SDC3,IFWI_TEST_SUITE,IFWI_COMMON_UNIFIED,MTL_Test_Suite,TGL_H_MASTER,ADL-P_5SGC2,ADL-M_5SGC1,RPL-Px_5SGC1,RPL-Px_3SDC1,ADL_N_REV0,ADL-N_REV1,ADL_SBGA_5GC,RPL-P_5SGC1,RPL-P_5SGC2,RPL-P_4SDC1,RPL-P_3SDC2,RPL-P_2SDC3,RPL-P_3SDC3,RPL-P_2SDC4,RPL-P_PNP_GC,RPL-Px_4SDC1,RPL-Px_3SDC2,MTL-M_5SGC1,MTL-M_4SDC1,MTL-M_4SDC2,MTL-M_3SDC3,MTL-M_2SDC4,MTL-M_2SDC5,MTL-M_2SDC6,MTL_IFWI_CBV_EC,MTL_IFWI_CBV_BIOS,MTL-P_5SGC1,MTL-P_4SDC1,MTL-P_4SDC2,MTL-P_3SDC3,MTL-P_3SDC4,MTL-P_2SDC5,MTL-P_2SDC6,RPL-Px_4SP2,RPL-P_2SDC6,LNLM5SGC,LNLM3SDC3,LNLM3SDC4,LNLM3SDC5,LNLM3SDC1,LNLM2SDC6,LNLM3SDC2,RPL_Hx-R-DC1,RPL_Hx-R-GC,LNLM2SDC7,LNL_M_PSS0.8,ARL-S_eBAT,RPLS_SV1GC,RPLS_Win10GC,RPLS_SV1DC,RPLHx_Win10GC,RPLP_SV1GC,RPLP_Win10GC,RPLP_SV1DC1,RPLP_Win10DC1,RPLP_SV1DC2,RPLP_Win10DC2X,MTL_S_PSS_1.1</t>
  </si>
  <si>
    <t>alderlake-m,alderlake-n,alderlake-p,alderlake-s,alderlake-sb,arrowlake-p,arrowlake-px,arrowlake-s,lunarlake-m,meteorlake-m,meteorlake-p,meteorlake-s,raptorlake-p,raptorlake-px,raptorlake-s,raptorlake-sbga,raptorlake_refresh-sbga,tigerlake-h</t>
  </si>
  <si>
    <t>Verify SUT shutdown (S5) when the Power Button is held during POWER_ON_TIME with only  AC plugged-in</t>
  </si>
  <si>
    <t>CSS-IVE-119468</t>
  </si>
  <si>
    <t>ADL-S_ADP-S_SODIMM_DDR5_1DPC_Alpha,ADL-S_ADP-S_UDIMM_DDR5_1DPC_PreAlpha,ICL_U42_RS6_PV,ICL_UN42_KC_PV_RS6,ICL_Y42_RS6_PV,ICL_YN42_RS6_PV,JSLP_POR_20H1_Alpha,JSLP_POR_20H1_PreAlpha,JSLP_POR_20H2_Beta,JSLP_POR_20H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OE,TGL_H81_19H2_RS6_PreAlpha,TGL_U42_RS4_PV,TGL_Y42_RS4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DL-S_HSLE_PSS0.8,ADL-S_HSLE_PSS1.0,ADL-S_HSLE_PSS1.1,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GLR_UP3_HR21_PreAlpha,TGLR_UP3_HR21_Alpha,TGLR_UP3_HR21_Beta,TGLR_UP3_HR21_PV</t>
  </si>
  <si>
    <t>IceLake-FR-32458
RKL: 1209574579
ADL, JSLP, EHL: 2205193101</t>
  </si>
  <si>
    <t>System should always END UP in OFF (Shutdown) when the user holds down the power button while POWER_ON_TIME</t>
  </si>
  <si>
    <t>bios.alderlake,bios.apollolake,bios.arrowlake,bios.cannonlake,bios.coffeelake,bios.cometlake,bios.icelake-client,bios.jasperlake,bios.kabylake,bios.kabylake_r,bios.lakefield,bios.lunarlake,bios.meteorlake,bios.raptorlake,bios.raptorlake_refresh,bios.rocketlake,bios.tigerlake,bios.whiskeylake,ifwi.arrowlake,ifwi.lunarlake,ifwi.meteorlake,ifwi.raptorlake,ifwi.raptorlake_refresh</t>
  </si>
  <si>
    <t>bios.alderlake,bios.icelake-client,bios.jasperlake,bios.lunarlake,bios.meteorlake,bios.raptorlake,bios.rocketlake,bios.tigerlake,ifwi.icelake,ifwi.meteorlake,ifwi.raptorlake,ifwi.tigerlake</t>
  </si>
  <si>
    <t xml:space="preserve">Intention of the test case is to verify below requirement.
	System shall END UP in OFF (Shutdown) when the user holds down the power button while POWER_ON_TIME and no battery is present and an AC Charger is plugged-in
</t>
  </si>
  <si>
    <t>RPL-S_ 5SGC1,RPL-S_4SDC1,RPL-S_4SDC2,RPL-S_3SDC1,RPL-S_2SDC3,RPL-S_2SDC7,ADL-S_Post-Si_In_Production,MTL-M_5SGC1,MTL-M_4SDC1,MTL-M_4SDC2,MTL-M_3SDC3,MTL-M_2SDC4,MTL-M_2SDC5,MTL-M_2SDC6,MTL-M/P_Pre-Si_In_Production,IFWI_COMMON_UNIFIED,MTL_IFWI_IAC_EC,RPL_S_QRCBAT,MTL_IFWI_CBV_PMC,MTL_IFWI_CBV_EC,MTL_IFWI_CBV_BIOS,RPL-SBGA_5SC,MTL-P_5SGC1,MTL-P_4SDC1,MTL-P_4SDC2,MTL-P_3SDC3,MTL-P_3SDC4,MTL-P_2SDC5,MTL-P_2SDC6,RPL-S_2SDC8,RPL-SBGA_4SC,RPL-sbga_QRC_BAT,RPL-P_5SGC1, RPL-P_3SDC2,RPL-P_2SDC3,RPL-P_2SDC5,RPL-P_2SDC6,RPL-SBGA_2SC1,RPL-SBGA_2SC2,RPL-SBGA_3SC,RPL-SBGA_2SC1,RPL-SBGA_2SC2,RPL-SBGA_3SC-2,MTLSDC1,MTLSGC1,MTLSDC1,MTLSDC4,MTLSGC1,MTLSDC1,MTLSDC3,MTLSGC1,MTLSDC1,MTLSDC2,MTLSDC3,MTLSDC4,LNLM5SGC,LNLM3SDC3,LNLM3SDC4,LNLM3SDC5,LNLM5SGC,LNLM3SDC3,LNLM3SDC4,LNLM3SDC5,LNLM5SGC,LNLM3SDC3,LNLM3SDC4,LNLM3SDC5,LNLM3SDC1,LNLM2SDC6,LNLM5SGC,LNLM3SDC3,LNLM3SDC4,LNLM3SDC5,LNLM3SDC1,LNLM2SDC6,LNLM5SGC,LNLM3SDC3,LNLM3SDC4,LNLM3SDC5,LNLM3SDC1,LNLM2SDC6,LNLM5SGC,LNLM3SDC3,LNLM3SDC4,LNLM3SDC5,LNLM3SDC1,LNLM2SDC6,LNLM3SDC2,LNL_M_PSS0.8,RPL-S_2SDC1,ARL_S_IFWI_0.5PSS,RPL_Hx-R-DC1,RPL_Hx-R-GC,RPL_Hx-R-GC,RPL_Hx-R-DC1,RPL_Hx-R-GC,RPL_Hx-R-DC1,LNLM2SDC7,LNLM2SDC7,RPL-S_2SDC9,RPLS_SV1GC,RPLS_Win10GC,RPLS_SV1DC,RPLHx_Win10GC,RPLP_SV1GC,RPLP_Win10GC,RPLP_SV1DC1,RPLP_Win10DC1,RPLP_SV1DC2,RPLP_Win10DC2</t>
  </si>
  <si>
    <t>Verify "Slide to shutdown" option does not come up on UI on resuming from CMS / S0i3</t>
  </si>
  <si>
    <t>CSS-IVE-79983</t>
  </si>
  <si>
    <t>ADL-S_ADP-S_SODIMM_DDR5_1DPC_Alpha,AML_5W_Y22_ROW_PV,ADL-S_ADP-S_UDIMM_DDR5_1DPC_PreAlpha,AML_7W_Y22_KC_PV,AMLR_Y42_Corp_RS6_PV,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owerOn,JSLP_TestChip_19H1_PreAlpha,KBL_H42_PV,KBL_U21_PV,KBL_U22_PV,KBL_U23e_PV,KBL_Y22_PV,KBLR_U42_PV,KBLR_Y_PV,KBLR_Y22_PV,LKF_A0_RS4_Alpha,LKF_A0_RS4_POE,LKF_B0_RS4_Beta,LKF_B0_RS4_PO,LKF_B0_RS4_PV ,LKF_Bx_ROW_19H1_Alpha,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Simics_VP_RS2_PSS1.1,TGL_Simics_VP_RS4_PSS1.1,TGL_Simics_VP_RS5_PSS1.1,TGL_U42_RS4_PV,TGL_UY42_PO,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DG1_TGL_Y_PreAlpha,DG1_ TGL_Y _Alpha,DG1_ TGL_Y _Beta,DG1_ TGL_Y 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M_ADP-M_LP4x_Win10x_PreAlpha,ADL-P_ADP-LP_DDR4_PreAlpha,ADL-P_ADP-LP_DDR5_PreAlpha</t>
  </si>
  <si>
    <t>MoS (Modern Standby),S0ix-states</t>
  </si>
  <si>
    <t>Scenario written based on HSD : 1604014710
RKL: 2206776650 , 2206776656 ,  2206973275, 2206874091 , 2206973274, 2206874064 , 2206973286, 2206874078 , 2206973300, 2206874068 , 2206973279, 2206874087 , 1405574811
JSLP : 1607196068
ADL: 2205168404</t>
  </si>
  <si>
    <t>'Slide to shutdown' option should not come up on resuming from CS/S0i3 via power button</t>
  </si>
  <si>
    <t>bios.alderlake,bios.amberlake,bios.arrowlake,bios.cannonlake,bios.coffeelake,bios.cometlake,bios.geminilake,bios.icelake-client,bios.jasperlake,bios.kabylake,bios.kabylake_r,bios.lakefield,bios.lunarlake,bios.meteorlake,bios.raptorlake,bios.rocketlake,bios.tigerlake,bios.whiskeylake,ifwi.amberlake,ifwi.arrowlake,ifwi.cannonlake,ifwi.coffeelake,ifwi.cometlake,ifwi.geminilake,ifwi.icelake,ifwi.kabylake,ifwi.kabylake_r,ifwi.lakefield,ifwi.lunarlake,ifwi.meteorlake,ifwi.raptorlake,ifwi.tigerlake,ifwi.whiskeylake</t>
  </si>
  <si>
    <t>bios.alderlake,bios.amberlake,bios.arrowlake,bios.cannonlake,bios.coffeelake,bios.cometlake,bios.geminilake,bios.icelake-client,bios.jasperlake,bios.kabylake,bios.kabylake_r,bios.lakefield,bios.lunarlake,bios.meteorlake,bios.raptorlake,bios.rocketlake,bios.tigerlake,bios.whiskeylake,ifwi.amberlake,ifwi.cannonlake,ifwi.coffeelake,ifwi.cometlake,ifwi.geminilake,ifwi.icelake,ifwi.kabylake,ifwi.kabylake_r,ifwi.lakefield,ifwi.meteorlake,ifwi.raptorlake,ifwi.tigerlake,ifwi.whiskeylake</t>
  </si>
  <si>
    <t>Intention of the testcase is to verify 'Slide to shutdown' option does not come up on UI on resuming from CMS / S0i3
Slide to shutdown option should not appear on resuming from CMS/S0i3 via power button</t>
  </si>
  <si>
    <t>EC-FV,EC-GPIO,EC-SX,ICL-ArchReview-PostSi,GLK-RS3-10_IFWI,InProdATMS1.0_03March2018,PSE 1.0,OBC-CNL-PTF-PMC-PM-s0ix,OBC-CFL-PTF-PMC-PM-S0ix,OBC-LKF-PTF-PMC-PM-S0ix_MS,OBC-ICL-PTF-PMC-PM-S0ix_MS,OBC-TGL-PTF-PMC-PM-S0ix,CML_EC_FV,TGL_Arch_review,RKL_POE,RKL_S_CMPH_POE,RKL_S_TGPH_POE,ECVAL-DT-FV,TGL_H_Delta,TGL_H_QRC_NA,ADL_P_ERB_BIOS_PO,IFWI_Payload_Platform,RKL-S X2_(CML-S+CMP-H)_S62,RKL-S X2_(CML-S+CMP-H)_S102,UTR_SYNC,RPL_S_BackwardComp,RPL_S_MASTER,RPL-P_5SGC1,RPL-P_4SDC1,RPL-P_3SDC2,RPL-P_2SDC3,RPL-S_5SGC1,RPL-S_4SDC1,RPL-S_4SDC2,RPL-S_2SDC1,RPL-S_2SDC2,RPL-S_2SDC3,RPL-S_ 5SGC1,ADL-S_ 5SGC_1DPC,ADL-S_4SDC1,ADL_N_MASTER,ADL_N_5SGC1,ADL_N_4SDC1,ADL_N_3SDC1,ADL_N_2SDC1,ADL_N_2SDC2,IFWI_TEST_SUITE,IFWI_COMMON_UNIFIED,TGL_H_MASTER,ADL-P_5SGC1,ADL-P_5SGC2,ADL-M_5SGC1,ADL_N_REV0,ADL-N_REV1,ADL_SBGA_5GC,ADL_SBGA_3DC1,ADL_SBGA_3DC2,ADL_SBGA_3DC3,ADL_SBGA_3DC4,RPL-SBGA_5SC,RPL-SBGA_3SC,RPL-S_2SDC8,RPL-Px_5SGC1,MTL-M_5SGC1,MTL-M_4SDC1,MTL-M_4SDC2,MTL-M_3SDC3,MTL-M_2SDC4,MTL-M_2SDC5,MTL-M_2SDC6,MTL_IFWI_CBV_PMC,MTL-P_5SGC1,MTL-P_4SDC1,MTL-P_4SDC2,MTL-P_3SDC3,MTL-P_3SDC4,MTL-P_2SDC5,MTL-P_2SDC6,RPL-Px_4SP2,RPL-Px_2SDC1,RPL-P_2SDC4,RPL-P_2SDC5,RPL-P_2SDC6,MTLSGC1,LNLM5SGC,LNLM4SDC1,LNLM3SDC2,LNLM3SDC3,LNLM3SDC4,LNLM3SDC5,LNLM2SDC6,LNLM2SDC7,RPL-SBGA_5SPNP,RPL-S_2SDC9,RPL-P_DC7,RPL-SBGA_DC3,RPLS_SV1GC, RPLS_Win10GC, RPLS_SV1DC,RPLP_SV1GC,RPLP_Win10GC,RPLP_SV1DC1,RPLP_Win10DC1</t>
  </si>
  <si>
    <t>alderlake-m,alderlake-n,alderlake-p,alderlake-s,alderlake-sb,arrowlake-px,arrowlake-s,lunarlake-m,lunarlake-p,lunarlake-s,meteorlake-m,meteorlake-p,meteorlake-s,raptorlake-p,raptorlake-px,raptorlake-s,raptorlake-sbga,tigerlake-h</t>
  </si>
  <si>
    <t>Verify Type-C Connector reversibility - USB only devices</t>
  </si>
  <si>
    <t>Cannot be automated since connector needs to be reversed during second iteration</t>
  </si>
  <si>
    <t>Automation Not Possible</t>
  </si>
  <si>
    <t>CSS-IVE-73195</t>
  </si>
  <si>
    <t>ADL-S_ADP-S_UDIMM_DDR5_1DPC_PreAlpha,CFL_H62_RS2_PV,CFL_H62_RS3_PV,CFL_H62_RS4_PV,CFL_H62_RS5_PV,CFL_H62_uSFF_KC_RS4_PV,CFL_H82_RS5_PV,CFL_H82_RS6_PV,CFL_KBPH_S62_RS3_PV,CFL_KBPH_S82_RS6_PV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7_SR20_PV,CML_S102_CMPH_DDR4_RS6_SR20_Beta,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ICL_UN42_KC_PV_RS6,ICL_Y42_RS6_PV,ICL_YN42_RS6_PV,JSLP_POR_20H1_Alpha,JSLP_POR_20H1_PreAlpha,JSLP_POR_20H2_Beta,JSLP_POR_20H2_PV,JSLP_TestChip_19H1_PreAlpha,KBL_S22_PV,KBL_U21_PV,KBLR_Y_PV,KBLR_Y22_PV,LKF_A0_RS4_Alpha,LKF_A0_RS4_POE,LKF_B0_RS4_Beta,LKF_B0_RS4_PO,LKF_B0_RS4_PV ,LKF_Bx_ROW_19H1_Alpha,LKF_Bx_ROW_19H2_Beta,LKF_Bx_ROW_19H2_PV,LKF_Bx_ROW_20H1_PV,LKF_Bx_Win10X_PV,LKF_Bx_Win10X_Beta,LKF_HFPGA_RS3_PSS1.0,LKF_HFPGA_RS3_PSS1.1,LKF_HFPGA_RS4_PSS1.0,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H81_19H2_RS6_PreAlpha,TGL_Simics_VP_RS2_PSS1.0,TGL_Simics_VP_RS2_PSS1.1,TGL_Simics_VP_RS4_PSS1.0 ,TGL_Simics_VP_RS4_PSS1.1,TGL_U42_RS4_PV,TGL_UY42_PO,TGL_Y42_RS4_PV,WHL_U42_Corp_PV,WHL_U42_PV,WHL_U43e_Corp_PV,ADL-S_ADP-S_UDIMM_DDR5_1DPC_PV,ADL-S_ADP-S_UDIMM_DDR5_2DPC_Alpha,ADL-S_ADP-S_UDIMM_DDR5_2DPC_Beta,ADL-S_ADP-S_UDIMM_DDR5_2DPC_PreAlpha,ADL-S_ADP-S_UDIMM_DDR5_2DPC_PV,ADL-S_TGP-H_SODIMM_DDR4_1DPC_POE,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POE,ADL-M_ADP-M_LP5_20H1_Alpha,ADL-M_ADP-M_LP5_20H1_Beta,ADL-M_ADP-M_LP5_20H1_PV,ADL-M_ADP-M_LP5_21H1_POE,ADL-M_ADP-M_LP5_21H1_POE,ADL-M_ADP-M_LP5_21H1_Alpha,ADL-M_ADP-M_LP5_21H1_Beta,ADL-M_ADP-M_LP5_21H1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JSLP_Win10x_PreAlpha,JSLP_Win10x_PV,JSLP_Win10x_Alpha,JSLP_Win10x_Beta,MTL_M_Simics_PSS1.1,MTL_P_Simics_PSS1.1,ADL-P_ADP-LP_LP5_PreAlpha,ADL-P_ADP-LP_L4X_PreAlpha,ADL-P_ADP-LP_DDR4_PreAlpha,ADL-P_ADP-LP_DDR5_PreAlpha</t>
  </si>
  <si>
    <t>TBT_PD_EC_NA,TCSS,USB2.0,USB3.0,USB3.1,USB-TypeC</t>
  </si>
  <si>
    <t>BC-RQTBC-13080
BC-RQTBC-13305
CNL-UCIS-7728
BC-RQTBC-13961
BC-RQTBC-12460
BC-RQTBC-13336 LKF PSS UCIS Coverage: IceLake-UCIS-4280,4_335-UCIS-2994
ICL PRD Coverage: BC-RQTBC-14628
TGL PRD Coverage: BC-RQTBCTL-445
1504409626
RKL Coverage ID :2203201383,2203202518,2203203016,2203202802,2203202480 
ADL: 2205445428 , 2205446182MTL_P : 22010767569  MTL_M : 22010767598
MTL : 16011327086</t>
  </si>
  <si>
    <t>TYPE-C should support connector reversibility, connected device should be functional in both direction without any issue</t>
  </si>
  <si>
    <t>bios.alderlake,bios.amberlake,bios.apollolake,bios.arrowlake,bios.cannonlake,bios.coffeelake,bios.cometlake,bios.geminilake,bios.icelake-client,bios.jasperlake,bios.kabylake,bios.kabylake_r,bios.lakefield,bios.lunarlake,bios.meteorlake,bios.raptorlake,bios.raptorlake_refresh,bios.rocketlake,bios.skylake,bios.tigerlake,bios.tigerlake_refresh,bios.whiskeylake,ifwi.amberlake,ifwi.apollolake,ifwi.arrowlake,ifwi.cannonlake,ifwi.coffeelake,ifwi.cometlake,ifwi.geminilake,ifwi.icelake,ifwi.kabylake,ifwi.kabylake_r,ifwi.lakefield,ifwi.lunarlake,ifwi.meteorlake,ifwi.raptorlake,ifwi.raptorlake_refresh,ifwi.tigerlake,ifwi.whiskeylake</t>
  </si>
  <si>
    <t>bios.alderlake,bios.amberlake,bios.apollolake,bios.arrowlake,bios.cannonlake,bios.coffeelake,bios.cometlake,bios.geminilake,bios.icelake-client,bios.jasperlake,bios.kabylake,bios.kabylake_r,bios.lakefield,bios.lunarlake,bios.meteorlake,bios.raptorlake,bios.rocketlake,bios.tigerlake,bios.whiskeylake,ifwi.amberlake,ifwi.apollolake,ifwi.cannonlake,ifwi.coffeelake,ifwi.cometlake,ifwi.geminilake,ifwi.icelake,ifwi.kabylake,ifwi.kabylake_r,ifwi.lakefield,ifwi.meteorlake,ifwi.raptorlake,ifwi.tigerlake,ifwi.whiskeylake</t>
  </si>
  <si>
    <t>Verify connector reversibility is possible in TYPE-C and verify the functionality of the device connected to TYPE-C port in both direction</t>
  </si>
  <si>
    <t>KBL_NON_ULT,GLK-IFWI-SI,EC-FV,EC-TYPEC,TCSS-TBT-P1,ICL-ArchReview-PostSi,GLK-RS3-10_IFWI,ICL_BAT_NEW,BIOS_EXT_BAT,InProdATMS1.0_03March2018,LKF_PO_Phase2,EC-AML-NA,PSE 1.0,TGL_ERB_PO,CML_BIOS_SPL,KBLR_ATMS1.0_Automated_TCs,TGL_BIOS_PO_P2,TGL_IFWI_PO_P2,LKF_ROW_BIOS,TGL_IFWI_FOC_BLUE,ADL-S_TGP-H_PO_Phase3,COMMON_QRC_BAT,IFWI_Payload_TBT,IFWI_Payload_EC,UTR_SYNC,LNL_M_PSS0.8,MTL_P_MASTER,MTL_M_MASTER,RPL_P_MASTER,RPL_S_MASTER,RPL_S_BackwardComp,ADL-S_ 5SGC_1DPC,ADL_N_MASTER,ADL_N_5SGC1,ADL_N_4SDC1,ADL_N_3SDC1,ADL_N_2SDC1,ADL_N_2SDC2,ADL_N_2SDC3,IFWI_TEST_SUITE,IFWI_COMMON_UNIFIED,IFWI_FOC_BAT,RPL-S_ 5SGC1,CQN_DASHBOARD,ADL-P_5SGC1,ADL-P_5SGC2,MTL_S_MASTER,ADL-M_5SGC1,ADL-M_2SDC2,ADL-M_3SDC1,ADL-M_3SDC2,ADL-M_2SDC1,ADL-P_4SDC1,ADL-P_3SDC3,ADL-P_3SDC4,RPL-Px_5SGC1,RPL-Px_3SDC1,RPL-P_5SGC1,RPL-P_5SGC2,RPL-P_4SDC1,RPL-P_3SDC2,RPL-P_2SDC3,RPL_S_PO_P3,ADL_N_REV0,ADL-N_REV1,ADL_SBGA_5GC,RPL-SBGA_5SC,EC-NA,EC-REVIEW,LKF_ERB_PO,UDL2.0_ATMS2.0,LKF_PO_Phase3,LKF_PO_New_P3,OBC-LKF-CPU-IOM-TCSS-USBC_Audio,OBC-ICL-CPU-IOM-TCSS-USBC_Audio,OBC-TGL-CPU-IOM-TCSS-USBC_Audio,TGL_NEW_BAT,ADL-S_TGP-H_PO_Phase2,TGL_BIOS_IPU_QRC_BAT,ADL_M_PO_Phase2,ADL-S_4SDC1,ADL-S_4SDC2,ADL-S_4SDC4,MTL_VS_0.8,MTL_Test_Suite,MTL_IFWI_PSS_EXTENDED,ADL-P_4SDC2,ADL_N_PO_Phase2,MTL_IFWI_BAT,MTL_HFPGA_TCSS,RPL-S_5SGC1,RPL-S_2SDC4,RPL_Px_PO_P3,MTL-M_5SGC1,MTL-M_4SDC1,MTL-M_4SDC2,MTL-M_3SDC3,MTL-M_2SDC4,MTL-M_2SDC5,MTL-M_2SDC6,RPL_SBGA_PO_P3,MTL_IFWI_CBV_TBT,MTL_IFWI_CBV_EC,MTL_IFWI_CBV_IOM,MTL-P_5SGC1,MTL-P_4SDC1,MTL-P_4SDC2,MTL-P_3SDC3,MTL-P_3SDC4,MTL-P_2SDC5,MTL-P_2SDC6,RPL_P_PO_P3,RPL-SBGA_4SC,RPL-Px_4SP2,RPL-P_2SDC4,RPL-P_2SDC5,RPL-P_2SDC6,RPL-Px_2SDC1,RPL-SBGA_2SC1,RPL-SBGA_2SC2-2,MTL_PSS_1.1,MTL-P_IFWI_PO,MTLSDC1,MTLSGC1,MTLSDC4,MTLSDC3,MTLSDC2,RPL_P_Q0_DC2_PO_P3,LNLM5SGC,LNLM3SDC3,LNLM3SDC4,LNLM3SDC5,LNLM3SDC1,LNLM2SDC6,RPL_Hx-R-DC1,RPL_Hx-R-GC,RPL_Hx-R-GC,RPL_Hx-R-DC1,ARL_S_QRC,LNLM2SDC7,RPL-P_DC7,RPLS_SV1DC,RPLHx_Win10GC,RPLP_SV1GC,RPLP_Win10GC,RPLP_SV1DC1,RPLP_Win10DC1,RPLP_SV1DC2,RPLP_Win10DC2,RPL-SBGA_DC3</t>
  </si>
  <si>
    <t>Validate Type-C USB3.2 gen1 Host Mode functionality - after G3 and Warm reboot cycles</t>
  </si>
  <si>
    <t>CSS-IVE-76272</t>
  </si>
  <si>
    <t>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7_SR20_PV,CML_S102_CMPH_DDR4_RS6_SR20_Beta,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ICL_UN42_KC_PV_RS6,ICL_Y42_RS6_PV,ICL_YN42_RS6_PV,JSLP_POR_20H1_Alpha,JSLP_POR_20H1_PreAlpha,JSLP_POR_20H2_Beta,JSLP_POR_20H2_PV,JSLP_TestChip_19H1_PowerOn,JSLP_TestChip_19H1_PreAlpha,KBL_U21_PV,KBLR_Y_PV,KBLR_Y22_PV,LKF_A0_RS4_Alpha,LKF_A0_RS4_POE,LKF_B0_RS4_Beta,LKF_B0_RS4_PO,LKF_B0_RS4_PV ,LKF_Bx_ROW_19H1_Alpha,LKF_Bx_ROW_19H2_Beta,LKF_Bx_ROW_19H2_PV,LKF_Bx_ROW_20H1_PV,LKF_Bx_Win10X_PV,LKF_Bx_Win10X_Beta,LKF_HFPGA_RS3_PSS1.1,LKF_N-1_(BXTM)_RS3_POE,LKF_Simics_VP_RS4_PSS1.0,LKF_Simics_VP_RS4_PSS1.1,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H81_19H2_RS6_PreAlpha,TGL_Simics_VP_RS2_PSS0.8,TGL_Simics_VP_RS2_PSS1.0,TGL_Simics_VP_RS2_PSS1.1,TGL_Simics_VP_RS4_PSS0.8,TGL_Simics_VP_RS4_PSS1.0 ,TGL_Simics_VP_RS4_PSS1.1,TGL_U42_RS4_PV,TGL_Y42_RS4_PV,WHL_U42_Corp_PV,WHL_U42_PV,WHL_U43e_Corp_PV,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TGL_H81_20H1_RS7_ALPHA,TGL_H81_20H1_RS7_BETA,TGL_H81_20H1_RS7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JSLP_Win10x_PreAlpha,JSLP_Win10x_PV,JSLP_Win10x_Alpha,JSLP_Win10x_Beta,MTL_M_Simics_PSS1.1,MTL_P_Simics_PSS1.1</t>
  </si>
  <si>
    <t>EC-Lite,TBT_IOMMU,TBT_PD_EC_NA,TCSS,USB3.1,USB3.2,USB-TypeC</t>
  </si>
  <si>
    <t>BC-RQTBC-13080
BC-RQTBC-13336 
LKF PSS UCIS Coverage: IceLake-UCIS-4268, IceLake-UCIS-4265, IceLake-UCIS-4281 ,4_335-UCIS-2980
 LKF PRD Coverage: BC-RQTBCLF-412
RKL Coverage ID :2203201383,2203202518,2203203016,2203202802,2203202480
ADL: 2205445428,2205443393 , 1209714323</t>
  </si>
  <si>
    <t>Type-C capable devices connected to TYPE-C port should be functionally working fine post G3 and reboot cycles</t>
  </si>
  <si>
    <t>bios.amberlake,bios.apollolake,bios.arrowlake,bios.cannonlake,bios.coffeelake,bios.cometlake,bios.geminilake,bios.icelake-client,bios.jasperlake,bios.kabylake,bios.kabylake_r,bios.lakefield,bios.lunarlake,bios.meteorlake,bios.raptorlake_refresh,bios.rocketlake,bios.tigerlake,bios.whiskeylake,ifwi.amberlake,ifwi.apollolake,ifwi.arrowlake,ifwi.cannonlake,ifwi.coffeelake,ifwi.cometlake,ifwi.geminilake,ifwi.icelake,ifwi.kabylake,ifwi.kabylake_r,ifwi.lakefield,ifwi.lunarlake,ifwi.meteorlake,ifwi.raptorlake,ifwi.raptorlake_refresh,ifwi.tigerlake,ifwi.whiskeylake</t>
  </si>
  <si>
    <t>bios.amberlake,bios.apollolake,bios.cannonlake,bios.coffeelake,bios.cometlake,bios.geminilake,bios.icelake-client,bios.jasperlake,bios.kabylake,bios.kabylake_r,bios.lakefield,bios.lunarlake,bios.meteorlake,bios.rocketlake,bios.tigerlake,bios.whiskeylake,ifwi.amberlake,ifwi.apollolake,ifwi.cannonlake,ifwi.coffeelake,ifwi.cometlake,ifwi.geminilake,ifwi.icelake,ifwi.kabylake,ifwi.kabylake_r,ifwi.lakefield,ifwi.meteorlake,ifwi.raptorlake,ifwi.tigerlake,ifwi.whiskeylake</t>
  </si>
  <si>
    <t>Type-C capable pen drive directly connect to the type-C port with out any adapter. Device should detected, enumerate accurately and functionality with G3 and warm reboot cyclesNote: Checking only basic devices and basic functionality. Speed tests and performance tests are not done.</t>
  </si>
  <si>
    <t>KBL_NON_ULT,EC-FV,EC-TYPEC,LKF_TI_GATING,ICL-ArchReview-PostSi,CFL_Automation_Production,InProdATMS1.0_03March2018,LKF_PO_Phase2,LKF_PO_Phase3,LKF_PO_New_P3,PSE 1.0,OBC-CNL-PCH-XDCI-USBC-USB2_Storage,OBC-ICL-CPU-iTCSS-TCSS-USB2_Storage,OBC-TGL-CPU-iTCSS-TCSS-USB2_Storage,OBC-LKF-CPU-TCSS-USBC-USB2_Storage,OBC-CFL-PCH-XDCI-USBC-USB2_Storage,GLK_ATMS1.0_Automated_TCs,Bios_DMA,CML_TBT_Security_BIOS,LKF_B0_Power_ON,IFWI_Payload_TBT,IFWI_Payload_EC,MTL_PSS_1.1,ARL_S_PSS1.1,UTR_SYNC,IFWI_TEST_SUITE,IFWI_COMMON_UNIFIED,IFWI_FOC_BAT,MTL_P_MASTER,MTL_M_MASTER,MTL_S_MASTER,MTL_N_MASTER,RPL_P_MASTER,RPL_S_MASTER,RPL-Px_5SGC1,RPL-Px_3SDC1,RPL-P_5SGC1,RPL-P_5SGC2,RPL-P_4SDC1,RPL-P_3SDC2,RPL-P_2SDC3,RPL-S_ 5SGC1,RPL-S_2SDC4,RPL_S_IFWI_PO_Phase3,RPL_Px_PO_P3,MTL-M_5SGC1,MTL-M_4SDC1,MTL-M_4SDC2,MTL-M_3SDC3,MTL-M_2SDC4,MTL-M_2SDC5,MTL-M_2SDC6,MTL_IFWI_IAC_IOM,MTL_IFWI_IAC_SPHY,RPL_SBGA_IFWI_PO_Phase3,MTL_IFWI_CBV_PMC,MTL_IFWI_CBV_TBT,MTL_IFWI_CBV_EC,MTL_IFWI_CBV_SPHY,MTL_IFWI_CBV_IOM,MTL-P_5SGC1,MTL-P_4SDC1,MTL-P_4SDC2,MTL-P_3SDC3,MTL-P_3SDC4,MTL-P_2SDC5,MTL-P_2SDC6,RPL_P_PO_P3,RPL-P_2SDC5,RPL-P_2SDC6,RPL-Px_4SP2,LNL_M_PSS0.8,MTL_M_P_PV_POR,MTLSDC1,MTLSGC1,MTLSDC1,MTLSDC4,MTLSGC1,MTLSDC1,MTLSDC3,MTLSGC1,MTLSDC1,MTLSDC2,MTLSDC3,MTLSDC4,LNLM5SGC,LNLM3SDC3,LNLM3SDC4,LNLM3SDC5,LNLM5SGC,LNLM3SDC3,LNLM3SDC4,LNLM3SDC5,LNLM5SGC,LNLM3SDC3,LNLM3SDC4,LNLM3SDC5,LNLM3SDC1,LNLM2SDC6,RPL_Hx-R-DC1,RPL_Hx-R-GC,RPL_Hx-R-GC,RPL_Hx-R-DC1,LNLM2SDC7,RPL-P_DC7,RPLS_SV1DC,RPLP_SV1GC,RPLP_Win10GC,RPLP_SV1DC1,RPLP_Win10DC1,RPLP_SV1DC2,RPLP_Win10DC2</t>
  </si>
  <si>
    <t>arrowlake-px,arrowlake-s,lunarlake-m,lunarlake-p,lunarlake-s,meteorlake-m,meteorlake-n,meteorlake-p,meteorlake-s,raptorlake-p,raptorlake-px,raptorlake-s,raptorlake_refresh-sbga</t>
  </si>
  <si>
    <t>Verify USB-Keyboards functionality connected on Type-C port in Pre-OS and Post OS environment</t>
  </si>
  <si>
    <t>CSS-IVE-76273</t>
  </si>
  <si>
    <t>ADL-S_ADP-S_UDIMM_DDR5_1DPC_PreAlpha,CFL_H62_RS2_PV,CFL_H62_RS3_PV,CFL_H62_RS4_PV,CFL_H62_RS5_PV,CFL_H62_uSFF_KC_RS4_PV,CFL_H82_RS5_PV,CFL_H82_RS6_PV,CFL_KBPH_S62_RS3_PV,CFL_KBPH_S82_RS6_PV ,CFL_S62_RS4_PV,CFL_S62_RS5_PV,CFL_S82_RS5_PV,CFL_S82_RS6_PV,CFL_U43e_LP3_KC_PV,CFL_U43e_PV,CNL_U20_GT0_PV,CNL_U22_PV,CNL_Y22_PV,GLK_B0_RS3_PV,ICL_U42_RS6_PV,ICL_UN42_KC_PV_RS6,ICL_Y42_RS6_PV,ICL_YN42_RS6_PV,JSLP_POR_20H1_Alpha,JSLP_POR_20H1_PreAlpha,JSLP_POR_20H2_Beta,JSLP_POR_20H2_PV,JSLP_TestChip_19H1_PreAlpha,KBL_U21_PV,KBLR_Y_PV,KBLR_Y22_PV,LKF_A0_RS4_Alpha,LKF_A0_RS4_POE,LKF_B0_RS4_Beta,LKF_B0_RS4_PO,LKF_B0_RS4_PV ,LKF_Bx_ROW_19H1_Alpha,LKF_Bx_ROW_19H2_Beta,LKF_Bx_ROW_19H2_PV,LKF_Bx_ROW_20H1_PV,LKF_Bx_Win10X_PV,LKF_Bx_Win10X_Beta,LKF_N-1_(BXTM)_RS3_POE,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H81_19H2_RS6_PreAlpha,TGL_Simics_VP_RS2_PSS0.5,TGL_Simics_VP_RS2_PSS0.8,TGL_Simics_VP_RS2_PSS1.0,TGL_Simics_VP_RS2_PSS1.1,TGL_Simics_VP_RS4_PSS0.8,TGL_Simics_VP_RS4_PSS1.0 ,TGL_Simics_VP_RS4_PSS1.1,TGL_U42_RS4_PV,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Alpha,MTL_M_LP4_Beta,MTL_M_LP4_PV,MTL_M_LP5/x_Alpha,MTL_M_LP5/x_Beta,MTL_M_LP5/x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P_ADP-LP_DDR4_PreAlpha,ADL-P_ADP-LP_DDR5_PreAlpha</t>
  </si>
  <si>
    <t>TBT_PD_EC_NA,TCSS,UEFI,USB-TypeC</t>
  </si>
  <si>
    <t>BC-RQTBC-10442	
BC-RQTBC-13078
BC-RQTBC-13961
BC-RQTBC-12460
BC-RQTBC-13336 
 LKF PSS UCIS Coverage: IceLake-UCIS-4265 ,4_335-UCIS-2980
 LKF PRD Coverage: BC-RQTBCLF-412, BC-RQTBCLF-466
TGL Coverage Ref: 1209951317, 1209951182, 220194410, 220194410,1405574471
IceLake-UCIS-4282, IceLake-UCIS-1438
TGL PRD Coverage:BC-RQTBCTL-1166
JSL PRD Coverage : BC-RQTBC-16755
ADL: 2205445428
MTL_P : 22010767569
MTL_M : 22010767598</t>
  </si>
  <si>
    <t xml:space="preserve">USB Keyboard connected to Type-C port should function properly in Pre-OS and Post OS environment </t>
  </si>
  <si>
    <t>bios.alderlake,bios.amberlake,bios.apollolake,bios.arrowlake,bios.cannonlake,bios.coffeelake,bios.geminilake,bios.icelake-client,bios.jasperlake,bios.kabylake,bios.kabylake_r,bios.lakefield,bios.lunarlake,bios.meteorlake,bios.raptorlake,bios.raptorlake_refresh,bios.rocketlake,bios.tigerlake,bios.tigerlake_refresh,bios.whiskeylake,ifwi.amberlake,ifwi.apollolake,ifwi.arrowlake,ifwi.cannonlake,ifwi.coffeelake,ifwi.geminilake,ifwi.icelake,ifwi.kabylake,ifwi.kabylake_r,ifwi.lakefield,ifwi.lunarlake,ifwi.meteorlake,ifwi.raptorlake,ifwi.raptorlake_refresh,ifwi.tigerlake,ifwi.whiskeylake</t>
  </si>
  <si>
    <t>iTestSuite,na</t>
  </si>
  <si>
    <t xml:space="preserve">USB-Keyboard connected to Type-C port should work in Pre-OS and Post OS environment </t>
  </si>
  <si>
    <t>KBL_NON_ULT,GLK-FW-PO,EC-BAT,EC-TYPEC,ICL-ArchReview-PostSi,InProdATMS1.0_03March2018,LKF_PO_Phase1,PSE 1.0,EC-PD-NA,TGL_ERB_PO,GLK_ATMS1.0_Automated_TCs,LKF_ROW_BIOS,TGL_BIOS_IPU_QRC_BAT,LKF_Automation_IFWIBIOS,COMMON_QRC_BAT,ADL_S_QRCBAT,IFWI_Payload_TBT,IFWI_Payload_EC,ADL-P_QRC,ADL-P_QRC_BAT,ADL-M_21H2,UTR_SYNC,MTL_PSS_0.8_Block,MTL_M_MASTER,RPL_P_MASTER,MTL_P_MASTER,RPL_S_BackwardComp,ADL-S_ 5SGC_1DPC,ADL_N_MASTER,ADL_N_5SGC1,ADL_N_4SDC1,ADL_N_3SDC1,ADL_N_2SDC1,ADL_N_2SDC2,ADL_N_2SDC3,IFWI_TEST_SUITE,IFWI_COMMON_UNIFIED,RPL-S_ 5SGC1,CQN_DASHBOARD,ADL-P_5SGC1,ADL-P_5SGC2,MTL_S_MASTER,ADL_M_QRC_BAT,ADL-M_5SGC1,ADL-M_2SDC2,ADL-M_3SDC1,ADL-M_3SDC2,ADL-M_2SDC1,ADL-M_QRC_BAT,ADL-P_3SDC1,ADL-P_3SDC2,ADL-P_3SDC3,ADL-P_3SDC4,ADL-P_2SDC1,ADL-P_2SDC2,MTL_SIMICS_IN_EXECUTION_TEST,ADL-N_QRC_BAT,RPL-Px_5SGC1,RPL-Px_3SDC1,RPL-P_5SGC1,RPL-P_5SGC2,RPL-P_4SDC1,RPL-P_3SDC2,RPL-P_2SDC3,RPL_S_QRCBAT,ADL_N_REV0,ADL-N_REV1,MTL_IFWI_BAT,MTL_HFPGA_TCSS,ADL_SBGA_5GC,RPL-SBGA_5SC,EC-NA,EC-REVIEW,TCSS-TBT-P1,GLK-RS3-10_IFWI,ICL_BAT_NEW,LKF_ERB_PO,BIOS_EXT_BAT,UDL2.0_ATMS2.0,LKF_PO_Phase3,LKF_PO_New_P3,TGL_BIOS_PO_P2,TGL_IFWI_PO_P2,TGL_NEW_BAT,ADL-S_TGP-H_PO_Phase2,ADL_M_PO_Phase2,ADL-S_4SDC1,ADL-S_4SDC2,ADL-S_4SDC4,MTL_VS_0.8,MTL_Test_Suite,IFWI_FOC_BAT,MTL_IFWI_PSS_EXTENDED,ADL-P_4SDC2,ADL_N_PO_Phase2,RPL-S_5SGC1,MTL_M_P_PV_POR,RPL-S_2SDC4,RPL_Px_QRC,ADL-S_Post-Si_In_Production,MTL-M/P_Pre-Si_In_ProductionMTL-M_4SDC2,MTL-M_5SGC1,MTL-M_4SDC1,MTL-M_2SDC5,MTL-M_2SDC6,MTL-M_3SDC3,MTL-M_2SDC4,MTL_IFWI_CBV_TBT,MTL_IFWI_CBV_EC,MTL_IFWI_CBV_IOM,MTL-P_5SGC1,MTL-P_4SDC1,RPL-SBGA_4SC,LNL_M_PSS0.8,RPL-SBGA_2SC1,RPL-SBGA_2SC2-2,MTL_PSS_1.1,MTL_PSS_1.0_Block,RPL_P_QRC,LNLM5SGC,LNLM3SDC3,LNLM3SDC4,LNLM3SDC5,LNLM3SDC1,LNLM2SDC6,MTLSGC1,MTLSGC1,MTLSDC1,MTLSDC2,MTLSDC3,MTLSDC4,MTLSDC2,MTLSDC3,MTLSDC4,MTLSDC1,RPL-Px_4SP2,RPL-Px_4SP2,RPL_Hx-R-DC1,RPL_Hx-R-GC,RPL_Hx-R-GC,RPL_Hx-R-DC1,ARL_S_PSS1.0,LNLM2SDC7,RPL-P_DC7,RPLS_SV1DC,RPLHx_Win10GC,RPLP_SV1GC,RPLP_Win10GC,RPLP_SV1DC1,RPLP_Win10DC1,RPLP_SV1DC2,RPLP_Win10DC2,RPL-SBGA_DC3</t>
  </si>
  <si>
    <t>Verify that SUT boots to OS with battery supply as the only power source</t>
  </si>
  <si>
    <t>CSS-IVE-71082</t>
  </si>
  <si>
    <t>AML_5W_Y22_ROW_PV,AML_7W_Y22_KC_PV,AMLR_Y42_PV_RS6,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owerOn,JSLP_TestChip_19H1_PreAlpha,KBL_U21_PV,KBLR_Y_PV,LKF_A0_RS4_Alpha,LKF_A0_RS4_POE,LKF_B0_RS4_Beta,LKF_B0_RS4_PO,LKF_B0_RS4_PV ,LKF_Bx_ROW_19H1_Alpha,LKF_Bx_ROW_19H2_Beta,LKF_Bx_ROW_19H2_PV,LKF_Bx_ROW_20H1_PV,LKF_Bx_Win10X_PV,LKF_Bx_Win10X_Beta,TGL_ H81_RS4_Alpha,TGL_ H81_RS4_Beta,TGL_ H81_RS4_PV,TGL_U42_RS4_PV,TGL_Y42_RS4_PV,TGL_Z0_(TGPLP-A0)_RS4_PPOExit,WHL_U42_PV,TGL_U42_RS6_Alpha,TGL_U42_RS6_Beta,TGL_U42_RS6_PV,TGL_Y42_RS6_Alpha,TGL_Y42_RS6_Beta,TGL_Y42_RS6_PV,AML_Y42_Win10X_PV,CML_U42_DG1_DDR4_PV,CML_U62_DG1_DDR4_PV,DG1_TGL_Y_PreAlpha,DG1_ TGL_Y _Alpha,DG1_ TGL_Y _Beta,DG1_ TGL_Y _PV,DG2_ADL_P_Alpha,DG2_ADL_P_Beta,DG2_ADL_P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GLR_UP3_HR21_PreAlpha,TGLR_UP3_HR21_Alpha,TGLR_UP3_HR21_Beta,TGLR_UP3_HR21_PV</t>
  </si>
  <si>
    <t>BIOS-Boot-Flows,Power Btn/HID,Real Battery Management,USB PD</t>
  </si>
  <si>
    <t>BC-RQTBC-2820
BC-RQTBC-13980 
BC-RQTBCLF-252
BC-RQTBC-16762
RKL, JSLP : 2203202826</t>
  </si>
  <si>
    <t>SUT boots to OS with battery supply as the only power source and check if the battery is charging up to 95%</t>
  </si>
  <si>
    <t>bios.alderlake,bios.amberlake,bios.apollolake,bios.cannonlake,bios.coffeelake,bios.cometlake,bios.elkhartlake,bios.geminilake,bios.icelake-client,bios.jasperlake,bios.kabylake,bios.kabylake_r,bios.lakefield,bios.raptorlake,bios.tigerlake,bios.whiskeylake,ifwi.amberlake,ifwi.apollolake,ifwi.cannonlake,ifwi.coffeelake,ifwi.cometlake,ifwi.elkhartlake,ifwi.geminilake,ifwi.icelake,ifwi.kabylake,ifwi.kabylake_r,ifwi.lakefield,ifwi.meteorlake,ifwi.raptorlake,ifwi.tigerlake,ifwi.whiskeylake</t>
  </si>
  <si>
    <t>SUT boots to OS battery supply as only power source. After booting, Windows should work properly(i.e. does not hang after boot and resets during boot)</t>
  </si>
  <si>
    <t>EC-BATTERY,EC-NA,ICL-ArchReview-PostSi,CNL_Automation_Production,InProdATMS1.0_03March2018,PSE 1.0,TGL_ERB_PO,ECLITE-BAT,OBC-CNL-EC-SMC-EM-ManageBattery,OBC-CFL-EC-SMC-EM-ManageBattery,OBC-ICL-EC-SMC-EM-ManageBattery,OBC-TGL-EC-SMC-EM-ManageBattery,OBC-LKF-PTF-DekelPhy-EM-PMC_EClite_ManageBattery,GLK_ATMS1.0_Automated_TCs,KBLR_ATMS1.0_Automated_TCs,CML_EC_BAT,ECVAL-BAT-2018,LKF_WCOS_BIOS_BAT_NEW,COMMON_QRC_BAT,LKF_Battery,IFWI_Payload_PMC,IFWI_Payload_EC,EC_MECC,ADL-P_QRC_BAT,UTR_SYNC,ADL_N_MASTER,ADL_N_5SGC1,ADL_N_3SDC1,ADL_N_2SDC1,ADL_N_2SDC2,ADL_N_2SDC3,IFWI_TEST_SUITE,IFWI_COMMON_UNIFIED,MTL_Test_Suite,MTL_PSS_0.8,TGL_H_MASTER,ADL-P_5SGC2,ADL-M_5SGC1,RPL-Px_5SGC1,RPL-Px_3SDC1,MTL_SIMICS_BLOCK,ADL_SBGA_5GC,GLK-IFWI-SI,OBC-CNL-EC-SMC-EM-ManageCharger,CML_BIOS_SPL,CML_EC_FV,IFWI_Payload_Platform,ADL_N_REV0,ADL-N_REV1,RPL-P_5SGC1,RPL-P_5SGC2,RPL-P_4SDC1,RPL-P_3SDC2,RPL-P_2SDC3,RPL-P_3SDC3,RPL-P_2SDC4,RPL-P_PNP_GC,RPL-Px_4SDC1,RPL-Px_3SDC2,LNL_M_PSS0.8,MTL-M_5SGC1,MTL-M_4SDC1,MTL-M_4SDC2,MTL-M_3SDC3,MTL-M_2SDC4,MTL-M_2SDC5,MTL-M_2SDC6,MTL_IFWI_IAC_EC,MTL_IFWI_CBV_EC,RPL-SBGA_5SC,MTL-P_5SGC1,MTL-P_4SDC1,MTL-P_4SDC2,MTL-P_3SDC3,MTL-P_3SDC4,MTL-P_2SDC5,MTL-P_2SDC6,RPL-SBGA_4SC,RPL-Px_4SP2,RPL-P_2SDC6,RPL-SBGA_3SC-2,LNLM5SGC,LNLM3SDC3,LNLM3SDC4,LNLM3SDC5,LNLM3SDC1,LNLM2SDC6,LNLM3SDC2,RPL_Hx-R-DC1,RPL_Hx-R-GC,LNLM2SDC7,RPLHx_Win10GC,RPLHx_Win10GC,RPLP_SV1GC,RPLP_Win10GC,RPLP_SV1DC1,RPLP_Win10DC1,RPLP_SV1DC2,RPLP_Win10DC2</t>
  </si>
  <si>
    <t>Verify that battery gets charged only when  AC  is inserted and battery is present</t>
  </si>
  <si>
    <t>CSS-IVE-76042</t>
  </si>
  <si>
    <t>AML_5W_Y22_ROW_PV,AML_7W_Y22_KC_PV,AMLR_Y42_PV_RS6,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U21_PV,KBLR_Y_PV,LKF_A0_RS4_Alpha,LKF_A0_RS4_POE,LKF_B0_RS4_Beta,LKF_B0_RS4_PO,LKF_B0_RS4_PV ,LKF_Bx_ROW_19H1_Alpha,LKF_Bx_ROW_19H2_Beta,LKF_Bx_ROW_19H2_PV,LKF_Bx_ROW_20H1_PV,LKF_Bx_Win10X_PV,LKF_Bx_Win10X_Beta,TGL_ H81_RS4_Alpha,TGL_ H81_RS4_Beta,TGL_ H81_RS4_PV,TGL_Simics_VP_RS2_PSS1.0,TGL_Simics_VP_RS2_PSS1.1,TGL_Simics_VP_RS4_PSS1.0 ,TGL_Simics_VP_RS4_PSS1.1,TGL_U42_RS4_PV,TGL_Y42_RS4_PV,WHL_U42_PV,TGL_U42_RS6_Alpha,TGL_U42_RS6_Beta,TGL_U42_RS6_PV,TGL_Y42_RS6_Alpha,TGL_Y42_RS6_Beta,TGL_Y42_RS6_PV,AML_Y42_Win10X_PV,CML_U42_DG1_DDR4_PV,CML_U62_DG1_DDR4_PV,DG1_TGL_Y_PreAlpha,DG1_ TGL_Y _Alpha,DG1_ TGL_Y _Beta,DG1_ TGL_Y _PV,DG2_ADL_P_Alpha,DG2_ADL_P_Beta,DG2_ADL_P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GLR_UP3_HR21_PreAlpha,TGLR_UP3_HR21_Alpha,TGLR_UP3_HR21_Beta,TGLR_UP3_HR21_PV</t>
  </si>
  <si>
    <t>Charging modes,Real Battery Management,USB PD,USB-TypeC</t>
  </si>
  <si>
    <t>BC-RQTBC-10615,BC-RQTBC-12462,BC-RQTBC-13315
use case id: IceLake-UCIS-1052
BC-RQTBCTL-1179
1209950134
2201759422
4_335-UCIS-1956
BC-RQTBC-12813
RKL: 2203202841
JSLP: 2203202841</t>
  </si>
  <si>
    <t>Battery gets charged with AC supply plugged in if the battery capacity is &lt; 100%</t>
  </si>
  <si>
    <t>bios.alderlake,bios.amberlake,bios.apollolake,bios.arrowlake,bios.cannonlake,bios.coffeelake,bios.cometlake,bios.icelake-client,bios.jasperlake,bios.kabylake,bios.kabylake_r,bios.lakefield,bios.lunarlake,bios.meteorlake,bios.raptorlake,bios.raptorlake_refresh,bios.tigerlake,bios.whiskeylake,ifwi.amberlake,ifwi.arrowlake,ifwi.coffeelake,ifwi.lunarlake,ifwi.meteorlake,ifwi.raptorlake,ifwi.raptorlake_refresh</t>
  </si>
  <si>
    <t>bios.alderlake,bios.amberlake,bios.apollolake,bios.cannonlake,bios.coffeelake,bios.cometlake,bios.icelake-client,bios.jasperlake,bios.kabylake,bios.kabylake_r,bios.lakefield,bios.lunarlake,bios.meteorlake,bios.raptorlake,bios.tigerlake,bios.whiskeylake,ifwi.amberlake,ifwi.meteorlake,ifwi.raptorlake</t>
  </si>
  <si>
    <t>Intention of the test case is to verify that EC FW shall enable charging in charger controller and set charging current and voltage if the battery capacity is &lt; 100% and When remaining capacity is 100% EC FW shall disable charging in Charger controller</t>
  </si>
  <si>
    <t>GLK-FW-PO,CFL-PRDtoTC-Mapping,EC-FV,EC-REVIEW,EC-BATTERY,ICL_BAT_NEW,TGL_PSS1.0P,BIOS_EXT_BAT,InProdATMS1.0_03March2018,LKF_PO_Phase2,LKF_PO_Phase3,LKF_PO_New_P3,PSE 1.0,TGL_ERB_PO,OBC-CNL-EC-SMC-EM-ManageCharger,OBC-CFL-EC-SMC-EM-ManageCharger,OBC-ICL-EC-SMC-EM-ManageCharger,OBC-TGL-EC-SMC-EM-ManageCharger,OBC-LKF-PTF-DekelPhy-EM-PMC_EClite_ManageCharger,GLK_ATMS1.0_Automated_TCs,KBLR_ATMS1.0_Automated_TCs,CML_EC_BAT,LKF_B0_Power_ON,LKF_Battery,IFWI_Payload_EC,IFWI_Payload_PMC,UTR_SYNC,LNL_M_PSS0.8,ADL_N_MASTER,ADL_N_5SGC1,ADL_N_3SDC1,ADL_N_2SDC1,ADL_N_2SDC2,ADL_N_2SDC3,IFWI_TEST_SUITE,IFWI_COMMON_UNIFIED,MTL_Test_Suite,MTL_PSS_0.8,TGL_H_MASTER,ADL-P_5SGC2,ADL-M_5SGC1,ADL-M_3SDC2,RPL-Px_5SGC1,RPL-Px_3SDC1,MTL_SIMICS_BLOCK,ADL_N_REV0,ADL-N_REV1,MTL_IFWI_BAT,ADL_SBGA_5GC,GLK-IFWI-SI,ICL-ArchReview-PostSi,CML_BIOS_SPL,CML_EC_FV,IFWI_Payload_Platform,RPL-P_5SGC1,RPL-P_5SGC2,RPL-P_3SDC2,RPL-P_2SDC3,RPL-P_3SDC3,RPL-P_PNP_GC,RPL-Px_4SDC1,RPL-Px_3SDC2,MTL-M_5SGC1,MTL-M_4SDC1,MTL-M_4SDC2,MTL-M_3SDC3,MTL-M_2SDC4,MTL-M_2SDC5,MTL-M_2SDC6,MTL_IFWI_IAC_EC,MTL-P_5SGC1,MTL-P_4SDC1,MTL-P_4SDC2,MTL-P_3SDC3,MTL-P_3SDC4,MTL-P_2SDC5,MTL-P_2SDC6,MTL_A0_P1,RPL-SBGA_5SC,RPL-SBGA_4SC,RPL-P_5SGC1,RPL-P_2SDC6,LNLM5SGC,LNLM3SDC3,LNLM3SDC4,LNLM3SDC5,LNLM5SGC,LNLM3SDC3,LNLM3SDC4,LNLM3SDC5,LNLM5SGC,LNLM3SDC3,LNLM3SDC4,LNLM3SDC5,LNLM3SDC1,LNLM2SDC6,LNLM5SGC,LNLM3SDC3,LNLM3SDC4,LNLM3SDC5,LNLM3SDC1,LNLM2SDC6,LNLM5SGC,LNLM3SDC3,LNLM3SDC4,LNLM3SDC5,LNLM3SDC1,LNLM2SDC6,LNLM5SGC,LNLM3SDC3,LNLM3SDC4,LNLM3SDC5,LNLM3SDC1,LNLM2SDC6,LNLM3SDC2,RPL_Hx-R-DC1,RPL_Hx-R-GC,RPL_Hx-R-GC,RPL_Hx-R-DC1,RPL_Hx-R-GC,RPL_Hx-R-DC1,LNLM2SDC7,LNLM2SDC7,RPLHx_Win10GC,RPLHx_Win10GC,RPLP_SV1GC,RPLP_Win10GC,RPLP_SV1DC1,RPLP_Win10DC1,RPLP_SV1DC2,RPLP_Win10DC2</t>
  </si>
  <si>
    <t>Verify that SUT goes to S4 automatically on reaching critical battery level and does not resume on pressing power button</t>
  </si>
  <si>
    <t>CSS-IVE-71185</t>
  </si>
  <si>
    <t>AML_5W_Y22_ROW_PV,AML_7W_Y22_KC_PV,AMLR_Y42_PV_RS6,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U21_PV,KBLR_Y_PV,LKF_A0_RS4_Alpha,LKF_A0_RS4_POE,LKF_B0_RS4_Beta,LKF_B0_RS4_PO,LKF_B0_RS4_PV ,LKF_Bx_ROW_19H1_Alpha,LKF_Bx_ROW_19H2_Beta,LKF_Bx_ROW_19H2_PV,LKF_Bx_ROW_20H1_PV,LKF_Bx_Win10X_PV,LKF_Bx_Win10X_Beta,TGL_ H81_RS4_Alpha,TGL_ H81_RS4_Beta,TGL_ H81_RS4_PV,TGL_Simics_VP_RS2_PSS1.1,TGL_Simics_VP_RS4_PSS1.1,TGL_U42_RS4_PV,TGL_Y42_RS4_PV,TGL_Z0_(TGPLP-A0)_RS4_PPOExit,WHL_U42_PV,TGL_U42_RS6_Alpha,TGL_U42_RS6_Beta,TGL_U42_RS6_PV,TGL_Y42_RS6_Alpha,TGL_Y42_RS6_Beta,TGL_Y42_RS6_PV,AML_Y42_Win10X_PV,CML_U42_DG1_DDR4_PV,CML_U62_DG1_DDR4_PV,DG1_TGL_Y_PreAlpha,DG1_ TGL_Y _Alpha,DG1_ TGL_Y _Beta,DG1_ TGL_Y _PV,DG2_ADL_P_Alpha,DG2_ADL_P_Beta,DG2_ADL_P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GLR_UP3_HR21_PreAlpha,TGLR_UP3_HR21_Alpha,TGLR_UP3_HR21_Beta,TGLR_UP3_HR21_PV</t>
  </si>
  <si>
    <t>Power Btn/HID,Real Battery Management,S-states</t>
  </si>
  <si>
    <t>BC-RQTBC-10566,BC-RQTBC-10619, BC-RQTBC-10566,BC-RQTBC-12817
BC-RQTBC-12807
BC-RQTBC-2816
BC-RQTBC-13319
BC-RQTBCTL-1173
BC-RQTBC-16772 
2201759420
https://hsdes.intel.com/appstore/article/#/1606820361
RKL: 2203202816
JSLP: 2203202816 , 2202557699</t>
  </si>
  <si>
    <t>SUT should go to S4 automatically on reaching critical battery level and does not resume on pressing power button i critical battery condition. After connecting AC source SUT should resume from S4 state.</t>
  </si>
  <si>
    <t>bios.alderlake,bios.amberlake,bios.apollolake,bios.cannonlake,bios.coffeelake,bios.cometlake,bios.icelake-client,bios.jasperlake,bios.kabylake,bios.kabylake_r,bios.lakefield,bios.meteorlake,bios.raptorlake,bios.tigerlake,bios.whiskeylake,ifwi.amberlake,ifwi.meteorlake,ifwi.raptorlake</t>
  </si>
  <si>
    <t>Intention of the test case is to verify below requirement.
while the system is on battery power and in Sx states, if the remaining battery capacity falls below 6%, then EC FW shall not allow the system to power up or resume until AC is inserted.</t>
  </si>
  <si>
    <t>CFL-PRDtoTC-Mapping,EC-BATTERY,EC-SX,EC-BAT,ICL_BAT_NEW,BIOS_EXT_BAT,UDL2.0_ATMS2.0,LKF_PO_Phase3,LKF_PO_New_P3,TGL_ERB_PO,CML_EC_BAT,ECLITE-BAT,EC-FV,LKF_Battery,IFWI_Payload_EC,IFWI_Payload_PMC,UTR_SYNC,ADL_N_MASTER,ADL_N_5SGC1,ADL_N_3SDC1,ADL_N_2SDC1,ADL_N_2SDC2,ADL_N_2SDC3,IFWI_TEST_SUITE,IFWI_COMMON_UNIFIED,MTL_Test_Suite,MTL_PSS_0.8,TGL_H_MASTER,ADL-P_5SGC2,ADL-M_5SGC1,RPL-Px_5SGC1,RPL-Px_3SDC1,MTL_SIMICS_BLOCK,ADL_SBGA_5GC,GLK-IFWI-SI,ICL-ArchReview-PostSi,InProdATMS1.0_03March2018,PSE 1.0,GLK_ATMS1.0_Automated_TCs,CML_BIOS_SPL,CML_EC_FV,IFWI_Payload_Platform,ADL_N_REV0,ADL-N_REV1,RPL-P_5SGC1,RPL-P_5SGC2,RPL-P_4SDC1,RPL-P_3SDC2,RPL-P_2SDC3,RPL-P_3SDC3,RPL-P_2SDC4,RPL-P_PNP_GC,RPL-Px_4SDC1,RPL-Px_3SDC2,MTL-M_5SGC1,MTL-M_4SDC1,MTL-M_4SDC2,MTL-M_3SDC3,MTL-M_2SDC4,MTL-M_2SDC5,MTL-M_2SDC6,MTL_IFWI_CBV_PMC,MTL_IFWI_CBV_EC,RPL-SBGA_5SC,MTL-P_5SGC1,MTL-P_4SDC1,MTL-P_4SDC2,MTL-P_3SDC3,MTL-P_3SDC4,MTL-P_2SDC5,MTL-P_2SDC6,RPL-SBGA_4SC,RPL-Px_4SP2,RPL-P_2SDC6,RPL-SBGA_2SC1,RPL-SBGA_2SC2,RPL-SBGA_3SC-2,RPL-SBGA_3SC,LNLM5SGC,LNLM3SDC3,LNLM3SDC4,LNLM3SDC5,LNLM3SDC1,LNLM2SDC6,LNLM3SDC2,RPL_Hx-R-DC1,RPL_Hx-R-GC,LNLM2SDC7,RPLHx_Win10GC,RPLHx_Win10GC,RPLP_SV1GC,RPLP_Win10GC,RPLP_SV1DC1,RPLP_Win10DC1,RPLP_SV1DC2,RPLP_Win10DC2</t>
  </si>
  <si>
    <t>Verify that battery is charged and discharged at near critical battery level</t>
  </si>
  <si>
    <t>CSS-IVE-71567</t>
  </si>
  <si>
    <t>AML_5W_Y22_ROW_PV,AML_7W_Y22_KC_PV,AMLR_Y42_PV_RS6,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ICL_U42_RS6_PV,ICL_UN42_KC_PV_RS6,ICL_Y42_RS6_PV,ICL_YN42_RS6_PV,JSLP_POR_20H1_Alpha,JSLP_POR_20H1_PreAlpha,JSLP_POR_20H2_Beta,JSLP_POR_20H2_PV,JSLP_TestChip_19H1_PreAlpha,KBL_U21_PV,KBLR_Y_PV,LKF_A0_RS4_Alpha,LKF_A0_RS4_POE,LKF_B0_RS4_Beta,LKF_B0_RS4_PO,LKF_B0_RS4_PV ,LKF_Bx_ROW_19H1_Alpha,LKF_Bx_ROW_19H2_Beta,LKF_Bx_ROW_19H2_PV,LKF_Bx_ROW_20H1_PV,LKF_Bx_Win10X_PV,LKF_Bx_Win10X_Beta,TGL_ H81_RS4_Alpha,TGL_ H81_RS4_Beta,TGL_ H81_RS4_PV,TGL_H81_19H2_RS6_POE,TGL_H81_19H2_RS6_PreAlpha,TGL_Simics_VP_RS2_PSS1.1,TGL_Simics_VP_RS4_PSS1.1,TGL_U42_RS4_PV,TGL_Y42_RS4_PV,WHL_U42_PV,TGL_U42_RS6_Alpha,TGL_U42_RS6_Beta,TGL_U42_RS6_PV,TGL_Y42_RS6_Alpha,TGL_Y42_RS6_Beta,TGL_Y42_RS6_PV,AML_Y42_Win10X_PV,CML_U42_DG1_DDR4_PV,CML_U62_DG1_DDR4_PV,DG1_TGL_Y_PreAlpha,DG1_ TGL_Y _Alpha,DG1_ TGL_Y _Beta,DG1_ TGL_Y _PV,DG2_ADL_P_Alpha,DG2_ADL_P_Beta,DG2_ADL_P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GLR_UP3_HR21_PreAlpha,TGLR_UP3_HR21_Alpha,TGLR_UP3_HR21_Beta,TGLR_UP3_HR21_PV</t>
  </si>
  <si>
    <t>Real Battery Management</t>
  </si>
  <si>
    <t>BC-RQTBC-2824,BC-RQTBC-13985
4_335-UCIS-1965
BC-RQTBC-16768
2201759420</t>
  </si>
  <si>
    <t>SUT does battery charging and discharging at near critical battery level</t>
  </si>
  <si>
    <t>bios.alderlake,bios.amberlake,bios.apollolake,bios.arrowlake,bios.broxton,bios.cannonlake,bios.coffeelake,bios.cometlake,bios.elkhartlake,bios.geminilake,bios.icelake-client,bios.jasperlake,bios.kabylake,bios.kabylake_r,bios.lakefield,bios.lunarlake,bios.meteorlake,bios.raptorlake,bios.raptorlake_refresh,bios.tigerlake,bios.whiskeylake,ifwi.amberlake,ifwi.apollolake,ifwi.arrowlake,ifwi.broxton,ifwi.cannonlake,ifwi.coffeelake,ifwi.cometlake,ifwi.elkhartlake,ifwi.geminilake,ifwi.icelake,ifwi.kabylake,ifwi.kabylake_r,ifwi.lakefield,ifwi.lunarlake,ifwi.meteorlake,ifwi.raptorlake,ifwi.raptorlake_refresh,ifwi.tigerlake,ifwi.whiskeylake</t>
  </si>
  <si>
    <t>bios.alderlake,bios.amberlake,bios.apollolake,bios.broxton,bios.cannonlake,bios.coffeelake,bios.cometlake,bios.elkhartlake,bios.geminilake,bios.icelake-client,bios.jasperlake,bios.kabylake,bios.kabylake_r,bios.lakefield,bios.lunarlake,bios.meteorlake,bios.raptorlake,bios.tigerlake,bios.whiskeylake,ifwi.amberlake,ifwi.apollolake,ifwi.broxton,ifwi.cannonlake,ifwi.coffeelake,ifwi.cometlake,ifwi.elkhartlake,ifwi.geminilake,ifwi.icelake,ifwi.kabylake,ifwi.kabylake_r,ifwi.lakefield,ifwi.meteorlake,ifwi.raptorlake,ifwi.tigerlake,ifwi.whiskeylake</t>
  </si>
  <si>
    <t>Battery  should be charged and discharged at near critical battery level</t>
  </si>
  <si>
    <t>EC-BATTERY,ICL-ArchReview-PostSi,InProdATMS1.0_03March2018,UDL2.0_ATMS2.0,TGL_ERB_PO,OBC-CNL-EC-SMC-EM-ManageCharger,OBC-CFL-EC-SMC-EM-ManageCharger,OBC-ICL-EC-SMC-EM-ManageCharger,OBC-TGL-EC-SMC-EM-ManageCharger,OBC-LKF-PTF-DekelPhy-EM-PMC_EClite_ManageCharger,CML_EC_BAT,EC-FV,LKF_Battery,IFWI_Payload_EC,IFWI_Payload_PMC,UTR_SYNC,ADL_N_MASTER,ADL_N_5SGC1,ADL_N_3SDC1,ADL_N_2SDC1,ADL_N_2SDC2,ADL_N_2SDC3,IFWI_TEST_SUITE,IFWI_COMMON_UNIFIED,MTL_Test_Suite,MTL_PSS_0.8,TGL_H_MASTER,ADL-P_5SGC2,ADL-M_5SGC1,RPL-Px_5SGC1,RPL-Px_3SDC1,MTL_SIMICS_BLOCK,ADL_N_REV0,ADL-N_REV1,ADL_SBGA_5GC,GLK-IFWI-SI,PSE 1.0,GLK_ATMS1.0_Automated_TCs,CML_BIOS_SPL,CML_EC_FV,IFWI_Payload_Platform,RPL-P_5SGC1,RPL-P_5SGC2,RPL-P_4SDC1,RPL-P_3SDC2,RPL-P_2SDC3,RPL-P_3SDC3,RPL-P_2SDC4,RPL-P_PNP_GC,RPL-Px_4SDC1,RPL-Px_3SDC2,LNL_M_PSS0.8,MTL-M_5SGC1,MTL-M_4SDC1,MTL-M_4SDC2,MTL-M_3SDC3,MTL-M_2SDC4,MTL-M_2SDC5,MTL-M_2SDC6,MTL_IFWI_CBV_EC,MTL-P_5SGC1,MTL-P_4SDC1,MTL-P_4SDC2,MTL-P_3SDC3,MTL-P_3SDC4,MTL-P_2SDC5,MTL-P_2SDC6,RPL-SBGA_5SC,RPL-SBGA_4SC,RPL-Px_4SP2,RPL-P_2SDC6,LNLM5SGC,LNLM3SDC3,LNLM3SDC4,LNLM3SDC5,LNLM3SDC1,LNLM2SDC6,LNLM3SDC2,RPL_Hx-R-GC,RPL_Hx-R-DC1,RPL_Hx-R-GC,RPL_Hx-R-DC1,LNLM2SDC7,LNLM2SDC7,RPLHx_Win10GC,RPLHx_Win10GC,RPLP_SV1GC,RPLP_Win10GC,RPLP_SV1DC1,RPLP_Win10DC1,RPLP_SV1DC2,RPLP_Win10DC2</t>
  </si>
  <si>
    <t>Verify that SUT goes to S4 automatically on reaching critical battery level (5%) and does not resume on pressing power button</t>
  </si>
  <si>
    <t>CSS-IVE-81059</t>
  </si>
  <si>
    <t>AML_5W_Y22_ROW_PV,AML_7W_Y22_KC_PV,AMLR_Y42_PV_RS6,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U21_PV,KBLR_Y_PV,TGL_ H81_RS4_Alpha,TGL_ H81_RS4_Beta,TGL_ H81_RS4_PV,TGL_Simics_VP_RS2_PSS1.1,TGL_Simics_VP_RS4_PSS1.1,TGL_U42_RS4_PV,TGL_Y42_RS4_PV,TGL_Z0_(TGPLP-A0)_RS4_PPOExit,WHL_U42_PV,TGL_U42_RS6_Alpha,TGL_U42_RS6_Beta,TGL_U42_RS6_PV,TGL_Y42_RS6_Alpha,TGL_Y42_RS6_Beta,TGL_Y42_RS6_PV,AML_Y42_Win10X_PV,CML_U42_DG1_DDR4_PV,CML_U62_DG1_DDR4_PV,DG1_TGL_Y_PreAlpha,DG1_ TGL_Y _Alpha,DG1_ TGL_Y _Beta,DG1_ TGL_Y _PV,DG2_ADL_P_Alpha,DG2_ADL_P_Beta,DG2_ADL_P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GLR_UP3_HR21_PreAlpha,TGLR_UP3_HR21_Alpha,TGLR_UP3_HR21_Beta,TGLR_UP3_HR21_PV</t>
  </si>
  <si>
    <t>BC-RQTBC-10619,BC-RQTBC-2824,BC-RQTBC-13989
BC-RQTBC-16772
2201759420</t>
  </si>
  <si>
    <t>SUT should go to S4 automatically on reaching critical battery level (5%) and does not resume on pressing power button. After connecting AC source and power button press SUT should resume from S4.</t>
  </si>
  <si>
    <t>bios.alderlake,bios.amberlake,bios.apollolake,bios.cannonlake,bios.coffeelake,bios.cometlake,bios.icelake-client,bios.jasperlake,bios.kabylake,bios.kabylake_r,bios.meteorlake,bios.raptorlake,bios.tigerlake,bios.whiskeylake,ifwi.amberlake,ifwi.meteorlake,ifwi.raptorlake</t>
  </si>
  <si>
    <t>Intention of the test case is to verify below requirement.
while the system is on battery power and in Sx states, if the remaining battery capacity falls below 6%, then EC FW shall not allow the system to power up or resume until AC is inserted.
this requirement for EC functionality check
 </t>
  </si>
  <si>
    <t>EC-BATTERY,EC-SX,ICL_BAT_NEW,BIOS_EXT_BAT,UDL2.0_ATMS2.0,ECVAL-EXBAT-2018,TGL_ERB_PO,CML_EC_BAT,IFWI_Payload_EC,IFWI_Payload_PMC,UTR_SYNC,ADL_N_MASTER,ADL_N_5SGC1,ADL_N_3SDC1,ADL_N_2SDC1,ADL_N_2SDC2,ADL_N_2SDC3,IFWI_TEST_SUITE,IFWI_COMMON_UNIFIED,MTL_Test_Suite,MTL_PSS_0.8,TGL_H_MASTER,ADL-P_5SGC2,ADL-M_5SGC1,RPL-Px_5SGC1,RPL-Px_3SDC1,MTL_SIMICS_BLOCK,ADL_SBGA_5GC,GLK-IFWI-SI,ICL-ArchReview-PostSi,InProdATMS1.0_03March2018,PSE 1.0,OBC-CNL-EC-SMC-EM-ManageCharger,OBC-CFL-EC-SMC-EM-ManageCharger,OBC-ICL-EC-SMC-EM-ManageCharger,OBC-TGL-EC-SMC-EM-ManageCharger,OBC-LKF-PTF-DekelPhy-EM-PMC_EClite_ManageCharger,GLK_ATMS1.0_Automated_TCs,CML_BIOS_SPL,CML_EC_FV,IFWI_Payload_Platform,ADL_N_REV0,ADL-N_REV1,RPL-P_5SGC1,RPL-P_5SGC2,RPL-P_4SDC1,RPL-P_3SDC2,RPL-P_2SDC3,RPL-P_3SDC3,RPL-P_2SDC4,RPL-P_PNP_GC,RPL-Px_4SDC1,RPL-Px_3SDC2,MTL-M_5SGC1,MTL-M_4SDC1,MTL-M_4SDC2,MTL-M_3SDC3,MTL-M_2SDC4,MTL-M_2SDC5,MTL-M_2SDC6,MTL_IFWI_CBV_PMC,MTL_IFWI_CBV_EC,RPL-SBGA_5SC,MTL-P_5SGC1,MTL-P_4SDC1,MTL-P_4SDC2,MTL-P_3SDC3,MTL-P_3SDC4,MTL-P_2SDC5,MTL-P_2SDC6,RPL-SBGA_4SC,RPL-Px_4SP2,RPL-P_2SDC6,RPL-SBGA_2SC1,RPL-SBGA_2SC2,RPL-SBGA_3SC-2,RPL-SBGA_3SC,LNLM5SGC,LNLM3SDC3,LNLM3SDC4,LNLM3SDC5,LNLM3SDC1,LNLM2SDC6,LNLM3SDC2,RPL_Hx-R-DC1,RPL_Hx-R-GC,LNLM2SDC7,RPLHx_Win10GC,RPLHx_Win10GC,RPLP_SV1GC,RPLP_Win10GC,RPLP_SV1DC1,RPLP_Win10DC1,RPLP_SV1DC2,RPLP_Win10DC2</t>
  </si>
  <si>
    <t>Verify System stability on Sleep on battery and resume on  AC  brick and vice versa</t>
  </si>
  <si>
    <t>CSS-IVE-145301</t>
  </si>
  <si>
    <t>JSLP_POR_20H1_Alpha,JSLP_POR_20H1_PreAlpha,JSLP_POR_20H2_Beta,JSLP_POR_20H2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</si>
  <si>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Real Battery Management,S-states</t>
  </si>
  <si>
    <t>SUT could be sleep on battery and resume on AC brick and vice versa
 </t>
  </si>
  <si>
    <t>bios.alderlake,bios.jasperlake,bios.lunarlake,bios.raptorlake,ifwi.meteorlake,ifwi.raptorlake</t>
  </si>
  <si>
    <t>Intention of the test case is to verify if SUT can be put to S3 state while on DC mode and resume on AC brick. (AC+ DC mode)</t>
  </si>
  <si>
    <t>BIOS Optimization plan,BIOS_Optimization,EC-FV,UTR_SYNC,ADL_N_MASTER,ADL_N_5SGC1,ADL_N_3SDC1,ADL_N_2SDC1,ADL_N_2SDC2,ADL_N_2SDC3,IFWI_TEST_SUITE,IFWI_COMMON_UNIFIED,MTL_Test_Suite,MTL_PSS_0.8,ADL-P_5SGC2,RPL-Px_5SGC1,RPL-Px_3SDC1,ADL_N_REV0,ADL-N_REV1,ADL_SBGA_5GC,GLK-IFWI-SI,ICL-ArchReview-PostSi,InProdATMS1.0_03March2018,PSE 1.0,OBC-CNL-EC-SMC-EM-ManageCharger,OBC-CFL-EC-SMC-EM-ManageCharger,OBC-ICL-EC-SMC-EM-ManageCharger,OBC-TGL-EC-SMC-EM-ManageCharger,OBC-LKF-PTF-DekelPhy-EM-PMC_EClite_ManageCharger,GLK_ATMS1.0_Automated_TCs,CML_BIOS_SPL,CML_EC_FV,IFWI_Payload_Platform,TGL_H_MASTER,ADL-M_5SGC1,RPL-P_5SGC1,RPL-P_5SGC2,RPL-P_3SDC2,RPL-P_2SDC3,RPL-P_3SDC3,RPL-P_PNP_GC,RPL-Px_4SDC1,RPL-Px_3SDC2,,MTL-M_5SGC1,MTL-M_4SDC1,MTL-M_4SDC2,MTL-M_3SDC3,MTL-M_2SDC4,MTL-M_2SDC5,MTL-M_2SDC6,MTL_IFWI_CBV_PMC,MTL_IFWI_CBV_EC,RPL-SBGA_5SC,MTL-P_5SGC1,MTL-P_4SDC1,MTL-P_4SDC2,MTL-P_3SDC3,MTL-P_3SDC4,MTL-P_2SDC5,MTL-P_2SDC6,RPL-SBGA_4SC,RPL-P_5SGC1,RPL-P_2SDC6,RPL_Hx-R-DC1,RPL_Hx-R-GC,RPL_Hx-R-GC,RPL_Hx-R-DC1,RPL_Hx-R-GC,RPL_Hx-R-DC1,RPLHx_Win10GC,RPLHx_Win10GC,RPLP_SV1GC,RPLP_Win10GC,RPLP_SV1DC1,RPLP_Win10DC1,RPLP_SV1DC2,RPLP_Win10DC2</t>
  </si>
  <si>
    <t>alderlake-m,alderlake-n,alderlake-p,alderlake-sb,arrowlake-p,arrowlake-s,raptorlake-p,raptorlake-px,raptorlake-sbga,raptorlake_refresh-sbga</t>
  </si>
  <si>
    <t>Verify system can be Shutdown, Hibernate and Restart using OS start menu</t>
  </si>
  <si>
    <t>bios.platform,fw.ifwi.others,fw.ifwi.pmc</t>
  </si>
  <si>
    <t>CSS-IVE-145405</t>
  </si>
  <si>
    <t>ADL-S_ADP-S_SODIMM_DDR5_1DPC_Alpha,ADL-S_ADP-S_UDIMM_DDR5_1DPC_PreAlpha,JSLP_POR_20H1_Alpha,JSLP_POR_20H1_PreAlpha,JSLP_POR_20H2_Beta,JSLP_POR_20H2_PV,JSLP_PSS_0.5_19H1_REV1,JSLP_PSS_0.8_19H1_REV2,JSLP_PSS_1.0_19H1_REV2,JSLP_PSS_1.1_19H1_REV2,JSLP_TestChip_19H1_PowerOn,JSLP_TestChip_19H1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S_Simics_PSS1.05,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P_ADP-LP_DDR4_PreAlpha,ADL-P_ADP-LP_DDR5_PreAlpha</t>
  </si>
  <si>
    <t>RKL: 2206776654,2206973289, 2206874082
JSL: 2202553192
ADL: 2205167043
MTL : 16011187645, 16011327082, 16011187849, 16011327431, 16011187701, 16011326892</t>
  </si>
  <si>
    <t>System should be able to enter Shutdown, Hibernate and Restart using OS start Menu
No hung, BSOD, Display blankout corruption should be seen</t>
  </si>
  <si>
    <t>bios.alderlake,bios.arrowlake,bios.jasperlake,bios.lunarlake,bios.meteorlake,bios.raptorlake,bios.raptorlake_refresh,bios.rocketlake,ifwi.arrowlake,ifwi.lunarlake,ifwi.meteorlake,ifwi.raptorlake</t>
  </si>
  <si>
    <t>bios.alderlake,bios.jasperlake,bios.lunarlake,bios.meteorlake,bios.raptorlake,bios.rocketlake,ifwi.meteorlake,ifwi.raptorlake</t>
  </si>
  <si>
    <t>Verify system enters Shutdown, Hibernate and Restart using OS start Menu</t>
  </si>
  <si>
    <t>BIOS_Optimization,MTL_PSS_1.0,LNL_M_PSS1.0,MTL_PSS_0.8,LNL_M_PSS0.8,ADL-S_ADP-S_DDR4_2DPC_PO_Phase3,ADL-P_ADP-LP_DDR4_PO Suite_Phase3,PO_Phase_3,ADL-P_ADP-LP_LP5_PO Suite_Phase3,ADL-P_ADP-LP_DDR5_PO Suite_Phase3,ADL-P_ADP-LP_LP4x_PO Suite_Phase3,MTL_PSS_0.5,LNL_M_PSS0.5,RPL_S_PSS_BASE,UTR_SYNC,ADL_M_PO_Phase3,MTL_HFPGA_SANITY,RPL_S_BackwardComp,RPL_S_MASTER,RPL-P_5SGC1,RPL-P_2SDC3,ADL-S_ 5SGC_1DPC,ADL-S_4SDC1,ADL-S_4SDC2,ADL-S_4SDC4,ADL_N_MASTER,ADL_N_5SGC1,ADL_N_4SDC1,ADL_N_3SDC1,ADL_N_2SDC1,ADL_N_2SDC2,ADL_N_2SDC3,RPL-S_4SDC2,ADL-P_5SGC1,ADL-P_5SGC2,RPL_S_PO_P2,ADL-M_5SGC1,ADL_N_REV0,MTL_SIMICS_IN_EXECUTION_TEST,ADL_N_PO_Phase3,MTL_HSLE_Sanity,MTL_S_Sanity,ADL-N_REV1,RPL_P_PSS_BIOS,RPL-Px_5SGC1,RPL_Px_PO_P2,MTL-M_5SGC1,MTL-M_4SDC1,MTL-M_4SDC2,MTL-M_3SDC3,MTL-M_2SDC4,MTL-M_2SDC5,MTL-M_2SDC6,MTL-M/P_Pre-Si_In_Production,IFWI_COMMON_UNIFIED,MTL_IFWI_IAC_EC,MTL_IFWI_IAC_BIOS,MTL_IFWI_IAC_IUNIT,MTL_IFWI_IAC_ACE ROM EXT,MTL_IFWI_IAC_ISH,MTL_IFWI_IAC_CSE,MTL_IFWI_IAC_ESE,MTL_IFWI_IAC_PMC_SOC_IOE,MTL_IFWI_IAC_IOM,MTL_IFWI_IAC_TBT,MTL_IFWI_IAC_PCHC,MTL_IFWI_IAC_PUNIT,MTL_IFWI_IAC_DMU,MTL_IFWI_IAC_SPHY,MTL_IFWI_IAC_GBe,MTL_IFWI_IAC_NPHY,MTL_IFWI_CBV_PMC,MTL_IFWI_CBV_BIOS,RPL-S_5SGC1,MTL-P_5SGC1,MTL-P_4SDC1,MTL-P_4SDC2,MTL-P_3SDC3,MTL-P_3SDC4,MTL-P_2SDC5,MTL-P_2SDC6,MTL_A0_P1,RPL_P_PO_P2,RPL-S_2SDC8,RPL-Px_4SP2,RPL-Px_2SDC1,RPL-P_4SDC1,RPL-P_3SDC2,RPL-P_2SDC4,RPL-P_2SDC5,RPL-P_2SDC6,ARL_Px_IFWI_CI,MTL_M_P_PV_POR,MTLSGC1,MTLSDC1,MTLSDC2,MTLSDC3,MTLSDC4,RPL_P_Q0_DC2_PO_P2,LNLM5SGC,LNLM4SDC1,LNLM3SDC2,LNLM3SDC3,LNLM3SDC4,LNLM3SDC5,LNLM2SDC6,LNLM2SDC7,ARL_S_IFWI_0.5PSS,RPL_Hx-R-GC,RPL_Hx-R-DC1,MTL-S_Pre-Si_In_Production,RPL-S_2SDC9,RPL-P_DC7,RPLS_SV1GC, RPLS_Win10GC, RPLS_SV1DC</t>
  </si>
  <si>
    <t>alderlake-m,alderlake-n,alderlake-p,alderlake-s,arrowlake-px,lunarlake-m,lunarlake-p,lunarlake-s,meteorlake-m,meteorlake-p,meteorlake-s,raptorlake-p,raptorlake-px,raptorlake-s,raptorlake-sbga,raptorlake_refresh-sbga</t>
  </si>
  <si>
    <t>Verify system Shutdown, Hibernate and Restart from OS via command Line</t>
  </si>
  <si>
    <t>CSS-IVE-145412</t>
  </si>
  <si>
    <t>ADL-S_ADP-S_SODIMM_DDR5_1DPC_Alpha,ADL-S_ADP-S_UDIMM_DDR5_1DPC_PreAlpha,JSLP_POR_20H1_Alpha,JSLP_POR_20H1_PreAlpha,JSLP_POR_20H2_Beta,JSLP_POR_20H2_PV,JSLP_PSS_0.5_19H1_REV1,JSLP_PSS_0.8_19H1_REV2,JSLP_PSS_1.0_19H1_REV2,JSLP_PSS_1.1_19H1_REV2,JSLP_TestChip_19H1_PowerOn,JSLP_TestChip_19H1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S_Simics_PSS1.05,ADL-S_HSLE_PSS1.0,ADL-S_HFPGA_PSS1.0,ADL-S_HFPGA_PSS1.1,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M_ADP-M_LP5_20H1_PreAlpha,ADL-M_ADP-M_LP5_21H1_PreAlpha,ADL-M_ADP-M_LP4x_Win10x_PreAlpha,ADL-P_ADP-LP_DDR4_PreAlpha,ADL-P_ADP-LP_DDR5_PreAlpha</t>
  </si>
  <si>
    <t>JSL: 2202553195 
ADL: 2205168210,2205166859,2202553195
MTL : 16011187645, 16011327082, 16011187849, 16011327431, 16011187701, 16011326892</t>
  </si>
  <si>
    <t>System should shutdown, hibernate and restart from OS via command line successfully
System should power up post shutting down without any issue and power state should get registered correctly as part of Event viewer log</t>
  </si>
  <si>
    <t>Intention of the testcase is to verify system Shutdown, Hibernate and Restart from OS via command Line
Scenario also verifies system powers up without any issue post shutting down from OS via command line and power state gets registered correctly as part of Event viewer
Scenario is verified across 10 power state cycles</t>
  </si>
  <si>
    <t>BIOS_Optimization,MTL_PSS_1.0,LNL_M_PSS1.0,EC-FV,ADL-S_ADP-S_DDR4_2DPC_PO_Phase3,ECVAL-DT-FV,ADL-P_ADP-LP_DDR4_PO Suite_Phase3,PO_Phase_3,ADL-P_ADP-LP_LP5_PO Suite_Phase3,ADL-P_ADP-LP_DDR5_PO Suite_Phase3,ADL-P_ADP-LP_LP4x_PO Suite_Phase3,MTL_PSS_0.5,LNL_M_PSS0.5,MTL_PSS_0.8,LNL_M_PSS0.8,RPL_S_PSS_BASE,ADL-M_21H2,UTR_SYNC,ADL_M_PO_Phase3,MTL_HFPGA_SANITY,RPL_S_BackwardComp,RPL_S_MASTER,RPL-P_5SGC1,RPL-P_4SDC1,RPL-P_3SDC2,RPL-S_5SGC1,RPL-S_4SDC2,RPL-S_2SDC1,RPL-S_2SDC2,RPL-S_2SDC3,RPL-S_2SDC8,ADL-S_ 5SGC_1DPC,ADL-S_4SDC1,ADL-S_4SDC2,ADL-S_4SDC4,ADL_N_MASTER,ADL_N_5SGC1,ADL_N_4SDC1,ADL_N_3SDC1,ADL_N_2SDC1,ADL_N_2SDC2,ADL_N_2SDC3,IFWI_TEST_SUITE,IFWI_COMMON_UNIFIED,ADL-P_5SGC1,ADL-P_5SGC2,RPL_S_PO_P2,ADL-M_5SGC1,ADL_N_REV0,MTL_SIMICS_IN_EXECUTION_TEST,ADL_N_PO_Phase3,MTL_HSLE_Sanity,MTL_S_Sanity,ADL-N_REV1,RPL_S_IFWI_PO_Phase2,RPL_P_PSS_BIOS,RPL-Px_5SGC1,RPL_Px_PO_P2,MTL-P_5SGC1,MTL-P_4SDC1,MTL-P_4SDC2,MTL-P_3SDC3,MTL-P_3SDC4,MTL-P_2SDC5,MTL-P_2SDC6,MTL-M_5SGC1,MTL-M_4SDC1,MTL-M_4SDC2,MTL-M_3SDC3,MTL-M_2SDC4,MTL-M_2SDC5,MTL-M_2SDC6,RPL_SBGA_PO_P2,RPL_SBGA_IFWI_PO_Phase2,MTL_IFWI_CBV_PMC,MTL_IFWI_CBV_BIOS,MTL_A0_P1,RPL_P_PO_P2,RPL-P_2SDC4,RPL-P_2SDC5,RPL-P_2SDC6,MTL_M_P_PV_POR,MTLSGC1,MTLSDC1,MTLSDC2,MTLSDC3,MTLSDC4,RPL_P_Q0_DC2_PO_P2,LNLM5SGC,LNLM4SDC1,LNLM3SDC2,LNLM3SDC3,LNLM3SDC4,LNLM3SDC5,LNLM2SDC6,LNLM2SDC7,RPL_Hx-R-GC,RPL-S_2SDC9,RPL-P_DC7,RPLS_SV1GC, RPLS_Win10GC, RPLS_SV1DC,RPLP_SV1GC,RPLP_Win10GC,RPLP_SV1DC1,RPLP_Win10DC1,RPLP_SV1DC2,RPLP_Win10DC2</t>
  </si>
  <si>
    <t>Verify CPU turbo boost functionality  pre and post S4 , S5 , warm and cold reboot cycles</t>
  </si>
  <si>
    <t>CSS-IVE-145415</t>
  </si>
  <si>
    <t>ADL-S_ADP-S_SODIMM_DDR5_1DPC_Alpha,ADL-S_ADP-S_UDIMM_DDR5_1DPC_PreAlpha,JSLP_POR_20H1_Alpha,JSLP_POR_20H1_PreAlpha,JSLP_POR_20H2_Beta,JSLP_POR_20H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P_ADP-LP_DDR4_PreAlpha,ADL-P_ADP-LP_DDR5_PreAlpha</t>
  </si>
  <si>
    <t>G3-State,S-states,Turbo</t>
  </si>
  <si>
    <t>JSLP : 1607196257</t>
  </si>
  <si>
    <t>CPU turbo boost should be functional post S4,S5,warm and cold reboot cycle</t>
  </si>
  <si>
    <t>bios.alderlake,bios.arrowlake,bios.jasperlake,bios.lunarlake,bios.meteorlake,bios.raptorlake,bios.rocketlake,ifwi.arrowlake,ifwi.jasperlake,ifwi.lunarlake,ifwi.meteorlake,ifwi.raptorlake,ifwi.rocketlake</t>
  </si>
  <si>
    <t>bios.alderlake,bios.arrowlake,bios.jasperlake,bios.lunarlake,bios.meteorlake,bios.raptorlake,bios.rocketlake,ifwi.meteorlake,ifwi.raptorlake</t>
  </si>
  <si>
    <t>Intention of the testcase is to verify CPU turbo boost functionality post S4,S5,warm and cold reboot cycle</t>
  </si>
  <si>
    <t>BIOS_Optimization,MCU_NO_HARM,UTR_SYNC,LNL_M_PSS0.8,RPL_S_BackwardComp,RPL_S_MASTER,RPL-P_5SGC1,RPL-P_4SDC1,RPL-P_3SDC2,RPL-P_2SDC3,RPL-S_5SGC1,RPL-S_4SDC1,RPL-S_4SDC2,RPL-S_4SDC2,RPL-S_2SDC1,RPL-S_2SDC2,RPL-S_2SDC3,RPL-S_ 5SGC1,RPL-P_5SGC1,RPL-P_2SDC3,ADL-S_ 5SGC_1DPC,ADL-S_4SDC1,ADL-S_4SDC2,ADL-S_4SDC4,ADL_N_MASTER,ADL_N_5SGC1,ADL_N_4SDC1,ADL_N_3SDC1,ADL_N_2SDC1,ADL_N_2SDC2,ADL_N_2SDC3,IFWI_TEST_SUITE,IFWI_COMMON_UNIFIED,RPL-S_4SDC2,ADL-P_5SGC1,ADL-P_5SGC2,ADL-M_5SGC1,ADL_N_REV0,ADL-N_REV1,RPL-S_ 5SGC1,RPL-S_4SDC1,RPL-S_4SDC2,RPL-S_4SDC2,RPL-S_2SDC2,RPL-S_2SDC3,RPL-S_2SDC7,RPL-S_2SDC8,RPL-Px_5SGC1,MTLSGC1,MTL-M_5SGC1,MTL-M_4SDC1,MTL-M_4SDC2,MTL-M_3SDC3,MTL-M_2SDC4,MTL-M_2SDC5,MTL-M_2SDC6,ADL-S_Post-Si_In_Production,MTL_IFWI_IAC_DMU,MTL_IFWI_CBV_DMU,MTL_IFWI_CBV_PMC,MTL_IFWI_CBV_PUNIT,MTL-P_5SGC1,MTL-P_4SDC1,MTL-P_4SDC2,MTL-P_3SDC3,MTL-P_3SDC4,MTL-P_2SDC5,MTL-P_2SDC6,RPL-SBGA_5SC,RPL-SBGA_4SC,RPL-SBGA_3SC,MTLSGC1,LNLM5SGC,LNLM4SDC1,LNLM3SDC2,LNLM3SDC3,LNLM3SDC4,LNLM3SDC5,LNLM2SDC6,LNLM2SDC7,RPL-S_2SDC9,RPL-P_DC7,RPL-SBGA_DC3,RPLP_SV1GC,RPLP_Win10GC,RPLP_SV1DC1,RPLP_Win10DC1,RPLP_SV1DC2,RPLP_Win10DC2</t>
  </si>
  <si>
    <t>alderlake-m,alderlake-n,alderlake-p,alderlake-s,arrowlake-px,arrowlake-s,lunarlake-m,lunarlake-p,lunarlake-s,meteorlake-m,meteorlake-p,meteorlake-s,raptorlake-p,raptorlake-px,raptorlake-s,raptorlake-sbga</t>
  </si>
  <si>
    <t>Verify FHD USB camera is functioning properly for capturing images &amp; video</t>
  </si>
  <si>
    <t>CSS-IVE-86896</t>
  </si>
  <si>
    <t>ADL-S_ADP-S_SODIMM_DDR5_1DPC_Alpha,ADL-S_ADP-S_UDIMM_DDR5_1DPC_PreAlpha,JSLP_POR_20H1_Alpha,JSLP_POR_20H1_PreAlpha,JSLP_POR_20H2_Beta,JSLP_POR_20H2_PV,LKF_A0_RS4_Alpha,LKF_A0_RS4_POE,LKF_B0_RS4_Beta,LKF_B0_RS4_PO,LKF_B0_RS4_PV ,LKF_Bx_ROW_19H1_Alpha,LKF_Bx_ROW_19H1_POE,LKF_Bx_ROW_19H2_Beta,LKF_Bx_ROW_19H2_PV,LKF_Bx_ROW_20H1_PV,LKF_Bx_Win10X_PV,LKF_Bx_Win10X_Beta,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HFPGA_RS2,TGL_HFPGA_RS3,TGL_HFPGA_RS4,TGL_U42_RS4_PV,TGL_Y42_RS4_PV,TGL_Z0_(TGPLP-A0)_RS4_PPOExit,ADL-S_ADP-S_UDIMM_DDR5_1DPC_PV,ADL-S_ADP-S_UDIMM_DDR5_2DPC_Alpha,ADL-S_ADP-S_UDIMM_DDR5_2DPC_Beta,ADL-S_ADP-S_UDIMM_DDR5_2DPC_PreAlpha,ADL-S_ADP-S_UDIMM_DDR5_2DPC_PV,ADL-S_TGP-H_SODIMM_DDR4_1DPC_POE,ADL-S_TGP-H_UDIMM_DDR5_2DPC_POE,ADL-S_ADP-S_SODIMM_DDR5_1DPC_Beta,ADL-S_ADP-S_SODIMM_DDR5_1DPC_PreAlpha,ADL-S_ADP-S_SODIMM_DDR5_1DPC_PV,ADL-S_ADP-S_UDIMM_DDR4_2DPC_POE,ADL-S_ADP-S_UDIMM_DDR5_1DPC_Alpha,ADL-S_ADP-S_UDIMM_DDR5_1DPC_Beta,TGL_U42_RS6_Alpha,TGL_U42_RS6_Beta,TGL_U42_RS6_PV,TGL_Y42_RS6_Alpha,TGL_Y42_RS6_Beta,TGL_Y42_RS6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POE,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</si>
  <si>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USB2.0,USB3.0,USB-Camera</t>
  </si>
  <si>
    <t>Created based on POR\LZ doc , request from Architect
IceLake-UCIS-1115(UCIS Rev2.4/2.6)
TGL HSD ES ID:220195255
ADL: 2203203077</t>
  </si>
  <si>
    <t>Ensure that front Camera functionality of capturing of video\photo files work properly without any issue.</t>
  </si>
  <si>
    <t>bios.alderlake,bios.arrowlake,bios.geminilake,bios.jasperlake,bios.lakefield,bios.lunarlake,bios.meteorlake,bios.raptorlake,bios.raptorlake_refresh,bios.rocketlake,bios.tigerlake,ifwi.arrowlake,ifwi.geminilake,ifwi.lakefield,ifwi.lunarlake,ifwi.meteorlake,ifwi.raptorlake,ifwi.raptorlake_refresh,ifwi.tigerlake</t>
  </si>
  <si>
    <t>bios.alderlake,bios.arrowlake,bios.geminilake,bios.jasperlake,bios.lakefield,bios.meteorlake,bios.raptorlake,bios.rocketlake,bios.tigerlake,ifwi.geminilake,ifwi.lakefield,ifwi.meteorlake,ifwi.raptorlake,ifwi.tigerlake</t>
  </si>
  <si>
    <t>Check FHD Camera device functionality.</t>
  </si>
  <si>
    <t>GLK-FW-PO,GLK-IFWI-SI,LKF_PO_Phase2,UDL2.0_ATMS2.0,LKF_PO_New_P3,RKL_POE,RKL_CML_S_TGPH_PO_P3,WCOS_BIOS_WHCP_REQ,LKF_WCOS_BIOS_BAT_NEW,ADL-S_ADP-S_DDR4_2DPC_PO_Phase3,RKL_S_CMPH_POE,RKL_S_TGPH_POE,COMMON_QRC_BAT,ADL_P_ERB_BIOS_PO,IFWI_Payload_Platform,ADL-S_Delta1,ADL-P_ADP-LP_DDR4_PO Suite_Phase3,PO_Phase_3,ADL-P_ADP-LP_LP5_PO Suite_Phase3,ADL-P_ADP-LP_DDR5_PO Suite_Phase3,ADL-P_ADP-LP_LP4x_PO Suite_Phase3,ADL-P_QRC_BAT,UTR_SYNC,RPL_S_MASTER,RPL_S_BackwardComp,ADL-S_ 5SGC_1DPC,ADL-S_4SDC2,ADL_N_MASTER,ADL_N_3SDC1,ADL_N_2SDC3,MTL_Test_Suite,IFWI_COMMON_UNIFIED,IFWI_TEST_SUITE,TGL_H_MASTER,RPL-S_ 5SGC1,RPLS_Win10GC,RPLS_SV1GC,RPL-S_4SDC1,ADL-P_5SGC2,RKL_S_X1_2*1SDC,RPL_S_PO_P3,ADL-P_2SDC5,ADL-P_3SDC5,ADL_N_PO_Phase3,RPL-Px_5SGC1,RPL-Px_4SDC1,RPL-P_4SDC1,RPLP_SV1DC1,RPLP_Win10DC1,RPL-P_3SDC2,RPLP_SV1DC2,RPLP_Win10DC2,RPL_S_IFWI_PO_Phase3,ADL_N_REV0,ADL-N_REV1,MTL_IFWI_BAT,ADL_SBGA_5GC,ADL_SBGA_3DC1,ADL_SBGA_3DC2,ADL_SBGA_3DC3,ADL_SBGA_3DC4,ADL-M_5SGC1,ADL-M_3SDC1,ADL-M_3SDC2,ADL-M_2SDC1,ADL-M_2SDC2,RPL-P_3SDC3,RPL-P_PNP_GC,RPL_Px_PO_P3,MTL-M_5SGC1,RPL_SBGA_PO_P3,RPL_SBGA_IFWI_PO_Phase3,MTL_IFWI_CBV_IUNIT,MTL-P_4SDC2,RPL_P_PO_P3,MTLSGC1,RPL_P_Q0_DC2_PO_P3,RPL-SBGA_5SC,RPLHx_SV1GC,RPLHx_Win10GC,RPL-S_5SGC1,RPL_Hx-R-GC,RPL_Hx-R-DC1,RPL-S_2SDC9,RPL-SBGA_DC3</t>
  </si>
  <si>
    <t>alderlake-m,alderlake-n,alderlake-p,alderlake-s,alderlake-sb,arrowlake-px,arrowlake-s,lunarlake-p,lunarlake-s,meteorlake-m,meteorlake-p,meteorlake-s,raptorlake-p,raptorlake-px,raptorlake-s,raptorlake-sbga,raptorlake_refresh-sbga,tigerlake-h</t>
  </si>
  <si>
    <t>Verify IPU Enable/Disable Capability in BIOS</t>
  </si>
  <si>
    <t>bios.sa,fw.ifwi.bios</t>
  </si>
  <si>
    <t>CSS-IVE-105482</t>
  </si>
  <si>
    <t>ICL_U42_RS6_PV,ICL_Y42_RS6_PV,JSLP_POR_20H1_Alpha,JSLP_POR_20H1_PreAlpha,JSLP_POR_20H2_Beta,JSLP_POR_20H2_PV,TGL_ H81_RS4_Alpha,TGL_ H81_RS4_Beta,TGL_ H81_RS4_PV,TGL_Simics_VP_RS2_PSS1.0,TGL_Simics_VP_RS2_PSS1.1,TGL_Simics_VP_RS4_PSS0.8,TGL_Simics_VP_RS4_PSS1.0 ,TGL_Simics_VP_RS4_PSS1.1,TGL_U42_RS4_PV,TGL_UY42_PO,TGL_Y42_RS4_PV,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</si>
  <si>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Camera - 2D imaging (integrated and discrete ISP),IPU</t>
  </si>
  <si>
    <t>BC-RQTBC-14486
BC-RQTBCTL-548
JSLP: 2203203118, 1607196276
ADL: 2203203118</t>
  </si>
  <si>
    <t>After disabling IPU setup option and PCI config read to 0/5/0 should be 0xffff</t>
  </si>
  <si>
    <t>bios.alderlake,bios.arrowlake,bios.cometlake,bios.icelake-client,bios.jasperlake,bios.lunarlake,bios.meteorlake,bios.raptorlake,bios.raptorlake_refresh,bios.tigerlake,bios.tigerlake_refresh,ifwi.arrowlake,ifwi.lunarlake,ifwi.meteorlake,ifwi.raptorlake,ifwi.raptorlake_refresh</t>
  </si>
  <si>
    <t>bios.alderlake,bios.arrowlake,bios.icelake-client,bios.jasperlake,bios.lunarlake,bios.meteorlake,bios.raptorlake,bios.tigerlake,ifwi.meteorlake,ifwi.raptorlake</t>
  </si>
  <si>
    <t>Check for BIOS option to Enable/ Disable for IPU</t>
  </si>
  <si>
    <t>ICL-ArchReview-PostSi,UDL2.0_ATMS2.0,OBC-ICL-CPU-IPU-Camera-MIPI,OBC-TGL-CPU-IPU-Camera-MIPI,TGL_BIOS_PO_P2,TGL_NEW_BAT,COMMON_QRC_BAT,TGL_H_Delta,ADL-P_QRC_BAT,UTR_SYNC,LNL_M_PSS0.8,MTL_P_MASTER,MTL_M_MASTER,ADL_N_MASTER,ADL_N_5SGC1,ADL_N_4SDC1,ADL_N_2SDC1,ADL_N_2SDC2,MTL_Test_Suite,IFWI_TEST_SUITE,IFWI_COMMON_UNIFIED,TGL_H_MASTER,RPL_S_NA,ADL-P_5SGC1,ADL_M_QRC_BAT,ADL-M_5SGC1,ADL-M_4SDC1,ADL-N_QRC_BAT,RPL-Px_5SGC1,RPL-Px_4SDC1,RPL-P_5SGC1,RPLP_SV1GC,RPLP_Win10GC,RPL-P_3SDC2,RPLP_SV1DC2,RPLP_Win10DC2,ADL_N_REV0,ADL-N_REV1,ADL-M_3SDC1,ADL-M_3SDC2,ADL-M_2SDC1,ADL-M_2SDC2,RPL-P_3SDC3,RPL-P_PNP_GC,MTL_M_P_PV_POR,ADL-S_Post-Si_In_Production,MTL-M_5SGC1,MTL-M_4SDC1,MTL-M_4SDC2,MTL-M_3SDC3,MTL-M_2SDC4,MTL-M_2SDC5,MTL-M_2SDC6,MTL_IFWI_CBV_IUNIT,MTL_IFWI_CBV_BIOS,MTL-P_5SGC1,MTL-P_4SDC1,MTL-P_2SDC5,ARL_Px_IFWI_CI,MTLSGC1,RPL_Hx-R-GC,RPL_Hx-R-DC1,TGL_BIOS_IPU_QRC_BAT,RPL-P_DC7</t>
  </si>
  <si>
    <t>alderlake-m,alderlake-n,alderlake-p,arrowlake-p,arrowlake-px,lunarlake-m,lunarlake-p,meteorlake-m,meteorlake-n,meteorlake-p,raptorlake-p,raptorlake-px,raptorlake-sbga,raptorlake_refresh-sbga</t>
  </si>
  <si>
    <t>Verify Audio Play back on USB-Headset pre and post S0i3(Modern Standby) cycle</t>
  </si>
  <si>
    <t>bios.pch,fw.ifwi.bios,fw.ifwi.pchc</t>
  </si>
  <si>
    <t>CSS-IVE-114639</t>
  </si>
  <si>
    <t>ADL-S_ADP-S_SODIMM_DDR5_1DPC_Alpha,ADL-S_ADP-S_UDIMM_DDR5_1DPC_PreAlpha,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JSLP_POR_20H1_Alpha,JSLP_POR_20H1_PreAlpha,JSLP_POR_20H2_Beta,JSLP_POR_20H2_PV,JSLP_TestChip_19H1_PreAlpha,KBLR_Y_PV,LKF_Bx_ROW_19H1_Alpha,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Simics_VP_RS2_PSS1.1,TGL_U42_RS4_PV,TGL_Y42_RS4_PV,TGL_Z0_(TGPLP-A0)_RS4_PPOExit,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JSLP_Win10x_PreAlpha,JSLP_Win10x_PV,JSLP_Win10x_Alpha,JSLP_Win10x_Beta,MTL_M_Simics_PSS1.1,MTL_P_Simics_PSS1.1,ADL-P_ADP-LP_LP5_PreAlpha,ADL-P_ADP-LP_L4X_PreAlpha,ADL-M_ADP-M_LP5_20H1_PreAlpha,ADL-M_ADP-M_LP5_21H1_PreAlpha,ADL-P_ADP-LP_DDR4_PreAlpha,ADL-P_ADP-LP_DDR5_PreAlpha</t>
  </si>
  <si>
    <t>audio codecs,MoS (Modern Standby),USB2.0,USB3.0,USB3.1</t>
  </si>
  <si>
    <t>TGL HSD ES ID 220194372
TGL HSD ES ID 220195234
ADL: 1408256996</t>
  </si>
  <si>
    <t>Ensure that the audio file plays in headphones without any issue pre and post cycle</t>
  </si>
  <si>
    <t>bios.alderlake,bios.apollolake,bios.arrowlake,bios.broxton,bios.cannonlake,bios.coffeelake,bios.cometlake,bios.geminilake,bios.icelake-client,bios.jasperlake,bios.kabylake,bios.kabylake_r,bios.lakefield,bios.lunarlake,bios.meteorlake,bios.raptorlake,bios.raptorlake_refresh,bios.rocketlake,bios.tigerlake,ifwi.apollolake,ifwi.arrowlake,ifwi.broxton,ifwi.cannonlake,ifwi.coffeelake,ifwi.cometlake,ifwi.geminilake,ifwi.icelake,ifwi.kabylake,ifwi.kabylake_r,ifwi.lakefield,ifwi.lunarlake,ifwi.meteorlake,ifwi.raptorlake,ifwi.raptorlake_refresh,ifwi.tigerlake</t>
  </si>
  <si>
    <t>bios.alderlake,bios.arrowlake,bios.cometlake,bios.jasperlake,bios.lakefield,bios.meteorlake,bios.raptorlake,bios.rocketlake,bios.tigerlake,ifwi.cometlake,ifwi.lakefield,ifwi.meteorlake,ifwi.raptorlake,ifwi.tigerlake</t>
  </si>
  <si>
    <t>Validate Audio Play back on USB headset pre and post cycle Android OS Steps: Steps:Step 1 Open the musicplayerStep 2 Select one audio file and play itStep 3 Stop the musicStep 4 Close the applicationStep 5 Perform a S0i3 cycleStep 6 Repeat steps 1 to 4 post cycle Expected results:Able to hear music in the earpieces of the headset or with speakers connected to DUT pre and post cycle</t>
  </si>
  <si>
    <t>UDL2.0_ATMS2.0,OBC-TGL-PCH-AVS-Audio-HDA_Headphone,IFWI_Payload_Platform,MTL_PSS_1.0,ARL_S_PSS1.0,RKL-S X2_(CML-S+CMP-H)_S62,RKL-S X2_(CML-S+CMP-H)_S102,ADL-M_21H2,UTR_SYNC,RPL_S_MASTER,RPL_S_BackwardComp,ADL-S_ 5SGC_1DPC,ADL-S_4SDC1,ADL-S_4SDC2,ADL-S_4SDC4,ADL_N_MASTER,ADL_N_5SGC1,ADL_N_4SDC1,ADL_N_3SDC1,ADL_N_2SDC1,ADL_N_2SDC2,MTL_Test_Suite,IFWI_COMMON_UNIFIED,IFWI_TEST_SUITE,IFWI_FOC_BAT,TGL_H_MASTER,ADL-P_5SGC1,ADL-P_5SGC2,ADL-M_5SGC1,RPL-Px_5SGC1,RPL-Px_4SDC1,MTL_SIMICS_BLOCK,ADL_N_REV0,ADL-N_REV1,ADL_SBGA_5GC,ADL_SBGA_3DC1,ADL_SBGA_3DC2,ADL_SBGA_3DC3,ADL_SBGA_3DC4,MTL_PSS_1.0,ARL_S_PSS1.0_BLOCK,ADL-M_3SDC1,ADL-M_3SDC2,ADL-M_2SDC1,ADL-M_2SDC2,RPL-P_5SGC1,RPLP_SV1GC,RPLP_Win10GC,RPL-P_4SDC1,RPLP_SV1DC1,RPLP_Win10DC1,RPL-P_3SDC2,RPLP_SV1DC2,RPLP_Win10DC2,RPL-P_2SDC4,MTL_IFWI_FV,RPL-P_3SDC3,RPL-P_PNP_GC,RPL-S_2SDC7,MTL_IFWI_IAC_ACE ROM EXT,MTL_IFWI_CBV_ACE FW,,MTLSGC1,MTLSDC1,MTLSDC2,LNLM5SGC,LNLM4SDC1,LNLM3SDC2,LNLM3SDC3,LNLM3SDC4,LNLM3SDC5,LNLM2SDC6,MTL_S_PSS_BLOCK,MTL_S_PSS_1.1,ARL_S_PSS1.1,MTL_S_PSS_1.0_NA,MTL_S_PSS_1.1,ARL_S_PSS1.1,RPL_Hx-R-GC,RPL_Hx-R-DC1,LNLM2SDC7,MTL_PSS_1.1_Block</t>
  </si>
  <si>
    <t>Verify IR camera module enumeration and flash functionality in OS</t>
  </si>
  <si>
    <t>CSS-IVE-133095</t>
  </si>
  <si>
    <t>JSLP_POR_20H1_Alpha,JSLP_POR_20H1_PreAlpha,JSLP_POR_20H2_Beta,JSLP_POR_20H2_PV,JSLP_TestChip_19H1_PreAlpha,TGL_ H81_RS4_Alpha,TGL_ H81_RS4_Beta,TGL_ H81_RS4_PV,TGL_U42_RS4_PV,TGL_Y42_RS4_PV,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ADL-P_ADP-LP_LP5_PreAlpha,ADL-P_ADP-LP_L4X_PreAlpha,ADL-M_ADP-M_LP5_20H1_PreAlpha,ADL-M_ADP-M_LP5_21H1_PreAlpha,ADL-P_ADP-LP_DDR4_PreAlpha,ADL-P_ADP-LP_DDR5_PreAlpha</t>
  </si>
  <si>
    <t>Camera - 2D imaging (integrated and discrete ISP)</t>
  </si>
  <si>
    <t>TGL,JSLP: 1507375886</t>
  </si>
  <si>
    <t>Ensure that Camera device enumeration and functionality of capturing image and video files work properly without any issues</t>
  </si>
  <si>
    <t>bios.alderlake,bios.arrowlake,bios.jasperlake,bios.lunarlake,bios.meteorlake,bios.raptorlake,bios.tigerlake,ifwi.alderlake,ifwi.arrowlake,ifwi.lunarlake,ifwi.meteorlake,ifwi.raptorlake,ifwi.tigerlake</t>
  </si>
  <si>
    <t>bios.alderlake,bios.arrowlake,bios.jasperlake,bios.lunarlake,bios.meteorlake,bios.raptorlake,bios.tigerlake,ifwi.alderlake,ifwi.meteorlake,ifwi.raptorlake,ifwi.tigerlake</t>
  </si>
  <si>
    <t>Verify IR camera module is enumerating correctly and Flash settings are enabled in BIOS and appropriate flash functionality is working  properly in OS </t>
  </si>
  <si>
    <t>COMMON_QRC_BAT,TGL_U_GC_DC,IFWI_Payload_Platform,ADL-P_QRC_BAT,UTR_SYNC,ADL-P_SODIMM_DDR5_NA,TGL_H_MASTER,MTL_Test_Suite,IFWI_TEST_SUITE,IFWI_COMMON_UNIFIED,RPL_S_NA,ADL-P_5SGC1,ADL_M_QRC_BAT,ADL-M_5SGC1,ADL-M_QRC_BAT,RPL_Steps_Tag_NA,MTL_Steps_Tag_NA,RPL-P_5SGC1,RPLP_SV1GC,RPLP_Win10GC, RPL-P_4SDC1,RPLP_SV1DC1,RPLP_Win10DC1,RPL-P_3SDC2,RPLP_SV1DC2,RPLP_Win10DC2,ADL_N_REV0,ADL-N_REV1,ADL-M_3SDC1,ADL-M_3SDC2,ADL-M_2SDC1,ADL-M_2SDC2,RPL-P_3SDC3,RPL-P_PNP_GC,MTL-M_4SDC1,MTL-M_4SDC2,MTL-M_2SDC4
,MTL_IFWI_CBV_IUNIT,MTL-P_5SGC1,MTL-P_4SDC1,MTL-P_2SDC5,RPL-P_3SDC2,RPLP_SV1DC2,RPLP_Win10DC2,ARL_Px_IFWI_CI,MTL-P_IFWI_PO</t>
  </si>
  <si>
    <t>alderlake-m,alderlake-n,alderlake-p,arrowlake-p,arrowlake-px,lunarlake-m,lunarlake-p,meteorlake-m,meteorlake-p,raptorlake-p</t>
  </si>
  <si>
    <t>Verify IPU-Camera Sensor module enumeration pre and post S4, S5 ,warm and cold reboot cycles</t>
  </si>
  <si>
    <t>bios.sa,fw.ifwi.bios,fw.ifwi.pmc</t>
  </si>
  <si>
    <t>CSS-IVE-145238</t>
  </si>
  <si>
    <t>JSLP_POR_20H1_Alpha,JSLP_POR_20H1_PreAlpha,JSLP_POR_20H2_Beta,JSLP_POR_20H2_PV,JSLP_TestChip_19H1_PreAlpha,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</si>
  <si>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Camera - 2D imaging (integrated and discrete ISP),G3-State,IPU,S-states</t>
  </si>
  <si>
    <t>JSLP:1507575503</t>
  </si>
  <si>
    <t>Ensure that Camera enumerates properly in device manager without any issue with different power cycles</t>
  </si>
  <si>
    <t>bios.alderlake,bios.arrowlake,bios.jasperlake,bios.lunarlake,bios.meteorlake,bios.raptorlake,ifwi.arrowlake,ifwi.jasperlake,ifwi.lunarlake,ifwi.meteorlake,ifwi.raptorlake</t>
  </si>
  <si>
    <t>bios.alderlake,bios.arrowlake,bios.jasperlake,bios.lunarlake,bios.meteorlake,bios.raptorlake,ifwi.meteorlake,ifwi.raptorlake</t>
  </si>
  <si>
    <t>To Verify IPU-Camera Sensor module enumeration under device manger with various power cycles</t>
  </si>
  <si>
    <t>BIOS_Optimization,COMMON_QRC_BAT,ADL-P_QRC_BAT,UTR_SYNC,MTL_M_MASTER,MTL_P_MASTER,ADL-P_SODIMM_DDR5_NA,ADL_N_MASTER,ADL_N_5SGC1,ADL_N_4SDC1,ADL_N_2SDC1,ADL_N_2SDC2,MTL_Test_Suite,IFWI_FOC_BAT,IFWI_COMMON_UNIFIED,IFWI_TEST_SUITE,RPL_S_NA,ADL-P_5SGC1,ADL_M_QRC_BAT,ADL-M_5SGC1,ADL-M_3SDC1,ADL-M_3SDC2,ADL-M_2SDC1,ADL-M_2SDC2,ADL-M_QRC_BAT,ADL-N_QRC_BAT,RPL_Steps_Tag_NA,MTL_Steps_Tag_NA,RPL-Px_4SDC1,RPL-P_5SGC1,RPLP_SV1GC,RPLP_Win10GC,RPL-P_3SDC2,RPLP_SV1DC2,RPLP_Win10DC2,ADL_N_REV0,ADL-N_REV1,RPL-P_3SDC3,RPL-P_PNP_GC,MTL-M_4SDC1,MTL-M_2SDC4,MTL_IFWI_CBV_PMC,MTL_IFWI_CBV_IUNIT,MTL IFWI_Payload_Platform-Val,MTL-P_5SGC1,MTL-P_4SDC1,MTL-P_2SDC5,ADL-N_Post-Si_In_Production,LNL_M_PSS0.8</t>
  </si>
  <si>
    <t>alderlake-m,alderlake-n,alderlake-p,arrowlake-p,arrowlake-px,lunarlake-m,lunarlake-p,meteorlake-m,meteorlake-n,meteorlake-p,raptorlake-p,raptorlake-px</t>
  </si>
  <si>
    <t>Verify rear camera is functioning properly for capturing images pre and post S4, S5, warm and cold reboot cycles</t>
  </si>
  <si>
    <t>CSS-IVE-145240</t>
  </si>
  <si>
    <t>JSLP_POR_20H1_Alpha,JSLP_POR_20H1_PreAlpha,JSLP_POR_20H2_Beta,JSLP_POR_20H2_PV,JSLP_TestChip_19H1_PreAlpha,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JSLP_Win10x_PreAlpha,JSLP_Win10x_PV,JSLP_Win10x_Alpha,JSLP_Win10x_Beta,ADL-P_ADP-LP_LP5_PreAlpha,ADL-P_ADP-LP_L4X_PreAlpha,ADL-M_ADP-M_LP5_20H1_PreAlpha,ADL-M_ADP-M_LP5_21H1_PreAlpha,ADL-P_ADP-LP_DDR4_PreAlpha,ADL-P_ADP-LP_DDR5_PreAlpha</t>
  </si>
  <si>
    <t>2207486922, 2207486924</t>
  </si>
  <si>
    <t>Rear Camera device functionality of capturing image should work properly without any issue with different pre and post power cycles</t>
  </si>
  <si>
    <t>bios.alderlake,bios.arrowlake,bios.jasperlake,bios.lunarlake,bios.meteorlake,bios.raptorlake,ifwi.arrowlake,ifwi.lunarlake,ifwi.meteorlake,ifwi.raptorlake</t>
  </si>
  <si>
    <t>bios.alderlake,bios.jasperlake,bios.lunarlake,bios.meteorlake,bios.raptorlake,ifwi.meteorlake,ifwi.raptorlake</t>
  </si>
  <si>
    <t>MIPI Camera's World facing camera should be functional with various Power cycles</t>
  </si>
  <si>
    <t>BIOS_Optimization,COMMON_QRC_BAT,ADL-P_QRC_BAT,UTR_SYNC,LNL_M_PSS0.8,ADL_N_MASTER,ADL_N_5SGC1,ADL_N_4SDC1,ADL_N_3SDC1,ADL_N_2SDC1,ADL_N_2SDC2,ADL_N_2SDC3,IFWI_FOC_BAT,MTL_Test_Suite,IFWI_COMMON_UNIFIED,IFWI_TEST_SUITE,RPL_S_NA,ADL_M_QRC_BAT,ADL-M_3SDC1,ADL-M_3SDC2,ADL-M_2SDC1,ADL-M_QRC_BAT,ADL-P_4SDC2,ADL-P_3SDC1,ADL-P_2SDC4,ADL-N_QRC_BAT,RPL_Steps_Tag_NA,MTL_Steps_Tag_NA,RPL-Px_4SDC1,RPL-P_5SGC1,RPLP_SV1GC,RPLP_Win10GC, RPL-P_3SDC2,RPLP_SV1DC2,RPLP_Win10DC2,ADL_N_REV0,ADL-N_REV1,ADL-M_2SDC2,RPL-P_3SDC3,RPL-P_PNP_GC,MTL-M_4SDC1,MTL-M_2SDC4,MTL_M_P_PV_POR,MTL_IFWI_CBV_PMC,MTL_IFWI_CBV_IUNIT,
MTL IFWI_Payload_Platform-Val,MTL-P_5SGC1,MTL-P_4SDC1,MTL-P_2SDC5,ADL-N_Post-Si_In_Production,RPL-P_3SDC2,RPLP_SV1DC2,RPLP_Win10DC2</t>
  </si>
  <si>
    <t>alderlake-m,alderlake-n,alderlake-p,arrowlake-px,lunarlake-m,lunarlake-p,meteorlake-m,meteorlake-n,meteorlake-p,raptorlake-p,raptorlake-px</t>
  </si>
  <si>
    <t>Verify the Dual Display functionality (onboard eDP+HDMI) in BIOS setup, EFI and OS</t>
  </si>
  <si>
    <t>CSS-IVE-145256</t>
  </si>
  <si>
    <t>JSLP_POR_20H1_Alpha,JSLP_POR_20H1_PreAlpha,JSLP_POR_20H2_Beta,JSLP_POR_20H2_PV,JSLP_TestChip_19H1_Pre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JSLP_Win10x_PreAlpha,JSLP_Win10x_PV,JSLP_Win10x_Alpha,JSLP_Win10x_Beta,MTL_M_Simics_PSS1.1,MTL_P_Simics_PSS1.1,ADL-P_ADP-LP_LP5_PreAlpha,ADL-P_ADP-LP_L4X_PreAlpha,ADL-M_ADP-M_LP5_20H1_PreAlpha,ADL-M_ADP-M_LP5_21H1_PreAlpha,ADL-P_ADP-LP_DDR4_PreAlpha,ADL-P_ADP-LP_DDR5_PreAlpha</t>
  </si>
  <si>
    <t>Display Panels,HDMI,Pre-OS display</t>
  </si>
  <si>
    <t>BC-RQTBC-15960
ADL: 2202557316</t>
  </si>
  <si>
    <t>Display should come on both panels in big cores and on one panel in small score</t>
  </si>
  <si>
    <t>bios.alderlake,bios.arrowlake,bios.jasperlake,bios.lunarlake,bios.meteorlake,bios.raptorlake,bios.rocketlake,ifwi.arrowlake,ifwi.lunarlake,ifwi.meteorlake,ifwi.raptorlake</t>
  </si>
  <si>
    <t>Test is to Verify the Dual Display functionality (onboard edp + HDMI) with SUT in BIOS Setup/EDK and OS</t>
  </si>
  <si>
    <t>BIOS_Optimization,MTL_PSS_1.0,ARL_S_PSS1.0,UTR_SYNC,LNL_M_PSS0.8,RPL_S_MASTER,ADL-P_SODIMM_DDR5_NA,ADL_N_MASTER,ADL_N_5SGC1,ADL_N_4SDC1,ADL_N_3SDC1,ADL_N_2SDC1,ADL_N_2SDC3,MTL_Test_Suite,IFWI_COMMON_UNIFIED,IFWI_TEST_SUITE,MTL-M_5SGC1,MTL-M_3SDC1,MTL-M_2SDC1,MTL-M_2SDC2,MTL-M_2SDC3,MTL-P_5SGC1,MTL-P_3SDC1,MTL-P_3SDC2,MTL-P_4SDC2,MTL-P_2SDC1,MTL-P_2SDC2,ADL-P_4SDC1,ADL-P_4SDC2,ADL-P_2SDC5,ADL-P_3SDC5,MTL_SIMICS_IN_EXECUTION_TEST,RPL_Steps_Tag_NA,MTL_Steps_Tag_NA,RPL-Px_5SGC1,RPL-Px_4SDC1,RPL-P_4SDC1,RPLP_SV1DC1,RPLP_Win10DC1,RPL-P_3SDC2,RPLP_SV1DC2,RPLP_Win10DC2,RPL-P_2SDC4,RPL-P_3SDC3,RPL-P_PNP_GC,MTL_S_DELTA_FR_COVERAGE,RPL_S_BackwardComp,RPL_S_IFWI_PO_Phase3,ADL_N_REV0,ADL-N_REV1,ADL-M_5SGC1,ADL-M_3SDC1,ADL-M_3SDC2,ADL-M_2SDC1,ADL-M_2SDC2,MTL_M_P_PV_POR,RPL_Px_PO_P3,MTL-M_4SDC1,MTL-M_4SDC2,MTL-M_3SDC3,MTL-M_2SDC4,MTL-M_2SDC5,MTL-M_2SDC6,RPL_SBGA_IFWI_PO_Phase3,LNL_M_PSS1.0,RPL_P_PO_P3,MTL-M/P_PowerOn,IFWI_COVERAGE_DELTA,RPL_P_Q0_DC2_PO_P3,RPL-SBGA_4SC,RPL-SBGA_DC3</t>
  </si>
  <si>
    <t>Verify switching camera functioning properly pre and post S4, S5, warm and cold reboot cycles</t>
  </si>
  <si>
    <t>CSS-IVE-145259</t>
  </si>
  <si>
    <t>Verify switching camera functioning properly pre and post S4, S5 , warm and cold reset cycles</t>
  </si>
  <si>
    <t>bios.alderlake,bios.lunarlake,bios.meteorlake,bios.raptorlake,ifwi.meteorlake,ifwi.raptorlake</t>
  </si>
  <si>
    <t>Testcase is to check camera switching functionality with various pre and post power cycles</t>
  </si>
  <si>
    <t>BIOS_Optimization,COMMON_QRC_BAT,UTR_SYNC,LNL_M_PSS0.8,ADL-P_SODIMM_DDR5_NA,ADL_N_MASTER,ADL_N_5SGC1,ADL_N_4SDC1,ADL_N_3SDC1,ADL_N_2SDC1,ADL_N_2SDC2,ADL_N_2SDC3,MTL_Test_Suite,IFWI_COMMON_UNIFIED,IFWI_TEST_SUITE,RPL_S_NA,MTL_P_MASTER,MTL_M_MASTER,ADL-P_5SGC2,ADL-M_3SDC1,ADL-M_3SDC2,ADL-M_2SDC1,ADL-M_2SDC1,ADL-P_4SDC2,ADL-P_3SDC1,ADL-P_2SDC4,RPL_Steps_Tag_NA,MTL_Steps_Tag_NA,RPL-Px_4SDC1,RPL-P_5SGC1,RPLP_SV1GC,RPLP_Win10GC,RPL-P_3SDC2,RPLP_SV1DC2,RPLP_Win10DC2,ADL_N_REV0,ADL-N_REV1,RPL-P_3SDC3,RPL-P_PNP_GC,MTL-M_4SDC1,MTL-M_2SDC4,MTL_M_P_PV_POR,MTL_IFWI_CBV_PMC,MTL_IFWI_CBV_IUNIT,
MTL IFWI_Payload_Platform-Val,MTL-P_5SGC1,MTL-P_4SDC1,MTL-P_2SDC5,RPL-P_5SGC1,RPLP_SV1GC,RPLP_Win10GC,RPL-P_3SDC2,RPLP_SV1DC2,RPLP_Win10DC2</t>
  </si>
  <si>
    <t>alderlake-m,alderlake-n,alderlake-p,arrowlake-px,lunarlake-m,lunarlake-p,meteorlake-m,meteorlake-p,raptorlake-p,raptorlake-px</t>
  </si>
  <si>
    <t>Verify video playback in OS  pre and post S4, S5, warm and cold reboot cycles</t>
  </si>
  <si>
    <t>bios.platform,fw.ifwi.bios,fw.ifwi.pmc</t>
  </si>
  <si>
    <t>CSS-IVE-145260</t>
  </si>
  <si>
    <t>ADL-S_ADP-S_SODIMM_DDR5_1DPC_Alpha,ADL-S_ADP-S_UDIMM_DDR5_1DPC_PreAlpha,JSLP_POR_20H1_Alpha,JSLP_POR_20H1_PreAlpha,JSLP_POR_20H2_Beta,JSLP_POR_20H2_PV,JSLP_TestChip_19H1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S_Simics_PSS1.05,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M_ADP-M_LP5_20H1_PreAlpha,ADL-M_ADP-M_LP5_21H1_PreAlpha,ADL-P_ADP-LP_DDR4_PreAlpha,ADL-P_ADP-LP_DDR5_PreAlpha</t>
  </si>
  <si>
    <t>audio codecs,G3-State,S-states</t>
  </si>
  <si>
    <t>ADL: 2202557316</t>
  </si>
  <si>
    <t>Video playback should be consistent with various pre and post power cycles</t>
  </si>
  <si>
    <t>bios.alderlake,bios.arrowlake,bios.jasperlake,bios.lunarlake,bios.meteorlake,bios.raptorlake,bios.raptorlake_refresh,bios.rocketlake,ifwi.arrowlake,ifwi.lunarlake,ifwi.meteorlake,ifwi.raptorlake,ifwi.raptorlake_refresh</t>
  </si>
  <si>
    <t>This test is to verify video playback in OS post various power cycles</t>
  </si>
  <si>
    <t>BIOS_Optimization,COMMON_QRC_BAT,ADL-S_ADP-S_DDR4_2DPC_PO_Phase3,ADL-P_ADP-LP_DDR4_PO Suite_Phase3,PO_Phase_3,ADL-P_ADP-LP_LP5_PO Suite_Phase3,ADL-P_ADP-LP_DDR5_PO Suite_Phase3,ADL-P_ADP-LP_LP4x_PO Suite_Phase3,MTL_PSS_0.5,RPL_S_PSS_BASE,ADL-M_21H2,UTR_SYNC,MTL_HFPGA_Audio,RPL_S_MASTER,RPL_S_BackwardComp,ADL-S_4SDC1,ADL-S_4SDC2,ADL-S_4SDC3,ADL-S_3SDC4,ADL_N_MASTER,ADL_N_5SGC1,ADL_N_4SDC1,ADL_N_3SDC1,ADL_N_2SDC1,ADL_N_2SDC2,ADL_N_2SDC3,MTL_Test_Suite,MTL_PSS_1.1,IFWI_COMMON_UNIFIED,IFWI_TEST_SUITE,RPL-S_5SGC1,RPL-S_4SDC1,RPL-S_4SDC2,RPL-S_2SDC1,RPL-S_2SDC2,RPL-S_2SDC3,RPL-S_2SDC7,QRC_BAT_Customized,MTL_P_MASTER,MTL_M_MASTER,ADL-P_5SGC1,ADL-P_5SGC2,ADL-M_5SGC1,MTL_SIMICS_IN_EXECUTION_TEST,ADL_N_PO_Phase3,RPL_Steps_Tag_NA,MTL_Steps_Tag_NA,RPL-Px_5SGC1,RPL-Px_4SDC1,MTL_S_PSS_0.8,MTL_S_IFWI_PSS_0.8,RPL-P_5SGC1,RPLP_SV1GC,RPLP_Win10GC,RPL-P_4SDC1,RPLP_SV1DC1,RPLP_Win10DC1,RPL-P_3SDC2,RPLP_SV1DC2,RPLP_Win10DC2,RPL-P_2SDC4,RPL_S_IFWI_PO_Phase3,ADL_N_REV0,ADL-N_REV1,RPL_S_PO_P3,ADL_SBGA_5GC,ADL_SBGA_3DC1,ADL_SBGA_3DC2,ADL_SBGA_3DC3,ADL_SBGA_3DC4,RPL-SBGA_5SC,RPLHx_SV1GC,RPLHx_Win10GC,RPL-SBGA_3SC1,ADL-M_3SDC1,ADL-M_3SDC2,ADL-M_2SDC1,ADL-M_2SDC2,RPL_P_PSS_BIOS,RPL-P_3SDC3,RPL-P_PNP_GC,RPL_Px_PO_P3,MTL-M_5SGC1,MTL-M_4SDC1,MTL-M_4SDC2,MTL-M_3SDC3,MTL-M_2SDC4,MTL-M_2SDC5,MTL-M_2SDC6,MTL_IFWI_IAC_BIOS,RPL_SBGA_PO_P3,RPL_SBGA_IFWI_PO_Phase3,MTL_IFWI_CBV_PMC,MTL IFWI_Payload_Platform-Val,LNL_M_PSS0.5,LNL_M_PSS0.8,MTL-P_5SGC1,MTL-P_4SDC1,MTL-P_4SDC2,MTL-P_3SDC3,MTL-P_3SDC4,MTL-P_2SDC5,MTL-P_2SDC6,LNL_M_PSS1.1,RPL_P_PO_P3,RPL-Px_4SP2,RPL-Px_2SDC1,MTL_M_P_PV_POR,MTL-P_IFWI_PO,MTLSDC1,MTLSDC2,MTLSDC3,RPL_P_Q0_DC2_PO_P3,ARL_S_IFWI_0.8PSS,MTLSGC1,MTLSDC5,ARL_FT_BLK,RPL_Hx-R-GC,RPL_Hx-R-DC1,ARL_S_QRC,RPL-P_DC7</t>
  </si>
  <si>
    <t>Verify rear camera is functioning properly for previewing and capturing a video pre and post S4, S5, warm and cold reboot cycles</t>
  </si>
  <si>
    <t>CSS-IVE-145242</t>
  </si>
  <si>
    <t>JSLP_POR_20H1_Alpha,JSLP_POR_20H1_PreAlpha,JSLP_POR_20H2_Beta,JSLP_POR_20H2_PV,JSLP_TestChip_19H1_PreAlpha,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JSLP_Win10x_PreAlpha,JSLP_Win10x_PV,JSLP_Win10x_Alpha,JSLP_Win10x_Beta,ADL-P_ADP-LP_LP5_PreAlpha,ADL-P_ADP-LP_L4X_PreAlpha,ADL-M_ADP-M_LP5_20H1_PreAlpha,ADL-M_ADP-M_LP5_21H1_PreAlpha,ADL-P_ADP-LP_DDR4_PreAlpha,ADL-P_ADP-LP_DDR5_PreAlpha</t>
  </si>
  <si>
    <t>Front Camera device functionality of recording Video should work properly without any issue with different pre and post power cycles</t>
  </si>
  <si>
    <t>MIPI Camera's world facing camera should be functional with various Power cycles</t>
  </si>
  <si>
    <t>BIOS_Optimization,COMMON_QRC_BAT,UTR_SYNC,LNL_M_PSS0.8,ADL-P_SODIMM_DDR5_NA,ADL_N_MASTER,ADL_N_5SGC1,ADL_N_4SDC1,ADL_N_3SDC1,ADL_N_2SDC1,ADL_N_2SDC2,ADL_N_2SDC3,IFWI_FOC_BAT,MTL_Test_Suite,IFWI_COMMON_UNIFIED,IFWI_TEST_SUITE,RPL_S_NA,MTL_P_MASTER,MTL_M_MASTER,ADL-M_3SDC1,ADL-M_3SDC2,ADL-M_2SDC1,ADL-P_4SDC2,ADL-P_3SDC1,ADL-P_2SDC4,RPL_Steps_Tag_NA,MTL_Steps_Tag_NA,RPL-Px_4SDC1,RPL-P_5SGC1,RPLP_SV1GC,RPLP_Win10GC,RPL-P_3SDC2,RPLP_SV1DC2,RPLP_Win10DC2,ADL_N_REV0,ADL-N_REV1,ADL-M_5SGC1,ADL-M_3SDC1,ADL-M_3SDC2,ADL-M_2SDC1,ADL-M_2SDC2,RPL-P_3SDC3,RPL-P_PNP_GC,MTL-M_4SDC1,MTL-M_2SDC4,MTL_M_P_PV_POR,MTL_IFWI_CBV_PMC,MTL_IFWI_CBV_IUNIT,
MTL IFWI_Payload_Platform-Val,MTL-P_5SGC1,MTL-P_4SDC1,MTL-P_2SDC5,RPL-P_3SDC2,RPLP_SV1DC2,RPLP_Win10DC2</t>
  </si>
  <si>
    <t>Verify front camera is functioning properly for previewing and capturing a video pre and post S4, S5, warm and cold reboot cycles</t>
  </si>
  <si>
    <t>CSS-IVE-145243</t>
  </si>
  <si>
    <t>JSLP_POR_20H1_Alpha,JSLP_POR_20H1_PreAlpha,JSLP_POR_20H2_Beta,JSLP_POR_20H2_PV,JSLP_TestChip_19H1_PreAlpha,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reAlpha,JSLP_Win10x_PV,JSLP_Win10x_Alpha,JSLP_Win10x_Beta,MTL_M_Simics_PSS1.1,MTL_P_Simics_PSS1.1,ADL-P_ADP-LP_LP5_PreAlpha,ADL-P_ADP-LP_L4X_PreAlpha,ADL-M_ADP-M_LP5_20H1_PreAlpha,ADL-M_ADP-M_LP5_21H1_PreAlpha,ADL-P_ADP-LP_DDR4_PreAlpha,ADL-P_ADP-LP_DDR5_PreAlpha</t>
  </si>
  <si>
    <t>TGL: 2207486922, 2207486924
MTL: 16011187623, 16011327190</t>
  </si>
  <si>
    <t>MIPI Camera's User facing camera should be functional during various Power cycles</t>
  </si>
  <si>
    <t>BIOS_Optimization,COMMON_QRC_BAT,ADL-S_ADP-S_DDR4_2DPC_PO_Phase3,ADL-P_ADP-LP_DDR4_PO Suite_Phase3,PO_Phase_3,ADL-P_ADP-LP_LP5_PO Suite_Phase3,ADL-P_ADP-LP_DDR5_PO Suite_Phase3,ADL-P_ADP-LP_LP4x_PO Suite_Phase3,MTL_PSS_0.8,UTR_SYNC,ADL-P_SODIMM_DDR5_NA,MTL_PSS_0.8_Block,ADL_N_MASTER,ADL_N_5SGC1,ADL_N_4SDC1,ADL_N_3SDC1,ADL_N_2SDC1,ADL_N_2SDC2,ADL_N_2SDC3,IFWI_FOC_BAT,MTL_Test_Suite,IFWI_TEST_SUITE,IFWI_COMMON_UNIFIED,RPL_S_NA,MTL_TEMP,MTL_P_MASTER,MTL_M_MASTER,ADL-M_3SDC1,ADL-M_3SDC2,ADL-M_2SDC1,ADL-P_4SDC2,ADL-P_3SDC1,ADL-P_2SDC4,ADL_N_PO_Phase3,RPL_Steps_Tag_NA,MTL_Steps_Tag_NA,RPL-Px_4SDC1,RPL-P_5SGC1,RPLP_SV1GC,RPLP_Win10GC,RPL-P_3SDC2,RPLP_SV1DC2,RPLP_Win10DC2,ADL_N_REV0,ADL-N_REV1,ADL-M_5SGC1,ADL-M_3SDC1,ADL-M_3SDC2,ADL-M_2SDC1,ADL-M_2SDC2,RPL-P_3SDC3,RPL-P_PNP_GC,MTL_M_P_PV_POR,MTL-M_4SDC1,MTL-M_2SDC4,MTL_IFWI_CBV_PMC,MTL_IFWI_CBV_IUNIT,
MTL IFWI_Payload_Platform-Val,MTL-P_5SGC1,MTL-P_4SDC1,MTL-P_2SDC5,LNL_M_PSS0.8,RPL-P_5SGC1,RPLP_SV1GC,RPLP_Win10GC,RPL-P_3SDC2,RPLP_SV1DC2,RPLP_Win10DC2,RPL-Px_4SP2</t>
  </si>
  <si>
    <t>Verify front and rear cameras are functioning properly for capturing images in Burst mode</t>
  </si>
  <si>
    <t>CSS-IVE-145237</t>
  </si>
  <si>
    <t>JSLP_POR_20H1_Alpha,JSLP_POR_20H1_PreAlpha,JSLP_POR_20H2_Beta,JSLP_POR_20H2_PV,JSLP_TestChip_19H1_PreAlpha,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JSLP_Win10x_PreAlpha,JSLP_Win10x_PV,JSLP_Win10x_Alpha,JSLP_Win10x_Beta,MTL_M_Simics_PSS1.1,MTL_P_Simics_PSS1.1,ADL-P_ADP-LP_LP5_PreAlpha,ADL-P_ADP-LP_L4X_PreAlpha,ADL-M_ADP-M_LP5_20H1_PreAlpha,ADL-M_ADP-M_LP5_21H1_PreAlpha,ADL-P_ADP-LP_DDR4_PreAlpha,ADL-P_ADP-LP_DDR5_PreAlpha</t>
  </si>
  <si>
    <t>2207486921, 2207486919</t>
  </si>
  <si>
    <t>Ensure that Camera device functionality of capturing image work properly in burst mode without any issues</t>
  </si>
  <si>
    <t>MIPI Cameras user facing and rear camera functionality should work without any blur, glare or any other issues
 </t>
  </si>
  <si>
    <t>BIOS_Optimization,UTR_SYNC,LNL_M_PSS0.8,ADL-P_SODIMM_DDR5_NA,ADL_N_MASTER,ADL_N_5SGC1,ADL_N_4SDC1,ADL_N_3SDC1,ADL_N_2SDC1,ADL_N_2SDC2,ADL_N_2SDC3,MTL_Test_Suite,IFWI_COMMON_UNIFIED,IFWI_TEST_SUITE,RPL_S_NA,ADL-P_5SGC2,ADL-M_3SDC1,ADL-M_3SDC2,ADL-M_2SDC1,ADL-P_4SDC2,ADL-P_3SDC1,ADL-P_2SDC4,RPL_Steps_Tag_NA,MTL_Steps_Tag_NA,RPL-Px_4SDC1,RPL-P_5SGC1,RPLP_SV1GC,RPLP_Win10GC,RPL-P_3SDC2,RPLP_SV1DC2,RPLP_Win10DC2,ADL_N_REV0,ADL-N_REV1,QRC_BAT_Customized,ADL-M_5SGC1,ADL-M_2SDC2,RPL-P_3SDC3,RPL-P_PNP_GC,MTL-M_4SDC1,MTL-M_2SDC4,MTL_IFWI_CBV_IUNIT,
MTL IFWI_Payload_Platform-Val,MTL-P_5SGC1,MTL-P_4SDC1,MTL-P_2SDC5,RPL-P_3SDC2,RPLP_SV1DC2,RPLP_Win10DC2,RPL-Px_4SP2
,RPL_P_PO_P3,RPL_Px_PO_P3,RPL_P_Q0_DC2_PO_P3</t>
  </si>
  <si>
    <t>Verify disable/enable ISH Controller option in BIOS</t>
  </si>
  <si>
    <t>CSS-IVE-65810</t>
  </si>
  <si>
    <t>ADL-S_ADP-S_SODIMM_DDR5_1DPC_Alpha,AML_5W_Y22_ROW_PV,CFL_H62_RS3_PV,CFL_H62_RS4_PV,CFL_H62_RS5_PV,CFL_H82_RS5_PV,CFL_H82_RS6_PV,CFL_S62_RS5_PV,CNL_H82_PV,CNL_U22_PV,CNL_Y22_PV,GLK_B0_RS3_PV,ICL_HFPGA_RS1_PSS_1.0P,ICL_HFPGA_RS2_PSS_1.1,ICL_Simics_VP_RS1_PSS_0.8C,ICL_Simics_VP_RS1_PSS_0.8P,ICL_Simics_VP_RS1_PSS_1.0C,ICL_Simics_VP_RS1_PSS_1.0P,ICL_Simics_VP_RS2_PSS_1.1,ICL_U42_RS6_PV,ICL_Y42_RS6_PV,KBL_U21_PV,KBL_Y22_PV,KBLR_Y_PV,LKF_A0_RS4_Alpha,LKF_A0_RS4_POE,LKF_B0_RS4_Beta,LKF_B0_RS4_PO,LKF_B0_RS4_PV ,LKF_Bx_ROW_19H1_Alpha,LKF_Bx_ROW_19H1_POE,LKF_Bx_ROW_19H2_Beta,LKF_Bx_ROW_19H2_PV,LKF_Bx_ROW_20H1_PV,LKF_Bx_Win10X_PV,LKF_Bx_Win10X_Beta,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H81_RS4_PV,TGL_H81_19H2_RS6_PreAlpha,TGL_Simics_VP_RS2_PSS0.5,TGL_Simics_VP_RS2_PSS0.8,TGL_Simics_VP_RS2_PSS1.0,TGL_Simics_VP_RS2_PSS1.1,TGL_Simics_VP_RS4_PSS0.8,TGL_Simics_VP_RS4_PSS1.0 ,TGL_Simics_VP_RS4_PSS1.1,TGL_U42_RS4_PV,TGL_Y42_RS4_PV,TGL_Z0_(TGPLP-A0)_RS4_PPOExit,ADL-S_ADP-S_SODIMM_DDR5_1DPC_Beta,ADL-S_ADP-S_SODIMM_DDR5_1DPC_POE,ADL-S_ADP-S_SODIMM_DDR5_1DPC_PreAlpha,ADL-S_ADP-S_SODIMM_DDR5_1DPC_PV,TGL_U42_RS6_Alpha,TGL_U42_RS6_Beta,TGL_U42_RS6_PV,TGL_Y42_RS6_Alpha,TGL_Y42_RS6_Beta,TGL_Y42_RS6_PV,RKL_S_TGPH_Simics_VP_PSS1.0,RKL_S_TGPH_Simics_VP_PSS1.1,RKL_CML_S_102_TGPH_Xcomp_DDR4_Beta,RKL_CML_S_102_TGPH_Xcomp_DDR4_Alpha,RKL_CML_S_102_TGPH_Xcomp_DDR4_PV,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TGL_H81_20H1_RS7_ALPHA,TGL_H81_20H1_RS7_BETA,TGL_H81_20H1_RS7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MTL_M_Simics_PSS1.1,MTL_P_Simics_PSS1.1,ADL-P_ADP-LP_LP5_PreAlpha,ADL-P_ADP-LP_L4X_PreAlpha,ADL-P_ADP-LP_DDR5_PreAlpha</t>
  </si>
  <si>
    <t>ISH</t>
  </si>
  <si>
    <t>BC-RQTBC-10139
BC-RQTBC-9887
TGL Requirement coverage: 1209756376 
RKL:2203201744
ADL:2203201744
MTL_PSS:16011187655,16011327143, 1408878467</t>
  </si>
  <si>
    <t>ISH controller should able to set enable /disable option without hang</t>
  </si>
  <si>
    <t>bios.alderlake,bios.amberlake,bios.apollolake,bios.arrowlake,bios.broxton,bios.cannonlake,bios.coffeelake,bios.geminilake,bios.icelake-client,bios.kabylake,bios.kabylake_r,bios.lakefield,bios.lunarlake,bios.meteorlake,bios.raptorlake,bios.rocketlake,bios.skylake,bios.tigerlake,ifwi.amberlake,ifwi.apollolake,ifwi.arrowlake,ifwi.broxton,ifwi.cannonlake,ifwi.coffeelake,ifwi.geminilake,ifwi.icelake,ifwi.kabylake,ifwi.kabylake_r,ifwi.lakefield,ifwi.lunarlake,ifwi.meteorlake,ifwi.raptorlake,ifwi.tigerlake</t>
  </si>
  <si>
    <t>bios.alderlake,bios.amberlake,bios.apollolake,bios.arrowlake,bios.broxton,bios.cannonlake,bios.coffeelake,bios.geminilake,bios.icelake-client,bios.kabylake,bios.kabylake_r,bios.lakefield,bios.lunarlake,bios.meteorlake,bios.raptorlake,bios.rocketlake,bios.tigerlake,ifwi.amberlake,ifwi.apollolake,ifwi.broxton,ifwi.cannonlake,ifwi.coffeelake,ifwi.geminilake,ifwi.icelake,ifwi.kabylake,ifwi.kabylake_r,ifwi.lakefield,ifwi.meteorlake,ifwi.raptorlake,ifwi.tigerlake</t>
  </si>
  <si>
    <t>Sensor Viewer,iTestSuite</t>
  </si>
  <si>
    <t>Intention of the  test case is to verify ISH Controller BIOS options</t>
  </si>
  <si>
    <t>BIOS_Optimization,MTL_PSS_1.0,ADL-S_ADP-S_DDR4_2DPC_PO_Phase1,ADL-P_ADP-LP_DDR4_PO Suite_Phase1,PO_Phase_1,ADL-P_ADP-LP_LP5_PO Suite_Phase1,ADL-P_ADP-LP_DDR5_PO Suite_Phase1,ADL-P_ADP-LP_LP4x_PO Suite_Phase1,ADL-M_21H2,UTR_SYNC,Automation_Inproduction,RPL_S_MASTER,RPL_S_BackwardComp,ADL-P_SODIMM_DDR5_NA,ADL-S_4SDC2,ADL_N_MASTER,COMMON_QRC_BAT,ADL_N_REV0,ADL_N_5SGC1,ADL_N_4SDC1,ADL_N_3SDC1,ADL_N_2SDC1,ADL_N_2SDC3,MTL_S_MASTER,IFWI_TEST_SUITE,IFWI_COMMON_UNIFIED,MTL_Test_Suite,TGL_H_MASTER,TGL_H_5SGC1,TGL_H_4SDC1,RPL-S_3SDC1,MTL_PSS_0.8_NEW,QRC_BAT_Customized,ADL-P_5SGC1,ADL-P_5SGC2,ADL-M_5SGC1,ADL-M_2SDC1,MTL_SIMICS_IN_EXECUTION_TEST,RPL-Px_5SGC1,RPL-Px_4SDC1,MTL_S_IFWI_PSS_1.0,RPL-P_5SGC1,RPL-P_5SGC2,ADL-N_REV1,RPL_S_PO_P2,RPL-SBGA_5SC,RPL-SBGA_3SC1,ADL_SBGA_5GC,ARL_S_MASTER,ARL_PX_MASTER,RPL-P_4SDC1,RPL-P_3SDC2,ADL-M_2SDC2,MTL_M_P_PV_POR,RPL_Px_PO_P2,MTL-M/P_Pre-Si_In_Production,MTL_IFWI_IAC_BIOS,LNL_M_PSS0.5,LNL_M_PSS0.8,LNL_M_PSS1.0,RPL_SBGA_PO_P2,ADL-S_Post-Si_In_Production,MTL_IFWI_CBV_ISH,MTL_IFWI_CBV_BIOS,MTL-S_Pre-Si_In_Production,MTL-P_5SGC1,MTL-P_4SDC1,MTL-P_2SDC5,RPL_P_PO_P2,ADL-N_Post-Si_In_Production,RPL-S_Post-Si_In_Production,RPL-Px_4SP2,RPL-Px_2SDC1c,RPL-P_5SGC,RPL-P_4SDC1,RPL_P_PO_P2,RPL_P_Q0_DC2_PO_P2,ARL_Px_IFWI_CI
RPL_P_PO_P2,MTLSDC2,LNLM5SGC,LNLM3SDC2,LNLM4SDC1,LNLM3SDC3,LNLM3SDC4,LNLM3SDC5,LNLM2SDC6,ARL_S_IFWI_1.0PSS,MTLSDC2,ARL_S_PSS1.0,ARL_S_QRC,LNLM5SGC, LNLM4SDC1, LNLM3SDC2, LNLM3SDC3, LNLM3SDC4, LNLM3SDC5, LNLM2SDC6, LNLM2SDC7,RPL-S_2SDC9,RPL-P_DC7,RPL-P_DC7, RPL-SBGA_DC3</t>
  </si>
  <si>
    <t>Verify Embedded-keyboard functionality in pre and post OS</t>
  </si>
  <si>
    <t>CSS-IVE-93289</t>
  </si>
  <si>
    <t>ICL_Simics_VP_RS1_PSS_0.3,ICL_Simics_VP_RS1_PSS_0.5C,ICL_Simics_VP_RS1_PSS_0.5P,ICL_Simics_VP_RS1_PSS_0.8C,ICL_Simics_VP_RS1_PSS_0.8P,ICL_Simics_VP_RS1_PSS_1.0C,ICL_Simics_VP_RS1_PSS_1.0P,ICL_Simics_VP_RS2_PSS_1.1,ICL_U42_RS6_PV,ICL_Y42_RS6_PV,JSLP_POR_20H1_Alpha,JSLP_POR_20H1_PreAlpha,JSLP_POR_20H2_Beta,JSLP_POR_20H2_PV,JSLP_TestChip_19H1_PreAlpha,TGL_Simics_VP_RS2_PSS0.8,TGL_Simics_VP_RS2_PSS1.0,TGL_Simics_VP_RS2_PSS1.1,TGL_Simics_VP_RS4_PSS0.8,TGL_Simics_VP_RS4_PSS1.0 ,TGL_Simics_VP_RS4_PSS1.1,TGL_U42_RS4_PV,TGL_UY42_PO,TGL_Y42_RS4_PV,TGL_U42_RS6_Alpha,TGL_U42_RS6_Beta,TGL_U42_RS6_PV,TGL_Y42_RS6_Alpha,TGL_Y42_RS6_Beta,TGL_Y42_RS6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MTL_P_DDR5_POE,MTL_P_DDR5_Alpha,MTL_P_DDR5_Beta,MTL_P_DDR5_PV,MTL_P_LP4_POE,MTL_P_LP4_Alpha,MTL_P_LP4_Beta,MTL_P_LP4_PV,MTL_P_LP5/x_POE,MTL_P_LP5/x_Alpha,MTL_P_LP5/x_Beta,MTL_P_LP5/x_PV,MTL_P_Simics_PSS0.5,MTL_P_Simics_PSS0.8,MTL_P_Simics_PSS1.0,MTL_P_Simics_PSS1.1,ADL-P_ADP-LP_LP5_PreAlpha,ADL-P_ADP-LP_L4X_PreAlpha,ADL-M_ADP-M_LP5_20H1_PreAlpha,ADL-M_ADP-M_LP5_21H1_PreAlpha,ADL-P_ADP-LP_DDR4_PreAlpha,ADL-P_ADP-LP_DDR5_PreAlpha</t>
  </si>
  <si>
    <t>Embedded keyboard,Scan Matrix</t>
  </si>
  <si>
    <t>IceLake-UCIS-1438
1405574531
220194398
220195272</t>
  </si>
  <si>
    <t>Embedded-keyboard should work in Bios, EFI shell and OS  without any other system issues</t>
  </si>
  <si>
    <t>bios.alderlake,bios.arrowlake,bios.icelake-client,bios.jasperlake,bios.lunarlake,bios.meteorlake,bios.raptorlake,bios.tigerlake,ifwi.icelake,ifwi.meteorlake,ifwi.raptorlake,ifwi.tigerlake</t>
  </si>
  <si>
    <t>Intention of the test case is to verify embedded keyboard functionality in Bios, EFI shell and OS</t>
  </si>
  <si>
    <t>ICL-FW-PSS0.3,ICL-FW-PSS0.5,ICL_PSS_BAT_NEW,ICL_BAT_NEW,TGL_PSS0.8C,BIOS_EXT_BAT,UDL2.0_ATMS2.0,ICL_RVPC_NA,OBC-ICL-EC-eSPI-IO-ScanMatrix,OBC-TGL-EC-eSPI-IO-ScanMatrix,TGL_PSS_IN_PRODUCTION,TGL_BIOS_PO_P3,TGL_IFWI_PO_P1,TGL_NEW_BAT,TGL_IFWI_FOC_BLUE,TGL_U_EX_BAT,COMMON_QRC_BAT,MTL_PSS_0.5,IFWI_Payload_BIOS,IFWI_Payload_PCHC,ADL-P_QRC_BAT,UTR_SYNC,ADL_N_MASTER,ADL_N_5SGC1,ADL_N_4SDC1,ADL_N_3SDC1,ADL_N_2SDC1,ADL_N_2SDC2,ADL_N_2SDC3,IFWI_TEST_SUITE,IFWI_COMMON_UNIFIED,MTL_Test_Suite,MTL_PSS_0.8,QRC_BAT_Customized,ADL-P_5SGC1,ADL-P_5SGC2,ADL_M_QRC_BAT,ADL-M_5SGC1,MTL_SIMICS_IN_EXECUTION_TEST,ADL-N_QRC_BAT,RPL-Px_5SGC1,RPL-Px_3SDC1,ADL_N_REV0,ADL-N_REV1,MTL_IFWI_BAT,ADL_SBGA_5GC,ERB,GLK-IFWI-SI,ICL-ArchReview-PostSi,InProdATMS1.0_03March2018,PSE 1.0,OBC-CNL-EC-SMC-EM-ManageCharger,OBC-CFL-EC-SMC-EM-ManageCharger,OBC-ICL-EC-SMC-EM-ManageCharger,OBC-TGL-EC-SMC-EM-ManageCharger,OBC-LKF-PTF-DekelPhy-EM-PMC_EClite_ManageCharger,GLK_ATMS1.0_Automated_TCs,CML_BIOS_SPL,CML_EC_FV,IFWI_Payload_Platform,TGL_H_MASTER,RPL-P_5SGC1,RPL-P_5SGC2,RPL-P_4SDC1,RPL-P_3SDC2,RPL-P_2SDC3,RPL-P_3SDC3,RPL-P_2SDC4,RPL-P_PNP_GC,RPL-Px_4SDC1,RPL-Px_3SDC2,MTL-M/P_Pre-Si_In_Production,MTL-M_5SGC1,MTL-M_4SDC1,MTL-M_4SDC2,MTL-M_3SDC3,MTL-M_2SDC4,MTL-M_2SDC5,MTL-M_2SDC6,RPL-SBGA_5SC,LNL_M_PSS0.5,LNL_M_PSS0.8,MTL-P_5SGC1,MTL-P_4SDC1,MTL-P_4SDC2,MTL-P_3SDC3,MTL-P_3SDC4,MTL-P_2SDC5,MTL-P_2SDC6,RPL-SBGA_4SC,RPL-Px_4SP2,RPL-P_2SDC5,RPL-P_2SDC6,RPL-Px_2SDC1,MTL_M_P_PV_POR,RPL-SBGA_2SC1,RPL-SBGA_2SC2,RPL-SBGA_3SC-2,RPL-SBGA_3SC,LNLM5SGC,LNLM3SDC3,LNLM3SDC4,LNLM3SDC5,LNLM5SGC,LNLM3SDC3,LNLM3SDC4,LNLM3SDC5,LNLM5SGC,LNLM3SDC3,LNLM3SDC4,LNLM3SDC5,LNLM3SDC1,LNLM2SDC6,LNLM5SGC,LNLM3SDC3,LNLM3SDC4,LNLM3SDC5,LNLM3SDC1,LNLM2SDC6,LNLM5SGC,LNLM3SDC3,LNLM3SDC4,LNLM3SDC5,LNLM3SDC1,LNLM2SDC6,LNLM5SGC,LNLM3SDC3,LNLM3SDC4,LNLM3SDC5,LNLM3SDC1,LNLM2SDC6,LNLM3SDC2,RPL_Hx-R-DC1,RPL_Hx-R-GC,RPL_Hx-R-GC,RPL_Hx-R-DC1,RPL_Hx-R-GC,RPL_Hx-R-DC1,LNLM2SDC7,LNLM2SDC7,RPLHx_Win10GC,RPLHx_Win10GC,RPLP_SV1GC,RPLP_Win10GC,RPLP_SV1DC1,RPLP_Win10DC1,RPLP_SV1DC2,RPLP_Win10DC2,RPL-P_DC7</t>
  </si>
  <si>
    <t>alderlake-m,alderlake-n,alderlake-p,alderlake-sb,arrowlake-p,arrowlake-s,lunarlake-m,meteorlake-m,meteorlake-p,raptorlake-p,raptorlake-px,raptorlake-sbga,raptorlake_refresh-sbga</t>
  </si>
  <si>
    <t>Verify that BIOS detects and initializes SSDs/SATA drives attached to PCIe x4 port</t>
  </si>
  <si>
    <t>CSS-IVE-93996</t>
  </si>
  <si>
    <t>Internal and External Storage</t>
  </si>
  <si>
    <t>ADL-S_ADP-S_SODIMM_DDR5_1DPC_Alpha,ADL-S_ADP-S_UDIMM_DDR5_1DPC_PreAlpha,CFL_H62_RS2_PV,CFL_H62_RS3_PV,CFL_H62_RS4_PV,CFL_H62_RS5_PV,CFL_H82_RS5_PV,CFL_H82_RS6_PV,CFL_KBPH_S62_RS3_PV,CFL_S62_RS4_PV,CFL_S62_RS5_PV,CFL_S82_RS5_PV,CFL_S82_RS6_PV,CFL_U43e_LP3_KC_PV,CFL_U43e_PV,CNL_H82_PV,CNL_U20_GT0_PV,CNL_U22_PV,CNL_Y22_PV,GLK_B0_RS3_PV,GLK_B0_RS4_PV,ICL_U42_RS6_PV,ICL_Y42_RS6_PV,KBL_H42_PV,KBL_S22_PV,KBL_S42_PV,KBL_U22_PV,KBL_U23e_PV,KBL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UY42_PO,TGL_Y42_RS4_PV,TGL_Z0_(TGPLP-A0)_RS4_PPOExit,WHL_U42_Corp_PV,WHL_U42_PV,WHL_U43e_Corp_PV,ADL-S_ADP-S_UDIMM_DDR5_1DPC_PV,ADL-S_ADP-S_UDIMM_DDR5_2DPC_Alpha,ADL-S_ADP-S_UDIMM_DDR5_2DPC_Beta,ADL-S_ADP-S_UDIMM_DDR5_2DPC_PreAlpha,ADL-S_ADP-S_UDIMM_DDR5_2DPC_PV,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ADL-P_ADP-LP_LP5_PreAlpha,ADL-P_ADP-LP_L4X_PreAlpha,ADL-P_ADP-LP_DDR4_PreAlpha,ADL-P_ADP-LP_DDR5_PreAlpha</t>
  </si>
  <si>
    <t>SATA Gen3 Direct AHCI</t>
  </si>
  <si>
    <t>Added for the Architect request on All available ports training
BC-RQTBC-14253
ADL: 1409796922</t>
  </si>
  <si>
    <t>Pass Criteria: System will allow tester to access PCIe SATA card via Device manager and EFI shell,</t>
  </si>
  <si>
    <t>bios.alderlake,bios.apollolake,bios.arrowlake,bios.cannonlake,bios.coffeelake,bios.geminilake,bios.icelake-client,bios.kabylake,bios.lunarlake,bios.meteorlake,bios.raptorlake,bios.rocketlake,bios.skylake,bios.tigerlake,bios.whiskeylake,ifwi.apollolake,ifwi.arrowlake,ifwi.cannonlake,ifwi.coffeelake,ifwi.geminilake,ifwi.icelake,ifwi.kabylake,ifwi.lunarlake,ifwi.meteorlake,ifwi.raptorlake,ifwi.tigerlake,ifwi.whiskeylake</t>
  </si>
  <si>
    <t>bios.alderlake,bios.apollolake,bios.cannonlake,bios.coffeelake,bios.geminilake,bios.icelake-client,bios.kabylake,bios.meteorlake,bios.raptorlake,bios.rocketlake,bios.tigerlake,bios.whiskeylake,ifwi.apollolake,ifwi.cannonlake,ifwi.coffeelake,ifwi.geminilake,ifwi.icelake,ifwi.kabylake,ifwi.meteorlake,ifwi.raptorlake,ifwi.tigerlake,ifwi.whiskeylake</t>
  </si>
  <si>
    <t> BIOS should detect and initializes SSDs/SATA drives attached to PCIe x4 port</t>
  </si>
  <si>
    <t>ICL-ArchReview-PostSi,UDL2.0_ATMS2.0,ICL_RVPC_NA,OBC-CNL-AIC-PCIe-IO-storage_SATA,OBC-CFL-AIC-PCIe-IO-storage_SATA,OBC-ICL-AIC-PCIe-IO-storage_SATA,OBC-TGL-AIC-PCIe-IO-storage_SATA,TGL_BIOS_PO_P1,TGL_IFWI_PO_P1,ADL-S_TGP-H_PO_Phase1,COMMON_QRC_BAT,BIOS_BAT_QRC,IFWI_Payload_BIOS,IFWI_Payload_PCHC,ADL-S_Delta1,UTR_SYNC,RPL_S_MASTER, RPL_S_BackwardComp,ADL-S_3SDC4,ADL_N_MASTER,ADL_N_3SDC1,ADL_N_2SDC3,IFWI_FOC_BAT,IFWI_FOC_BAT_EXT,IFWI_TEST_SUITE,IFWI_COMMON_UNIFIED,MTL_Test_Suite,TGL_H_MASTER,RPL-S_4SDC1,RPL-S_4SDC2,RPL-S_2SDC1,RPL-S_2SDC2,MTL_S_MASTER,RPL-P_3SDC2,,RPL_P_MASTER,RPL_S_IFWI_PO_Phase3,RPL-S_2SDC1,RPL-S_2SDC3,MTL_IFWI_FV,MTL_IFWI_IAC_PCHC,RPL_SBGA_IFWI_PO_Phase3,RPL-SBGA_5SC,RPL-SBGA_DC3,RPL-SBGA_DC3,MTL_IFWI_CBV_PCHC,MTL_IFWI_CBV_BIOS,MTL-P_2SDC5 ,MTL-P_2SDC6,LNLM3SDC4,LNLM3SDC5,LNLM2SDC6,LNLM2SDC7,MTLSDC3MTL_P_QRC_NA,MTL_P_QRC_NA,RPLS_SV1DC,RPLHx_SV1GC,RPLHx_Win10GCRPLP_SV1DC2,RPLP_Win10DC2</t>
  </si>
  <si>
    <t>alderlake-m,alderlake-p,alderlake-s,arrowlake-p,arrowlake-px,arrowlake-s,lunarlake-m,lunarlake-p,lunarlake-s,meteorlake-p,meteorlake-s,raptorlake-p,raptorlake-s,raptorlake-sbga</t>
  </si>
  <si>
    <t>Verify SUT support Debug Trace log capture via TAP over JTAG (Route traces to PTI)</t>
  </si>
  <si>
    <t>bios.platform,fw.ifwi.others,fw.ifwi.pchc</t>
  </si>
  <si>
    <t>CSS-IVE-99696</t>
  </si>
  <si>
    <t>ADL-S_ADP-S_SODIMM_DDR5_1DPC_Alpha,ADL-S_ADP-S_UDIMM_DDR5_1DPC_PreAlpha,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ICL_U42_RS6_PV,ICL_UN42_KC_PV_RS6,ICL_Y42_RS6_PV,ICL_YN42_RS6_PV,JSLP_POR_20H1_Alpha,JSLP_POR_20H1_PreAlpha,JSLP_POR_20H2_Beta,JSLP_POR_20H2_PV,JSLP_TestChip_19H1_PowerOn,JSLP_TestChip_19H1_PreAlpha,LKF_A0_RS4_Alpha,LKF_A0_RS4_POE,LKF_B0_RS4_Beta,LKF_B0_RS4_PO,LKF_B0_RS4_PV ,LKF_Bx_ROW_19H1_Alpha,LKF_Bx_ROW_19H1_POE,LKF_Bx_ROW_19H2_Beta,LKF_Bx_ROW_19H2_PV,LKF_Bx_ROW_20H1_PV,LKF_Bx_Win10X_PV,LKF_Bx_Win10X_Beta,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U42_RS4_PV,TGL_UY42_PO,TGL_Y42_RS4_PV,WHL_U42_Corp_PV,WHL_U42_PV,WHL_U43e_Corp_PV,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JSLP_Win10x_PreAlpha,JSLP_Win10x_PV,JSLP_Win10x_Alpha,JSLP_Win10x_Beta,MTL_M_Simics_PSS1.1,MTL_P_Simics_PSS1.1,ADL-P_ADP-LP_LP5_PreAlpha,ADL-P_ADP-LP_L4X_PreAlpha,ADL-P_ADP-LP_DDR4_PreAlpha,ADL-P_ADP-LP_DDR5_PreAlpha</t>
  </si>
  <si>
    <t>debug interfaces,NPK</t>
  </si>
  <si>
    <t>CNL-UCIS-4655
BC-RQTBC-15182
BC-RQTBC-13206
IceLake-UCIS-2734
BC-RQTBCLF-87
 LKF PSS UCIS Coverage: IceLake-UCIS-2728, IceLake-UCIS-2729, IceLake-UCIS-2745 
 LKF PRD Coverage: BC-RQTBCLF-427, BC-RQTBCLF-311, BC-RQTBCLF-424
BC-RQTBC-3189
TGL PRD: BC-RQTBCTL-1418,BC-RQTBCTL-692,BC-RQTBC-15954
TGL UCIS:1405566792,1405566981, 1405566939,1405566945
LKF UCIS:4_335-UCIS-2091,4_335-UCIS-2088,4_335-UCIS-1578,4_335-UCIS-2090
JSLP PRD:BC-RQTBC-16163,BC-RQTBC-16840
RKL:2203201798
JSLP:2203201841, 2203201867,1607196315,1305899479
ADL: 1305899502,1305899498,1305899476,1305899479,1305899487,1305899478,1305899513
ADL:2203201798
2203201841
MTL: 16011187555 16011327322,16011327367</t>
  </si>
  <si>
    <t>Able to view CPU and PCH device list using ITP XDP/Lauterbach via TAP over JTAG and able to capture system traces without any issue</t>
  </si>
  <si>
    <t>bios.alderlake,bios.arrowlake,bios.cannonlake,bios.coffeelake,bios.cometlake,bios.icelake-client,bios.jasperlake,bios.lakefield,bios.lunarlake,bios.meteorlake,bios.raptorlake,bios.raptorlake_refresh,bios.rocketlake,bios.tigerlake,bios.whiskeylake,ifwi.arrowlake,ifwi.cannonlake,ifwi.coffeelake,ifwi.cometlake,ifwi.icelake,ifwi.lakefield,ifwi.lunarlake,ifwi.meteorlake,ifwi.raptorlake,ifwi.tigerlake,ifwi.whiskeylake</t>
  </si>
  <si>
    <t>This Test case to check for Debug Trace log capture via TAP over JTAG</t>
  </si>
  <si>
    <t>EC-FV,EC-GPIO,UDL2.0_ATMS2.0,LKF_PO_Phase1,LKF_PO_New_P1,TGL_ERB_PO,OBC-CNL-CPU-NPK-Debug-JTAG,OBC-CFL-CPU-NPK-Debug-JTAG,OBC-ICL-CPU-NPK-Debug-JTAG,OBC-LKF-CPU-NPK-Debug-JTAG,OBC-TGL-CPU-NPK-Debug-JTAG,TGL_BIOS_PO_P3,LKF_B0_Power_ON,RKL_POE,ADL-S_TGP-H_PO_Phase3,COMMON_QRC_BAT,IFWI_Payload_Platform,RKL-S X2_(CML-S+CMP-H)_S62,RKL-S X2_(CML-S+CMP-H)_S102,ADL-P_QRC_BAT,MTL_PSS_0.8,MTL_PSS_1.0,MTL_PSS_1.1,ADL-M_21H2,UTR_SYNC,LNLM5SGC,LNLM4SDC1,LNLM3SDC2,LNLM3SDC3,LNLM3SDC4,LNLM3SDC5,LNLM2SDC6,LNLM2SDC7,MTLSGC1,MTLSDC4,MTLSDC1,MTLSDC2,MTLSDC3,MTLSDC5,RPL-Px_4SP2,RPL-Px_2SDC1,MTL-P_4SDC1,MTL-P_3SDC3,MTL-P_3SDC4,MTL-P_5SGC1,MTL-P_4SDC2,MTL-P_2SDC5,MTL-P_2SDC6,MTL-M_5SGC1,MTL-M_2SDC4,MTL-M_2SDC5,MTL-M_2SDC6,MTL-M_4SDC1,MTL-M_3SDC3,MTL-M_4SDC2,RPL-Px_4SDC1,RPL-P_3SDC3,ADL-M_3SDC1,RPL-SBGA_5SC,RPL_Hx-R-GC,RPL_Hx-R-DC1,RPL-SBGA_4SC,RPLHx_SV1GC,RPLHx_Win10GC,RPL-SBGA_DC3,RPL-SBGA_3SC,RPL-SBGA_3SC-2,RPL-SBGA_2SC1,RPL-SBGA_2SC21,RPL-P_5SGC1,RPLP_SV1GC,RPLP_Win10GC,RPL-P_2SDC5,RPL-P_DC7,RPL-P_2SDC3,RPL-P_2SDC4,RPL-P_2SDC6,RPL-P_PNP_GC,RPL-P_4SDC1,RPLP_SV1DC1,RPLP_Win10DC1,RPL-P_3SDC2,RPLP_SV1DC2,RPLP_Win10DC2,RPL-Px_5SGC1,RPL-S_ 5SGC1,RPL-S_2SDC7,RPL-S_3SDC1,RPL-S_4SDC1,RPL-S_4SDC2,RPLS_SV1GC,RPLS_Win10GC,RPLS_SV1DC,RPL-S_2SDC1,RPL-S_2SDC2,RPL-S_2SDC9,RPL-S_2SDC3,RPL_S_MASTER,RPL_S_BackwardCompc,ADL-S_4SDC1,ADL_N_MASTER,MTL_S_MASTER,MTL_M_MASTER,MTL_P_MASTER,ADL_N_5SGC1,ADL_N_4SDC1,ADL_N_3SDC1,ADL_N_2SDC1,ADL_N_2SDC2,ADL_N_2SDC3,IFWI_TEST_SUITE,IFWI_COMMON_UNIFIED,MTL_Test_Suite,TGL_H_MASTER,TGL_H_5SGC1,TGL_H_4SDC1,TGL_H_4SDC2,TGL_H_4SDC,MTL_TEMP,ADL-P_5SGC1,ADL-P_5SGC2,MTL_S_PSS_0.8,ADL_M_QRC_BAT,ADL-M_5SGC1,ADL-M_3SDC2,ADL-M_2SDC1,ADL-M_2SDC2,ADL_N_REV0,ADL-N_QRC_BAT,ADL-N_REV1,RPL_S_IFWI_PO_Phase1,RPL_S_PO_P2,ADL_SBGA_5GC,ADL_SBGA_3DC1,ADL_SBGA_3DC2,ADL_SBGA_3DC3,ADL_SBGA_3DC4,ADL_SBGA_3DC,NA_4_FHF,MTL_S_BIOS_Emulation,RPL_Px_PO_P2,LNL_M_PSS1.1,RPL_SBGA_PO_P2,RPL_SBGA_IFWI_PO_Phase1,MTL_IFWI_CBV_BIOS,RPL_P_PO_P2,RPL_P_Q0_DC2_PO_P2,ARL_S_PSS1.0MTL_P_QRC_NA,MTL_P_QRC_NA,ARL_PSS_BLOCK</t>
  </si>
  <si>
    <t>Verify SUT support Debug Trace log capture - Route traces to BSSB in low power mode</t>
  </si>
  <si>
    <t>CSS-IVE-99698</t>
  </si>
  <si>
    <t>ADL-S_ADP-S_SODIMM_DDR5_1DPC_Alpha,ADL-S_ADP-S_UDIMM_DDR5_1DPC_PreAlpha,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ICL_U42_RS6_PV,ICL_UN42_KC_PV_RS6,ICL_Y42_RS6_PV,ICL_YN42_RS6_PV,JSLP_POR_20H1_Alpha,JSLP_POR_20H1_PreAlpha,JSLP_POR_20H2_Beta,JSLP_POR_20H2_PV,JSLP_TestChip_19H1_PowerOn,JSLP_TestChip_19H1_PreAlpha,LKF_A0_RS4_Alpha,LKF_A0_RS4_POE,LKF_B0_RS4_Beta,LKF_B0_RS4_PO,LKF_Bx_ROW_19H1_Alpha,LKF_Bx_ROW_19H1_POE,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U42_RS4_PV,TGL_Y42_RS4_PV,WHL_U42_Corp_PV,WHL_U42_PV,WHL_U43e_Corp_PV,ADL-S_ADP-S_UDIMM_DDR5_1DPC_PV,ADL-S_ADP-S_UDIMM_DDR5_2DPC_Alpha,ADL-S_ADP-S_UDIMM_DDR5_2DPC_Beta,ADL-S_ADP-S_UDIMM_DDR5_2DPC_PreAlpha,ADL-S_ADP-S_UDIMM_DDR5_2DPC_PV,ADL-S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JSLP_Win10x_PreAlpha,JSLP_Win10x_PV,JSLP_Win10x_Alpha,JSLP_Win10x_Beta,MTL_M_Simics_PSS1.1,MTL_P_Simics_PSS1.1,ADL-P_ADP-LP_LP5_PreAlpha,ADL-P_ADP-LP_L4X_PreAlpha,ADL-P_ADP-LP_DDR4_PreAlpha,ADL-P_ADP-LP_DDR5_PreAlpha</t>
  </si>
  <si>
    <t>debug interfaces,NPK,S-states,TBT_PD_EC_NA</t>
  </si>
  <si>
    <t>BC-RQTBC-9452,BC-RQTBC-12460
BC-RQTBC-13098
BC-RQTBC-10263
BC-RQTBC-13817
BC-RQTBC-15239
BC-RQTBC-14148
BC-RQTBC-13415
BC-RQTBC-12369
BC-RQTBC-15177
BC-RQTBC-15182
BC-RQTBC-13206
IceLake-UCIS-2745
 LKF PSS UCIS Coverage: IceLake-UCIS-2728, IceLake-UCIS-2729, IceLake-UCIS-2745, IceLake-UCIS-2733
Tiger Lake: 29-FR-7355
TGL BIOS FR,UCIS:220194345
220194345
220195197
1909114546
1909114544
LKF UCIS:4_335-UCIS-2086,4_335-UCIS-2925
TGL PRD:BC-RQTBCTL-812,22010710570
TGL UCIS:1405566939,1909114546,220194345,22010710570, 1508011804
LKF FR:4_335-FR-17299,LKF UCIS:4_335-UCIS-2091,4_335-UCIS-1578
LKF UCIS: 4_335-UCIS-2086 CML:BC-RQTBC-13084
RKL: 2203201721,2203201841,2203202765
JSLP:2203201721 1607196313 2203202765 2203201841
ADL:1305899504,2203202765
RKL:2203201679
ADL:2203201798
2203201841
MTL:16011327298</t>
  </si>
  <si>
    <t> 
Route traces through BSSB should be successfully establish over usb port and connection should be established after resume from Sx states without any issue
 </t>
  </si>
  <si>
    <t>bios.alderlake,bios.arrowlake,bios.cannonlake,bios.coffeelake,bios.cometlake,bios.icelake-client,bios.jasperlake,bios.lakefield,bios.lunarlake,bios.meteorlake,bios.raptorlake,bios.raptorlake_refresh,bios.rocketlake,bios.tigerlake,bios.whiskeylake,ifwi.arrowlake,ifwi.lunarlake,ifwi.meteorlake,ifwi.raptorlake</t>
  </si>
  <si>
    <t>bios.alderlake,bios.arrowlake,bios.cannonlake,bios.coffeelake,bios.cometlake,bios.icelake-client,bios.jasperlake,bios.lakefield,bios.lunarlake,bios.meteorlake,bios.raptorlake,bios.rocketlake,bios.tigerlake,bios.whiskeylake,ifwi.meteorlake,ifwi.raptorlake</t>
  </si>
  <si>
    <t>This Test Cases is to verify SUT support Debug Trace log capture - Route traces to BSSB in low power mode</t>
  </si>
  <si>
    <t>EC-FV,EC-TYPEC,EC-GPIO,LKF_TI_GATING,TGL_NEW,UDL2.0_ATMS2.0,EC-PD-NA,OBC-CNL-CPU-NPK-Debug-BSSB,OBC-CFL-CPU-NPK-Debug-BSSB,OBC-ICL-CPU-NPK-Debug-BSSB,OBC-LKF-CPU-NPK-Debug-BSSB,OBC-TGL-CPU-NPK-Debug-BSSB,ADL-S_TGP-H_PO_Phase3,COMMON_QRC_BAT,ADL-S_Delta1,RKL-S X2_(CML-S+CMP-H)_S62,RKL-S X2_(CML-S+CMP-H)_S102,ADL-P_QRC_BAT,,UTR_SYNC,LNLM5SGC,LNLM4SDC1,LNLM3SDC2,LNLM3SDC3,LNLM3SDC4,LNLM3SDC5,LNLM2SDC6,LNLM2SDC7, MTLSGC1, MTLSDC4,MTLSDC1,MTLSDC2,MTLSDC3, MTLSDC5,MTLSDC4,,,RPL-Px_4SP2,RPL-Px_2SDC1,MTL-P_4SDC1,MTL-P_3SDC3,MTL-P_3SDC4,MTL-P_5SGC1,MTL-P_4SDC2,MTL-P_2SDC5,MTL-P_2SDC6,MTL-M_5SGC1,MTL-M_2SDC4,MTL-M_2SDC5,MTL-M_2SDC6,MTL-M_4SDC1,MTL-M_3SDC3,MTL-M_4SDC2,RPL-Px_4SDC1,RPL-P_3SDC3,ADL-M_3SDC1,RPL-SBGA_5SC, RPL_Hx-R-GC,RPL_Hx-R-DC1,RPL-SBGA_4SC,RPLHx_SV1GC,RPLHx_Win10GC,RPL-SBGA_DC3,RPL-SBGA_3SC,RPL-SBGA_3SC-2,RPL-SBGA_2SC1,RPL-SBGA_2SC21,RPL-P_5SGC1,RPLP_SV1GC,RPLP_Win10GC,RPL-P_2SDC5,RPL-P_DC7,RPL-P_2SDC3,RPL-P_2SDC4,RPL-P_2SDC6,RPL-P_PNP_GC,RPL-P_4SDC1,RPLP_SV1DC1,RPLP_Win10DC1,RPL-P_3SDC2,RPLP_SV1DC2,RPLP_Win10DC2,RPL-Px_5SGC1,RPL-S_ 5SGC1,RPL-S_2SDC7,RPL-S_3SDC1,RPL-S_4SDC1,RPL-S_4SDC2,RPLS_SV1GC,RPLS_Win10GC,RPLS_SV1DC,RPL-S_2SDC1,RPL-S_2SDC2,RPL-S_2SDC9,RPL-S_2SDC3,RPL_S_MASTER,RPL_P_MASTER,RPL_S_BackwardCompc,ADL-S_ 5SGC_1DPC,ADL-S_4SDC1,ADL-S_4SDC2,ADL-S_4SDC3,ADL-S_3SDC4,ADL_N_MASTER,ADL_N_5SGC1,ADL_N_4SDC1,ADL_N_3SDC1,ADL_N_2SDC1,ADL_N_2SDC2,ADL_N_2SDC3,MTL_Test_Suite,IFWI_TEST_SUITE,IFWI_COMMON_UNIFIED,TGL_H_MASTER,TGL_H_5SGC1,TGL_H_4SDC1,TGL_H_4SDC2,TGL_H_4SDC,ADL-P_5SGC1,ADL-P_5SGC2,ADL_M_QRC_BAT,ADL-M_5SGC1,ADL-M_3SDC2,ADL-M_2SDC1,ADL-M_2SDC2,ADL_N_REV0,ADL-N_QRC_BAT,ADL-N_REV1,ADL_SBGA_5GC,ADL_SBGA_3DC1,ADL_SBGA_3DC2,ADL_SBGA_3DC3,ADL_SBGA_3DC4,ADL_SBGA_3DC,NA_4_FHF,MTL_IFWI_CBV_EC,MTL_IFWI_CBV_BIOSMTL_P_QRC_NA,MTL_P_QRC_NA</t>
  </si>
  <si>
    <t>Verify PCIe 4.0 speed with PCie Gen4 NVMe SSD connected on PCie Gen4 supported X4 slot</t>
  </si>
  <si>
    <t>emulation.hybrid,fpga.hybrid,silicon,simulation.subsystem</t>
  </si>
  <si>
    <t>bios.pch,fw.ifwi.others</t>
  </si>
  <si>
    <t>CSS-IVE-118692</t>
  </si>
  <si>
    <t>ADL-S_ADP-S_SODIMM_DDR5_1DPC_Alpha,ADL-S_ADP-S_UDIMM_DDR5_1DPC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Simics_VP_RS2_PSS1.1,TGL_Simics_VP_RS4_PSS1.1,TGL_U42_RS4_PV,TGL_UY42_PO,TGL_Y42_RS4_PV,TGL_Z0_(TGPLP-A0)_RS4_PPOExit,ADL-S_ADP-S_UDIMM_DDR5_1DPC_PV,ADL-S_ADP-S_UDIMM_DDR5_2DPC_Alpha,ADL-S_ADP-S_UDIMM_DDR5_2DPC_Beta,ADL-S_ADP-S_UDIMM_DDR5_2DPC_PreAlpha,ADL-S_ADP-S_UDIMM_DDR5_2DPC_PV,ADL-S_Simics_PSS0.8,ADL-S_Simics_PSS1.0,ADL-S_Simics_PSS1.1,ADL-S_TGP-H_Simics_PSS1.1,ADL-S_TGP-H_SODIMM_DDR4_1DPC_POE,ADL-S_ADP-S_SODIMM_DDR5_1DPC_Beta,ADL-S_ADP-S_SODIMM_DDR5_1DPC_PreAlpha,ADL-S_ADP-S_SODIMM_DDR5_1DPC_PV,ADL-S_ADP-S_UDIMM_DDR4_2DPC_Alpha,ADL-S_ADP-S_UDIMM_DDR4_2DPC_Beta,ADL-S_ADP-S_UDIMM_DDR4_2DPC_POE,ADL-S_ADP-S_UDIMM_DDR4_2DPC_PreAlpha,ADL-S_ADP-S_UDIMM_DDR4_2DPC_PV,ADL-S_ADP-S_UDIMM_DDR5_1DPC_Alpha,ADL-S_ADP-S_UDIMM_DDR5_1DPC_Beta,TGL_U42_RS6_Alpha,TGL_U42_RS6_Beta,ADL-S_Simics_PSS1.05,TGL_U42_RS6_PV,TGL_Y42_RS6_Alpha,TGL_Y42_RS6_Beta,TGL_Y42_RS6_PV,ADL-P_Simics_VP_PSS1.05,ADL-P_Simics_VP_PSS1.1,ADL-P_ADP-LP_DDR4_ALPHA,ADL-P_ADP-LP_DDR4_BETA,ADL-P_ADP-LP_DDR4_PV,ADL-P_ADP-LP_DDR5_ALPHA,ADL-P_ADP-LP_DDR5_BETA,ADL-P_ADP-LP_DDR5_PV,ADL-P_ADP-LP_LP4x_ALPHA,ADL-P_ADP-LP_LP4x_BETA,ADL-P_ADP-LP_LP4x_PV,ADL-P_ADP-LP_LP5_ALPHA,ADL-P_ADP-LP_LP5_BETA,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MTL_M_Simics_PSS1.1,MTL_P_Simics_PSS1.1,ADL-P_ADP-LP_LP5_PreAlpha,ADL-P_ADP-LP_L4X_PreAlpha,ADL-P_ADP-LP_DDR4_PreAlpha,ADL-P_ADP-LP_DDR5_PreAlpha</t>
  </si>
  <si>
    <t>PCIe-Gen4,PCIe-RST</t>
  </si>
  <si>
    <t>1405574419
1405574420
TGL: 1807722781, 1507273337
ADL: 1606531911, 16010767776</t>
  </si>
  <si>
    <t xml:space="preserve">PCIe 4.0 speed should be listed for supported device in X4 slot without issues </t>
  </si>
  <si>
    <t>bios.alderlake,bios.arrowlake,bios.lunarlake,bios.meteorlake,bios.raptorlake,bios.raptorlake_refresh,bios.rocketlake,bios.tigerlake,ifwi.arrowlake,ifwi.lunarlake,ifwi.meteorlake,ifwi.raptorlake,ifwi.raptorlake_refresh,ifwi.tigerlake</t>
  </si>
  <si>
    <t>bios.alderlake,bios.arrowlake,bios.lunarlake,bios.meteorlake,bios.raptorlake,bios.rocketlake,bios.tigerlake,ifwi.meteorlake,ifwi.raptorlake,ifwi.tigerlake</t>
  </si>
  <si>
    <t xml:space="preserve">Verify PCIe 4.0 speed by connecting supported device in X4 slot </t>
  </si>
  <si>
    <t>TGL_BIOS_PO_P2,TGL_IFWI_PO_P2,ADL_S_Dryrun_Done,ADL-S_TGP-H_PO_Phase2,ADL-S_ADP-S_DDR4_2DPC_PO_Phase3,BIOS_BAT_QRC,COMMON_QRC_BAT,ADL_S_QRCBAT,IFWI_Payload_PCHC,MTL_PSS_1.0,ADL-P_ADP-LP_DDR4_PO Suite_Phase3,PO_Phase_3,ADL-P_ADP-LP_LP5_PO Suite_Phase3,ADL-P_ADP-LP_DDR5_PO Suite_Phase3,ADL-P_ADP-LP_LP4x_PO Suite_Phase3,ADL-P_QRC,UTR_SYNC,ADL_M_PO_NA,RPL_M_MASTER,RPL_S_MASTER,RPL_P_MASTERRPL_S_BackwardComp,ADL-S_4SDC3,MTL_Test_Suite,IFWI_TEST_SUITE,IFWI_COMMON_UNIFIED,TGL_H_MASTER,RPL-S_4SDC1,RPL-S_4SDC2,RPL-S_2SDC1,RPL-S_2SDC2,ADL-P_5SGC1,ADL-P_5SGC2,RPL_S_PO_P3,ADL-P_3SDC3,ADL-P_3SDC4,ADL_N_REV0,RPL-Px_5SGC1,RPL-Px_4SDC1,MTL_SIMICS_BLOCK,RPL-P_3SDC2,RPL_S_QRCBAT,RPL_P_MASTER,MTL_IFWI_BAT,ADL_SBGA_5GC,ADL_SBGA_3DC3,ADL_SBGA_3DC4,RPL-SBGA_5SC,RPL-SBGA_3SC,ERB,RPL-S_3SDC1,RPL-S_2SDC7,RPL-P_3SDC3,RPL_Px_PO_P3,RPL_Px_QRC,RPL_SBGA_PO_P3,MTL_IFWI_CBV_SPHY,MTL_IFWI_CBV_BIOS,MTL-P_5SGC1,MTL-P_4SDC1,MTL-P_4SDC2,MTL-P_3SDC3,MTL-P_3SDC4,RPL_P_PO_P3,RPL-Px_4SP2,RPL-Px_2SDC1,RPL-sbga_QRC_BAT,MTL_M_P_PV_POR,RPL-SBGA_3SC-2,RPL_P_QRC,MTLSGC1,MTLSDC1,MTLSDC3,MTLSDC4,RPL_P_Q0_DC2_PO_P3,LNLM3SDC4,LNLM3SDC5,LNLM2SDC6,LNLM2SDC7,ARL_S_IFWI_0.8PSS,RPL_Hx-R-GC,RPL_Hx-R-DC1,ARL_S_PSS1.0,ARL_S_QRC,LNL_M_PSS0.8,RPLS_SV1DCRPLP_SV1DC2,RPLP_Win10DC2</t>
  </si>
  <si>
    <t>alderlake-p,alderlake-s,alderlake-sb,arrowlake-px,arrowlake-s,lunarlake-m,lunarlake-p,lunarlake-s,meteorlake-p,meteorlake-s,raptorlake-p,raptorlake-px,raptorlake-s,raptorlake_refresh-sbga,tigerlake-h</t>
  </si>
  <si>
    <t>Verify warm reset and Sx cycle with PCIe Gen3 NVMe SSD connected over PCIe Gen4 supported X4 slot</t>
  </si>
  <si>
    <t>bios.pch,fw.ifwi.pmc</t>
  </si>
  <si>
    <t>CSS-IVE-119074</t>
  </si>
  <si>
    <t>ADL-S_ADP-S_SODIMM_DDR5_1DPC_Alpha,ADL-S_ADP-S_UDIMM_DDR5_1DPC_PreAlpha,RKL_S61_CMPH_Xcomp_DDR4_POE,RKL_S61_TGPH_Native_DDR4_RS6_Alpha,RKL_S61_TGPH_Native_DDR4_POE,RKL_S61_TGPH_Native_DDR4_RS7_Beta,RKL_S61_TGPH_Native_DDR4_RS7_PV,RKL_S81_CMPH_Xcomp_DDR4_POE,RKL_S81_TGPH_Native_DDR4_POE,RKL_S81_TGPH_Native_DDR4_RS6_Alpha,RKL_S81_TGPH_Native_DDR4_RS7_Beta,RKL_S81_TGPH_Native_DDR4_RS7_PV,TGL_ H81_RS4_Alpha,TGL_ H81_RS4_Beta,TGL_ H81_RS4_PV,TGL_H81_19H2_RS6_POE,TGL_H81_19H2_RS6_PreAlpha,TGL_U42_RS4_PV,TGL_UY42_PO,TGL_Y42_RS4_PV,ADL-S_ADP-S_UDIMM_DDR5_1DPC_PV,ADL-S_ADP-S_UDIMM_DDR5_2DPC_Alpha,ADL-S_ADP-S_UDIMM_DDR5_2DPC_Beta,ADL-S_ADP-S_UDIMM_DDR5_2DPC_PreAlpha,ADL-S_ADP-S_UDIMM_DDR5_2DPC_PV,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MTL_M_Simics_PSS1.1,MTL_P_Simics_PSS1.1,ADL-P_ADP-LP_LP5_PreAlpha,ADL-P_ADP-LP_L4X_PreAlpha,ADL-P_ADP-LP_DDR4_PreAlpha,ADL-P_ADP-LP_DDR5_PreAlpha</t>
  </si>
  <si>
    <t>PCIe-Gen4,RST</t>
  </si>
  <si>
    <t>BC-RQTBC-15172
ADL: 16010767776</t>
  </si>
  <si>
    <t>Warm reset and Sx cycle with PCIe NVMe SSD connected over PCIe Gen4 supported X4 slot should work as expected</t>
  </si>
  <si>
    <t>Test is to verify warm reset and Sx cycle with PCIe NVMe SSD connected over PCIe Gen4 supported X4 slot</t>
  </si>
  <si>
    <t>TGL_BIOS_PO_P3,TGL_IFWI_PO_P2,TGL_NEW_BAT,ADL-S_TGP-H_PO_Phase3,RKL_S_CMPH_POE_Sanity,RKL_S_TGPH_POE_Sanity,TGL_H_Delta,TGL_H_QRC_NA,IFWI_Payload_Platform,MTL_PSS_1.0,UTR_SYNC,LNL_M_PSS0.8,RPL_S_MASTER,RPL_S_BackwardComp,ADL-S_4SDC3,IFWI_FOC_BAT,MTL_Test_Suite,IFWI_COMMON_UNIFIED,IFWI_TEST_SUITE,MTL_PSS_0.8,TGL_H_MASTER,RPL-S_4SDC1,RPL-S_4SDC2,RPL-S_2SDC1,RPL-S_2SDC2,ADL-P_5SGC1,ADL-P_5SGC2,ADL-P_2SDC2,ADL_N_REV0,RPL-Px_5SGC1,RPL-Px_4SDC1,MTL_SIMICS_BLOCK,RPL-P_3SDC2,RPL_P_MASTER,ADL_SBGA_5GC,ADL_SBGA_3DC3,ADL_SBGA_3DC4,RPL-SBGA_5SC,RPL-SBGA_3SC,RPL-S_3SDC1,RPL-P_3SDC3,MTL-M_5SGC1,MTL-M_4SDC1,MTL-M_4SDC2,MTL-M_3SDC3,MTL-M_2SDC4,MTL_VS_1.1,MTL_IFWI_CBV_PMC,MTL_IFWI_CBV_SPHY,MTL IFWI_Payload_Platform-Val,MTL-P_5SGC1,MTL-P_4SDC1,MTL-P_4SDC2,MTL-P_3SDC3,MTL-P_3SDC4,RPL-Px_4SP2,RPL-Px_2SDC1,RPL-P_2SDC3,RPL-P_2SDC4,RPL-P_2SDC5,RPL-P_2SDC6,MTL_M_P_PV_POR,RPL-SBGA_3SC-2,MTLSGC1,MTLSDC1,MTLSDC3,MTLSDC4,LNLM3SDC4,LNLM3SDC5,LNLM2SDC6,LNLM2SDC7,ARL_S_IFWI_0.8PSS,RPL_Hx-R-GC,RPL_Hx-R-DC1,ARL_S_PSS1.0,ARL_S_PSS0.8,RPLS_SV1DCRPLP_SV1DC2,RPLP_Win10DC2</t>
  </si>
  <si>
    <t>alderlake-m,alderlake-p,alderlake-s,alderlake-sb,arrowlake-px,arrowlake-s,lunarlake-m,lunarlake-p,lunarlake-s,meteorlake-m,meteorlake-p,meteorlake-s,raptorlake-p,raptorlake-px,raptorlake-s,raptorlake_refresh-sbga,tigerlake-h</t>
  </si>
  <si>
    <t>Verify NVMe-SSD detection in Bios connected to CPU M.2 Gen4 slot.</t>
  </si>
  <si>
    <t>fpga.hybrid,silicon,simulation.subsystem</t>
  </si>
  <si>
    <t>bios.pch,fw.ifwi.bios</t>
  </si>
  <si>
    <t>CSS-IVE-133022</t>
  </si>
  <si>
    <t>ADL-S_ADP-S_SODIMM_DDR5_1DPC_Alpha,ADL-S_ADP-S_UDIMM_DDR5_1DPC_PreAlpha,RKL_S61_CMPH_Xcomp_DDR4_RS6_Alpha,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U42_RS4_PV,TGL_Y42_RS4_PV,ADL-S_ADP-S_UDIMM_DDR5_1DPC_PV,ADL-S_ADP-S_UDIMM_DDR5_2DPC_Beta,ADL-S_ADP-S_UDIMM_DDR5_2DPC_PreAlpha,ADL-S_ADP-S_UDIMM_DDR5_2DPC_PV,ADL-S_TGP-H_SODIMM_DDR4_1DPC_POE,ADL-S_TGP-H_UDIMM_DDR5_2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MTL_M_Simics_PSS1.1,MTL_P_Simics_PSS1.1,ADL-P_ADP-LP_LP5_PreAlpha,ADL-P_ADP-LP_L4X_PreAlpha,ADL-P_ADP-LP_DDR4_PreAlpha,ADL-P_ADP-LP_DDR5_PreAlpha</t>
  </si>
  <si>
    <t>M.2 PCIe Gen4,PCIe-Gen4</t>
  </si>
  <si>
    <t>ADL_M: 1406986700, 16010767776
MTL: 1406986700</t>
  </si>
  <si>
    <t>NVMe connected on the M.2 Gen4 slot should be detected.</t>
  </si>
  <si>
    <t>bios.alderlake,bios.arrowlake,bios.lunarlake,bios.meteorlake,bios.raptorlake,bios.raptorlake_refresh,bios.rocketlake,bios.tigerlake,bios.tigerlake_refresh,ifwi.arrowlake,ifwi.lunarlake,ifwi.meteorlake,ifwi.raptorlake,ifwi.raptorlake_refresh</t>
  </si>
  <si>
    <t>bios.alderlake,bios.lunarlake,bios.meteorlake,bios.raptorlake,bios.rocketlake,bios.tigerlake,ifwi.meteorlake,ifwi.raptorlake</t>
  </si>
  <si>
    <t>verify the NVMe detection on M.2 CPU PCIe Gen4 slot in BIOS </t>
  </si>
  <si>
    <t>RKL_Sanity,TGL_PCIe Gen4,TGL_NEW,RKL_S_ERB,RKL_S_TGPH_POE_Sanity,COMMON_QRC_BAT,BIOS_BAT_QRC,ADL_S_CPU attached M.2,MTL_PSS_1.0,ADL-P_QRC_BAT,ADL-M_21H2,UTR_SYNC,LNL_M_PSS0.8,RPL_S_MASTER,RPL_M_MASTER,RPL_P_MASTER,RPL_S_BackwardComp,ADL-P_SODIMM_DDR5_NA,ADL-S_ 5SGC_1DPC,ADL-S_4SDC3,ADL_N_MASTER,IFWI_TEST_SUITE,IFWI_COMMON_UNIFIED,MTL_Test_Suite,MTL_PSS_0.8,TGL_H_MASTER,RPL-S_ 5SGC1,RPL-S_4SDC2,RPL-S_2SDC3,MTL_TEMP,MTL_S_MASTER,MTL_S_PSS_0.8,ADL-P_5SGC1,ADL_M_QRC_BAT,ADL-M_5SGC1,ADL-M_2SDC1,ADL-P_3SDC3,ADL-P_3SDC4,ADL-P_2SDC1,ADL-P_3SDC5,ADL_N_REV0,RPL-Px_5SGC1,RPL-Px_4SDC1,MTL_S_IFWI_PSS_0.8,RPL-P_5SGC1,RPL-P_DC7,RPL-P_3SDC2,RPL_S_IFWI_PO_Phase3,RPL_S_PO_P3,ADL_SBGA_5GC,RPL-SBGA_5SC,RPL-S_3SDC1,RPL-S_2SDC7,RPL-P_3SDC3,RPL-P_PNP_GC,ADL_SBGA_3DC3,ADL_SBGA_3DC4,RPL_Px_PO_P3,MTL-M/P_Pre-Si_In_Production,MTL-M_5SGC1,MTL-M_4SDC1,MTL-M_4SDC2,MTL-M_3SDC3,MTL-M_2SDC4,LNL_M_PSS1.0,RPL_SBGA_PO_P3,RPL_SBGA_IFWI_PO_Phase3,MTL_IFWI_CBV_SPHY,MTL_IFWI_CBV_BIOS,MTL-S_Pre-Si_In_Production,MTL-P_5SGC1,MTL-P_4SDC1,MTL-P_4SDC2,MTL-P_3SDC3,MTL-P_3SDC4,RPL_P_PO_P3,RPL-Px_4SP2,RPL-Px_2SDC1,MTL_M_P_PV_POR,RPL-SBGA_3SC-2,MTLSGC1,MTLSDC1,MTLSDC3,MTLSDC4,RPL_P_Q0_DC2_PO_P3,LNLM5SGC,LNLM4SDC1,LNLM3SDC2,ARL_S_IFWI_0.8PSS,MTL_S_IFWI_PSS_PCH-phy_Payload,RPL_Hx-R-GC,RPL_Hx-R-DC1,TGL_BIOS_IPU_QRC_BAT,ARL_S_PSS1.0,ARL_S_QRC,RPL-S_2SDC9,RPLS_SV1GC,RPLS_Win10GC,RPLS_SV1DC,RPLP_SV1GC,RPLP_Win10GCRPLP_SV1DC2,RPLP_Win10DC2</t>
  </si>
  <si>
    <t>alderlake-p,alderlake-s,alderlake-sb,arrowlake-px,arrowlake-s,lunarlake-m,meteorlake-m,meteorlake-p,meteorlake-s,raptorlake-p,raptorlake-px,raptorlake-s,raptorlake_refresh-sbga</t>
  </si>
  <si>
    <t>Verify SX cycles with NVMe connected to M.2 Gen4 slot</t>
  </si>
  <si>
    <t>silicon,simulation.subsystem</t>
  </si>
  <si>
    <t>CSS-IVE-133023</t>
  </si>
  <si>
    <t>ADL-S_ADP-S_SODIMM_DDR5_1DPC_Alpha,ADL-S_ADP-S_UDIMM_DDR5_1DPC_PreAlpha,RKL_S61_CMPH_Xcomp_DDR4_RS6_Alpha,RKL_S61_CMPH_Xcomp_DDR4_RS7_Beta,RKL_S61_CMPH_Xcomp_DDR4_RS7_PV,RKL_S61_TGPH_Native_DDR4_POE,RKL_S61_TGPH_Native_DDR4_RS7_PV,RKL_S81_CMPH_Xcomp_DDR4_RS6_Alpha,RKL_S81_CMPH_Xcomp_DDR4_RS7_Beta,RKL_S81_CMPH_Xcomp_DDR4_RS7_PV,RKL_S81_TGPH_Native_DDR4_POE,TGL_ H81_RS4_Alpha,TGL_ H81_RS4_Beta,TGL_ H81_RS4_PV,TGL_U42_RS4_PV,TGL_Y42_RS4_PV,ADL-S_ADP-S_UDIMM_DDR5_1DPC_PV,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MTL_M_Simics_PSS1.1,MTL_P_Simics_PSS1.1,ADL-P_ADP-LP_LP5_PreAlpha,ADL-P_ADP-LP_L4X_PreAlpha,ADL-P_ADP-LP_DDR4_PreAlpha,ADL-P_ADP-LP_DDR5_PreAlpha</t>
  </si>
  <si>
    <t>PCIe Gen4 coverage</t>
  </si>
  <si>
    <t>SUT should be stable across SX cycles with M.2 NVMe-SSD connected over Gen4 M.2 slot</t>
  </si>
  <si>
    <t>Verify basic functionalities of NVMe connected over M.2 Gen4 slot</t>
  </si>
  <si>
    <t>TGL_NEW,TGL_PCIe-Gen4,RKL_Sanity,RKL_POE,RKL_S_TGPH_POE,IFWI_Payload_Platform,ADL_S_CPU attached M.2,MTL_PSS_1.0,UTR_SYNC,LNL_M_PSS0.8,RPL_S_MASTER,RPL_P_MASTER,RPL_M_MASTER,RPL_S_BackwardComp,ADL-S_ 5SGC_1DPC,ADL-S_4SDC3,ADL_N_MASTER,ADL_N_4SDC1,ADL_N_2SDC1IFWI_TEST_SUITE,IFWI_COMMON_UNIFIED,MTL_Test_Suite,TGL_H_MASTER,RPL-S_ 5SGC1,RPL-S_4SDC2,RPL-S_2SDC3,RPL-S_4SDC1,RPL-S_2SDC2,ADL-P_5SGC1,ADL-P_5SGC2,ADL-M_5SGC1,ADL-M_2SDC1,RPL-Px_5SGC1,RPL-Px_4SDC1,RPL-P_3SDC2,RPL_S_PO_P3,ADL_SBGA_5GC,ADL_SBGA_3DC3,ADL_SBGA_3DC4,RPL-SBGA_5SC,RPL-SBGA_3SC,RPL-S_3SDC1,RPL-S_2SDC7,RPL-P_3SDC3,RPL_Px_PO_P3,MTL-M_5SGC1,MTL-M_4SDC1,MTL-M_4SDC2,MTL-M_3SDC3,MTL-M_2SDC4,LNL_M_PSS1.0,RPL_SBGA_PO_P3,MTL_IFWI_CBV_PMC,MTL_IFWI_CBV_SPHY,MTL_IFWI_CBV_BIOS,MTL-P_5SGC1,MTL-P_4SDC1,MTL-P_4SDC2,MTL-P_3SDC3,MTL-P_3SDC4,RPL_P_PO_P3,RPL-Px_4SP2,RPL-Px_2SDC1,RPL-P_2SDC3,RPL-P_2SDC4,RPL-P_2SDC5,RPL-P_2SDC6,MTL_M_P_PV_POR,RPL-SBGA_3SC-2,MTLSGC1,MTLSDC1,MTLSDC3,MTLSDC4,RPL_P_Q0_DC2_PO_P3,LNLM5SGC,LNLM4SDC1,LNLM3SDC2,ARL_S_IFWI_0.8PSS,RPL_Hx-R-GC,RPL_Hx-R-DC1,ARL_S_PSS1.0,RPL-S_2SDC9,RPLS_SV1GC,RPLS_Win10GC,RPLS_SV1DCRPLP_SV1DC2,RPLP_Win10DC2</t>
  </si>
  <si>
    <t>Verify SX cycles with M.2 NVMe-SSD connected to Add-on-card connected over PCIe-X4 Slot</t>
  </si>
  <si>
    <t>CSS-IVE-133030</t>
  </si>
  <si>
    <t>ADL-S_ADP-S_SODIMM_DDR5_1DPC_Alpha,ADL-S_ADP-S_UDIMM_DDR5_1DPC_PreAlpha,RKL_S61_CMPH_Xcomp_DDR4_RS6_Alpha,RKL_S61_CMPH_Xcomp_DDR4_RS7_Beta,RKL_S61_CMPH_Xcomp_DDR4_RS7_PV,RKL_S61_TGPH_Native_DDR4_RS7_PV,RKL_S81_CMPH_Xcomp_DDR4_RS6_Alpha,RKL_S81_CMPH_Xcomp_DDR4_RS7_Beta,RKL_S81_CMPH_Xcomp_DDR4_RS7_PV,TGL_ H81_RS4_Alpha,TGL_ H81_RS4_Beta,TGL_ H81_RS4_PV,TGL_U42_RS4_PV,TGL_Y42_RS4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P_ADP-LP_DDR4_ALPHA,ADL-P_ADP-LP_DDR4_BETA,ADL-P_ADP-LP_DDR4_PV,ADL-P_ADP-LP_DDR5_ALPHA,ADL-P_ADP-LP_DDR5_BETA,ADL-P_ADP-LP_DDR5_PV,ADL-P_ADP-LP_LP4x_ALPHA,ADL-P_ADP-LP_LP4x_BETA,ADL-P_ADP-LP_LP4x_PV,ADL-P_ADP-LP_LP5_ALPHA,ADL-P_ADP-LP_LP5_BETA,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MTL_M_Simics_PSS1.1,MTL_P_Simics_PSS1.1,ADL-P_ADP-LP_LP5_PreAlpha,ADL-P_ADP-LP_L4X_PreAlpha,ADL-P_ADP-LP_DDR4_PreAlpha,ADL-P_ADP-LP_DDR5_PreAlpha</t>
  </si>
  <si>
    <t>M.2 PCIe Gen4</t>
  </si>
  <si>
    <t>SUT should be stable across SX cycles with M.2 NVMe-SSD connected to Add-on-card connected over PCIe-X4 Slot</t>
  </si>
  <si>
    <t>Verify basic functionalities of NVMe connected to add-on-card connected over M.2 Gen4 slot</t>
  </si>
  <si>
    <t>TGL_NEW,TGL_PCIe Gen4,RKL_Sanity,RKL_POE,IFWI_Payload_Platform,MTL_PSS_1.0,RKL-S X2_(CML-S+CMP-H)_S102,RKL-S X2_(CML-S+CMP-H)_S62,UTR_SYNC,LNL_M_PSS0.8,RPL_S_MASTER,RPL_S_BackwardComp,ADL-S_ 5SGC_1DPC,ADL-S_4SDC3,IFWI_TEST_SUITE,IFWI_COMMON_UNIFIED,MTL_Test_Suite,TGL_H_MASTER,RPL-S_4SDC1,RPL-S_4SDC2,RPL-S_2SDC1,RPL-S_2SDC2,ADL-P_5SGC1,ADL-P_5SGC2,RPL-Px_5SGC1,RPL-Px_4SDC1,RPL-P_3SDC2,RPL_P_MASTER,ADL_SBGA_5GC,ADL_SBGA_3DC3,ADL_SBGA_3DC4,RPL-SBGA_5SC,RPL-SBGA_3SC,RPL-S_3SDC1,RPL-P_3SDC3,MTL-M_5SGC1,MTL-M_4SDC1,MTL-M_4SDC2,MTL-M_3SDC3,MTL-M_2SDC4,MTL_IFWI_CBV_PMC,MTL_IFWI_CBV_PCHC,MTL_IFWI_CBV_BIOS,MTL-P_5SGC1,MTL-P_4SDC1,MTL-P_4SDC2,MTL-P_3SDC3,MTL-P_3SDC4,RPL-Px_4SP2,RPL-Px_2SDC1,RPL-P_2SDC3,RPL-P_2SDC4,RPL-P_2SDC5,RPL-P_2SDC6,MTL_M_P_PV_POR,RPL-SBGA_3SC-2,MTLSGC1,MTLSDC1,MTLSDC3,MTLSDC4,LNLM3SDC4,LNLM3SDC5,LNLM2SDC6,LNLM2SDC7,RPL_Hx-R-GC,RPL_Hx-R-DC1,ARL_S_PSS1.0,RPLS_SV1DCRPLP_SV1DC2,RPLP_Win10DC2</t>
  </si>
  <si>
    <t>Verify SX cycles with NVMe SSD"s connected to M.2 Gen4 slots from CPU &amp; PCH.</t>
  </si>
  <si>
    <t>bios.pch,fw.ifwi.pchc,fw.ifwi.pmc</t>
  </si>
  <si>
    <t>CSS-IVE-133060</t>
  </si>
  <si>
    <t>ADL-S_ADP-S_SODIMM_DDR5_1DPC_Alpha,ADL-S_ADP-S_UDIMM_DDR5_1DPC_PreAlpha,RKL_S61_CMPH_Xcomp_DDR4_RS6_Alpha,RKL_S61_CMPH_Xcomp_DDR4_RS7_Beta,RKL_S61_CMPH_Xcomp_DDR4_RS7_PV,RKL_S61_TGPH_Native_DDR4_RS7_PV,RKL_S81_CMPH_Xcomp_DDR4_RS6_Alpha,RKL_S81_CMPH_Xcomp_DDR4_RS7_Beta,RKL_S81_CMPH_Xcomp_DDR4_RS7_PV,ADL-S_ADP-S_UDIMM_DDR5_1DPC_PV,ADL-S_ADP-S_UDIMM_DDR5_2DPC_Alpha,ADL-S_ADP-S_UDIMM_DDR5_2DPC_Beta,ADL-S_ADP-S_UDIMM_DDR5_2DPC_PreAlpha,ADL-S_ADP-S_UDIMM_DDR5_2DPC_PV,ADL-S_Simics_PSS1.1,ADL-S_TGP-H_SODIMM_DDR4_1DPC_POE,ADL-S_TGP-H_UDIMM_DDR5_2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S_Simics_PSS1.05,ADL-P_ADP-LP_DDR4_ALPHA,ADL-P_ADP-LP_DDR4_BETA,ADL-P_ADP-LP_DDR4_PV,ADL-P_ADP-LP_DDR5_ALPHA,ADL-P_ADP-LP_DDR5_BETA,ADL-P_ADP-LP_DDR5_PV,ADL-P_ADP-LP_LP4x_ALPHA,ADL-P_ADP-LP_LP4x_BETA,ADL-P_ADP-LP_LP4x_PV,ADL-P_ADP-LP_LP5_ALPHA,ADL-P_ADP-LP_LP5_BETA,ADL-P_ADP-LP_LP5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MTL_M_Simics_PSS1.1,MTL_P_Simics_PSS1.1</t>
  </si>
  <si>
    <t>ADL: 1406986700, 16010767776
MTL: 1406986700</t>
  </si>
  <si>
    <t>bios.alderlake,bios.arrowlake,bios.lunarlake,bios.meteorlake,bios.raptorlake,bios.rocketlake,ifwi.arrowlake,ifwi.lunarlake,ifwi.meteorlake,ifwi.raptorlake</t>
  </si>
  <si>
    <t>bios.alderlake,bios.arrowlake,bios.lunarlake,bios.meteorlake,bios.raptorlake,bios.rocketlake,ifwi.meteorlake,ifwi.raptorlake</t>
  </si>
  <si>
    <t>Verify basic functionalities of NVMe connected over M.2 Gen4 slots from CPU &amp; PCH.</t>
  </si>
  <si>
    <t>ADL_S_Dryrun_Done,ADL_S_CPU and PCH,MTL_PSS_1.0,UTR_SYNC,LNL_M_PSS0.8,RPL_S_MASTER,ADL-P_SODIMM_DDR5_NA,RPL_S_BackwardComp,ADL-S_4SDC3,IFWI_TEST_SUITE,IFWI_COMMON_UNIFIED,MTL_Test_Suite,MTL_PSS_0.8,RPL-S_4SDC2,ADL-P_2SDC5,ADL_N_REV0,RPL-P_5SGC1,RPL-P_DC7,RPL-P_3SDC2,RPL_P_MASTER,RPL_S_IFWI_PO_Phase3,ADL_SBGA_5GC,RPL-SBGA_5SC,RPL-SBGA_DC3,RPL-SBGA_DC3,RPL-S_3SDC1,RPL-P_3SDC3,ADL_SBGA_3DC3,ADL_SBGA_3DC4,RPL_Px_PO_P3,MTL-M_5SGC1,MTL-M_4SDC1,MTL-M_4SDC2,MTL-M_3SDC3,MTL-M_2SDC4,RPL-Px_5SGC1,RPL-Px_4SDC1,LNL_M_PSS1.0,RPL_SBGA_IFWI_PO_Phase3,MTL_IFWI_CBV_PMC,MTL_IFWI_CBV_SPHY,MTL_IFWI_CBV_PCHC,MTL_IFWI_CBV_BIOS,MTL-P_5SGC1,MTL-P_4SDC1,MTL-P_4SDC2,MTL-P_3SDC3,MTL-P_3SDC4,RPL_P_PO_P3,RPL-Px_4SP2,RPL-Px_2SDC1,RPL-P_2SDC3,RPL-P_2SDC4,RPL-P_2SDC5,RPL-P_2SDC6,MTL_M_P_PV_POR,RPL-SBGA_3SC-2,MTLSGC1,MTLSDC1,MTLSDC3,MTLSDC4,RPL_P_Q0_DC2_PO_P3,ARL_S_IFWI_PSS,LNLM5SGC,LNLM4SDC1,LNLM3SDC2,ARL_S_IFWI_0.8PSS,ARL_S_PSS1.0,ARL_S_PSS0.8,RPLS_SV1DC,RPLHx_SV1GC,RPLHx_Win10GC,RPLP_SV1GC,RPLP_Win10GCRPLP_SV1DC2,RPLP_Win10DC2</t>
  </si>
  <si>
    <t>alderlake-m,alderlake-p,alderlake-s,alderlake-sb,arrowlake-px,arrowlake-s,lunarlake-m,lunarlake-p,lunarlake-s,meteorlake-m,meteorlake-p,meteorlake-s,raptorlake-p,raptorlake-s,raptorlake-sbga</t>
  </si>
  <si>
    <t>Verify Audio Play back on USB-Headset pre and post S4 and S5 cycle</t>
  </si>
  <si>
    <t>bios.pch,fw.ifwi.bios,fw.ifwi.pmc</t>
  </si>
  <si>
    <t>CSS-IVE-145188</t>
  </si>
  <si>
    <t>ADL-S_ADP-S_SODIMM_DDR5_1DPC_Alpha,ADL-S_ADP-S_UDIMM_DDR5_1DPC_PreAlpha,JSLP_POR_20H1_Alpha,JSLP_POR_20H1_PreAlpha,JSLP_POR_20H2_Beta,JSLP_POR_20H2_PV,JSLP_TestChip_19H1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JSLP_Win10x_PreAlpha,JSLP_Win10x_PV,JSLP_Win10x_Alpha,JSLP_Win10x_Beta,MTL_M_Simics_PSS1.1,MTL_P_Simics_PSS1.1,ADL-P_ADP-LP_LP5_PreAlpha,ADL-P_ADP-LP_L4X_PreAlpha,ADL-M_ADP-M_LP5_20H1_PreAlpha,ADL-M_ADP-M_LP5_21H1_PreAlpha,ADL-P_ADP-LP_DDR4_PreAlpha,ADL-P_ADP-LP_DDR5_PreAlpha</t>
  </si>
  <si>
    <t>audio codecs,S-states,USB2.0,USB3.0,USB3.1</t>
  </si>
  <si>
    <t>ADL: 1408256996</t>
  </si>
  <si>
    <t>Ensure that the audio file plays in headphones without any issue pre and post Sx cycles</t>
  </si>
  <si>
    <t>bios.alderlake,bios.arrowlake,bios.jasperlake,bios.lunarlake,bios.meteorlake,bios.raptorlake,bios.raptorlake_refresh,bios.rocketlake,ifwi.alderlake,ifwi.arrowlake,ifwi.lunarlake,ifwi.meteorlake,ifwi.raptorlake,ifwi.raptorlake_refresh</t>
  </si>
  <si>
    <t>bios.alderlake,bios.jasperlake,bios.lunarlake,bios.meteorlake,bios.raptorlake,bios.rocketlake,ifwi.alderlake,ifwi.meteorlake,ifwi.raptorlake</t>
  </si>
  <si>
    <t>Audio playback should play without issues with USB Headset even after doing low power states like S4 and S5</t>
  </si>
  <si>
    <t>BIOS_Optimization,EC-FV,ADL-S_ADP-S_DDR4_2DPC_PO_Phase3,ECVAL-DT-FV,ADL-P_ADP-LP_DDR4_PO Suite_Phase3,PO_Phase_3,ADL-P_ADP-LP_LP5_PO Suite_Phase3,ADL-P_ADP-LP_DDR5_PO Suite_Phase3,ADL-P_ADP-LP_LP4x_PO Suite_Phase3,ADL-M_21H2,UTR_SYNC,MTL_HFPGA_Audio,RPL_S_MASTER,RPL_S_BackwardComp,ADL-S_ 5SGC_1DPC,ADL-S_4SDC2,ADL_N_MASTER,ADL_N_5SGC1,ADL_N_4SDC1,ADL_N_3SDC1,ADL_N_2SDC1,ADL_N_2SDC2,ADL_N_2SDC3,MTL_Test_Suite,MTL_IFWI_PSS_EXTENDED,IFWI_TEST_SUITE,IFWI_COMMON_UNIFIED,ADL-P_5SGC1,ADL-P_5SGC2,RPL_S_PO_P3,ADL-M_5SGC1,ADL_N_PO_Phase3,RPL_Steps_Tag_NA,MTL_Steps_Tag_NA,RPL-Px_5SGC1,RPL-Px_4SDC1,MTL_SIMICS_BLOCK,RPL-P_5SGC1,RPLP_SV1GC,RPLP_Win10GC,RPL-P_4SDC1,RPLP_SV1DC1,RPLP_Win10DC1,RPL-P_3SDC2,RPLP_SV1DC2,RPLP_Win10DC2,RPL-P_2SDC4,RPL_S_IFWI_PO_Phase3,ADL_N_REV0,ADL-N_REV1,ADL_SBGA_5GC,ADL_SBGA_3DC1,ADL_SBGA_3DC2,ADL_SBGA_3DC3,ADL_SBGA_3DC4,MTL_PSS_1.0,ARL_S_PSS1.0_BLOCK,RPL-SBGA_5SC,RPLHx_SV1GC,RPLHx_Win10GC,RPL-SBGA_3SC1,ADL-M_3SDC1,ADL-M_3SDC2,ADL-M_2SDC1,ADL-M_2SDC2,RPL-P_3SDC3,RPL-P_PNP_GC,RPL_Px_PO_P3,RPL_SBGA_PO_P3,RPL_SBGA_IFWI_PO_Phase3,MTL_IFWI_CBV_ACE FW,MTL_IFWI_CBV_PMC,RPL_P_PO_P3,MTL_M_P_PV_POR,MTLSGC1,MTLSDC1,MTLSDC2,MTLSDC3,RPL_P_Q0_DC2_PO_P3,LNLM5SGC,LNLM4SDC1,LNLM3SDC2,LNLM3SDC3,LNLM3SDC4,LNLM3SDC5,LNLM2SDC6,RPL_Hx-R-GC,RPL_Hx-R-DC1,LNLM2SDC7,RPL-P_DC7</t>
  </si>
  <si>
    <t>Verify USB2.0/3.0 device functionality on cold plug over USB2.0 and USB3.0 Type-A port</t>
  </si>
  <si>
    <t>CSS-IVE-63260</t>
  </si>
  <si>
    <t>ADL-S_ADP-S_SODIMM_DDR5_1DPC_Alpha,ADL-S_ADP-S_UDIMM_DDR5_1DPC_PreAlpha,AML_7W_Y22_KC_PV,AMLR_Y42_Corp_RS6_PV,AMLR_Y42_PV_RS6,CFL_H62_RS2_PV,CFL_H62_RS3_PV,CFL_H62_RS4_PV,CFL_H62_RS5_PV,CFL_H62_uSFF_KC_RS4_PV,CFL_H82_RS5_PV,CFL_H82_RS6_PV,CFL_KBPH_S62_RS3_PV,CFL_KBPH_S82_RS6_PV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JSLP_POR_20H1_Alpha,JSLP_POR_20H1_PreAlpha,JSLP_POR_20H2_Beta,JSLP_POR_20H2_PV,JSLP_PSS_0.8_19H1_REV2,JSLP_PSS_1.0_19H1_REV2,JSLP_PSS_1.1_19H1_REV2,JSLP_TestChip_19H1_PreAlpha,KBL_U21_PV,KBLR_Y_PV,KBLR_Y22_PV,LKF_Bx_ROW_19H1_Alpha,LKF_Bx_ROW_19H2_Beta,LKF_Bx_ROW_19H2_PV,LKF_Bx_ROW_20H1_PV,LKF_Bx_Win10X_PV,LKF_Bx_Win10X_Beta,LKF_N-1_(BXTM)_RS3_POE,RKL_S61_CMPH_Xcomp_DDR4_POE,RKL_S61_CMPH_Xcomp_DDR4_RS7_Beta,RKL_S61_CMPH_Xcomp_DDR4_RS7_PV,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H81_RS4_PV,TGL_H81_19H2_RS6_PreAlpha,TGL_Simics_VP_RS2_PSS0.5,TGL_Simics_VP_RS2_PSS0.8,TGL_Simics_VP_RS2_PSS1.0,TGL_Simics_VP_RS2_PSS1.1,TGL_Simics_VP_RS4_PSS0.8,TGL_Simics_VP_RS4_PSS1.0 ,TGL_Simics_VP_RS4_PSS1.1,TGL_U42_RS4_PV,TGL_UY42_PO,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S_TGPH_Simics_VP_PSS1.0,RKL_S_TGPH_Simics_VP_PSS1.1,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P_ADP-LP_DDR4_PreAlpha,ADL-P_ADP-LP_DDR5_PreAlpha</t>
  </si>
  <si>
    <t>USB/XHCI ports,USB2.0,USB3.0</t>
  </si>
  <si>
    <t>BC-RQTBC-12571
BC-RQTBC-12568
BC-RQTBC-9832
BC-RQTBC-497
BC-RQTBC-494
BC-RQTBC-14229
IceLake-UCIS-1985
TGL Coverage ID : 2207376791
 LKF PSS UCIS Coverage: IceLake-UCIS-768
TGL Coverage Ref: 1209951144, IceLake-UCIS-4345
TGL: 220195268,BC-RQTBCTL-741,BC-RQTBCTL-744,220194395
JSL PRD Coverage: BC-RQTBC-16214, BC-RQTBC-16217,BC-RQTBC-16216, BC-RQTBC-16531
CML PRD Coverage: BC-RQTBC-12571	,BC-RQTBC-12568
RKL Coverage ID :2203202096,2203202189
JSLP Coverage ID: 2203202096,2203202189
LKF ROW Coverage ID : 4_335-LZ-795
2203202189</t>
  </si>
  <si>
    <t>USB 2.0/3.0 device should function properly on cold-plug with available ports </t>
  </si>
  <si>
    <t>bios.alderlake,bios.amberlake,bios.apollolake,bios.arrowlake,bios.broxton,bios.cannonlake,bios.coffeelake,bios.cometlake,bios.geminilake,bios.icelake-client,bios.jasperlake,bios.kabylake,bios.kabylake_r,bios.lakefield,bios.lunarlake,bios.meteorlake,bios.raptorlake,bios.raptorlake_refresh,bios.rocketlake,bios.tigerlake,bios.whiskeylake,ifwi.amberlake,ifwi.apollolake,ifwi.arrowlake,ifwi.broxton,ifwi.cannonlake,ifwi.coffeelake,ifwi.cometlake,ifwi.geminilake,ifwi.icelake,ifwi.kabylake,ifwi.kabylake_r,ifwi.lakefield,ifwi.lunarlake,ifwi.meteorlake,ifwi.raptorlake,ifwi.raptorlake_refresh,ifwi.tigerlake,ifwi.whiskeylake</t>
  </si>
  <si>
    <t>bios.alderlake,bios.amberlake,bios.apollolake,bios.broxton,bios.cannonlake,bios.coffeelake,bios.cometlake,bios.geminilake,bios.icelake-client,bios.jasperlake,bios.kabylake,bios.kabylake_r,bios.lakefield,bios.lunarlake,bios.raptorlake,bios.rocketlake,bios.tigerlake,bios.whiskeylake,ifwi.amberlake,ifwi.apollolake,ifwi.broxton,ifwi.cannonlake,ifwi.coffeelake,ifwi.cometlake,ifwi.geminilake,ifwi.icelake,ifwi.kabylake,ifwi.kabylake_r,ifwi.lakefield,ifwi.meteorlake,ifwi.raptorlake,ifwi.tigerlake,ifwi.whiskeylake</t>
  </si>
  <si>
    <t>This Test case to Verify USB 2.0/3.0 deive functionality on Cold-plug in in all ports by performing File transfer</t>
  </si>
  <si>
    <t>BIOS_Optimization,MTL_PSS_1.1,ADL-M_21H2,UTR_SYNC,RPL_S_MASTER,RPL_S_BackwardComp,ADL-S_4SDC2,ADL_N_MASTER,COMMON_QRC_BAT,ADL_N_PSS_0.8,ADL_N_5SGC1,ADL_N_4SDC1,ADL_N_3SDC1,ADL_N_2SDC1,ADL_N_2SDC2,ADL_N_2SDC3,IFWI_TEST_SUITE,IFWI_COMMON_UNIFIED,MTL_Test_Suite,TGL_H_MASTER,RPL-S_ 5SGC1,RPL-S_4SDC1,RPL-S_4SDC2,RPL-S_2SDC8,RPL-S_2SDC9,RPL-S_2SDC1,RPL-S_2SDC2,RPL-S_2SDC3MTL_TRP_2,MTL_PSS_0.8_NEW,ADL-P_5SGC1,ADL-P_5SGC2,RKL_S_X1_2*1SDC,ADL-M_5SGC1,MTL_SIMICS_IN_EXECUTION_TEST,RPL-Px_5SGC1,RPL-Px_4SDC1,RPL-P_5SGC1,RPL-P_DC7,RPL-P_4SDC1,RPL-P_3SDC2,RPL_P_MASTER,RPL_S_IFWI_PO_Phase3,ADL_N_REV0,ADL-N_REV1,NA_4_FHF,MTL_IFWI_BAT,ADL_SBGA_5GC,ADL_SBGA_3DC1,ADL_SBGA_3DC2,ADL_SBGA_3DC3,ADL_SBGA_3DC4,RPL-SBGA_5SC,RPL-SBGA_3SC,RPL-SBGA_4SC,1,2,ERB,RPL-S_3SDC1,RPL-S_5SGC1,RPL-S_2SDC3,RPL_Px_PO_P3,LNL_M_PSS0.8,MTL-M_5SGC1,MTL-M_4SDC1,MTL-M_4SDC2,MTL-M_3SDC3,MTL-M_2SDC4,MTL-M_2SDC5,MTL-M_2SDC6,MTL_IFWI_IAC_BIOS,LNL_M_PSS1.1,RPL_SBGA_IFWI_PO_Phase3,MTL_IFWI_CBV_TBT,MTL_IFWI_CBV_EC,MTL_IFWI_CBV_PCHC,MTL-P_5SGC1,MTL-P_4SDC1,MTL-P_4SDC2,MTL-P_3SDC3,MTL-P_3SDC4,MTL-P_2SDC5,MTL-P_2SDC6,RPL_P_PO_P3,RPL-Px_4SP2,RPL-Px_2SDC1,RPL-P_2SDC3,RPL-P_2SDC4,MTL_M_P_PV_POR,RPL-SBGA_3SC-2,MTL-P_IFWI_PO,RPL_P_Q0_DC2_PO_P3,LNLM5SGC,LNLM3SDC2,LNLM3SDC4,LNLM3SDC5,LNLM2SDC6,LNLM2SDC7,RPL_Hx-R-GC,RPL_Hx-R-DC1,ARL_PSS_BLOCK,RPL-S_2SDC9,RPLS_SV1GC,RPLS_Win10GC,RPLS_SV1DC,RPLP_SV1GC,RPLP_Win10GC,RPLP_SV1DC1,RPLP_Win10DC1RPLP_SV1DC2,RPLP_Win10DC2</t>
  </si>
  <si>
    <t>alderlake-m,alderlake-n,alderlake-p,alderlake-s,alderlake-sb,arrowlake-p,arrowlake-px,arrowlake-s,lunarlake-m,lunarlake-p,lunarlake-s,meteorlake-m,meteorlake-p,raptorlake-p,raptorlake-px,raptorlake-s,raptorlake_refresh-sbga,tigerlake-h</t>
  </si>
  <si>
    <t>Verify HD Display Audio (Intel Display Audio) enumeration pre and post S4, S5, warm and cold reboot cycles</t>
  </si>
  <si>
    <t>CSS-IVE-145258</t>
  </si>
  <si>
    <t>ADL-S_ADP-S_SODIMM_DDR5_1DPC_Alpha,ADL-S_ADP-S_UDIMM_DDR5_1DPC_PreAlpha,JSLP_POR_20H1_Alpha,JSLP_POR_20H1_PreAlpha,JSLP_POR_20H2_Beta,JSLP_POR_20H2_PV,JSLP_PSS_0.5_19H1_REV1,JSLP_TestChip_19H1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</si>
  <si>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JSL+: 2202557339</t>
  </si>
  <si>
    <t>Intel HD Audio should get enumerated properly pre and post power cycles</t>
  </si>
  <si>
    <t>bios.alderlake,bios.jasperlake,bios.meteorlake,bios.raptorlake,bios.rocketlake,ifwi.meteorlake,ifwi.raptorlake</t>
  </si>
  <si>
    <t>This test is to verify Intel HD Audio enumeration with various power cycles
 </t>
  </si>
  <si>
    <t>BIOS_Optimization,ADL-S_ADP-S_DDR4_2DPC_PO_Phase2,ADL-S_ADP-S_DDR4_2DPC_PO_Phase3,ADL-P_ADP-LP_DDR4_PO Suite_Phase2,ADL-P_ADP-LP_DDR4_PO Suite_Phase3,PO_Phase_3,PO_Phase_2,ADL-P_ADP-LP_LP5_PO Suite_Phase2,ADL-P_ADP-LP_LP5_PO Suite_Phase3,ADL-P_ADP-LP_DDR5_PO Suite_Phase3,ADL-P_ADP-LP_DDR5_PO Suite_Phase2,ADL-P_ADP-LP_LP4x_PO Suite_Phase2,ADL-P_ADP-LP_LP4x_PO Suite_Phase3,UTR_SYNC,LNLM4SDC1,LNLM3SDC4,MTL_HFPGA_Audio,RPL_S_MASTER,RPL_S_BackwardComp,ADL-S_4SDC2,ADL_N_MASTER,ADL_N_5SGC1,ADL_N_4SDC1,ADL_N_3SDC1,ADL_N_2SDC1,ADL_N_2SDC2,ADL_N_2SDC3,MTL_Test_Suite,MTL_IFIW_PSS_EXTENDED,IFWI_FOC_BAT,IFWI_TEST_SUITE,IFWI_COMMON_UNIFIED,RPL-S_ 5SGC1,RPLS_Win10GC,RPLS_SV1GC,RPL-S_4SDC1,RPL-S_4SDC2,RPL-S_2SDC1,RPL-S_2SDC2,RPL-S_2SDC3,ADL-P_5SGC1,ADL-P_5SGC2,RPL_S_PO_P3,ADL-M_5SGC1,ADL_N_REV0,ADL_N_PO_Phase2,ADL_N_PO_Phase3,RPL_Steps_Tag_NA,MTL_Steps_Tag_NA,RPL-Px_5SGC1,RPL-Px_4SDC1,RPL-P_4SDC1,RPLP_SV1DC1,RPLP_Win10DC1,RPL-P_3SDC2,RPLP_SV1DC2,RPLP_Win10DC2,RPL-P_3SDC3,RPL-P_PNP_GC,ADL-N_REV1,RPL_S_IFWI_PO_Phase3,ADL_SBGA_5GC,ADL_SBGA_3DC1,ADL_SBGA_3DC2,ADL_SBGA_3DC3,ADL_SBGA_3DC4,RPL-SBGA_5SC,RPLHx_SV1GC,RPLHx_Win10GC,RPL-SBGA_3SC1,ADL-M_3SDC2,ADL-M_2SDC1,ADL-M_2SDC2,RPL-S_2SDC7,RPL_Px_PO_P3,MTL-M_5SGC1,MTL-M_3SDC3,RPL_SBGA_PO_P3,RPL_SBGA_IFWI_PO_Phase3,MTLSDC3,MTLSDC5,MTLSDC6
MTL_IFWI_CBV_ACE FW,MTL_IFWI_CBV_PMC,MTL-P_5SGC1,MTL-P_3SDC4,RPL_P_PO_P3,RPL-Px_2SDC1,RPL_P_Q0_DC2_PO_P3,MTLSGC1,RPL_Hx-R-GC,RPL_Hx-R-DC1</t>
  </si>
  <si>
    <t>alderlake-m,alderlake-n,alderlake-p,alderlake-s,alderlake-sb,arrowlake-p,arrowlake-px,arrowlake-s,lunarlake-m,lunarlake-p,lunarlake-s,meteorlake-m,meteorlake-p,meteorlake-s,raptorlake-p,raptorlake-px,raptorlake-s,raptorlake-sbga,raptorlake_refresh-sbga</t>
  </si>
  <si>
    <t>Verify volume Up &amp; Down buttons function test in OS pre and post S4, S5, warm and cold reboot cycles</t>
  </si>
  <si>
    <t>bios.platform,fw.ifwi.bios,fw.ifwi.ec,fw.ifwi.pchc</t>
  </si>
  <si>
    <t>CSS-IVE-145261</t>
  </si>
  <si>
    <t>ADL-S_ADP-S_SODIMM_DDR5_1DPC_Alpha,ADL-S_ADP-S_UDIMM_DDR5_1DPC_PreAlpha,JSLP_POR_20H1_Alpha,JSLP_POR_20H1_PreAlpha,JSLP_POR_20H2_Beta,JSLP_POR_20H2_PV,JSLP_TestChip_19H1_PreAlpha,RKL_S61_TGPH_Native_DDR4_RS6_Alpha,RKL_S61_TGPH_Native_DDR4_RS7_Beta,RKL_S61_TGPH_Native_DDR4_RS7_PV,RKL_S81_TGPH_Native_DDR4_RS6_Alpha,RKL_S81_TGPH_Native_DDR4_RS7_Beta,RKL_S81_TGPH_Native_DDR4_RS7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reAlpha,JSLP_Win10x_PV,JSLP_Win10x_Alpha,JSLP_Win10x_Beta,MTL_M_Simics_PSS1.1,MTL_P_Simics_PSS1.1,ADL-P_ADP-LP_LP5_PreAlpha,ADL-P_ADP-LP_L4X_PreAlpha,ADL-M_ADP-M_LP5_20H1_PreAlpha,ADL-M_ADP-M_LP5_21H1_PreAlpha,ADL-P_ADP-LP_DDR4_PreAlpha,ADL-P_ADP-LP_DDR5_PreAlpha</t>
  </si>
  <si>
    <t>G3-State,GPIO,S-states</t>
  </si>
  <si>
    <t>BC-RQTBC-9770
BC-RQTBCTL-1377
MTL: 16011326953, 16011187502</t>
  </si>
  <si>
    <t>Ensure volume  up &amp; Down button work without issue pre and post Power cycles</t>
  </si>
  <si>
    <t>This test is to verify Volume Up &amp; Down buttons function test with various, pre and post power cycles</t>
  </si>
  <si>
    <t>BIOS_Optimization,COMMON_QRC_BAT,EC-FV2,MTL_PSS_1.0,ECVAL-DT-FV,ADL-P_QRC_BAT,MTL_PSS_0.8,MTL_VS0,UTR_SYNC,MTL_HFPGA_Audio,MTL_PSS_0.8_Block,MTL_P_MASTER,MTL_M_MASTER,ADL_N_MASTER,ADL_N_5SGC1,ADL_N_4SDC1,ADL_N_3SDC1,ADL_N_2SDC1,ADL_N_2SDC2,ADL_N_2SDC3,MTL_Test_Suite,IFWI_TEST_SUITE,IFWI_COMMON_UNIFIED,RPL_S_NA,ADL-P_5SGC1,ADL-P_5SGC2,ADL-S_5SGC1(S-03),ADL-S_4SDC1,ADL-S_3SDC1,ADL-P_3SGCS,ADL-P_3SAEP,ADL_M_QRC_BAT,ADL-M_5SGC1,ADL-N_QRC_BAT,RPL_Steps_Tag_NA,MTL_Steps_Tag_NA,RPL-Px_5SGC1,RPL-Px_4SDC1,RPL-P_5SGC1,RPLP_SV1GC,RPLP_Win10GC,RPL-P_4SDC1,RPLP_SV1DC1,RPLP_Win10DC1,RPL-P_3SDC2,RPLP_SV1DC2,RPLP_Win10DC2,RPL-P_2SDC4,ADL_N_REV0,ADL-N_REV1,ADL-M_3SDC1,ADL-M_3SDC2,ADL-M_2SDC1,ADL-M_2SDC2,RPL-P_3SDC3,RPL-P_PNP_GC,LNL_M_PSS1.1,MTL-M_5SGC1,MTL-M_4SDC1,MTL-M_4SDC2,MTL-M_3SDC3,MTL-M_2SDC4,MTL-M_2SDC5,MTL-M_2SDC6,MTL_IFWI_IAC_EC,MTL_IFWI_CBV_PMC,MTL_IFWI_CBV_EC,MTL-P_5SGC1,MTL-P_4SDC1,MTL-P_4SDC2,MTL-P_3SDC3,MTL-P_3SDC4,MTL-P_2SDC5,MTL-P_2SDC6,LNL_M_PSS0.8,LNL_M_PSS1.0,RPL-SBGA_5SC, RPL_Hx-R-GC,RPL_Hx-R-DC1,RPL-SBGA_4SC,RPLHx_SV1GC,RPLHx_Win10GC,RPL-SBGA_DC3,RPL-SBGA_3SC,RPL-SBGA_2SC1,RPL-SBGA_2SC2,RPL-P_2SDC3,RPL-P_2SDC5,RPL-P_DC7,RPL-P_2SDC6,RPL-Px_4SP2,RPL-Px_2SDC1,MTL_M_P_PV_POR,MTLSGC1,MTLSDC1,MTLSDC2,MTLSDC3,MTLSDC4,MTLSDC5,MTLSDC6,ARL_S_IFWI_PSS,ARL_S_IFWI_0.8PSS</t>
  </si>
  <si>
    <t>alderlake-m,alderlake-n,alderlake-p,alderlake-s,arrowlake-px,lunarlake-m,lunarlake-p,meteorlake-m,meteorlake-p,raptorlake-p,raptorlake-px,raptorlake-sbga,raptorlake_refresh-sbga</t>
  </si>
  <si>
    <t>Validate system attains Graphics turbo frequency when threshold loads are applied on graphics cores  pre and post S4, S5, warm and cold reboot cycles</t>
  </si>
  <si>
    <t>CSS-IVE-145262</t>
  </si>
  <si>
    <t>ADL-S_ADP-S_SODIMM_DDR5_1DPC_Alpha,ADL-S_ADP-S_UDIMM_DDR5_1DPC_PreAlpha,JSLP_POR_20H1_Alpha,JSLP_POR_20H1_PreAlpha,JSLP_POR_20H2_Beta,JSLP_POR_20H2_PV,JSLP_TestChip_19H1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</si>
  <si>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G3-State,Gfx uController,iGfx,S-states</t>
  </si>
  <si>
    <t>ADL: 2202557084</t>
  </si>
  <si>
    <t>SUT should reach Graphics Turbo Frequency successfully pre and post power cycle</t>
  </si>
  <si>
    <t>System should be able to achieve graphics turbo frequency pre and post power cycles</t>
  </si>
  <si>
    <t>BIOS_Optimization,COMMON_QRC_BAT,ADL-P_QRC_BAT,UTR_SYNC,RPL_S_MASTER,RPL_S_BackwardComp,ADL-S_4SDC2,ADL_N_MASTER,ADL_N_5SGC1,ADL_N_4SDC1,ADL_N_3SDC1,ADL_N_2SDC1,ADL_N_2SDC2,ADL_N_2SDC3,MTL_Test_Suite,IFWI_TEST_SUITE,IFWI_COMMON_UNIFIED,RPL-S_ 5SGC1,RPLS_Win10GC,RPLS_SV1GC,RPL-S_4SDC1,RPL-S_4SDC2,RPL-S_2SDC1,RPL-S_2SDC2,RPL-S_2SDC3,ADL-P_5SGC1,ADL-P_5SGC2,RKL_S_X1_2*1SDC,ADL-M_5SGC1,ADL-N_QRC_BAT,RPL_Steps_Tag_NA,MTL_Steps_Tag_NA,RPL-Px_5SGC1,RPL-Px_4SDC1,RPL-P_5SGC1,RPLP_SV1GC,RPLP_Win10GC,RPL-P_4SDC1,RPLP_SV1DC1,RPLP_Win10DC1,RPL-P_3SDC2,RPLP_SV1DC2,RPLP_Win10DC2,RPL-P_2SDC4,ADL_N_REV0,ADL-N_REV1,ADL_SBGA_5GC,ADL_SBGA_3DC1,ADL_SBGA_3DC2,ADL_SBGA_3DC3,ADL_SBGA_3DC4,RPL-SBGA_5SC,RPLHx_SV1GC,RPLHx_Win10GC,RPL-SBGA_3SC1,ADL-M_5SGC1,ADL-M_3SDC1,ADL-M_3SDC2,ADL-M_2SDC1,ADL-M_2SDC2,RPL-P_3SDC3,RPL-P_PNP_GC,RPL-S_2SDC7,MTL-M_5SGC1,MTL-M_4SDC1,MTL-M_4SDC2,MTL-M_3SDC3,MTL-M_2SDC4,MTL-M_2SDC5,MTL-M_2SDC6,MTL_IFWI_CBV_DMU,MTL_IFWI_CBV_PMC,MTL_IFWI_CBV_PUNIT,MTL-P_5SGC1,MTL-P_4SDC1,MTL-P_4SDC2,MTL-P_3SDC3,MTL-P_3SDC4,MTL-P_2SDC5,MTL-P_2SDC6, MTLSGC1, MTLSDC1, LNLM5SGC, LNLM4SDC1, LNLM3SDC2, LNLM3SDC3, LNLM3SDC4, LNLM3SDC5, LNLM2SDC6,MTLSGC1,MTLSDC1,MTLDC3,MTLSDC4,MTLSDC5,RPL_Hx-R-GC,LNLM2SDC7,RPL-P_DC7</t>
  </si>
  <si>
    <t>Validate hot-plug USB keyboard, mouse over USB Type-A port when SUT is in BIOS, EFI and OS level</t>
  </si>
  <si>
    <t>CSS-IVE-64111</t>
  </si>
  <si>
    <t>AML_5W_Y22_ROW_PV,ADL-S_ADP-S_UDIMM_DDR5_1DPC_PreAlpha,AML_7W_Y22_KC_PV,AMLR_Y42_Corp_RS6_PV,AMLR_Y42_PV_RS6,CFL_H62_RS2_PV,CFL_H62_RS3_PV,CFL_H62_RS4_PV,CFL_H62_RS5_PV,CFL_H62_uSFF_KC_RS4_PV,CFL_H82_RS5_PV,CFL_H82_RS6_PV,CFL_KBPH_S62_RS3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P,ICL_HFPGA_RS1_PSS_1.0C,ICL_HFPGA_RS1_PSS_1.0P,ICL_HFPGA_RS2_PSS_1.1,ICL_U42_RS6_PV,ICL_UN42_KC_PV_RS6,ICL_Y42_RS6_PV,JSLP_POR_20H1_Alpha,JSLP_POR_20H1_PreAlpha,JSLP_POR_20H2_Beta,JSLP_POR_20H2_PV,JSLP_TestChip_19H1_PowerOn,JSLP_TestChip_19H1_PreAlpha,KBL_U21_PV,KBLR_Y_PV,KBLR_Y22_PV,LKF_Bx_ROW_19H1_Alpha,LKF_Bx_ROW_19H2_Beta,LKF_Bx_ROW_19H2_PV,LKF_Bx_ROW_20H1_PV,LKF_Bx_Win10X_PV,LKF_Bx_Win10X_Beta,LKF_N-1_(BXTM)_RS3_POE,LKF_Simics_VP_RS4_PSS1.0,LKF_Simics_VP_RS4_PSS1.1,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0.5,RKL_Simics_VP_PSS0.8,RKL_Simics_VP_PSS1.0,RKL_Simics_VP_PSS1.1,TGL_ H81_RS4_Alpha,TGL_ H81_RS4_Beta,TGL_ H81_RS4_PV,TGL_H81_19H2_RS6_PreAlpha,TGL_Simics_VP_RS2_PSS0.3,TGL_Simics_VP_RS2_PSS0.5,TGL_Simics_VP_RS2_PSS0.8,TGL_Simics_VP_RS2_PSS1.0,TGL_Simics_VP_RS2_PSS1.1,TGL_Simics_VP_RS4_PSS0.8,TGL_Simics_VP_RS4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RKL_S_TGPH_Simics_VP_PSS1.0,RKL_S_TGPH_Simics_VP_PSS1.1,RKL_CML_S_102_TGPH_Xcomp_DDR4_Beta,RKL_CML_S_102_TGPH_Xcomp_DDR4_Alpha,RKL_CML_S_102_TGPH_Xcomp_DDR4_PV,RKL_CML_S_62_TGPH_Xcomp_DDR4_Alpha,RKL_CML_S_62_TGPH_Xcomp_DDR4_Beta,RKL_CML_S_62_TGPH_Xcomp_DDR4_PV,DG1_TGL_Y_PreAlpha,DG1_ TGL_Y _Alpha,DG1_ TGL_Y _Beta,DG1_ TGL_Y _PV,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POE,ADL-M_ADP-M_LP5_20H1_Alpha,ADL-M_ADP-M_LP5_20H1_Beta,ADL-M_ADP-M_LP5_20H1_PV,ADL-M_ADP-M_LP5_21H1_POE,ADL-M_ADP-M_LP5_21H1_POE,ADL-M_ADP-M_LP5_21H1_Alpha,ADL-M_ADP-M_LP5_21H1_Beta,ADL-M_ADP-M_LP5_21H1_PV,TGL_H81_20H1_RS7_ALPHA,TGL_H81_20H1_RS7_BETA,TGL_H81_20H1_RS7_PV,MTL_M_LP4_Alpha,MTL_M_LP4_Beta,MTL_M_LP4_PV,MTL_M_LP5/x_Alpha,MTL_M_LP5/x_Beta,MTL_M_LP5/x_PV,MTL_P_DDR5_Alpha,MTL_P_DDR5_Beta,MTL_P_DDR5_PV,MTL_P_LP4_Alpha,MTL_P_LP4_Beta,MTL_P_LP4_PV,MTL_P_LP5/x_Alpha,MTL_P_LP5/x_Beta,MTL_P_LP5/x_PV,JSLP_Win10x_PreAlpha,JSLP_Win10x_PV,JSLP_Win10x_Alpha,JSLP_Win10x_Beta,ADL-P_ADP-LP_LP5_PreAlpha,ADL-P_ADP-LP_L4X_PreAlpha,ADL-P_ADP-LP_DDR4_PreAlpha,ADL-P_ADP-LP_DDR5_PreAlpha,TGLR_UP3_HR21_Alpha,TGLR_UP3_HR21_Beta,TGLR_UP3_HR21_PV</t>
  </si>
  <si>
    <t>BIOS-Boot-Flows,UEFI,USB/XHCI ports</t>
  </si>
  <si>
    <t>BC-RQTBC-9829
BC-RQTBC-9830
BC-RQTBC-9831
BC-RQTBC-9832
BC-RQTBC-9829
BC-RQTBC-9837
BC-RQTBC-12570
BC-RQTBC-12571
BC-RQTBC-9837
TGL: BC-RQTBCTL-744,BC-RQTBCTL-741,BC-RQTBCTL-742,BC-RQTBCTL-743
JSL PRD Coverage: BC-RQTBC-16214, BC-RQTBC-16215, BC-RQTBC-16216, BC-RQTBC-16217
CML PRD Coverage:BC-RQTBC-12570,BC-RQTBC-12571
RKL Coverage ID :2203202085,2203202096,2203202105,2203202189
JSLP Coverage ID: 2203202085, 2203202096, 2203202105,2203202189
LKF ROW Coverage ID : 4_335-LZ-795
ADL : 2203202189,2203202096 , 2203202085MTL_P : 22010767569 , 22010768748   MTL_M : 22010767598 , 22010768748</t>
  </si>
  <si>
    <t>Hot plug USB keyboard, USB mouse should function in BIOS, EFI and OS without any issue</t>
  </si>
  <si>
    <t>bios.alderlake,bios.amberlake,bios.apollolake,bios.arrowlake,bios.broxton,bios.cannonlake,bios.coffeelake,bios.cometlake,bios.geminilake,bios.icelake-client,bios.jasperlake,bios.kabylake,bios.kabylake_r,bios.lakefield,bios.lunarlake,bios.meteorlake,bios.raptorlake,bios.raptorlake_refresh,bios.rocketlake,bios.tigerlake,bios.whiskeylake,ifwi.amberlake,ifwi.apollolake,ifwi.arrowlake,ifwi.broxton,ifwi.cannonlake,ifwi.coffeelake,ifwi.cometlake,ifwi.geminilake,ifwi.icelake,ifwi.kabylake,ifwi.kabylake_r,ifwi.lakefield,ifwi.lunarlake,ifwi.meteorlake,ifwi.raptorlake,ifwi.raptorlake_refresh,ifwi.tigerlake</t>
  </si>
  <si>
    <t>bios.alderlake,bios.amberlake,bios.apollolake,bios.broxton,bios.cannonlake,bios.coffeelake,bios.cometlake,bios.geminilake,bios.icelake-client,bios.jasperlake,bios.kabylake,bios.kabylake_r,bios.lakefield,bios.lunarlake,bios.meteorlake,bios.raptorlake,bios.rocketlake,bios.tigerlake,bios.whiskeylake,ifwi.amberlake,ifwi.apollolake,ifwi.broxton,ifwi.cannonlake,ifwi.coffeelake,ifwi.cometlake,ifwi.geminilake,ifwi.icelake,ifwi.kabylake,ifwi.kabylake_r,ifwi.lakefield,ifwi.meteorlake,ifwi.raptorlake,ifwi.tigerlake,ifwi.whiskeylake</t>
  </si>
  <si>
    <t>This test case to verify Hot plug Keyboard / Mouse in BIOS setup / EFI Internal Shell / OS under XHCI mode</t>
  </si>
  <si>
    <t>CFL-PRDtoTC-Mapping,ICL_PSS_BAT_NEW,TGL_PSS0.5P,UDL2.0_ATMS2.0,EC-FV1,TGL_BIOS_PO_P1,TGL_IFWI_PO_P2,CML_EC_FV,TGL_IFWI_FOC_BLUE,ADL_S_Dryrun_Done,ADL-S_TGP-H_PO_Phase1,WCOS_BIOS_EFI_ONLY_TCS,ADL-S_ADP-S_DDR4_2DPC_PO_Phase3,EC-FV2,COMMON_QRC_BAT,ECVAL-DT-FV,IFWI_Payload_Platform,ADL-S_Delta1,ADL-P_ADP-LP_DDR4_PO Suite_Phase3,PO_Phase_3,ADL-P_ADP-LP_LP5_PO Suite_Phase3,ADL-P_ADP-LP_DDR5_PO Suite_Phase3,ADL-P_ADP-LP_LP4x_PO Suite_Phase3,ADL-P_QRC_BAT,UTR_SYNC,MTL_P_MASTER,MTL_M_MASTER,MTL_S_MASTER,RPL_P_MASTER,RPL_S_MASTER,RPL_S_BackwardComp,MTL_VS_0.8,ADL-S_ 5SGC_1DPC,ADL_N_MASTER,ADL_N_REV0,ADL_N_5SGC1,ADL_N_4SDC1,ADL_N_3SDC1,ADL_N_2SDC1,ADL_N_2SDC2,ADL_N_2SDC3,TGL_H_MASTER,MTL_VS_0.8_TEST_SUITE,MTL_TRY_RUN,RPL-S_2SDC3,MTL_P_VS_0.8,MTL_M_VS_0.8,MTL_TRP_2,MTL_PSS_0.8_NEW,ADL_N_QRCBAT,ADL-P_5SGC1,ADL-P_5SGC2,RPL_S_PO_P2,ADL_M_QRC_BAT,ADL-M_5SGC1,MTL_SIMICS_IN_EXECUTION_TEST,ADL_N_PO_Phase3,ADL-N_QRC_BAT,RPL-Px_5SGC1,RPL-Px_3SDC1,MTL_S_Sanity,RPL-P_5SGC1,RPL-P_5SGC2,RPL-P_4SDC1,RPL-P_3SDC2,RPL-P_2SDC3,RPL-S_ 5SGC1,RPL-S_4SDC1,RPL-S_3SDC1,RPL-S_4SDC2,ADL-N_REV1RPL_S_IFWI_PO_Phase2,IFWI_Common_Unified,NA_4_FHF,MTL_HFPGA_TCSS,ADL_SBGA_5GC,RPL-SBGA_5SC,QRC_BAT_Customized,MTL_M_P_PV_POR,RPL-S_2SDC4,RPL-S_2SDC7,RPL_Px_PO_P2,ADL-S_Post-Si_In_Production,MTL-M/P_Pre-Si_In_Production MTL-M_4SDC1,MTL-M_3SDC3,MTL-M_4SDC2,ADL_SBGA_3DC3,ADL_SBGA_3DC4,MTL-M_2SDC6,MTL-M_2SDC5,MTL-M_5SGC1,MTL-M_2SDC4,MTL-M_4SDC1,LNL_M_PSS0.5,LNL_M_PSS0.8,RPL_SBGA_PO_P2,RPL_SBGA_IFWI_PO_Phase2,MTL_IFWI_CBV_PCHC,MTL_IFWI_CBV_BIOS,MTL-S_Pre-Si_In_Production,MTL-P_5SGC1,MTL-P_4SDC1,MTL-P_4SDC2,MTL-P_3SDC3,MTL-P_3SDC4,MTL-P_2SDC5,MTL-P_2SDC6,RPL_P_PO_P2,RPL-SBGA_4SC,RPL-Px_4SP2,RPL-P_2SDC4,RPL-P_2SDC5,RPL-P_2SDC6,RPL-Px_2SDC1,RPL-SBGA_2SC1,RPL-SBGA_2SC2,RPL_P_Q0_DC2_PO_P2,LNLM5SGC,LNLM3SDC3,LNLM3SDC4,LNLM3SDC5,LNLM3SDC1,LNLM2SDC6,LNLM3SDC2,RPL-S_2SDC1,MTLSGC1,MTLSDC2,MTLSDC3,MTLSDC4,MTLSDC1,RPL_Hx-R-DC1,RPL_Hx-R-GC,ARL_S_QRC,LNLM2SDC7,RPL-S_2SDC9,RPLS_SV1GC,RPLHx_Win10GC,LNL_EFI</t>
  </si>
  <si>
    <t>Verify that Debug Messages are sent over on Serial port with Debug BIOS</t>
  </si>
  <si>
    <t>CSS-IVE-65453</t>
  </si>
  <si>
    <t>ADL-S_ADP-S_SODIMM_DDR5_1DPC_Alpha,AML_5W_Y22_ROW_PV,ADL-S_ADP-S_UDIMM_DDR5_1DPC_PreAlpha,AML_7W_Y22_KC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V,CML_U62_DDR4_HR19_Beta,CML_U62_DDR4_HR19_POE,CML_U62_DDR4_HR19_PV,CML_U62_DDR4_SR20_Beta,CML_U62_DDR4_SR20_PV,CML_U62_LP3_HR19_Beta,CML_U62_LP3_HR19_PV,CML_U62_LP3_SR20_Beta,CML_U62_LP3_SR20_POE,CML_U62_LP3_SR20_PV,CML_U62_LP4x_SR20_Beta,CML_U62_LP4x_SR20_POE,CML_U62_LP4x_SR20_PV,CNL_H82_PV,CNL_U20_GT0_PV,CNL_U22_PV,CNL_Y22_PV,GLK_B0_RS3_PV,GLK_B0_RS4_PV,ICL_HFPGA_RS1_PSS_0.8P,ICL_HFPGA_RS1_PSS_1.0C,ICL_HFPGA_RS1_PSS_1.0P,ICL_HFPGA_RS2_PSS_1.1,ICL_Simics_VP_RS1_PSS_0.8P,ICL_Simics_VP_RS1_PSS_1.0C,ICL_Simics_VP_RS1_PSS_1.0P,ICL_Simics_VP_RS2_PSS_1.1,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22_PV,KBL_S42_PV,KBL_U21_PV,KBL_U22_PV,KBL_U23e_PV,KBL_Y22_PV,KBLR_Y_PV,LKF_A0_RS4_Alpha,LKF_A0_RS4_POE,LKF_B0_RS4_Beta,LKF_B0_RS4_PO,LKF_Bx_ROW_19H1_Alpha,LKF_Bx_ROW_19H1_POE,LKF_Bx_ROW_19H2_Beta,LKF_Bx_ROW_19H2_PV,LKF_Bx_ROW_20H1_PV,LKF_Bx_Win10X_PV,LKF_Bx_Win10X_Beta,LKF_HFPGA_RS3_PSS1.0,LKF_HFPGA_RS3_PSS1.1,LKF_HFPGA_RS4_PSS1.0,LKF_HFPGA_RS4_PSS1.1,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HFPGA_RS2,TGL_HFPGA_RS3,TGL_HFPGA_RS4,TGL_Simics_VP_RS2_PSS0.5,TGL_Simics_VP_RS2_PSS0.8,TGL_Simics_VP_RS2_PSS1.0,TGL_Simics_VP_RS2_PSS1.1,TGL_Simics_VP_RS4_PSS0.8,TGL_Simics_VP_RS4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DG1_TGL_Y_PreAlpha,DG1_ TGL_Y _Alpha,DG1_ TGL_Y _Beta,DG1_ TGL_Y 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reAlpha,JSLP_Win10x_PV,JSLP_Win10x_Alpha,JSLP_Win10x_Beta,MTL_M_Simics_PSS1.1,MTL_P_Simics_PSS1.1,ADL-P_ADP-LP_LP5_PreAlpha,ADL-P_ADP-LP_L4X_PreAlpha,ADL-M_ADP-M_LP5_20H1_PreAlpha,ADL-M_ADP-M_LP5_21H1_PreAlpha,ADL-P_ADP-LP_DDR4_PreAlpha,ADL-P_ADP-LP_DDR5_PreAlpha</t>
  </si>
  <si>
    <t>COM,debug interfaces,Serial,UART</t>
  </si>
  <si>
    <t>BC-RQTBC-8456
BC-RQTBC-14001
IceLake-UCIS-2728
 LKF PSS ,TGL PSS UCIS Coverage: IceLake-UCIS-2728, IceLake-UCIS-2729, IceLake-UCIS-269
LKF UCIS:4_335-UCIS-2091,4_335-UCIS-2089,4_335-UCIS-2090
HSD:1304664345
JSL:1305899508
ADL:1305899508
TGL:14010250971
MTL:16011187635</t>
  </si>
  <si>
    <t>Debug Messages are sent over on Serial port without any issues</t>
  </si>
  <si>
    <t>bios.alderlake,bios.amberlake,bios.apollolake,bios.arrowlake,bios.broxton,bios.cannonlake,bios.coffeelake,bios.cometlake,bios.geminilake,bios.icelake-client,bios.jasperlake,bios.kabylake,bios.kabylake_r,bios.lakefield,bios.lunarlake,bios.meteorlake,bios.raptorlake,bios.raptorlake_refresh,bios.rocketlake,bios.tigerlake,bios.whiskeylake,ifwi.amberlake,ifwi.apollolake,ifwi.arrowlake,ifwi.broxton,ifwi.cannonlake,ifwi.coffeelake,ifwi.cometlake,ifwi.geminilake,ifwi.icelake,ifwi.kabylake,ifwi.kabylake_r,ifwi.lakefield,ifwi.lunarlake,ifwi.meteorlake,ifwi.raptorlake,ifwi.tigerlake,ifwi.whiskeylake</t>
  </si>
  <si>
    <t>1.Flash the Debug BIOS on target system (Client)
2. Connect the Serial to Serial (Female) Port Cable from Target (client) to Host
3.Open Hyper Terminal on Host system and set the Baud Rate to ""115200"" and ""COM Port 1""
4.Power on the target system (Client)
5.Check the HyperTerminal on Host setup, check whether system can boot to OS and Shell."
Pass Criteria:
5. Debug Prints (text messages) should be seen on the HyperTerminal on Host setup, system can boot to OS and Shell.</t>
  </si>
  <si>
    <t>ADL-S_TGP-H_PO_Phase1,WCOS_BIOS_EFI_ONLY_TCS,ADL-S_ADP-S_DDR4_2DPC_PO_Phase3,RKL_S_CMPH_POE_Sanity,RKL_S_TGPH_POE_Sanity,ECVAL-EXBAT-2018,ECVAL-DT-EXBAT,ADL_P_ERB_BIOS_PO,IFWI_Payload_Platform,EC_MECC,MTL_PSS_1.0,ARL_S_PSS1.0,LNL_M_PSS1.0,ADL-P_ADP-LP_DDR4_PO Suite_Phase3,PO_Phase_3,RKL-S X2_(CML-S+CMP-H)_S62,RKL-S X2_(CML-S+CMP-H)_S102,ADL-P_ADP-LP_LP5_PO Suite_Phase3,ADL-P_ADP-LP_DDR5_PO Suite_Phase3,ADL-P_ADP-LP_LP4x_PO Suite_Phase3,MTL_PSS_0.8,LNL_M_PSS0.8,RPL_S_PSS_BASE,UTR_SYNC,RPL-Px_4SP2,RPL-Px_2SDC1,RPL-Px_4SDC1,RPL-P_3SDC3,ADL-M_3SDC1,RPL-SBGA_5SC, RPL_Hx-R-GC,RPL_Hx-R-DC1,RPL-SBGA_4SC,RPLHx_SV1GC,RPLHx_Win10GC,RPL-SBGA_DC3,RPL-SBGA_3SC1,RPL-P_5SGC1,RPLP_SV1GC,RPLP_Win10GC,RPL-P_2SDC5,RPL-P_DC7,RPL-P_2SDC3,RPL-P_2SDC4,RPL-P_2SDC6,RPL-P_PNP_GC,RPL-P_4SDC1,RPLP_SV1DC1,RPLP_Win10DC1,RPL-P_3SDC2,RPLP_SV1DC2,RPLP_Win10DC2,RPL-Px_5SGC1,ADL_M_PO_Phase2,RPL-S_ 5SGC1,RPL-S_2SDC7,RPL-S_3SDC1,RPL-S_4SDC1,RPL-S_4SDC2,RPLS_SV1GC,RPLS_Win10GC,RPLS_SV1DC,RPL-S_2SDC1,RPL-S_2SDC2,RPL-S_2SDC9,RPL-S_2SDC3,RPL_S_MASTER,RPL_S_BackwardCompc,ADL-S_ 5SGC_1DPC,ADL-S_4SDC1,ADL-S_4SDC2,ADL-S_4SDC3,ADL-S_3SDC4,ADL_N_PSS_0.8,ADL_N_5SGC1,ADL_N_4SDC1,ADL_N_3SDC1,ADL_N_2SDC1,ADL_N_2SDC2,ADL_N_2SDC3,MTL_Test_Suite,MTL_IFWI_PSS_EXTENDED,IFWI_TEST_SUITE,IFWI_COMMON_UNIFIED,TGL_H_5SGC1,TGL_H_4SDC1,TGL_H_4SDC2,TGL_H_4SDC,ADL-P_5SGC1,ADL-P_5SGC2,RPL_S_PO_P1,ADL-M_5SGC1,ADL-M_3SDC2,ADL-M_2SDC1,ADL-M_2SDC2,MTL_RESET_NEW_FEATURE_TEST,MTL_SIMICS_IN_EXECUTION_TEST,ADL_N_REV0,ADL_N_PO_Phase2,ADL-N_REV1,RPL_S_IFWI_PO_Phase2,MTL_HSLE_Sanity_SOC,ADL_SBGA_5GC,ADL_SBGA_3DC1,ADL_SBGA_3DC2,ADL_SBGA_3DC3,ADL_SBGA_3DC4,ADL_SBGA_3DC,RPL_P_PSS_BIOS,MTL_S_BIOS_Emulation,RPL_Px_PO_P1,ADL-S_Post-Si_In_Production,MTL-M/P_Pre-Si_In_ProductionMTL-M_4SDC2,MTL-M_2SDC6,MTL-M_2SDC4,MTL-M_4SDC1,MTL-M_5SGC1,MTL-M_3SDC3,MTL-M_2SDC5,MTL_IFWI_IAC_BIOS,RPL_SBGA_PO_P1,RPL_SBGA_IFWI_PO_Phase2,MTL_IFWI_CBV_BIOS,RPL_P_PO_P1,RPL-S_Post-Si_In_Production,MTL_M_P_PV_POR,RPL_P_Q0_DC2_PO_P1,ARL_S_PSS0.8,ARL_S_IFWI_0.8PSS,MTLSGC1, MTLSDC4,MTLSDC2,MTLSDC1,MTLSDC5,MTLSDC3</t>
  </si>
  <si>
    <t>Verify OS debug support using Windbg debugging via USB3.0 debug port</t>
  </si>
  <si>
    <t>CSS-IVE-65455</t>
  </si>
  <si>
    <t>ADL-S_ADP-S_SODIMM_DDR5_1DPC_Alpha,ADL-S_ADP-S_UDIMM_DDR5_1DPC_PreAlpha,CFL_H62_RS2_PV,CFL_H62_RS3_PV,CFL_H62_RS4_PV,CFL_H62_RS5_PV,CFL_H62_uSFF_KC_RS4_PV,CFL_H82_RS5_PV,CFL_H82_RS6_PV,CFL_KBPH_S62_RS3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GLK_B0_RS3_PV,GLK_B0_RS4_PV,ICL_U42_RS6_PV,ICL_UN42_KC_PV_RS6,ICL_Y42_RS6_PV,KBL_U21_PV,KBLR_Y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</si>
  <si>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debug interfaces,USB/XHCI ports,USB3.0</t>
  </si>
  <si>
    <t>BC-RQTBC-10076
BC-RQTBC-13242
CNL-UCIS-3134
IceLake-FR-66981
TGL:29-FR-7582</t>
  </si>
  <si>
    <t>Windbg debugging over a USB 3.0 debug cable connected to USB3.0 debug port should be functional without any issue</t>
  </si>
  <si>
    <t>bios.alderlake,bios.apollolake,bios.arrowlake,bios.cannonlake,bios.coffeelake,bios.cometlake,bios.geminilake,bios.icelake-client,bios.kabylake,bios.kabylake_r,bios.lunarlake,bios.meteorlake,bios.raptorlake,bios.raptorlake_refresh,bios.rocketlake,bios.tigerlake,bios.whiskeylake,ifwi.apollolake,ifwi.arrowlake,ifwi.cannonlake,ifwi.coffeelake,ifwi.cometlake,ifwi.geminilake,ifwi.icelake,ifwi.kabylake_r,ifwi.lunarlake,ifwi.meteorlake,ifwi.raptorlake,ifwi.tigerlake,ifwi.whiskeylake</t>
  </si>
  <si>
    <t>bios.alderlake,bios.apollolake,bios.arrowlake,bios.cannonlake,bios.coffeelake,bios.cometlake,bios.geminilake,bios.icelake-client,bios.kabylake_r,bios.lunarlake,bios.meteorlake,bios.raptorlake,bios.rocketlake,bios.tigerlake,bios.whiskeylake,ifwi.apollolake,ifwi.cannonlake,ifwi.coffeelake,ifwi.cometlake,ifwi.geminilake,ifwi.icelake,ifwi.kabylake_r,ifwi.meteorlake,ifwi.raptorlake,ifwi.tigerlake,ifwi.whiskeylake</t>
  </si>
  <si>
    <t>This test case to verify OS debug support using Windbg debugging via USB3.0 debug port</t>
  </si>
  <si>
    <t>COMMON_QRC_BAT,IFWI_Payload_Platform,RKL-S X2_(CML-S+CMP-H)_S62,RKL-S X2_(CML-S+CMP-H)_S102,ADL-P_QRC_BAT,UTR_SYNC,LNL_M_PSS0.8,LNLM5SGC,LNLM4SDC1,LNLM3SDC2,LNLM3SDC3,LNLM3SDC4,LNLM3SDC5,LNLM2SDC6,LNLM2SDC7, MTLSGC1, MTLSDC4,MTLSDC1,MTLSDC2,MTLSDC3, MTLSDC5,MTLSDC4,,,RPL-Px_4SP2,RPL-Px_2SDC1 ,MTL-P_4SDC1,MTL-P_3SDC3,MTL-P_3SDC4,MTL-P_5SGC1,MTL-P_4SDC2,MTL-P_2SDC5,MTL-P_2SDC6,MTL-M_5SGC1,MTL-M_2SDC4,MTL-M_2SDC5,MTL-M_2SDC6,MTL-M_4SDC1,MTL-M_3SDC3,MTL-M_4SDC2,RPL-Px_4SDC1,RPL-P_3SDC3,RPL-S_5SGC1,RPL-S_2SDC3,RPL-S_2SDC2,RPL-S_2SDC9,RPL-S_2SDC1,RPL-S_4SDC2,RPLS_SV1GC,RPLS_Win10GC,RPLS_SV1DC,RPL-S_4SDC1,RPL-S_3SDC1,ADL-M_3SDC1,RPL-SBGA_5SC, RPL_Hx-R-GC,RPL_Hx-R-DC1,RPL-SBGA_4SC,RPLHx_SV1GC,RPLHx_Win10GC,RPL-SBGA_DC3,RPL-SBGA_3SC,RPL-SBGA_3SC-2,RPL-SBGA_2SC1,RPL-SBGA_2SC21,RPL-P_5SGC1,RPLP_SV1GC,RPLP_Win10GC,RPL-P_2SDC5,RPL-P_DC7,RPL-P_2SDC3,RPL-P_2SDC4,RPL-P_2SDC6,RPL-P_PNP_GC,,RPL-P_4SDC1,RPLP_SV1DC1,RPLP_Win10DC1,RPL-P_3SDC2,RPLP_SV1DC2,RPLP_Win10DC2,,RPL-Px_5SGC1,,RPL-S_ 5SGC1,RPL-S_2SDC7,RPL-S_3SDC1,RPL-S_4SDC1,RPL-S_3SDC1,RPL-S_4SDC2,RPLS_SV1GC,RPLS_Win10GC,RPLS_SV1DC,RPL-S_4SDC2,RPLS_SV1GC,RPLS_Win10GC,RPLS_SV1DC,RPL-S_2SDC1,RPL-S_2SDC2,RPL-S_2SDC9,RPL-S_2SDC3,RPL_S_MASTER,RPL_P_MASTER,RPL_S_BackwardCompc,ADL-S_ 5SGC_1DPC,ADL-S_4SDC1,ADL-S_4SDC2,ADL-S_4SDC3,ADL-S_3SDC4,ADL_N_MASTER,ADL_N_5SGC1,ADL_N_4SDC1,ADL_N_3SDC1,ADL_N_2SDC1,ADL_N_2SDC2,ADL_N_2SDC3,MTL_Test_Suite,IFWI_TEST_SUITE ,IFWI_COMMON_UNIFIED,TGL_H_MASTER,TGL_H_5SGC1,TGL_H_4SDC1,TGL_H_4SDC2,TGL_H_4SDC,ADL-P_5SGC1,ADL-P_5SGC2,ADL-M_5SGC1,ADL-M_3SDC2,ADL-M_2SDC1,ADL-M_2SDC2,ADL-N_QRC_BAT,RPL_S_PO_P2,ADL_N_REV0,ADL-N_REV1,ADL_SBGA_5GC,ADL_SBGA_3DC1,ADL_SBGA_3DC2,ADL_SBGA_3DC3,ADL_SBGA_3DC4,ADL_SBGA_3DC,RPL_Px_PO_P2,RPL_SBGA_PO_P2,MTL_IFWI_CBV_TBT,MTL_IFWI_CBV_EC,MTL_IFWI_CBV_BIOS,RPL_P_PO_P2
,RPL_P_PO_P2,RPL_P_Q0_DC2_PO_P2</t>
  </si>
  <si>
    <t>Verify OS debug support using Windbg via native serial UART</t>
  </si>
  <si>
    <t>CSS-IVE-65456</t>
  </si>
  <si>
    <t>ADL-S_ADP-S_SODIMM_DDR5_1DPC_Alpha,AML_5W_Y22_ROW_PV,ADL-S_ADP-S_UDIMM_DDR5_1DPC_PreAlpha,AML_7W_Y22_KC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V,CML_U62_DDR4_HR19_Beta,CML_U62_DDR4_HR19_POE,CML_U62_DDR4_HR19_PV,CML_U62_DDR4_SR20_Beta,CML_U62_DDR4_SR20_PV,CML_U62_LP3_HR19_Beta,CML_U62_LP3_HR19_PV,CML_U62_LP3_SR20_Beta,CML_U62_LP3_SR20_POE,CML_U62_LP3_SR20_PV,CML_U62_LP4x_SR20_Beta,CML_U62_LP4x_SR20_POE,CML_U62_LP4x_SR20_PV,CNL_H82_PV,CNL_U20_GT0_PV,CNL_U22_PV,CNL_Y22_PV,GLK_B0_RS3_PV,GLK_B0_RS4_PV,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PSS_0.8_19H1_REV2,JSLP_PSS_1.0_19H1_REV2,JSLP_PSS_1.1_19H1_REV2,JSLP_TestChip_19H1_PowerOn,JSLP_TestChip_19H1_PreAlpha,KBL_H42_PV,KBL_S22_PV,KBL_S42_PV,KBL_U21_PV,KBL_U22_PV,KBL_U23e_PV,KBL_Y22_PV,KBLR_Y_PV,LKF_A0_RS4_Alpha,LKF_A0_RS4_POE,LKF_B0_RS4_Beta,LKF_B0_RS4_PO,LKF_Bx_ROW_19H1_Alpha,LKF_Bx_ROW_19H1_POE,LKF_Bx_ROW_19H2_Beta,LKF_Bx_ROW_19H2_PV,LKF_Bx_ROW_20H1_PV,LKF_Bx_Win10X_PV,LKF_Bx_Win10X_Beta,LKF_N-1_(BXTM)_RS3_POE,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0.5,RKL_Simics_VP_PSS0.8,RKL_Simics_VP_PSS1.0,RKL_Simics_VP_PSS1.1,TGL_HFPGA_RS2,TGL_HFPGA_RS3,TGL_HFPGA_RS4,TGL_Simics_VP_RS2_PSS0.5,TGL_Simics_VP_RS2_PSS0.8,TGL_Simics_VP_RS2_PSS1.0,TGL_Simics_VP_RS2_PSS1.1,TGL_Simics_VP_RS4_PSS0.8,TGL_Simics_VP_RS4_PSS1.1,TGL_U42_RS4_PV,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V,JSLP_Win10x_Alpha,JSLP_Win10x_Beta,MTL_M_Simics_PSS1.1,MTL_P_Simics_PSS1.1,ADL-P_ADP-LP_LP5_PreAlpha,ADL-P_ADP-LP_L4X_PreAlpha,ADL-M_ADP-M_LP5_20H1_PreAlpha,ADL-M_ADP-M_LP5_21H1_PreAlpha,ADL-P_ADP-LP_DDR4_PreAlpha,ADL-P_ADP-LP_DDR5_PreAlpha</t>
  </si>
  <si>
    <t>BC-RQTBC-3149
BC-RQTBC-2277
BC-RQTBC-3285
BC-RQTBC-10076
BC-RQTBC-13242
BC-RQTBC-14001
BC-RQTBC-14354 LKF PSS UCIS Coverage:  IceLake-UCIS-2728, IceLake-UCIS-2729,4_335-UCIS-2080,4_335-UCIS-1643
TGL PRD: BC-RQTBCTL-806
 LKF FR: LKF: 4_335-FR-17265,LKF UCIS:4_335-UCIS-2091,4_335-UCIS-2089,4_335-UCIS-2090
JSLP PRD:BC-RQTBC-16278
RKL: 2203202702
JSLP:1305899508,2203202702
ADL: 1305899508,2203202702
MTL:16011187635</t>
  </si>
  <si>
    <t>Windbg debugging over serial port should function without any issue</t>
  </si>
  <si>
    <t>bios.alderlake,bios.amberlake,bios.apollolake,bios.arrowlake,bios.cannonlake,bios.coffeelake,bios.cometlake,bios.geminilake,bios.icelake-client,bios.jasperlake,bios.kabylake,bios.kabylake_r,bios.lakefield,bios.lunarlake,bios.meteorlake,bios.raptorlake,bios.rocketlake,bios.skylake,bios.tigerlake,bios.whiskeylake,ifwi.arrowlake,ifwi.lunarlake,ifwi.meteorlake,ifwi.raptorlake</t>
  </si>
  <si>
    <t>bios.alderlake,bios.amberlake,bios.apollolake,bios.arrowlake,bios.cannonlake,bios.coffeelake,bios.cometlake,bios.geminilake,bios.icelake-client,bios.jasperlake,bios.kabylake,bios.kabylake_r,bios.lakefield,bios.lunarlake,bios.meteorlake,bios.raptorlake,bios.rocketlake,bios.tigerlake,bios.whiskeylake,ifwi.meteorlake,ifwi.raptorlake</t>
  </si>
  <si>
    <t>This test case to Verify OS debug support using Windbg via native serial UART</t>
  </si>
  <si>
    <t>ATMS2Activity,UDL_2.0,UDL_ATMS2.0,LKF_PO_Phase1,LKF_PO_New_P1,TGL_ERB_PO,EC-PD-NA,OBC-CNL-PCH-DFX-Debug,OBC-CFL-PCH-DFX-Debug,OBC-ICL-PCH-DFX-Debug,OBC-TGL-PCH-DFX-Debug,OBC-LKF-PCH-DFX-Debug,GLK_ATMS1.0_Automated_TCs,LKF_B0_Power_ON,RKL_POE,RKL_CML_S_TGPH_PO_P2,CML-H_ADP-S_PO_Phase3,ADL-S_ADP-S_DDR4_2DPC_PO_Phase3,RKL_S_TGPH_POE,RKL_S_CMPH_POE,COMMON_QRC_BAT,ADL_P_ERB_BIOS_PO,MTL_PSS_1.0,LNL_M_PSS1.0,ADL-P_ADP-LP_DDR4_PO Suite_Phase3,PO_Phase_3,RKL-S X2_(CML-S+CMP-H)_S62,RKL-S X2_(CML-S+CMP-H)_S102,ADL-P_ADP-LP_LP5_PO Suite_Phase3,ADL-P_ADP-LP_DDR5_PO Suite_Phase3,ADL-P_ADP-LP_LP4x_PO Suite_Phase3,ADL-P_QRC_BAT,MTL_PSS_0.8,LNL_M_PSS0.8,UTR_SYNC,MTLSGC1, MTLSDC4,MTLSDC1,MTLSDC2,MTLSDC3, MTLSDC5,MTLSDC4,,,RPL-Px_4SP2,RPL-Px_2SDC1,MTL-P_4SDC1,MTL-P_3SDC3,MTL-P_3SDC4,MTL-P_5SGC1,MTL-P_4SDC2,MTL-P_2SDC5,MTL-P_2SDC6,MTL-M_5SGC1,MTL-M_2SDC4,MTL-M_2SDC5,MTL-M_2SDC6,MTL-M_4SDC1,MTL-M_3SDC3,MTL-M_4SDC2,RPL-Px_4SDC1,RPL-P_3SDC3,RPL-S_5SGC1,RPL-S_2SDC3,RPL-S_2SDC2,RPL-S_2SDC9,RPL-S_2SDC1,RPL-S_4SDC2,RPLS_SV1GC,RPLS_Win10GC,RPLS_SV1DC,RPL-S_4SDC1,RPL-S_3SDC1,ADL-M_3SDC1,RPL-SBGA_5SC,RPL-SBGA_4SC,RPLHx_SV1GC,RPLHx_Win10GC,RPL-SBGA_DC3,RPL-SBGA_3SC,RPL-SBGA_3SC-2,RPL-SBGA_2SC1,RPL-SBGA_2SC21,RPL-P_5SGC1,RPLP_SV1GC,RPLP_Win10GC,RPL-P_2SDC5,RPL-P_DC7,RPL-P_2SDC3,RPL-P_2SDC4,RPL-P_2SDC6,RPL-P_PNP_GC,RPL-P_4SDC1,RPLP_SV1DC1,RPLP_Win10DC1,RPL-P_3SDC2,RPLP_SV1DC2,RPLP_Win10DC2,RPL-Px_5SGC1,MTL_HFPGA_SOC_S,RPL-S_ 5SGC1,RPL-S_2SDC7,ADL-S_ 5SGC_1DPC,ADL-S_4SDC1,ADL-S_4SDC2,ADL-S_4SDC3,ADL-S_3SDC4,ADL_N_MASTER,ADL_N_REV0,ADL_N_5SGC1,ADL_N_4SDC1,ADL_N_3SDC1,ADL_N_2SDC1,ADL_N_2SDC2,ADL_N_2SDC3,MTL_Test_Suite,IFWI_TEST_SUITE,IFWI_COMMON_UNIFIED,MTL_TRY_RUN,ADL_N_QRCBAT,ADL-P_5SGC1,ADL-P_5SGC2,RPL_S_PO_P2,ADL_M_QRC_BAT,ADL-M_5SGC1,ADL-M_3SDC2,ADL-M_2SDC1,ADL-M_2SDC2,ADL_N_PO_Phase3,ADL-N_QRC_BAT,ADL-N_REV1,ADL_SBGA_5GC,ADL_SBGA_3DC1,ADL_SBGA_3DC2,ADL_SBGA_3DC3,ADL_SBGA_3DC4,ADL_SBGA_3DC,RPL_Px_PO_P2,RPL_SBGA_PO_P2,MTL_IFWI_CBV_BIOS,RPL_P_PO_P2,MTL_M_P_PV_POR,RPL_P_Q0_DC2_PO_P2,ADL-N_Post-Si_In_Production,ARL_S_IFWI_0.8PSS,ARL_S_PSS1.0</t>
  </si>
  <si>
    <t>Verify Network functionality using AIC connected over PCIe slot</t>
  </si>
  <si>
    <t>CSS-IVE-71026</t>
  </si>
  <si>
    <t>ADL-S_ADP-S_SODIMM_DDR5_1DPC_Alpha,AML_5W_Y22_ROW_PV,ADL-S_ADP-S_UDIMM_DDR5_1DPC_PreAlpha,AML_7W_Y22_KC_PV,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GLK_B0_RS4_PV,ICL_U42_RS6_PV,ICL_UN42_KC_PV_RS6,ICL_Y42_RS6_PV,ICL_YN42_RS6_PV,JSLP_POR_20H1_Alpha,JSLP_POR_20H1_PreAlpha,JSLP_POR_20H2_Beta,JSLP_POR_20H2_PV,JSLP_TestChip_19H1_PowerOn,JSLP_TestChip_19H1_PreAlpha,KBL_U21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Y42_RS4_PV,TGL_Z0_(TGPLP-A0)_RS4_PPOExit,WHL_U42_Corp_PV,WHL_U42_PV,WHL_U43e_Corp_PV,ADL-S_ADP-S_UDIMM_DDR5_1DPC_PV,ADL-S_ADP-S_UDIMM_DDR5_2DPC_Alpha,ADL-S_ADP-S_UDIMM_DDR5_2DPC_Beta,ADL-S_ADP-S_UDIMM_DDR5_2DPC_PreAlpha,ADL-S_ADP-S_UDIMM_DDR5_2DPC_PV,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ADP-LP_LP4x_ALPHA,ADL-P_ADP-LP_LP4x_BETA,ADL-P_ADP-LP_LP4x_PV,ADL-P_ADP-LP_LP5_ALPHA,ADL-P_ADP-LP_LP5_BETA,ADL-P_ADP-LP_LP5_PV,TGL_H81_20H1_RS7_ALPHA,TGL_H81_20H1_RS7_BETA,TGL_H81_20H1_RS7_PV,ADL-P_ADP-LP_LP5_PreAlpha,ADL-P_ADP-LP_L4X_PreAlpha</t>
  </si>
  <si>
    <t>Foxville,PCIe LAN</t>
  </si>
  <si>
    <t>BC-RQTBC-10301
JSL PRD Coverage: BC-RQTBC-16468
LKF:1504645383
ADL: 1607350999</t>
  </si>
  <si>
    <t>Functionality of PCIe slot - Network card should work properly</t>
  </si>
  <si>
    <t>bios.alderlake,bios.amberlake,bios.apollolake,bios.cannonlake,bios.coffeelake,bios.cometlake,bios.geminilake,bios.icelake-client,bios.jasperlake,bios.kabylake,bios.kabylake_r,bios.lunarlake,bios.raptorlake,bios.rocketlake,bios.tigerlake,bios.whiskeylake,ifwi.amberlake,ifwi.apollolake,ifwi.cannonlake,ifwi.coffeelake,ifwi.cometlake,ifwi.geminilake,ifwi.icelake,ifwi.kabylake,ifwi.kabylake_r,ifwi.meteorlake,ifwi.raptorlake,ifwi.tigerlake,ifwi.whiskeylake</t>
  </si>
  <si>
    <t>This TC Should validate Functionality of PCIe slot - Network card</t>
  </si>
  <si>
    <t>ICL-ArchReview-PostSi,GLK-RS3-10_IFWI,UDL2.0_ATMS2.0,OBC-CNL-AIC-PCIE-Connectivity-LAN,OBC-CFL-AIC-PCIE-Connectivity-LAN,OBC-ICL-AIC-PCIE-Connectivity-LAN,OBC-TGL-AIC-PCIE-Connectivity-LAN,COMMON_QRC_BAT,ADL_S_QRCBAT,IFWI_Payload_Platform,RKL-S X2_(CML-S+CMP-H)_S62,RKL-S X2_(CML-S+CMP-H)_S102,ADL-P_QRC,UTR_SYNC,LNL_M_PSS0.8,RPL_S_MASTER,RPL_S_BackwardComp,ADL-S_ 5SGC_1DPC,ADL-S_4SDC1,ADL-S_4SDC2,ADL-S_4SDC3,ADL-S_3SDC4,ADL_N_MASTER,ADL_N_5SGC1,ADL_N_4SDC1,ADL_N_3SDC1,ADL_N_2SDC1,ADL_N_2SDC2,ADL_N_2SDC3,TGL_H_MASTER,IFWI_TEST_SUITE,IFWI_COMMON_UNIFIED,MTL_Test_Suite,TGL_H_5SGC1,TGL_H_4SDC1,TGL_H_4SDC2,TGL_H_4SDC3,RPL-S_ 5SGC1,RPL-S_4SDC2,RPL-S_2SDC1,RPL-S_2SDC2,RPL-S_2SDC3,RPL-S_4SDC1,,RPL-S_4SDC2,ADL-P_5SGC1,ADL-P_5SGC2,ADL-M_3SDC2,ADL-P_4SDC1,ADL-P_2SDC3,ADL-P_2SDC5,,,RPL_S_QRCBAT,ADL_N_REV0,ADL-N_REV1,RPL_P_MASTER,ADL_SBGA_5GC,RPL-SBGA_5SC, RPL-SBGA_3SC1,RPL-Px_4SDC1,ADL-M_2SDC1,ADL-M_5SGC1,RPL-S_3SDC3,RPL-S_4SDC1,  ,RPL-S_3SDC1,,  ,RPL-S_4SDC2, ,RPL-S_3SDC1,, RPL-S_2SDC1, RPL-S_2SDC2, RPL-S_5SGC1, , RPL-P_3SDC2, RPL-P_4SDC1, , RPL-S_2SDC7, ADL_SBGA_3DC1, ADL_SBGA_3DC2, ADL_SBGA_3DC3, RPL-P_3SDC3, RPL-P_2SDC4, ADL_SBGA_3DC4,RPL_Px_QRC,MTL_IFWI_CBV_BIOS, MTL-P_3SDC4, MTL-P_3SDC3,RPL-sbga_QRC_BAT,RPL-Px_2SDC1,RPL-P_2SDC6,RPL-SBGA_2SC2,RPL-SBGA_2SC1 ,RPL_P_QRC,MTLSGC1, MTLSDC3,MTLSGC1, MTLSDC2, MTLSDC4, MTLSDC5, , MTLSDC2, MTLSDC3, MTLSDC5, MTLSDC2, MTLSDC3, MTLSDC5, RPL-SBGA_4SC, RPL-Px_2SDC1, RPL-Px_4SP2, RPL-P_3SDC2, RPL-P_2SDC4, RPL-P_2SDC6, RPL-P_5SGC1, RPL-P_2SDC3, RPL-S_4SDC2, RPL-S_3SDC1, RPL-S_2SDC7, RPL-S_ 5SGC1, RPL-S_4SDC1, RPL-S_2SDC1, RPL-S_2SDC2, RPL-S_2SDC3, RPL-S_2SDC8,MTL_IFWI_CBV_GBe,TGL_BIOS_IPU_QRC_BAT, RPL_Hx-R-DC1, RPL_Hx-R-GC, LNLM3SDC2, LNLM5SGC, LNLM2SDC7, RPL-S_4SDC2, RPL-S_3SDC1, RPL-S_2SDC7,, RPL-S_ 5SGC1, RPL-S_4SDC1, RPL-S_2SDC1, RPL-S_2SDC2, RPL-S_2SDC3, RPL-S_2SDC8, RPL-P_DC7,RPL-SBGA_DC3,RPLS_SV1GC,RPLS_Win10GC,RPLS_SV1DC,RPLHx_SV1GC,RPLHx_Win10GC,RPLP_SV1GC,RPLP_Win10GC,RPLP_SV1DC1,RPLP_Win10DC1,RPLP_SV1DC2,RPLP_Win10DC2</t>
  </si>
  <si>
    <t>Verify if MEBx password change is accepted (for password meeting specific criteria) and is successfully accepted on subsequent entries to MEBx</t>
  </si>
  <si>
    <t>CSS-IVE-73219</t>
  </si>
  <si>
    <t>ADL-S_ADP-S_UDIMM_DDR5_1DPC_PreAlpha,AMLR_Y42_PV_RS6,CFL_H62_RS2_PV,CFL_H62_RS3_PV,CFL_H62_RS4_PV,CFL_H62_RS5_PV,CFL_H82_RS5_PV,CFL_H82_RS6_PV,CFL_S62_RS4_PV,CFL_S62_RS5_PV,CFL_S82_RS5_PV,CFL_S82_RS6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V,CML_U42_DDR4_SR20_Beta,CML_U42_DDR4_SR20_PV,CML_U42_LP3_HR19_Beta,CML_U42_LP3_HR19_PV,CML_U42_LP3_SR20_Beta,CML_U42_LP3_SR20_PV,CML_U62_DDR4_HR19_POE,CML_U62_DDR4_SR20_Beta,CML_U62_DDR4_SR20_PV,CML_U62_LP3_SR20_Beta,CML_U62_LP3_SR20_PV,CML_U62_LP4x_SR20_POE,CNL_H82_PV,KBL_H42_PV,KBL_S22_PV,KBL_S42_PV,KBL_U21_PV,KBL_U22_PV,KBL_U23e_PV,KBL_Y22_PV,KBLR_Y_PV,RKL_S61_TGPH_Native_DDR4_RS6_Alpha,RKL_S61_TGPH_Native_DDR4_POE,RKL_S61_TGPH_Native_DDR4_RS7_Beta,RKL_S61_TGPH_Native_DDR4_RS7_PV,RKL_S81_TGPH_Native_DDR4_RS6_Alpha,RKL_S81_TGPH_Native_DDR4_RS7_Beta,RKL_S81_TGPH_Native_DDR4_RS7_PV,RKL_Simics_VP_PSS1.0,RKL_Simics_VP_PSS1.1,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WHL_U42_Corp_PV,WHL_U43e_Corp_PV,ADL-S_ADP-S_UDIMM_DDR5_1DPC_PV,ADL-S_ADP-S_UDIMM_DDR5_2DPC_Alpha,ADL-S_ADP-S_UDIMM_DDR5_2DPC_Beta,ADL-S_ADP-S_UDIMM_DDR5_2DPC_PreAlpha,ADL-S_ADP-S_UDIMM_DDR5_2DPC_PV,ADL-S_Simics_PSS1.1,ADL-S_ADP-S_UDIMM_DDR4_2DPC_Alpha,ADL-S_ADP-S_UDIMM_DDR4_2DPC_Beta,ADL-S_ADP-S_UDIMM_DDR4_2DPC_PreAlpha,ADL-S_ADP-S_UDIMM_DDR4_2DPC_PV,ADL-S_ADP-S_UDIMM_DDR5_1DPC_Alpha,ADL-S_ADP-S_UDIMM_DDR5_1DPC_Beta,TGL_U42_RS6_Alpha,TGL_U42_RS6_Beta,TGL_U42_RS6_PV,TGL_Y42_RS6_Alpha,TGL_Y42_RS6_Beta,TGL_Y42_RS6_PV,ADL-P_ADP-LP_DDR4_ALPHA,ADL-P_ADP-LP_DDR4_BETA,ADL-P_ADP-LP_DDR4_PV,ADL-M_ADP-M_LP5_20H1_Alpha,ADL-M_ADP-M_LP5_20H1_Beta,ADL-M_ADP-M_LP5_20H1_PV,TGL_H81_20H1_RS7_ALPHA,TGL_H81_20H1_RS7_BETA,TGL_H81_20H1_RS7_PV</t>
  </si>
  <si>
    <t>MEBx</t>
  </si>
  <si>
    <t>BC-RQTBC-8351
BC-RQTBC-12659,
BC-RQTBC-14556
TGL: BC-RQTBCTL-910, BC-RQTBCTL-909
RKL: 2203203082,2203203110,2203203132
ADL:2203203132,2203203110,2203203082</t>
  </si>
  <si>
    <t>MEBx password change muste be accepted successfully, user must be able enter MEBx with the new password on subsequent entry.</t>
  </si>
  <si>
    <t>Client-IFWI</t>
  </si>
  <si>
    <t>bios.alderlake,bios.amberlake,bios.arrowlake,bios.kabylake,bios.lunarlake,bios.meteorlake,bios.raptorlake,bios.skylake,ifwi.alderlake,ifwi.amberlake,ifwi.arrowlake,ifwi.cannonlake,ifwi.coffeelake,ifwi.cometlake,ifwi.kabylake,ifwi.kabylake_r,ifwi.lunarlake,ifwi.meteorlake,ifwi.raptorlake,ifwi.tigerlake,ifwi.whiskeylake</t>
  </si>
  <si>
    <t>bios.alderlake,bios.lunarlake,bios.raptorlake,ifwi.alderlake,ifwi.amberlake,ifwi.cannonlake,ifwi.coffeelake,ifwi.cometlake,ifwi.kabylake,ifwi.kabylake_r,ifwi.meteorlake,ifwi.raptorlake,ifwi.tigerlake,ifwi.whiskeylake</t>
  </si>
  <si>
    <t xml:space="preserve"> Steps:
			1. Boot SUT to MEBx settings by pressing Ctrl+P after power on
			2. use default password "admin" to enter MEBx and Set new strong password for entry to MEBx as Admin@98 For strong password following condition must be satisfied. Password must contain Capital letters, small case letters, numbers and special characters.
			3. Reboot the SUT and enter MEBx setup.
			4. Enter password Admin@98
			Expected Results:
			SUT enter MEBx setup
			New Password i.e. Admin@98 must be accepted
			Password is set as Admin@98
			Password must be accepted successfully by SUT
</t>
  </si>
  <si>
    <t>CSE,CFL-PRDtoTC-Mapping,UDL2.0_ATMS2.0,COMMON_QRC_BAT,IFWI_Payload_CSME,RKL-S X2_(CML-S+CMP-H)_S102,RKL-S X2_(CML-S+CMP-H)_S62,UTR_SYNC,,RPL_S_MASTER,RPL-S_2SDC3,MTL_S_MASTER,RPL_S_MASTER,RPL_P_MASTER,ADL-S_4SDC2,ADL-S_4SDC3,ADL_M_MASTER,ADL-M_5SGC1,MTL_P_MASTER,MTL_M_MASTER,MTL_Test_Suite,IFWI_TEST_SUITE,IFWI_COMMON_UNIFIED,RPL_S_BackwardComp,MTL_IFWI_BAT,RPL-S_4SDC1,RPL-S_2SDC9,RPL-S_3SDC1,RPL-S_2SDC3,RKL_PSS0.5,TGL_PSS_IN_PRODUCTION,RPL_S_MASRTER,ADL_SBGA_5GC, ADL_SBGA_3DC4,ARL_S_MASTER,ARL_PX_MASTER,ADL-S_ 5SGC_1DPC,MTL-M_5SGC1,MTL-M_3SDC3,MTL-M_2SDC4,MTL-M_2SDC5,MTL-M_2SDC6,MTL_IFWI_CBV_CSME,RPL-SBGA_5SC,MTL-P_5SGC1,MTL-P_3SDC4,MTL-P_2SDC6,,RPL-P_5SGC1,RPL-P_2SDC3,,RPL-P_3SDC2,,,MTLSDC1,MTLSDC2,RPL_Hx-R-GC,LNLM5SGC,LNLM3SDC2,MTLSGC1,MTLSDC1,MTLSDC2,RPL_Hx-R-GC,MTL_IFWI_MEBx,RPL-P_DC7, RPL-SBGA_DC3,RPLP_SV1GC, RPLP_Win10GC, RPLP_SV1DC1, RPLP_Win10DC1,RPLP_SV1DC2,RPLP_Win10DC2,RPLS_SV1GC, RPLS_Win10GC,RPLHx_SV1GC,RPLHx_Win10GC</t>
  </si>
  <si>
    <t>Verify SUT should be able to boot from USB2.0 Pendrive over Type-C port</t>
  </si>
  <si>
    <t>CSS-IVE-75934</t>
  </si>
  <si>
    <t>ADL-S_ADP-S_UDIMM_DDR5_1DPC_PreAlpha,CFL_H62_RS2_PV,CFL_H62_RS3_PV,CFL_H62_RS4_PV,CFL_H62_RS5_PV,CFL_H62_uSFF_KC_RS4_PV,CFL_H82_RS5_PV,CFL_H82_RS6_PV,CFL_U43e_LP3_KC_PV,CFL_U43e_PV,CML_H102_CMPH_DDR4_RS6_SR20_Beta,CML_H102_CMPH_DDR4_RS7_SR20_PV,CML_H82_CMPH_DDR4_RS6_SR20_Beta,CML_H82_CMPH_DDR4_RS7_SR20_PV,CML_S102_CMPH_DDR4_RS6_SR20_Beta,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ICL_UN42_KC_PV_RS6,ICL_Y42_RS6_PV,ICL_YN42_RS6_PV,JSLP_POR_20H1_Alpha,JSLP_POR_20H1_PreAlpha,JSLP_POR_20H2_Beta,JSLP_POR_20H2_PV,JSLP_TestChip_19H1_PreAlpha,KBL_U21_PV,KBLR_Y_PV,KBLR_Y22_PV,LKF_A0_RS4_Alpha,LKF_A0_RS4_POE,LKF_B0_RS4_Beta,LKF_B0_RS4_PO,LKF_B0_RS4_PV ,LKF_Bx_ROW_19H1_Alpha,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U42_RS4_PV,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reAlpha,JSLP_Win10x_PV,JSLP_Win10x_Alpha,JSLP_Win10x_Beta,MTL_M_Simics_PSS1.1,MTL_P_Simics_PSS1.1,ADL-P_ADP-LP_LP5_PreAlpha,ADL-P_ADP-LP_L4X_PreAlpha,ADL-P_ADP-LP_DDR4_PreAlpha,ADL-P_ADP-LP_DDR5_PreAlpha</t>
  </si>
  <si>
    <t>TBT_PD_EC_NA,TCSS,USB-TypeC</t>
  </si>
  <si>
    <t>BC-RQTBC-9836
LKF PRD Coverage: BC-RQTBCLF-469,BC-RQTBCLF-471,BC-RQTBC-1641
TGL: BC-RQTBC-1641,220194405,BC-RQTBCTL-749,BC-RQTBCTL-738
JSL PRD Coverage: BC-RQTBC-16211, BC-RQTBC-16222
1405582418
RKL Coverage ID :2203202104,2203202183,2203202588
JSLP Coverage ID: 2203202104,2203202183
ADL: 2205445428MTL_P:22010767569MTL_M:22010767598
MTL : 16011187931 , 16011327449 , 16011327244</t>
  </si>
  <si>
    <t>SUT should be able to boot from Type-C-USB2.0-bootable-Pendrive</t>
  </si>
  <si>
    <t>This test is to Validate booting SUT with USB2.0 disk over Type-C port</t>
  </si>
  <si>
    <t>KBL_NON_ULT,EC-FV,EC-TYPEC,TCSS-TBT-P1,GLK_Win10S,GLK-RS3-10_IFWI,ICL_BAT_NEW,BIOS_EXT_BAT,LKF_PO_Phase2,UDL2.0_ATMS2.0,LKF_PO_New_P2,LKF_PO_New_P3,EC-PD-NA,IFWI_Payload_TBT,IFWI_Payload_ECUTR_SYNC,LNL_M_PSS0.8,MTL_P_MASTER,MTL_M_MASTER,RPL_S_MASTER,RPL_P_MASTER,RPL_S_BackwardComp,ADL-S_ 5SGC_1DPC,ADL-S_4SDC1,ADL-S_4SDC2,ADL-S_4SDC3,ADL-S_3SDC4,ADL_N_5SGC1,ADL_N_4SDC1,ADL_N_3SDC1,ADL_N_2SDC1,ADL_N_2SDC2,ADL_N_2SDC3,TGL_H_MASTER,IFWI_TEST_SUITE,IFWI_COMMON_UNIFIED,MTL_Test_Suite,RPL-S_ 5SGC1,CQN_DASHBOARD,ADL-P_5SGC1,ADL-P_5SGC2,MTL_S_MASTER,ADL-M_5SGC1,ADL-M_2SDC2,ADL-M_3SDC1,ADL-M_3SDC2,ADL-M_2SDC1,MTL_SIMICS_IN_EXECUTION_TEST,RPL-Px_5SGC1,RPL-Px_3SDC1,RPL-P_5SGC1,RPL-P_5SGC2,RPL-P_4SDC1,RPL-P_3SDC2,RPL-P_2SDC3,ADL_N_REV0,ADL-N_REV1,MTL_HFPGA_TCSS,ADL_SBGA_5GC,RPL-SBGA_5SC,EC-NA,EC-REVIEW,ICL-ArchReview-PostSi,LKF_ERB_PO,LKF_PO_Phase3,TGL_ERB_PO,TGL_BIOS_PO_P2,TGL_IFWI_PO_P2,TGL_NEW_BAT,ADL-S_TGP-H_PO_Phase2,LKF_WCOS_BIOS_BAT_NEW,ADL_M_PO_Phase2,ADL-S_4SDC4,MTL_VS_0.8,IFWI_FOC_BAT,MTL_IFWI_PSS_EXTENDED,ADL-P_4SDC2,ADL_N_PO_Phase2,MTL_IFWI_BAT,RPL-S_5SGC1,RPL-S_2SDC4,MTL-M/P_Pre-Si_In_Production,MTL-M_5SGC1,MTL-M_4SDC1,MTL-M_4SDC2,MTL-M_3SDC3,MTL-M_2SDC4,MTL-M_2SDC5,MTL-M_2SDC6,MTL_IFWI_CBV_TBT,MTL_IFWI_CBV_EC,MTL_IFWI_CBV_IOM,MTL-P_5SGC1,MTL-P_4SDC1,MTL-P_4SDC2,MTL-P_3SDC3,MTL-P_3SDC4,MTL-P_2SDC5,MTL-P_2SDC6,RPL-SBGA_4SC,RPL-Px_4SP2,RPL-P_2SDC4,RPL-P_2SDC5,RPL-P_2SDC6,RPL-Px_2SDC1,MTL_M_P_PV_POR,RPL-SBGA_2SC1,RPL-SBGA_2SC2-2_x000D_
,MTL_PSS_1.0_Block,MTL_PSS_1.1,ARL_S_PSS1.1,MTLSDC1,MTLSGC1,MTLSDC1,MTLSDC4,MTLSGC1,MTLSDC1,MTLSDC3,MTLSGC1,MTLSDC1,MTLSDC2,MTLSDC3,MTLSDC4,LNLM5SGC,LNLM3SDC3,LNLM3SDC4,LNLM3SDC5,LNLM5SGC,LNLM3SDC3,LNLM3SDC4,LNLM3SDC5,LNLM5SGC,LNLM3SDC3,LNLM3SDC4,LNLM3SDC5,LNLM3SDC1,LNLM2SDC6,ARL_S_PSS1.0,RPL_Hx-R-DC1,RPL_Hx-R-GC,RPL_Hx-R-GC,RPL_Hx-R-DC1,LNLM2SDC7,RPL-P_DC7,RPLS_SV1DC,RPLHx_Win10GC,RPLP_SV1GC,RPLP_Win10GC,RPLP_SV1DC1,RPLP_Win10DC1,RPLP_SV1DC2,RPLP_Win10DC2,RPL-P_DC7,RPL-SBGA_DC3</t>
  </si>
  <si>
    <t>Verify SUT should be able to boot from USB 3.0 disk over Type-C port</t>
  </si>
  <si>
    <t>CSS-IVE-75935</t>
  </si>
  <si>
    <t>CFL_KBPH_S62_RS3_PV,CFL_KBPH_S82_RS6_PV ,CFL_S62_RS4_PV,CFL_S62_RS5_PV,CFL_S82_RS5_PV,CFL_S82_RS6_PV,CFL_U43e_LP3_KC_PV,CFL_U43e_PV,CML_H102_CMPH_DDR4_RS6_SR20_Beta,CML_H102_CMPH_DDR4_RS7_SR20_PV,CML_H82_CMPH_DDR4_RS6_SR20_Beta,CML_H82_CMPH_DDR4_RS7_SR20_PV,CML_S102_CMPH_DDR4_RS6_SR20_Beta,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GLK_B0_RS3_PV,ICL_U42_RS6_PV,ICL_UN42_KC_PV_RS6,ICL_Y42_RS6_PV,ICL_YN42_RS6_PV,JSLP_POR_20H1_Alpha,JSLP_POR_20H1_PreAlpha,JSLP_POR_20H2_Beta,JSLP_POR_20H2_PV,JSLP_TestChip_19H1_PowerOn,JSLP_TestChip_19H1_PreAlpha,KBL_U21_PV,KBLR_Y_PV,KBLR_Y22_PV,LKF_A0_RS4_Alpha,LKF_A0_RS4_POE,LKF_B0_RS4_Beta,LKF_B0_RS4_PO,LKF_B0_RS4_PV ,LKF_Bx_ROW_19H1_Alpha,LKF_Bx_ROW_19H2_Beta,LKF_Bx_ROW_19H2_PV,LKF_Bx_ROW_20H1_PV,LKF_Bx_Win10X_PV,LKF_Bx_Win10X_Beta,LKF_Simics_VP_RS4_PSS1.0,LKF_Simics_VP_RS4_PSS1.1,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U42_RS4_PV,TGL_Y42_RS4_PV,WHL_U42_Corp_PV,WHL_U42_PV,WHL_U43e_Corp_PV,ADL-S_ADP-S_UDIMM_DDR5_1DPC_PV,ADL-S_ADP-S_UDIMM_DDR5_2DPC_Alpha,ADL-S_ADP-S_UDIMM_DDR5_2DPC_Beta,ADL-S_ADP-S_UDIMM_DDR5_2DPC_PV,ADL-S_ADP-S_UDIMM_DDR4_2DPC_Alpha,ADL-S_ADP-S_UDIMM_DDR4_2DPC_Beta,ADL-S_ADP-S_UDIMM_DDR4_2DPC_PV,ADL-S_ADP-S_UDIMM_DDR5_1DPC_Beta,ADL-S_ADP-S_UDIMM_DDR5_1DPC_POE,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TGL_H81_20H1_RS7_ALPHA,TGL_H81_20H1_RS7_BETA,TGL_H81_20H1_RS7_PV,JSLP_Win10x_PreAlpha,JSLP_Win10x_PV,JSLP_Win10x_Alpha,JSLP_Win10x_Beta</t>
  </si>
  <si>
    <t>BIOS-Boot-Flows,EC-Lite,TBT_PD_EC_NA,TCSS,USB3.1,USB-TypeC</t>
  </si>
  <si>
    <t>BC-RQTBC-12576
BC-RQTBC-9836
LKF PRD Coverage: BC-RQTBCLF-463, BC-RQTBCLF-470,BC-RQTBC-1641
TGL: BC-RQTBC-1641,220194405,BC-RQTBCTL-749,BC-RQTBCTL-738
JSL PRD Coverage: BC-RQTBC-16211, BC-RQTBC-16222
1405582418
CML PRD Coverage: BC-RQTBC-12576
RKL Coverage ID :2203202104,2203202588
JSLP Coverage ID: 2203202104,2203202183
ADL: 2205445428,2203202104, 2203202183</t>
  </si>
  <si>
    <t>SUT should be able to boot from Type-C-USB3.0-bootable-Pendrive</t>
  </si>
  <si>
    <t xml:space="preserve">This test is to verify SUT booted from Type-C-USB3.0-Pendrive </t>
  </si>
  <si>
    <t>KBL_NON_ULT,CFL-PRDtoTC-Mapping,EC-TYPEC,EC-FV,GLK_Win10S,GLK-RS3-10_IFWI,ICL_BAT_NEW,BIOS_EXT_BAT,UDL_2.0,UDL_ATMS2.0,LKF_PO_Phase2,UDL2.0_ATMS2.0,LKF_PO_New_P2,LKF_PO_New_P3,EC-PD-NA,LKF_ROW_BIOS,LKF_WCOS_BIOS_BAT_NEW,IFWI_Payload_TBT,IFWI_Payload_EC,UTR_SYNC,LNL_M_PSS0.8,MTL_P_MASTER,MTL_M_MASTER,RPL_S_MASTER,RPL_P_MASTER,RPL_S_BackwardComp,ADL-S_ 5SGC_1DPC,MTL_S_MASTER,ADL-S_4SDC1,ADL-S_4SDC2,ADL-S_4SDC3,ADL-S_3SDC4,TGL_H_MASTER,IFWI_TEST_SUITE,IFWI_COMMON_UNIFIED,MTL_Test_Suite,RPL-S_ 5SGC1,MTL_P_VS_0.8,MTL_M_VS_0.8,ADL-P_5SGC1,ADL-P_5SGC2,ADL-M_5SGC1,ADL-M_2SDC2,ADL-M_3SDC1,ADL-M_3SDC2,ADL-M_2SDC1,RPL-Px_5SGC1,RPL-Px_3SDC1,RPL-P_5SGC1,RPL-P_5SGC2,RPL-P_4SDC1,RPL-P_3SDC2,RPL-P_2SDC3,MTL_IFWI_BAT,ADL_SBGA_5GC,RPL-SBGA_5SC,ERB,EC-NA,EC-REVIEW,TCSS-TBT-P1,ICL-ArchReview-PostSi,LKF_ERB_PO,LKF_PO_Phase3,TGL_ERB_PO,OBC-CFL-PCH-XDCI-USBC_Audio,OBC-LKF-CPU-IOM-TCSS-USBC_Audio,OBC-ICL-CPU-IOM-TCSS-USBC_Audio,OBC-TGL-CPU-IOM-TCSS-USBC_Audio,TGL_BIOS_PO_P2,TGL_IFWI_PO_P2,TGL_NEW_BAT,ADL-S_TGP-H_PO_Phase2,MTL_PSS_1.0,ADL_M_PO_Phase2,ADL-S_4SDC4,ADL_N_MASTER,ADL_N_5SGC1,ADL_N_4SDC1,ADL_N_3SDC1,ADL_N_2SDC1,ADL_N_2SDC2,ADL_N_2SDC3,MTL_VS_0.8,IFWI_FOC_BAT,MTL_IFWI_PSS_EXTENDED,CQN_DASHBOARD,ADL-P_4SDC2,ADL_N_PO_Phase2,ADL_N_REV0,ADL-N_REV1,MTL_HFPGA_TCSS,RPL-S_5SGC1,RPL-S_2SDC4,MTL-M_5SGC1,MTL-M_4SDC1,MTL-M_4SDC2,MTL-M_3SDC3,MTL-M_2SDC4,MTL-M_2SDC5,MTL-M_2SDC6,MTL_IFWI_CBV_TBT,MTL_IFWI_CBV_EC,MTL_IFWI_CBV_IOM,MTL-P_5SGC1,MTL-P_4SDC1,MTL-P_4SDC2,MTL-P_3SDC3,MTL-P_3SDC4,MTL-P_2SDC5,MTL-P_2SDC6,RPL-SBGA_4SC,RPL-Px_4SP2,RPL-P_2SDC4,RPL-P_2SDC5,RPL-P_2SDC6,RPL-Px_2SDC1,MTL_M_P_PV_POR,RPL-SBGA_2SC1,RPL-SBGA_2SC2-2,MTL_S_VS1_BLOCK,MTL_PSS_1.0_Block,MTL_PSS_1.1,ARL_S_PSS1.1,MTLSDC1,MTLSGC1,MTLSDC4,MTLSDC3,MTLSDC2,LNLM5SGC,LNLM3SDC3,LNLM3SDC4,LNLM3SDC5,LNLM3SDC1,LNLM2SDC6,ARL_S_PSS1.0,RPL_Hx-R-DC1,RPL_Hx-R-GC,RPL_Hx-R-GC,RPL_Hx-R-DC1,LNLM2SDC7,RPL-P_DC7,RPLS_SV1DC,RPLHx_Win10GC,RPLP_SV1GC,RPLP_Win10GC,RPLP_SV1DC1,RPLP_Win10DC1,RPLP_SV1DC2,RPLP_Win10DC2,RPL-P_DC7,RPL-SBGA_DC3</t>
  </si>
  <si>
    <t>Virtual/Real Lid Switch functionality</t>
  </si>
  <si>
    <t>CSS-IVE-75959</t>
  </si>
  <si>
    <t>AML_5W_Y22_ROW_PV,AML_7W_Y22_KC_PV,AMLR_Y42_PV_RS6,CFL_H62_RS2_PV,CFL_H62_RS3_PV,CFL_H62_RS4_PV,CFL_H62_RS5_PV,CFL_H62_uSFF_KC_RS4_PV,CFL_H82_RS5_PV,CFL_H82_RS6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ICL_U42_RS6_PV,ICL_Y42_RS6_PV,JSLP_POR_20H1_Alpha,JSLP_POR_20H1_PreAlpha,JSLP_POR_20H2_Beta,JSLP_POR_20H2_PV,KBL_U21_PV,KBLR_Y_PV,TGL_ H81_RS4_Alpha,TGL_ H81_RS4_Beta,TGL_ H81_RS4_PV,TGL_H81_19H2_RS6_POE,TGL_H81_19H2_RS6_PreAlpha,TGL_U42_RS4_PV,TGL_UY42_PO,TGL_Y42_RS4_PV,TGL_Z0_(TGPLP-A0)_RS4_PPOExit,WHL_U42_PV,TGL_U42_RS6_Alpha,TGL_U42_RS6_Beta,TGL_U42_RS6_PV,TGL_Y42_RS6_Alpha,TGL_Y42_RS6_Beta,TGL_Y42_RS6_PV,AML_Y42_Win10X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M_ADP-M_LP5_20H1_PreAlpha,ADL-M_ADP-M_LP5_21H1_PreAlpha,ADL-P_ADP-LP_DDR4_PreAlpha,ADL-P_ADP-LP_DDR5_PreAlpha,TGLR_UP3_HR21_PreAlpha,TGLR_UP3_HR21_Alpha,TGLR_UP3_HR21_Beta,TGLR_UP3_HR21_PV</t>
  </si>
  <si>
    <t>Virtual Lid</t>
  </si>
  <si>
    <t>BC-RQTBC-2859
BC-RQTBC-15560
BC-RQTBCTL-1207</t>
  </si>
  <si>
    <t>LID switch should function as described in the step</t>
  </si>
  <si>
    <t>bios.alderlake,bios.amberlake,bios.cannonlake,bios.coffeelake,bios.cometlake,bios.icelake-client,bios.jasperlake,bios.kabylake,bios.kabylake_r,bios.meteorlake,bios.raptorlake,bios.tigerlake,bios.whiskeylake,ifwi.amberlake,ifwi.meteorlake,ifwi.raptorlake</t>
  </si>
  <si>
    <t>EC-NA,InProdATMS1.0_03March2018,PSE 1.0,OBC-CNL-EC-GPIO-Switches-VirtualLID,OBC-CFL-EC-GPIO-Switches-VirtualLID,OBC-ICL-EC-GPIO-HwBtns/LEDs/Switchs-VirtualLID,OBC-TGL-EC-GPIO-HwBtns/LEDs/Switchs-VirtualLID,KBLR_ATMS1.0_Automated_TCs,TGL_BIOS_PO_P2,TGL_IFWI_PO_P2,CML_EC_BAT,EC-FV,IFWI_Payload_EC,UTR_SYNC,ADL_N_MASTER,ADL_N_5SGC1,ADL_N_4SDC1,ADL_N_3SDC1,ADL_N_2SDC1,ADL_N_2SDC2,ADL_N_2SDC3,IFWI_TEST_SUITE,IFWI_COMMON_UNIFIED,MTL_Test_Suite,MTL_PSS_0.8,TGL_H_MASTER,ADL-P_5SGC1,ADL-P_5SGC2,ADL-M_5SGC1,RPL-Px_5SGC1,RPL-Px_3SDC1,ADL_N_REV0,ADL-N_REV1,ADL_SBGA_5GC,MTL_IFWI_BAT,ERB,GLK-IFWI-SI,ICL-ArchReview-PostSi,OBC-CNL-EC-SMC-EM-ManageCharger,OBC-CFL-EC-SMC-EM-ManageCharger,OBC-ICL-EC-SMC-EM-ManageCharger,OBC-TGL-EC-SMC-EM-ManageCharger,OBC-LKF-PTF-DekelPhy-EM-PMC_EClite_ManageCharger,GLK_ATMS1.0_Automated_TCs,CML_BIOS_SPL,CML_EC_FV,IFWI_Payload_Platform,RPL-P_5SGC1,RPL-P_5SGC2,RPL-P_4SDC1,RPL-P_3SDC2,RPL-P_2SDC3,RPL-P_3SDC3,RPL-P_2SDC4,RPL-P_PNP_GC,RPL-Px_4SDC1,RPL-Px_3SDC2,MTL-M_5SGC1,MTL-M_4SDC1,MTL-M_4SDC2,MTL-M_3SDC3,MTL-M_2SDC4,MTL-M_2SDC5,MTL-M_2SDC6,MTL_IFWI_CBV_BIOS,RPL-SBGA_5SC,MTL-P_5SGC1,MTL-P_4SDC1,MTL-P_4SDC2,MTL-P_3SDC3,MTL-P_3SDC4,MTL-P_2SDC5,MTL-P_2SDC6,RPL-SBGA_4SC,RPL-Px_4SP2,RPL-P_2SDC5,RPL-P_2SDC6,RPL-Px_2SDC1,ARL_Px_IFWI_CI,RPL_P_PO_P3,RPL-SBGA_2SC1,RPL-SBGA_2SC2,RPL-SBGA_3SC-2,RPL-SBGA_3SC,RPL_Px_PO_P3,MTL-P_IFWI_PO,RPL_P_Q0_DC2_PO_P3,LNLM5SGC,LNLM3SDC3,LNLM3SDC4,LNLM3SDC5,LNLM5SGC,LNLM3SDC3,LNLM3SDC4,LNLM3SDC5,LNLM5SGC,LNLM3SDC3,LNLM3SDC4,LNLM3SDC5,LNLM3SDC1,LNLM2SDC6,LNLM5SGC,LNLM3SDC3,LNLM3SDC4,LNLM3SDC5,LNLM3SDC1,LNLM2SDC6,LNLM5SGC,LNLM3SDC3,LNLM3SDC4,LNLM3SDC5,LNLM3SDC1,LNLM2SDC6,LNLM5SGC,LNLM3SDC3,LNLM3SDC4,LNLM3SDC5,LNLM3SDC1,LNLM2SDC6,LNLM3SDC2,RPL_Hx-R-DC1,RPL_Hx-R-GC,RPL_Hx-R-GC,RPL_Hx-R-DC1,RPL_Hx-R-GC,RPL_Hx-R-DC1,LNLM2SDC7,LNLM2SDC7,RPLHx_Win10GC,RPLHx_Win10GC,RPLP_SV1GC,RPLP_Win10GC,RPLP_SV1DC1,RPLP_Win10DC1,RPLP_SV1DC2,RPLP_Win10DC2,RPL-P_DC7</t>
  </si>
  <si>
    <t>Verify No device yellow bangs post cold boot cycles with all device connected as per config planned ( Golden, delta, 5, 4, 3 STAR )</t>
  </si>
  <si>
    <t>CSS-IVE-76097</t>
  </si>
  <si>
    <t>ADL-S_ADP-S_SODIMM_DDR5_1DPC_Alpha,AML_5W_Y22_ROW_PV,ADL-S_ADP-S_UDIMM_DDR5_1DPC_PreAlpha,AML_7W_Y22_KC_PV,AMLR_Y42_Corp_RS6_PV,AMLR_Y42_PV_RS6,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Y22_PV,GLK_B0_RS3_PV,ICL_U42_RS6_PV,ICL_UN42_KC_PV_RS6,ICL_Y42_RS6_PV,ICL_YN42_RS6_PV,KBL_H42_PV,KBL_S42_PV,KBL_U21_PV,KBL_U22_PV,KBL_U23e_PV,KBL_Y22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U42_RS4_PV,TGL_Y42_RS4_PV,WHL_U42_Corp_PV,WHL_U42_PV,WHL_U43e_Corp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ADL-S_HSLE_PSS1.0,ADL-S_HFPGA_PSS1.0,ADL-S_HFPGA_PSS1.1,CML_U42_DG1_DDR4_PV,CML_U62_DG1_DDR4_PV,RKL_CML_S_102_TGPH_Xcomp_DDR4_Beta,RKL_CML_S_102_TGPH_Xcomp_DDR4_Alpha,RKL_CML_S_102_TGPH_Xcomp_DDR4_PV,RKL_CML_S_62_TGPH_Xcomp_DDR4_Alpha,RKL_CML_S_62_TGPH_Xcomp_DDR4_Beta,RKL_CML_S_62_TGPH_Xcomp_DDR4_PV,DG1_TGL_Y_PreAlpha,DG1_ TGL_Y _Alpha,DG1_ TGL_Y _Beta,DG1_ TGL_Y 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Alpha,MTL_M_LP4_Beta,MTL_M_LP4_PV,MTL_M_LP5/x_Alpha,MTL_M_LP5/x_Beta,MTL_M_LP5/x_PV,MTL_P_DDR5_Alpha,MTL_P_DDR5_Beta,MTL_P_DDR5_PV,ADL-P_ADP-LP_LP5_PreAlpha,ADL-P_ADP-LP_L4X_PreAlpha,ADL-M_ADP-M_LP5_20H1_PreAlpha,ADL-M_ADP-M_LP5_21H1_PreAlpha,ADL-M_ADP-M_LP4x_Win10x_PreAlpha,ADL-P_ADP-LP_DDR4_PreAlpha,ADL-P_ADP-LP_DDR5_PreAlpha</t>
  </si>
  <si>
    <t>BC-RQTBC-10214
BC-RQTBC-10215
TGL::BC-RQTBCTL-1142
ADL: 2202553229,1508092832</t>
  </si>
  <si>
    <t>No yellow bangs should get introduced post Cold reboot cycles</t>
  </si>
  <si>
    <t>bios.alderlake,bios.amberlake,bios.apollolake,bios.arrowlake,bios.broxton,bios.cannonlake,bios.cometlake,bios.geminilake,bios.icelake-client,bios.kabylake,bios.kabylake_r,bios.lunarlake,bios.meteorlake,bios.raptorlake,bios.raptorlake_refresh,bios.rocketlake,bios.tigerlake,bios.whiskeylake,ifwi.amberlake,ifwi.apollolake,ifwi.arrowlake,ifwi.broxton,ifwi.cannonlake,ifwi.cometlake,ifwi.geminilake,ifwi.icelake,ifwi.kabylake,ifwi.kabylake_r,ifwi.lunarlake,ifwi.meteorlake,ifwi.raptorlake,ifwi.raptorlake_refresh,ifwi.skylake,ifwi.tigerlake,ifwi.whiskeylake</t>
  </si>
  <si>
    <t>bios.alderlake,bios.amberlake,bios.apollolake,bios.arrowlake,bios.broxton,bios.cannonlake,bios.cometlake,bios.geminilake,bios.icelake-client,bios.kabylake,bios.kabylake_r,bios.lunarlake,bios.meteorlake,bios.raptorlake,bios.rocketlake,bios.tigerlake,bios.whiskeylake,ifwi.amberlake,ifwi.apollolake,ifwi.broxton,ifwi.cannonlake,ifwi.cometlake,ifwi.geminilake,ifwi.icelake,ifwi.kabylake,ifwi.kabylake_r,ifwi.meteorlake,ifwi.raptorlake,ifwi.tigerlake,ifwi.whiskeylake</t>
  </si>
  <si>
    <t>Intention of the testcase is to verify device manager post Cold reboot cycles</t>
  </si>
  <si>
    <t>ICL-FW-PSS0.5,GLK-CI,GLK-SxCycle,EC-NA,GLK-CI-2,GLK_Win10S,InProdATMS1.0_03March2018,EC-tgl-pss_bat,PSE 1.0,RKL_PSS0.5,TGL_PSS_IN_PRODUCTION,GLK_ATMS1.0_Automated_TCs,CML_EC_BAT,CML_EC_SANITY,TGL_IFWI_FOC_BLUE,ADL_S_Dryrun_Done,PSS_ADL_Automation_In_Production,EC-FV,ECVAL-DT-FV,TGL_U_GC_DC,IFWI_Payload_Common,ADL-S_Delta1,ADL-S_Delta2,RKL-S X2_(CML-S+CMP-H)_S62,RKL-S X2_(CML-S+CMP-H)_S102,UTR_SYNC,LNL_M_PSS0.8,ADL_S_QRCBAT_DC1,ADL_S_QRCBAT_DC4,RPL_S_BackwardComp,RPL_S_MASTER,RPL-P_5SGC1,RPL-P_4SDC1,RPL-P_3SDC2,RPL-P_2SDC3,RPL-S_5SGC1,RPL-S_4SDC1,RPL-S_4SDC2,RPL-S_2SDC1,RPL-S_2SDC2,RPL-S_2SDC3,RPL-S_ 5SGC1,RPL-S_2SDC8,ADL-S_ 5SGC_1DPC,ADL-S_4SDC1,ADL-S_4SDC2,ADL-S_4SDC3,ADL-S_3SDC4,ADL_N_MASTER,ADL_N_REV0,ADL_N_5SGC1,ADL_N_4SDC1,ADL_N_3SDC1,ADL_N_2SDC1,ADL_N_2SDC2,ADL_N_2SDC3,IFWI_TEST_SUITE,IFWI_COMMON_UNIFIED,TGL_H_MASTER,ADL-P_5SGC1,ADL-P_5SGC2,ADL-M_5SGC1,ADL-M_4SDC1,ADL-M_3SDC1,ADL-M_3SDC2,ADL-M_3SDC3,ADL-M_2SDC1,ADL-M_QRC_BAT,ADL-P_4SDC1,ADL-P_4SDC2,ADL-P_3SDC1,ADL-P_3SDC2,ADL-P_3SDC3,ADL-P_3SDC4,ADL-P_2SDC1,ADL-P_2SDC2,ADL-P_2SDC3,ADL-P_2SDC4,ADL-P_2SDC5,ADL-P_2SDC6_OC,ADL-P_3SDC5,MTL_S_Sanity,ADL-N_REV1,RPL_S_QRCBAT,RPL_S_IFWI_PO_Phase2,MTL_IFWI_BAT,ADL_SBGA_5GC,ADL_SBGA_3DC1,ADL_SBGA_3DC2,ADL_SBGA_3DC3,ADL_SBGA_3DC4,RPL-SBGA_5SC,RPL-S_2SDC7,RPL-Px_5SGC1,RPL_Px_PO_P2,RPL_Px_QRC,MTL-M_5SGC1,MTL-M_4SDC1,MTL-M_4SDC2,MTL-M_3SDC3,MTL-M_2SDC4,MTL-M_2SDC5,MTL-M_2SDC6,ADL-S_Post-Si_In_Production,RPL_SBGA_IFWI_PO_Phase2,MTL_IFWI_CBV_BIOS,MTL-P_5SGC1,MTL-P_4SDC1,MTL-P_4SDC2,MTL-P_3SDC3,MTL-P_3SDC4,MTL-P_2SDC5,MTL-P_2SDC6,RPL_P_PO_P2,RPL-S_Post-Si_In_Production,RPL-P_2SDC4,RPL-P_2SDC5,RPL-P_2SDC6,RPL-sbga_QRC_BAT,ARL_Px_IFWI_CI,RPL_P_QRC,MTLSGC1,RPL_P_Q0_DC2_PO_P2,LNLM5SGC,LNLM4SDC1,LNLM3SDC2,LNLM3SDC3,LNLM3SDC4,LNLM3SDC5,LNLM2SDC6,LNLM2SDC7,MTLSGC1,MTLSDC1,RPL_Hx-R-GC,RPL_Hx-R-DC1,RPL-S_2SDC9,RPL-P_DC7,RPL-SBGA_DC3,RPLS_SV1GC, RPLS_Win10GC, RPLS_SV1DC,RPLHx_SV1GC,RPLHx_Win10GC,RPLP_SV1GC,RPLP_Win10GC,RPLP_SV1DC1,RPLP_Win10DC1,ARL_S_QRC</t>
  </si>
  <si>
    <t>Verify Touch function test using Touch Panel post S0i3 cycle</t>
  </si>
  <si>
    <t>bios.pch,bios.platform,fw.ifwi.ish</t>
  </si>
  <si>
    <t>CSS-IVE-76150</t>
  </si>
  <si>
    <t>ADL-S_ADP-S_SODIMM_DDR5_1DPC_Alpha,AML_5W_Y22_ROW_PV,AMLR_Y42_PV_RS6,CFL_H62_RS2_PV,CFL_H62_RS3_PV,CFL_H62_RS4_PV,CFL_H62_RS5_PV,CFL_H82_RS5_PV,CFL_H82_RS6_PV,CFL_U43e_PV,CNL_H82_PV,CNL_U22_PV,CNL_Y22_PV,GLK_B0_RS3_PV,KBL_U21_PV,KBL_Y22_PV,KBLR_Y_PV,TGL_ H81_RS4_Alpha,TGL_ H81_RS4_Beta,TGL_ H81_RS4_PV,TGL_H81_19H2_RS6_PreAlpha,TGL_HFPGA_RS2,TGL_HFPGA_RS3,TGL_HFPGA_RS4,TGL_U42_RS4_PV,TGL_Y42_RS4_PV,TGL_Z0_(TGPLP-A0)_RS4_PPOExit,WHL_U42_PV,ADL-S_ADP-S_SODIMM_DDR5_1DPC_Beta,ADL-S_ADP-S_SODIMM_DDR5_1DPC_PreAlpha,ADL-S_ADP-S_SODIMM_DDR5_1DPC_PV,TGL_U42_RS6_Alpha,TGL_U42_RS6_Beta,TGL_U42_RS6_PV,TGL_Y42_RS6_Alpha,TGL_Y42_RS6_Beta,TGL_Y42_RS6_PV,ADL-P_ADP-LP_LP5_ALPHA,ADL-P_ADP-LP_LP5_BETA,ADL-P_ADP-LP_LP5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t>
  </si>
  <si>
    <t>S0ix-states,S-states,touch panel</t>
  </si>
  <si>
    <t>BC-RQTBC-9912
BC-RQTBC-9527</t>
  </si>
  <si>
    <t>Touch Panel should be functional pre and post S3 cycle</t>
  </si>
  <si>
    <t>bios.alderlake,bios.apollolake,bios.arrowlake,bios.broxton,bios.cannonlake,bios.coffeelake,bios.cometlake,bios.geminilake,bios.kabylake,bios.kabylake_r,bios.lunarlake,bios.meteorlake,bios.tigerlake,ifwi.apollolake,ifwi.arrowlake,ifwi.broxton,ifwi.cannonlake,ifwi.coffeelake,ifwi.cometlake,ifwi.geminilake,ifwi.kabylake,ifwi.kabylake_r,ifwi.lunarlake,ifwi.meteorlake,ifwi.raptorlake,ifwi.tigerlake</t>
  </si>
  <si>
    <t>bios.alderlake,bios.apollolake,bios.arrowlake,bios.broxton,bios.cannonlake,bios.coffeelake,bios.cometlake,bios.geminilake,bios.kabylake,bios.kabylake_r,bios.lunarlake,bios.meteorlake,bios.tigerlake,ifwi.apollolake,ifwi.broxton,ifwi.cannonlake,ifwi.coffeelake,ifwi.cometlake,ifwi.geminilake,ifwi.kabylake,ifwi.kabylake_r,ifwi.meteorlake,ifwi.raptorlake,ifwi.tigerlake</t>
  </si>
  <si>
    <t>This test is to verify touch function test using Touch Panel post S0i3 cycle.
Android OS related steps:
Step 1 : Connect touch panel to DUT.
Step 2.  Navigate through apps and settings in DUT using touch panel
Step 3 : Make DUT enter S0i3
Step 4 : Wake device from S0i3 and check for functionality of touch panel
Expected Results:
Touch panel should be functional.</t>
  </si>
  <si>
    <t>DEMO_OneValidation,CFL-PRDtoTC-Mapping,InProdATMS1.0_03March2018,PSE 1.0,GLK_ATMS1.0_Automated_TCs,IFWI_Payload_BIOS,IFWI_Payload_ISH,RKL-S X2_(CML-S+CMP-H)_S102,RKL-S X2_(CML-S+CMP-H)_S62,ADL-P_QRC_BAT,UTR_SYNC,ADL_N_MASTER,ADL-S_4SDC2,ADL_N_2SDC2,ADL_N_2SDC3,RPL_S_MASTER,MTL_M_MASTER,MTL_P_MASTER,IFWI_TEST_SUITE,IFWI_COMMON_UNIFIED,MTL_Test_Suite,TGL_H_MASTER,RPL-S_3SDC1,ADL-P_3SDC1,RPL-Px_5SGC1,RPL-Px_4SDC1,RPL-P_4SDC1,ADL_N_REV0,ADL-N_REV1,ADL_SBGA_5GC,RPL-SBGA_5SC,RPL-S_3SDC2,MTL_PSS_1.0_BLOCK,RPL-P_3SDC2,ADL_SBGA_3DC4,MTLSDC2,LNLM3SDC3,ARL_PSS_BLOCK</t>
  </si>
  <si>
    <t>alderlake-m,alderlake-n,alderlake-p,alderlake-sb,arrowlake-px,arrowlake-s,lunarlake-m,lunarlake-p,meteorlake-m,meteorlake-p,meteorlake-s,raptorlake-p,raptorlake-sbga,tigerlake-h</t>
  </si>
  <si>
    <t>Validate hot-plug USB keyboard functionality check in BIOS over USB Type-A port</t>
  </si>
  <si>
    <t>CSS-IVE-76159</t>
  </si>
  <si>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TestChip_19H1_PowerOn,JSLP_TestChip_19H1_PreAlpha,KBL_U21_PV,KBLR_Y_PV,KBLR_Y22_PV,LKF_Bx_ROW_19H1_Alpha,LKF_Bx_ROW_19H2_Beta,LKF_Bx_ROW_19H2_PV,LKF_Bx_ROW_20H1_PV,LKF_Bx_Win10X_PV,LKF_Bx_Win10X_Beta,LKF_N-1_(BXTM)_RS3_POE,LKF_Simics_VP_RS4_PSS1.0,LKF_Simics_VP_RS4_PSS1.1,RKL_S61_CMPH_Xcomp_DDR4_POE,RKL_S61_CMPH_Xcomp_DDR4_RS7_Beta,RKL_S61_CMPH_Xcomp_DDR4_RS7_PV,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0.5,RKL_Simics_VP_PSS0.8,RKL_Simics_VP_PSS1.0,RKL_Simics_VP_PSS1.1,TGL_ H81_RS4_Alpha,TGL_ H81_RS4_Beta,TGL_ H81_RS4_PV,TGL_H81_19H2_RS6_PreAlpha,TGL_Simics_VP_RS2_PSS0.3,TGL_Simics_VP_RS2_PSS0.5,TGL_Simics_VP_RS2_PSS0.8,TGL_Simics_VP_RS2_PSS1.0,TGL_Simics_VP_RS2_PSS1.1,TGL_Simics_VP_RS4_PSS0.8,TGL_Simics_VP_RS4_PSS1.0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M_ADP-M_LP4x_Win10x_Alpha,ADL-M_ADP-M_LP4x_Win10x_Beta,ADL-M_ADP-M_LP4x_Win10x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P_ADP-LP_DDR4_PreAlpha,ADL-P_ADP-LP_DDR5_PreAlpha</t>
  </si>
  <si>
    <t>BIOS-Boot-Flows,USB/XHCI ports</t>
  </si>
  <si>
    <t>BC-RQTBC-10561
BC-RQTBC-9903
IceLake-UCIS-1987
BC-RQTBC-2803
BC-RQTBC-12793
IceLake-UCIS-822
 LKF PSS UCIS Coverage: IceLake-UCIS-822
TGL Coverage Ref: 1209951182, IceLake-UCIS-1438
TGL: BC-RQTBCTL-737,BC-RQTBCTL-742
JSL PRD Coverage: BC-RQTBC-16210, BC-RQTBC-16215
RKL Coverage ID :2203202059,2203202085
JSLP Coverage ID: 2203202085
LKF ROW Coverage ID : 4_335-LZ-795 ADL:2203202059</t>
  </si>
  <si>
    <t>USB Keyboard should be functional without hang and any issues under bios setup</t>
  </si>
  <si>
    <t>bios.alderlake,bios.amberlake,bios.apollolake,bios.arrowlake,bios.broxton,bios.cannonlake,bios.coffeelake,bios.cometlake,bios.geminilake,bios.icelake-client,bios.jasperlake,bios.kabylake,bios.kabylake_r,bios.lakefield,bios.lunarlake,bios.meteorlake,bios.raptorlake,bios.raptorlake_refresh,bios.rocketlake,bios.skylake,bios.tigerlake,bios.whiskeylake,ifwi.amberlake,ifwi.apollolake,ifwi.broxton,ifwi.cannonlake,ifwi.coffeelake,ifwi.cometlake,ifwi.geminilake,ifwi.icelake,ifwi.kabylake,ifwi.kabylake_r,ifwi.lakefield,ifwi.raptorlake,ifwi.raptorlake_refresh,ifwi.tigerlake,ifwi.whiskeylake</t>
  </si>
  <si>
    <t>bios.alderlake,bios.amberlake,bios.apollolake,bios.arrowlake,bios.broxton,bios.cannonlake,bios.coffeelake,bios.cometlake,bios.geminilake,bios.icelake-client,bios.jasperlake,bios.kabylake,bios.kabylake_r,bios.lakefield,bios.lunarlake,bios.meteorlake,bios.raptorlake,bios.rocketlake,bios.tigerlake,bios.whiskeylake,ifwi.amberlake,ifwi.apollolake,ifwi.broxton,ifwi.cannonlake,ifwi.coffeelake,ifwi.cometlake,ifwi.geminilake,ifwi.icelake,ifwi.kabylake,ifwi.kabylake_r,ifwi.lakefield,ifwi.raptorlake,ifwi.tigerlake,ifwi.whiskeylake</t>
  </si>
  <si>
    <t>To verify hot-plug USB keyboard functionality check in BIOS over USB Type-A port</t>
  </si>
  <si>
    <t>ICL-FW-PSS0.3,ICL-FW-PSS0.5,C3_NA,C4_NA,Non_EMMC,GLK-RS3-10_IFWI,BIOS_BAT_QRC,ICL_BAT_NEW,BIOS_EXT_BAT,InProdATMS1.0_03March2018,ICL_RVPC_NA,OBC-CNL-PCH-PCIE-Storage-NVME,OBC-CFL-PCH-PCIE-Storage-NVME,OBC-ICL-PCH-PCIE-Storage-NVME,OBC-TGL-PCH-PCIE-Storage-NVME,RKL_PSS0.5,TGL_PSS_IN_PRODUCTION,TGL_BIOS_PO_P1,TGL_IFWI_PO_P1,TGL_H_PSS_BIOS_BAT,RKL_POE,RKL_CML_S_TGPH_PO_P2,TGL_IFWI_FOC_BLUE,ADL_S_Dryrun_Done,CML-H_ADP-S_PO_Phase1,ADL-S_TGP-H_PO_Phase1,ADL-S_ADP-S_DDR4_2DPC_PO_Phase1,ADL_P_Automated_TCs,COMMON_QRC_BAT,MTL_PSS_0.5,ADL_P_ERB_BIOS_PO,ADL_S_QRCBAT,IFWI_Payload_Common,ADL-S_Delta,ADL-S_Delta1,ADL-P_ADP-LP_DDR4_PO Suite_Phase1,RKL-S X2_(CML-S+CMP-H)_S102,RKL-S X2_(CML-S+CMP-H)_S62,PO_Phase_1,ADL-P_ADP-LP_LP5_PO Suite_Phase1,ADL-P_ADP-LP_DDR5_PO Suite_Phase1,ADL-P_ADP-LP_LP4x_PO Suite_Phase1,ADL-P_QRC,RPL_S_PSS_BASE,UTR_SYNC,Automation_Inproduction,MTL_PSS_0.8_Block,MTL_HFPGA_SOC_S,RPL_S_MASTER,RPL_S_BackwardComp,ADL-S_3SDC4,ADL_N_MASTER,ADL_N_REV0,ADL_N_3SDC1,IFWI_TEST_SUITE,IFWI_COMMON_UNIFIED,MTL_Test_Suite,MTL_PSS_0.8,TGL_H_MASTER,RPL-S_ 5SGC1,RPL-S_4SDC1,RPL-S_4SDC2,RPL-S_2SDC8,RPL-S_2SDC9,RPL-S_2SDC1,RPL-S_2SDC2,RPL-S_2SDC3,MTL_P_VS_0.8,MTL_TEMP,MTL_IFWI_Sanity,MTL_S_PSS_0.5,RPL_S_PO_P1,MTL_S_IFWI_PSS_0.5,RPL-P_3SDC2,MTL_S_VS0,RPL_S_IFWI_PO_Phase2,RPL-SBGA_5SC,RPL-SBGA_3SC,RPL-SBGA_4SC,,1,,2,MTL-M/P_Pre-Si_In_Production,MTL-M_5SGC1,MTL-M_4SDC1,MTL-M_4SDC2,MTL-M_3SDC3,MTL-M_2SDC4,MTL-M_2SDC5,MTL-M_2SDC6,RPL_P_PSS_BIOS,RPL-Px_5SGC1,RPL-Px_4SDC1,LNL_M_PSS0.8,RPL_SBGA_PO_P1,NA_4_FHF,RPL_SBGA_IFWI_PO_Phase2,LNL_M_PSS0.5,MTL-P_5SGC1,MTL-P_4SDC1,MTL-P_4SDC2,MTL-P_3SDC3,MTL-P_3SDC4,MTL-P_2SDC5,MTL-P_2SDC6,RPL-S_Post-Si_In_Production,RPL-Px_4SP2,RPL-Px_2SDC1,RPL-P_2SDC3,RPL-P_2SDC4,MTL_M_P_PV_POR,RPL-SBGA_3SC-2,LNLM5SGC,LNLM3SDC2,LNLM3SDC4,LNLM3SDC5,LNLM2SDC6,LNLM2SDC7,RPL_Hx-R-GC,RPL_Hx-R-DC1,ARL_S_PSS1.0,RPL-S_2SDC9,RPLS_SV1GC,RPLS_Win10GC,RPLS_SV1DCRPLP_SV1DC2,RPLP_Win10DC2</t>
  </si>
  <si>
    <t>alderlake-m,alderlake-p,alderlake-s,alderlake-sb,arrowlake-p,arrowlake-px,arrowlake-s,lunarlake-m,lunarlake-p,lunarlake-s,meteorlake-m,meteorlake-p,raptorlake-p,raptorlake-px,raptorlake-s,raptorlake_refresh-sbga,tigerlake-h</t>
  </si>
  <si>
    <t>Validate USB 2.0 device hot-plug functionality over USB2.0 Type-A port</t>
  </si>
  <si>
    <t>CSS-IVE-76260</t>
  </si>
  <si>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P,ICL_HFPGA_RS1_PSS_1.0C,ICL_HFPGA_RS1_PSS_1.0P,ICL_HFPGA_RS2_PSS_1.1,ICL_Simics_VP_RS1_PSS_0.5C,ICL_Simics_VP_RS1_PSS_0.5P,ICL_Simics_VP_RS1_PSS_0.8C,ICL_Simics_VP_RS1_PSS_0.8P,ICL_Simics_VP_RS1_PSS_1.0C,ICL_Simics_VP_RS1_PSS_1.0P,ICL_Simics_VP_RS2_PSS_1.1,ICL_U42_RS6_PV,ICL_Y42_RS6_PV,JSLP_POR_20H1_Alpha,JSLP_POR_20H1_PreAlpha,JSLP_POR_20H2_Beta,JSLP_POR_20H2_PV,JSLP_TestChip_19H1_PowerOn,JSLP_TestChip_19H1_PreAlpha,KBL_U21_PV,KBLR_Y_PV,KBLR_Y22_PV,LKF_Bx_ROW_19H1_Alpha,LKF_Bx_ROW_19H2_Beta,LKF_Bx_ROW_19H2_PV,LKF_Bx_ROW_20H1_PV,LKF_Bx_Win10X_PV,LKF_Bx_Win10X_Beta,LKF_N-1_(BXTM)_RS3_POE,RKL_S61_CMPH_Xcomp_DDR4_POE,RKL_S61_CMPH_Xcomp_DDR4_RS7_Beta,RKL_S61_CMPH_Xcomp_DDR4_RS7_PV,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0.5,RKL_Simics_VP_PSS0.8,RKL_Simics_VP_PSS1.0,RKL_Simics_VP_PSS1.1,TGL_ H81_RS4_Alpha,TGL_ H81_RS4_Beta,TGL_ H81_RS4_PV,TGL_H81_19H2_RS6_PreAlpha,TGL_Simics_VP_RS2_PSS0.5,TGL_Simics_VP_RS2_PSS0.8,TGL_Simics_VP_RS2_PSS1.0,TGL_Simics_VP_RS2_PSS1.1,TGL_Simics_VP_RS4_PSS0.8,TGL_Simics_VP_RS4_PSS1.0 ,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t>
  </si>
  <si>
    <t>USB/XHCI ports,USB2.0</t>
  </si>
  <si>
    <t>BC-RQTBC-9831
IceLake-UCIS-768
BC-RQTBC-14231
IceLake-UCIS-1985
IceLake-UCIS-1984
 LKF PSS UCIS Coverage: IceLake-UCIS-768
TGL Coverage Ref: 1209951144, IceLake-UCIS-4345,2207376791
TGL: 220195268,BC-RQTBCTL-671,BC-RQTBCTL-743,220194395
JSL PRD coverage :  BC-RQTBC-16142, BC-RQTBC-16216
RKL Coverage ID :2203201802,2203202105
JSLP Coverage ID: 2203201802,2203202105
LKF ROW Coverage ID : 4_335-LZ-795
ADL :  2205446166,2203202105</t>
  </si>
  <si>
    <t>USB 2.0 device should get enumerated and functional on hot plugging without any issue</t>
  </si>
  <si>
    <t>bios.amberlake,bios.apollolake,bios.arrowlake,bios.broxton,bios.cannonlake,bios.coffeelake,bios.cometlake,bios.geminilake,bios.icelake-client,bios.kabylake,bios.kabylake_r,bios.lakefield,bios.meteorlake,bios.raptorlake,bios.raptorlake_refresh,bios.tigerlake,bios.whiskeylake,ifwi.amberlake,ifwi.apollolake,ifwi.arrowlake,ifwi.broxton,ifwi.cannonlake,ifwi.coffeelake,ifwi.cometlake,ifwi.geminilake,ifwi.icelake,ifwi.kabylake,ifwi.kabylake_r,ifwi.lakefield,ifwi.lunarlake,ifwi.meteorlake,ifwi.raptorlake,ifwi.raptorlake_refresh,ifwi.tigerlake,ifwi.whiskeylake</t>
  </si>
  <si>
    <t>bios.amberlake,bios.apollolake,bios.broxton,bios.cannonlake,bios.coffeelake,bios.cometlake,bios.geminilake,bios.icelake-client,bios.kabylake,bios.kabylake_r,bios.lakefield,bios.raptorlake,bios.tigerlake,bios.whiskeylake,ifwi.amberlake,ifwi.apollolake,ifwi.broxton,ifwi.cannonlake,ifwi.coffeelake,ifwi.cometlake,ifwi.geminilake,ifwi.icelake,ifwi.kabylake,ifwi.kabylake_r,ifwi.lakefield,ifwi.meteorlake,ifwi.raptorlake,ifwi.tigerlake,ifwi.whiskeylake</t>
  </si>
  <si>
    <t>This test is to verify USB2.0 device hot plug functionality over USB2.0 Type-A port
Android OS related steps:
Step 1  The DUT is connected to the PC with USB cable  
Step 2  Open the Phone Flash tool application
Step 3  Select the Android OS file to be flashed and the version you want to flash on eMMC
Step 4  Press the Start to flash button
Step 5  Wait till flash complete
Step 6  Once flash is completed, boot to Android OS.
Step 7 Connect USB 2.0 device to DUT. Device should get detected.
Expected results:
USB 2.0 device should get detected in DUT on hot plugging</t>
  </si>
  <si>
    <t>GraCom,GLK-FW-PO,L5_milestone_only,ICL-ArchReview-PostSi,GLK_Win10S,GLK-RS3-10_IFWI,UDL_2.0,UDL_ATMS2.0,UDL2.0_ATMS2.0,OBC-CNL-PCH-SDIO-Storage-Sdcard,OBC-CFL-PCH-SDIO-Storage-Sdcard,OBC-ICL-PCH-SDIO-Storage-Sdcard,OBC-TGL-PCH-SDIO-Storage-SDCard,TGL_NEW_BAT,CML_DG1,TGL_IFWI_FOC_BLUE,CML-H_ADP-S_PO_Phase3,TGL_U_EX_BAT,ADL-S_ADP-S_DDR4_2DPC_PO_Phase2,TGL_QRC_BAT,RKL_CMLS_CPU_TCS,IFWI_Payload_Platform,MTL_PSS_0.8,ADL-P_ADP-LP_DDR4_PO Suite_Phase2,RKL-S X2_(CML-S+CMP-H)_S102,RKL-S X2_(CML-S+CMP-H)_S62,PO_Phase_2,ADL-P_ADP-LP_LP5_PO Suite_Phase2,ADL-P_ADP-LP_DDR5_PO Suite_Phase2,ADL-P_ADP-LP_LP4x_PO Suite_Phase2,UTR_SYNC,Automation_Inproduction,RPL_S_MASTER, RPL_S_BackwardComp,ADL-S_ 5SGC_1DPC,ADL-S_4SDC2,ADL-S_4SDC2,ADL-P_5SGC1,ADL_M_MASTER,ADL-M_5SGC1,MTL_Test_Suite,RPL_S_PSS_BASE,IFWI_TEST_SUITE,IFWI_COMMON_UNIFIED,MTL_PSS_0.8,TGL_H_MASTER,RPL-S_ 5SGC1,RPL-S_4SDC1,RPL-S_4SDC2,RPL-S_4SDC2,RPL-S_2SDC8,RPL-S_2SDC9,RPL-S_2SDC1,RPL-S_2SDC2,RPL-S_2SDC3,RPL_S_PO_P2,RPL-Px_5SGC1, ,RPL-Px_4SDC1,RPL-P_5SGC1,RPL-P_DC7,RPL-P_4SDC1,RPL-P_3SDC2,RPL_P_MASTER,NA_4_FHF,RPL-SBGA_5SC,RPL-SBGA_3SC,RPL-SBGA_4SC,,1,,2,RPL-S_3SDC1,RPL_P_PSS_BIOS,RPL_Px_PO_P2,MTL-M_5SGC1,MTL-M_4SDC1,MTL-M_4SDC2,MTL-M_3SDC3,MTL-M_2SDC4,MTL-M_2SDC5,MTL-M_2SDC6,RPL_SBGA_PO_P2,MTL_IFWI_CBV_PCHC,RPL_P_PO_P2,RPL-Px_4SP2, RPL-Px_2SDC1,RPL-P_2SDC3,RPL-P_2SDC4
,RPL_P_PO_P2,RPL-SBGA_3SC2,MTLSGC1,MTLSDC1,MTLSDC2,MTLSDC3,MTLSDC4,2,RPL_P_Q0_DC2_PO_P2,LNLM5SGC,LNLM3SDC2,LNLM3SDC4,LNLM3SDC5,LNLM2SDC6,LNLM2SDC7,ARL_S_IFWI_0.8PSS,RPL_Hx-R-GC,RPL_Hx-R-DC1,RPL-S_2SDC9,RPLS_SV1GC,RPLS_Win10GC,RPLS_SV1DC,RPLP_SV1GC,RPLP_Win10GC,RPLP_SV1DC1,RPLP_Win10DC1RPLP_SV1DC2,RPLP_Win10DC2</t>
  </si>
  <si>
    <t>arrowlake-px,arrowlake-s,lunarlake-m,lunarlake-p,lunarlake-s,meteorlake-m,meteorlake-s,raptorlake-p,raptorlake-px,raptorlake-s,raptorlake_refresh-sbga,tigerlake-h</t>
  </si>
  <si>
    <t>Validate Type-C USB2.0 Host Mode (Type-C to A) functionality on hot insert and removal over Type-C port</t>
  </si>
  <si>
    <t>CSS-IVE-76581</t>
  </si>
  <si>
    <t>ADL-S_ADP-S_UDIMM_DDR5_1DPC_PreAlpha,CFL_H62_RS2_PV,CFL_H62_RS3_PV,CFL_H62_RS4_PV,CFL_H62_RS5_PV,CFL_H62_uSFF_KC_RS4_PV,CFL_H82_RS5_PV,CFL_H82_RS6_PV,CFL_KBPH_S62_RS3_PV,CFL_KBPH_S82_RS6_PV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ICL_Simics_VP_RS1_PSS_1.0C,ICL_Simics_VP_RS1_PSS_1.0P,ICL_Simics_VP_RS2_PSS_1.1,ICL_U42_RS6_PV,ICL_Y42_RS6_PV,JSLP_POR_20H1_Alpha,JSLP_POR_20H1_PreAlpha,JSLP_POR_20H2_Beta,JSLP_POR_20H2_PV,JSLP_TestChip_19H1_PowerOn,JSLP_TestChip_19H1_PreAlpha,KBLR_U42_PV,KBLR_Y_PV,KBLR_Y22_PV,LKF_A0_RS4_Alpha,LKF_A0_RS4_POE,LKF_B0_RS4_Beta,LKF_B0_RS4_PO,LKF_B0_RS4_PV ,LKF_Bx_ROW_19H1_Alpha,LKF_Bx_ROW_19H2_Beta,LKF_Bx_ROW_19H2_PV,LKF_Bx_ROW_20H1_PV,LKF_Bx_Win10X_PV,LKF_Bx_Win10X_Beta,LKF_HFPGA_RS3_PSS1.0,LKF_HFPGA_RS3_PSS1.1,LKF_HFPGA_RS4_PSS1.0,LKF_N-1_(BXTM)_RS3_POE,LKF_N-1_(ICL)_RS3_POE,LKF_Simics_VP_RS4_PSS1.0,LKF_Simics_VP_RS4_PSS1.1,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H81_19H2_RS6_PreAlpha,TGL_Simics_VP_RS2_PSS0.5,TGL_Simics_VP_RS2_PSS0.8,TGL_Simics_VP_RS2_PSS1.0,TGL_Simics_VP_RS2_PSS1.1,TGL_Simics_VP_RS4_PSS0.8,TGL_Simics_VP_RS4_PSS1.0 ,TGL_Simics_VP_RS4_PSS1.1,TGL_U42_RS4_PV,TGL_UY42_PO,TGL_Y42_RS4_PV,WHL_U42_Corp_PV,WHL_U42_PV,WHL_U43e_Corp_PV,ADL-S_ADP-S_UDIMM_DDR5_1DPC_PV,ADL-S_ADP-S_UDIMM_DDR5_2DPC_Alpha,ADL-S_ADP-S_UDIMM_DDR5_2DPC_Beta,ADL-S_ADP-S_UDIMM_DDR5_2DPC_PreAlpha,ADL-S_ADP-S_UDIMM_DDR5_2DPC_PV,ADL-S_TGP-H_SODIMM_DDR4_1DPC_POE,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POE,ADL-M_ADP-M_LP5_20H1_Alpha,ADL-M_ADP-M_LP5_20H1_Beta,ADL-M_ADP-M_LP5_20H1_PV,ADL-M_ADP-M_LP5_21H1_POE,ADL-M_ADP-M_LP5_21H1_POE,ADL-M_ADP-M_LP5_21H1_Alpha,ADL-M_ADP-M_LP5_21H1_Beta,ADL-M_ADP-M_LP5_21H1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JSLP_Win10x_PreAlpha,JSLP_Win10x_PV,JSLP_Win10x_Alpha,JSLP_Win10x_Beta,MTL_M_Simics_PSS1.1,MTL_P_Simics_PSS1.1,ADL-P_ADP-LP_LP5_PreAlpha,ADL-P_ADP-LP_L4X_PreAlpha,ADL-P_ADP-LP_DDR4_PreAlpha,ADL-P_ADP-LP_DDR5_PreAlpha</t>
  </si>
  <si>
    <t>EC-Lite,TBT_PD_EC_NA,TCSS,USB2.0,USB-TypeC</t>
  </si>
  <si>
    <t>LKF PRD Coverage: BC-RQTBCLF-468
TGL Coverage : 1209950986, 1209951124
ICL Coverage : IceLake-UCIS-1757, IceLake-UCIS-1758
TGL: 220195267,BC-RQTBCTL-671,220194392,220194397,220195265
LKF PSS UCSI Coverage: 4_335-UCIS-2980, 4_335-UCIS-2983
JSL PRD coverage :  BC-RQTBC-16142
RKL Coverage ID :2203201802
JSLP Coverage ID: 2203201802
ADL: 2205445428 , 2209397682MTL_P:22010767569MTL_M:22010767598MTL : 16011327244</t>
  </si>
  <si>
    <t>USB 2.0 disk should function without any issue on hot insert and removal over Type-C port</t>
  </si>
  <si>
    <t>bios.alderlake,bios.amberlake,bios.apollolake,bios.arrowlake,bios.broxton,bios.cannonlake,bios.coffeelake,bios.cometlake,bios.geminilake,bios.icelake-client,bios.jasperlake,bios.kabylake,bios.kabylake_r,bios.lakefield,bios.lunarlake,bios.meteorlake,bios.raptorlake,bios.raptorlake_refresh,bios.rocketlake,bios.tigerlake,bios.tigerlake_refresh,bios.whiskeylake,ifwi.amberlake,ifwi.apollolake,ifwi.arrowlake,ifwi.broxton,ifwi.cannonlake,ifwi.coffeelake,ifwi.cometlake,ifwi.geminilake,ifwi.icelake,ifwi.kabylake,ifwi.kabylake_r,ifwi.lakefield,ifwi.lunarlake,ifwi.meteorlake,ifwi.raptorlake,ifwi.raptorlake_refresh,ifwi.tigerlake,ifwi.whiskeylake</t>
  </si>
  <si>
    <t>USB Tree View,USB View,iTestSuite</t>
  </si>
  <si>
    <t>This test is to validate Type-C USB2.0 Host Mode (Type-C to A) functionality on hot insert and removal over Type-C port</t>
  </si>
  <si>
    <t>GraCom,KBL_NON_ULT,GLK-IFWI-SI,GLK_eSPI_Sanity_inprod,ICL_PSS_BAT_NEW,ICL_BAT_NEW,BIOS_EXT_BAT,UDL2.0_ATMS2.0,ec-tgl-pss-exbat,EC-AML-NA,TGL_ERB_PO,ECLITE-BAT,CML_BIOS_SPL,TGL_BIOS_PO_P2,TGL_IFWI_PO_P1,TGL_BIOS_IPU_QRC_BAT,TGL_BIOS_IPU_QRC_BAT,ADL-S_TGP-H_PO_Phase2,COMMON_QRC_BAT,ADL_S_QRCBAT,IFWI_Payload_IOM,IFWI_Payload_TBT,IFWI_Payload_EC,ADL-P_QRC,ADL-P_QRC_BAT,UTR_SYNC,MTL_P_MASTER,MTL_M_MASTER,MTL_S_MASTER,MTL_N_MASTER,RPL_S_MASTER,RPL_P_MASTER,RPL_S_BackwardComp,ADL-S_ 5SGC_1DPC,ADL_N_MASTER,ADL_N_5SGC1,ADL_N_4SDC1,ADL_N_3SDC1,ADL_N_2SDC1,ADL_N_2SDC2,ADL_N_2SDC3,IFWI_TEST_SUITE,IFWI_COMMON_UNIFIED,MTL_Test_Suite,IFWI_FOC_BAT,RPL-S_ 5SGC1,ADL-P_5SGC1,ADL-P_5SGC2,ADL_M_QRC_BAT,ADL-M_5SGC1,ADL-M_2SDC2,ADL-M_3SDC1,ADL-M_3SDC2,ADL-M_2SDC1,ADL-M_QRC_BAT,ADL-P_3SDC2,ADL-P_3SDC3,ADL-P_3SDC4,ADL-P_2SDC1,ADL-P_2SDC2,ADL-P_2SDC3,ADL-N_QRC_BAT,RPL-Px_5SGC1,RPL-Px_3SDC1,RPL-P_5SGC1,RPL-P_5SGC2,RPL-P_4SDC1,RPL-P_3SDC2,RPL-P_2SDC3,RPL_S_QRCBAT,RPL_S_IFWI_PO_Phase2,RPL_S_PO_P3,ADL_N_REV0,ADL-N_REV1,MTL_IFWI_BAT,ADL_SBGA_5GC,RPL-SBGA_5SC,RPL-S_2SDC4,RPL_Px_PO_P3,RPL_Px_QRC,LNL_M_PSS0.8,ADL-S_Post-Si_In_Production,MTL-M_5SGC1,MTL-M_4SDC1,MTL-M_4SDC2,MTL-M_3SDC3,MTL-M_2SDC4,MTL-M_2SDC5,MTL-M_2SDC6,MTL_IFWI_IAC_IOM,RPL_SBGA_PO_P3,RPL_SBGA_IFWI_PO_Phase2,MTL_IFWI_CBV_TBT,MTL_IFWI_CBV_EC,MTL_IFWI_CBV_IOM,MTL-P_5SGC1,MTL-P_4SDC1,MTL-P_4SDC2,MTL-P_3SDC3,MTL-P_3SDC4,MTL-P_2SDC5,MTL-P_2SDC6,RPL_P_PO_P3,MTL_PSS_0.8_Block,RPL-SBGA_4SC,RPL-sbga_QRC_BAT,RPL-Px_4SP2,RPL-P_2SDC4,RPL-P_2SDC5,RPL-P_2SDC6,RPL-Px_2SDC1,MTL_M_P_PV_POR,RPL-SBGA_2SC1,RPL-SBGA_2SC2-2,MTL_PSS_1.1,MTL_PSS_1.0_Block,RPL_P_QRC,MTLSDC1,MTLSGC1,MTLSDC4,MTLSDC3,MTLSDC2,RPL_P_Q0_DC2_PO_P3,LNLM5SGC,LNLM3SDC3,LNLM3SDC4,LNLM3SDC5,LNLM3SDC1,LNLM2SDC6,ARL_S_IFWI_1.1PSS,RPL_Hx-R-DC1,RPL_Hx-R-GC,RPL_Hx-R-GC,RPL_Hx-R-DC1,ARL_S_PSS1.0,LNLM2SDC7,RPL-P_DC7,RPLS_SV1DC,RPLHx_Win10GC,RPLP_SV1GC,RPLP_Win10GC,RPLP_SV1DC1,RPLP_Win10DC1,RPLP_SV1DC2,RPLP_Win10DC2,RPL-P_DC7,RPL-SBGA_DC3</t>
  </si>
  <si>
    <t>alderlake-m,alderlake-n,alderlake-p,alderlake-s,alderlake-sb,arrowlake-px,arrowlake-s,lunarlake-m,lunarlake-p,lunarlake-s,meteorlake-m,meteorlake-n,meteorlake-p,meteorlake-s,raptorlake-p,raptorlake-px,raptorlake-s,raptorlake-sbga,raptorlake_refresh-sbga</t>
  </si>
  <si>
    <t>Verify system wakes from S3 using Keyboard as Wake Source</t>
  </si>
  <si>
    <t>CSS-IVE-77147</t>
  </si>
  <si>
    <t>ADL-S_ADP-S_SODIMM_DDR5_1DPC_Alpha,AML_5W_Y22_ROW_PV,ADL-S_ADP-S_UDIMM_DDR5_1DPC_PreAlpha,AML_7W_Y22_KC_PV,AMLR_Y42_Corp_RS6_PV,AMLR_Y42_PV_RS6,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Y22_PV,GLK_B0_RS3_PV,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42_PV,KBL_U21_PV,KBL_U22_PV,KBL_U23e_PV,KBL_Y22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OE,TGL_H81_19H2_RS6_PreAlpha,TGL_Simics_VP_RS2_PSS0.8,TGL_Simics_VP_RS2_PSS1.0,TGL_Simics_VP_RS2_PSS1.1,TGL_Simics_VP_RS4_PSS0.8,TGL_Simics_VP_RS4_PSS1.1,TGL_U42_RS4_PV,TGL_Y42_RS4_PV,TGL_Z0_(TGPLP-A0)_RS4_PPOExit,WHL_U42_Corp_PV,WHL_U42_PV,WHL_U43e_Corp_PV,ADL-S_ADP-S_UDIMM_DDR5_1DPC_PV,ADL-S_ADP-S_UDIMM_DDR5_2DPC_Alpha,ADL-S_ADP-S_UDIMM_DDR5_2DPC_Beta,ADL-S_ADP-S_UDIMM_DDR5_2DPC_POE,ADL-S_ADP-S_UDIMM_DDR5_2DPC_PreAlpha,ADL-S_ADP-S_UDIMM_DDR5_2DPC_PV,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0.5,MTL_P_Simics_PSS0.8,MTL_P_Simics_PSS1.0,MTL_M_Simics_PSS1.1,MTL_P_Simics_PSS1.1,ADL-P_ADP-LP_LP5_PreAlpha,ADL-P_ADP-LP_L4X_PreAlpha,ADL-P_ADP-LP_DDR4_PreAlpha,ADL-P_ADP-LP_DDR5_PreAlpha</t>
  </si>
  <si>
    <t>BC-RQTBC-10214
BC-RQTBC-16713
BC-RQTBC-9988
TGL:BC-RQTBCTL-747 ,2202411163,2201565348
JSL PRD Coverage: BC-RQTBC-16220.4_335-UCIS-1795 , 2202553186	
RKL: 2206972879, 2206874083
ADL: 2205168301
MTL : 16011327070, 16011327243</t>
  </si>
  <si>
    <t>System should wake from Sleep via Wake Source keyboard</t>
  </si>
  <si>
    <t>bios.alderlake,bios.amberlake,bios.apollolake,bios.arrowlake,bios.broxton,bios.cannonlake,bios.cometlake,bios.geminilake,bios.icelake-client,bios.jasperlake,bios.kabylake,bios.kabylake_r,bios.lunarlake,bios.meteorlake,bios.raptorlake,bios.raptorlake_refresh,bios.rocketlake,bios.skylake,bios.tigerlake,bios.whiskeylake,ifwi.amberlake,ifwi.apollolake,ifwi.arrowlake,ifwi.broxton,ifwi.cannonlake,ifwi.cometlake,ifwi.geminilake,ifwi.icelake,ifwi.kabylake,ifwi.kabylake_r,ifwi.lunarlake,ifwi.meteorlake,ifwi.raptorlake,ifwi.raptorlake_refresh,ifwi.tigerlake,ifwi.whiskeylake</t>
  </si>
  <si>
    <t>1. Boot to OS. Goto Power Options in Control Panel.
2. Click 'Choose what the power buttons do', change the power button function to sleep when press and click Apply.
3. Press the power button ,check whether system can enter sleep.
Pass Criteria:
3. SUT enters sleep without any errors.
Android OS steps:
Steps:
Step 1 Connect the DUT to USB keyboard
Step 2 Make device move to S0i3 state using Power button
Step 3 Wake system from S0i3 using keyboard connected
Expected Results:
DUT should enter and exit S0i3</t>
  </si>
  <si>
    <t>GraCom,GLK-FW-PO,ICL_BAT_NEW,BIOS_EXT_BAT,InProdATMS1.0_03March2018,PSE 1.0,OBC-CNL-PCH-IO-PM-Sx,OBC-ICL-PCH-IO-PM-Sx,OBC-TGL-PCH-IO-PM-Sx,GLK_ATMS1.0_Automated_TCs,KBLR_ATMS1.0_Automated_TCs,TGL_NEW_BAT,TGL_H_PSS_BIOS_BAT,ADL_S_Dryrun_Done,ADL-S_ADP-S_DDR4_2DPC_PO_Phase3,ADL_P_Automated_TCs,COMMON_QRC_BAT,TGL_H_QRC_NA,ADL_S_QRCBAT,IFWI_Payload_BIOS,IFWI_Payload_PMC,IFWI_Payload_EC,,ADL-P_ADP-LP_DDR4_PO Suite_Phase3,PO_Phase_3,ADL-P_ADP-LP_LP5_PO Suite_Phase3,ADL-P_ADP-LP_DDR5_PO Suite_Phase3,ADL-P_ADP-LP_LP4x_PO Suite_Phase3,RKL-S X2_(CML-S+CMP-H)_S62,RKL-S X2_(CML-S+CMP-H)_S102,ADL-P_QRC,ADL-P_QRC_BAT,UTR_SYNC,MTL_HFPGA_SOC_S,RPL_S_BackwardComp,RPL_S_MASTER,RPL-P_5SGC1,RPL-P_4SDC1,RPL-P_3SDC2,RPL-P_2SDC3,RPL-S_5SGC1,RPL-S_4SDC1,RPL-S_4SDC2,RPL-S_2SDC1,RPL-S_2SDC2,RPL-S_2SDC3,RPL-S_ 5SGC1,ADL-S_ 5SGC_1DPC,ADL-S_4SDC1,ADL-S_4SDC2,ADL-S_4SDC3,ADL-S_3SDC4,ADL_N_MASTER,ADL_N_5SGC1,ADL_N_4SDC1,ADL_N_3SDC1,ADL_N_2SDC1,ADL_N_2SDC3,IFWI_TEST_SUITE,IFWI_COMMON_UNIFIED,TGL_H_MASTER,QRC_BAT_Customized,ADL-P_5SGC2,RPL_S_PO_P2,ADL_N_REV0,MTL_SIMICS_IN_EXECUTION_TEST,ADL_N_PO_Phase3,ADL-N_QRC_BAT,ADL-N_REV1,RPL_S_QRCBAT,RPL_S_IFWI_PO_Phase3,MTL_IFWI_BAT,MTL_HSLE_Sanity_SOC,ADL_SBGA_5GC,ADL_SBGA_3DC1,ADL_SBGA_3DC2,ADL_SBGA_3DC3,ADL_SBGA_3DC4,RPL-SBGA_5SC,RPL-SBGA_3SC1,RPL-S_2SDC7,RPL-S_2SDC8,RPL-Px_5SGC1,RPL_Px_PO_P2,RPL_Px_QRC,MTL-M_5SGC1,MTL-M_4SDC1,MTL-M_4SDC2,MTL-M_3SDC3,MTL-M_2SDC4,MTL-M_2SDC5,MTL-M_2SDC6,ADL-S_Post-Si_In_Production,MTL_IFWI_IAC_BIOS,RPL_SBGA_IFWI_PO_Phase3,MTL_IFWI_CBV_PMCV,MTL-P_5SGC1,MTL-P_4SDC1,MTL-P_4SDC2,MTL-P_3SDC3,MTL-P_3SDC4,MTL-P_2SDC5,MTL-P_2SDC6,MTL_A0_P1,RPL_P_PO_P2,RPL-S_Post-Si_In_Production,RPL-Px_4SP2,RPL-Px_2SDC1,RPL-P_2SDC4,RPL-P_2SDC5,RPL-P_2SDC6,RPL_P_QRC,MTLSGC1,MTLSDC1,MTLSDC4,RPL_P_Q0_DC2_PO_P2,LNLM5SGC,LNLM4SDC1,LNLM3SDC2,LNLM3SDC3,LNLM3SDC4,LNLM3SDC5,LNLM2SDC6,LNLM2SDC7,MTL_PSS_1.1,ARL_FT_BLK,RPL_Hx-R-GC,RPL_Hx-R-DC1,ARL_S_QRC,RPL-S_2SDC9,RPL-P_DC7,RPL-SBGA_DC3,RPLS_SV1GC, RPLS_Win10GC, RPLS_SV1DC,RPLHx_SV1GC,RPLHx_Win10GC</t>
  </si>
  <si>
    <t>alderlake-n,alderlake-p,alderlake-s,alderlake-sb,arrowlake-px,arrowlake-s,lunarlake-m,lunarlake-s,meteorlake-s,raptorlake-p,raptorlake-px,raptorlake-s,raptorlake-sbga,raptorlake_refresh-sbga,tigerlake-h</t>
  </si>
  <si>
    <t>Verify system wakes from sleep via Mouse as wake source</t>
  </si>
  <si>
    <t>CSS-IVE-77148</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</si>
  <si>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GLK_B0_RS4_PV,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22_PV,KBL_S42_PV,KBL_U21_PV,KBL_U22_PV,KBL_U23e_PV,KBL_Y22_PV,KBLR_U42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OE,TGL_H81_19H2_RS6_PreAlpha,TGL_Simics_VP_RS2_PSS0.8,TGL_Simics_VP_RS2_PSS1.0,TGL_Simics_VP_RS2_PSS1.1,TGL_Simics_VP_RS4_PSS0.8,TGL_Simics_VP_RS4_PSS1.1,TGL_Simics_VP_RS5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P_ADP-LP_DDR4_PreAlpha,ADL-P_ADP-LP_DDR5_PreAlpha</t>
  </si>
  <si>
    <t>BC-RQTBC-10214
BC-RQTBC-9988
BC-RQTBC-16713
TGL : BC-RQTBCTL-747, 2201565348, 2202411163
JSL : 4_335-UCIS-1795 , 2202553186	
RKL : 2206972879, 2206874083
ADL: 2205168301
MTL : 16011187692, 16011327487</t>
  </si>
  <si>
    <t>System should wake from Sleep via mouse</t>
  </si>
  <si>
    <t>bios.alderlake,bios.amberlake,bios.apollolake,bios.arrowlake,bios.broxton,bios.cannonlake,bios.coffeelake,bios.cometlake,bios.geminilake,bios.icelake-client,bios.jasperlake,bios.kabylake,bios.kabylake_r,bios.meteorlake,bios.raptorlake,bios.rocketlake,bios.skylake,bios.tigerlake,bios.whiskeylake,ifwi.amberlake,ifwi.apollolake,ifwi.arrowlake,ifwi.broxton,ifwi.cannonlake,ifwi.coffeelake,ifwi.cometlake,ifwi.geminilake,ifwi.icelake,ifwi.kabylake,ifwi.kabylake_r,ifwi.meteorlake,ifwi.raptorlake,ifwi.skylake,ifwi.tigerlake,ifwi.whiskeylake</t>
  </si>
  <si>
    <t>bios.alderlake,bios.amberlake,bios.apollolake,bios.broxton,bios.cannonlake,bios.coffeelake,bios.cometlake,bios.geminilake,bios.icelake-client,bios.jasperlake,bios.kabylake,bios.kabylake_r,bios.meteorlake,bios.raptorlake,bios.rocketlake,bios.tigerlake,bios.whiskeylake,ifwi.amberlake,ifwi.apollolake,ifwi.broxton,ifwi.cannonlake,ifwi.coffeelake,ifwi.cometlake,ifwi.geminilake,ifwi.icelake,ifwi.kabylake,ifwi.kabylake_r,ifwi.meteorlake,ifwi.raptorlake,ifwi.tigerlake,ifwi.whiskeylake</t>
  </si>
  <si>
    <t xml:space="preserve">Intention of the testcase is to verify system wakes from sleep via Mouse as wake source </t>
  </si>
  <si>
    <t>GraCom,GLK-FW-PO,ICL_BAT_NEW,BIOS_EXT_BAT,InProdATMS1.0_03March2018,PSE 1.0,OBC-CNL-PCH-IO-PM-Sx,OBC-ICL-PCH-IO-PM-Sx,OBC-TGL-PCH-IO-PM-Sx,GLK_ATMS1.0_Automated_TCs,KBLR_ATMS1.0_Automated_TCs,TGL_NEW_BAT,TGL_H_PSS_BIOS_BAT,ADL_S_Dryrun_Done,ADL-S_ADP-S_DDR4_2DPC_PO_Phase3,COMMON_QRC_BAT,TGL_H_QRC_NA,ADL_S_QRCBAT,IFWI_Payload_BIOS,IFWI_Payload_PMC,IFWI_Payload_EC,LNL_M_PSS1.0,ADL-P_ADP-LP_DDR4_PO Suite_Phase3,PO_Phase_3,ADL-P_ADP-LP_LP5_PO Suite_Phase3,ADL-P_ADP-LP_DDR5_PO Suite_Phase3,ADL-P_ADP-LP_LP4x_PO Suite_Phase3,RKL-S X2_(CML-S+CMP-H)_S62,RKL-S X2_(CML-S+CMP-H)_S102,ADL-P_QRC,ADL-P_QRC_BAT,UTR_SYNC,_Block,MTL_HFPGA_SOC_S,RPL_S_BackwardComp,RPL-P_5SGC1,RPL-P_4SDC1,RPL-P_3SDC2,RPL-P_2SDC3,RPL-S_5SGC1,RPL-S_4SDC1,RPL-S_4SDC2,RPL-S_2SDC1,RPL-S_2SDC2,RPL-S_2SDC3,RPL-S_ 5SGC1,RPL-S_2SDC8,ADL-S_ 5SGC_1DPC,ADL-S_4SDC1,ADL-S_4SDC2,ADL-S_4SDC3,ADL-S_3SDC4,ADL_N_MASTER,ADL_N_5SGC1,ADL_N_4SDC1,ADL_N_3SDC1,ADL_N_2SDC1,ADL_N_2SDC2,ADL_N_2SDC3,IFWI_TEST_SUITE,IFWI_COMMON_UNIFIED,TGL_H_MASTER,ADL-P_5SGC2,RPL_S_PO_P2,ADL_N_REV0,MTL_SIMICS_IN_EXECUTION_TEST,ADL_N_PO_Phase3,ADL-N_QRC_BAT,ADL-N_REV1,RPL_S_QRCBAT,RPL_S_IFWI_PO_Phase3,MTL_IFWI_BAT,MTL_HSLE_Sanity_SOC,ADL_SBGA_5GC,ADL_SBGA_3DC1,ADL_SBGA_3DC2,ADL_SBGA_3DC3,ADL_SBGA_3DC4,RPL-SBGA_5SC,RPL-S_2SDC7,RPL-Px_5SGC1,RPL_Px_PO_P2,RPL_Px_QRC,MTL-M_5SGC1,MTL-M_4SDC1,MTL-M_4SDC2,MTL-M_3SDC3,MTL-M_2SDC4,MTL-M_2SDC5,MTL-M_2SDC6,ADL-S_Post-Si_In_Production,RPL_SBGA_PO_P2,RPL_SBGA_IFWI_PO_Phase3,MTL_IFWI_CBV_PMC,MTL_IFWI_CBV_BIOS,MTL-P_5SGC1,MTL-P_4SDC1,MTL-P_4SDC2,MTL-P_3SDC3,MTL-P_3SDC4,MTL-P_2SDC5,MTL-P_2SDC6,MTL_A0_P1,RPL_P_PO_P2,RPL-S_Post-Si_In_Production,RPL-Px_4SP2,RPL-Px_2SDC1,RPL-P_2SDC4,RPL-P_2SDC5,RPL-P_2SDC6,RPL-sbga_QRC_BAT,ARL_Px_IFWI_CI,MTL_M_P_PV_POR,RPL_P_QRC,MTLSGC1,MTLSDC1,MTLSDC4,RPL_P_Q0_DC2_PO_P2,MTL_PSS_1.1,ARL_S_QRC,RPL-S_2SDC9,RPL-P_DC7,RPLS_SV1GC, RPLS_Win10GC, RPLS_SV1DC,RPLP_SV1GC,RPLP_Win10GC,RPLP_SV1DC1,RPLP_Win10DC1,RPLP_SV1DC2,RPLP_Win10DC2,MTL-P_S3NA</t>
  </si>
  <si>
    <t>alderlake-n,alderlake-p,alderlake-s,alderlake-sb,arrowlake-s,meteorlake-m,meteorlake-p,meteorlake-s,raptorlake-p,raptorlake-px,raptorlake-s,raptorlake-sbga,tigerlake-h</t>
  </si>
  <si>
    <t>Verify system wakes from sleep using Lid Action as Wake Source</t>
  </si>
  <si>
    <t>CSS-IVE-77149</t>
  </si>
  <si>
    <t>AML_5W_Y22_ROW_PV,AML_7W_Y22_KC_PV,AMLR_Y42_Corp_RS6_PV,AMLR_Y42_PV_RS6,CFL_H62_RS2_PV,CFL_H62_RS3_PV,CFL_H62_RS4_PV,CFL_H62_RS5_PV,CFL_H62_uSFF_KC_RS4_PV,CFL_H82_RS5_PV,CFL_H82_RS6_PV,CFL_U43e_LP3_KC_PV,CFL_U43e_PV,CML_H102_CMPH_DDR4_RS6_SR20_Beta,CML_H102_CMPH_DDR4_RS6_SR20_POE,CML_H102_CMPH_DDR4_RS7_SR20_PV,CML_H82_CMPH_DDR4_RS6_SR20_Beta,CML_H82_CMPH_DDR4_RS6_SR20_POE,CML_H82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H42_PV,KBL_U21_PV,KBL_U22_PV,KBL_U23e_PV,KBL_Y22_PV,KBLR_U42_PV,KBLR_Y_PV,KBLR_Y22_PV,TGL_ H81_RS4_Alpha,TGL_ H81_RS4_Beta,TGL_ H81_RS4_PV,TGL_H81_19H2_RS6_PreAlpha,TGL_U42_RS4_PV,TGL_Y42_RS4_PV,WHL_U42_Corp_PV,WHL_U42_PV,WHL_U43e_Corp_PV,TGL_U42_RS6_Alpha,TGL_U42_RS6_Beta,TGL_U42_RS6_PV,TGL_Y42_RS6_Alpha,TGL_Y42_RS6_Beta,TGL_Y42_RS6_PV,CML_U42_DG1_DDR4_PV,CML_U62_DG1_DDR4_PV,DG1_TGL_Y_PreAlpha,DG1_ TGL_Y _Alpha,DG1_ TGL_Y _Beta,DG1_ TGL_Y 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M_ADP-M_LP5_20H1_PreAlpha,ADL-M_ADP-M_LP5_21H1_PreAlpha,ADL-M_ADP-M_LP4x_Win10x_PreAlpha,ADL-P_ADP-LP_DDR4_PreAlpha,ADL-P_ADP-LP_DDR5_PreAlpha</t>
  </si>
  <si>
    <t>BC-RQTBC-9988
TGL: BC-RQTBCTL-1134
JSL : BC-RQTBC-16710 , 1607196202
RKL:2203202813
ADL : 2203202813
MTL : 16011187692, 16011327487</t>
  </si>
  <si>
    <t>System should wake from Sleep via LID_ACTION</t>
  </si>
  <si>
    <t>bios.alderlake,bios.amberlake,bios.apollolake,bios.arrowlake,bios.cannonlake,bios.coffeelake,bios.cometlake,bios.geminilake,bios.icelake-client,bios.jasperlake,bios.kabylake,bios.kabylake_r,bios.meteorlake,bios.raptorlake,bios.skylake,bios.tigerlake,bios.whiskeylake,ifwi.amberlake,ifwi.apollolake,ifwi.arrowlake,ifwi.cannonlake,ifwi.coffeelake,ifwi.cometlake,ifwi.geminilake,ifwi.icelake,ifwi.kabylake,ifwi.kabylake_r,ifwi.meteorlake,ifwi.raptorlake,ifwi.tigerlake,ifwi.whiskeylake</t>
  </si>
  <si>
    <t>bios.alderlake,bios.amberlake,bios.apollolake,bios.arrowlake,bios.cannonlake,bios.coffeelake,bios.cometlake,bios.geminilake,bios.icelake-client,bios.jasperlake,bios.kabylake,bios.kabylake_r,bios.meteorlake,bios.raptorlake,bios.tigerlake,bios.whiskeylake,ifwi.amberlake,ifwi.apollolake,ifwi.cannonlake,ifwi.coffeelake,ifwi.cometlake,ifwi.geminilake,ifwi.icelake,ifwi.kabylake,ifwi.kabylake_r,ifwi.meteorlake,ifwi.raptorlake,ifwi.tigerlake,ifwi.whiskeylake</t>
  </si>
  <si>
    <t>Intention of the testcase is to verify system wakes from sleep using Lid Action as Wake Source </t>
  </si>
  <si>
    <t>EC-NA,ICL_BAT_NEW,BIOS_EXT_BAT,InProdATMS1.0_03March2018,PSE 1.0,OBC-CNL-EC-PMC-PM-Sx,OBC-ICL-EC-PMC-PM-Sx,OBC-TGL-EC-PMC-PM-Sx,GLK_ATMS1.0_Automated_TCs,KBLR_ATMS1.0_Automated_TCs,CML_EC_BAT,TGL_NEW_BAT,EC-FV,COMMON_QRC_BAT,TGL_H_QRC_NA,IFWI_Payload_BIOS,IFWI_Payload_PMC,IFWI_Payload_EC,ADL-P_QRC_BAT,MTL_PSS_0.8,,UTR_SYNC,MTL_PSS_0.8,_Block,MTL_HFPGA_SOC_S,RPL-P_5SGC1,RPL-P_2SDC3,ADL_N_MASTER,ADL_N_5SGC1,ADL_N_4SDC1,ADL_N_3SDC1,ADL_N_2SDC1,ADL_N_2SDC2,ADL_N_2SDC3,IFWI_TEST_SUITE,IFWI_COMMON_UNIFIED,TGL_H_MASTER,ADL_N_REV0,ADL-N_REV1,RPL-S_ 5SGC1,MTL_IFWI_BAT,RPL-P_5SGC1,RPL-P_4SDC1,RPL-P_3SDC2,RPL-P_2SDC3,RPL-Px_5SGC1,MTL-M_5SGC1,MTL-M_4SDC1,MTL-M_4SDC2,MTL-M_3SDC3,MTL-M_2SDC4,MTL-M_2SDC5,MTL-M_2SDC6,MTL_IFWI_IAC_EC,MTL_IFWI_CBV_PMC,MTL_IFWI_CBV_EC,MTL-P_5SGC1,MTL-P_4SDC1,MTL-P_4SDC2,MTL-P_3SDC3,MTL-P_3SDC4,MTL-P_2SDC5,MTL-P_2SDC6,MTL_A0_P1,RPL-SBGA_5SC,RPL-SBGA_4SC,RPL-SBGA_3SC,RPL-Px_2SDC1,MTL-P_S3NA</t>
  </si>
  <si>
    <t>alderlake-n,alderlake-p,arrowlake-px,meteorlake-m,meteorlake-p,raptorlake-p,raptorlake-px,raptorlake-sbga,tigerlake-h</t>
  </si>
  <si>
    <t>Verify display audio functionality on HDMI speakers</t>
  </si>
  <si>
    <t>CSS-IVE-76597</t>
  </si>
  <si>
    <t>ADL-S_ADP-S_SODIMM_DDR5_1DPC_Alpha,AML_5W_Y22_ROW_PV,ADL-S_ADP-S_UDIMM_DDR5_1DPC_PreAlpha,CFL_H62_RS2_PV,CFL_H62_RS3_PV,CFL_H62_RS4_PV,CFL_H62_RS5_PV,CFL_H82_RS5_PV,CFL_H82_RS6_PV,CFL_KBPH_S62_RS3_PV,CFL_KBPH_S82_RS6_PV ,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ICL_Y42_RS6_PV,KBL_H42_PV,KBL_S42_PV,KBL_U21_PV,KBL_U22_PV,KBL_U23e_PV,KBL_Y22_PV,KBLR_Y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WHL_U42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M_ADP-M_LP5_20H1_PreAlpha,ADL-M_ADP-M_LP5_21H1_PreAlpha,ADL-P_ADP-LP_DDR4_PreAlpha,ADL-P_ADP-LP_DDR5_PreAlpha</t>
  </si>
  <si>
    <t>audio codecs,HDMI,HDMI-Audio</t>
  </si>
  <si>
    <t>TC developed based on L1\L2 coverage
TGL: 220194370,1507073116
MTL: 16011187474, 16011326931</t>
  </si>
  <si>
    <t>Audio playback should be consistent on HDMI audio speakers</t>
  </si>
  <si>
    <t>bios.alderlake,bios.amberlake,bios.apollolake,bios.broxton,bios.cannonlake,bios.coffeelake,bios.cometlake,bios.geminilake,bios.icelake-client,bios.kabylake,bios.kabylake_r,bios.lunarlake,bios.meteorlake,bios.raptorlake,bios.raptorlake_refresh,bios.rocketlake,bios.tigerlake,ifwi.amberlake,ifwi.apollolake,ifwi.arrowlake,ifwi.broxton,ifwi.cannonlake,ifwi.coffeelake,ifwi.cometlake,ifwi.geminilake,ifwi.icelake,ifwi.kabylake,ifwi.kabylake_r,ifwi.lunarlake,ifwi.meteorlake,ifwi.raptorlake,ifwi.raptorlake_refresh,ifwi.skylake,ifwi.tigerlake</t>
  </si>
  <si>
    <t>bios.alderlake,bios.amberlake,bios.apollolake,bios.arrowlake,bios.broxton,bios.cannonlake,bios.coffeelake,bios.cometlake,bios.geminilake,bios.icelake-client,bios.kabylake,bios.kabylake_r,bios.meteorlake,bios.raptorlake,bios.rocketlake,bios.tigerlake,ifwi.amberlake,ifwi.apollolake,ifwi.broxton,ifwi.cannonlake,ifwi.coffeelake,ifwi.cometlake,ifwi.geminilake,ifwi.icelake,ifwi.kabylake,ifwi.kabylake_r,ifwi.meteorlake,ifwi.raptorlake,ifwi.tigerlake</t>
  </si>
  <si>
    <t>This test is to verify Audio playback on HDMI speakers.
Android OS related steps:
1. Boot to AOS with HDMI panel's display and audio input connected to DUT.
2. Play any audio and check for sound output via HDMI speakers.
Expected Results:
Audio output should be proper on HDMI speakers</t>
  </si>
  <si>
    <t>GraCom,GLK-FW-PO,CNL-Z0-NoHDMI,GLK-RS3-10_IFWI,ICL_BAT_NEW,BIOS_EXT_BAT,UDL2.0_ATMS2.0,ICL_RVPC_NA,TGL_ERB_PO,AML_5W_NA,OBC-CNL-GPU-DDI-Display-HDMI_Audio,OBC-CFL-GPU-DDI-Display-HDMI_Audio,OBC-ICL-GPU-DDI-Display-HDMI_Audio,OBC-TGL-GPU-DDI-Display-HDMI_Audio,CML_DG1_Delta,TGL_U_GC_DC,IFWI_Payload_Platform,MTL_PSS_1.0,RKL-S X2_(CML-S+CMP-H)_S102,RKL-S X2_(CML-S+CMP-H)_S62,MTL_PSS_0.8,  UTR_SYNC,MTLSDC3,ADL_N_MASTER,MTL_HFPGA_Audio,RPL_S_MASTER,RPL_P_MASTER,RPL_M_MASTER,RPL_S_BackwardComp,ADL-P_SODIMM_DDR5_NA,ADL-S_4SDC1,ADL-S_4SDC2,ADL-S_4SDC3,ADL-S_3SDC4,ADL_N_5SGC1,ADL_N_4SDC1,ADL_N_3SDC1,ADL_N_2SDC1,ADL_N_2SDC3,TGL_H_MASTER,MTL_Test_Suite,MTL_PSS_1.1,IFWI_COMMON_UNIFIED,IFWI_TEST_SUITE,RPL-S_ 5SGC1,RPLS_Win10GC,RPLS_SV1GC,RPL-S_4SDC1,RPL-S_4SDC2,RPL-S_2SDC1,RPL-S_2SDC2,RPL-S_2SDC3,ADL-M_5SGC1,ADL-M_3SDC1,MTL_SIMICS_IN_EXECUTION_TEST,ADL_N_REV0,RPL_Steps_Tag_NA,MTL_Steps_Tag_NA,RPL-Px_5SGC1,RPL-Px_4SDC1,MTL_S_PSS_0.8,MTL_S_IFWI_PSS_0.8,RPL-P_4SDC1,RPLP_SV1DC1,RPLP_Win10DC1,RPL-P_3SDC2,RPLP_SV1DC2,RPLP_Win10DC2,RPL-P_2SDC4,RPL-P_3SDC3,RPL-P_PNP_GC,ADL-N_REV1,MTL_IFWI_BAT,ADL_SBGA_5GC,ADL_SBGA_3DC1,ADL_SBGA_3DC2,ADL_SBGA_3DC3,ADL_SBGA_3DC4,RPL-SBGA_5SC,RPLHx_SV1GC,RPLHx_Win10GC,RPL-SBGA_3SC1,ADL-M_3SDC2,ADL-M_2SDC1,ADL-M_2SDC2,RPL-S_2SDC7,MTL_IFWI_CBV_ACE FW,MTL-P_5SGC1,MTL-P_4SDC2,MTL-P_3SDC3,MTL-P_3SDC4,LNL_M_PSS0.8,LNL_M_PSS1.0,LNL_M_PSS1.1,RPL_Px_PO_New_P2,RPL-Px_2SDC1,MTL_P_Sanity,ARL_S_IFWI_0.8PSS,MTL_S_PSS_1.0,RPL-SBGA_4SC,RPL-SBGA_5SC,RPLHx_SV1GC,RPLHx_Win10GC,RPL_Hx-R-GC,RPL_Hx-R-DC1,RPL-S_2SDC9,RPL-SBGA_DC3</t>
  </si>
  <si>
    <t>alderlake-m,alderlake-n,alderlake-p,alderlake-s,alderlake-sb,arrowlake-p,arrowlake-px,arrowlake-s,lunarlake-s,meteorlake-m,meteorlake-n,meteorlake-p,meteorlake-s,raptorlake-p,raptorlake-px,raptorlake-s,raptorlake-sbga,raptorlake_refresh-sbga,tigerlake-h</t>
  </si>
  <si>
    <t>[TBT] Verify Thunderbolt -TBT device Data transfer functionality</t>
  </si>
  <si>
    <t>CSS-IVE-77133</t>
  </si>
  <si>
    <t>AML_5W_Y22_ROW_PV,ADL-S_ADP-S_UDIMM_DDR5_1DPC_PreAlpha,AML_7W_Y22_KC_PV,AMLR_Y42_PV_RS6,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7_SR20_PV,CML_S102_CMPH_DDR4_RS6_SR20_Beta,CML_S102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ICL_U42_RS6_PV,ICL_UN42_KC_PV_RS6,ICL_Y42_RS6_PV,ICL_YN42_RS6_PV,KBL_U21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Simics_VP_RS2_PSS1.1,TGL_U42_RS4_PV,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Alpha,MTL_M_LP4_Beta,MTL_M_LP4_PV,MTL_M_LP5/x_Alpha,MTL_M_LP5/x_Beta,MTL_M_LP5/x_PV,MTL_M_Simics_PSS0.8,MTL_M_Simics_PSS1.0,MTL_P_DDR5_Alpha,MTL_P_DDR5_Beta,MTL_P_DDR5_PV,MTL_P_LP4_Alpha,MTL_P_LP4_Beta,MTL_P_LP4_PV,MTL_P_LP5/x_Alpha,MTL_P_LP5/x_Beta,MTL_P_LP5/x_PV,MTL_P_Simics_PSS0.8,MTL_P_Simics_PSS1.0,MTL_M_Simics_PSS1.1,MTL_P_Simics_PSS1.1,ADL-P_ADP-LP_LP5_PreAlpha,ADL-P_ADP-LP_L4X_PreAlpha,ADL-P_ADP-LP_DDR4_PreAlpha,ADL-P_ADP-LP_DDR5_PreAlpha</t>
  </si>
  <si>
    <t>iTBT,TBT,TBT_PD_EC_NA,TCSS</t>
  </si>
  <si>
    <t>BC-RQTBC-9513
BC-RQTBC-12350
BC-RQTBC-2548
BC-RQTBC-15496
 ICL PRD Coverage: BC-RQTBC-13873 BC-RQTBC-14633 BC-RQTBC-15216 BC-RQTBC-12350
TGL: BC-RQTBCTL-498,1405573787,BC-RQTBCTL-492
TGL Coverage : 1405573796
CML PRD Coverage: BC-RQTBC-12350,BC-RQTBC-15496
ADL: 2205445425 , 2205445399 ,  1606733617 MTL_P:22010767569MTL_M:22010767598
MTL : 16011187455 , 16011327380 , 16011187573 , 16011327444</t>
  </si>
  <si>
    <t>Ensure that there are no failures in TBT Data transfer functionality</t>
  </si>
  <si>
    <t>bios.alderlake,bios.amberlake,bios.arrowlake,bios.cannonlake,bios.coffeelake,bios.cometlake,bios.icelake-client,bios.kabylake,bios.kabylake_r,bios.lunarlake,bios.meteorlake,bios.raptorlake,bios.raptorlake_refresh,bios.rocketlake,bios.tigerlake,bios.tigerlake_refresh,bios.whiskeylake,ifwi.amberlake,ifwi.arrowlake,ifwi.cannonlake,ifwi.coffeelake,ifwi.cometlake,ifwi.icelake,ifwi.kabylake,ifwi.kabylake_r,ifwi.lunarlake,ifwi.meteorlake,ifwi.raptorlake,ifwi.raptorlake_refresh,ifwi.tigerlake,ifwi.whiskeylake</t>
  </si>
  <si>
    <t xml:space="preserve">Verify Thunderbolt -TBT device Data transfer functionality </t>
  </si>
  <si>
    <t>KBL_EC_NA,EC-NA,ICL_BAT_NEW,BIOS_EXT_BAT,UDL2.0_ATMS2.0,EC-AML-NA,TGL_ERB_PO,EC-PD-NA,TGL_IFWI_FOC_BLUE,RKL_S_CMPH_POE,RKL_S_TGPH_POE,COMMON_QRC_BAT,IFWI_Payload_TBT,TGL_U_GC_DC,IFWI_Payload_Dekel,IFWI_Payload_EC,UTR_SYNC,LNL_M_PSS0.8,MTL_P_MASTER,MTL_M_MASTER,MTL_PSS_0.8_Block,RPL_S_BackwardComp,ADL-S_ 5SGC_1DPC,ADL-S_4SDC1,ADL-S_4SDC2,ADL-S_4SDC3,ADL-S_3SDC4,TGL_H_MASTER,IFWI_TEST_SUITE,IFWI_COMMON_UNIFIED,MTL_Test_Suite,IFWI_FOC_BAT,RPL-S_ 5SGC1,CQN_DASHBOARD,ADL-P_5SGC1,ADL-P_5SGC2,MTL_S_MASTER,ADL-M_5SGC1,ADL-M_2SDC2,ADL-M_3SDC1,MTL_SIMICS_IN_EXECUTION_TEST,ADL_N_REV0,RPL-Px_5SGC1,RPL-Px_3SDC1,RPL-P_5SGC1,RPL-P_5SGC2,RPL-P_4SDC1,RPL-P_3SDC2,RPL-P_2SDC3,MTL_IFWI_BAT,MTL_HFPGA_TCSS,ADL_SBGA_5GC,RPL-SBGA_5SC,KBL_NON_ULT,EC-REVIEW,TCSS-TBT-P1,ICL-ArchReview-PostSi,GLK-RS3-10_IFWI,LKF_ERB_PO,LKF_PO_Phase3,LKF_PO_New_P3,TGL_BIOS_PO_P2,TGL_IFWI_PO_P2,TGL_NEW_BAT,ADL-S_TGP-H_PO_Phase2,TGL_BIOS_IPU_QRC_BAT,ADL_M_PO_Phase2,ADL-S_4SDC4,ADL_N_MASTER,ADL_N_5SGC1,ADL_N_4SDC1,ADL_N_3SDC1,ADL_N_2SDC1,ADL_N_2SDC2,ADL_N_2SDC3,MTL_VS_0.8,MTL_IFWI_PSS_EXTENDED,ADL-M_3SDC2,ADL-M_2SDC1,ADL-P_4SDC2,ADL_N_PO_Phase2,ADL-N_REV1,RPL-S_5SGC1,MTL-M_5SGC1,MTL-M_4SDC1,MTL-M_4SDC2,MTL-M_3SDC3,MTL-M_2SDC4,MTL-M_2SDC5,MTL-M_2SDC6,MTL_IFWI_CBV_TBT,MTL_IFWI_CBV_EC,MTL-P_5SGC1,MTL-P_4SDC1,MTL-P_4SDC2,MTL-P_3SDC3,MTL-P_3SDC4,MTL-P_2SDC5,MTL-P_2SDC6,MTL_A0_P1,RPL_Px_PO_New_P2,RPL-SBGA_4SC,RPL-Px_4SP2,RPL-P_2SDC4,RPL-P_2SDC5,RPL-P_2SDC6,RPL-Px_2SDC1,MTL_M_P_PV_POR,MTL_PSS_1.1,MTL_PSS_1.0_Block,MTLSDC1,MTLSGC1,MTLSDC1,MTLSDC4,MTLSGC1,MTLSDC1,MTLSDC3,MTLSGC1,MTLSDC1,MTLSDC2,MTLSDC3,MTLSDC4,LNLM5SGC,LNLM3SDC3,LNLM3SDC4,LNLM3SDC5,LNLM5SGC,LNLM3SDC3,LNLM3SDC4,LNLM3SDC5,LNLM5SGC,LNLM3SDC3,LNLM3SDC4,LNLM3SDC5,LNLM3SDC1,LNLM2SDC6,LNLM5SGC,LNLM3SDC3,LNLM3SDC4,LNLM3SDC5,LNLM3SDC1,LNLM2SDC6,ARL_S_IFWI_1.1PSS,RPL_Hx-R-DC1,RPL_Hx-R-GC,RPL_Hx-R-GC,RPL_Hx-R-DC1,ARL_S_PSS1.0,LNLM2SDC7,RPL-P_DC7,RPLS_SV1GC,RPLS_Win10GC,RPLS_SV1DC,RPLHx_Win10GC,RPLP_SV1GC,RPLP_Win10GC,RPLP_SV1DC1,RPLP_Win10DC1,RPLP_SV1DC2,RPLP_Win10DC2,RPL-P_DC7,RPL-SBGA_DC3</t>
  </si>
  <si>
    <t>Verify RTC Date and Time at BIOS and OS level</t>
  </si>
  <si>
    <t>Challenge in comparing the time/date values from bios  and OS due to different format</t>
  </si>
  <si>
    <t>CSS-IVE-77378</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</si>
  <si>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0.8C,ICL_HFPGA_RS1_PSS_0.8P,ICL_HFPGA_RS1_PSS_1.0C,ICL_HFPGA_RS1_PSS_1.0P,ICL_HFPGA_RS2_PSS_1.1,ICL_Simics_VP_RS1_PSS_0.3,ICL_Simics_VP_RS1_PSS_0.5C,ICL_Simics_VP_RS1_PSS_0.5P,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0.8_19H1_REV2,JSLP_PSS_1.0_19H1_REV2,JSLP_PSS_1.1_19H1_REV2,JSLP_TestChip_19H1_PreAlpha,KBL_U21_PV,KBL_U22_PV,KBL_U23e_PV,KBLR_Y_PV,LKF_A0_RS4_Alpha,LKF_A0_RS4_POE,LKF_B0_RS4_Beta,LKF_B0_RS4_PO,LKF_B0_RS4_PV ,LKF_Bx_ROW_19H1_Alpha,LKF_Bx_ROW_19H1_POE,LKF_Bx_ROW_19H2_Beta,LKF_Bx_ROW_19H2_PV,LKF_Bx_ROW_20H1_PV,LKF_Bx_Win10X_PV,LKF_Bx_Win10X_Beta,LKF_N-1_(BXTM)_RS3_POE,LKF_Simics_VP_RS4_PSS1.0,LKF_Simics_VP_RS4_PSS1.1,RKL_S61_CMPH_Xcomp_DDR4_POE,RKL_S61_CMPH_Xcomp_DDR4_RS7_Beta,RKL_S61_CMPH_Xcomp_DDR4_RS7_PV,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H81_RS4_PV,TGL_H81_19H2_RS6_PreAlpha,TGL_Simics_VP_RS2_PSS0.3,TGL_Simics_VP_RS2_PSS0.5,TGL_Simics_VP_RS2_PSS0.8,TGL_Simics_VP_RS2_PSS1.0,TGL_Simics_VP_RS2_PSS1.1,TGL_Simics_VP_RS4_PSS0.8,TGL_Simics_VP_RS4_PSS1.0 ,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Simics_PSS1.0,ADL-S_Simics_PSS1.1,ADL-S_TGP-H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P_ADP-LP_LP5_PreAlpha,ADL-P_ADP-LP_L4X_PreAlpha,ADL-M_ADP-M_LP4x_Win10x_PreAlpha,ADL-P_ADP-LP_DDR4_PreAlpha,ADL-P_ADP-LP_DDR5_PreAlpha</t>
  </si>
  <si>
    <t>RTC</t>
  </si>
  <si>
    <t>BC-RQTBC-10307
CNL-UCIS-3226
IceLake-UCIS-679
BC-RQTBCLF-407
RKL:1209574568
4_335-UCIS-2621
2203201756</t>
  </si>
  <si>
    <t>System date and time should get updated properly in OS and in BIOS.</t>
  </si>
  <si>
    <t>bios.alderlake,bios.amberlake,bios.apollolake,bios.arrowlake,bios.broxton,bios.cannonlake,bios.coffeelake,bios.cometlake,bios.geminilake,bios.icelake-client,bios.jasperlake,bios.kabylake,bios.kabylake_r,bios.lakefield,bios.lunarlake,bios.meteorlake,bios.raptorlake,bios.rocketlake,bios.skylake,bios.tigerlake,bios.whiskeylake,ifwi.amberlake,ifwi.apollolake,ifwi.arrowlake,ifwi.broxton,ifwi.cannonlake,ifwi.coffeelake,ifwi.cometlake,ifwi.geminilake,ifwi.icelake,ifwi.kabylake,ifwi.kabylake_r,ifwi.lakefield,ifwi.lunarlake,ifwi.meteorlake,ifwi.raptorlake,ifwi.tigerlake,ifwi.whiskeylake</t>
  </si>
  <si>
    <t>This test is to verify RTC Date and Time at BIOS and OS level.</t>
  </si>
  <si>
    <t>BIOS_EXT_BAT,TGL_BIOS_IPU_QRC_BATRKL_S_CMPH_POE,RKL_S_TGPH_POE,COMMON_QRC_BAT,MTL_PSS_0.5,ADL_P_ERB_BIOS_PO,ADL_S_QRCBAT,TGL_U_GC_DC,IFWI_Payload_Platform,ADL-S_Delta1,ADL-S_Delta2,ADL-S_Delta3,RKL-S X2_(CML-S+CMP-H)_S102,RKL-S X2_(CML-S+CMP-H)_S62,ADL-P_QRC_BAT,RPL_S_PSS_BASE,UTR_SYNC,LNLM5SGC,LNLM4SDC1,LNLM3SDC2,LNLM3SDC3,LNLM3SDC4,LNLM3SDC5,LNLM2SDC6,LNLM2SDC7,MTLSGC1,MTLSDC4,MTLSDC1,MTLSDC2,MTLSDC3,MTLSDC5,RPL-Px_4SP2,RPL-Px_2SDC1,MTL-P_4SDC1,MTL-P_3SDC3,MTL-P_3SDC4,MTL-P_5SGC1,MTL-P_4SDC2,MTL-P_2SDC5,MTL-P_2SDC6,MTL-M_5SGC1,MTL-M_2SDC4,MTL-M_2SDC5,MTL-M_2SDC6,MTL-M_4SDC1,MTL-M_3SDC3,MTL-M_4SDC2,RPL-Px_4SDC1,RPL-P_3SDC3,RPL-S_5SGC1,RPL-S_2SDC3,RPL-S_2SDC2,RPL-S_2SDC9,RPL-S_2SDC1,RPL-S_4SDC2,RPLS_SV1GC,RPLS_Win10GC,RPLS_SV1DC,RPL-S_4SDC1,RPL-S_3SDC1,ADL-M_3SDC1,RPL-SBGA_5SC,RPL-SBGA_4SC,RPLHx_SV1GC,RPLHx_Win10GC,RPL-SBGA_DC3,RPL-SBGA_3SC,RPL-SBGA_3SC-2,RPL-SBGA_2SC1,RPL-SBGA_2SC21,RPL-P_5SGC1,RPLP_SV1GC,RPLP_Win10GC,RPL-P_2SDC5,RPL-P_DC7,RPL-P_2SDC3,RPL-P_2SDC4,RPL-P_2SDC6,RPL-P_PNP_GC,RPL-P_4SDC1,RPLP_SV1DC1,RPLP_Win10DC1,RPL-P_3SDC2,RPLP_SV1DC2,RPLP_Win10DC2,RPL-Px_5SGC1,RPL-S_ 5SGC1,RPL-S_2SDC7,ADL-S_ 5SGC_1DPC,ADL-S_4SDC1,ADL-S_4SDC2,ADL-S_4SDC3,ADL-S_3SDC4,ADL_N_MASTER,ADL_N_5SGC1,ADL_N_4SDC1,ADL_N_3SDC1,ADL_N_2SDC1,ADL_N_2SDC2,ADL_N_2SDC3,MTL_Test_Suite,IFWI_TEST_SUITE,IFWI_COMMON_UNIFIED,TGL_H_MASTER,QRC_BAT_Customized,ADL-P_5SGC1,ADL-P_5SGC2,ADL_M_QRC_BAT,ADL-M_5SGC1,ADL-M_3SDC2,ADL-M_2SDC1,ADL-M_2SDC2,MTL_SIMICS_IN_EXECUTION_TEST,ADL-N_QRC_BAT,RPL_S_QRCBAT,RPL_S_IFWI_PO_Phase2,ADL_N_REV0,ADL-N_REV1,MTL_HSLE_Sanity_SOC,ADL_SBGA_5GC,ADL_SBGA_3DC1,ADL_SBGA_3DC2,ADL_SBGA_3DC3,ADL_SBGA_3DC4,ADL_SBGA_3DC,MTL_IFWI_BAT,RPL_P_PSS_BIOS,MTL_S_BIOS_Emulation,RPL_Px_PO_P2,RPL_Px_QRC,ADL-S_Post-Si_In_Production,MTL_IFWI_IAC_BIOS,LNL_M_PSS0.5,LNL_M_PSS0.8,RPL_SBGA_IFWI_PO_Phase2,MTL IFWI_Payload_Platform-Val,RPL_P_PO_P2,RPL-sbga_QRC_BAT,MTL_M_P_PV_POR,IPU22.3_EA_coverage,RPL_P_QRC,RPL_P_Q0_DC2_PO_P2,ARL_S_QRC,LNL_EFI</t>
  </si>
  <si>
    <t>Verify Basic Video recording and AV-sync functionality validation</t>
  </si>
  <si>
    <t>CSS-IVE-76596</t>
  </si>
  <si>
    <t>ADL-S_ADP-S_SODIMM_DDR5_1DPC_Alpha,AML_5W_Y22_ROW_PV,ADL-S_ADP-S_UDIMM_DDR5_1DPC_PreAlpha,CFL_H62_RS2_PV,CFL_H62_RS3_PV,CFL_H62_RS4_PV,CFL_H62_RS5_PV,CFL_H62_uSFF_KC_RS4_PV,CFL_H82_RS5_PV,CFL_H82_RS6_PV,CFL_KBPH_S62_RS3_PV,CFL_KBPH_S82_RS6_PV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Simics_VP_RS1_PSS_0.5C,ICL_Simics_VP_RS1_PSS_0.8C,ICL_Simics_VP_RS1_PSS_0.8P,ICL_Simics_VP_RS1_PSS_1.0C,ICL_Simics_VP_RS1_PSS_1.0P,ICL_Simics_VP_RS2_PSS_1.1,ICL_U42_RS6_PV,ICL_Y42_RS6_PV,JSLP_POR_20H1_Alpha,JSLP_POR_20H1_PreAlpha,JSLP_POR_20H2_Beta,JSLP_POR_20H2_PV,JSLP_TestChip_19H1_PreAlpha,KBL_H42_PV,KBL_S42_PV,KBL_U21_PV,KBL_U22_PV,KBL_U23e_PV,KBL_Y22_PV,KBLR_Y_PV,LKF_A0_RS4_Alpha,LKF_A0_RS4_POE,LKF_B0_RS4_Beta,LKF_B0_RS4_PO,LKF_B0_RS4_PV ,LKF_Bx_ROW_19H1_Alpha,LKF_Bx_ROW_19H1_POE,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U42_RS4_PV,TGL_Y42_RS4_PV,TGL_Z0_(TGPLP-A0)_RS4_PPOExit,WHL_U42_Corp_PV,WHL_U42_PV,WHL_U43e_Corp_PV,ADL-S_ADP-S_UDIMM_DDR5_1DPC_PV,ADL-S_ADP-S_UDIMM_DDR5_2DPC_Alpha,ADL-S_ADP-S_UDIMM_DDR5_2DPC_Beta,ADL-S_ADP-S_UDIMM_DDR5_2DPC_PreAlpha,ADL-S_ADP-S_UDIMM_DDR5_2DPC_PV,ADL-S_TGP-H_SODIMM_DDR4_1DPC_POE,ADL-S_TGP-H_UDIMM_DDR5_2DPC_POE,ADL-S_ADP-S_SODIMM_DDR5_1DPC_Beta,ADL-S_ADP-S_SODIMM_DDR5_1DPC_PreAlpha,ADL-S_ADP-S_SODIMM_DDR5_1DPC_PV,ADL-S_ADP-S_UDIMM_DDR4_2DPC_Alpha,ADL-S_ADP-S_UDIMM_DDR4_2DPC_Beta,ADL-S_ADP-S_UDIMM_DDR4_2DPC_POE,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</si>
  <si>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Camera - 2D imaging (integrated and discrete ISP),IPU,USB-Camera</t>
  </si>
  <si>
    <t>BC-RQTBC-3195, 
IceLake-UCIS-1054
BC-RQTBCLF-318
TGL HSD ES ID:220997175</t>
  </si>
  <si>
    <t>Video recording should be successful for 10 mins </t>
  </si>
  <si>
    <t>bios.alderlake,bios.amberlake,bios.apollolake,bios.arrowlake,bios.broxton,bios.cannonlake,bios.coffeelake,bios.cometlake,bios.geminilake,bios.icelake-client,bios.jasperlake,bios.kabylake,bios.kabylake_r,bios.lakefield,bios.lunarlake,bios.meteorlake,bios.raptorlake,bios.raptorlake_refresh,bios.rocketlake,bios.skylake,bios.tigerlake,bios.whiskeylake,ifwi.alderlake,ifwi.amberlake,ifwi.apollolake,ifwi.arrowlake,ifwi.broxton,ifwi.cannonlake,ifwi.coffeelake,ifwi.cometlake,ifwi.geminilake,ifwi.icelake,ifwi.kabylake,ifwi.kabylake_r,ifwi.lakefield,ifwi.lunarlake,ifwi.meteorlake,ifwi.raptorlake,ifwi.raptorlake_refresh,ifwi.tigerlake,ifwi.whiskeylake</t>
  </si>
  <si>
    <t>bios.alderlake,bios.amberlake,bios.apollolake,bios.broxton,bios.cannonlake,bios.coffeelake,bios.cometlake,bios.geminilake,bios.icelake-client,bios.jasperlake,bios.kabylake,bios.kabylake_r,bios.lakefield,bios.lunarlake,bios.raptorlake,bios.rocketlake,bios.tigerlake,bios.whiskeylake,ifwi.alderlake,ifwi.amberlake,ifwi.apollolake,ifwi.broxton,ifwi.cannonlake,ifwi.coffeelake,ifwi.cometlake,ifwi.geminilake,ifwi.icelake,ifwi.kabylake,ifwi.kabylake_r,ifwi.lakefield,ifwi.meteorlake,ifwi.raptorlake,ifwi.tigerlake,ifwi.whiskeylake</t>
  </si>
  <si>
    <t>This test is to verify Basic Video recording functionality using Camera.
Android OS related steps:
1. Boot to AOS with camera module connected to device
2. Capture video for ten mins.
Expected Results:
Should be able to capture video without any issues.</t>
  </si>
  <si>
    <t>GraCom,ICL-FW-PSS0.5,KBL-PCH-NoCAM,GLK-IFWI-SI,ICL-ArchReview-PostSi,ICL_BAT_NEW,BIOS_EXT_BAT,UDL2.0_ATMS2.0,CML_BIOS_SPL,WCOS_BIOS_WHCP_REQ,LKF_WCOS_BIOS_BAT_NEW,ADL-S_ADP-S_DDR4_2DPC_PO_Phase3,COMMON_QRC_BAT,ADL_S_QRCBAT,TGL_U_GC_DC,IFWI_Payload_Platform,ADL-P_ADP-LP_DDR4_PO Suite_Phase3,PO_Phase_3,ADL-P_ADP-LP_LP5_PO Suite_Phase3,ADL-P_ADP-LP_DDR5_PO Suite_Phase3,ADL-P_ADP-LP_LP4x_PO Suite_Phase3,ADL-P_QRC,ADL-P_QRC_BAT,UTR_SYNC,LNL_M_PSS0.8,RPL_S_MASTER,RPL_S_BackwardComp,ADL-S_4SDC1,ADL-S_4SDC2,ADL-S_4SDC3,ADL-S_3SDC4,ADL_N_MASTER,ADL_N_5SGC1,ADL_N_4SDC1,ADL_N_3SDC1,ADL_N_2SDC1,ADL_N_2SDC2,ADL_N_2SDC3,TGL_H_MASTER,MTL_Test_Suite,IFWI_COMMON_UNIFIED,IFWI_TEST_SUITE,RPL_S_NA,ADL-P_5SGC1,ADL-P_5SGC2,RKL_S_X1_2*1SDC,ADL_M_QRC_BAT,ADL-M_5SGC1,ADL_N_PO_Phase3,ADL-N_QRC_BAT,RPL_Steps_Tag_NA,MTL_Steps_Tag_NA,RPL-Px_4SDC1,RPL-P_3SDC2,RPLP_SV1DC2,RPLP_Win10DC2,RPL-P_2SDC4,MTL_IFWI_BAT,ADL-M_3SDC1,ADL-M_3SDC2,ADL-M_2SDC1,ADL-M_2SDC2,RPL-P_3SDC3,RPL-P_PNP_GC,MTL-M_5SGC1,MTL-M_4SDC1,MTL-M_4SDC2,MTL-M_3SDC3,MTL-M_2SDC4,MTL-M_2SDC5,MTL-M_2SDC6,MTL_IFWI_CBV_BIOS,MTL-P_5SGC1,MTL-P_4SDC1,MTL-P_4SDC2,MTL-P_3SDC3,MTL-P_3SDC4,MTL-P_2SDC5,MTL-P_2SDC6,RPL_Px_PO_New_P3,RPL-SBGA_3SC,RPL-SBGA_2SC1,RPL-SBGA_2SC2,MTL_P_Sanity,RPL-SBGA_5SC,RPLHx_SV1GC,RPLHx_Win10GC,RPL_Hx-R-GC,RPL_Hx-R-DC1</t>
  </si>
  <si>
    <t>alderlake-m,alderlake-n,alderlake-p,arrowlake-px,lunarlake-m,lunarlake-p,meteorlake-m,meteorlake-p,raptorlake-p,raptorlake-px,raptorlake-sbga,raptorlake_refresh-sbga</t>
  </si>
  <si>
    <t>Basic boot check to OS</t>
  </si>
  <si>
    <t>CSS-IVE-62374</t>
  </si>
  <si>
    <t>ADL-S_ADP-S_SODIMM_DDR5_1DPC_Alpha,AML_5W_Y22_ROW_PV,ADL-S_ADP-S_UDIMM_DDR5_1DPC_PreAlpha,AML_7W_Y22_KC_PV,AMLR_Y42_PV_RS6,CFL_H62_RS2_PV,CFL_H62_RS3_PV,CFL_H62_RS4_PV,CFL_H62_RS5_PV,CFL_H62_uSFF_KC_RS4_PV,CFL_H82_RS5_PV,CFL_H82_RS6_PV,CFL_KBPH_S62_RS3_PV,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Simics_VP_RS1_PSS_0.3,ICL_Simics_VP_RS1_PSS_0.5C,ICL_Simics_VP_RS1_PSS_0.5P,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reAlpha,KBL_U21_PV,KBL_U22_PV,KBL_U23e_PV,KBLR_Y_PV,LKF_A0_RS4_Alpha,LKF_A0_RS4_POE,LKF_B0_RS4_Beta,LKF_B0_RS4_PO,LKF_Bx_ROW_19H1_Alpha,LKF_Bx_ROW_19H1_POE,LKF_Bx_ROW_19H2_Beta,LKF_Bx_ROW_19H2_PV,LKF_Bx_ROW_20H1_PV,LKF_Bx_Win10X_PV,LKF_Bx_Win10X_Beta,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DG1_TGL_Y_PreAlpha,DG1_ TGL_Y _Alpha,DG1_ TGL_Y _Beta,DG1_ TGL_Y _PV,ADL-P_Simics_VP_PSS0.8,ADL-P_Simics_VP_PSS1.0,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P_ADP-LP_LP5_PreAlpha,ADL-P_ADP-LP_L4X_PreAlpha,ADL-P_ADP-LP_DDR4_PreAlpha,ADL-P_ADP-LP_DDR5_PreAlpha</t>
  </si>
  <si>
    <t>BIOS-Boot-Flows</t>
  </si>
  <si>
    <t>BC-RQTBC-1500
220194445
2202553179
ADL: 2205438954</t>
  </si>
  <si>
    <t>The system should successfully boot to the OS</t>
  </si>
  <si>
    <t>bios.alderlake,bios.amberlake,bios.apollolake,bios.arrowlake,bios.broxton,bios.cannonlake,bios.coffeelake,bios.cometlake,bios.geminilake,bios.icelake-client,bios.jasperlake,bios.kabylake,bios.kabylake_r,bios.lakefield,bios.lunarlake,bios.meteorlake,bios.raptorlake,bios.raptorlake_refresh,bios.rocketlake,bios.skylake,bios.tigerlake,bios.tigerlake_refresh,bios.whiskeylake,ifwi.amberlake,ifwi.apollolake,ifwi.arrowlake,ifwi.broxton,ifwi.cannonlake,ifwi.coffeelake,ifwi.cometlake,ifwi.geminilake,ifwi.icelake,ifwi.kabylake,ifwi.kabylake_r,ifwi.lakefield,ifwi.lunarlake,ifwi.meteorlake,ifwi.raptorlake,ifwi.rocketlake,ifwi.skylake,ifwi.tigerlake,ifwi.whiskeylake</t>
  </si>
  <si>
    <t>This step is to verify system basic boot check to OS. Android OS related steps: Please follow same procedure that are in steps as this TC is independent of OS</t>
  </si>
  <si>
    <t>MCU_UTR,MCU_NO_HARM,COMMON_QRC_BAT,ECVAL-DT-QRC_BAT,MTL_PSS_0.5,ADL_P_ERB_BIOS_PO,ADL_S_QRCBAT,TGL_U_GC_DC,IFWI_Payload_Platform,ADL-S_Delta1,ADL-S_Delta2,ADL-S_Delta3,PO_Phase_1,ADL-P_ADP-LP_LP5_PO Suite_Phase1,ADL-P_ADP-LP_DDR5_PO Suite_Phase1,ADL-P_ADP-LP_LP4x_PO Suite_Phase1,ADL-P_QRC,ADL-P_QRC_BAT,RPL_S_PSS_BASE,UTR_SYNC,MTL-P_4SDC1,MTL-P_3SDC3,MTL-P_3SDC4,MTL-P_5SGC1,MTL-P_4SDC2,MTL-P_2SDC5,MTL-P_2SDC6,RPL-Px_4SDC1,RPL-S_5SGC1,RPL-S_2SDC3,RPL-S_2SDC2,RPL-S_2SDC9,RPL-S_2SDC1,RPL-S_4SDC2,RPLS_SV1GC,RPLS_Win10GC,RPLS_SV1DC,RPL-S_4SDC1,RPL-S_3SDC1,ADL-M_3SDC1,RPL-SBGA_5SC,RPL_Hx-R-GC,RPL_Hx-R-DC1,RPL-SBGA_4SC,RPLHx_SV1GC,RPLHx_Win10GC,RPL-SBGA_DC3,RPL-SBGA_3SC1,RPL-P_5SGC1,RPLP_SV1GC,RPLP_Win10GC,RPL-P_4SDC1,RPLP_SV1DC1,RPLP_Win10DC1,RPL-P_3SDC2,RPLP_SV1DC2,RPLP_Win10DC2,RPL-Px_5SGC1,ADL_M_PO_Phase2,MTL_HFPGA_SANITY,RPL-S_ 5SGC1,RPL-S_2SDC7,RPL_S_BackwardCompc,ADL-S_ 5SGC_1DPC,ADL-S_4SDC1,ADL-S_4SDC2,ADL-S_4SDC3,ADL-S_3SDC4,ADL_N_PSS_0.5,ADL_N_5SGC1,ADL_N_4SDC1,ADL_N_3SDC1,ADL_N_2SDC1,ADL_N_2SDC2,ADL_N_2SDC3,MTL_Test_Suite,IFWI_TEST_SUITE,IFWI_COMMON_UNIFIED,QRC_BAT_Customized,ADL_N_QRCBAT,ADL-P_5SGC1,ADL-P_5SGC2,RPL_S_PO_P1,ADL_M_QRC_BAT,ADL-M_5SGC1,ADL-M_3SDC2,ADL-M_2SDC1,ADL-M_2SDC2,MTL_SIMICS_IN_EXECUTION_TEST,ADL_N_PO_Phase2,ADL-N_QRC_BAT,MTL_HSLE_Sanity,RPL_S_QRCBAT,RPL_S_IFWI_PO_Phase2,RPL_S_Delta_TCD,ADL_SBGA_5GC,ADL_SBGA_3DC,LNL_M_PSS1.0,LNL_M_PSS0.8,LNL_M_PSS1.1,LNL_M_PSS1.05,MTL_S_BIOS_Emulation,RPL_Px_PO_P1,RPL_P_PSS_BIOS,RPL_Px_QRC,ADL-S_Post-Si_In_Production,RPL_SBGA_PO_P1,RPL_SBGA_IFWI_PO_Phase2,MTL_IFWI_CBV_BIOS,LNL_M_PSS0.5,MTL-S_Pre-Si_In_Production,RPL_P_PO_P1,RPL-sbga_QRC_BAT,ARL_Px_IFWI_CI,RPL_readiness_kit,RPL_P_QRC,RPL_P_Q0_DC2_PO_P1,MTLSGC1,MTLSDC1,MTLSDC2,MTLSDC3,MTLSDC4,ARL_S_QRC,ARL_S_PSS1.0</t>
  </si>
  <si>
    <t>Boot to OS from SATA HDD</t>
  </si>
  <si>
    <t>CSS-IVE-71368</t>
  </si>
  <si>
    <t>ADL-S_ADP-S_SODIMM_DDR5_1DPC_Alpha,ADL-S_ADP-S_UDIMM_DDR5_1DPC_PreAlpha,CML_S102_CMPV_DDR4_RS6_SR20_Beta,CML_S102_CMPV_DDR4_RS7_SR20_PV,CML_S62_CMPV_DDR4_RS6_SR20_Beta,CML_S62_CMPV_DDR4_RS7_SR20_PV,CNL_H82_PV,CNL_U20_GT0_PV,CNL_U22_PV,CNL_Y22_PV,GLK_B0_RS3_PV,GLK_B0_RS4_PV,ICL_HFPGA_RS1_PSS_0.5C,ICL_HFPGA_RS1_PSS_0.5P,ICL_HFPGA_RS1_PSS_0.8C,ICL_HFPGA_RS1_PSS_0.8P,ICL_HFPGA_RS1_PSS_1.0C,ICL_HFPGA_RS1_PSS_1.0P,ICL_HFPGA_RS2_PSS_1.1,ICL_Simics_VP_RS1_PSS_0.3,ICL_Simics_VP_RS1_PSS_0.5C,ICL_Simics_VP_RS1_PSS_0.5P,ICL_Simics_VP_RS1_PSS_0.8C,ICL_Simics_VP_RS1_PSS_0.8P,ICL_Simics_VP_RS1_PSS_1.0C,ICL_Simics_VP_RS1_PSS_1.0P,ICL_Simics_VP_RS2_PSS_1.1,ICL_U42_RS6_PV,JSLP_POR_20H1_Alpha,JSLP_POR_20H1_PreAlpha,JSLP_POR_20H2_Beta,JSLP_POR_20H2_PV,JSLP_PSS_0.8_19H1_REV2,JSLP_PSS_1.0_19H1_REV2,JSLP_PSS_1.1_19H1_REV2,JSLP_TestChip_19H1_PreAlpha,KBL_U21_PV,KBL_U22_PV,KBL_U23e_PV,KBLR_Y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0.5,RKL_Simics_VP_PSS0.8,RKL_Simics_VP_PSS1.0,RKL_Simics_VP_PSS1.1,TGL_ H81_RS4_Alpha,TGL_ H81_RS4_Beta,TGL_ H81_RS4_PV,TGL_H81_19H2_RS6_PreAlpha,TGL_Simics_VP_RS2_PSS0.5,TGL_Simics_VP_RS2_PSS0.8,TGL_Simics_VP_RS2_PSS1.0,TGL_Simics_VP_RS2_PSS1.1,TGL_Simics_VP_RS4_PSS0.8,TGL_Simics_VP_RS4_PSS1.0 ,TGL_Simics_VP_RS4_PSS1.1,TGL_U42_RS4_PV,TGL_Z0_(TGPLP-A0)_RS4_PPOExit,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S_ADP-S_UDIMM_DDR5_1DPC_POE,TGL_U42_RS6_Alpha,TGL_U42_RS6_Beta,ADL-S_Simics_PSS1.05,TGL_U42_RS6_PV,ADL-S_HFPGA_PSS1.1,RKL_S_TGPH_Simics_VP_PSS1.0,RKL_S_TGPH_Simics_VP_PSS1.1,RKL_CML_S_102_TGPH_Xcomp_DDR4_Beta,RKL_CML_S_102_TGPH_Xcomp_DDR4_Alpha,RKL_CML_S_102_TGPH_Xcomp_DDR4_PV,RKL_CML_S_62_TGPH_Xcomp_DDR4_Alpha,RKL_CML_S_62_TGPH_Xcomp_DDR4_Beta,RKL_CML_S_62_TGPH_Xcomp_DDR4_PV,ADL-P_Simics_VP_PSS0.8,ADL-P_Simics_VP_PSS1.0,ADL-P_Simics_VP_PSS1.05,ADL-P_Simics_VP_PSS1.1,ADL-P_ADP-LP_DDR4_ALPHA,ADL-P_ADP-LP_DDR4_BETA,ADL-P_ADP-LP_DDR4_PV,ADL-P_ADP-LP_DDR5_ALPHA,ADL-P_ADP-LP_DDR5_BETA,ADL-P_ADP-LP_DDR5_PV,ADL-P_ADP-LP_LP4x_ALPHA,ADL-P_ADP-LP_LP4x_BETA,ADL-P_ADP-LP_LP4x_PV,ADL-P_ADP-LP_LP5_ALPHA,ADL-P_ADP-LP_LP5_BETA,TGL_H81_20H1_RS7_ALPHA,TGL_H81_20H1_RS7_BETA,TGL_H81_20H1_RS7_PV,MTL_P_DDR5_Alpha,MTL_P_DDR5_Beta,MTL_P_DDR5_PV,MTL_P_LP4_Alpha,MTL_P_LP4_Beta,MTL_P_LP4_PV,MTL_P_LP5/x_Alpha,MTL_P_LP5/x_Beta,MTL_P_LP5/x_PV,ADL-P_ADP-LP_LP5_PreAlpha,ADL-P_ADP-LP_L4X_PreAlpha,ADL-P_ADP-LP_DDR4_PreAlpha,ADL-P_ADP-LP_DDR5_PreAlpha</t>
  </si>
  <si>
    <t>BIOS-Boot-Flows,HDD</t>
  </si>
  <si>
    <t>BC-RQTBC-13072
220195264</t>
  </si>
  <si>
    <t>SUT should boot to OS from HDD successfully </t>
  </si>
  <si>
    <t>bios.alderlake,bios.apollolake,bios.arrowlake,bios.cannonlake,bios.geminilake,bios.icelake-client,bios.jasperlake,bios.kabylake,bios.kabylake_r,bios.lunarlake,bios.meteorlake,bios.raptorlake,bios.rocketlake,bios.tigerlake,ifwi.apollolake,ifwi.cannonlake,ifwi.geminilake,ifwi.icelake,ifwi.kabylake,ifwi.kabylake_r,ifwi.raptorlake,ifwi.tigerlake</t>
  </si>
  <si>
    <t>bios.alderlake,bios.apollolake,bios.cannonlake,bios.geminilake,bios.icelake-client,bios.jasperlake,bios.kabylake,bios.kabylake_r,bios.meteorlake,bios.raptorlake,bios.rocketlake,bios.tigerlake,ifwi.apollolake,ifwi.cannonlake,ifwi.geminilake,ifwi.icelake,ifwi.kabylake,ifwi.kabylake_r,ifwi.raptorlake,ifwi.tigerlake</t>
  </si>
  <si>
    <t>This test is to verify Boot to OS from HDD</t>
  </si>
  <si>
    <t>GraCom,ICL-FW-PSS0.3,GLK-FW-PO,CNL_Z0_InProd,RVP2_NA,C4_NA,Non_EMMC,ICL_PSS_BAT_NEW,GLK-RS3-10_IFWI,BIOS_BAT_QRC,ICL_BAT_NEW,BIOS_EXT_BAT,InProdATMS1.0_03March2018,PSE 1.0,OBC-CNL-PCH-AHCI-Storage-HDD,OBC-ICL-PCH-AHCI-Storage-HDD,OBC-TGL-PCH-AHCI-Storage-HDD,RKL_PSS0.5,TGL_PSS_IN_PRODUCTION,ICL_ATMS1.0_Automation,GLK_ATMS1.0_Automated_TCs,KBLR_ATMS1.0_Automated_TCs,TGL_H_PSS_BIOS_BAT,TGL_Focus_Blue_Auto,ADL_S_Dryrun_Done,ADL_P_Automated_TCs,IFWI_Payload_Platform,ADL-S_Delta,ADL-S_Delta1,RKL-S X2_(CML-S+CMP-H)_S102,RKL-S X2_(CML-S+CMP-H)_S62,UTR_SYNC,RPL_S_MASTER,RPL_S_BackwardComp,ADL-S_3SDC4,ADL_N_MASTER,ADL_N_5SGC1,ADL_N_4SDC1,ADL_N_2SDC2,ADL_N_2SDC3,IFWI_TEST_SUITE,IFWI_COMMON_UNIFIED,MTL_Test_Suite,MTL_PSS_0.8,TGL_H_MASTER,RPL-S_2SDC3,RPL-P_3SDC2,MTL_S_VS0,RPL_P_MASTER,RPL-S_2SDC7,MTL-P_2SDC5,MTL-P_2SDC6,MTL_M_P_PV_POR,MTL_VS_1.0,MTLSDC3,MTL-S_Pre-Si_In_Production,RPLS_SV1DCRPLP_SV1DC2,RPLP_Win10DC2</t>
  </si>
  <si>
    <t>alderlake-m,alderlake-p,alderlake-s,arrowlake-px,lunarlake-p,lunarlake-s,meteorlake-p,meteorlake-s,raptorlake-p,raptorlake-s</t>
  </si>
  <si>
    <t>Verification of hot keys (F2 &amp; F7) functionality check while BOOT</t>
  </si>
  <si>
    <t>CSS-IVE-78670</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</si>
  <si>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0.8C,ICL_HFPGA_RS1_PSS_0.8P,ICL_HFPGA_RS1_PSS_1.0C,ICL_HFPGA_RS1_PSS_1.0P,ICL_HFPGA_RS2_PSS_1.1,ICL_Simics_VP_RS1_PSS_0.3,ICL_Simics_VP_RS1_PSS_0.5C,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TestChip_19H1_PreAlpha,KBL_U21_PV,KBL_U22_PV,KBL_U23e_PV,KBLR_Y_PV,LKF_A0_RS4_Alpha,LKF_A0_RS4_POE,LKF_B0_RS4_Beta,LKF_B0_RS4_PO,LKF_B0_RS4_PV ,LKF_Bx_ROW_19H1_Alpha,LKF_Bx_ROW_19H1_POE,LKF_Bx_ROW_19H2_Beta,LKF_Bx_ROW_19H2_PV,LKF_Bx_ROW_20H1_PV,LKF_Bx_Win10X_PV,LKF_Bx_Win10X_Beta,RKL_S61_CMPH_Xcomp_DDR4_RS6_Alpha,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POE,RKL_S81_TGPH_Native_DDR4_RS6_Alpha,RKL_S81_TGPH_Native_DDR4_RS7_Beta,RKL_S81_TGPH_Native_DDR4_RS7_PV,RKL_Simics_VP_PSS0.8,TGL_ H81_RS4_Alpha,TGL_ H81_RS4_Beta,TGL_ H81_RS4_PV,TGL_H81_19H2_RS6_POE,TGL_H81_19H2_RS6_PreAlpha,TGL_Simics_VP_RS2_PSS0.5,TGL_Simics_VP_RS2_PSS0.8,TGL_Simics_VP_RS2_PSS1.0,TGL_Simics_VP_RS2_PSS1.1,TGL_Simics_VP_RS4_PSS0.8,TGL_Simics_VP_RS4_PSS1.0 ,TGL_Simics_VP_RS4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Simics_VP_PSS0.8,ADL-P_Simics_VP_PSS1.0,ADL-P_Simics_VP_PSS1.05,ADL-P_Simics_VP_PSS1.1,ADL-P_ADP-LP_DDR4_POE,ADL-P_ADP-LP_DDR5_POE,ADL-P_ADP-LP_LP4x_POE,ADL-P_ADP-LP_LP5_POE,ADL-M_ADP-M_LP5_20H1_POE,ADL-M_ADP-M_LP5_20H1_Alpha,ADL-M_ADP-M_LP5_20H1_Beta,ADL-M_ADP-M_LP5_20H1_PV,ADL-M_ADP-M_LP5_21H1_POE,ADL-M_ADP-M_LP5_21H1_POE,ADL-M_ADP-M_LP5_21H1_Alpha,ADL-M_ADP-M_LP5_21H1_Beta,ADL-M_ADP-M_LP5_21H1_PV,TGL_H81_20H1_RS7_ALPHA,TGL_H81_20H1_RS7_BETA,TGL_H81_20H1_RS7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M_ADP-M_LP5_20H1_PreAlpha,ADL-M_ADP-M_LP5_21H1_PreAlpha</t>
  </si>
  <si>
    <t>BC-RQTBC-1400</t>
  </si>
  <si>
    <t>Hot keys should be functional</t>
  </si>
  <si>
    <t>bios.alderlake,bios.amberlake,bios.apollolake,bios.arrowlake,bios.broxton,bios.cannonlake,bios.coffeelake,bios.cometlake,bios.geminilake,bios.icelake-client,bios.jasperlake,bios.kabylake,bios.kabylake_r,bios.lakefield,bios.lunarlake,bios.meteorlake,bios.raptorlake,bios.rocketlake,bios.tigerlake,bios.whiskeylake,ifwi.amberlake,ifwi.apollolake,ifwi.arrowlake,ifwi.broxton,ifwi.cannonlake,ifwi.coffeelake,ifwi.cometlake,ifwi.geminilake,ifwi.icelake,ifwi.kabylake,ifwi.kabylake_r,ifwi.lakefield,ifwi.lunarlake,ifwi.meteorlake,ifwi.raptorlake,ifwi.tigerlake,ifwi.whiskeylake</t>
  </si>
  <si>
    <t>Testcase is to verify BIOS hot keys functionality</t>
  </si>
  <si>
    <t>BIOS_EXT_BAT,UDL2.0_ATMS2.0,TGL_BIOS_PO_P1,TGL_H_PSS_IFWI_BAT,PSS_ADL_Automation_In_Production,ADL-S_TGP-H_PO_Phase1,ADL-S_ADP-S_DDR4_2DPC_PO_Phase1,RKL_S_TGPH_POE,ADL_P_Automated_TCs,ADL_P_ERB_BIOS_PO,TGL_U_GC_DC,IFWI_Payload_BIOS,ADL-S_Delta1,ADL-S_Delta2,ADL-S_Delta3,ADL-P_ADP-LP_DDR4_PO Suite_Phase1,PO_Phase_1,RKL-S X2_(CML-S+CMP-H)_S102,RKL-S X2_(CML-S+CMP-H)_S62,ADL-P_ADP-LP_LP5_PO Suite_Phase1,ADL-P_ADP-LP_DDR5_PO Suite_Phase1,ADL-P_ADP-LP_LP4x_PO Suite_Phase1,MTL_TRY_RUN,MTL_PSS_0.5,UTR_SYNC,RPL-Px_4SP2,RPL-Px_2SDC1,MTL-P_4SDC1,MTL-P_3SDC3,MTL-P_3SDC4,MTL-P_5SGC1,MTL-P_4SDC2,MTL-P_2SDC5,MTL-P_2SDC6,RPL-Px_4SDC1,RPL-P_3SDC3,RPL-S_5SGC1,RPL-S_2SDC3,RPL-S_2SDC2,RPL-S_2SDC9,RPL-S_2SDC1,RPL-S_4SDC2,RPLS_SV1GC,RPLS_Win10GC,RPLS_SV1DC,RPL-S_4SDC1,RPL-S_3SDC1,ADL-M_3SDC1,RPL-SBGA_5SC,RPL-SBGA_4SC,RPLHx_SV1GC,RPLHx_Win10GC,RPL-SBGA_3SC,RPL-SBGA_3SC-2,RPL-SBGA_2SC1,RPL-SBGA_2SC21,RPL-P_5SGC1,RPLP_SV1GC,RPLP_Win10GC,RPL-P_2SDC5,RPL-P_DC7,RPL-P_2SDC3,RPL-P_2SDC4,RPL-P_2SDC6,RPL-P_PNP_GC,RPL-P_4SDC1,RPLP_SV1DC1,RPLP_Win10DC1,RPL-P_3SDC2,RPLP_SV1DC2,RPLP_Win10DC2,RPL-Px_5SGC1,MTL_HFPGA_SOC_S,RPL-S_ 5SGC1,RPL-S_2SDC7,ADL-S_ 5SGC_1DPC,ADL-S_4SDC1,ADL-S_4SDC2,ADL-S_4SDC3,ADL-S_3SDC4,ADL_N_PSS_0.5,ADL_N_5SGC1,ADL_N_4SDC1,ADL_N_3SDC1,ADL_N_2SDC1,ADL_N_2SDC2,ADL_N_2SDC3,MTL_Test_Suite,RPL_S_PSS_BASE,IFWI_TEST_SUITE,IFWI_COMMON_UNIFIED,ADL-P_5SGC1,ADL-P_5SGC2,MTL_IFWI_Sanity,RPL_S_PO_P1,ADL-M_5SGC1,ADL-M_3SDC2,ADL-M_2SDC1,ADL-M_2SDC2,MTL_SIMICS_IN_EXECUTION_TEST,MTL_HSLE_Sanity_SOC,ADL_SBGA_5GC,ADL_SBGA_3DC1,ADL_SBGA_3DC2,ADL_SBGA_3DC3,ADL_SBGA_3DC4,ADL_SBGA_3DC,RPL_P_PSS_BIOSLNL_M_PSS0.5,LNL_M_PSS0.8,MTL_S_BIOS_Emulation,RPL_Px_PO_P1,ADL-S_Post-Si_In_Production,MTL-M/P_Pre-Si_In_Production,RPL_SBGA_PO_P1,MTL_IFWI_CBV_BIOS,MTL-S_Pre-Si_In_Production,RPL_P_PO_P1,RPL-S_Post-Si_In_Production,ADL-N_Post-Si_In_Production,ARL_Px_IFWI_CI,MTL_M_P_PV_POR,RPL_P_Q0_DC2_PO_P1,MTLSGC1, MTLSDC4,MTLSDC2,MTLSDC1,MTLSDC5,MTLSDC3,RPL-SBGA_DC3</t>
  </si>
  <si>
    <t>Verify ucode firmware load/version check pre and post S3 cycle</t>
  </si>
  <si>
    <t>bios.cpu_pm,fw.ifwi.unknown</t>
  </si>
  <si>
    <t>CSS-IVE-78725</t>
  </si>
  <si>
    <t>ADL-S_ADP-S_SODIMM_DDR5_1DPC_Alpha,AML_5W_Y22_ROW_PV,ADL-S_ADP-S_UDIMM_DDR5_1DPC_PreAlpha,AML_7W_Y22_KC_PV,AMLR_Y42_PV_RS6,CFL_H62_RS2_PV,CFL_H62_RS3_PV,CFL_H62_RS4_PV,CFL_H62_RS5_PV,CFL_H62_uSFF_KC_RS4_PV,CFL_H82_RS5_PV,CFL_H82_RS6_PV,CFL_KBPH_S62_RS3_PV,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0.8C,ICL_HFPGA_RS1_PSS_0.8P,ICL_HFPGA_RS1_PSS_1.0C,ICL_HFPGA_RS1_PSS_1.0P,ICL_HFPGA_RS2_PSS_1.1,ICL_Simics_VP_RS1_PSS_0.3,ICL_Simics_VP_RS1_PSS_0.5C,ICL_Simics_VP_RS1_PSS_0.5P,ICL_Simics_VP_RS1_PSS_0.8C,ICL_Simics_VP_RS1_PSS_0.8P,ICL_Simics_VP_RS1_PSS_1.0C,ICL_Simics_VP_RS1_PSS_1.0P,ICL_Simics_VP_RS2_PSS_1.1,ICL_U42_RS6_PV,ICL_UN42_KC_PV_RS6,ICL_Y42_RS6_PV,JSLP_POR_20H1_Alpha,JSLP_POR_20H1_PreAlpha,JSLP_POR_20H2_Beta,JSLP_POR_20H2_PV,JSLP_TestChip_19H1_PreAlpha,KBL_U21_PV,KBL_U22_PV,KBL_U23e_PV,KBLR_Y_PV,LKF_A0_RS4_Alpha,LKF_A0_RS4_POE,LKF_B0_RS4_Beta,LKF_B0_RS4_PO,LKF_Bx_ROW_19H1_Alpha,LKF_Bx_ROW_19H1_POE,LKF_Bx_ROW_19H2_Beta,LKF_Bx_ROW_19H2_PV,LKF_Bx_ROW_20H1_PV,LKF_Bx_Win10X_PV,LKF_Bx_Win10X_Beta,RKL_S61_CMPH_Xcomp_DDR4_RS6_Alpha,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POE,RKL_S81_TGPH_Native_DDR4_RS6_Alpha,RKL_S81_TGPH_Native_DDR4_RS7_Beta,RKL_S81_TGPH_Native_DDR4_RS7_PV,RKL_Simics_VP_PSS0.8,TGL_ H81_RS4_Alpha,TGL_ H81_RS4_Beta,TGL_ H81_RS4_PV,TGL_H81_19H2_RS6_PreAlpha,TGL_Simics_VP_RS2_PSS0.5,TGL_Simics_VP_RS2_PSS0.8,TGL_Simics_VP_RS2_PSS1.0,TGL_Simics_VP_RS2_PSS1.1,TGL_Simics_VP_RS4_PSS0.8,TGL_Simics_VP_RS4_PSS1.1,TGL_U42_RS4_PV,TGL_UY42_PO,TGL_Y42_RS4_PV,WHL_U42_Corp_PV,WHL_U42_PV,WHL_U43e_Corp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MTL_M_Simics_PSS1.1,MTL_P_Simics_PSS1.1,ADL-P_ADP-LP_LP5_PreAlpha,ADL-P_ADP-LP_L4X_PreAlpha,ADL-P_ADP-LP_DDR4_PreAlpha,ADL-P_ADP-LP_DDR5_PreAlpha</t>
  </si>
  <si>
    <t>S0ix-states</t>
  </si>
  <si>
    <t>BC-RQTBC-10115
220194411
RKL:2203202909
JSLP:2203202909
ADL Requirement ID: 2203202909</t>
  </si>
  <si>
    <t>ucode firmware load/version check should be successful pre and post cycle </t>
  </si>
  <si>
    <t>bios.alderlake,bios.amberlake,bios.apollolake,bios.arrowlake,bios.broxton,bios.cannonlake,bios.coffeelake,bios.cometlake,bios.geminilake,bios.glacierfalls,bios.icelake-client,bios.jasperlake,bios.kabylake,bios.kabylake_r,bios.lakefield,bios.meteorlake,bios.raptorlake,bios.raptorlake_refresh,bios.rocketlake,bios.tigerlake,bios.whiskeylake,ifwi.amberlake,ifwi.apollolake,ifwi.arrowlake,ifwi.broxton,ifwi.cannonlake,ifwi.coffeelake,ifwi.cometlake,ifwi.geminilake,ifwi.icelake,ifwi.kabylake,ifwi.kabylake_r,ifwi.lakefield,ifwi.meteorlake,ifwi.raptorlake,ifwi.tigerlake,ifwi.whiskeylake</t>
  </si>
  <si>
    <t>bios.alderlake,bios.amberlake,bios.apollolake,bios.arrowlake,bios.broxton,bios.cannonlake,bios.coffeelake,bios.cometlake,bios.geminilake,bios.icelake-client,bios.jasperlake,bios.kabylake,bios.kabylake_r,bios.lakefield,bios.meteorlake,bios.raptorlake,bios.rocketlake,bios.tigerlake,bios.whiskeylake,ifwi.amberlake,ifwi.apollolake,ifwi.broxton,ifwi.cannonlake,ifwi.coffeelake,ifwi.cometlake,ifwi.geminilake,ifwi.icelake,ifwi.kabylake,ifwi.kabylake_r,ifwi.lakefield,ifwi.meteorlake,ifwi.raptorlake,ifwi.tigerlake,ifwi.whiskeylake</t>
  </si>
  <si>
    <t>SystemScope</t>
  </si>
  <si>
    <t>This test is to check ucode firmware is loading pre and post sleep cycle</t>
  </si>
  <si>
    <t>ICL_PSS_BAT_NEW,ICL_BAT_NEW,CFL_Automation_Production,BIOS_EXT_BAT,InProdATMS1.0_03March2018,PSE 1.0,OBC-CNL-CPU-MCU-Sx,OBC-CFL-CPU-MCU-Sx,OBC-LKF-CPU-MCU-Sx,OBC-ICL-CPU-MCU-System,OBC-TGL-CPU-MCU-System,GLK_ATMS1.0_Automated_TCs,KBLR_ATMS1.0_Automated_TCs,TGL_BIOS_PO_P3,TGL_IFWI_PO_P3,JSLP_PO_CI,MCU_UTR,MCU_NO_HARM,TGL_IFWI_FOC_BLUE,LKF_WCOS_BIOS_BAT_NEW,RKL_S_TGPH_POE,IFWI_Payload_ChipsetInit,RKL-S X2_(CML-S+CMP-H)_S102,RKL-S X2_(CML-S+CMP-H)_S62,MTL_TRY_RUN,RPL_S_PSS_BASE,MTL_PSS_0.5,ARL_S_PSS0.5,UTR_SYNC,LNLM5SGC,LNLM4SDC1,LNLM3SDC2,LNLM3SDC3,LNLM3SDC4,LNLM3SDC5,LNLM2SDC6,MTLSGC1,MTLSDC4,MTLSDC1,MTLSDC2,MTLSDC3,MTLSDC5,RPL-Px_4SP2,RPL-Px_2SDC1,MTL-P_4SDC1,MTL-P_3SDC3,MTL-P_3SDC4,MTL-P_5SGC1,MTL-P_4SDC2,MTL-P_2SDC5,MTL-P_2SDC6,RPL-Px_4SDC1,RPL-P_3SDC3,RPL-S_5SGC1,RPL-S_2SDC3,RPL-S_2SDC2,RPL-S_2SDC9,RPL-S_2SDC1,RPL-S_4SDC2,RPLS_SV1GC,RPLS_Win10GC,RPLS_SV1DC,RPL-S_4SDC1,RPL-S_3SDC1,RPL-SBGA_5SC,RPL_Hx-R-GC,RPL_Hx-R-DC1,RPL-SBGA_4SC,RPLHx_SV1GC,RPLHx_Win10GC,RPL-SBGA_DC3,RPL-SBGA_3SC,RPL-SBGA_3SC-2,RPL-SBGA_2SC1,RPL-SBGA_2SC21,RPL-P_5SGC1,RPLP_SV1GC,RPLP_Win10GC,RPL-P_2SDC5,RPL-P_DC7,RPL-P_2SDC3,RPL-P_2SDC4,RPL-P_2SDC6,RPL-P_PNP_GC,RPL-P_4SDC1,RPLP_SV1DC1,RPLP_Win10DC1,RPL-P_3SDC2,RPLP_SV1DC2,RPLP_Win10DC2,RPL-Px_5SGC1,RPL-S_ 5SGC1,RPL-S_2SDC7,RPL_S_MASTER,RPL_S_BackwardCompc,ADL-S_ 5SGC_1DPC,ADL-S_4SDC1,ADL-S_4SDC2,ADL-S_4SDC3,ADL-S_3SDC4,ADL_N_MASTER,ADL_N_5SGC1,ADL_N_4SDC1,ADL_N_3SDC1,ADL_N_2SDC1,ADL_N_2SDC3,MTL_M_MASTER,MTL_S_MASTER,MTL_P_MASTER,MTL_Test_Suite,IFWI_FOC_BAT,IFWI_TEST_SUITE,IFWI_COMMON_UNIFIED,TGL_H_MASTER,ADL-P_5SGC2,MTL_SIMICS_IN_EXECUTION_TEST,RPL_S_PO_P3,MTL_IFWI_BAT,RPL_S_Delta_TCD,MTL_HSLE_Sanity_SOC,ADL_SBGA_5GC,ADL_SBGA_3DC1,ADL_SBGA_3DC2,ADL_SBGA_3DC3,ADL_SBGA_3DC4,ADL_SBGA_3DC,ADL-M_5SGC1,ADL-M_3SDC1,ADL-M_3SDC2,ADL-M_2SDC1,ADL-M_2SDC2,RPL_Px_PO_P3,ADL-S_Post-Si_In_Production,MTL-M/P_Pre-Si_In_Production,MTL_IFWI_IAC_BIOS,RPL_SBGA_PO_P3,MTL_IFWI_CBV_PMC,MTL_IFWI_CBV_BIOS,RPL_P_PO_P3,RPL-S_Post-Si_In_Production,MTL_M_P_PV_POR,RPL_P_Q0_DC2_PO_P3,HEDT,MTL-P_S3NA,ARL_S_QRC</t>
  </si>
  <si>
    <t>alderlake-m,alderlake-n,alderlake-p,alderlake-s,alderlake-sb,arrowlake-p,arrowlake-px,arrowlake-s,lunarlake-m,lunarlake-s,meteorlake-m,meteorlake-p,meteorlake-s,raptorlake-p,raptorlake-px,raptorlake-s,raptorlake-sbga,raptorlake_refresh-sbga,tigerlake-h</t>
  </si>
  <si>
    <t>Validate USB Keyboard Functionality check over USB Type-A port after DMS cycle</t>
  </si>
  <si>
    <t>CSS-IVE-90556</t>
  </si>
  <si>
    <t>ADL-S_ADP-S_SODIMM_DDR5_1DPC_Alpha,ADL-S_ADP-S_UDIMM_DDR5_1DPC_PreAlpha,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JSLP_POR_20H1_Alpha,JSLP_POR_20H1_PreAlpha,JSLP_POR_20H2_Beta,JSLP_POR_20H2_PV,JSLP_TestChip_19H1_PreAlpha,KBL_U21_PV,KBLR_Y_PV,KBLR_Y22_PV,LKF_Bx_ROW_19H1_Alpha,LKF_Bx_ROW_19H2_Beta,LKF_Bx_ROW_19H2_PV,LKF_Bx_ROW_20H1_PV,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CML_U42_DG1_DDR4_PV,CML_U62_DG1_DDR4_PV,ADL-P_ADP-LP_DDR4_ALPHA,ADL-P_ADP-LP_DDR4_BETA,ADL-P_ADP-LP_DDR4_PV,ADL-P_ADP-LP_DDR5_ALPHA,ADL-P_ADP-LP_DDR5_BETA,ADL-P_ADP-LP_DDR5_PV,ADL-P_ADP-LP_LP4x_ALPHA,ADL-P_ADP-LP_LP4x_BETA,ADL-P_ADP-LP_LP4x_PV,ADL-P_ADP-LP_LP5_ALPHA,ADL-P_ADP-LP_LP5_BETA,TGL_H81_20H1_RS7_ALPHA,TGL_H81_20H1_RS7_BETA,TGL_H81_20H1_RS7_PV,ADL-P_ADP-LP_LP5_PreAlpha,ADL-P_ADP-LP_L4X_PreAlpha,ADL-P_ADP-LP_DDR4_PreAlpha,ADL-P_ADP-LP_DDR5_PreAlpha</t>
  </si>
  <si>
    <t>MoS (Modern Standby),S0ix-states,USB/XHCI ports</t>
  </si>
  <si>
    <t>BC-RQTBC-2803
IceLake-UCIS-822
LKF ROW Coverage ID : 4_335-LZ-795
JSLP Coverage ID: 2203202752, 2203202099,2203202105,2203202096,2203202189,2203201802
ADL : 2206526702</t>
  </si>
  <si>
    <t>USB device should be functional pre and post cycle</t>
  </si>
  <si>
    <t>bios.alderlake,bios.apollolake,bios.arrowlake,bios.broxton,bios.cannonlake,bios.coffeelake,bios.cometlake,bios.geminilake,bios.icelake-client,bios.jasperlake,bios.kabylake,bios.kabylake_r,bios.meteorlake,bios.raptorlake,bios.rocketlake,bios.whiskeylake,ifwi.apollolake,ifwi.arrowlake,ifwi.broxton,ifwi.cannonlake,ifwi.coffeelake,ifwi.cometlake,ifwi.geminilake,ifwi.icelake,ifwi.kabylake,ifwi.kabylake_r,ifwi.meteorlake,ifwi.raptorlake,ifwi.whiskeylake</t>
  </si>
  <si>
    <t>bios.alderlake,bios.apollolake,bios.arrowlake,bios.cannonlake,bios.coffeelake,bios.cometlake,bios.geminilake,bios.icelake-client,bios.jasperlake,bios.kabylake_r,bios.meteorlake,bios.raptorlake,bios.rocketlake,bios.whiskeylake,ifwi.apollolake,ifwi.cannonlake,ifwi.coffeelake,ifwi.cometlake,ifwi.geminilake,ifwi.icelake,ifwi.kabylake_r,ifwi.meteorlake,ifwi.raptorlake,ifwi.whiskeylake</t>
  </si>
  <si>
    <t>This test is to verify USB Keyboard Functionality pre and post Disconnected MOS cycle
Android OS related steps:
1. Boot to AOS with USB keyboard connected to DUT
2. Navigate through apps or settings using keyboard and observe.
3. Perform S0i3 cycle and repeat step 2
Expected Results:
Should be able to navigate using keyboard pre and post cycle</t>
  </si>
  <si>
    <t>GraCom,ICL-FW-PSS0.5,CFL-PRDtoTC-Mapping,ICL_PSS_BAT_NEW,CNL_Automation_Production,CFL_Automation_Production,InProdATMS1.0_03March2018,PSE 1.0,OBC-CNL-PCH-PXHCI-USB-USB3_Storage,OBC-CFL-PCH-PXHCI-USB-USB3_Storage,OBC-ICL-PCH-XHCI-USB-USB3_Storage,OBC-TGL-PCH-XHCI-USB-USB3_Storage,TGL_PSS_IN_PRODUCTION,ICL_ATMS1.0_Automation,GLK_ATMS1.0_Automated_TCs,KBLR_ATMS1.0_Automated_TCs,IFWI_Payload_PCHC,UTR_SYNC,MTL_Test_Suite,IFWI_TEST_SUITE,IFWI_COMMON_UNIFIED,ADL-S_ 5SGC_1DPC, ADL-S_5SGC_2DPC,ADL-S_4SDC1,ADL-S_4SDC2,ADL-S_4SDC3,ADL-S_3SDC4,RPL-Px_5SGC1, ,RPL-Px_4SDC1,RPL-P_5SGC1,RPL-P_DC7,RPL-P_4SDC1,RPL-P_3SDC2,RPL_S_BackwardComp,RPL_S_MASTER,RPL_P_MASTER,ADL_N_REV0,ADL-N_REV1,ADL_SBGA_5GC,ADL_SBGA_3DC1,ADL_SBGA_3DC2,ADL_SBGA_3DC3,ADL_SBGA_3DC4,RPL-S_3SDC1,RPL-S_5SGC1,RPL-S_4SDC1,RPL-S_4SDC2,RPL-S_2SDC8,RPL-S_2SDC1,RPL-S_2SDC2,RPL-S_2SDC3,RPL-S_2SDC7,RPL-P_3SDC3,MTL-M_5SGC1,MTL-M_4SDC1,MTL-M_4SDC2,MTL-M_3SDC3,MTL-M_2SDC4,MTL-M_2SDC5,MTL-M_2SDC6,MTL_IFWI_CBV_PCHC,MTL-P_5SGC1, MTL-P_4SDC1 ,MTL-P_4SDC2 ,MTL-P_3SDC3 ,MTL-P_3SDC4 ,MTL-P_2SDC5 ,MTL-P_2SDC6,RPL-Px_4SP2, RPL-Px_2SDC1,RPL-P_2SDC3,RPL-P_2SDC4,MTLSDC1,MTLSDC2,MTLSDC3,MTLSDC4,RPLS_SV1DC,RPLP_SV1GC,RPLP_Win10GC,RPLP_SV1DC1,RPLP_Win10DC1RPLP_SV1DC2,RPLP_Win10DC2</t>
  </si>
  <si>
    <t>alderlake-m,alderlake-p,alderlake-s,alderlake-sb,arrowlake-px,arrowlake-s,lunarlake-m,lunarlake-p,lunarlake-s,meteorlake-m,meteorlake-p,meteorlake-s,raptorlake-p,raptorlake-s</t>
  </si>
  <si>
    <t>Verify No device yellow bangs pre and post S0i3(Modern Standby) cycle with all device connected as per config planned ( Golden, delta, 5, 4, 3 STAR )</t>
  </si>
  <si>
    <t>CSS-IVE-90558</t>
  </si>
  <si>
    <t>ADL-S_ADP-S_SODIMM_DDR5_1DPC_Alpha,AML_5W_Y22_ROW_PV,ADL-S_ADP-S_UDIMM_DDR5_1DPC_PreAlpha,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GLK_B0_RS3_PV,GLK_B0_RS4_PV,ICL_U42_RS6_PV,ICL_Y42_RS6_PV,JSLP_POR_20H1_Alpha,JSLP_POR_20H1_PreAlpha,JSLP_POR_20H2_Beta,JSLP_POR_20H2_PV,JSLP_TestChip_19H1_PreAlpha,KBL_H42_PV,KBL_U21_PV,KBL_U22_PV,KBL_U23e_PV,KBL_Y22_PV,KBLR_Y_PV,LKF_A0_RS4_Alpha,LKF_A0_RS4_POE,LKF_B0_RS4_Beta,LKF_B0_RS4_PO,LKF_B0_RS4_PV ,LKF_Bx_ROW_19H1_Alpha,LKF_Bx_ROW_19H1_POE,LKF_Bx_ROW_19H2_Beta,LKF_Bx_ROW_19H2_PV,LKF_Bx_ROW_20H1_PV,LKF_Simics_VP_RS4_PSS1.0,LKF_Simics_VP_RS4_PSS1.1,RKL_S61_CMPH_Xcomp_DDR4_RS6_Alpha,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PV,TGL_ H81_RS4_Alpha,TGL_ H81_RS4_Beta,TGL_ H81_RS4_PV,TGL_H81_19H2_RS6_PreAlpha,TGL_Simics_VP_RS2_PSS1.1,TGL_Simics_VP_RS4_PSS0.8,TGL_Simics_VP_RS4_PSS1.0 ,TGL_Simics_VP_RS4_PSS1.1,TGL_U42_RS4_PV,TGL_Y42_RS4_PV,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Simics_VP_PSS1.1,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JSLP_Win10x_PreAlpha,JSLP_Win10x_PV,JSLP_Win10x_Alpha,JSLP_Win10x_Beta,ADL-P_ADP-LP_LP5_PreAlpha,ADL-P_ADP-LP_L4X_PreAlpha,ADL-M_ADP-M_LP4x_Win10x_PreAlpha,ADL-P_ADP-LP_DDR4_PreAlpha,ADL-P_ADP-LP_DDR5_PreAlpha</t>
  </si>
  <si>
    <t>BC-RQTBC-2445</t>
  </si>
  <si>
    <t>No yellow bangs should be seen in device manager pre and post S0i3(Modern Standby) cycle</t>
  </si>
  <si>
    <t>bios.alderlake,bios.amberlake,bios.apollolake,bios.cannonlake,bios.coffeelake,bios.cometlake,bios.geminilake,bios.icelake-client,bios.jasperlake,bios.kabylake,bios.kabylake_r,bios.lakefield,bios.lunarlake,bios.meteorlake,bios.raptorlake,bios.rocketlake,bios.tigerlake,bios.whiskeylake,ifwi.amberlake,ifwi.apollolake,ifwi.cannonlake,ifwi.coffeelake,ifwi.cometlake,ifwi.geminilake,ifwi.icelake,ifwi.kabylake,ifwi.kabylake_r,ifwi.lakefield,ifwi.meteorlake,ifwi.raptorlake,ifwi.tigerlake,ifwi.whiskeylake</t>
  </si>
  <si>
    <t>This test is to verify no yellow bangs in device manager with all devices connected as per config planned for validation. Refer supported devices in latest release config sheet</t>
  </si>
  <si>
    <t>ICL_BAT_NEW,BIOS_EXT_BAT,InProdATMS1.0_03March2018,PSE 1.0,ICL_RVPC_NA,OBC-CNL-PTF-PMC-PM-s0ix,OBC-CFL-PTF-PMC-PM-S0ix,OBC-ICL-PTF-PMC-PM-S0ix,OBC-TGL-PTF-PMC-PM-S0ix,OBC-LKF-PTF-PMC-PM-S0ix,MCU_UTR,MCU_NO_HARM,CML_DG1_Delta,COMMON_QRC_BAT,TGL_U_GC_DC,ADL_S_QRCBAT,IFWI_Payload_Platform,RKL-S X2_(CML-S+CMP-H)_S102,RKL-S X2_(CML-S+CMP-H)_S62,ADL-P_QRC_BAT,UTR_SYNC,LNLM5SGC,LNLM4SDC1,LNLM3SDC2,LNLM3SDC3,LNLM3SDC4,LNLM3SDC5,LNLM2SDC6,LNLM2SDC7,MTLSGC1, MTLSDC4,MTLSDC1,MTLSDC2,MTLSDC3, MTLSDC5,MTLSDC4,,,RPL-Px_4SP2,RPL-Px_2SDC1,MTL-P_4SDC1,MTL-P_3SDC3,MTL-P_3SDC4,MTL-P_5SGC1,MTL-P_4SDC2,MTL-P_2SDC5,MTL-P_2SDC6,MTL-M_5SGC1,MTL-M_2SDC4,MTL-M_2SDC5,MTL-M_2SDC6,MTL-M_4SDC1,MTL-M_3SDC3,MTL-M_4SDC2,RPL-Px_4SDC1,RPL-P_3SDC3,RPL-S_5SGC1,RPL-S_2SDC3,RPL-S_2SDC2,RPL-S_2SDC9,RPL-S_2SDC1,RPL-S_4SDC2,RPLS_SV1GC,RPLS_Win10GC,RPLS_SV1DC,RPL-S_4SDC1,RPL-S_3SDC1,RPL-SBGA_5SC, RPL_Hx-R-GC,RPL_Hx-R-DC1,RPL-SBGA_4SC,RPLHx_SV1GC,RPLHx_Win10GC,RPL-SBGA_DC3,RPL-SBGA_2SC1,RPL-SBGA_2SC21,RPL-P_5SGC1,RPLP_SV1GC,RPLP_Win10GC,RPL-P_2SDC5,RPL-P_DC7,RPL-P_2SDC3,RPL-P_2SDC4,RPL-P_2SDC6,RPL-P_PNP_GC,RPL-P_4SDC1,RPLP_SV1DC1,RPLP_Win10DC1,RPL-P_3SDC2,RPLP_SV1DC2,RPLP_Win10DC2,RPL-Px_5SGC1,ADL_S_QRCBAT_DC1,ADL_S_QRCBAT_DC4,RPL-S_ 5SGC1,RPL-S_2SDC7,RPL_S_MASTER,RPL_P_MASTER,RPL_S_BackwardCompc,ADL-S_ 5SGC_1DPC,ADL-S_4SDC1,ADL-S_4SDC2,ADL-S_4SDC3,ADL-S_3SDC4,ADL_N_MASTER,ADL_N_5SGC1,ADL_N_4SDC1,ADL_N_3SDC1,ADL_N_2SDC1,ADL_N_2SDC2,MTL_Test_Suite,IFWI_TEST_SUITE,IFWI_COMMON_UNIFIED,TGL_H_MASTER,ADL-P_5SGC1,ADL-P_5SGC2,RKL_S_X1_2*1SDC,ADL_M_QRC_BAT,ADL-M_5SGC1,ADL-M_4SDC1,ADL-M_3SDC1,ADL-M_3SDC2,ADL-M_3SDC3,ADL-M_2SDC1,ADL-M_QRC_BAT,ADL-P_4SDC1,ADL-P_4SDC2,ADL-P_3SDC1,ADL-P_3SDC2,ADL-P_3SDC3,ADL-P_3SDC4,ADL-P_2SDC1,ADL-P_2SDC2,ADL-P_2SDC3,ADL-P_2SDC4,ADL-P_2SDC5,ADL-P_2SDC6_OC,ADL-P_3SDC5,ADL-N_QRC_BAT,RPL_S_QRCBAT,ADL_N_REV0,ADL-N_REV1,ADL_SBGA_5GC,ADL_SBGA_3DC1,ADL_SBGA_3DC2,ADL_SBGA_3DC3,ADL_SBGA_3DC4,ADL_SBGA_3DC,ADL-M_2SDC2,RPL_Px_QRC,ADL-S_Post-Si_In_Production,RPL-sbga_QRC_BAT,RPL_readiness_kit,RPL_P_QRC,TGL_BIOS_IPU_QRC_BATMTL_P_QRC_NA,MTL_P_QRC_NA</t>
  </si>
  <si>
    <t>Verify front camera is functioning properly for capturing images pre and post CMS/S0i3 cycle</t>
  </si>
  <si>
    <t>CSS-IVE-90816</t>
  </si>
  <si>
    <t>AML_5W_Y22_ROW_PV,AMLR_Y42_PV_RS6,CFL_H62_RS2_PV,CFL_H62_RS3_PV,CFL_H62_RS4_PV,CFL_H62_RS5_PV,CFL_H82_RS5_PV,CFL_H82_RS6_PV,CFL_S62_RS4_PV,CFL_S62_RS5_PV,CFL_S82_RS5_PV,CFL_S82_RS6_PV,CFL_U43e_LP3_KC_PV,CFL_U43e_PV,CML_H102_CMPH_DDR4_RS6_SR20_Beta,CML_H102_CMPH_DDR4_RS6_SR20_POE,CML_H102_CMPH_DDR4_RS7_SR20_PV,CML_H82_CMPH_DDR4_RS6_SR20_Beta,CML_H82_CMPH_DDR4_RS6_SR20_POE,CML_H82_CMPH_DDR4_RS7_SR20_PV,CML_U42_DDR4_HR19_Beta,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NL_H82_PV,ICL_U42_RS6_PV,ICL_UN42_KC_PV_RS6,JSLP_POR_20H1_Alpha,JSLP_POR_20H1_PreAlpha,JSLP_POR_20H2_Beta,JSLP_POR_20H2_PV,JSLP_TestChip_19H1_PreAlpha,KBL_H42_PV,KBL_U21_PV,KBL_U22_PV,KBL_U23e_PV,KBL_Y22_PV,KBLR_Y_PV,LKF_A0_RS4_Alpha,LKF_A0_RS4_POE,LKF_B0_RS4_Beta,LKF_B0_RS4_PO,LKF_Bx_ROW_19H1_Alpha,LKF_Bx_ROW_19H1_POE,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Simics_VP_RS2_PSS1.1,TGL_U42_RS4_PV,TGL_Y42_RS4_PV,WHL_U42_Corp_PV,WHL_U42_PV,WHL_U43e_Corp_PV,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reAlpha,JSLP_Win10x_PV,JSLP_Win10x_Alpha,JSLP_Win10x_Beta,MTL_M_Simics_PSS1.1,MTL_P_Simics_PSS1.1,ADL-P_ADP-LP_LP5_PreAlpha,ADL-P_ADP-LP_L4X_PreAlpha,ADL-M_ADP-M_LP5_20H1_PreAlpha,ADL-M_ADP-M_LP5_21H1_PreAlpha,ADL-P_ADP-LP_DDR4_PreAlpha,ADL-P_ADP-LP_DDR5_PreAlpha</t>
  </si>
  <si>
    <t>Camera - 2D imaging (integrated and discrete ISP),IPU,MoS (Modern Standby),USB-Camera</t>
  </si>
  <si>
    <t>BC-RQTBC-9948
BC-RQTBC-9957
TGL HSD ES ID:220997168
TGL HSD ES ID:220997169
TGL HSD ES ID:220637230
MTL: 16011328222, 16011327228</t>
  </si>
  <si>
    <t>Ensure that front Camera functionality of capturing image should work properly without any issue pre and post cycle</t>
  </si>
  <si>
    <t>Test is to verify front camera is functioning properly for capturing images pre and post S0i3(Modern Standby) cycle
Android OS Steps:
Steps:
Primary Camera
Step 1 - Open the recommended camera application
Step 2 - Select the primary camera
Step 3 - Press shutter button
Step 4 - Check the captured image
Step 5 - Press Home button
Expected Results"
Primary and camera functionality should be working as expected.</t>
  </si>
  <si>
    <t>KBL-PCH-NoCAM,ICL_BAT_NEW,TGL_NEW,BIOS_EXT_BAT,LKF_PO_Phase3,UDL2.0_ATMS2.0,LKF_PO_New_P3,OBC-ICL-CPU-IPU-Camera-MIPI,OBC-TGL-CPU-IPU-Camera-MIPI,WCOS_BIOS_WHCP_REQ,LKF_WCOS_BIOS_BAT_NEW,TGL_U_GC_DC,IFWI_Payload_Platform,MTL_PSS_0.8,ARL_S_PSS0.8,UTR_SYNC,ADL-P_SODIMM_DDR5_NA,ADL_N_MASTER,ADL_N_5SGC1,ADL_N_4SDC1,ADL_N_3SDC1,ADL_N_2SDC1,ADL_N_2SDC2,TGL_H_MASTER,IFWI_FOC_BAT,MTL_Test_Suite,IFWI_COMMON_UNIFIED,IFWI_TEST_SUITE,RPL_S_NA,ADL-M_3SDC1,ADL-M_3SDC2,ADL-M_2SDC1,ADL-P_4SDC2,ADL-P_3SDC1,ADL-P_2SDC4,RPL-Px_4SDC1,RPL-P_5SGC1,RPLP_SV1GC,RPLP_Win10GC,RPL-P_3SDC2,RPLP_SV1DC2,RPLP_Win10DC2,ADL_N_REV0,ADL-N_REV1,ADL-M_5SGC1,ADL-M_3SDC1,ADL-M_3SDC2,ADL-M_2SDC1,ADL-M_2SDC2,MTL_PSS_CMS,RPL-P_3SDC3,RPL-P_PNP_GC,MTL-M_4SDC1,MTL-M_2SDC4,MTL_IFWI_IAC_IUNIT,MTL_IFWI_CBV_PMC,MTL_IFWI_CBV_IUNIT,MTL_IFWI_CBV_BIOS,MTL-P_5SGC1,MTL-P_4SDC1,MTL-P_2SDC5,,RPL-P_5SGC1,RPLP_SV1GC,RPLP_Win10GC,RPL-P_3SDC2,RPLP_SV1DC2,RPLP_Win10DC2,RPL-Px_4SP2,RPL_Hx-R-GC,RPL_Hx-R-DC1</t>
  </si>
  <si>
    <t>alderlake-m,alderlake-n,alderlake-p,arrowlake-p,arrowlake-px,arrowlake-s,lunarlake-m,lunarlake-p,meteorlake-m,meteorlake-p,raptorlake-p,raptorlake-px,raptorlake_refresh-sbga</t>
  </si>
  <si>
    <t>Verify rear camera is functioning properly for capturing images pre and post S0i3(Modern Standby) cycle</t>
  </si>
  <si>
    <t>CSS-IVE-90817</t>
  </si>
  <si>
    <t>CNL_H82_PV,CNL_U22_PV,CNL_Y22_PV,ICL_U42_RS6_PV,ICL_Y42_RS6_PV,KBL_Y22_PV,LKF_A0_RS4_Alpha,LKF_A0_RS4_POE,LKF_B0_RS4_Beta,LKF_B0_RS4_PO,LKF_B0_RS4_PV ,LKF_Bx_ROW_19H1_Alpha,LKF_Bx_ROW_19H1_POE,LKF_Bx_ROW_19H2_Beta,LKF_Bx_ROW_19H2_PV,LKF_Bx_ROW_20H1_PV,TGL_ H81_RS4_Alpha,TGL_ H81_RS4_Beta,TGL_ H81_RS4_PV,TGL_Simics_VP_RS2_PSS1.1,TGL_U42_RS4_PV,TGL_U42_RS6_Alpha,TGL_U42_RS6_Beta,TGL_U42_RS6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ADL-P_ADP-LP_LP5_PreAlpha,ADL-P_ADP-LP_L4X_PreAlpha,ADL-M_ADP-M_LP5_20H1_PreAlpha,ADL-M_ADP-M_LP5_21H1_PreAlpha,ADL-P_ADP-LP_DDR4_PreAlpha,ADL-P_ADP-LP_DDR5_PreAlpha</t>
  </si>
  <si>
    <t>BC-RQTBC-9948
BC-RQTBC-9957
TGL HSD ES ID:220997171
TGL HSD ES ID:220997172
TGL HSD ES ID:220194354
TGL HSD ES ID:220195207</t>
  </si>
  <si>
    <t>Rear Camera device functionality of capturing image should work properly without any issue.</t>
  </si>
  <si>
    <t>bios.alderlake,bios.amberlake,bios.apollolake,bios.arrowlake,bios.cannonlake,bios.geminilake,bios.icelake-client,bios.kabylake,bios.lakefield,bios.lunarlake,bios.meteorlake,bios.raptorlake,bios.tigerlake,ifwi.amberlake,ifwi.apollolake,ifwi.cannonlake,ifwi.geminilake,ifwi.icelake,ifwi.kabylake,ifwi.lakefield,ifwi.meteorlake,ifwi.raptorlake,ifwi.tigerlake</t>
  </si>
  <si>
    <t>Test is to verify rear camera is functioning properly for capturing images pre and post S0i3(Modern Standby) cycle
Android OS Steps:
Steps:
Rear Camera
Step 1 - Open the recommended camera application
Step 2 - Select the rear camera
Step 3 - Press shutter button
Step 4 - Check the captured image
Step 5 - Press Home button
Expected Results"
Rear camera functionality should be working as expected.</t>
  </si>
  <si>
    <t>ICL_BAT_NEW,TGL_NEW,BIOS_EXT_BAT,LKF_PO_Phase3,UDL2.0_ATMS2.0,LKF_PO_New_P3,OBC-ICL-CPU-IPU-Camera-MIPI,OBC-TGL-CPU-IPU-Camera-MIPI,TGL_U_GC_DC,IFWI_Payload_Platform,UTR_SYNC,ADL-P_SODIMM_DDR5_NA,ADL_N_MASTER,ADL_N_5SGC1,ADL_N_4SDC1,ADL_N_3SDC1,ADL_N_2SDC1,ADL_N_2SDC2,TGL_H_MASTER,MTL_Test_Suite,IFWI_FOC_BAT,IFWI_TEST_SUITE,IFWI_COMMON_UNIFIED,RPL_S_NA,ADL-M_3SDC1,ADL-M_3SDC2,ADL-M_2SDC1,RPL-Px_4SDC1,RPL-P_3SDC2,RPLP_SV1DC2,RPLP_Win10DC2,ADL_N_REV0,ADL-N_REV1,ADL-M_5SGC1,ADL-M_2SDC2,RPL-P_3SDC3,RPL-P_PNP_GC,MTL-M_4SDC1,MTL-M_2SDC4,MTL_IFWI_IAC_IUNIT,MTL_IFWI_CBV_IUNIT,MTL_IFWI_CBV_BIOS,MTL-P_5SGC1,MTL-P_4SDC1,MTL-P_2SDC5,RPL-P_3SDC2,RPLP_SV1DC2,RPLP_Win10DC2,RPL-P_5SGC1,RPLP_SV1GC,RPLP_Win10GC</t>
  </si>
  <si>
    <t>Verify front camera is functioning properly for previewing and capturing a video pre and post CMS/S0i3 cycle</t>
  </si>
  <si>
    <t>CSS-IVE-90818</t>
  </si>
  <si>
    <t>BC-RQTBC-9948
BC-RQTBC-9957
TGL HSD ES ID:220997173
MTL: 16011187623, 16011327190</t>
  </si>
  <si>
    <t>Ensure that front Camera functionality of capturing video files work properly without any issue pre and pst cycle</t>
  </si>
  <si>
    <t>Test is to check front camera is functioning properly for previewing and capturing a video pre and post S0i3(Modern Standby) cycle
Android OS Steps:
Steps:
Primary Camera
Step 1 - Open the recommended camera application
Step 2 - Select the primary camera
Step 3 - Press button to capture video and record it for 5 mins
Step 4 - Check the captured Vide
Step 5 - Press Home button
Expected Results"
Primary camera functionality should be working as expected.</t>
  </si>
  <si>
    <t>KBL-PCH-NoCAM,ICL_BAT_NEW,TGL_NEW,BIOS_EXT_BAT,LKF_PO_Phase3,UDL2.0_ATMS2.0,LKF_PO_New_P3,OBC-ICL-CPU-IPU-Camera-MIPI,OBC-TGL-CPU-IPU-Camera-MIPI,TGL_U_GC_DC,IFWI_Payload_Platform,MTL_PSS_0.8,ARL_S_PSS0.8,UTR_SYNC,ADL-P_SODIMM_DDR5_NA,ADL_N_MASTER,ADL_N_5SGC1,ADL_N_4SDC1,ADL_N_3SDC1,ADL_N_2SDC1,ADL_N_2SDC2,ADL_N_2SDC3,TGL_H_MASTER,MTL_Test_Suite,IFWI_FOC_BAT,IFWI_COMMON_UNIFIED,IFWI_TEST_SUITE,RPL_S_NA,ADL-M_3SDC1,ADL-M_3SDC2,ADL-M_2SDC1,ADL-P_4SDC2,ADL-P_3SDC1,ADL-P_2SDC4,RPL-Px_4SDC1,RPL-P_5SGC1,RPLP_SV1GC,RPLP_Win10GC,RPL-P_3SDC2,RPLP_SV1DC2,RPLP_Win10DC2,ADL_N_REV0,ADL-N_REV1,ADL-M_5SGC1,ADL-M_3SDC1,ADL-M_3SDC2,ADL-M_2SDC1,ADL-M_2SDC2,MTL_PSS_CMS,RPL-P_3SDC3,RPL-P_PNP_GC,MTL-M_4SDC1,MTL-M_2SDC4,MTL_IFWI_IAC_IUNIT,MTL_IFWI_CBV_PMC,MTL_IFWI_CBV_IUNIT,MTL_IFWI_CBV_BIOS,MTL-P_5SGC1,MTL-P_4SDC1,MTL-P_2SDC5,,RPL-P_5SGC1,RPLP_SV1GC,RPLP_Win10GC,RPL-P_3SDC2,RPLP_SV1DC2,RPLP_Win10DC2,RPL-Px_4SP2,,RPL-P_2SDC5,RPL_Hx-R-GC,RPL_Hx-R-DC1</t>
  </si>
  <si>
    <t>Verify rear camera is functioning properly for previewing and capturing a video pre and post S0i3(Modern Standby) cycle</t>
  </si>
  <si>
    <t>CSS-IVE-90819</t>
  </si>
  <si>
    <t>BC-RQTBC-9948
BC-RQTBC-9957
TGL HSD ES ID:220997174
TGL HSD ES ID:220194387
TGL HSD ES ID:220195252</t>
  </si>
  <si>
    <t>Ensure that rear Camera functionality of capturing video files work properly without any issue pre and post cycle</t>
  </si>
  <si>
    <t>bios.alderlake,bios.amberlake,bios.apollolake,bios.arrowlake,bios.broxton,bios.cannonlake,bios.coffeelake,bios.cometlake,bios.geminilake,bios.icelake-client,bios.kabylake,bios.kabylake_r,bios.lakefield,bios.lunarlake,bios.meteorlake,bios.raptorlake,bios.tigerlake,bios.whiskeylake,ifwi.amberlake,ifwi.apollolake,ifwi.arrowlake,ifwi.broxton,ifwi.cannonlake,ifwi.coffeelake,ifwi.cometlake,ifwi.geminilake,ifwi.icelake,ifwi.kabylake,ifwi.kabylake_r,ifwi.lakefield,ifwi.lunarlake,ifwi.meteorlake,ifwi.raptorlake,ifwi.tigerlake,ifwi.whiskeylake</t>
  </si>
  <si>
    <t>Test is to Verify rear camera is functioning properly for previewing and capturing a video pre and post S0i3(Modern Standby) cycle
Android OS Steps:
Steps:
Primary Camera
Step 1 - Open the recommended camera application
Step 2 - Select the rear camera
Step 3 - Press button to capture video and record it for 5 mins
Step 4 - Check the captured Vide
Step 5 - Press Home button
Expected Results"
rear camera functionality should be working as expected.</t>
  </si>
  <si>
    <t>ICL_BAT_NEW,TGL_NEW,BIOS_EXT_BAT,LKF_PO_Phase3,UDL2.0_ATMS2.0,LKF_PO_New_P3,OBC-ICL-CPU-IPU-Camera-MIPI,OBC-TGL-CPU-IPU-Camera-MIPI,TGL_U_GC_DC,IFWI_Payload_Platform,UTR_SYNC,ADL-P_SODIMM_DDR5_NA,ADL_N_MASTER,ADL_N_5SGC1,ADL_N_4SDC1,ADL_N_3SDC1,ADL_N_2SDC1,ADL_N_2SDC2,TGL_H_MASTER,MTL_Test_Suite,IFWI_FOC_BAT,IFWI_TEST_SUITE,IFWI_COMMON_UNIFIED,RPL_S_NA,ADL-M_3SDC1,ADL-M_3SDC2,ADL-M_2SDC1,ADL-P_4SDC2,ADL-P_3SDC1,ADL-P_2SDC4,RPL-Px_4SDC1,RPL-P_3SDC2,RPLP_SV1DC2,RPLP_Win10DC2,ADL_N_REV0,ADL-N_REV1,ADL-M_5SGC1,ADL-M_3SDC1,ADL-M_3SDC2,ADL-M_2SDC1,ADL-M_2SDC2,RPL-P_3SDC3,RPL-P_PNP_GC,MTL-M_4SDC1,MTL-M_2SDC4,MTL_IFWI_IAC_IUNIT,MTL_IFWI_CBV_BIOS,MTL-P_5SGC1,MTL-P_4SDC1,MTL-P_2SDC5,RPL-P_3SDC2,RPLP_SV1DC2,RPLP_Win10DC2,RPL-P_5SGC1,RPLP_SV1GC,RPLP_Win10GC</t>
  </si>
  <si>
    <t>DPTF devices enumeration pre and post S0i3(Modern Standby) cycle</t>
  </si>
  <si>
    <t>bios.platform,fw.ifwi.tools</t>
  </si>
  <si>
    <t>CSS-IVE-90931</t>
  </si>
  <si>
    <t>Thermal Management</t>
  </si>
  <si>
    <t>ADL-S_ADP-S_SODIMM_DDR5_1DPC_Alpha,AML_5W_Y22_ROW_PV,ADL-S_ADP-S_UDIMM_DDR5_1DPC_PreAlpha,CFL_H62_RS2_PV,CFL_H62_RS3_PV,CFL_H62_RS4_PV,CFL_H62_RS5_PV,CFL_H82_RS5_PV,CFL_H82_RS6_PV,CFL_S42_RS5_PV,CFL_S62_RS5_PV,CFL_S82_RS5_PV,CFL_S82_RS6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ICL_U42_RS6_PV,ICL_Y42_RS6_PV,JSLP_POR_20H1_Alpha,JSLP_POR_20H1_PreAlpha,JSLP_POR_20H2_Beta,JSLP_POR_20H2_PV,JSLP_TestChip_19H1_PreAlpha,KBL_H42_PV,KBL_U21_PV,KBL_U22_PV,KBL_U23e_PV,KBL_Y22_PV,KBLR_Y_PV,LKF_A0_RS4_Alpha,LKF_A0_RS4_POE,LKF_B0_RS4_Beta,LKF_B0_RS4_PO,LKF_Bx_ROW_19H1_Alpha,LKF_Bx_ROW_19H1_POE,LKF_Bx_ROW_19H2_Beta,LKF_Bx_ROW_19H2_PV,LKF_Bx_ROW_20H1_PV,RKL_S61_CMPH_Xcomp_DDR4_RS6_Alpha,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Simics_VP_RS2_PSS1.1,TGL_U42_RS4_PV,TGL_Y42_RS4_PV,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DG2_ADL_P_Alpha,DG2_ADL_P_Beta,DG2_ADL_P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P_ADP-LP_DDR4_PreAlpha,ADL-P_ADP-LP_DDR5_PreAlpha</t>
  </si>
  <si>
    <t>DPTF interface,S0ix-states</t>
  </si>
  <si>
    <t>BC-RQTBC-10014
BC-RQTBC-13177
BC-RQTBC-13804
BC-RQTBCTL-1380
BC-RQTBCTL-1197
BC-RQTBC-12463
BC-RQTBC-13964
JSL: BC-RQTBC-16787
TGL FR: 1209127125
RKL:BC-RQTBCTL-1380 &amp; 2203201687
JSLP:1607196307
RKL:2203202877
CFL,CML-S: 2207395172
ADL: 2203201687</t>
  </si>
  <si>
    <t>DPTF devices should be enumerated in the device manager pre and post CMS/S0i3 cycle</t>
  </si>
  <si>
    <t>bios.alderlake,bios.amberlake,bios.apollolake,bios.cannonlake,bios.coffeelake,bios.cometlake,bios.geminilake,bios.icelake-client,bios.jasperlake,bios.kabylake,bios.kabylake_r,bios.lakefield,bios.meteorlake,bios.raptorlake,bios.rocketlake,bios.tigerlake,bios.whiskeylake,ifwi.amberlake,ifwi.apollolake,ifwi.cannonlake,ifwi.coffeelake,ifwi.cometlake,ifwi.geminilake,ifwi.icelake,ifwi.kabylake,ifwi.kabylake_r,ifwi.lakefield,ifwi.tigerlake,ifwi.whiskeylake</t>
  </si>
  <si>
    <t>DPTF monitor tool/UI tool</t>
  </si>
  <si>
    <t>Test is to check DPTF compliant devices enumeration in device manager pre and post S0i3(Modern Standby) cycle</t>
  </si>
  <si>
    <t>RPL-S_ 5SGC1,RPL-S_4SDC1,RPL-S_4SDC2,RPL-S_3SDC1,RPL-S_2SDC1,RPL-S_2SDC2,RPL-S_2SDC3,RPL-S_2SDC7,MTL-M_5SGC1,MTL-M_4SDC1,MTL-M_4SDC2,MTL-M_3SDC3,MTL-M_2SDC4,MTL-M_2SDC5,MTL-M_2SDC6,RPL-SBGA_5SC,MTL-P_5SGC1,MTL-P_4SDC1,MTL-P_4SDC2,MTL-P_3SDC3,MTL-P_3SDC4,MTL-P_2SDC5,MTL-P_2SDC6,RPL-S_2SDC8,RPL-P_5SGC1,RPL-P_4SDC1,RPL-P_3SDC2,RPL-P_2SDC3,RPL-P_2SDC4,RPL-P_2SDC5,RPL-P_2SDC6,IFWI_COMMON_UNIFIED,MTLSDC1,MTLSGC1,MTLSDC1,MTLSDC4,LNLM5SGC,LNLM3SDC3,LNLM3SDC4,LNLM3SDC5,LNLM5SGC,LNLM3SDC3,LNLM3SDC4,LNLM3SDC5,LNLM5SGC,LNLM3SDC3,LNLM3SDC4,LNLM3SDC5,LNLM3SDC1,LNLM2SDC6,LNLM5SGC,LNLM3SDC3,LNLM3SDC4,LNLM3SDC5,LNLM3SDC1,LNLM2SDC6,LNLM5SGC,LNLM3SDC3,LNLM3SDC4,LNLM3SDC5,LNLM3SDC1,LNLM2SDC6,LNLM5SGC,LNLM3SDC3,LNLM3SDC4,LNLM3SDC5,LNLM3SDC1,LNLM2SDC6,LNLM3SDC2,RPL_Hx-R-DC1,RPL_Hx-R-GC,RPL_Hx-R-GC,RPL_Hx-R-DC1,RPL_Hx-R-GC,RPL_Hx-R-DC1,LNLM2SDC7,LNLM2SDC7,RPL-S_2SDC9,RPLS_SV1GC,RPLS_Win10GC,RPLS_SV1DC,RPLHx_Win10GC,RPLP_SV1GC,RPLP_Win10GC,RPLP_SV1DC1,RPLP_Win10DC1,RPLP_SV1DC2,RPLP_Win10DC2,RPL-P_DC7</t>
  </si>
  <si>
    <t>alderlake-m,alderlake-n,alderlake-p,alderlake-s,alderlake-sb,arrowlake-p,arrowlake-s,lunarlake-m,meteorlake-m,meteorlake-p,meteorlake-s,raptorlake-p,raptorlake-s,raptorlake-sbga,raptorlake_refresh-sbga,tigerlake-h</t>
  </si>
  <si>
    <t>Verify CPU turbo boost functionality post CMS/S0i3 cycle</t>
  </si>
  <si>
    <t>CSS-IVE-90932</t>
  </si>
  <si>
    <t>ADL-S_ADP-S_SODIMM_DDR5_1DPC_Alpha,ADL-S_ADP-S_UDIMM_DDR5_1DPC_PreAlpha,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GLK_B0_RS4_PV,ICL_U42_RS6_PV,ICL_UN42_KC_PV_RS6,ICL_Y42_RS6_PV,ICL_YN42_RS6_PV,JSLP_POR_20H1_Alpha,JSLP_POR_20H1_PreAlpha,JSLP_POR_20H2_Beta,JSLP_POR_20H2_PV,JSLP_TestChip_19H1_PreAlpha,KBL_H42_PV,KBL_U21_PV,KBL_U22_PV,KBL_U23e_PV,KBL_Y22_PV,KBLR_U42_PV,KBLR_Y_PV,KBLR_Y22_PV,LKF_A0_RS4_Alpha,LKF_A0_RS4_POE,LKF_B0_RS4_Beta,LKF_B0_RS4_PO,LKF_B0_RS4_PV ,LKF_Bx_ROW_19H1_Alpha,LKF_Bx_ROW_19H1_POE,LKF_Bx_ROW_19H2_Beta,LKF_Bx_ROW_19H2_PV,LKF_Bx_ROW_20H1_PV,LKF_Bx_Win10X_PV,LKF_Bx_Win10X_Beta,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Simics_VP_RS2_PSS1.1,TGL_Simics_VP_RS4_PSS1.1,TGL_Simics_VP_RS5_PSS1.1,TGL_U42_RS4_PV,TGL_UY42_PO,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JSLP_Win10x_PreAlpha,JSLP_Win10x_PV,JSLP_Win10x_Alpha,JSLP_Win10x_Beta,ADL-P_ADP-LP_LP5_PreAlpha,ADL-P_ADP-LP_L4X_PreAlpha</t>
  </si>
  <si>
    <t>MoS (Modern Standby),S0ix-states,Turbo</t>
  </si>
  <si>
    <t>BC-RQTBC-9701 
JSLP : 1607196257</t>
  </si>
  <si>
    <t>CPU turbo boost should be functional post S0i3(Modern Standby) cycle</t>
  </si>
  <si>
    <t>bios.alderlake,bios.apollolake,bios.arrowlake,bios.broxton,bios.cannonlake,bios.coffeelake,bios.cometlake,bios.geminilake,bios.icelake-client,bios.jasperlake,bios.kabylake,bios.kabylake_r,bios.lakefield,bios.lunarlake,bios.meteorlake,bios.raptorlake,bios.rocketlake,bios.tigerlake,bios.whiskeylake,ifwi.apollolake,ifwi.arrowlake,ifwi.broxton,ifwi.cannonlake,ifwi.coffeelake,ifwi.cometlake,ifwi.geminilake,ifwi.icelake,ifwi.jasperlake,ifwi.kabylake,ifwi.kabylake_r,ifwi.lakefield,ifwi.lunarlake,ifwi.meteorlake,ifwi.raptorlake,ifwi.tigerlake,ifwi.whiskeylake</t>
  </si>
  <si>
    <t>bios.alderlake,bios.apollolake,bios.arrowlake,bios.cannonlake,bios.coffeelake,bios.cometlake,bios.geminilake,bios.icelake-client,bios.jasperlake,bios.kabylake,bios.kabylake_r,bios.lakefield,bios.meteorlake,bios.raptorlake,bios.rocketlake,bios.tigerlake,bios.whiskeylake,ifwi.apollolake,ifwi.cannonlake,ifwi.coffeelake,ifwi.cometlake,ifwi.geminilake,ifwi.icelake,ifwi.kabylake,ifwi.kabylake_r,ifwi.lakefield,ifwi.meteorlake,ifwi.raptorlake,ifwi.tigerlake,ifwi.whiskeylake</t>
  </si>
  <si>
    <t>Intention of the testcase is to verify CPU turbo boost functionality post CMS/S0i3 cycle</t>
  </si>
  <si>
    <t>ICL_BAT_NEW,BIOS_EXT_BAT,InProdATMS1.0_03March2018,PSE 1.0,ICL_RVPC_NA,OBC-CNL-PTF-PMC-PM-s0ix,OBC-CFL-PTF-PMC-PM-S0ix,OBC-ICL-PTF-PMC-PM-S0ix,OBC-TGL-PTF-PMC-PM-S0ix,OBC-LKF-PTF-PMC-PM-S0ix,MCU_UTR,RKL_CMLS_CPU_TCS,IFWI_Payload_BIOS,IFWI_Payload_PMC,RKL-S X2_(CML-S+CMP-H)_S62,RKL-S X2_(CML-S+CMP-H)_S102,UTR_SYNC,RPL_S_BackwardComp,RPL_S_MASTER,RPL-P_5SGC1,RPL-P_4SDC1,RPL-P_3SDC2,RPL-P_2SDC3,RPL-S_5SGC1,RPL-S_4SDC1,RPL-S_4SDC2,RPL-S_2SDC1,RPL-S_2SDC2,RPL-S_2SDC3,RPL-S_ 5SGC1,ADL-S_ 5SGC_1DPC,ADL-S_4SDC1,ADL-S_4SDC2,ADL-S_4SDC3,ADL-S_3SDC4,ADL_N_MASTER,ADL_N_5SGC1,ADL_N_4SDC1,ADL_N_3SDC1,ADL_N_2SDC1,ADL_N_2SDC2,ADL_N_2SDC3,IFWI_TEST_SUITE,IFWI_COMMON_UNIFIED,TGL_H_MASTER,RPL-S_2SDC8,ADL-P_5SGC1,ADL-P_5SGC2,ADL-M_5SGC1,ADL_N_REV0,ADL-N_REV1,ADL_SBGA_5GC,ADL_SBGA_3DC1,ADL_SBGA_3DC2,ADL_SBGA_3DC3,ADL_SBGA_3DC4,RPL-SBGA_3SC,RPL-Px_5SGC1,MTL-M_5SGC1,MTL-M_4SDC1,MTL-M_4SDC2,MTL-M_3SDC3,MTL-M_2SDC4,MTL-M_2SDC5,MTL-M_2SDC6,MTL_IFWI_CBV_DMU,MTL_IFWI_CBV_PMC,MTL_IFWI_CBV_PUNIT,MTL-P_5SGC1,MTL-P_4SDC1,MTL-P_4SDC2,MTL-P_3SDC3,MTL-P_3SDC4,MTL-P_2SDC5,MTL-P_2SDC6,RPL_Px_PO_New_P3,ARL_Px_IFWI_CI,MTLSGC1,MTLSDC1,MTLSDC4,LNLM5SGC,LNLM4SDC1,LNLM3SDC2,LNLM3SDC3,LNLM3SDC4,LNLM3SDC5,LNLM2SDC6,LNLM2SDC7,RPL-SBGA_5SGC1,RPL-S_2SDC9,RPL-P_DC7</t>
  </si>
  <si>
    <t>Verify system stability on waking from idle state pre and post CMS/S0i3 cycle</t>
  </si>
  <si>
    <t>CSS-IVE-90933</t>
  </si>
  <si>
    <t>ADL-S_ADP-S_SODIMM_DDR5_1DPC_Alpha,ADL-S_ADP-S_UDIMM_DDR5_1DPC_PreAlpha,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GLK_B0_RS4_PV,ICL_U42_RS6_PV,ICL_UN42_KC_PV_RS6,ICL_Y42_RS6_PV,ICL_YN42_RS6_PV,JSLP_POR_20H1_Alpha,JSLP_POR_20H1_PreAlpha,JSLP_POR_20H2_Beta,JSLP_POR_20H2_PV,JSLP_TestChip_19H1_PowerOn,JSLP_TestChip_19H1_PreAlpha,KBL_H42_PV,KBL_U21_PV,KBL_U22_PV,KBL_U23e_PV,KBL_Y22_PV,KBLR_U42_PV,KBLR_Y_PV,KBLR_Y22_PV,LKF_A0_RS4_Alpha,LKF_A0_RS4_POE,LKF_B0_RS4_Beta,LKF_B0_RS4_PO,LKF_Bx_ROW_19H1_Alpha,LKF_Bx_ROW_19H1_POE,LKF_Bx_ROW_19H2_Beta,LKF_Bx_ROW_19H2_PV,LKF_Bx_ROW_20H1_PV,LKF_Bx_Win10X_PV,LKF_Bx_Win10X_Beta,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Simics_VP_RS2_PSS1.1,TGL_Simics_VP_RS4_PSS1.1,TGL_Simics_VP_RS5_PSS1.1,TGL_U42_RS4_PV,TGL_UY42_PO,TGL_Y42_RS4_PV,WHL_U42_Corp_PV,WHL_U42_PV,WHL_U43e_Corp_PV,ADL-S_ADP-S_UDIMM_DDR5_1DPC_PV,ADL-S_ADP-S_UDIMM_DDR5_2DPC_Alpha,ADL-S_ADP-S_UDIMM_DDR5_2DPC_Beta,ADL-S_ADP-S_UDIMM_DDR5_2DPC_POE,ADL-S_ADP-S_UDIMM_DDR5_2DPC_PreAlpha,ADL-S_ADP-S_UDIMM_DDR5_2DPC_PV,ADL-S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JSLP_Win10x_PreAlpha,JSLP_Win10x_PV,JSLP_Win10x_Alpha,JSLP_Win10x_Beta,MTL_M_Simics_PSS1.1,MTL_P_Simics_PSS1.1,ADL-P_ADP-LP_LP5_PreAlpha,ADL-P_ADP-LP_L4X_PreAlpha</t>
  </si>
  <si>
    <t>BC-RQTBC-9775 -&gt; Low Power Engine (LPE) SRAM contents during S0iX should be configured and stored by IMR. Waking system from Idle (Low Power state) pre and post S0ix cycle covers functionality of the requirement. 
JSLP : 1607196068
ADL: 2205168301</t>
  </si>
  <si>
    <t xml:space="preserve">System should be stable on waking from idle state pre and post CMS/S0i3 cycle </t>
  </si>
  <si>
    <t>bios.alderlake,bios.amberlake,bios.apollolake,bios.arrowlake,bios.broxton,bios.cannonlake,bios.coffeelake,bios.cometlake,bios.geminilake,bios.icelake-client,bios.jasperlake,bios.kabylake,bios.kabylake_r,bios.lakefield,bios.lunarlake,bios.meteorlake,bios.raptorlake,bios.raptorlake_refresh,bios.rocketlake,bios.skylake,bios.tigerlake,bios.whiskeylake,ifwi.apollolake,ifwi.arrowlake,ifwi.broxton,ifwi.cannonlake,ifwi.coffeelake,ifwi.cometlake,ifwi.geminilake,ifwi.icelake,ifwi.jasperlake,ifwi.kabylake,ifwi.kabylake_r,ifwi.lakefield,ifwi.lunarlake,ifwi.meteorlake,ifwi.raptorlake,ifwi.raptorlake_refresh,ifwi.tigerlake,ifwi.whiskeylake</t>
  </si>
  <si>
    <t>bios.alderlake,bios.apollolake,bios.arrowlake,bios.cannonlake,bios.coffeelake,bios.cometlake,bios.geminilake,bios.icelake-client,bios.jasperlake,bios.kabylake,bios.kabylake_r,bios.lakefield,bios.lunarlake,bios.meteorlake,bios.raptorlake,bios.rocketlake,bios.tigerlake,bios.whiskeylake,ifwi.apollolake,ifwi.cannonlake,ifwi.coffeelake,ifwi.cometlake,ifwi.geminilake,ifwi.icelake,ifwi.kabylake,ifwi.kabylake_r,ifwi.lakefield,ifwi.meteorlake,ifwi.raptorlake,ifwi.tigerlake,ifwi.whiskeylake</t>
  </si>
  <si>
    <t xml:space="preserve">Intention of the testcase is to verify system stability on waking from idle state pre and post CMS/S0i3 cycle </t>
  </si>
  <si>
    <t>ICL_BAT_NEW,BIOS_EXT_BAT,InProdATMS1.0_03March2018,PSE 1.0,ICL_RVPC_NA,OBC-CNL-PTF-PMC-PM-s0ix,OBC-CFL-PTF-PMC-PM-S0ix,OBC-ICL-PTF-PMC-PM-S0ix,OBC-TGL-PTF-PMC-PM-S0ix,OBC-LKF-PTF-PMC-PM-S0ix,ADL-S_ADP-S_DDR4_2DPC_PO_Phase3,COMMON_QRC_BAT,TGL_H_QRC_NA,ADL_S_QRCBAT,IFWI_Payload_EC,IFWI_Payload_PMC,ADL-P_ADP-LP_DDR4_PO Suite_Phase3,PO_Phase_3,ADL-P_ADP-LP_LP5_PO Suite_Phase3,ADL-P_ADP-LP_DDR5_PO Suite_Phase3,ADL-P_ADP-LP_LP4x_PO Suite_Phase3,RKL-S X2_(CML-S+CMP-H)_S62,RKL-S X2_(CML-S+CMP-H)_S102,ADL-P_QRC_BAT,,UTR_SYNC,RPL_S_BackwardComp,RPL_S_MASTER,RPL-P_5SGC1,RPL-P_4SDC1,RPL-P_3SDC2,RPL-P_2SDC3,RPL-S_5SGC1,RPL-S_4SDC1,RPL-S_4SDC2,RPL-S_2SDC1,RPL-S_2SDC2,RPL-S_2SDC3,RPL-S_ 5SGC1,RPL-S_2SDC8,ADL-S_ 5SGC_1DPC,ADL-S_4SDC1,ADL-S_4SDC2,ADL-S_4SDC3,ADL-S_3SDC4,ADL_N_MASTER,ADL_N_5SGC1,ADL_N_4SDC1,ADL_N_3SDC1,ADL_N_2SDC1,ADL_N_2SDC2,ADL_N_2SDC3,IFWI_TEST_SUITE,IFWI_COMMON_UNIFIED,TGL_H_MASTER,ADL-P_5SGC1,ADL-P_5SGC2,RPL_S_PO_P2,ADL_M_QRC_BAT,ADL-M_5SGC1,ADL_N_REV0,ADL_N_PO_Phase3,ADL-N_QRC_BAT,ADL-N_REV1,RPL_S_QRCBAT,MTL_HSLE_Sanity_SOC,ADL_SBGA_5GC,ADL_SBGA_3DC1,ADL_SBGA_3DC2,ADL_SBGA_3DC3,ADL_SBGA_3DC4,RPL-SBGA_5SC,MTL_PSS_CMS,RPL-Px_5SGC1,RPL_Px_PO_P2,RPL_Px_QRC,MTL-M_5SGC1,MTL-M_4SDC1,MTL-M_4SDC2,MTL-M_3SDC3,MTL-M_2SDC4,MTL-M_2SDC5,MTL-M_2SDC6,MTL_IFWI_CBV_PMC,MTL-P_5SGC1,MTL-P_4SDC1,MTL-P_4SDC2,MTL-P_3SDC3,MTL-P_3SDC4,MTL-P_2SDC5,MTL-P_2SDC6,RPL_P_PO_P2,RPL-Px_2SDC1,RPL-P_2SDC4,RPL-P_2SDC5,RPL-P_2SDC6,RPL-sbga_QRC_BAT,MTL_PSS_1.1,RPL_P_QRC,MTLSGC1,MTLSDC1,MTLSDC4,RPL_P_Q0_DC2_PO_P2,LNLM5SGC,LNLM4SDC1,LNLM3SDC2,LNLM3SDC3,LNLM3SDC4,LNLM3SDC5,LNLM2SDC6,LNLM2SDC7,ARL_S_IFWI_0.8,RPLS_SV1GC, RPLS_Win10GC, RPLS_SV1DCPSS,RPL_Hx-R-GCMTL_P_QRC_NA,MTL_P_QRC_NA,MTL_PSS_1.1_Block,RPL-S_2SDC9,RPL-P_DC7,RPL-SBGA_DC3,RPLHx_SV1GC,RPLHx_Win10GC,RPLP_SV1GC,RPLP_Win10GC,RPLP_SV1DC1,RPLP_Win10DC1</t>
  </si>
  <si>
    <t>Validate USB 3.0 device enumeration when hot plug device pre and post Disconnected-MOS cycle over USB Type-A port</t>
  </si>
  <si>
    <t>CSS-IVE-90944</t>
  </si>
  <si>
    <t>ADL-S_ADP-S_SODIMM_DDR5_1DPC_Alpha,ADL-S_ADP-S_UDIMM_DDR5_1DPC_PreAlpha,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JSLP_POR_20H1_Alpha,JSLP_POR_20H1_PreAlpha,JSLP_POR_20H2_Beta,JSLP_POR_20H2_PV,JSLP_TestChip_19H1_PreAlpha,KBL_U21_PV,KBLR_Y_PV,KBLR_Y22_PV,LKF_Bx_ROW_19H1_Alpha,LKF_Bx_ROW_19H2_Beta,LKF_Bx_ROW_19H2_PV,LKF_Bx_ROW_20H1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Simics_VP_RS2_PSS1.1,TGL_U42_RS4_PV,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M_ADP-M_LP4x_Win10x_Alpha,ADL-M_ADP-M_LP4x_Win10x_Beta,ADL-M_ADP-M_LP4x_Win10x_PV,ADL-M_ADP-M_LP5_20H1_Alpha,ADL-M_ADP-M_LP5_20H1_Beta,ADL-M_ADP-M_LP5_20H1_PV,ADL-M_ADP-M_LP5_21H1_Alpha,ADL-M_ADP-M_LP5_21H1_Beta,ADL-M_ADP-M_LP5_21H1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MTL_M_Simics_PSS1.1,MTL_P_Simics_PSS1.1,ADL-P_ADP-LP_LP5_PreAlpha,ADL-P_ADP-LP_L4X_PreAlpha,ADL-P_ADP-LP_DDR4_PreAlpha,ADL-P_ADP-LP_DDR5_PreAlpha</t>
  </si>
  <si>
    <t>MoS (Modern Standby),S0ix-states,USB/XHCI ports,USB3.0</t>
  </si>
  <si>
    <t>BC-RQTBC-9832
MTL:16011327126
IceLake-UCIS-768
TGL: BC-RQTBCTL-744
JSL PRD Coverage: BC-RQTBC-16217
RKL Coverage ID :2203202189
JSLP Coverage ID: 2203202189
LKF ROW Coverage ID : 4_335-LZ-795
2203202189</t>
  </si>
  <si>
    <t>USB device should get enumerated on hot plugging pre and post cycle</t>
  </si>
  <si>
    <t>bios.alderlake,bios.apollolake,bios.arrowlake,bios.broxton,bios.cannonlake,bios.coffeelake,bios.cometlake,bios.geminilake,bios.icelake-client,bios.jasperlake,bios.kabylake,bios.kabylake_r,bios.lakefield,bios.meteorlake,bios.raptorlake,bios.rocketlake,bios.tigerlake,bios.whiskeylake,ifwi.apollolake,ifwi.arrowlake,ifwi.broxton,ifwi.cannonlake,ifwi.coffeelake,ifwi.cometlake,ifwi.geminilake,ifwi.icelake,ifwi.kabylake,ifwi.kabylake_r,ifwi.lakefield,ifwi.meteorlake,ifwi.raptorlake,ifwi.tigerlake,ifwi.whiskeylake</t>
  </si>
  <si>
    <t>bios.alderlake,bios.apollolake,bios.arrowlake,bios.cannonlake,bios.coffeelake,bios.cometlake,bios.geminilake,bios.icelake-client,bios.jasperlake,bios.kabylake_r,bios.meteorlake,bios.raptorlake,bios.rocketlake,bios.tigerlake,bios.whiskeylake,ifwi.apollolake,ifwi.cannonlake,ifwi.coffeelake,ifwi.cometlake,ifwi.geminilake,ifwi.icelake,ifwi.kabylake_r,ifwi.meteorlake,ifwi.raptorlake,ifwi.tigerlake,ifwi.whiskeylake</t>
  </si>
  <si>
    <t>This test is to verify USB3.0 hot plug functionality pre and post cycle
Android OS related steps:
Step 1  The DUT is connected to the PC with USB cable  
Step 2  Open the Phone Flash tool application
Step 3  Select the Android OS file to be flashed and the version you want to flash on eMMC
Step 4  Press the Start to flash button
Step 5  Wait till flash complete
Step 6  Once flash is completed, boot to Android OS.
Step 7 Connect USB 3.0 device to DUT. Device should get detected.
Step 8 Unplug USB 3.0 device and perform S0i3 cycle and repeat step 7
Expected results:
USB 3.0 device should get detected in DUT on hot plugging pre and post cycle</t>
  </si>
  <si>
    <t>GraCom,InProdATMS1.0_03March2018,PSE 1.0,OBC-CNL-PCH-PXHCI-USB-USB2_HUB,OBC-CFL-PCH-PXHCI-USB-USB2_HUB,OBC-ICL-PCH-XHCI-USB-USB2_HUB,OBC-TGL-PCH-XHCI-USB-USB2_HUB,GLK_ATMS1.0_Automated_TCs,KBLR_ATMS1.0_Automated_TCs,ECLITE-BAT,IFWI_Payload_PCHC,UTR_SYNC,MTL_Test_Suite,IFWI_TEST_SUITE,IFWI_COMMON_UNIFIED,ADL-S_ 5SGC_1DPC,ADL-S_5SGC_2DPC,ADL-S_4SDC1,ADL-S_4SDC2,ADL-S_4SDC3,ADL-S_3SDC4,RPL-Px_5SGC1,RPL-Px_4SDC1,RPL-P_5SGC1,RPL-P_DC7,RPL-P_4SDC1,RPL-P_3SDC2,RPL_S_BackwardComp,RPL_S_MASTER,RPL_P_MASTER,ADL_SBGA_5GC,ADL_SBGA_3DC1,ADL_SBGA_3DC2,ADL_SBGA_3DC3,ADL_SBGA_3DC4,RPL-S_3SDC1,RPL-S_5SGC1,RPL-S_4SDC1,RPL-S_4SDC2,RPL-S_2SDC8,RPL-S_2SDC9,RPL-S_2SDC1,RPL-S_2SDC2,RPL-S_2SDC3,MTL-M_5SGC1,MTL-M_4SDC1,MTL-M_4SDC2,MTL-M_3SDC3,MTL-M_2SDC4,MTL-M_2SDC5,MTL-M_2SDC6,MTL_IFWI_CBV_PCHC,RPL-Px_4SP2,RPL-Px_2SDC1,RPL-P_2SDC3,RPL-P_2SDC4,MTLSGC1,MTLSDC1,MTLSDC2,MTLSDC3,MTLSDC4,,RPL-S_2SDC9,RPLS_SV1DC,RPLP_SV1GC,RPLP_Win10GC,RPLP_SV1DC1,RPLP_Win10DC1RPLP_SV1DC2,RPLP_Win10DC2</t>
  </si>
  <si>
    <t>alderlake-m,alderlake-p,alderlake-s,alderlake-sb,arrowlake-p,arrowlake-px,arrowlake-s,meteorlake-m,meteorlake-n,meteorlake-s,raptorlake-p,raptorlake-s</t>
  </si>
  <si>
    <t>Verify switching camera functioning properly pre and post CMS/S0i3 cycle</t>
  </si>
  <si>
    <t>CSS-IVE-90948</t>
  </si>
  <si>
    <t>AMLR_Y42_PV_RS6,CFL_H62_RS3_PV,CFL_H62_RS4_PV,CFL_S62_RS4_PV,CFL_S82_RS5_PV,CFL_S82_RS6_PV,CFL_U43e_PV,CML_H102_CMPH_DDR4_RS6_SR20_Beta,CML_H102_CMPH_DDR4_RS6_SR20_POE,CML_H102_CMPH_DDR4_RS7_SR20_PV,CML_H82_CMPH_DDR4_RS6_SR20_Beta,CML_H82_CMPH_DDR4_RS6_SR20_POE,CML_H82_CMPH_DDR4_RS7_SR20_PV,CML_U42_DDR4_HR19_Beta,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NL_H82_PV,CNL_U22_PV,CNL_Y22_PV,ICL_U42_RS6_PV,ICL_Y42_RS6_PV,KBL_U21_PV,KBL_Y22_PV,KBLR_Y_PV,LKF_A0_RS4_Alpha,LKF_A0_RS4_POE,LKF_B0_RS4_Beta,LKF_B0_RS4_PO,LKF_B0_RS4_PV ,LKF_Bx_ROW_19H1_Alpha,LKF_Bx_ROW_19H1_POE,LKF_Bx_ROW_19H2_Beta,LKF_Bx_ROW_19H2_PV,LKF_Bx_ROW_20H1_PV,TGL_Simics_VP_RS2_PSS1.1,TGL_U42_RS4_PV,TGL_Y42_RS4_PV,TGL_U42_RS6_Alpha,TGL_U42_RS6_Beta,TGL_U42_RS6_PV,TGL_Y42_RS6_Alpha,TGL_Y42_RS6_Beta,TGL_Y42_RS6_PV,AML_Y42_Win10X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ADL-P_ADP-LP_LP5_PreAlpha,ADL-P_ADP-LP_L4X_PreAlpha,ADL-M_ADP-M_LP5_20H1_PreAlpha,ADL-M_ADP-M_LP5_21H1_PreAlpha,ADL-P_ADP-LP_DDR4_PreAlpha,ADL-P_ADP-LP_DDR5_PreAlpha</t>
  </si>
  <si>
    <t>Camera - 2D imaging (integrated and discrete ISP),IPU,MoS (Modern Standby)</t>
  </si>
  <si>
    <t>BC-RQTBC-9948,BC-RQTBC-9957
TGL HSD ED ID:220997169
TGL HSD ED ID:220637227</t>
  </si>
  <si>
    <t>Verify switching camera functioning properly pre and post cycle</t>
  </si>
  <si>
    <t>bios.alderlake,bios.apollolake,bios.arrowlake,bios.broxton,bios.cannonlake,bios.coffeelake,bios.geminilake,bios.icelake-client,bios.kabylake,bios.kabylake_r,bios.lakefield,bios.lunarlake,bios.meteorlake,bios.raptorlake,bios.tigerlake,ifwi.apollolake,ifwi.arrowlake,ifwi.broxton,ifwi.cannonlake,ifwi.coffeelake,ifwi.geminilake,ifwi.icelake,ifwi.kabylake,ifwi.kabylake_r,ifwi.lakefield,ifwi.lunarlake,ifwi.meteorlake,ifwi.raptorlake,ifwi.tigerlake</t>
  </si>
  <si>
    <t>bios.alderlake,bios.apollolake,bios.arrowlake,bios.cannonlake,bios.cometlake,bios.geminilake,bios.icelake-client,bios.kabylake,bios.kabylake_r,bios.lakefield,bios.lunarlake,bios.meteorlake,bios.raptorlake,bios.tigerlake,ifwi.apollolake,ifwi.cannonlake,ifwi.cometlake,ifwi.geminilake,ifwi.icelake,ifwi.kabylake,ifwi.kabylake_r,ifwi.lakefield,ifwi.meteorlake,ifwi.raptorlake,ifwi.tigerlake</t>
  </si>
  <si>
    <t>Testcase is to check camera switching functionality pre and post cycle
Android OS Steps:
Steps:
Primary Camera
Step 1 - Open the recommended camera application
Step 2 - Select the primary camera
Step 3 - Press shutter button
Step 4 - Select the rear camera
Step 5 - Press Shutter button
Step 6 - Press Home button
Step 7 - Perform S0i3 cycle and repeat step 1 to 5
Expected Results"
Primary and rear camera functionality should be working as expected pre and post cycle</t>
  </si>
  <si>
    <t>ICL_BAT_NEW,BIOS_EXT_BAT,LKF_PO_Phase3,UDL2.0_ATMS2.0,LKF_PO_New_P3,OBC-ICL-CPU-IPU-Camera-MIPI,OBC-TGL-CPU-IPU-Camera-MIPI,TGL_IFWI_FOC_BLUE,TGL_U_GC_DC,IFWI_Payload_IPU,UTR_SYNC,ADL-P_SODIMM_DDR5_NA,ADL_N_MASTER,ADL_N_5SGC1,ADL_N_4SDC1,ADL_N_3SDC1,ADL_N_2SDC1,ADL_N_2SDC2,MTL_Test_Suite,IFWI_COMMON_UNIFIED,IFWI_TEST_SUITE,RPL_S_NA,ADL-P_5SGC2,ADL-M_3SDC1,ADL-M_3SDC2,ADL-M_2SDC1,ADL-P_4SDC2,ADL-P_3SDC1,ADL-P_2SDC4,RPL-Px_4SDC1,RPL-P_5SGC1,RPLP_SV1GC,RPLP_Win10GC,RPL-P_3SDC2,RPLP_SV1DC2,RPLP_Win10DC2,ADL_N_REV0,ADL-N_REV1,ADL-M_5SGC1,ADL-M_3SDC1,ADL-M_3SDC2,ADL-M_2SDC1,ADL-M_2SDC2,RPL-P_3SDC3,RPL-P_PNP_GC,MTL-M_4SDC1,MTL-M_2SDC4,MTL_IFWI_CBV_PMC,MTL_IFWI_CBV_IUNIT,MTL IFWI_Payload_Platform-Val,MTL-P_5SGC1,MTL-P_4SDC1,MTL-P_2SDC5,RPL-P_5SGC1,RPLP_SV1GC,RPLP_Win10GC,RPL-P_3SDC2,RPLP_SV1DC2,RPLP_Win10DC2</t>
  </si>
  <si>
    <t>Validate USB 2.0 devices functionality over USB Type-A port with pre and post Disconnected-MOS cycle</t>
  </si>
  <si>
    <t>CSS-IVE-90949</t>
  </si>
  <si>
    <t>ADL-S_ADP-S_SODIMM_DDR5_1DPC_Alpha,ADL-S_ADP-S_UDIMM_DDR5_1DPC_PreAlpha,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JSLP_POR_20H1_Alpha,JSLP_POR_20H1_PreAlpha,JSLP_POR_20H2_Beta,JSLP_POR_20H2_PV,JSLP_TestChip_19H1_PreAlpha,KBL_U21_PV,KBLR_Y_PV,KBLR_Y22_PV,LKF_Bx_ROW_19H1_Alpha,LKF_Bx_ROW_19H2_Beta,LKF_Bx_ROW_19H2_PV,LKF_Bx_ROW_20H1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Simics_VP_RS2_PSS1.1,TGL_U42_RS4_PV,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M_ADP-M_LP4x_Win10x_Alpha,ADL-M_ADP-M_LP4x_Win10x_Beta,ADL-M_ADP-M_LP4x_Win10x_PV,ADL-M_ADP-M_LP5_20H1_Alpha,ADL-M_ADP-M_LP5_20H1_Beta,ADL-M_ADP-M_LP5_20H1_PV,ADL-M_ADP-M_LP5_21H1_Alpha,ADL-M_ADP-M_LP5_21H1_Beta,ADL-M_ADP-M_LP5_21H1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P_ADP-LP_DDR4_PreAlpha,ADL-P_ADP-LP_DDR5_PreAlpha</t>
  </si>
  <si>
    <t>MoS (Modern Standby),S0ix-states,USB/XHCI ports,USB2.0</t>
  </si>
  <si>
    <t>BC-RQTBC-12570
BC-RQTBC-9831
BC-RQTBC-496
BC-RQTBC-13074
IceLake-UCIS-843
BC-RQTBC-14231
 LKF PSS UCIS Coverage: IceLake-UCIS-843
TGL: BC-RQTBCTL-743
JSL PRD Coverage: BC-RQTBC-16216
CML PRD Coverage:BC-RQTBC-12570
RKL Coverage ID :2203202105
JSLP Coverage ID: 2203202105
LKF ROW Coverage ID : 4_335-LZ-795
ADL : 2205446166,2203202105
MTL:16011187822 16011327179</t>
  </si>
  <si>
    <t>USB 2.0 devices should be functional without any issue with pre and post S0i3(Modern Standby) cycle</t>
  </si>
  <si>
    <t>This test is to Validate USB 2.0 devices functionality over USB Type-A port with pre and post S0i3(Modern Standby) cycle
Android OS related steps:
1. Boot to AOS
2. Connect USB 2.0 device to DUT and transfer some data between USB device and DUT
3. Perform S0i3 cycle and repeat data transfer between usb device and DUT
Expected results:
Data transfer between device and DUT should be proper pre and post cycle</t>
  </si>
  <si>
    <t>GraCom,ICL-FW-PSS0.5,L5_milestone_only,ICL_PSS_BAT_NEW,GLK-RS3-10_IFWI,ICL_BAT_NEW,LKF_ERB_PO,BIOS_EXT_BAT,LKF_PO_Phase2,UDL2.0_ATMS2.0,LKF_PO_New_P3,TGL_ERB_PO,OBC-CNL-PCH-AVS-Audio-HDA_Speaker,OBC-CFL-PCH-AVS-Audio-HDA_Speaker,OBC-LKF-PCH-AVS-Audio-HDA_Speaker,OBC-ICL-PCH-AVS-Audio-HDA_Speaker,OBC-TGL-PCH-AVS-Audio-HDA_Speaker,LKF_B0_Power_ON,LKF_WCOS_BIOS_BAT_NEW,IFWI_Payload_Platform,UTR_SYNC,MTL_Test_Suite,IFWI_TEST_SUITE,IFWI_COMMON_UNIFIED,ADL-S_ 5SGC_1DPC,ADL-S_5SGC_2DPC,ADL-S_4SDC1,ADL-S_4SDC2,ADL-S_4SDC3,ADL-S_3SDC4,RPL-Px_5SGC1,RPL-Px_4SDC1,RPL-P_5SGC1,RPL-P_DC7,RPL-P_4SDC1,RPL-P_3SDC2,RPL_S_BackwardComp,RPL_S_MASTER,RPL_P_MASTER,ADL_SBGA_5GC,ADL_SBGA_3DC1,ADL_SBGA_3DC2,ADL_SBGA_3DC3,ADL_SBGA_3DC4,RPL-S_3SDC1,RPL-S_5SGC1,RPL-S_4SDC1,RPL-S_4SDC2,RPL-S_2SDC8,RPL-S_2SDC1,RPL-S_2SDC2,RPL-S_2SDC3,MTL_IFWI_FV,MTL-M_5SGC1,MTL-M_4SDC1,MTL-M_4SDC2,MTL-M_3SDC3,MTL-M_2SDC4,MTL-M_2SDC5,MTL-M_2SDC6,MTL_IFWI_CBV_PCHC,MTL-P_5SGC1,MTL-P_4SDC1,MTL-P_4SDC2,MTL-P_3SDC3,MTL-P_3SDC4,MTL-P_2SDC5,MTL-P_2SDC6,RPL-Px_4SP2,RPL-Px_2SDC1,RPL-P_2SDC3,RPL-P_2SDC4,MTLSGC1,MTLSDC1,MTLSDC2,MTLSDC3,MTLSDC4,,RPLS_SV1DC,RPLP_SV1GC,RPLP_Win10GC,RPLP_SV1DC1,RPLP_Win10DC1RPLP_SV1DC2,RPLP_Win10DC2</t>
  </si>
  <si>
    <t>alderlake-m,alderlake-p,alderlake-s,alderlake-sb,arrowlake-p,arrowlake-px,arrowlake-s,meteorlake-m,meteorlake-n,meteorlake-p,meteorlake-s,raptorlake-p,raptorlake-s</t>
  </si>
  <si>
    <t>Validate USB 3.0 devices functionality over USB Type-A port with pre and post Disconnected-MOS cycle</t>
  </si>
  <si>
    <t>CSS-IVE-90950</t>
  </si>
  <si>
    <t>BC-RQTBC-12571
MTL:16011327126
BC-RQTBC-12568
BC-RQTBC-9832
BC-RQTBC-497
BC-RQTBC-494
IceLake-UCIS-843
BC-RQTBC-14232
 LKF PSS UCIS Coverage: IceLake-UCIS-843
TGL: BC-RQTBCTL-744,BC-RQTBCTL-741
JSL PRD Coverage: BC-RQTBC-16214, BC-RQTBC-16217
CML PRD Coverage: BC-RQTBC-12571	,BC-RQTBC-12568
RKL Coverage ID :2203202096,2203202189
JSLP Coverage ID: 2203202096,2203202189
LKF ROW Coverage ID : 4_335-LZ-795
2203202189</t>
  </si>
  <si>
    <t>USB 3.0 devices should be functional without any issue with pre and post S0i3 cycle</t>
  </si>
  <si>
    <t>This test is to Validate USB 3.0 devices functionality over USB Type-A port with pre and post S0i3(Modern Standby) cycle
Android OS related steps:
1. Boot to AOS
2. Connect USB 3.0 device to DUT and transfer some data between USB device and DUT
3. Perform S0i3 cycle and repeat data transfer between usb device and DUT
Expected results:
Data transfer between device and DUT should be proper pre and post cycle</t>
  </si>
  <si>
    <t>GraCom,ICL-FW-PSS0.5,ICL_BAT_NEW,BIOS_EXT_BAT,UDL2.0_ATMS2.0,TGL_VP_NA,TGL_ERB_PO,OBC-CNL-PCH-AVS-Audio-HDA_Speaker,OBC-CFL-PCH-AVS-Audio-HDA_Speaker,OBC-ICL-PCH-AVS-Audio-HDA_Speaker,OBC-TGL-PCH-AVS-Audio-HDA_Speaker,IFWI_Payload_Platform,RKL-S X2_(CML-S+CMP-H)_S102,RKL-S X2_(CML-S+CMP-H)_S62,UTR_SYNC,RPL_S_MASTER,RPL_S_BackwardComp,ADL-S_ 5SGC_1DPC,ADL-S_4SDC2,MTL_Test_Suite,IFWI_TEST_SUITE,IFWI_COMMON_UNIFIED,RPL-S_ 5SGC1,RPL-S_4SDC1,RPL-S_4SDC2,RPL-S_2SDC8,RPL-S_2SDC9,RPL-S_2SDC1,RPL-S_2SDC2,RPL-S_2SDC3,RPL-Px_5SGC1,RPL-Px_4SDC1,RPL-P_5SGC1,RPL-P_DC7,RPL-P_4SDC1,RPL-P_3SDC2,RPL_P_MASTER,ADL_SBGA_5GC,ADL_SBGA_3DC1,ADL_SBGA_3DC2,ADL_SBGA_3DC3,ADL_SBGA_3DC4,RPL-S_3SDC1,MTL-M_5SGC1,MTL-M_4SDC1,MTL-M_4SDC2,MTL-M_3SDC3,MTL-M_2SDC4,MTL-M_2SDC5,MTL-M_2SDC6,MTL_IFWI_CBV_PCHC,MTL-P_5SGC1,MTL-P_4SDC1,MTL-P_4SDC2,MTL-P_3SDC3,MTL-P_3SDC4,MTL-P_2SDC5,MTL-P_2SDC6,RPL-Px_4SP2,RPL-Px_2SDC1,RPL-P_2SDC3,RPL-P_2SDC4,MTLSGC1,MTLSDC1,MTLSDC2,MTLSDC3,MTLSDC4,,RPL-S_2SDC9,RPLS_SV1GC,RPLS_Win10GC,RPLS_SV1DC,RPLP_SV1GC,RPLP_Win10GC,RPLP_SV1DC1,RPLP_Win10DC1RPLP_SV1DC2,RPLP_Win10DC2</t>
  </si>
  <si>
    <t>Validate USB2.0/3.0 HUB Functionality check in OS pre and post disconnected-MOS cycle over USB Type-A port</t>
  </si>
  <si>
    <t>CSS-IVE-90953</t>
  </si>
  <si>
    <t>ADL-S_ADP-S_SODIMM_DDR5_1DPC_Alpha,ADL-S_ADP-S_UDIMM_DDR5_1DPC_PreAlpha,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JSLP_POR_20H1_Alpha,JSLP_POR_20H1_PreAlpha,JSLP_POR_20H2_Beta,JSLP_POR_20H2_PV,JSLP_TestChip_19H1_PreAlpha,KBL_U21_PV,KBLR_Y_PV,KBLR_Y22_PV,LKF_Bx_ROW_19H1_Alpha,LKF_Bx_ROW_19H2_Beta,LKF_Bx_ROW_19H2_PV,LKF_Bx_ROW_20H1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Simics_VP_RS2_PSS1.1,TGL_U42_RS4_PV,TGL_UY42_PO,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P_ADP-LP_DDR4_PreAlpha,ADL-P_ADP-LP_DDR5_PreAlpha</t>
  </si>
  <si>
    <t>BC-RQTBC-12776
TGL PRD Coverage : BC-RQTBCTL-672,BC-RQTBCTL-753
 CML PRD Coverage:BC-RQTBC-12776
RKL Coverage ID :2203201807,2203202535
LKF ROW Coverage ID : 4_335-LZ-795
JSLP Coverage ID: 2203202319,2203202183
MTL:16011187777 16011327182</t>
  </si>
  <si>
    <t>USB pendrive plugged to HUB should be functional in OS pre and post cycle</t>
  </si>
  <si>
    <t>This test is to verify USB HUB Functionality check in OS pre and post S0i3(Modern Standby) cycle
Android OS related steps:
Please follow same procedure that are in steps as this TC is independent of OS
 </t>
  </si>
  <si>
    <t>GraCom,ICL-FW-PSS0.5,ICL_BAT_NEW,BIOS_EXT_BAT,UDL2.0_ATMS2.0,TGL_VP_NA,OBC-CNL-PCH-AVS-Audio-HDA_Speaker,OBC-CFL-PCH-AVS-Audio-HDA_Speaker,OBC-LKF-PCH-AVS-Audio-HDA_Speaker,OBC-ICL-PCH-AVS-Audio-HDA_Speaker,OBC-TGL-PCH-AVS-Audio-HDA_Speaker,LKF_WCOS_BIOS_BAT_NEW,IFWI_Payload_Platform,UTR_SYNC,MTL_Test_Suite,IFWI_TEST_SUITE,IFWI_COMMON_UNIFIED,ADL-S_ 5SGC_1DPC,ADL-S_5SGC_2DPC,ADL-S_4SDC1,ADL-S_4SDC2,ADL-S_4SDC3,ADL-S_3SDC4,RPL-Px_5SGC1,RPL-Px_4SDC1,RPL-P_5SGC1,RPL-P_DC7,RPL-P_4SDC1,RPL-P_3SDC2,RPL_S_BackwardComp,RPL_S_MASTER,RPL_P_MASTER,ADL_SBGA_5GC,ADL_SBGA_3DC1,ADL_SBGA_3DC2,ADL_SBGA_3DC3,ADL_SBGA_3DC4,RPL-S_3SDC1,RPL-S_5SGC1,RPL-S_4SDC1,RPL-S_4SDC2,RPL-S_2SDC8,RPL-S_2SDC9,RPL-S_2SDC1,RPL-S_2SDC2,RPL-S_2SDC3,MTL_IFWI_FV,MTL-M_5SGC1,MTL-M_4SDC1,MTL-M_4SDC2,MTL-M_3SDC3,MTL-M_2SDC4,MTL-M_2SDC5,MTL-M_2SDC6,MTL_IFWI_CBV_PCHC,MTL-P_5SGC1,MTL-P_4SDC1,MTL-P_4SDC2,MTL-P_3SDC3,MTL-P_3SDC4,MTL-P_2SDC5,MTL-P_2SDC6,RPL-Px_4SP2,RPL-Px_2SDC1,RPL-P_2SDC3,RPL-P_2SDC4,MTLSGC1,MTLSDC1,MTLSDC2,MTLSDC3,MTLSDC4,,RPL-S_2SDC9,RPLS_SV1DC,RPLP_SV1GC,RPLP_Win10GC,RPLP_SV1DC1,RPLP_Win10DC1RPLP_SV1DC2,RPLP_Win10DC2</t>
  </si>
  <si>
    <t>alderlake-p,alderlake-s,alderlake-sb,arrowlake-px,arrowlake-s,meteorlake-m,meteorlake-n,meteorlake-p,meteorlake-s,raptorlake-p,raptorlake-s</t>
  </si>
  <si>
    <t>Verify Type-C Charging (consumer) during pre and post S0i3(Modern Standby) cycle</t>
  </si>
  <si>
    <t>bios.platform,bios.sa,fw.ifwi.MGPhy,fw.ifwi.dekelPhy,fw.ifwi.iom,fw.ifwi.nphy,fw.ifwi.pmc,fw.ifwi.sphy,fw.ifwi.tbt</t>
  </si>
  <si>
    <t>CSS-IVE-90958</t>
  </si>
  <si>
    <t>CFL_H62_RS2_PV,CFL_H62_RS3_PV,CFL_H62_RS4_PV,CFL_H62_RS5_PV,CFL_H62_uSFF_KC_RS4_PV,CFL_H82_RS5_PV,CFL_H82_RS6_PV,CFL_U43e_LP3_KC_PV,CFL_U43e_PV,CML_H102_CMPH_DDR4_RS6_SR20_Beta,CML_H102_CMPH_DDR4_RS7_SR20_PV,CML_H82_CMPH_DDR4_RS6_SR20_Beta,CML_H82_CMPH_DDR4_RS7_SR20_PV,CML_S102_CMPH_DDR4_RS6_SR20_Beta,CML_S102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KBL_U21_PV,KBLR_Y_PV,KBLR_Y22_PV,TGL_ H81_RS4_Alpha,TGL_ H81_RS4_Beta,TGL_ H81_RS4_PV,TGL_H81_19H2_RS6_PreAlpha,TGL_Simics_VP_RS2_PSS1.1,TGL_U42_RS4_PV,TGL_UY42_PO,WHL_U42_Corp_PV,WHL_U42_PV,WHL_U43e_Corp_PV,TGL_U42_RS6_Alpha,TGL_U42_RS6_Beta,TGL_U42_RS6_PV,AML_Y42_Win10X_PV,CML_U42_DG1_DDR4_PV,CML_U62_DG1_DDR4_PV,DG1_TGL_Y_PreAlpha,DG1_ TGL_Y _Alpha,DG1_ TGL_Y _Beta,DG1_ TGL_Y 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Alpha,MTL_M_LP4_Beta,MTL_M_LP4_PV,MTL_M_LP5/x_Alpha,MTL_M_LP5/x_Beta,MTL_M_LP5/x_PV,MTL_P_DDR5_Alpha,MTL_P_DDR5_Beta,MTL_P_DDR5_PV,MTL_P_LP4_Alpha,MTL_P_LP4_Beta,MTL_P_LP4_PV,MTL_P_LP5/x_Alpha,MTL_P_LP5/x_Beta,MTL_P_LP5/x_PV,ADL-P_ADP-LP_LP5_PreAlpha,ADL-P_ADP-LP_L4X_PreAlpha,ADL-P_ADP-LP_DDR4_PreAlpha,ADL-P_ADP-LP_DDR5_PreAlpha,TGLR_UP3_HR21_Alpha,TGLR_UP3_HR21_Beta,TGLR_UP3_HR21_PV</t>
  </si>
  <si>
    <t>MoS (Modern Standby),TCSS,USB PD,USB-TypeC</t>
  </si>
  <si>
    <t>BC-RQTBC-13336
TGL Coverage :1209848288,BC-RQTBCTL-1235,BC-RQTBCTL-1236
RKL Coverage ID :2203201383,2203202518,2203203016,2203202802,2203202480MTL_P:22010767569MTL_M:22010767598</t>
  </si>
  <si>
    <t>SUT should get continue charging pre and post cycle</t>
  </si>
  <si>
    <t>bios.alderlake,bios.amberlake,bios.apollolake,bios.arrowlake,bios.broxton,bios.cannonlake,bios.coffeelake,bios.cometlake,bios.geminilake,bios.icelake-client,bios.kabylake,bios.kabylake_r,bios.lunarlake,bios.meteorlake,bios.raptorlake_refresh,bios.tigerlake,bios.whiskeylake,ifwi.amberlake,ifwi.apollolake,ifwi.broxton,ifwi.cannonlake,ifwi.coffeelake,ifwi.cometlake,ifwi.geminilake,ifwi.icelake,ifwi.kabylake,ifwi.kabylake_r,ifwi.lunarlake,ifwi.meteorlake,ifwi.raptorlake,ifwi.raptorlake_refresh,ifwi.tigerlake,ifwi.whiskeylake</t>
  </si>
  <si>
    <t>bios.alderlake,bios.amberlake,bios.apollolake,bios.arrowlake,bios.cannonlake,bios.coffeelake,bios.cometlake,bios.geminilake,bios.icelake-client,bios.kabylake,bios.kabylake_r,bios.lunarlake,bios.tigerlake,bios.whiskeylake,ifwi.amberlake,ifwi.apollolake,ifwi.cannonlake,ifwi.coffeelake,ifwi.cometlake,ifwi.geminilake,ifwi.icelake,ifwi.kabylake,ifwi.kabylake_r,ifwi.meteorlake,ifwi.raptorlake,ifwi.tigerlake,ifwi.whiskeylake</t>
  </si>
  <si>
    <t>This test is to verify Type-C Charging during pre and post S0i3(Modern Standby) cycle
Android OS Related steps:
1  DUT with with only battery and AC power connected to Type C port
2. Boot to AOS and read the battery status
3. Wait for 5 minutes and Read the battery status again
4. Perform S0i3 cycle and repeat step 3
Expected Results:
Battery should get charged without any issues pre and post cycle
 </t>
  </si>
  <si>
    <t>KBL_NON_ULT,TAG-APL-ARCH-TO-PROD-WW21.2,EC-SX,EC-TYPEC,EC-BATTERY,ICL_BAT_NEW,BIOS_EXT_BAT,UDL2.0_ATMS2.0,ECVAL-EXBAT-2018,EC-NA-KC,OBC-CNL-PTF-PD-EM-ManageCharger,OBC-CFL-PTF-PD-EM-ManageCharger,OBC-ICL-PTF-PD-TCSS-ManageCharger,OBC-TGL-PTF-PD-TCSS-ManageCharger,TGL_BIOS_PO_P3,CML_EC_FV,IFWI_Payload_TBT,UTR_SYNC,ADL_N_MASTER,ADL_N_5SGC1,ADL_N_2SDC2,TGL_H_MASTER,IFWI_TEST_SUITE,IFWI_COMMON_UNIFIED,MTL_Test_Suite,ADL-P_5SGC2,MTL_P_MASTER,MTL_M_MASTER,MTL_N_MASTER,ADL-M_5SGC1,ADL-M_2SDC2,ADL-M_3SDC2,RPL-Px_3SDC1,RPL-P_5SGC2,RPL-P_3SDC2,ADL_N_REV0,ADL-N_REV1,,RPL-P_5SGC1,RPL-P_4SDC1,MTL_IFWI_QAC,MTL-M_5SGC1,MTL-M_4SDC1,MTL-M_4SDC2,MTL-M_3SDC3,MTL-M_2SDC4,MTL-M_2SDC5,MTL-M_2SDC6,MTL_IFWI_CBV_TBT,MTL_IFWI_CBV_EC,MTL_IFWI_CBV_IOM,MTL-P_5SGC1,MTL-P_4SDC1,MTL-P_4SDC2,MTL-P_3SDC3,MTL-P_3SDC4,MTL-P_2SDC5,MTL-P_2SDC6,RPL-Px_4SP2,RPL-Px_2SDC1,LNLM5SGC,LNLM3SDC3,LNLM3SDC4,LNLM3SDC5,LNLM5SGC,LNLM3SDC3,LNLM3SDC4,LNLM3SDC5,RPL_Hx-R-DC1,RPL_Hx-R-GC,RPL_Hx-R-GC,RPL_Hx-R-DC1,LNLM2SDC7,RPL-P_DC7,RPLP_SV1GC,RPLP_Win10GC,RPLP_SV1DC1,RPLP_Win10DC1,RPLP_SV1DC2,RPLP_Win10DC2</t>
  </si>
  <si>
    <t>alderlake-m,alderlake-n,alderlake-p,arrowlake-px,lunarlake-m,lunarlake-p,meteorlake-m,meteorlake-n,meteorlake-p,raptorlake-p,raptorlake-px,raptorlake_refresh-sbga,tigerlake-h</t>
  </si>
  <si>
    <t>Verify functionality of Camera Flash device in OS pre and post CMS/S0i3 cycle</t>
  </si>
  <si>
    <t>bios.sa,fw.ifwi.pmc</t>
  </si>
  <si>
    <t>CSS-IVE-90974</t>
  </si>
  <si>
    <t>AMLR_Y42_PV_RS6,CFL_H62_RS3_PV,CFL_H62_RS4_PV,CFL_S62_RS4_PV,CFL_S82_RS5_PV,CFL_S82_RS6_PV,CFL_U43e_PV,CNL_H82_PV,CNL_U22_PV,CNL_Y22_PV,JSLP_POR_20H1_Alpha,JSLP_POR_20H1_PreAlpha,JSLP_POR_20H2_Beta,JSLP_POR_20H2_PV,JSLP_TestChip_19H1_PreAlpha,KBL_U21_PV,KBL_Y22_PV,KBLR_Y_PV,LKF_A0_RS4_Alpha,LKF_A0_RS4_POE,LKF_B0_RS4_Beta,LKF_B0_RS4_PO,LKF_Bx_ROW_19H1_Alpha,LKF_Bx_ROW_19H1_POE,LKF_Bx_ROW_19H2_Beta,LKF_Bx_ROW_19H2_PV,LKF_Bx_ROW_20H1_PV,LKF_Bx_Win10X_PV,LKF_Bx_Win10X_Beta,TGL_ H81_RS4_Alpha,TGL_ H81_RS4_Beta,TGL_ H81_RS4_PV,TGL_U42_RS4_PV,TGL_Y42_RS4_PV,TGL_U42_RS6_Alpha,TGL_U42_RS6_Beta,TGL_U42_RS6_PV,TGL_Y42_RS6_Alpha,TGL_Y42_RS6_Beta,TGL_Y42_RS6_PV,AML_Y42_Win10X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JSLP_Win10x_PreAlpha,JSLP_Win10x_PV,JSLP_Win10x_Alpha,JSLP_Win10x_Beta,ADL-P_ADP-LP_LP5_PreAlpha,ADL-P_ADP-LP_L4X_PreAlpha,ADL-M_ADP-M_LP5_20H1_PreAlpha,ADL-M_ADP-M_LP5_21H1_PreAlpha,ADL-P_ADP-LP_DDR4_PreAlpha,ADL-P_ADP-LP_DDR5_PreAlpha</t>
  </si>
  <si>
    <t>BC-RQTBC-9950 
LKF_RVP_BOM_POR_key_components_20170312_rev1p41
LKF WCOS : WCOS_WHCP_BIOS_assessment: Camera</t>
  </si>
  <si>
    <t>Flash camera should get enumerated and should be functional pre and post cycle</t>
  </si>
  <si>
    <t>bios.alderlake,bios.amberlake,bios.apollolake,bios.arrowlake,bios.broxton,bios.cannonlake,bios.coffeelake,bios.geminilake,bios.jasperlake,bios.kabylake,bios.kabylake_r,bios.lakefield,bios.lunarlake,bios.meteorlake,bios.raptorlake,bios.tigerlake,ifwi.amberlake,ifwi.apollolake,ifwi.arrowlake,ifwi.broxton,ifwi.cannonlake,ifwi.coffeelake,ifwi.geminilake,ifwi.kabylake,ifwi.kabylake_r,ifwi.lakefield,ifwi.lunarlake,ifwi.meteorlake,ifwi.raptorlake,ifwi.tigerlake</t>
  </si>
  <si>
    <t>bios.alderlake,bios.amberlake,bios.arrowlake,bios.cannonlake,bios.jasperlake,bios.kabylake,bios.kabylake_r,bios.lakefield,bios.lunarlake,bios.meteorlake,bios.raptorlake,bios.tigerlake,ifwi.amberlake,ifwi.cannonlake,ifwi.kabylake,ifwi.kabylake_r,ifwi.lakefield,ifwi.meteorlake,ifwi.raptorlake,ifwi.tigerlake</t>
  </si>
  <si>
    <t>Testcase is to check flash camera functionality pre and post cycle
Android OS related steps:
1. Boot to AOS with Flash Camera module connected to DUT.
2. Open Camera application and try to capture picture or videos with flash.
3. Perform S0i3 cycle and repeat step 2
Expected Results:
Should be able to capture photos or videos with flash camera pre and post cycle</t>
  </si>
  <si>
    <t>UDL2.0_ATMS2.0,OBC-ICL-CPU-IPU-Camera-MIPI,OBC-TGL-CPU-IPU-Camera-MIPI,WCOS_BIOS_WHCP_REQ,LKF_WCOS_BIOS_BAT_NEW,TGL_U_GC_DC,IFWI_Payload_Platform,UTR_SYNC,ADL_N_MASTER,ADL-P_SODIMM_DDR5_NA,ADL_N_5SGC1,ADL_N_4SDC1,ADL_N_3SDC1,ADL_N_2SDC1,ADL_N_2SDC2,ADL_N_2SDC3,TGL_H_MASTER,MTL_Test_Suite,IFWI_TEST_SUITE,IFWI_COMMON_UNIFIED,RPL_S_NA,ADL-P_5SGC1,ADL-M_5SGC1,ADL-M_3SDC1,ADL-M_3SDC2,ADL-M_3SDC2,ADL-M_2SDC1,ADL_N_REV0,RPL-Px_5SGC1,RPL-Px_4SDC1,RPL-P_5SGC1,RPLP_SV1GC,RPLP_Win10GC,RPL-P_3SDC2,RPLP_SV1DC2,RPLP_Win10DC2,RPL_S_NA,ADL-N_REV1,ADL-M_5SGC1,ADL-M_3SDC1,ADL-M_3SDC2,ADL-M_2SDC1,ADL-M_2SDC2,RPL-P_3SDC3,RPL-P_PNP_GC,MTL-M_4SDC1,MTL-M_2SDC4,MTL_IFWI_CBV_PMC,MTL_IFWI_CBV_IUNIT,MTL-P_5SGC1,MTL-P_4SDC1,MTL-P_2SDC5,RPL-P_5SGC1,RPLP_SV1GC,RPLP_Win10GC,RPL-P_3SDC2,RPLP_SV1DC2,RPLP_Win10DC2,RPL-Px_4SP2,RPL-P_DC7</t>
  </si>
  <si>
    <t>Verify video playback in OS pre and post CMS/S0i3 cycle</t>
  </si>
  <si>
    <t>CSS-IVE-90976</t>
  </si>
  <si>
    <t>ADL-S_ADP-S_SODIMM_DDR5_1DPC_Alpha,AML_5W_Y22_ROW_PV,ADL-S_ADP-S_UDIMM_DDR5_1DPC_PreAlpha,AMLR_Y42_PV_RS6,CFL_H62_RS2_PV,CFL_H62_RS3_PV,CFL_H62_RS4_PV,CFL_H62_RS5_PV,CFL_H62_uSFF_KC_RS4_PV,CFL_H82_RS5_PV,CFL_H82_RS6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ICL_U42_RS6_PV,ICL_UN42_KC_PV_RS6,JSLP_POR_20H1_Alpha,JSLP_POR_20H1_PreAlpha,JSLP_POR_20H2_Beta,JSLP_POR_20H2_PV,JSLP_TestChip_19H1_PowerOn,JSLP_TestChip_19H1_PreAlpha,KBL_H42_PV,KBL_U21_PV,KBL_U22_PV,KBL_U23e_PV,KBL_Y22_PV,KBLR_Y_PV,LKF_A0_RS4_Alpha,LKF_A0_RS4_POE,LKF_B0_RS4_Beta,LKF_B0_RS4_PO,LKF_Bx_ROW_19H1_Alpha,LKF_Bx_ROW_19H1_POE,LKF_Bx_ROW_19H2_Beta,LKF_Bx_ROW_19H2_PV,LKF_Bx_ROW_20H1_PV,LKF_Bx_Win10X_PV,LKF_Bx_Win10X_Beta,LKF_Simics_VP_RS4_PSS1.0,LKF_Simics_VP_RS4_PSS1.1,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U42_RS4_PV,TGL_Y42_RS4_PV,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</si>
  <si>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audio codecs,Display Panels,MoS (Modern Standby)</t>
  </si>
  <si>
    <t>TC developed based on L\L2 coverage
TGL HSD ES ID:220195243
4_335-UCIS-2836</t>
  </si>
  <si>
    <t>Ensure video clip is played successfully pre and post cycle </t>
  </si>
  <si>
    <t>This test is to verify video playback in OS pre and post cycle.
Android OS related steps:
Step 1 - Connect the DUT to an AV device
Step 2 - Go to Android videos and open any 10 min video 
Step 3 - Wait until the end of the playback
Step 4 - Perform S0i3 cycle and repeat step 2 and 4
Expected Results:
DUT should be able to play video without any issues and its  Video should be proper on media player  App pre and post cycle
Note: Please make sure both audio and video output should be from AV device connected and should be proper.</t>
  </si>
  <si>
    <t>ICL_BAT_NEW,BIOS_EXT_BAT,InProdATMS1.0_03March2018,LKF_PO_Phase3,LKF_PO_New_P3,PSE 1.0,OBC-CNL-GPU-DDI-Display-Video,OBC-CFL-GPU-DDI-Display-Video,OBC-LKF-GPU-DDI-Display-Video,OBC-ICL-GPU-DDI-Display-Video,OBC-TGL-GPU-DDI-Display-Video,CML_DG1_Delta,IFWI_Payload_Platform,RKL-S X2_(CML-S+CMP-H)_S102,RKL-S X2_(CML-S+CMP-H)_S62,UTR_SYNC,RPL_S_MASTER,RPL_S_BackwardComp,ADL-S_4SDC1,ADL-S_4SDC2,ADL-S_4SDC3,ADL-S_3SDC4,ADL_N_MASTER,ADL_N_5SGC1,ADL_N_4SDC1,ADL_N_3SDC1,ADL_N_2SDC1,ADL_N_2SDC2,RPL_S_Backwardcomp,TGL_H_MASTER,MTL_Test_Suite,IFWI_TEST_SUITE,IFWI_COMMON_UNIFIED,RPL-S_ 5SGC1,RPLS_Win10GC,RPLS_SV1GC,RPL-S_4SDC1,RPL-S_4SDC2,RPL-S_2SDC1,RPL-S_2SDC2,RPL-S_2SDC3,ADL-P_5SGC1,ADL-P_5SGC2,ADL-M_5SGC1,RPL-Px_5SGC1,RPL-Px_4SDC1,RPL-P_4SDC1,RPLP_SV1DC1,RPLP_Win10DC1,RPL-P_3SDC2,RPLP_SV1DC2,RPLP_Win10DC2,RPL-P_2SDC4,ADL_N_REV0,ADL-N_REV1,ADL_SBGA_5GC,ADL_SBGA_3DC1,ADL_SBGA_3DC2,ADL_SBGA_3DC3,ADL_SBGA_3DC4,ADL-M_3SDC1,ADL-M_3SDC2,ADL-M_2SDC1,ADL-M_2SDC2,RPL-P_3SDC3,RPL-P_PNP_GC,,MTL-M_5SGC1,MTL-M_4SDC1,MTL-M_4SDC2,MTL-M_3SDC3,MTL-M_2SDC4,MTL-M_2SDC5,MTL-M_2SDC6,MTL_IFWI_CBV_PMC,MTL_IFWI_CBV_BIOS,MTL-P_5SGC1,MTL-P_4SDC1,MTL-P_4SDC2,MTL-P_3SDC3,MTL-P_3SDC4,MTL-P_2SDC5,MTL-P_2SDC6,RPL_Px_PO_New_P3,RPL-P_2SDC3,RPL-P_2SDC5,RPL-P_2SDC6,RPL-Px_4SP2,RPL-Px_2SDC1,MTL_S_IFWI_PSS_1.1, MTLSGC1,MTLSDC1,MTLSDC2,ARL_S_IFWI_1.1PSS,MTLSDC5,RPL_Hx-R-GC,RPL_Hx-R-DC1</t>
  </si>
  <si>
    <t>alderlake-m,alderlake-n,alderlake-p,alderlake-s,alderlake-sb,arrowlake-px,arrowlake-s,lunarlake-m,lunarlake-p,lunarlake-s,meteorlake-m,meteorlake-n,meteorlake-p,meteorlake-s,raptorlake-p,raptorlake-px,raptorlake-s,raptorlake-sbga,raptorlake_refresh-sbga,tigerlake-h</t>
  </si>
  <si>
    <t>Verify Volume Up &amp; Down buttons function test pre and post CMS/S0i3 cycle</t>
  </si>
  <si>
    <t>CSS-IVE-90977</t>
  </si>
  <si>
    <t>ADL-S_ADP-S_SODIMM_DDR5_1DPC_Alpha,ADL-S_ADP-S_UDIMM_DDR5_1DPC_PreAlpha,CNL_H82_PV,CNL_U22_PV,CNL_Y22_PV,ICL_U42_RS6_PV,ICL_UN42_KC_PV_RS6,LKF_A0_RS4_Alpha,LKF_A0_RS4_POE,LKF_B0_RS4_Beta,LKF_B0_RS4_PO,LKF_Bx_ROW_19H1_Alpha,LKF_Bx_ROW_19H2_Beta,LKF_Bx_ROW_19H2_PV,LKF_Bx_ROW_20H1_PV,RKL_S61_TGPH_Native_DDR4_RS6_Alpha,RKL_S61_TGPH_Native_DDR4_RS7_Beta,RKL_S61_TGPH_Native_DDR4_RS7_PV,RKL_S81_TGPH_Native_DDR4_RS6_Alpha,RKL_S81_TGPH_Native_DDR4_RS7_Beta,RKL_S81_TGPH_Native_DDR4_RS7_PV,TGL_U42_RS4_PV,TGL_Z0_(TGPLP-A0)_RS4_PPOExit,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M_ADP-M_LP5_20H1_PreAlpha,ADL-M_ADP-M_LP5_21H1_PreAlpha,ADL-P_ADP-LP_DDR4_PreAlpha,ADL-P_ADP-LP_DDR5_PreAlpha</t>
  </si>
  <si>
    <t>BC-RQTBC-10589 
LKF_RVP_BOM_POR_key_components_20170312_rev1p41
MTL: 16011187502, 16011326953</t>
  </si>
  <si>
    <t>Ensure volume  up &amp; Down button work without issue pre and post cycle</t>
  </si>
  <si>
    <t>bios.alderlake,bios.apollolake,bios.arrowlake,bios.broxton,bios.cannonlake,bios.geminilake,bios.icelake-client,bios.kabylake,bios.lakefield,bios.lunarlake,bios.meteorlake,bios.raptorlake,bios.raptorlake_refresh,bios.rocketlake,bios.tigerlake,ifwi.apollolake,ifwi.arrowlake,ifwi.broxton,ifwi.cannonlake,ifwi.geminilake,ifwi.icelake,ifwi.kabylake,ifwi.lakefield,ifwi.lunarlake,ifwi.meteorlake,ifwi.raptorlake,ifwi.raptorlake_refresh,ifwi.tigerlake</t>
  </si>
  <si>
    <t>bios.alderlake,bios.apollolake,bios.arrowlake,bios.cannonlake,bios.geminilake,bios.icelake-client,bios.kabylake,bios.lakefield,bios.lunarlake,bios.meteorlake,bios.raptorlake,bios.rocketlake,bios.tigerlake,ifwi.apollolake,ifwi.cannonlake,ifwi.geminilake,ifwi.icelake,ifwi.kabylake,ifwi.lakefield,ifwi.meteorlake,ifwi.raptorlake,ifwi.tigerlake</t>
  </si>
  <si>
    <t xml:space="preserve">This test is to Verify volume Up &amp; Down buttons function test post S0i3(Modern Standby) cycle.
Android OS Steps
Steps:
Step 1 - Boot to AOS
Step 2 - Press volume up button and check whether DUT volume is increasing
Step 3 - Press volume down button  and check whether DUT volume is decreasing
Step 4 - Perform S0i3 cycle and repeat steps 2 and 3
Expected Results:
Volume up and down buttons should be functional pre and post cycle
</t>
  </si>
  <si>
    <t>EC-FV,EC-SX,EC-GPIO,UDL2.0_ATMS2.0,OBC-ICL-PCH-GPIO-HwBtns/LEDs/Switchs,OBC-TGL-PCH-GPIO-HwBtns/LEDs/Switchs,TGL_GCS_NA,ECVAL-DT-FV,IFWI_Payload_Platform,MTL_PSS_1.0,ARL_S_PSS1.0,UTR_SYNC,MTL_HFPGA_Audio,MTL_P_MASTER,MTL_M_MASTER,ADL-S_4SDC1,ADL-S_4SDC2,ADL-S_4SDC3,ADL-S_3SDC4,ADL_N_MASTER,ADL_N_5SGC1,ADL_N_4SDC1,ADL_N_3SDC1,ADL_N_2SDC1,ADL_N_2SDC2,MTL_Test_Suite,IFWI_FOC_BAT,IFWI_COMMON_UNIFIED,IFWI_TEST_SUITE,RPL_S_NA,MTL_TEMP,ADL-P_5SGC1,ADL-P_5SGC2,ADL-M_5SGC1,RPL-Px_5SGC1,RPL-Px_4SDC1,RPL-P_5SGC1,RPLP_SV1GC,RPLP_Win10GC,RPL-P_4SDC1,RPLP_SV1DC1,RPLP_Win10DC1,RPL-P_3SDC2,RPLP_SV1DC2,RPLP_Win10DC2,RPL-P_2SDC4,ADL_N_REV0,ADL-N_REV1,ADL-M_3SDC1,ADL-M_3SDC2,ADL-M_2SDC1,ADL-M_2SDC2,MTL_PSS_CMS,MTL_HFPGA_BLOCK,RPL-P_3SDC3,RPL-P_PNP_GC,LNL_M_PSS1.1,MTL-M_5SGC1,MTL-M_4SDC1,MTL-M_4SDC2,MTL-M_3SDC3,MTL-M_2SDC4,MTL-M_2SDC5,MTL-M_2SDC6,MTL_IFWI_CBV_PMC,MTL_IFWI_CBV_EC,MTL_IFWI_CBV_BIOS,,RPL-SBGA_5SC,RPLHx_SV1GC,RPLHx_Win10GC,RPL-SBGA_4SC,RPL-SBGA_2SC1,RPL-SBGA_2SC2,RPL-P_2SDC3,RPL-P_2SDC5,RPL-P_2SDC6,RPL-Px_4SP2,RPL-Px_2SDC1,ARL_S_PSS1.0_Block,MTL_PSS_1.1,ARL_S_PSS1.1,MTLSGC1,MTLSDC1,MTLSDC2,MTLSDC4,MTLSDC5,MTL_S_PSS_BLOCK,MTL_S_PSS_1.1,ARL_S_PSS1.1,MTL_S_PSS_1.0_NA,MTL_S_PSS_1.1,ARL_S_PSS1.1,RPL_Hx-R-GC,RPL_Hx-R-DC1,MTL_PSS_1.1_Block,RPL-SBGA_DC3</t>
  </si>
  <si>
    <t>alderlake-m,alderlake-n,alderlake-p,alderlake-s,arrowlake-px,arrowlake-s,lunarlake-m,lunarlake-p,lunarlake-s,meteorlake-m,meteorlake-n,meteorlake-p,meteorlake-s,raptorlake-p,raptorlake-px,raptorlake-sbga,raptorlake_refresh-sbga,tigerlake-h</t>
  </si>
  <si>
    <t>Verify ucode firmware loads pre and post S0i3 (Modern Standby) cycle</t>
  </si>
  <si>
    <t>common,emulation.ip,emulation.sle,silicon,simulation.ip</t>
  </si>
  <si>
    <t>CSS-IVE-90980</t>
  </si>
  <si>
    <t>ADL-S_ADP-S_SODIMM_DDR5_1DPC_Alpha,ADL-S_ADP-S_UDIMM_DDR5_1DPC_PreAlpha,CFL_H62_RS2_PV,CFL_H62_RS3_PV,CFL_H62_RS4_PV,CFL_H62_RS5_PV,CFL_H62_uSFF_KC_RS4_PV,CFL_H82_RS5_PV,CFL_H82_RS6_PV,CFL_S42_RS4_PV,CFL_S42_RS5_PV,CFL_S62_RS4_PV,CFL_S62_RS5_PV,CFL_S82_RS5_PV,CFL_S82_RS6_PV,CFL_U43e_LP3_KC_PV,CFL_U43e_PV,CML_H82_CMPH_DDR4_RS6_SR20_Beta,CML_H82_CMPH_DDR4_RS6_SR20_POE,CML_H82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U42_RS6_PV,ICL_Y42_RS6_PV,JSLP_POR_20H1_Alpha,JSLP_POR_20H1_PreAlpha,JSLP_POR_20H2_Beta,JSLP_POR_20H2_PV,JSLP_TestChip_19H1_PreAlpha,KBL_U21_PV,KBL_U22_PV,KBL_U23e_PV,KBLR_Y_PV,LKF_A0_RS4_Alpha,LKF_A0_RS4_POE,LKF_B0_RS4_Beta,LKF_B0_RS4_PO,LKF_B0_RS4_PV ,LKF_Bx_ROW_19H1_Alpha,LKF_Bx_ROW_19H1_POE,LKF_Bx_ROW_19H2_Beta,LKF_Bx_ROW_19H2_PV,LKF_Bx_ROW_20H1_PV,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Simics_VP_RS4_PSS1.1,TGL_U42_RS4_PV,TGL_Y42_RS4_PV,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Alpha,MTL_M_LP4_Beta,MTL_M_LP4_PV,MTL_M_LP5/x_Alpha,MTL_M_LP5/x_Beta,MTL_M_LP5/x_PV,MTL_P_DDR5_Alpha,MTL_P_DDR5_Beta,MTL_P_DDR5_PV,ADL-P_ADP-LP_LP5_PreAlpha,ADL-P_ADP-LP_L4X_PreAlpha,ADL-P_ADP-LP_DDR4_PreAlpha,ADL-P_ADP-LP_DDR5_PreAlpha</t>
  </si>
  <si>
    <t>BC-RQTBC-310
JSL:BC-RQTBC-15972
RKL:BC-RQTBCTL-510 &amp; 2203203024
JSLP:2203202651
ADL Requirement ID: 2203203024</t>
  </si>
  <si>
    <t>ucode firmware loaded (version check) should be successful pre and post cycle </t>
  </si>
  <si>
    <t>bios.alderlake,bios.apollolake,bios.arrowlake,bios.broxton,bios.cannonlake,bios.coffeelake,bios.cometlake,bios.geminilake,bios.icelake-client,bios.jasperlake,bios.kabylake,bios.kabylake_r,bios.lakefield,bios.lunarlake,bios.meteorlake,bios.raptorlake,bios.raptorlake_refresh,bios.rocketlake,bios.tigerlake,bios.whiskeylake,ifwi.apollolake,ifwi.arrowlake,ifwi.broxton,ifwi.cannonlake,ifwi.coffeelake,ifwi.cometlake,ifwi.geminilake,ifwi.icelake,ifwi.jasperlake,ifwi.kabylake,ifwi.kabylake_r,ifwi.lakefield,ifwi.lunarlake,ifwi.meteorlake,ifwi.raptorlake,ifwi.rocketlake,ifwi.skylake,ifwi.tigerlake,ifwi.whiskeylake</t>
  </si>
  <si>
    <t>This test is to check ucode firmware is getting loading pre and post cycle</t>
  </si>
  <si>
    <t>ICL_BAT_NEW,BIOS_EXT_BAT,InProdATMS1.0_03March2018,PSE 1.0,OBC-CNL-CPU-MCU-PM-S0ix,OBC-CFL-CPU-MCU-PM-S0ix,OBC-LKF-CPU-MCU-PM-S0ix,OBC-ICL-CPU-MCU-PM-S0ix,OBC-TGL-CPU-MCU-PM-S0ix,MCU_UTR,MCU_NO_HARM,IFWI_Payload_ChipsetInit,RKL-S X2_(CML-S+CMP-H)_S102,RKL-S X2_(CML-S+CMP-H)_S62,UTR_SYNC,LNLM5SGC,LNLM4SDC1,LNLM3SDC2,LNLM3SDC3,LNLM3SDC4,LNLM3SDC5,LNLM2SDC6,LNLM2SDC7,MTLSGC1, MTLSDC4,MTLSDC1,MTLSDC2,MTLSDC3, MTLSDC5,MTLSDC4,,,RPL-Px_4SP2,RPL-Px_2SDC1,MTL-P_4SDC1,MTL-P_3SDC3,MTL-P_3SDC4,MTL-P_5SGC1,MTL-P_4SDC2,MTL-P_2SDC5,MTL-P_2SDC6,MTL-M_5SGC1,MTL-M_2SDC4,MTL-M_2SDC5,MTL-M_2SDC6,MTL-M_4SDC1,MTL-M_3SDC3,MTL-M_4SDC2,RPL-Px_4SDC1,RPL-P_3SDC3,RPL-S_5SGC1,RPL-S_2SDC3,RPL-S_2SDC2,RPL-S_2SDC9,RPL-S_2SDC1,RPL-S_4SDC2,RPLS_SV1GC,RPLS_Win10GC,RPLS_SV1DC,RPL-S_4SDC1,RPL-S_3SDC1,ADL-M_3SDC1,RPL-SBGA_5SC, RPL_Hx-R-GC,RPL_Hx-R-DC1,RPL-SBGA_4SC,RPLHx_SV1GC,RPLHx_Win10GC,RPL-SBGA_DC3,RPL-SBGA_2SC1,RPL-SBGA_2SC21,RPL-P_5SGC1,RPLP_SV1GC,RPLP_Win10GC,RPL-P_2SDC5,RPL-P_DC7,RPL-P_2SDC3,RPL-P_2SDC4,RPL-P_2SDC6,RPL-P_PNP_GC,RPL-P_4SDC1,RPLP_SV1DC1,RPLP_Win10DC1,RPL-P_3SDC2,RPLP_SV1DC2,RPLP_Win10DC2,RPL-Px_5SGC1,RPL-S_ 5SGC1,RPL-S_2SDC7,RPL_S_MASTER,RPL_P_MASTER,RPL_S_BackwardCompc,ADL-S_ 5SGC_1DPC,ADL-S_4SDC1,ADL-S_4SDC2,ADL-S_4SDC3,ADL-S_3SDC4,ADL_N_MASTER,ADL_N_5SGC1,ADL_N_4SDC1,ADL_N_3SDC1,ADL_N_2SDC1,ADL_N_2SDC2,MTL_M_MASTER,MTL_P_MASTER,MTL_S_MASTER,MTL_Test_Suite,IFWI_TEST_SUITE,IFWI_COMMON_UNIFIED,TGL_H_MASTER,ADL-P_5SGC1,ADL-P_5SGC2,ADL-M_5SGC1,ADL-M_3SDC2,ADL-M_2SDC1,ADL-M_2SDC2,ADL_N_REV0,ADL-N_REV1,ADL_SBGA_5GC,ADL_SBGA_3DC1,ADL_SBGA_3DC2,ADL_SBGA_3DC3,ADL_SBGA_3DC4,ADL_SBGA_3DC,ADL-S_Post-Si_In_Production</t>
  </si>
  <si>
    <t>Verify Analog Microphone test connected to 3.5 mm Port pre and post CMS/S0i3 cycle</t>
  </si>
  <si>
    <t>CSS-IVE-90981</t>
  </si>
  <si>
    <t>ADL-S_ADP-S_SODIMM_DDR5_1DPC_Alpha,AML_5W_Y22_ROW_PV,ADL-S_ADP-S_UDIMM_DDR5_1DPC_PreAlpha,CFL_H62_RS2_PV,CFL_H62_RS3_PV,CFL_H62_RS4_PV,CFL_H62_RS5_PV,CFL_H62_uSFF_KC_RS4_PV,CFL_H82_RS5_PV,CFL_H82_RS6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JSLP_POR_20H1_Alpha,JSLP_POR_20H1_PreAlpha,JSLP_POR_20H2_Beta,JSLP_POR_20H2_PV,JSLP_TestChip_19H1_PreAlpha,KBL_H42_PV,KBL_U21_PV,KBL_U22_PV,KBL_U23e_PV,KBL_Y22_PV,KBLR_Y_PV,LKF_A0_RS4_Alpha,LKF_A0_RS4_POE,LKF_B0_RS4_Beta,LKF_B0_RS4_PO,LKF_Bx_ROW_19H1_Alpha,LKF_Bx_ROW_19H1_POE,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U42_RS4_PV,TGL_Y42_RS4_PV,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</si>
  <si>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audio codecs,MoS (Modern Standby)</t>
  </si>
  <si>
    <t>BC-RQTBC-9786
ADL FR: 1408256914</t>
  </si>
  <si>
    <t>Device functionality should be working fine pre and post cycle</t>
  </si>
  <si>
    <t>Test to check functionality of analog microphone connected to 3.5mm port pre and post cycle
Android OS Steps:
Pre Req: DUT flashed with AOS and connected with Analog MIC
Steps:
Step 1 - Open Recorder and try to record voice/music using Analog mic.
Step 2 - Once recorder play back and observe whether recorded sounds are playing properly.
Step 3 - Perform S0i3 cycle once
Step 4 - Repeat step 1 and 2.
Expected results:
Able to record voice/music with Analog MIC and play them back pre and post cycle
 </t>
  </si>
  <si>
    <t>ICL_BAT_NEW,BIOS_EXT_BAT,LKF_PO_Phase3,UDL2.0_ATMS2.0,LKF_PO_New_P3,ICL_RVPC_NA,OBC-CNL-PCH-AVS-Audio-HDA_MIC,OBC-CFL-PCH-AVS-Audio-HAD_MIC,OBC-LKF-PCH-AVS-Audio-HDA_MIC,OBC-ICL-PCH-AVS-Audio-HDA_MIC,OBC-TGL-PCH-AVS-Audio-HDA_MIC,IFWI_Payload_Platform,RKL-S X2_(CML-S+CMP-H)_S102,RKL-S X2_(CML-S+CMP-H)_S62,  UTR_SYNC,MTLSGC1,MTLSDC1,MTLSDC4,RPL_S_MASTER,RPL_S_BackwardComp,ADL-S_4SDC1,ADL-S_4SDC2,ADL-S_4SDC3,ADL-S_3SDC4,ADL_N_MASTER,ADL_N_5SGC1,ADL_N_4SDC1,ADL_N_3SDC1,ADL_N_2SDC1,ADL_N_2SDC2,RPL_S_Backwardcomp,TGL_H_MASTER,MTL_Test_Suite,IFWI_TEST_SUITE,IFWI_COMMON_UNIFIED,RPL-S_ 5SGC1,RPLS_Win10GC,RPLS_SV1GC,RPL-S_4SDC1,RPL-S_4SDC2,RPL-S_2SDC2,RPL-S_2SDC3,ADL-P_5SGC1,ADL-P_5SGC2,ADL-M_5SGC1,RPL-Px_5SGC1,RPL-Px_4SDC1,RPL-P_5SGC1,RPLP_SV1GC,RPLP_Win10GC,RPL-P_4SDC1,RPLP_SV1DC1,RPLP_Win10DC1,RPL-P_3SDC2,RPLP_SV1DC2,RPLP_Win10DC2,RPL-P_2SDC4,ADL_N_REV0,ADL-N_REV1,ADL_SBGA_5GC,ADL_SBGA_3DC1,ADL_SBGA_3DC2,ADL_SBGA_3DC3,ADL_SBGA_3DC4,ADL-M_3SDC1,ADL-M_3SDC2,ADL-M_2SDC1,ADL-M_2SDC2,RPL-P_3SDC3,RPL-P_PNP_GC,MTL-M_5SGC1,MTL-M_4SDC1,MTL-M_4SDC2,MTL-M_3SDC3,MTL-M_2SDC4,MTL-M_2SDC5,MTL-M_2SDC6,MTL_IFWI_CBV_PMC,MTL_IFWI_CBV_BIOS,MTL-P_5SGC1,MTL-P_4SDC1,MTL-P_4SDC2,MTL-P_3SDC3,MTL-P_3SDC4,MTL-P_2SDC5,MTL-P_2SDC6,,RPL-S_2SDC8,RPL-P_2SDC5,RPL-P_2SDC6,MTL_S_IFWI_PSS_1.1,LNLM5SGC,LNLM4SDC1,LNLM3SDC2,LNLM3SDC3,LNLM3SDC4,LNLM3SDC5,LNLM2SDC6,ARL_S_IFWI_1.1PSS,MTLSGC1,MTLSDC1,MTLSDC2,MTLSDC4,MTLSDC5,RPL_Hx-R-GC,RPL_Hx-R-DC1,LNLM2SDC7</t>
  </si>
  <si>
    <t>Verify CNVi WLAN Enumeration in OS before/after disconnected MoS cycle</t>
  </si>
  <si>
    <t>CSS-IVE-95492</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</si>
  <si>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JSLP_POR_20H1_Alpha,JSLP_POR_20H1_PreAlpha,JSLP_POR_20H2_Beta,JSLP_POR_20H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Simics_VP_RS2_PSS1.1,TGL_Simics_VP_RS4_PSS1.1,TGL_U42_RS4_PV,TGL_Z0_(TGPLP-A0)_RS4_PPOExit,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t>
  </si>
  <si>
    <t>CNVi,MoS (Modern Standby)</t>
  </si>
  <si>
    <t>BC-RQTBCTL-651
BC-RQTBC-13414
JSL PRD Coverage: BC-RQTBC-16463
ADL: 2202557898</t>
  </si>
  <si>
    <t>CNVi WiFi should be enumerated successfully in OS Pre and Post MoS Cycle</t>
  </si>
  <si>
    <t>bios.alderlake,bios.arrowlake,bios.cannonlake,bios.coffeelake,bios.cometlake,bios.geminilake,bios.icelake-client,bios.jasperlake,bios.meteorlake,bios.raptorlake,bios.rocketlake,bios.tigerlake,bios.whiskeylake,ifwi.arrowlake,ifwi.cannonlake,ifwi.coffeelake,ifwi.cometlake,ifwi.geminilake,ifwi.icelake,ifwi.meteorlake,ifwi.raptorlake,ifwi.tigerlake,ifwi.whiskeylake</t>
  </si>
  <si>
    <t>bios.alderlake,bios.cannonlake,bios.coffeelake,bios.cometlake,bios.geminilake,bios.icelake-client,bios.jasperlake,bios.raptorlake,bios.rocketlake,bios.tigerlake,bios.whiskeylake,ifwi.cannonlake,ifwi.coffeelake,ifwi.cometlake,ifwi.geminilake,ifwi.icelake,ifwi.meteorlake,ifwi.raptorlake,ifwi.tigerlake,ifwi.whiskeylake</t>
  </si>
  <si>
    <t>This TC should Validate CNVi Wi-Fi Enumeration in OS Pre and Post MoS Cycle</t>
  </si>
  <si>
    <t>ICL-ArchReview-PostSi,GLK-RS3-10_IFWI,UDL2.0_ATMS2.0,ICL_RVPC_NA,OBC-CNL-PCH-CNVi-Connectivity-WiFi,OBC-CFL-PCH-CNVi-Connectivity-WiFi,OBC-ICL-PCH-CNVi-Connectivity-WiFi,OBC-TGL-PCH-CNVi-Connectivity-WiFi,IFWI_Payload_Platform,RKL-S X2_(CML-S+CMP-H)_S62,RKL-S X2_(CML-S+CMP-H)_S102,UTR_SYNC,RPL_S_MASTER,RPL_S_BackwardComp,ADL-S_ 5SGC_1DPC,4SDC3,ADL-S_4SDC4,ADL-S_3SDC5,IFWI_TEST_SUITE,IFWI_COMMON_UNIFIED,MTL_Test_Suite,RPL-S_ 5SGC1,RPL-S_4SDC1,RPL-S_4SDC2,RPL-S_2SDC2,RPL-S_2SDC3,ADL-P_3SDC1RPL-Px_5SGC1,RPL_P_MASTER,ADL_SBGA_5GC,RPL-SBGA_5SC,ADL-M_5SGC1,ADL-M_3SDC2,ADL-M_2SDC2,RPL-S_3SDC1,RPL-S_5SGC1,RPL-P_5SGC1,RPL-P_3SDC2,RPL-S_2SDC7,ADL_SBGA_3DC3,RPL-P_4SDC1,RPL-P_PNP_GC,ADL_SBGA_3DC4,MTL-M_5SGC1,MTL-M_4SDC1,MTL-M_4SDC2,MTL-M_2SDC4,MTL-M_2SDC5,MTL-M_2SDC6,MTL IFWI_Payload_Platform-Val,MTL-P_5SGC1,MTL-P_4SDC1,MTL-P_4SDC2,MTL-P_3SDC3,MTL-P_2SDC5,MTL-P_2SDC6,RPL-S_2SDC8,RPL-P_2SDC6,RPL-P_2SDC3,MTLSGC1,MTLSDC1,MTLSDC2,MTLSDC3,MTLSDC4,MTLSDC5, RPL-S_ 5SGC1, RPL-S_4SDC1, RPL-S_4SDC2, RPL-S_3SDC1, RPL-S_2SDC2, RPL-S_2SDC3, RPL-S_2SDC8, RPL-S_2SDC9, RPL-P_DC7,RPLS_SV1GC,RPLS_Win10GC,RPLS_SV1DC,RPLP_SV1GC,RPLP_Win10GC,RPLP_SV1DC1,RPLP_Win10DC1,RPLP_SV1DC2,RPLP_Win10DC2</t>
  </si>
  <si>
    <t>alderlake-m,alderlake-p,alderlake-s,alderlake-sb,arrowlake-px,arrowlake-s,meteorlake-m,meteorlake-p,meteorlake-s,raptorlake-p,raptorlake-s</t>
  </si>
  <si>
    <t>Verify CNVi Bluetooth Enumeration in OS before/after disconnected MoS cycle</t>
  </si>
  <si>
    <t>CSS-IVE-95497</t>
  </si>
  <si>
    <t>BC-RQTBCTL-651
BC-RQTBC-13414
JSL PRD Coverage: BC-RQTBC-16463
ADL: 2202557926</t>
  </si>
  <si>
    <t>CNVi Bluetooth should be enumerated successfully in OS Pre and Post MoS</t>
  </si>
  <si>
    <t>This TC should Validate CNVi Bluetooth Enumeration in OS Pre and Post MoS Cycle</t>
  </si>
  <si>
    <t>ICL-ArchReview-PostSi,UDL2.0_ATMS2.0,ICL_RVPC_NA,OBC-CNL-PCH-CNVi-Connectivity-BT,OBC-CFL-PCH-CNVi-Connectivity-BT,OBC-ICL-PCH-CNVi-Connectivity-BT,OBC-TGL-PCH-CNVi-Connectivity-BT,TGL_NEW_BAT,ADL_S_Dryrun_Done,IFWI_Payload_Platform,RKL-S X2_(CML-S+CMP-H)_S62,RKL-S X2_(CML-S+CMP-H)_S102,UTR_SYNC,RPL_S_MASTER,RPL_S_BackwardComp,ADL-S_ 5SGC_1DPC,4SDC3,ADL-S_4SDC4,ADL-S_3SDC5,IFWI_TEST_SUITE,IFWI_COMMON_UNIFIED,MTL_Test_Suite,IFWI_FOC_BAT,RPL-S_ 5SGC1,RPL-S_4SDC1,RPL-S_4SDC2,RPL-S_2SDC2,RPL-S_2SDC3,ADL-P_3SDC1RPL-Px_5SGC1,RPL_P_MASTER,ADL_SBGA_5GC,ADL-M_5SGC1,ADL-M_3SDC2,ADL-M_2SDC2,RPL-S_3SDC1,RPL-S_5SGC1,RPL-P_5SGC1,RPL-P_3SDC2,RPL-S_2SDC7,ADL_SBGA_3DC3,RPL-P_4SDC1,RPL-P_PNP_GC,ADL_SBGA_3DC4,MTL-M_5SGC1,MTL-M_4SDC1,MTL-M_4SDC2,MTL-M_2SDC4,MTL-M_2SDC5,MTL-M_2SDC6,MTL IFWI_Payload_Platform-Val,MTL-P_5SGC1,MTL-P_4SDC1,MTL-P_4SDC2,MTL-P_3SDC3,MTL-P_2SDC5,MTL-P_2SDC6,RPL-S_2SDC8,RPL-Px_2SDC1,RPL-P_2SDC6,RPL-P_2SDC3,MTLSGC1,MTLSDC1,MTLSDC2,MTLSDC3,MTLSDC4,MTLSDC5, RPL-S_ 5SGC1, RPL-S_4SDC1, RPL-S_4SDC2, RPL-S_3SDC1, RPL-S_2SDC2, RPL-S_2SDC3, RPL-S_2SDC8, RPL-S_2SDC9, RPL-P_DC7,RPLS_SV1GC,RPLS_Win10GC,RPLS_SV1DC,RPLP_SV1GC,RPLP_Win10GC,RPLP_SV1DC1,RPLP_Win10DC1,RPLP_SV1DC2,RPLP_Win10DC2</t>
  </si>
  <si>
    <t>alderlake-m,alderlake-p,alderlake-s,alderlake-sb,arrowlake-px,arrowlake-s,meteorlake-m,meteorlake-p,meteorlake-s,raptorlake-p,raptorlake-px,raptorlake-s</t>
  </si>
  <si>
    <t>Validate USB2.0 HUB Functionality check in OS over USB Type-A port</t>
  </si>
  <si>
    <t>CSS-IVE-101591</t>
  </si>
  <si>
    <t>ADL-S_ADP-S_SODIMM_DDR5_1DPC_Alpha,ADL-S_ADP-S_UDIMM_DDR5_1DPC_PreAlpha,CFL_H62_RS2_PV,CFL_H62_RS3_PV,CFL_H62_RS4_PV,CFL_H62_RS5_PV,CFL_H62_uSFF_KC_RS4_PV,CFL_H82_RS5_PV,CFL_H82_RS6_PV,CFL_KBPH_S62_RS3_PV,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ICL_HFPGA_RS1_PSS_1.0C,ICL_HFPGA_RS1_PSS_1.0P,ICL_HFPGA_RS2_PSS_1.1,ICL_U42_RS6_PV,ICL_UN42_KC_PV_RS6,ICL_Y42_RS6_PV,JSLP_POR_20H1_Alpha,JSLP_POR_20H1_PreAlpha,JSLP_POR_20H2_Beta,JSLP_POR_20H2_PV,JSLP_TestChip_19H1_PreAlpha,KBL_U21_PV,KBLR_Y_PV,KBLR_Y22_PV,LKF_Bx_ROW_19H1_Alpha,LKF_Bx_ROW_19H2_Beta,LKF_Bx_ROW_19H2_PV,LKF_Bx_ROW_20H1_PV,LKF_Bx_Win10X_PV,LKF_Bx_Win10X_Beta,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RKL_Simics_VP_PSS1.0,RKL_Simics_VP_PSS1.1,TGL_ H81_RS4_Alpha,TGL_ H81_RS4_Beta,TGL_ H81_RS4_PV,TGL_H81_19H2_RS6_PreAlpha,TGL_Simics_VP_RS2_PSS0.8,TGL_Simics_VP_RS2_PSS1.0,TGL_Simics_VP_RS2_PSS1.1,TGL_Simics_VP_RS4_PSS0.8,TGL_Simics_VP_RS4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S_TGPH_Simics_VP_PSS1.0,RKL_S_TGPH_Simics_VP_PSS1.1,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reAlpha,JSLP_Win10x_PV,JSLP_Win10x_Alpha,JSLP_Win10x_Beta,MTL_M_Simics_PSS1.1,MTL_P_Simics_PSS1.1,ADL-P_ADP-LP_LP5_PreAlpha,ADL-P_ADP-LP_L4X_PreAlpha,ADL-P_ADP-LP_DDR4_PreAlpha,ADL-P_ADP-LP_DDR5_PreAlpha</t>
  </si>
  <si>
    <t>test case added from IFWI mandotory check list
IceLake-UCIS-2030
IceLake-UCIS-2031
 LKF PSS UCIS Coverage: IceLake-UCIS-1107
MTL:16011187777 16011327182
LKF ROW Coverage ID : 4_335-LZ-795
JSLP Coverage ID: 2203202319,2203202183</t>
  </si>
  <si>
    <t>Cold and Hot plug of USB2.0/3.0 device connected to USB2.0 HUB should be functional in OS without any issue</t>
  </si>
  <si>
    <t>bios.alderlake,bios.apollolake,bios.arrowlake,bios.broxton,bios.cannonlake,bios.coffeelake,bios.cometlake,bios.icelake-client,bios.jasperlake,bios.kabylake,bios.kabylake_r,bios.lakefield,bios.lunarlake,bios.meteorlake,bios.raptorlake,bios.raptorlake_refresh,bios.rocketlake,bios.tigerlake,bios.tigerlake_refresh,bios.whiskeylake,ifwi.apollolake,ifwi.arrowlake,ifwi.broxton,ifwi.cannonlake,ifwi.coffeelake,ifwi.cometlake,ifwi.icelake,ifwi.kabylake,ifwi.kabylake_r,ifwi.lakefield,ifwi.lunarlake,ifwi.meteorlake,ifwi.raptorlake,ifwi.raptorlake_refresh,ifwi.tigerlake,ifwi.whiskeylake</t>
  </si>
  <si>
    <t>bios.alderlake,bios.arrowlake,bios.cannonlake,bios.coffeelake,bios.cometlake,bios.icelake-client,bios.jasperlake,bios.kabylake_r,bios.lakefield,bios.lunarlake,bios.meteorlake,bios.raptorlake,bios.rocketlake,bios.tigerlake,bios.whiskeylake,ifwi.cannonlake,ifwi.coffeelake,ifwi.cometlake,ifwi.icelake,ifwi.kabylake_r,ifwi.lakefield,ifwi.meteorlake,ifwi.raptorlake,ifwi.tigerlake,ifwi.whiskeylake</t>
  </si>
  <si>
    <t>This test is to verify USB2.0 HUB Functionality check in OS
Android OS related steps:
Please follow same procedure that are in steps as this TC is independent of OS
 </t>
  </si>
  <si>
    <t>UDL2.0_ATMS2.0,OBC-CNL-PCH-PCIe-IO-storage_Sdcard,OBC-CFL-PCH-PCIe-IO-storage_Sdcard,OBC-ICL-PCH-PCIe-IO-storage_Sdcard,CML_DG1,UTR_SYNC,Automation_Inproduction,RPL_S_MASTER,RPL_S_BackwardComp,ADL-S_ 5SGC_1DPC,ADL-S_4SDC2,ADL_N_MASTER,COMMON_QRC_BAT,ADL_N_REV0,ADL_N_5SGC1,ADL_N_4SDC1,ADL_N_3SDC1,ADL_N_2SDC1,ADL_N_2SDC2,ADL_N_2SDC3,MTL_Test_Suite,IFWI_TEST_SUITE,IFWI_COMMON_UNIFIED,TGL_H_MASTER,RPL-S_ 5SGC1,RPL-S_4SDC1,RPL-S_4SDC2,RPL-S_2SDC8,RPL-S_2SDC9,RPL-S_2SDC1,RPL-S_2SDC2,RPL-S_2SDC3,MTL_TEMP,ADL-P_5SGC1,ADL-P_5SGC2,ADL-M_5SGC1,RPL-Px_5SGC1,RPL-Px_4SDC1,RPL-P_5SGC1,RPL-P_DC7,RPL-P_4SDC1,RPL-P_3SDC2,RPL_P_MASTERC,ADL_SBGA_5GC,ADL_SBGA_3DC1,ADL_SBGA_3DC2,ADL_SBGA_3DC3,ADL_SBGA_3DC4,RPL-SBGA_5SC,RPL-SBGA_3SC,RPL-SBGA_4SC,1,2,NA_4_FHF,RPL-S_3SDC1,ADL-S_Post-Si_In_Production,MTL-M_5SGC1,MTL-M_4SDC1,MTL-M_4SDC2,MTL-M_3SDC3,MTL-M_2SDC4,MTL-M_2SDC5,MTL-M_2SDC6,LNL_M_PSS0.8,MTL_IFWI_CBV_PCHC,MTL_PSS_1.0,RPL-Px_4SP2,RPL-Px_2SDC1,RPL-P_2SDC3,RPL-P_2SDC4,RPL-SBGA_3SC-2,MTL_PSS_1.0_Block,MTLSGC1,MTLSDC1,MTLSDC2,MTLSDC3,MTLSDC4,LNLM5SGC,LNLM3SDC2,LNLM3SDC4,LNLM3SDC5,LNLM2SDC6,LNLM2SDC7,ARL_S_IFWI_0.8PSS,RPL_Hx-R-GC,RPL_Hx-R-DC1,TGL_BIOS_IPU_QRC_BAT,ARL_PSS_BLOCK,RPL-S_2SDC9,RPLS_SV1GC,RPLS_Win10GC,RPLS_SV1DC,RPLP_SV1GC,RPLP_Win10GC,RPLP_SV1DC1,RPLP_Win10DC1RPLP_SV1DC2,RPLP_Win10DC2</t>
  </si>
  <si>
    <t>alderlake-m,alderlake-p,alderlake-s,alderlake-sb,arrowlake-px,arrowlake-s,lunarlake-m,meteorlake-m,meteorlake-n,meteorlake-s,raptorlake-p,raptorlake-px,raptorlake-s,raptorlake_refresh-sbga</t>
  </si>
  <si>
    <t>Validate Type-C USB3.0 Host Mode (Type-C to A) functionality on hot insert and removal over Type-C port and connector reversibility</t>
  </si>
  <si>
    <t>emulation.hybrid,emulation.subsystem,silicon,simulation.subsystem</t>
  </si>
  <si>
    <t>CSS-IVE-105843</t>
  </si>
  <si>
    <t>ADL-S_ADP-S_UDIMM_DDR5_1DPC_PreAlpha,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ICL_Simics_VP_RS1_PSS_1.0C,ICL_Simics_VP_RS1_PSS_1.0P,ICL_Simics_VP_RS2_PSS_1.1,ICL_U42_RS6_PV,ICL_UN42_KC_PV_RS6,ICL_Y42_RS6_PV,ICL_YN42_RS6_PV,JSLP_POR_20H1_Alpha,JSLP_POR_20H1_PreAlpha,JSLP_POR_20H2_Beta,JSLP_POR_20H2_PV,JSLP_TestChip_19H1_PowerOn,JSLP_TestChip_19H1_PreAlpha,LKF_A0_RS4_Alpha,LKF_A0_RS4_POE,LKF_B0_RS4_Beta,LKF_B0_RS4_PO,LKF_Bx_ROW_19H1_Alpha,LKF_Bx_ROW_19H2_Beta,LKF_Bx_ROW_19H2_PV,LKF_Bx_ROW_20H1_PV,LKF_Bx_Win10X_PV,LKF_Bx_Win10X_Beta,LKF_HFPGA_RS3_PSS1.0,LKF_HFPGA_RS3_PSS1.1,LKF_HFPGA_RS4_PSS1.0,LKF_N-1_(BXTM)_RS3_POE,LKF_N-1_(ICL)_RS3_POE,LKF_Simics_VP_RS4_PSS1.0,LKF_Simics_VP_RS4_PSS1.1,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0.5,TGL_Simics_VP_RS2_PSS0.8,TGL_Simics_VP_RS2_PSS1.0,TGL_Simics_VP_RS2_PSS1.1,TGL_Simics_VP_RS4_PSS0.8,TGL_Simics_VP_RS4_PSS1.1,TGL_U42_RS4_PV,TGL_UY42_PO,TGL_Y42_RS4_PV,WHL_U42_Corp_PV,WHL_U42_PV,WHL_U43e_Corp_PV,ADL-S_ADP-S_UDIMM_DDR5_1DPC_PV,ADL-S_ADP-S_UDIMM_DDR5_2DPC_Alpha,ADL-S_ADP-S_UDIMM_DDR5_2DPC_Beta,ADL-S_ADP-S_UDIMM_DDR5_2DPC_PreAlpha,ADL-S_ADP-S_UDIMM_DDR5_2DPC_PV,ADL-S_TGP-H_SODIMM_DDR4_1DPC_POE,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POE,ADL-M_ADP-M_LP5_20H1_Alpha,ADL-M_ADP-M_LP5_20H1_Beta,ADL-M_ADP-M_LP5_20H1_PV,ADL-M_ADP-M_LP5_21H1_POE,ADL-M_ADP-M_LP5_21H1_POE,ADL-M_ADP-M_LP5_21H1_Alpha,ADL-M_ADP-M_LP5_21H1_Beta,ADL-M_ADP-M_LP5_21H1_PV,TGL_H81_20H1_RS7_ALPHA,TGL_H81_20H1_RS7_BETA,TGL_H81_20H1_RS7_PV,MTL_M_LP4_Alpha,MTL_M_LP4_Beta,MTL_M_LP4_PV,MTL_M_LP5/x_Alpha,MTL_M_LP5/x_Beta,MTL_M_LP5/x_PV,MTL_P_DDR5_Alpha,MTL_P_DDR5_Beta,MTL_P_DDR5_PV,MTL_P_LP4_Alpha,MTL_P_LP4_Beta,MTL_P_LP4_PV,MTL_P_LP5/x_Alpha,MTL_P_LP5/x_Beta,MTL_P_LP5/x_PV,JSLP_Win10x_PreAlpha,JSLP_Win10x_PV,JSLP_Win10x_Alpha,JSLP_Win10x_Beta,ADL-P_ADP-LP_LP5_PreAlpha,ADL-P_ADP-LP_L4X_PreAlpha,ADL-P_ADP-LP_DDR4_PreAlpha,ADL-P_ADP-LP_DDR5_PreAlpha</t>
  </si>
  <si>
    <t>EC-Lite,TBT_PD_EC_NA,TCSS,USB3.0,USB-TypeC</t>
  </si>
  <si>
    <t>LKF PRD Coverage: BC-RQTBCLF-468
TGL Coverage : 1209950986, 1209951124
ICL Coverage : IceLake-UCIS-1757, IceLake-UCIS-1758
TGL: 220195267,220194397,220194392, BC-RQTBCTL-444
LKF PSS UCSI Coverage: 4_335-UCIS-2980,4_335-UCIS-2983
JSL PRD Coverage : BC-RQTBC-16531 , 1607884120
ADL: 2205445428, 2205443393 ,  1409877366 , 2209397682 MTL_P:22010767569MTL_M:22010767598</t>
  </si>
  <si>
    <t>USB3.0 disk should function without any issue on hot insert and removal over Type-C port</t>
  </si>
  <si>
    <t>bios.alderlake,bios.arrowlake,bios.cannonlake,bios.coffeelake,bios.cometlake,bios.icelake-client,bios.jasperlake,bios.lakefield,bios.lunarlake,bios.meteorlake,bios.raptorlake,bios.raptorlake_refresh,bios.rocketlake,bios.tigerlake,bios.tigerlake_refresh,bios.whiskeylake,ifwi.arrowlake,ifwi.cannonlake,ifwi.coffeelake,ifwi.cometlake,ifwi.icelake,ifwi.lakefield,ifwi.lunarlake,ifwi.meteorlake,ifwi.raptorlake,ifwi.raptorlake_refresh,ifwi.tigerlake,ifwi.whiskeylake</t>
  </si>
  <si>
    <t>This test is to validate Type-C USB3.0 Host Mode (Type-C to A) functionality on hot insert and removal over Type-C port</t>
  </si>
  <si>
    <t>EC-FV2,EC-TYPEC,ICL_BAT_NEW,BIOS_EXT_BAT,ec-tgl-pss-exbat,UDL2.0_ATMS2.0,EC-PD-NA,TGL_ERB_PO,TGL_BIOS_PO_P2,TGL_IFWI_PO_P1,TGL_BIOS_IPU_QRC_BAT,TGL_BIOS_IPU_QRC_BAT,LKF_ROW_BIOS,ADL-S_TGP-H_PO_Phase2,TGL_U_EX_BAT,COMMON_QRC_BAT,ADL_S_QRCBAT,IFWI_Payload_IOM,IFWI_Payload_TBT,IFWI_Payload_EC,ADL-P_QRC,ADL-P_QRC_BAT,UTR_SYNC,MTL_P_MASTER,MTL_M_MASTER,MTL_S_MASTER,RPL_S_MASTER,RPL_P_MASTER,MTL_N_MASTER,RPL_S_BackwardComp,ADL-S_ 5SGC_1DPC,ADL_N_MASTER,ADL_N_5SGC1,ADL_N_4SDC1,ADL_N_3SDC1,ADL_N_2SDC1,ADL_N_2SDC2,ADL_N_2SDC3,TGL_H_MASTER,IFWI_TEST_SUITE,IFWI_COMMON_UNIFIED,MTL_Test_Suite,RPL-S_ 5SGC1,ADL-P_5SGC1,ADL-P_5SGC2,RKL_S_X1_2*1SDC,ADL_M_QRC_BAT,ADL-M_5SGC1,ADL-M_2SDC2,ADL-M_3SDC1,ADL-M_3SDC2,ADL-M_2SDC1,ADL-M_QRC_BAT,ADL-P_3SDC2,ADL-P_3SDC3,ADL-P_3SDC4,ADL-P_2SDC1,ADL-P_2SDC2,ADL-P_2SDC3,ADL_N_REV0,ADL-N_QRC_BAT,RPL-Px_5SGC1,RPL-Px_3SDC1,RPL-P_5SGC1,RPL-P_5SGC2,RPL-P_4SDC1,RPL-P_3SDC2,RPL-P_2SDC3,ADL-N_REV1,RPL_S_QRCBAT,MTL_IFWI_BAT,RPL_S_PO_P3,ADL_SBGA_5GC,RPL-SBGA_5SC,LNL_IO_GENERAL_DELTA_TC,RPL-S_2SDC4,RPL_Px_PO_P3,RPL_Px_QRC,MTL-M_5SGC1,MTL-M_4SDC1,MTL-M_4SDC2,MTL-M_3SDC3,MTL-M_2SDC4,MTL-M_2SDC5,MTL-M_2SDC6,RPL_SBGA_PO_P3,MTL_IFWI_CBV_TBT,MTL_IFWI_CBV_EC,MTL_IFWI_CBV_IOM,MTL-P_5SGC1,MTL-P_4SDC1,MTL-P_4SDC2,MTL-P_3SDC3,MTL-P_3SDC4,MTL-P_2SDC5,MTL-P_2SDC6,RPL_P_PO_P3,RPL-SBGA_4SC,RPL-sbga_QRC_BAT,RPL-Px_4SP2,RPL-P_5SGC1,RPL-P_2SDC4,RPL-P_2SDC5,RPL-P_2SDC6,RPL-P_2SDC6,RPL-Px_2SDC1,LNL_M_PSS0.8,RPL-SBGA_2SC1,RPL-SBGA_2SC2-2,RPL_P_QRC,MTLSDC1,MTLSGC1,MTLSDC1,MTLSDC4,MTLSGC1,MTLSDC1,MTLSDC3,MTLSGC1,MTLSDC1,MTLSDC2,MTLSDC3,MTLSDC4,RPL_P_Q0_DC2_PO_P3,LNLM5SGC,LNLM3SDC3,LNLM3SDC4,LNLM3SDC5,LNLM5SGC,LNLM3SDC3,LNLM3SDC4,LNLM3SDC5,LNLM5SGC,LNLM3SDC3,LNLM3SDC4,LNLM3SDC5,LNLM3SDC1,LNLM2SDC6,RPL_Hx-R-DC1,RPL_Hx-R-GC,RPL_Hx-R-GC,RPL_Hx-R-DC1,LNLM2SDC7,RPL-P_DC7,RPLS_SV1DC,RPLHx_Win10GC,RPLP_SV1GC,RPLP_Win10GC,RPLP_SV1DC1,RPLP_Win10DC1,RPLP_SV1DC2,RPLP_Win10DC2,RPL-SBGA_DC3</t>
  </si>
  <si>
    <t>Validate Type-C USB3.1 gen1 Host Mode functionality on hot insert and removal over Type-C port</t>
  </si>
  <si>
    <t>CSS-IVE-105845</t>
  </si>
  <si>
    <t>ADL-S_ADP-S_UDIMM_DDR5_1DPC_PreAlpha,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ICL_Simics_VP_RS1_PSS_1.0C,ICL_Simics_VP_RS1_PSS_1.0P,ICL_Simics_VP_RS2_PSS_1.1,ICL_U42_RS6_PV,ICL_UN42_KC_PV_RS6,ICL_Y42_RS6_PV,ICL_YN42_RS6_PV,JSLP_POR_20H1_Alpha,JSLP_POR_20H1_PreAlpha,JSLP_POR_20H2_Beta,JSLP_POR_20H2_PV,JSLP_TestChip_19H1_PowerOn,JSLP_TestChip_19H1_PreAlpha,LKF_A0_RS4_Alpha,LKF_A0_RS4_POE,LKF_B0_RS4_Beta,LKF_B0_RS4_PO,LKF_Bx_ROW_19H1_Alpha,LKF_Bx_ROW_19H2_Beta,LKF_Bx_ROW_19H2_PV,LKF_Bx_ROW_20H1_PV,LKF_Bx_Win10X_PV,LKF_Bx_Win10X_Beta,LKF_HFPGA_RS3_PSS1.0,LKF_HFPGA_RS3_PSS1.1,LKF_HFPGA_RS4_PSS1.0,LKF_N-1_(BXTM)_RS3_POE,LKF_N-1_(ICL)_RS3_POE,LKF_Simics_VP_RS4_PSS1.0,LKF_Simics_VP_RS4_PSS1.1,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0.5,TGL_Simics_VP_RS2_PSS0.8,TGL_Simics_VP_RS2_PSS1.0,TGL_Simics_VP_RS2_PSS1.1,TGL_Simics_VP_RS4_PSS0.8,TGL_Simics_VP_RS4_PSS1.1,TGL_U42_RS4_PV,TGL_UY42_PO,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reAlpha,JSLP_Win10x_PV,JSLP_Win10x_Alpha,JSLP_Win10x_Beta,MTL_M_Simics_PSS1.1,MTL_P_Simics_PSS1.1,ADL-P_ADP-LP_LP5_PreAlpha,ADL-P_ADP-LP_L4X_PreAlpha,ADL-P_ADP-LP_DDR4_PreAlpha,ADL-P_ADP-LP_DDR5_PreAlpha</t>
  </si>
  <si>
    <t>LKF PRD Coverage: BC-RQTBCLF-468
TGL Coverage : 1209950986, 1209951124
ICL Coverage : IceLake-UCIS-1757, IceLake-UCIS-1758
TGL: 220195267,220194397,220194392 ,BC-RQTBCTL-444
LKF PSS UCSI Coverage: 4_335-UCIS-2980, 4_335-UCIS-2983 , 1409858728
JSL PRD Coverage : BC-RQTBC-16531
RKL Coverage ID :2203201383,2203202518,2203203016,2203202802,2203202480
ADL: 2205445428,2205443393 , 2209397682MTL_P:22010767569MTL_M:22010767598
MTL : 16011187751 , 16011327375 , 16011327047</t>
  </si>
  <si>
    <t>Type-C USB3.1 gen1 storage should function without any issue on hot insert and removal over Type-C port</t>
  </si>
  <si>
    <t>USB View</t>
  </si>
  <si>
    <t>This test is to validate Type-C USB3.1 gen1 functionality on hot insert and removal over Type-C port</t>
  </si>
  <si>
    <t>EC-FV2,EC-TYPEC,ICL_BAT_NEW,BIOS_EXT_BAT,ec-tgl-pss-exbat,UDL2.0_ATMS2.0,EC-PD-NA,OBC-CNL-PCH-XDCI-USBC-USB2_Storage,OBC-ICL-CPU-iTCSS-TCSS-USB2_Storage,OBC-TGL-CPU-iTCSS-TCSS-USB2_Storage,OBC-LKF-CPU-TCSS-USBC-USB2_Storage,OBC-CFL-PCH-XDCI-USBC-USB2_Storage,TGL_BIOS_PO_P2,TGL_IFWI_PO_P2,TGL_NEW_BAT,TGL_H_PSS_BIOS_BAT,LKF_ROW_BIOS,TGL_U_EX_BAT,LKF_WCOS_BIOS_BAT_NEW,IFWI_Payload_IOM,IFWI_Payload_TBT,IFWI_Payload_EC,UTR_SYNC,LNL_M_PSS0.8,MTL_P_MASTER,MTL_M_MASTER,MTL_S_MASTER,RPL_S_MASTER,RPL_P_MASTER,RPL_S_BackwardComp,ADL-S_ 5SGC_1DPC,ADL_N_MASTER,ADL_N_5SGC1,ADL_N_4SDC1,ADL_N_3SDC1,ADL_N_2SDC1,ADL_N_2SDC2,ADL_N_2SDC3,TGL_H_MASTER,IFWI_TEST_SUITE,IFWI_COMMON_UNIFIED,MTL_Test_Suite,IFWI_FOC_BAT,RPL-S_ 5SGC1,CQN_DASHBOARD,ADL-P_5SGC1,ADL-P_5SGC2,ADL-M_5SGC1,ADL-M_2SDC2,ADL-M_3SDC1,ADL-M_3SDC2,ADL-M_2SDC1,ADL-P_2SDC3,MTL_SIMICS_IN_EXECUTION_TEST,RPL-Px_5SGC1,RPL-Px_3SDC1,RPL-P_5SGC1,RPL-P_5SGC2,RPL-P_4SDC1,RPL-P_3SDC2,RPL-P_2SDC3,RPL_S_IFWI_PO_Phase2,MTL_IFWI_BAT,MTL_HFPGA_TCSS,ADL_SBGA_5GC,RPL-SBGA_5SC,ERB,MTL_M_P_PV_POR,RPL-S_2SDC4,RPL_Px_PO_P2,MTL-M_5SGC1,MTL-M_4SDC1,MTL-M_4SDC2,MTL-M_3SDC3,MTL-M_2SDC4,MTL-M_2SDC5,MTL-M_2SDC6,MTL_IFWI_IAC_IOM,RPL_SBGA_IFWI_PO_Phase2,MTL_IFWI_CBV_TBT,MTL_IFWI_CBV_EC,MTL_IFWI_CBV_SPHY,MTL_IFWI_CBV_IOM,MTL-P_5SGC1,MTL-P_4SDC1,MTL-P_4SDC2,MTL-P_3SDC3,MTL-P_3SDC4,MTL-P_2SDC5,MTL-P_2SDC6,MTL_A0_P1,RPL_P_PO_P2,RPL-SBGA_4SC,RPL-Px_4SP2,RPL-P_5SGC1,RPL-P_2SDC4,RPL-P_2SDC5,RPL-P_2SDC6,RPL-P_2SDC6,RPL-Px_2SDC1,RPL-Px_2SDC1 
,RPL_P_PO_P2,RPL-SBGA_2SC1,RPL-SBGA_2SC2-2
,MTL_PSS_1.0_Block,MTL_PSS_1.1,ARL_S_PSS1.1,MTLSDC1,MTLSGC1,MTLSDC1,MTLSDC4,MTLSGC1,MTLSDC1,MTLSDC3,MTLSGC1,MTLSDC1,MTLSDC2,MTLSDC3,MTLSDC4,RPL_P_Q0_DC2_PO_P2,LNLM5SGC,LNLM3SDC3,LNLM3SDC4,LNLM3SDC5,LNLM5SGC,LNLM3SDC3,LNLM3SDC4,LNLM3SDC5,LNLM5SGC,LNLM3SDC3,LNLM3SDC4,LNLM3SDC5,LNLM3SDC1,LNLM2SDC6,ARL_S_PSS1.0,ARL_S_IFWI_1.1PSS,RPL_Hx-R-DC1,RPL_Hx-R-GC,RPL_Hx-R-GC,RPL_Hx-R-DC1,LNLM2SDC7,RPL-P_DC7,RPLS_SV1DC,RPLHx_Win10GC,RPLP_SV1GC,RPLP_Win10GC,RPLP_SV1DC1,RPLP_Win10DC1,RPLP_SV1DC2,RPLP_Win10DC2,RPL-SBGA_DC3</t>
  </si>
  <si>
    <t>Verify IDTT (DPTF) devices enumeration in device manager pre and post S4,S5, warm and cold reboot cycles</t>
  </si>
  <si>
    <t>CSS-IVE-145252</t>
  </si>
  <si>
    <t>ADL-S_ADP-S_SODIMM_DDR5_1DPC_Alpha,ADL-S_ADP-S_UDIMM_DDR5_1DPC_PreAlpha,JSLP_POR_20H1_Alpha,JSLP_POR_20H1_PreAlpha,JSLP_POR_20H2_Beta,JSLP_POR_20H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S_Simics_PSS1.05,ADL-S_HSLE_PSS1.1,ADL-S_HFPGA_PSS1.1,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MTL_M_HFPGA_PSS1.0,MTL_M_LP4_Alpha,MTL_M_LP4_Beta,MTL_M_LP4_PV,MTL_M_LP5/x_Alpha,MTL_M_LP5/x_Beta,MTL_M_LP5/x_PV,MTL_M_Simics_PSS1.0,MTL_P_DDR5_Alpha,MTL_P_DDR5_Beta,MTL_P_DDR5_PV,MTL_P_HFPGA_PSS1.0,MTL_P_LP4_Alpha,MTL_P_LP4_Beta,MTL_P_LP4_PV,MTL_P_LP5/x_Alpha,MTL_P_LP5/x_Beta,MTL_P_LP5/x_PV,MTL_P_Simics_PSS1.0,JSLP_Win10x_PreAlpha,JSLP_Win10x_PV,JSLP_Win10x_Alpha,JSLP_Win10x_Beta,MTL_S_Simics_PSS1.0,MTL_N_Simics_PSS1.0,MTL_M_Simics_PSS1.1,MTL_P_Simics_PSS1.1,MTL_S_Simics_PSS1.1,MTL_N_Simics_PSS1.1,ADL-P_ADP-LP_LP5_PreAlpha,ADL-P_ADP-LP_L4X_PreAlpha,ADL-M_ADP-M_LP5_20H1_PreAlpha,ADL-M_ADP-M_LP5_21H1_PreAlpha,ADL-P_ADP-LP_DDR4_PreAlpha,ADL-P_ADP-LP_DDR5_PreAlpha</t>
  </si>
  <si>
    <t>DPTF interface,G3-State,S-states</t>
  </si>
  <si>
    <t>RKL:BC-RQTBCTL-1380 &amp; 2203201687
JSLP:1607196307
RKL:2203202877
ADL: 2203201687
MTL: 16011327011</t>
  </si>
  <si>
    <t>IDTT aka DPTF devices should be enumerated in the device manager pre and post S4,S5, warm and cold reboot cycles</t>
  </si>
  <si>
    <t>bios.alderlake,bios.amberlake,bios.apollolake,bios.arrowlake,bios.cannonlake,bios.coffeelake,bios.cometlake,bios.geminilake,bios.icelake-client,bios.jasperlake,bios.kabylake,bios.kabylake_r,bios.lunarlake,bios.meteorlake,bios.raptorlake,bios.raptorlake_refresh,bios.rocketlake,bios.tigerlake,bios.whiskeylake,ifwi.arrowlake,ifwi.jasperlake,ifwi.lunarlake,ifwi.meteorlake,ifwi.raptorlake,ifwi.raptorlake_refresh,ifwi.rocketlake</t>
  </si>
  <si>
    <t>bios.alderlake,bios.arrowlake,bios.jasperlake,bios.lunarlake,bios.meteorlake,bios.raptorlake,bios.rocketlake,ifwi.jasperlake,ifwi.rocketlake</t>
  </si>
  <si>
    <t> Test is to check IDTT aka DPTF compliant devices enumeration in device manager</t>
  </si>
  <si>
    <t>RPL-S_ 5SGC1,RPL-S_4SDC1,RPL-S_4SDC2,RPL-S_3SDC1,RPL-S_2SDC1,RPL-S_2SDC2,RPL-S_2SDC3,RPL-S_2SDC7,ADL-S_Post-Si_In_Production,MTL-M_5SGC1,MTL-M_4SDC1,MTL-M_4SDC2,MTL-M_3SDC3,MTL-M_2SDC4,MTL-M_2SDC5,MTL-M_2SDC6,RPL-SBGA_5SC,MTL-P_5SGC1,MTL-P_4SDC1,MTL-P_4SDC2,MTL-P_3SDC3,MTL-P_3SDC4,MTL-P_2SDC5,MTL-P_2SDC6,RPL-S_2SDC8,RPL-P_5SGC1,RPL-P_4SDC1,RPL-P_3SDC2,RPL-P_2SDC3,RPL-P_2SDC4,RPL-P_2SDC5,RPL-P_2SDC6,IFWI_COMMON_UNIFIED,MTLSDC1,MTLSGC1,MTLSDC1,MTLSDC4,LNLM5SGC,LNLM3SDC3,LNLM3SDC4,LNLM3SDC5,LNLM5SGC,LNLM3SDC3,LNLM3SDC4,LNLM3SDC5,LNLM5SGC,LNLM3SDC3,LNLM3SDC4,LNLM3SDC5,LNLM3SDC1,LNLM2SDC6,LNLM5SGC,LNLM3SDC3,LNLM3SDC4,LNLM3SDC5,LNLM3SDC1,LNLM2SDC6,LNLM5SGC,LNLM3SDC3,LNLM3SDC4,LNLM3SDC5,LNLM3SDC1,LNLM2SDC6,LNLM5SGC,LNLM3SDC3,LNLM3SDC4,LNLM3SDC5,LNLM3SDC1,LNLM2SDC6,LNLM3SDC2,ARL_S_IFWI_1.1PSS,RPL_Hx-R-DC1,RPL_Hx-R-GC,RPL_Hx-R-GC,RPL_Hx-R-DC1,RPL_Hx-R-GC,RPL_Hx-R-DC1,LNLM2SDC7,LNLM2SDC7,LNL_M_PSS0.8,RPL-S_2SDC9,RPLS_SV1GC,RPLS_Win10GC,RPLS_SV1DC,RPLHx_Win10GC,RPLP_SV1GC,RPLP_Win10GC,RPLP_SV1DC1,RPLP_Win10DC1,RPLP_SV1DC2,RPLP_Win10DC2</t>
  </si>
  <si>
    <t>Validate USB2.0/3.0 HUB Functionality check in OS  pre and post S4 , S5 , warm and cold reboot cycles over USB Type-A port</t>
  </si>
  <si>
    <t>CSS-IVE-145029</t>
  </si>
  <si>
    <t>ADL-S_ADP-S_SODIMM_DDR5_1DPC_Alpha,ADL-S_ADP-S_UDIMM_DDR5_1DPC_PreAlpha,JSLP_POR_20H1_Alpha,JSLP_POR_20H1_PreAlpha,JSLP_POR_20H2_Beta,JSLP_POR_20H2_PV,JSLP_TestChip_19H1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1.0,RKL_Simics_VP_PSS1.1,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reAlpha,JSLP_Win10x_PV,JSLP_Win10x_Alpha,JSLP_Win10x_Beta,MTL_M_Simics_PSS1.1,MTL_P_Simics_PSS1.1,ADL-P_ADP-LP_LP5_PreAlpha,ADL-P_ADP-LP_L4X_PreAlpha,ADL-P_ADP-LP_DDR4_PreAlpha,ADL-P_ADP-LP_DDR5_PreAlpha</t>
  </si>
  <si>
    <t>G3-State,S-states,USB/XHCI ports,USB3.0</t>
  </si>
  <si>
    <t>test case added from IFWI mandotory check list
MTL:16011187777 16011327182
JSLP Coverage ID: 2203202319,2203202183</t>
  </si>
  <si>
    <t>USB pendrive plugged to HUB should be functional in OS pre and post Power cycles</t>
  </si>
  <si>
    <t>bios.alderlake,bios.arrowlake,bios.jasperlake,bios.lunarlake,bios.meteorlake,bios.raptorlake,bios.rocketlake,ifwi.alderlake,ifwi.meteorlake,ifwi.raptorlake</t>
  </si>
  <si>
    <t>This test is to verify USB HUB Functionality check in OS pre and post power cycles
 </t>
  </si>
  <si>
    <t>ICL-FW-PSS0.5,CFL-PRDtoTC-Mapping,ICL-ArchReview-PostSi,ICL_BAT_NEW,BIOS_EXT_BAT,InProdATMS1.0_03March2018,PSE 1.0,ICL_RVPC_NA,KBLR_ATMS1.0_Automated_TCs,ADL_S_Dryrun_Done,IFWI_Payload_PCHC,MTL_PSS_0.8,RKL-S X2_(CML-S+CMP-H)_S102,RKL-S X2_(CML-S+CMP-H)_S62,UTR_SYNC,RPL_S_MASTER,RPL_S_BackwardComp,ADL-S_ 5SGC_1DPC,ADL-S_4SDC2,ADL_N_MASTER,ADL_N_5SGC1,ADL_N_4SDC1,ADL_N_3SDC1,ADL_N_2SDC1,ADL_N_2SDC2,ADL_N_2SDC3,IFWI_TEST_SUITE,IFWI_COMMON_UNIFIED,MTL_Test_Suite,RPL-S_ 5SGC1,RPL-S_4SDC1,RPL-S_4SDC2,RPL-S_2SDC8,RPL-S_2SDC9,RPL-S_2SDC1,RPL-S_2SDC2,RPL-S_2SDC3,MTL_TRY_RUN,ADL-P_5SGC1,ADL-P_5SGC2,ADL-M_5SGC1,MTL_SIMICS_IN_EXECUTION_TEST,RPL-Px_5SGC1,RPL-Px_4SDC1,RPL-P_5SGC1,RPL-P_DC7,RPL-P_4SDC1,RPL-P_3SDC2,MTL_S_PSS_0.8,MTL_S_IFWI_PSS_0.8,RPL_P_MASTER,RPL_S_IFWI_PO_Phase3,ADL_SBGA_5GC,ADL_SBGA_3DC1,ADL_SBGA_3DC2,ADL_SBGA_3DC3,ADL_SBGA_3DC4,RPL-SBGA_5SC,RPL-SBGA_3SC,RPL-SBGA_4SC,,1,,2,NA_4_FHF,RPL-S_3SDC1,RPL_Px_PO_P3,MTL-M/P_Pre-Si_In_Production,MTL-M_5SGC1,MTL-M_4SDC1,MTL-M_4SDC2,MTL-M_3SDC3,MTL-M_2SDC4,MTL-M_2SDC5,MTL-M_2SDC6,LNL_M_PSS0.8,RPL_SBGA_IFWI_PO_Phase3,MTL_IFWI_CBV_PMC,MTL_IFWI_CBV_PCHC,RPL_P_PO_P3,RPL-Px_4SP2,RPL-Px_2SDC1,RPL-P_2SDC3,RPL-P_2SDC4,MTL_M_P_PV_POR,RPL-SBGA_3SC2,MTLSGC1,MTLSDC1,MTLSDC2,MTLSDC3,MTLSDC4,RPL_P_Q0_DC2_PO_P3,ARL_S_PSS0.8,LNLM5SGC,LNLM3SDC2,LNLM3SDC4,LNLM3SDC5,LNLM2SDC6,LNLM2SDC7,ARL_S_IFWI_0.8PSS,MTL_S_IFWI_PSS_PCH-phy_Payload,RPL_Hx-R-GC,RPL_Hx-R-DC1,RPL-S_2SDC9,RPLS_SV1GC,RPLS_Win10GC,RPLS_SV1DC,RPLP_SV1GC,RPLP_Win10GC,RPLP_SV1DC1,RPLP_Win10DC1RPLP_SV1DC2,RPLP_Win10DC2</t>
  </si>
  <si>
    <t>alderlake-m,alderlake-n,alderlake-p,alderlake-s,alderlake-sb,arrowlake-px,arrowlake-s,lunarlake-m,lunarlake-p,lunarlake-s,meteorlake-m,meteorlake-s,raptorlake-p,raptorlake-px,raptorlake-s,raptorlake_refresh-sbga</t>
  </si>
  <si>
    <t>Validate USB 2.0 device hot-plug functionality over USB3.0 Type-A port pre and post S4 , S5 , warm and cold reboot cycles</t>
  </si>
  <si>
    <t>CSS-IVE-145034</t>
  </si>
  <si>
    <t>ADL-S_ADP-S_SODIMM_DDR5_1DPC_Alpha,ADL-S_ADP-S_UDIMM_DDR5_1DPC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0.5,RKL_Simics_VP_PSS0.8,RKL_Simics_VP_PSS1.0,RKL_Simics_VP_PSS1.1,ADL-S_ADP-S_UDIMM_DDR5_1DPC_PV,ADL-S_ADP-S_UDIMM_DDR5_2DPC_Alpha,ADL-S_ADP-S_UDIMM_DDR5_2DPC_Beta,ADL-S_ADP-S_UDIMM_DDR5_2DPC_POE,ADL-S_ADP-S_UDIMM_DDR5_2DPC_PreAlpha,ADL-S_ADP-S_UDIMM_DDR5_2DPC_PV,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ADL-S_Simics_PSS1.05,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P_ADP-LP_DDR4_PreAlpha,ADL-P_ADP-LP_DDR5_PreAlpha</t>
  </si>
  <si>
    <t>JSL PRD coverage :  BC-RQTBC-16142, BC-RQTBC-16214, BC-RQTBC-16216
RKL Coverage ID :2203201802,2203202096,2203202105
JSLP Coverage ID: 2203201802,2203202096,2203202105
2203202105
ADL : 2205446166
MTL:16011187822 16011327179</t>
  </si>
  <si>
    <t>USB 2.0 devices should be functional without any issue through out all the Power cycles </t>
  </si>
  <si>
    <t>This test is to Verify USB 2.0 device functionality over USB3.0 Type-A port pre and post Power cycles</t>
  </si>
  <si>
    <t>ADL_N_PSS_0.8,ADL_N_5SGC1,ADL_N_4SDC1,ADL_N_3SDC1,ADL_N_2SDC1,ADL_N_2SDC2,ADL_N_2SDC3,RPL_S_PSS_BASE,RPL_S_MASTER,RPL_S_Backwardcomp,IFWI_TEST_SUITE,IFWI_COMMON_UNIFIED,MTL_Test_Suite,MTL_PSS_0.8,RPL-S_ 5SGC1,RPL-S_4SDC1,RPL-S_4SDC2,RPL-S_2SDC8,RPL-S_2SDC9,RPL-S_2SDC1,RPL-S_2SDC2,RPL-S_2SDC3,ADL-S_ 5SGC_1DPC,ADL-S_5SGC_2DPC,ADL-S_4SDC1,ADL-S_4SDC2,ADL-S_4SDC3,ADL-S_3SDC4,QRC_BAT_Customized,COMMON_QRC_BAT,ADL-P_5SGC1,ADL-P_5SGC2,ADL-M_5SGC1,MTL_SIMICS_IN_EXECUTION_TEST,RPL-Px_5SGC1,RPL-Px_4SDC1,RPL-P_5SGC1,RPL-P_DC7,RPL-P_4SDC1,RPL-P_3SDC2,RPL_P_MASTER,NA_4_FHF,ADL_SBGA_5GC,ADL_SBGA_3DC1,ADL_SBGA_3DC2,ADL_SBGA_3DC3,ADL_SBGA_3DC4,RPL-SBGA_5SC,RPL-SBGA_3SC,RPL-SBGA_4SC,1,2,RPL-S_3SDC1,RPL-S_5SGC1,RPL_P_PSS_BIOS,ADL-S_Post-Si_In_Production,MTL-M_5SGC1,MTL-M_4SDC1,MTL-M_4SDC2,MTL-M_3SDC3,MTL-M_2SDC4,MTL-M_2SDC5,MTL-M_2SDC6,MTL_IFWI_IAC_BIOS,MTL_IFWI_CBV_PMC,MTL_IFWI_CBV_TBT,MTL_IFWI_CBV_EC,MTL_IFWI_CBV_PCHC,MTL-M/P_Pre-Si_In_Production,MTL-P_5SGC1,MTL-P_4SDC1,MTL-P_4SDC2,MTL-P_3SDC3,MTL-P_3SDC4,MTL-P_2SDC5,MTL-P_2SDC6,RPL-Px_4SP2,RPL-Px_2SDC1,RPL-P_2SDC3,RPL-P_2SDC4,MTL_M_P_PV_POR,RPL-SBGA_3SC2,MTLSGC1,MTLSDC1,MTLSDC2,MTLSDC3,MTLSDC4,LNLM5SGC,LNLM3SDC2,LNLM3SDC4,LNLM3SDC5,LNLM2SDC6,LNLM2SDC7,RPL_Hx-R-GC,RPL_Hx-R-DC1,ARL_PSS_BLOCK,RPL-S_2SDC9,RPLS_SV1GC,RPLS_Win10GC,RPLS_SV1DC,RPLP_SV1GC,RPLP_Win10GC,RPLP_SV1DC1,RPLP_Win10DC1,ARL_S_QRC</t>
  </si>
  <si>
    <t>alderlake-m,alderlake-p,alderlake-s,alderlake-sb,arrowlake-p,arrowlake-px,arrowlake-s,lunarlake-m,lunarlake-p,lunarlake-s,meteorlake-m,meteorlake-p,meteorlake-s,raptorlake-p,raptorlake-px,raptorlake-s,raptorlake_refresh-sbga</t>
  </si>
  <si>
    <t>Validate USB 3.0 device hot-plug functionality over USB2.0-Type-A port pre and post S4 , S5 , warm and cold reboot cycles</t>
  </si>
  <si>
    <t>CSS-IVE-145037</t>
  </si>
  <si>
    <t>ADL-S_ADP-S_SODIMM_DDR5_1DPC_Alpha,ADL-S_ADP-S_UDIMM_DDR5_1DPC_PreAlpha,JSLP_POR_20H1_Alpha,JSLP_POR_20H1_PreAlpha,JSLP_POR_20H2_Beta,JSLP_POR_20H2_PV,JSLP_TestChip_19H1_PowerOn,JSLP_TestChip_19H1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0.5,RKL_Simics_VP_PSS0.8,RKL_Simics_VP_PSS1.0,RKL_Simics_VP_PSS1.1,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JSLP_Win10x_PreAlpha,JSLP_Win10x_PV,JSLP_Win10x_Alpha,JSLP_Win10x_Beta,MTL_M_Simics_PSS1.1,MTL_P_Simics_PSS1.1,ADL-P_ADP-LP_LP5_PreAlpha,ADL-P_ADP-LP_L4X_PreAlpha,ADL-P_ADP-LP_DDR4_PreAlpha,ADL-P_ADP-LP_DDR5_PreAlpha</t>
  </si>
  <si>
    <t>G3-State,S-states,USB/XHCI ports,USB2.0</t>
  </si>
  <si>
    <t>JSL PRD coverage :  BC-RQTBC-16142, BC-RQTBC-16214, BC-RQTBC-16217
RKL Coverage ID :2203201802,2203202096,2203202189
JSLP Coverage ID: 2203201802,2203202096,2203202189,2203202189
MTL: 16011187631  16011327438</t>
  </si>
  <si>
    <t>USB 3.0 device should get enumerated and functional on hot plugging without any issue pre and post Power cycles</t>
  </si>
  <si>
    <t>This test is to verify the USB 3.0 device hot plug functionality over USB2.0-Type-A port pre and post Sx cycles</t>
  </si>
  <si>
    <t>UDL2.0_ATMS2.0,ICL_RVPC_NA,AMLY22_delta_from_Y42,RKL-S X2_(CML-S+CMP-H)_S102,RKL-S X2_(CML-S+CMP-H)_S62,UTR_SYNC,ADL_N_MASTER,MTL_S_MASTER,RPL_S_MASTER,RPL_S_BACKWARDCOMP,ADL_P_master,ADL-S_4SDC2,ADL-S_4SDC2,ADL_N_5SGC1,ADL_N_4SDC1,ADL_N_3SDC1,ADL_N_2SDC1,ADL_N_2SDC2,ADL_N_2SDC3,IFWI_TEST_SUITE,IFWI_COMMON_UNIFIED,RPL_S_PSS_BASE,MTL_Test_Suite,RPL-S_ 5SGC1,RPL-S_4SDC1,RPL-S_4SDC2,RPL-S_4SDC2,RPL-S_2SDC8,RPL-S_2SDC9,RPL-S_2SDC1,RPL-S_2SDC2,RPL-S_2SDC3,ADL-P_5SGC1,ADL-P_5SGC2,ADL-M_5SGC1,RPL-Px_5SGC1, ,RPL-Px_4SDC1,RPL-P_5SGC1,RPL-P_DC7,RPL-P_4SDC1,RPL-P_3SDC2,RPL_P_MASTER,NA_4_FHF,RPL-SBGA_5SC,RPL-SBGA_3SC,RPL-SBGA_4SC,,1,,2,RPL-S_3SDC1,RPL_P_PSS_BIOS,MTL-M_5SGC1,MTL-M_4SDC1,MTL-M_4SDC2,MTL-M_3SDC3,MTL-M_2SDC4,MTL-M_2SDC5,MTL-M_2SDC6,MTL_IFWI_CBV_PMC,MTL_IFWI_CBV_PCHC,MTL-P_5SGC1, MTL-P_4SDC1 ,MTL-P_4SDC2 ,MTL-P_3SDC3 ,MTL-P_3SDC4 ,MTL-P_2SDC5 ,MTL-P_2SDC6,MTL_A0_P1,RPL-Px_4SP2, RPL-Px_2SDC1,RPL-P_2SDC3,RPL-P_2SDC4,RPL-SBGA_3SC-2,MTLSGC1,MTLSDC1,MTLSDC2,MTLSDC3,MTLSDC4,LNLM5SGC,LNLM3SDC2,LNLM3SDC4,LNLM3SDC5,LNLM2SDC6,LNLM2SDC7,RPL_Hx-R-GC,RPL_Hx-R-DC1,RPL-S_2SDC9,RPLS_SV1GC,RPLS_Win10GC,RPLS_SV1DC,RPLP_SV1GC,RPLP_Win10GC,RPLP_SV1DC1,RPLP_Win10DC1RPLP_SV1DC2,RPLP_Win10DC2</t>
  </si>
  <si>
    <t>alderlake-m,alderlake-n,alderlake-p,alderlake-s,arrowlake-p,arrowlake-px,arrowlake-s,lunarlake-m,lunarlake-p,lunarlake-s,meteorlake-m,meteorlake-p,meteorlake-s,raptorlake-p,raptorlake-px,raptorlake-s,raptorlake_refresh-sbga</t>
  </si>
  <si>
    <t>Verify No device yellow bangs with all device connected as per config planned ( Golden, delta, 5, 4, 3 STAR ) pre and post S4 , S5 , warm and cold reboot cycles</t>
  </si>
  <si>
    <t>CSS-IVE-145233</t>
  </si>
  <si>
    <t>ADL-S_ADP-S_SODIMM_DDR5_1DPC_Alpha,ADL-S_ADP-S_UDIMM_DDR5_1DPC_PreAlpha,JSLP_POR_20H1_Alpha,JSLP_POR_20H1_PreAlpha,JSLP_POR_20H2_Beta,JSLP_POR_20H2_PV,JSLP_TestChip_19H1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P_ADP-LP_DDR4_PreAlpha,ADL-P_ADP-LP_DDR5_PreAlpha</t>
  </si>
  <si>
    <t>G3-State,S-states</t>
  </si>
  <si>
    <t>BC-RQTBC-13209</t>
  </si>
  <si>
    <t>No yellow bangs should be seen in device manager pre and post S4, S5  Warm and Cold Boot cycle</t>
  </si>
  <si>
    <t>BIOS_Optimization,MCU_NO_HARM,COMMON_QRC_BAT,,ADL-P_ADP-LP_LP4x_PO Suite_Phase3,MTL_PSS_0.5,ADL-P_QRC_BAT,RPL_S_PSS_BASE,UTR_SYNC,LNL_M_PSS0.8,MTL-P_4SDC1,MTL-P_3SDC3,MTL-P_3SDC4,MTL-P_5SGC1,MTL-P_4SDC2,MTL-P_2SDC5,MTL-P_2SDC6,RPL-Px_4SDC1,RPL-P_3SDC3,RPL-S_5SGC1,RPL-S_2SDC3,RPL-S_2SDC2,RPL-S_2SDC9,RPL-S_2SDC1,RPL-S_4SDC2,RPL-S_4SDC1,RPL-S_3SDC1,RPL-SBGA_5SC,RPL-SBGA_4SC,RPLHx_SV1GC,RPLHx_Win10GC,RPL-SBGA_3SC1,ADL_SBGA_5GC,ADL_SBGA_3DC1,ADL_SBGA_3DC2,ADL_SBGA_3DC3,ADL_SBGA_3DC4,ADL_SBGA_3DC,RPL-P_5SGC1,RPLP_SV1GC,RPLP_Win10GC,RPL-P_2SDC4,RPL-P_PNP_GC,RPL-P_4SDC1,RPLP_SV1DC1,RPLP_Win10DC1,RPL-P_3SDC2,RPLP_SV1DC2,RPLP_Win10DC2,RPL-Px_5SGC1,ADL_S_QRCBAT_DC1,ADL_S_QRCBAT_DC4,RPL-S_ 5SGC1,RPL-S_2SDC7,ADL-S_ 5SGC_1DPC,ADL-S_4SDC1,ADL-S_4SDC2,ADL-S_4SDC3,ADL-S_3SDC4,ADL_N_5SGC1,ADL_N_4SDC1,ADL_N_3SDC1,ADL_N_2SDC1,ADL_N_2SDC2,ADL_N_2SDC3,MTL_Test_Suite,IFWI_COMMON_UNIFIED,ADL-P_5SGC1,ADL-P_5SGC2,RPL_S_PO_P2,ADL_M_QRC_BAT,ADL-M_5SGC1,ADL-M_4SDC1,ADL-M_3SDC1,ADL-M_3SDC2,ADL-M_3SDC3,ADL-M_2SDC1,ADL-M_QRC_BAT,ADL-P_4SDC1,ADL-P_4SDC2,ADL-P_3SDC1,ADL-P_3SDC2,ADL-P_3SDC3,ADL-P_3SDC4,ADL-P_2SDC1,ADL-P_2SDC2,ADL-P_2SDC3,ADL-P_2SDC4,ADL-P_2SDC5,ADL-P_2SDC6_OC,ADL-P_3SDC5,MTL_SIMICS_IN_EXECUTION_TEST,ADL_N_PO_Phase3,ADL-N_QRC_BAT,RPL_S_QRCBAT,MTL_HSLE_Sanity_SOC,ADL-M_2SDC2,RPL_Px_PO_P2,RPL_Px_QRC,ADL-S_Post-Si_In_Production,MTL-M/P_Pre-Si_In_ProductionMTL-M_4SDC1,MTL-M_2SDC4,MTL-M_4SDC2,MTL-M_3SDC3,MTL-M_2SDC5,MTL-M_5SGC1,MTL-M_2SDC6,MTL_IFWI_IAC_EC,MTL_IFWI_IAC_BIOS,MTL_IFWI_IAC_IUNIT,MTL_IFWI_IAC_ACE ROM EXT,MTL_IFWI_IAC_ISH,MTL_IFWI_IAC_CSE,MTL_IFWI_IAC_ESE,MTL_IFWI_IAC_PMC_SOC_IOE,MTL_IFWI_IAC_IOM,MTL_IFWI_IAC_TBT,MTL_IFWI_IAC_PCHC,MTL_IFWI_IAC_PUNIT,MTL_IFWI_IAC_DMU,MTL_IFWI_IAC_SPHY,MTL_IFWI_IAC_GBe,MTL_IFWI_IAC_NPHY,RPL_SBGA_PO_P2,MTL_IFWI_CBV_PMC,MTL IFWI_Payload_Platform-Val,MTL-S_Pre-Si_In_Production,RPL_P_PO_P2,RPL-S_Post-Si_In_Productio,IFWI_SYNC,RPL-sbga_QRC_BAT,MTL_PSS_0.8,ARL_Px_IFWI_CI,MTL_M_P_PV_POR,RPL_P_Q0_DC2_PO_P2,ARL_S_IFWI_0.5PSS,MTL_S_IFWI_SOC-IOE-PMC_Payload</t>
  </si>
  <si>
    <t>alderlake-m,alderlake-n,alderlake-p,alderlake-s,alderlake-sb,arrowlake-px,arrowlake-s,lunarlake-m,lunarlake-p,lunarlake-s,meteorlake-m,meteorlake-p,meteorlake-s,raptorlake-p,raptorlake-px,raptorlake-s,raptorlake-sbga</t>
  </si>
  <si>
    <t>Verify multiple global reset functionality cycles check in SUT</t>
  </si>
  <si>
    <t>CSS-IVE-145269</t>
  </si>
  <si>
    <t>ADL-S_ADP-S_SODIMM_DDR5_1DPC_Alpha,ADL-S_ADP-S_UDIMM_DDR5_1DPC_PreAlpha,JSLP_POR_20H1_Alpha,JSLP_POR_20H1_PreAlpha,JSLP_POR_20H2_Beta,JSLP_POR_20H2_PV,JSLP_TestChip_19H1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t>
  </si>
  <si>
    <t>BC-RQTBCTL-1143MTL : 22011720858</t>
  </si>
  <si>
    <t>System should complete global reset cycles and boot to OS </t>
  </si>
  <si>
    <t>bios.alderlake,bios.arrowlake,bios.jasperlake,bios.lunarlake,bios.meteorlake,bios.raptorlake,bios.raptorlake_refresh,bios.rocketlake,ifwi.arrowlake,ifwi.jasperlake,ifwi.lunarlake,ifwi.meteorlake,ifwi.raptorlake,ifwi.rocketlake</t>
  </si>
  <si>
    <t>Test is to verify Global Reset functionality cycles check in SUT
 </t>
  </si>
  <si>
    <t>BIOS Optimization plan,BIOS_Optimization,MCU_NO_HARM,COMMON_QRC_BAT,EC-FV,RKL-S X2_(CML-S+CMP-H)_S102,RKL-S X2_(CML-S+CMP-H)_S62,MTL_PSS_0.5,ADL-P_QRC_BAT,UTR_SYNC,LNLM5SGC,LNLM4SDC1,LNLM3SDC2,LNLM3SDC3,LNLM3SDC4,LNLM3SDC5,LNLM2SDC6,LNLM2SDC7,MTLSGC1, MTLSDC4,MTLSDC1,MTLSDC2,MTLSDC3, MTLSDC5,MTLSDC4,,,RPL-Px_4SP2,RPL-Px_2SDC1,MTL-P_4SDC1,MTL-P_3SDC3,MTL-P_3SDC4,MTL-P_5SGC1,MTL-P_4SDC2,MTL-P_2SDC5,MTL-P_2SDC6,RPL-Px_4SDC1,RPL-P_3SDC3,RPL-S_5SGC1,RPL-S_2SDC3,RPL-S_2SDC2,RPL-S_2SDC9,RPL-S_2SDC1,RPL-S_4SDC2,RPLS_SV1GC,RPLS_Win10GC,RPLS_SV1DC,RPL-S_4SDC1,RPL-S_3SDC1,ADL-M_3SDC1,RPL-SBGA_5SC, RPL_Hx-R-GC,RPL_Hx-R-DC1,RPL-SBGA_4SC,RPLHx_SV1GC,RPLHx_Win10GC,RPL-SBGA_DC3,RPL-SBGA_3SC,RPL-SBGA_3SC-2,RPL-SBGA_2SC1,RPL-SBGA_2SC21,ADL_SBGA_5GC,ADL_SBGA_3DC1,ADL_SBGA_3DC2,ADL_SBGA_3DC3,ADL_SBGA_3DC4,ADL_SBGA_3DC,RPL-P_5SGC1,RPLP_SV1GC,RPLP_Win10GC,RPL-P_2SDC5,RPL-P_DC7,RPL-P_2SDC3,RPL-P_2SDC4,RPL-P_2SDC6,RPL-P_PNP_GC,RPL-P_4SDC1,RPLP_SV1DC1,RPLP_Win10DC1,RPL-P_3SDC2,RPLP_SV1DC2,RPLP_Win10DC2,RPL-Px_5SGC1,MTL_HFPGA_SOC_S,RPL-S_ 5SGC1,RPL-S_2SDC7,RPL_S_MASTER,RPL_P_MASTER,RPL_S_BackwardCompc,ADL-S_ 5SGC_1DPC,ADL-S_4SDC1,ADL-S_4SDC2,ADL-S_4SDC3,ADL-S_3SDC4,MTL_Test_Suite,RPL_S_PSS_BASE,IFWI_FOC_BAT,IFWI_TEST_SUITE,MTL_IFWI_PSS_EXTENDED,IFWI_COMMON_UNIFIED,QRC_BAT_Customized,ADL-P_5SGC1,ADL-P_5SGC2,MTL_S_MASTER,ADL-M_5SGC1,ADL-M_3SDC2,ADL-M_2SDC1,ADL-M_2SDC2,MTL_SIMICS_IN_EXECUTION_TEST,MTL_S_PSS_0.8,MTL_IFWI_BAT,MTL_HSLE_Sanity_SOC,RPL_P_PSS_BIOS,MTL_S_BIOS_Emulation,ADL-S_Post-Si_In_Production,MTL-M/P_Pre-Si_In_ProductionMTL-M_4SDC2,MTL-M_2SDC5,MTL-M_2SDC6,MTL-M_3SDC3,MTL-M_5SGC1,MTL-M_2SDC4,MTL-M_4SDC1,MTL_IFWI_IAC_PUNIT,MTL_IFWI_IAC_DMU,MTL_IFWI_CBV_DMU,MTL_IFWI_CBV_PUNIT,MTL IFWI_Payload_Platform-Val,LNL_M_PSS0.5,LNL_M_PSS0.8,RPL-S_Post-Si_In_Production,MTL_M_P_PV_POR,MTL-P_IFWI_PO,MTL_P_Sanity,ARL_S_IFWI_0.8PSS,ARL_S_QRC</t>
  </si>
  <si>
    <t>alderlake-m,alderlake-p,alderlake-s,alderlake-sb,arrowlake-p,arrowlake-px,arrowlake-s,lunarlake-m,lunarlake-p,lunarlake-s,meteorlake-m,meteorlake-p,meteorlake-s,raptorlake-p,raptorlake-px,raptorlake-s,raptorlake-sbga,raptorlake_refresh-sbga</t>
  </si>
  <si>
    <t>Virtual Battery should not work when real battery is present</t>
  </si>
  <si>
    <t>fw.ifwi.bios,fw.ifwi.ec</t>
  </si>
  <si>
    <t>CSS-IVE-130066</t>
  </si>
  <si>
    <t>AML_5W_Y22_ROW_PV,AML_7W_Y22_KC_PV,AMLR_Y42_PV_RS6,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U21_PV,KBL_U22_PV,KBL_U23e_PV,KBL_Y22_PV,KBLR_Y_PV,TGL_Simics_VP_RS2_PSS0.5,TGL_Simics_VP_RS2_PSS0.8,TGL_Simics_VP_RS2_PSS1.0,TGL_Simics_VP_RS2_PSS1.1,TGL_Simics_VP_RS4_PSS0.8,TGL_Simics_VP_RS4_PSS1.0 ,TGL_Simics_VP_RS4_PSS1.1,TGL_U42_RS4_PV,TGL_Y42_RS4_PV,TGL_Z0_(TGPLP-A0)_RS4_PPOExit,WHL_U42_PV,TGL_U42_RS6_Alpha,TGL_U42_RS6_Beta,TGL_U42_RS6_PV,TGL_Y42_RS6_Alpha,TGL_Y42_RS6_Beta,TGL_Y42_RS6_PV,CML_U42_DG1_DDR4_PV,CML_U62_DG1_DDR4_PV,DG2_ADL_P_Alpha,DG2_ADL_P_Beta,DG2_ADL_P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</si>
  <si>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Real Battery Management,USB PD,Virtual Battery Management</t>
  </si>
  <si>
    <t>BC-RQTBC-2859,BC-RQTBC-14012
BC-RQTBCTL-1209
BC-RQTBC-16799
JSLP: 2203202860</t>
  </si>
  <si>
    <t>Virtual battery should be disabled when battery is connected.Windows battery meter should show the percentages of real battery</t>
  </si>
  <si>
    <t>ifwi.alderlake,ifwi.arrowlake,ifwi.jasperlake,ifwi.lunarlake,ifwi.meteorlake,ifwi.raptorlake,ifwi.raptorlake_refresh</t>
  </si>
  <si>
    <t>ifwi.alderlake,ifwi.jasperlake,ifwi.meteorlake,ifwi.raptorlake</t>
  </si>
  <si>
    <t>Non functionality of virtual  battery when real battery is present
Should be carried out with PS2 keyboard</t>
  </si>
  <si>
    <t>EC-BAT,EC-GPIO,EC-SX,EC-REVIEW,CFL-PRDtoTC-Mapping,ICL_BAT_NEW,TGL_PSS1.0P,BIOS_EXT_BAT,InProdATMS1.0_03March2018,ECVAL-EXBAT-2018,PSE 1.0,EC-BAT-automation,OBC-CNL-EC-GPIO-Switches-VirtualLID,OBC-CFL-EC-GPIO-Switches-VirtualLID,OBC-ICL-EC-GPIO-HwBtns/LEDs/Switchs-VirtualLID,OBC-TGL-EC-GPIO-HwBtns/LEDs/Switchs-VirtualLID,KBLR_ATMS1.0_Automated_TCs,TGL_BIOS_PO_P3,TGL_IFWI_PO_P3,CML_EC_BAT,IFWI_TEST_SUITE,ADL/RKL/JSL,MTL_Test_Suite,IFWI_SYNC,ADL_N_IFWIIFWI_COVERAGE_DELTA,ADLMLP4x,ADL-P_5SGC2,ADL-M_5SGC1,RPL_P_Master,ADL_SBGA_5GC,RPL-P_5SGC1,RPL-P_5SGC2,RPL-P_4SDC1,RPL-P_3SDC2,RPL-P_2SDC3,RPL-P_3SDC3,RPL-P_2SDC4,RPL-P_PNP_GC,RPL-Px_4SDC1,RPL-Px_3SDC2,ADL-P_Sanity_GC1_IFWI_New,ADL-P_Sanity_GC2_IFWI_New,MTL_IFWI_CBV_EC,ADL_N_IFWI_5SGC1,ADL_N_IFWI_4SDC1,ADL_N_IFWI_3SDC1,ADL_N_IFWI_2SDC1,ADL_N_IFWI_2SDC2,ADL_N_IFWI_2SDC3,ADL_N_IFWI_IEC_PMC,ADL_N_IFWI_IEC_EC,RPL-SBGA_5SC,RPL-SBGA_4SC,RPL-P_2SDC6,RPL-SBGA_2SC1,RPL-SBGA_2SC2,RPL-SBGA_3SC-2,RPL-SBGA_3SC,RPL_Hx-R-GC,RPL_Hx-R-DC1,RPL_Hx-R-GC,RPL_Hx-R-DC1,RPL_Hx-R-GC,RPL_Hx-R-DC1,LNLM2SDC7,LNLM2SDC7,RPLHx_Win10GC,RPLHx_Win10GC,RPLP_SV1GC,RPLP_Win10GC,RPLP_SV1DC1,RPLP_Win10DC1,RPLP_SV1DC2,RPLP_Win10DC2</t>
  </si>
  <si>
    <t>alderlake-m,alderlake-n,alderlake-p,alderlake-sb,arrowlake-s,lunarlake-m,lunarlake-p,raptorlake-p,raptorlake-sbga,raptorlake_refresh-sbga</t>
  </si>
  <si>
    <t>fw.ifwi.dekelPhy,fw.ifwi.iom,fw.ifwi.nphy,fw.ifwi.pmc,fw.ifwi.sam,fw.ifwi.sphy,fw.ifwi.tbt</t>
  </si>
  <si>
    <t>CSS-IVE-130107</t>
  </si>
  <si>
    <t>ADL-S_ADP-S_UDIMM_DDR5_1DPC_PreAlpha,CFL_H62_RS2_PV,CFL_H62_RS3_PV,CFL_H62_RS4_PV,CFL_H62_RS5_PV,CFL_H62_uSFF_KC_RS4_PV,CFL_H82_RS5_PV,CFL_H82_RS6_PV,CFL_KBPH_S62_RS3_PV,CFL_KBPH_S82_RS6_PV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7_SR20_PV,CML_S102_CMPH_DDR4_RS6_SR20_Beta,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ICL_UN42_KC_PV_RS6,ICL_Y42_RS6_PV,ICL_YN42_RS6_PV,JSLP_POR_20H1_Alpha,JSLP_POR_20H1_PreAlpha,JSLP_POR_20H2_Beta,JSLP_POR_20H2_PV,JSLP_TestChip_19H1_PreAlpha,KBL_S22_PV,KBL_U21_PV,KBLR_Y_PV,KBLR_Y22_PV,LKF_A0_RS4_Alpha,LKF_A0_RS4_POE,LKF_B0_RS4_Beta,LKF_B0_RS4_PO,LKF_B0_RS4_PV ,LKF_Bx_ROW_19H1_Alpha,LKF_Bx_ROW_19H2_Beta,LKF_Bx_ROW_19H2_PV,LKF_Bx_ROW_20H1_PV,LKF_HFPGA_RS3_PSS1.0,LKF_HFPGA_RS3_PSS1.1,LKF_HFPGA_RS4_PSS1.0,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Simics_VP_RS2_PSS1.0,TGL_Simics_VP_RS2_PSS1.1,TGL_Simics_VP_RS4_PSS1.0 ,TGL_Simics_VP_RS4_PSS1.1,TGL_U42_RS4_PV,TGL_UY42_PO,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M_ADP-M_LP4x_Win10x_PreAlpha,ADL-P_ADP-LP_DDR4_PreAlpha,ADL-P_ADP-LP_DDR5_PreAlpha</t>
  </si>
  <si>
    <t>BC-RQTBC-13080
BC-RQTBC-13305
CNL-UCIS-7728
BC-RQTBC-13961
BC-RQTBC-12460
BC-RQTBC-13336 LKF PSS UCIS Coverage: IceLake-UCIS-4280,4_335-UCIS-2994
ICL PRD Coverage: BC-RQTBC-14628
TGL PRD Coverage: BC-RQTBCTL-445
1504409626
RKL Coverage ID :2203201383,2203202518,2203203016,2203202802,2203202480,1209951306,1209951246
ADL: 2205445428 , 2205446182</t>
  </si>
  <si>
    <t>ifwi.alderlake,ifwi.arrowlake,ifwi.jasperlake,ifwi.lunarlake,ifwi.meteorlake,ifwi.raptorlake,ifwi.raptorlake_refresh,ifwi.rocketlake</t>
  </si>
  <si>
    <t>ifwi.alderlake,ifwi.jasperlake,ifwi.meteorlake,ifwi.raptorlake,ifwi.rocketlake</t>
  </si>
  <si>
    <t>KBL_NON_ULT,EC-FV,EC-TYPEC,EC-SX,EC-BATTERY,ICL-ArchReview-PostSi,UDL2.0_ATMS2.0,AML_5W_NA,CML_EC_FV,IFWI_TEST_SUITE,ADL/RKL/JSL,Delta_IFWI_BIOS,ADL_Arch_Phase3,MTL_Test_Suite,MTL_PSS_1.1IFWI_SYNC,ADLMLP4x,ADL_N_IFWI,IFWI_COVERAGE_DELTA,ADL-M_5SGC1,ADL-M_3SDC2,ADL-M_2SDC1,ADL-P_3SDC3,RPL-Px_3SDC1,RPL-P_5SGC2,RPL-P_3SDC2,ADL_SBGA_5GC,MTL_PSS_1.0_BLOCK,EC-NA,EC-REVIEW,TCSS-TBT-P1,GLK-RS3-10_IFWI,ICL_BAT_NEW,LKF_ERB_PO,BIOS_EXT_BAT,LKF_PO_Phase3,LKF_PO_New_P3,TGL_ERB_PO,OBC-TGL-CPU-IOM-TCSS-USBC_Audio,TGL_BIOS_PO_P2,TGL_IFWI_PO_P2,TGL_NEW_BAT,ADL-S_TGP-H_PO_Phase2,LKF_WCOS_BIOS_BAT_NEW,IFWI_Payload_TBT,IFWI_Payload_EC,MTL_PSS_1.0,UTR_SYNC,ADL_M_PO_Phase2,RPL_S_MASTER,RPL_S_BackwardComp,ADL-S_ 5SGC_1DPC,ADL-S_4SDC1,ADL-S_4SDC2,ADL-S_4SDC4,ADL_N_MASTER,ADL_N_5SGC1,ADL_N_4SDC1,ADL_N_3SDC1,ADL_N_2SDC1,ADL_N_2SDC2,ADL_N_2SDC3,MTL_VS_0.8,IFWI_COMMON_UNIFIED,IFWI_FOC_BAT,MTL_IFWI_PSS_EXTENDED,RPL-S_ 5SGC1,CQN_DASHBOARD,ADL-P_5SGC1,ADL-P_5SGC2,MTL_P_MASTER,MTL_M_MASTER,MTL_S_MASTER,ADL-M_2SDC2,ADL-M_3SDC1,ADL-P_4SDC2,ADL_N_PO_Phase2,RPL-Px_5SGC1,RPL-P_5SGC1,RPL-P_4SDC1,RPL-P_2SDC3,ADL_N_REV0,ADL-N_REV1,MTL_IFWI_BAT,MTL_HFPGA_TCSS,RPL-SBGA_5SC,RPL-S_5SGC1,MTL_IFWI_PSS_BLOCK,RPL-S_2SDC4,MTL_IFWI_IAC_IOM,MTL_IFWI_CBV_TBT,MTL_IFWI_CBV_EC,MTL_IFWI_CBV_IOM,ADL_N_IFWI_5SGC1,ADL_N_IFWI_4SDC1,ADL_N_IFWI_3SDC1,ADL_N_IFWI_2SDC1,ADL_N_IFWI_2SDC2,ADL_N_IFWI_2SDC3,ADL_N_IFWI_IEC_IOM,MTL-P_5SGC1,MTL-P_4SDC1,MTL-P_4SDC2,MTL-P_3SDC3,MTL-P_3SDC4,MTL-P_2SDC5,MTL-P_2SDC6,RPL-SBGA_4SC,RPL-SBGA_2SC1,RPL-SBGA_2SC2,,RPL-P_2SDC5,RPL-P_2SDC6,RPL-Px_4SP2,RPL-Px_2SDC1,RPL-SBGA_2SC1,RPL-SBGA_2SC2-2,RPL-SBGA_2SC1,RPL-SBGA_2SC2-2,MTLSGC1,MTLSDC2,MTLSDC3,MTLSDC4,MTLSDC2,MTLSDC3,MTLSDC4,MTLSDC1,RPL_Hx-R-DC1,RPL_Hx-R-GC,RPL_Hx-R-GC,RPL_Hx-R-DC1,RPL_Hx-R-GC,RPL_Hx-R-DC1,RPL_Hx-R-GC,RPL_Hx-R-DC1,LNLM2SDC7,RPL-P_DC7,RPLS_SV1DC,RPLHx_Win10GC,RPLP_SV1GC,RPLP_Win10GC,RPLP_SV1DC1,RPLP_Win10DC1,RPLP_SV1DC2,RPLP_Win10DC2,RPL-SBGA_DC3</t>
  </si>
  <si>
    <t>alderlake-m,alderlake-n,alderlake-p,alderlake-s,alderlake-sb,arrowlake-s,lunarlake-m,meteorlake-m,meteorlake-n,meteorlake-p,meteorlake-s,raptorlake-p,raptorlake-px,raptorlake-s,raptorlake-sbga,raptorlake_refresh-sbga</t>
  </si>
  <si>
    <t>Verification of TYPE-C docking station and basic functionality</t>
  </si>
  <si>
    <t>CSS-IVE-130113</t>
  </si>
  <si>
    <t>ADL-S_ADP-S_UDIMM_DDR5_1DPC_PreAlpha,CFL_H62_RS2_PV,CFL_H62_RS3_PV,CFL_H62_RS4_PV,CFL_H62_RS5_PV,CFL_H62_uSFF_KC_RS4_PV,CFL_H82_RS5_PV,CFL_H82_RS6_PV,CFL_U43e_LP3_KC_PV,CFL_U43e_PV,CML_H102_CMPH_DDR4_RS6_SR20_Beta,CML_H102_CMPH_DDR4_RS7_SR20_PV,CML_H82_CMPH_DDR4_RS6_SR20_Beta,CML_H82_CMPH_DDR4_RS7_SR20_PV,CML_S102_CMPH_DDR4_RS6_SR20_Beta,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ICL_UN42_KC_PV_RS6,ICL_Y42_RS6_PV,ICL_YN42_RS6_PV,JSLP_POR_20H1_Alpha,JSLP_POR_20H1_PreAlpha,JSLP_POR_20H2_Beta,JSLP_POR_20H2_PV,JSLP_TestChip_19H1_PreAlpha,KBL_U21_PV,KBLR_Y_PV,KBLR_Y22_PV,LKF_A0_RS4_Alpha,LKF_A0_RS4_POE,LKF_B0_RS4_Beta,LKF_B0_RS4_PO,LKF_B0_RS4_PV ,LKF_Bx_ROW_19H1_Alpha,LKF_Bx_ROW_19H2_Beta,LKF_Bx_ROW_19H2_PV,LKF_Bx_ROW_20H1_PV,LKF_N-1_(BXTM)_RS3_POE,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U42_RS4_PV,TGL_UY42_PO,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M_ADP-M_LP4x_Win10x_PreAlpha,ADL-P_ADP-LP_DDR4_PreAlpha,ADL-P_ADP-LP_DDR5_PreAlpha</t>
  </si>
  <si>
    <t>Display Panels,Docking support,TBT_PD_EC_NA,TCSS,USB-TypeC</t>
  </si>
  <si>
    <t>BC-RQTBC-13080
BC-RQTBC-13305
CNL-UCIS-7728
BC-RQTBC-13961
BC-RQTBC-12460
BC-RQTBC-13336 LKF PSS UCIS Coverage: IceLake-UCIS-4280,4_335-UCIS-2982
ICL PRD Coverage: BC-RQTBC-14628
TGL PRD Coverage: BC-RQTBCTL-445
1504409626
RKL:2203201383,2203202518,2203203016,2203202802,2203202480,1209951207
ADL : 2205445407</t>
  </si>
  <si>
    <t>Device connected to TYPE-C docking station should be functional </t>
  </si>
  <si>
    <t>bios.lunarlake,ifwi.alderlake,ifwi.arrowlake,ifwi.jasperlake,ifwi.lunarlake,ifwi.meteorlake,ifwi.raptorlake,ifwi.raptorlake_refresh,ifwi.rocketlake</t>
  </si>
  <si>
    <t>Test case intended to verify TYPE-C docking station basic functionality </t>
  </si>
  <si>
    <t>KBL_NON_ULT,EC-TYPEC,EC-BAT,TCSS-TBT-P1,ICL-ArchReview-PostSi,ICL_BAT_NEW,BIOS_EXT_BAT,LKF_PO_Phase2,UDL2.0_ATMS2.0,LKF_PO_New_P2,TGL_BIOS_PO_P2,TGL_IFWI_PO_P2,IFWI_TEST_SUITE,ADL/RKL/JSL,COMMON_QRC_BAT,Delta_IFWI_BIOS,MTL_Test_Suite,IFWI_SYNC,ADLMLP4x,IFWI_FOC_BAT,ADL_N_IFWI,IFWI_COVERAGE_DELTA,RPLSGC1,RPLSGC2,ADL-P_5SGC1,ADL-P_5SGC2,ADL-M_5SGC1,ADL-M_4SDC1,ADL-M_3SDC1,ADL-M_3SDC2,ADL-M_3SDC3,ADL-M_2SDC1,ADL-P_4SDC1,ADL-P_4SDC2,RPL-Px_5SGC1,RPL-Px_3SDC1,RPL-P_5SGC1,RPL-P_5SGC2,RPL-P_4SDC1,RPL-P_3SDC2,RPL-P_2SDC3,RPL-S_ 5SGC1,RPL_S_MASTER,MTL_IFWI_BAT,ADL_SBGA_5GC,ERB,EC-NA,EC-REVIEW,GLK-RS3-10_IFWI,LKF_ERB_PO,LKF_PO_Phase3,LKF_PO_New_P3,TGL_ERB_PO,OBC-CNL-PCH-XDCI-USBC_Audio,OBC-CFL-PCH-XDCI-USBC_Audio,OBC-LKF-CPU-IOM-TCSS-USBC_Audio,OBC-ICL-CPU-IOM-TCSS-USBC_Audio,OBC-TGL-CPU-IOM-TCSS-USBC_Audio,TGL_NEW_BAT,ADL-S_TGP-H_PO_Phase2,LKF_WCOS_BIOS_BAT_NEW,IFWI_Payload_TBT,IFWI_Payload_EC,UTR_SYNC,ADL_M_PO_Phase2,RPL_S_BackwardComp,ADL-S_ 5SGC_1DPC,ADL-S_4SDC1,ADL-S_4SDC2,ADL-S_4SDC4,ADL_N_MASTER,ADL_N_5SGC1,ADL_N_4SDC1,ADL_N_3SDC1,ADL_N_2SDC1,ADL_N_2SDC2,ADL_N_2SDC3,IFWI_COMMON_UNIFIED,MTL_IFWI_PSS_EXTENDED,CQN_DASHBOARD,MTL_P_MASTER,MTL_M_MASTER,MTL_S_MASTER,ADL-M_2SDC2,ADL_N_PO_Phase2,ADL_N_REV0,ADL-N_REV1,MTL_HFPGA_TCSS,RPL-SBGA_5SC,RPL-S_5SGC1,RPL-S_2SDC4,LNL_M_IFWI_PSS,MTL_IFWI_QAC,MTL_IFWI_IAC_PMC_SOC_IOE,MTL_IFWI_IAC_IOM,MTL_IFWI_CBV_TBT,MTL_IFWI_CBV_EC,MTL_IFWI_CBV_IOM,ADL_N_IFWI_5SGC1,ADL_N_IFWI_4SDC1,ADL_N_IFWI_3SDC1,ADL_N_IFWI_2SDC1,ADL_N_IFWI_2SDC2,ADL_N_IFWI_2SDC3,ADL_N_IFWI_IEC_IOM,MTL-P_5SGC1,MTL-P_4SDC1,MTL-P_4SDC2,MTL-P_3SDC3,MTL-P_3SDC4,MTL-P_2SDC5,MTL-P_2SDC6,RPL-SBGA_2SC2,RPL-SBGA_2SC1,RPL-SBGA_4SC,RPL-P_2SDC5-2,MTL-P_IFWI_PO,MTL_S_IFWI_PSS_1.1,ARL_S_IFWI_0.8PSS,MTLSGC1,MTLSDC2,MTLSDC3,MTLSDC4,MTLSDC2,MTLSDC3,MTLSDC4,MTLSDC1,RPL_Hx-R-DC1,RPL_Hx-R-GC,LNLM2SDC7,RPL-P_DC7,RPLS_SV1DC,RPLHx_Win10GC,RPLP_SV1GC,RPLP_Win10GC,RPLP_SV1DC1,RPLP_Win10DC1,RPLP_SV1DC2,RPLP_Win10DC2,RPL-SBGA_DC3</t>
  </si>
  <si>
    <t>alderlake-m,alderlake-n,alderlake-p,alderlake-s,alderlake-sb,arrowlake-s,lunarlake-m,lunarlake-p,lunarlake-s,meteorlake-m,meteorlake-n,meteorlake-p,meteorlake-s,raptorlake-p,raptorlake-px,raptorlake-s,raptorlake-sbga,raptorlake_refresh-sbga,rocketlake-s</t>
  </si>
  <si>
    <t>Verify display for all connected pannels (HDMI, eDP, DP, MIPI, Onboard TypeC)</t>
  </si>
  <si>
    <t>fw.ifwi.unknown</t>
  </si>
  <si>
    <t>CSS-IVE-130215</t>
  </si>
  <si>
    <t>ADL-S_ADP-S_SODIMM_DDR5_1DPC_Alpha,AML_5W_Y22_ROW_PV,ADL-S_ADP-S_UDIMM_DDR5_1DPC_PreAlpha,CFL_H62_RS3_PV,CFL_H62_RS4_PV,CFL_H62_RS5_PV,CFL_H82_RS5_PV,CFL_H82_RS6_PV,CFL_KBPH_S62_RS3_PV,CFL_KBPH_S82_RS6_PV ,CFL_S62_RS4_PV,CFL_S62_RS5_PV,CFL_S82_RS5_PV,CFL_S82_RS6_PV,CFL_U43e_LP3_KC_PV,CFL_U43e_PV,CNL_H82_PV,CNL_U22_PV,CNL_Y22_PV,JSLP_POR_20H1_Alpha,JSLP_POR_20H1_PreAlpha,JSLP_POR_20H2_Beta,JSLP_POR_20H2_PV,JSLP_TestChip_19H1_PreAlpha,KBL_U21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1.1,TGL_ H81_RS4_Alpha,TGL_ H81_RS4_Beta,TGL_ H81_RS4_PV,TGL_H81_19H2_RS6_POE,TGL_H81_19H2_RS6_PreAlpha,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MTL_M_LP4_Alpha,MTL_M_LP4_Beta,MTL_M_LP4_PV,MTL_M_LP5/x_Alpha,MTL_M_LP5/x_Beta,MTL_M_LP5/x_PV,MTL_P_DDR5_Alpha,MTL_P_DDR5_Beta,MTL_P_DDR5_PV,MTL_P_LP4_Alpha,MTL_P_LP4_Beta,MTL_P_LP4_PV,MTL_P_LP5/x_Alpha,MTL_P_LP5/x_Beta,MTL_P_LP5/x_PV,JSLP_Win10x_PreAlpha,JSLP_Win10x_PV,JSLP_Win10x_Alpha,JSLP_Win10x_Beta,MTL_M_Simics_PSS1.1,MTL_P_Simics_PSS1.1,ADL-P_ADP-LP_LP5_PreAlpha,ADL-P_ADP-LP_L4X_PreAlpha,ADL-M_ADP-M_LP5_20H1_PreAlpha,ADL-M_ADP-M_LP5_21H1_PreAlpha,ADL-P_ADP-LP_DDR4_PreAlpha,ADL-P_ADP-LP_DDR5_PreAlpha</t>
  </si>
  <si>
    <t>Display Panels,HDMI</t>
  </si>
  <si>
    <t>BC-RQTBC-9723
BC-RQTBC-10638
JSLP: 1606766188
MTL: 16011327247</t>
  </si>
  <si>
    <t>Display enumeration and display should come up for all supported panels.</t>
  </si>
  <si>
    <t>All display panels should work properly </t>
  </si>
  <si>
    <t>GLK-IFWI-SI,UDL2.0_ATMS2.0,OBC-CNL-GPU-DDI-Display-MIPI_eDP_DP_HDMI,OBC-CFL-GPU-DDI-Display-MIPI_eDP_DP_HDMI,OBC-ICL-GPU-DDI-Display-MIPI_eDP_DP_HDMI,OBC-TGL-GPU-DDI-Display-MIPI_eDP_DP_HDMI,TGL_BIOS_PO_P3,TGL_IFWI_PO_P3,RKL_U_ERB,RKL_S_ERB,ADL_S_ERB_PO,rkl_cml_s62,IFWI_TEST_SUITE,ADL/RKL/JSL,COMMON_QRC_BAT,ADL_P_ERB_PO,ADL_P_ERB_BIOS_PO,MTL_Test_Suite,IFWI_SYNC,IFWI_COVERAGE_DELTA,ADLMLP4x,ADL-P_5SGC1,ADL-P_5SGC2,ADL-M_5SGC1,ADL-M_4SDC1,ADL-M_3SDC1,RPL-P_3SDC2,RPLP_SV1DC2,RPLP_Win10DC2,RPL-P_3SDC3,RPL-P_2SDC4,RPL-P_PNP_GC,RPL-S_ 5SGC1,RPLS_Win10GC,RPLS_SV1GC,RPL-S_4SDC1,RPL-S_3SDC1,RPL-S_4SDC2,RPL-S_2SDC1,RPL-S_2SDC2,RPL-S_2SDC3,MTL_IFWI_BAT,ADL_SBGA_5GC,RPL-S_2SDC7,ADL-M_Sanity_IFWI_New,ADL_SBGA_3DC1,ADL_SBGA_3DC2,ADL_SBGA_3DC3,ADL_SBGA_3DC4,ADL_SBGA_3SDC1,MTL-M_5SGC1,MTL-M_4SDC1,MTL-M_4SDC2,MTL-M_3SDC3,MTL-M_2SDC4,MTL-M_2SDC5,MTL-M_2SDC6,RPL-SBGA_5SC,RPLHx_SV1GC,RPLHx_Win10GC,RPL-SBGA_3SC,RPL-SBGA_2SC1,RPL-SBGA_2SC2,MTLSDC1,MTLSDC4,MTLSDC5,,RPL-P_2SDC5,RPL_Hx-R-GC,RPL_Hx-R-DC1</t>
  </si>
  <si>
    <t>alderlake-m,alderlake-n,alderlake-p,alderlake-s,alderlake-sb,arrowlake-s,lunarlake-m,lunarlake-p,lunarlake-s,meteorlake-m,meteorlake-p,meteorlake-s,raptorlake-p,raptorlake-s,raptorlake-sbga,raptorlake_refresh-sbga</t>
  </si>
  <si>
    <t>Verify the Dual Display functionality (onboard eDP+DP) in OS pre and post Sx cycle</t>
  </si>
  <si>
    <t>fw.ifwi.bios,fw.ifwi.pmc</t>
  </si>
  <si>
    <t>CSS-IVE-130273</t>
  </si>
  <si>
    <t>ADL-S_ADP-S_SODIMM_DDR5_1DPC_Alpha,ADL-S_ADP-S_UDIMM_DDR5_1DPC_PreAlpha,AMLR_Y42_PV_RS6,CML_H102_CMPH_DDR4_RS6_SR20_Beta,CML_H102_CMPH_DDR4_RS6_SR20_POE,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ICL_Simics_VP_RS1_PSS_0.5C,ICL_Simics_VP_RS1_PSS_0.8C,ICL_Simics_VP_RS1_PSS_0.8P,ICL_Simics_VP_RS1_PSS_1.0C,ICL_Simics_VP_RS1_PSS_1.0P,ICL_Simics_VP_RS2_PSS_1.1,ICL_U42_RS6_PV,ICL_UN42_KC_PV_RS6,ICL_Y42_RS6_PV,JSLP_POR_20H1_Alpha,JSLP_POR_20H1_PowerOn,JSLP_POR_20H1_PreAlpha,JSLP_POR_20H2_Beta,JSLP_POR_20H2_PV,JSLP_PSS_0.8_19H1_REV2,JSLP_PSS_1.0_19H1_REV2,JSLP_PSS_1.1_19H1_REV2,JSLP_TestChip_19H1_PowerOn,JSLP_TestChip_19H1_PreAlpha,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1.0,TGL_Simics_VP_RS2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</si>
  <si>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Display Panels,S-states</t>
  </si>
  <si>
    <t>BC-RQTBC-373
IceLake-UCIS-395
IceLake-UCIS-1780
BC-RQTBC-15960
TGL HSD ES ID:220195078
JSLP: 2202557346,1607196182</t>
  </si>
  <si>
    <t>Dual Display funtionality should work on both eDP and DP Pre and Post Sx cycle</t>
  </si>
  <si>
    <t>ifwi.alderlake,ifwi.arrowlake,ifwi.jasperlake,ifwi.lunarlake,ifwi.meteorlake,ifwi.raptorlake,ifwi.rocketlake</t>
  </si>
  <si>
    <t>Intention of the testcase is to verify the Dual Display functionality (onboard eDP+DP) pre and post Sx cycle</t>
  </si>
  <si>
    <t>TGL_RFR,TGL_PSS1.0C,InProdATMS1.0_03March2018,PSE 1.0,ICL_RVPC_NA,OBC-CNL-GPU-DDI-Display-eDP_DP,OBC-ICL-GPU-DDI-Display-eDP_DP,OBC-TGL-GPU-DDI-Display-eDP_DP,TGL_H_PSS_IFWI_BAT,IFWI_TEST_SUITE,ADL/RKL/JSL,MTL_Test_Suite,IFWI_SYNC,ADL_N_IFWI,IFWI_COVERAGE_DELTA,ADLMLP4x,ADL-P_5SGC1,ADL-P_5SGC2,ADL-M_5SGC1,ADL-M_3SDC1,ADL-M_3SDC2,ADL-M_2SDC1,ADL-P_2SDC4,RPL-Px_5SGC1,RPL-Px_4SDC1,MTL_S_DELTA_FR_COVERAGE,ADL_SBGA_5GC,ADL_SBGA_3DC1,ADL_SBGA_3DC2,ADL_SBGA_3DC3,ADL_SBGA_3DC4,ADL-M_2SDC2,RPL-P_4SDC1,RPLP_SV1DC1,RPLP_Win10DC1,RPL-P_3SDC2,RPLP_SV1DC2,RPLP_Win10DC2,RPL-P_3SDC3,RPL-P_PNP_GC,ADL_SBGA_3SDC1,MTL-M_5SGC1,MTL-M_4SDC1,MTL-M_4SDC2,MTL-M_3SDC3,MTL-M_2SDC4,MTL-M_2SDC5,MTL-M_2SDC6,MTL_IFWI_CBV_PMC,ADL_N_IFWI_IEC_PMC,RPL-SBGA_5SC,RPLHx_SV1GC,RPLHx_Win10GC,RPL-SBGA_4SC,RPL-SBGA_3SC,RPL-SBGA_2SC1,RPL-SBGA_2SC2,MTLSDC1,RPL-SBGA_DC3</t>
  </si>
  <si>
    <t>alderlake-m,alderlake-n,alderlake-p,alderlake-s,alderlake-sb,arrowlake-s,lunarlake-m,lunarlake-p,lunarlake-s,meteorlake-m,meteorlake-p,meteorlake-s,raptorlake-p,raptorlake-px,raptorlake-s,raptorlake-sbga</t>
  </si>
  <si>
    <t>Verify Audio Play back on USB-Headset pre and post Sx cycle</t>
  </si>
  <si>
    <t>fw.ifwi.bios,fw.ifwi.pchc,fw.ifwi.pmc</t>
  </si>
  <si>
    <t>CSS-IVE-130286</t>
  </si>
  <si>
    <t>ADL-S_ADP-S_SODIMM_DDR5_1DPC_Alpha,ADL-S_ADP-S_UDIMM_DDR5_1DPC_PreAlpha,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LKF_Bx_ROW_19H1_Alpha,LKF_Bx_ROW_19H2_Beta,LKF_Bx_ROW_19H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Simics_VP_RS2_PSS0.8,TGL_Simics_VP_RS2_PSS1.0,TGL_Simics_VP_RS2_PSS1.1,TGL_U42_RS4_PV,TGL_Y42_RS4_PV,TGL_Z0_(TGPLP-A0)_RS4_PPOExit,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</si>
  <si>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audio codecs,S-states</t>
  </si>
  <si>
    <t>Ensure that the audio file plays in headphones without any issue pre and post Sx cycle</t>
  </si>
  <si>
    <t>ifwi.alderlake,ifwi.arrowlake,ifwi.lunarlake,ifwi.meteorlake,ifwi.raptorlake,ifwi.raptorlake_refresh,ifwi.rocketlake</t>
  </si>
  <si>
    <t>ifwi.alderlake,ifwi.meteorlake,ifwi.raptorlake,ifwi.rocketlake</t>
  </si>
  <si>
    <t>Intention of the testcase is to validate Audio Play back on 3mm Jack headset pre and post Sx cycle</t>
  </si>
  <si>
    <t>TGL_PSS0.8P,UDL2.0_ATMS2.0,TGL_VP_NA,OBC-TGL-PCH-AVS-Audio-HDA_Headphone,rkl_cml_s62,IFWI_TEST_SUITE,ADL/RKL/JSL,MTL_Test_Suite,IFWI_SYNC,IFWI_FOC_BAT,ADL_N_IFWI,MTL_IFWI_PSS_EXTENDEDIFWI_COVERAGE_DELTA,ADLMLP4x,ADL-P_5SGC1,ADL-P_5SGC2,ADL-M_5SGC1,RPL-Px_5SGC1,RPL-Px_4SDC1,RPL-P_5SGC1,RPLP_SV1GC,RPLP_Win10GC,RPL-P_4SDC1,RPLP_SV1DC1,RPLP_Win10DC1,RPL-P_3SDC2,RPLP_SV1DC2,RPLP_Win10DC2,RPL-P_2SDC4,ADL_SBGA_5GC,ADL_SBGA_3DC1,ADL_SBGA_3DC2,ADL_SBGA_3DC3,ADL_SBGA_3DC4,ADL-M_5SGC1,ADL-M_3SDC1,ADL-M_3SDC2,ADL-M_2SDC1,ADL-M_2SDC2,MTL_PSS_1.0_BLOCK,MTL_IFWI_PSS_BLOCK,MTL_IFWI_FV,RPL-P_3SDC3,RPL-P_PNP_GC,ADL_SBGA_3SDC1,MTL_IFWI_IAC_ACE ROM EXT,
MTL_IFWI_CBV_ACE FW,MTL_IFWI_CBV_PMC,ADL_N_IFWI_IEC_PMC,RPL_Hx-R-GC,RPL_Hx-R-DC1</t>
  </si>
  <si>
    <t>alderlake-m,alderlake-n,alderlake-p,alderlake-s,alderlake-sb,arrowlake-s,lunarlake-m,lunarlake-p,lunarlake-s,meteorlake-m,meteorlake-p,meteorlake-s,raptorlake-p,raptorlake-px,raptorlake-s,raptorlake_refresh-sbga</t>
  </si>
  <si>
    <t>Verify NVMe functionality across pre and Post Sx cycles</t>
  </si>
  <si>
    <t>fw.ifwi.pchc</t>
  </si>
  <si>
    <t>CSS-IVE-130534</t>
  </si>
  <si>
    <t>ADL-S_ADP-S_SODIMM_DDR5_1DPC_Alpha,AML_5W_Y22_ROW_PV,ADL-S_ADP-S_UDIMM_DDR5_1DPC_PreAlpha,AML_7W_Y22_KC_PV,AMLR_Y42_PV_RS6,CFL_H62_RS2_PV,CFL_H62_RS3_PV,CFL_H62_RS4_PV,CFL_H62_RS5_PV,CFL_H62_uSFF_KC_RS4_PV,CFL_H82_RS5_PV,CFL_H82_RS6_PV,CFL_S62_RS4_PV,CFL_S62_RS5_PV,CFL_S82_RS5_PV,CFL_S82_RS6_PV,CFL_U43e_LP3_KC_PV,CFL_U43e_PV,CML_H102_CMPH_DDR4_RS6_SR20_Beta,CML_H102_CMPH_DDR4_RS6_SR20_POE,CML_H102_CMPH_DDR4_RS7_SR20_PV,CML_H82_CMPH_DDR4_RS6_SR20_Beta,CML_H82_CMPH_DDR4_RS6_SR20_POE,CML_H82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ICL_UN42_KC_PV_RS6,ICL_Y42_RS6_PV,ICL_YN42_RS6_PV,KBL_H42_PV,KBL_S22_PV,KBL_S42_PV,KBL_U22_PV,KBL_U23e_PV,KBL_Y22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</si>
  <si>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M.2 PCIe Gen3x2 and Gen3x4 NVMe</t>
  </si>
  <si>
    <t>https://hsdes.intel.com/appstore/article/#/1604377479
RKL: 1405575002</t>
  </si>
  <si>
    <t>NVMe SSD connected over PCIe should work fine without any other pre and post Sx states</t>
  </si>
  <si>
    <t>ifwi.alderlake,ifwi.arrowlake,ifwi.lunarlake,ifwi.meteorlake,ifwi.raptorlake,ifwi.rocketlake</t>
  </si>
  <si>
    <t>Detection and functionality of NVMe SSD pre and post Sx cycles</t>
  </si>
  <si>
    <t>ICL_BAT_NEW,BIOS_EXT_BAT,UDL2.0_ATMS2.0,OBC-CNL-PCH-PCIe-IO-Storage_NVME,OBC-ICL-PCH-PCIe-IO-Storage_NVME,OBC-TGL-PCH-PCIe-IO-Storage_NVME,CML_DG1,RKL_S_PO_Phase3_IFWI,RKL_POE,RKL_U_PO_Phase3_IFWI,IFWI_TEST_SUITE,RKL_Native_PO,RKL_Xcomp_PO,ADL/RKL/JSL,CML_H_ADP_S_PO,Phase_3,MTL_Test_Suite,IFWI_SYNC,ADL_N_IFWIIFWI_COVERAGE_DELTA,RPLSGC1,RPLSGC2,ADLMLP4x,ADL-P_5SGC1,ADL-P_5SGC2,ADL-M_5SGC1,ADL-M_3SDC1,ADL-M_2SDC1,RPL-Px_5SGC1, ,RPL-Px_4SDC1,RPL-Px_3SDC2,,RPL-P_3SDC2,RPL-S_ 5SGC1, RPL-S_4SDC1, RPL-S_4SDC2, RPL-S_2SDC2, RPL-S_2SDC3,RPL_S_IFWI_PO_Phase3, ADL_SBGA_5GC,RPL-P_3SDC3,ADL_SBGA_3SDC1,RPL_Px_PO_P3,MTL-M_5SGC1,MTL-M_4SDC2,MTL-M_2SDC6,RPL_SBGA_IFWI_PO_Phase3,MTL_IFWI_CBV_PMC,MTL_IFWI_CBV_PCHC,MTL_IFWI_CBV_BIOS,ADL_N_IFWI_4SDC1,ADL_N_IFWI_2SDC1,ADL_N_IFWI_IEC_BIOS,ADL_N_IFWI_IEC_PMC,ADL_N_IFWI_IEC_PCHC,MTL-P_5SGC1, MTL-P_4SDC1 ,MTL-P_4SDC2 ,MTL-P_3SDC3 ,MTL-P_3SDC4,RPL_P_PO_P3,RPL-Px_4SP2, RPL-Px_2SDC1,RPL-P_2SDC3,RPL-P_2SDC4,RPL-P_2SDC5,RPL-P_2SDC6,MTLSGC1,MTLSDC1,MTLSDC3,MTLSDC4,MTLSDC6,LNLM5SGC,LNLM4SDC1,LNLM3SDC2,RPLS_SV1GC,RPLS_Win10GC,RPLS_SV1DCRPLP_SV1DC2,RPLP_Win10DC2</t>
  </si>
  <si>
    <t>alderlake-m,alderlake-n,alderlake-p,alderlake-sb,arrowlake-s,lunarlake-m,lunarlake-p,lunarlake-s,meteorlake-m,meteorlake-p,meteorlake-s,raptorlake-p,raptorlake-px,raptorlake-s</t>
  </si>
  <si>
    <t>Verify 3.5mm jack Wired headphones/headset detection on pre and post Sx cycle</t>
  </si>
  <si>
    <t>CSS-IVE-131473</t>
  </si>
  <si>
    <t>ADL-S_ADP-S_SODIMM_DDR5_1DPC_Alpha,ADL-S_ADP-S_UDIMM_DDR5_1DPC_PreAlpha,GLK_B0_RS3_PV,ICL_U42_RS6_PV,ICL_Y42_RS6_PV,JSLP_POR_20H1_Alpha,JSLP_POR_20H1_PowerOn,JSLP_POR_20H1_PreAlpha,JSLP_POR_20H2_Beta,JSLP_POR_20H2_PV,JSLP_PSS_0.5_19H1_REV1,JSLP_PSS_0.8_19H1_REV2,JSLP_PSS_1.0_19H1_REV2,JSLP_PSS_1.1_19H1_REV2,JSLP_TestChip_19H1_PowerOn,JSLP_TestChip_19H1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1.0,RKL_Simics_VP_PSS1.1,TGL_ H81_RS4_Alpha,TGL_ H81_RS4_Beta,TGL_ H81_RS4_PV,TGL_H81_19H2_RS6_PreAlpha,TGL_HFPGA_RS2,TGL_HFPGA_RS3,TGL_HFPGA_RS4,TGL_Simics_VP_RS2_PSS0.8,TGL_Simics_VP_RS2_PSS1.0,TGL_Simics_VP_RS2_PSS1.1,TGL_U42_RS4_PV,TGL_Y42_RS4_PV,TGL_Z0_(TGPLP-A0)_RS4_PPOExit,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</si>
  <si>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3.5mm Jack,audio codecs,S-states</t>
  </si>
  <si>
    <t>BC-RQTBC-10138
IceLake-UCIS-720
IceLake-UCIS-4251
IceLake-UCIS-4250
IceLake-UCIS-1738(Rev 2.3)
IceLake-UCIS-1911
IceLake-UCIS-1909
IceLake-UCIS-2779
4_335-UCIS-1794
TGL HSD-ES ID 1209951422 
TGL HSD-ES ID 1209950179
TGL HSD-ES ID 220195286
TGL HSD-ES ID 220194417
BC-RQTBC-16198
JSL+:1604590079</t>
  </si>
  <si>
    <t>ICL_BAT_NEW,ICL-ArchReview-PostSi,ICL_RFR,TGL_PSS0.8C,BIOS_EXT_BAT,UDL2.0_ATMS2.0,TGL_VP_NA,OBC-ICL-PCH-AVS-Audio-HDA_Headphone,OBC-TGL-PCH-AVS-Audio-HDA_Headphone,rkl_cml_s62,IFWI_TEST_SUITE,ADL/RKL/JSL,MTL_Test_Suite,IFWI_SYNC,IFWI_COVERAGE_DELTA,ADLMLP4x,ADL-P_5SGC1,ADL-P_5SGC2,ADL-M_5SGC1,MTL_S_IFWI_PSS_0.8,RPL-P_5SGC1,RPLP_SV1GC,RPLP_Win10GC,RPL-P_4SDC1,RPLP_SV1DC1,RPLP_Win10DC1,RPL-P_3SDC2,RPLP_SV1DC2,RPLP_Win10DC2,RPL-P_2SDC4,RPL-S_ 5SGC1,RPLS_Win10GC,RPLS_SV1GC,RPL-S_4SDC1,RPL-S_4SDC2,RPL-S_2SDC2,RPL-S_2SDC3,ADL_SBGA_5GC,ADL_SBGA_3DC1,ADL_SBGA_3DC2,ADL_SBGA_3DC3,ADL_SBGA_3DC4,ADL-M_3SDC1,ADL-M_3SDC2,ADL-M_2SDC1,ADL-M_2SDC2,RPL-P_3SDC3,RPL-P_PNP_GC,ADL_M_LP5x_NA,ADL_SBGA_3SDC1,MTL-M_5SGC1,MTL-M_4SDC1,MTL-M_4SDC2,MTL-M_3SDC3,MTL-M_2SDC4,MTL-M_2SDC5,MTL-M_2SDC6,ADL-S_Post-Si_In_Production,MTL_IFWI_CBV_PMC,ADL_N_IFWI_5SGC1,ADL_N_IFWI_4SDC1,ADL_N_IFWI_3SDC1,ADL_N_IFWI_2SDC2,ADL_N_IFWI_2SDC3,ADL_N_IFWI_IEC_PMC,RPL-SBGA_5SC,RPLHx_SV1GC,RPLHx_Win10GC,RPL-SBGA_4SC,RPL-SBGA_3SC,RPL-SBGA_2SC1,RPL-SBGA_2SC2,RPL-S_2SDC8,RPL-P_2SDC4,RPL-P_2SDC5,RPL-P_2SDC6,ARL_S_IFWI_0.8PSS,RPL_Hx-R-GC,RPL_Hx-R-DC1,RPL-S_2SDC9,RPL-SBGA_DC3</t>
  </si>
  <si>
    <t>Verify if AMT configuration menu is accessible in MEBx setup in DC mode</t>
  </si>
  <si>
    <t>CSS-IVE-131479</t>
  </si>
  <si>
    <t>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Simics_VP_RS2_PSS1.1,TGL_Simics_VP_RS4_PSS1.1,TGL_U42_RS4_PV,TGL_Y42_RS4_PV,TGL_Z0_(TGPLP-A0)_RS4_PPOExit,TGL_U42_RS6_Alpha,TGL_U42_RS6_Beta,TGL_U42_RS6_PV,TGL_Y42_RS6_Alpha,TGL_Y42_RS6_Beta,TGL_Y42_RS6_PV,RKL_CML_S_102_TGPH_Xcomp_DDR4_Beta,RKL_CML_S_102_TGPH_Xcomp_DDR4_Alpha,RKL_CML_S_102_TGPH_Xcomp_DDR4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P_ADP-LP_DDR4_PreAlpha,ADL-P_ADP-LP_DDR5_PreAlpha</t>
  </si>
  <si>
    <t>AMT,MEBx,Real Battery Management,vPRO</t>
  </si>
  <si>
    <t>TGL: 220195194, 220195067
RKL:220171627</t>
  </si>
  <si>
    <t>AMT config Menu should be accessible in MEBx in DC mode.</t>
  </si>
  <si>
    <t>bios.alderlake,bios.arrowlake,bios.lunarlake,bios.meteorlake,bios.raptorlake,bios.tigerlake,ifwi.alderlake,ifwi.arrowlake,ifwi.lunarlake,ifwi.meteorlake,ifwi.raptorlake</t>
  </si>
  <si>
    <t>bios.lunarlake,bios.raptorlake,ifwi.alderlake,ifwi.meteorlake,ifwi.raptorlake</t>
  </si>
  <si>
    <t>This test will verify that the Active Management Technology (AMT) configuration menu is accessible in MEBX in DC mode
 </t>
  </si>
  <si>
    <t>TGL_NEW,UDL2.0_ATMS2.0,IFWI_TEST_SUITE,MTL_Test_Suite,IFWI_SYNC,MTL_S_MASTER,IFWI_COVERAGE_DELTA,ADL_M_TS,ADLMLP4x,ADL-P_4SDC2,ADL-P_3SDC3,ADL_SBGA_5GC,ADL_SBGA_3DC4,ARL_S_MASTER,ARL_PX_MASTER,NA_4_FHF,TAG-APL-ARCH-TO-PROD-WW21.2,GLK_NA,OBC-CNL-PTF-PMC-Storage-Dstate_RTD3,OBC-CFL-PTF-PMC-Storage-Dstate_RTD3,OBC-ICL-PTF-PMC-Storage-Dstate_RTD3,OBC-TGL-PTF-PMC-Storage-Dstate_RTD3,MTL_PSS_1.0,MTL_PSS_0.8,UTR_SYNC,TGL_H_MASTER,MTL_TEMP,EC-NA,LNL_M_IFWI_PSS,ADL-P_5SGC1,ADL-P_5SGC2,ADL-M_5SGC1,RPL-Px_5SGC1,RPL-Px_4SDC1,,RPL-P_5SGC1,RPL-P_2SDC3,,RPL-P_5SGC2,RPL-P_3SDC2,RPL-P_2SDC3,ADL_N_REV0,ADL-N_REV1,RPL-PX_3SDC2,,MTL-M_5SGC1,MTL-M_3SDC3,MTL-M_2SDC4,MTL-M_2SDC5,MTL-M_2SDC6,,MTL_IFWI_CBV_CSME,RPL-SBGA_5SC,MTL-P_5SGC1,MTL-P_3SDC4,MTL-P_2SDC6,,,MTL_M_P_PV_POR,ARL_S_PSS0.8,LNLM5SGC,LNLM3SDC2,ARL_S_PSS1.0,ARL_S_IFWI_1.1PSS,MTL_IFWI_MEBx,MTL_IFWI_AMT,RPL_Hx-R-GC,LNLM5SGC, LNLM3SDC2, LNLM2SDC7,RPL-P_DC7,RPLP_SV1DC1, RPLP_Win10DC1,RPLP_SV1DC2,RPLP_Win10DC2,RPLHx_SV1GC,RPLHx_Win10GC</t>
  </si>
  <si>
    <t>alderlake-m,alderlake-p,alderlake-sb,arrowlake-px,arrowlake-s,lunarlake-m,lunarlake-p,meteorlake-m,meteorlake-p,raptorlake-p,raptorlake-sbga,raptorlake_refresh-sbga,tigerlake-h</t>
  </si>
  <si>
    <t>Verify Memory initialization check completed successfully</t>
  </si>
  <si>
    <t>CSS-IVE-131656</t>
  </si>
  <si>
    <t>ADL-S_ADP-S_SODIMM_DDR5_1DPC_Alpha,ADL-S_ADP-S_UDIMM_DDR5_1DPC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UY42_PO,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</si>
  <si>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Test case has been drafted based on the TGL PO test plan</t>
  </si>
  <si>
    <t>Able to see Memory initialization check should complete successfully</t>
  </si>
  <si>
    <t>bios.lunarlake,ifwi.alderlake,ifwi.arrowlake,ifwi.lunarlake,ifwi.meteorlake,ifwi.raptorlake,ifwi.rocketlake</t>
  </si>
  <si>
    <t>Putty,TeraTerm</t>
  </si>
  <si>
    <t>This test case is to Verify Memory initialization check completed successfully</t>
  </si>
  <si>
    <t>TGL_BIOS_PO_P1,RKL_S_PO_Phase2_IFWI,RKL_U_PO_Phase2_IFWI,IFWI_TEST_SUITE,RKL_Native_PO,RKL_Xcomp_PO,Phase_2,ADL/RKL/JSL,COMMON_QRC_BAT,MTL_Test_Suite,IFWI_SYNC,IFWI_FOC_BAT,ADL_N_IFWI,MTL_IFWI_PSS_EXTENDEDIFWI_COVERAGE_DELTA,RPLSGC1,RPLSGC2,ADLMLP4x,ADL-P_5SGC1,ADL-P_5SGC2,MTL_IFWI_Sanity,ADL-M_5SGC1,RPL-Px_5SGC1,RPL-Px_4SDC1,RPL-Px_3SDC2,RPL-P_5SGC1,RPL-P_4SDC1,RPL-P_3SDC2,RPL-S_ 5SGC1,RPL-S_4SDC1,RPL-S_4SDC2,RPL-S_3SDC1,RPL-S_2SDC1,RPL-S_2SDC2,RPL-S_2SDC3,RPL-S_2SDC4,RPL_S_IFWI_PO_Phase2,ADL_SBGA_5GC,ADL_SBGA_3SDC1,LNL_M_IFWI_PSS,RPL_Px_PO_P2,ADL-S_Post-Si_In_Production,MTL-M/P_Pre-Si_In_Production,MTL-M_5SGC1,MTL-M_4SDC1,MTL-M_4SDC2,MTL-M_3SDC3,MTL-M_2SDC4,MTL-M_2SDC5,MTL-M_2SDC6,RPL_SBGA_IFWI_PO_Phase2,MTL IFWI_Payload_Platform-Val,MTL-S_Pre-Si_In_Production,ADL_N_IFWI_5SGC1,ADL_N_IFWI_4SDC1,ADL_N_IFWI_3SDC1,ADL_N_IFWI_2SDC1,ADL_N_IFWI_2SDC2,ADL_N_IFWI_2SDC3,ADL_N_IFWI_IEC_BIOS,MTL-P_5SGC1,MTL-P_4SDC1,MTL-P_4SDC2,MTL-P_3SDC3,MTL-P_3SDC4,MTL-P_2SDC5,MTL-P_2SDC6,RPL_P_PO_P2,RPL-Px_4SP2,RPL-Px_2SDC1,RPL-P_2SDC3,RPL-P_2SDC4,RPL-P_2SDC5,RPL-P_2SDC6,RPL-SBGA_3SC-2,MTL-P_IFWI_PO,MTLSGC1,MTLSDC1,MTLSDC2,MTLSDC3,MTLSDC4,MTLSDC5,MTLSDC6,LNLM5SGC,LNLM4SDC1,LNLM3SDC2,LNLM3SDC3,LNLM3SDC4,LNLM3SDC5,LNLM2SDC6,LNLM2SDC7,ARL_S_IFWI_0.8PSS,LNL-M_Pre-Si_In_Production,RPLS_SV1GC,RPLS_Win10GC,RPLS_SV1DC,RPLP_SV1GC,RPLP_Win10GC,RPLP_SV1DC1,RPLP_Win10DC1RPLP_SV1DC2,RPLP_Win10DC2</t>
  </si>
  <si>
    <t>alderlake-m,alderlake-n,alderlake-p,alderlake-sb,arrowlake-s,lunarlake-m,lunarlake-p,lunarlake-s,meteorlake-m,meteorlake-p,meteorlake-s,raptorlake-p,raptorlake-px,raptorlake-s,raptorlake-sbga</t>
  </si>
  <si>
    <t>Verify BIOS CSME HECI interaction check successful</t>
  </si>
  <si>
    <t>CSS-IVE-131657</t>
  </si>
  <si>
    <t>ADL-S_ADP-S_SODIMM_DDR5_1DPC_Alpha,ADL-S_ADP-S_UDIMM_DDR5_1DPC_PreAlpha,JSLP_POR_20H1_Alpha,JSLP_POR_20H1_PowerOn,JSLP_POR_20H1_PreAlpha,JSLP_POR_20H2_Beta,JSLP_POR_20H2_PV,JSLP_TestChip_19H1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UY42_PO,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</si>
  <si>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CSE-BIOS HECI</t>
  </si>
  <si>
    <t>BIOS CSME HECI interaction check successful</t>
  </si>
  <si>
    <t>bios.lunarlake,ifwi.alderlake,ifwi.arrowlake,ifwi.jasperlake,ifwi.lunarlake,ifwi.meteorlake,ifwi.raptorlake,ifwi.rocketlake</t>
  </si>
  <si>
    <t>This test case is to verify BIOS CSME HECI interaction check successful</t>
  </si>
  <si>
    <t>TGL_BIOS_PO_P1,RKL_S_PO_Phase2_IFWI,RKL_U_PO_Phase2_IFWI,IFWI_TEST_SUITE,RPL-P_5SGC1,RPLP_SV1GC,RPLP_Win10GC,RPL-P_5SGC2,RPL-P_4SDC1,RPLP_SV1DC1,RPLP_Win10DC1,RPL-P_3SDC2,RPLP_SV1DC2,RPLP_Win10DC2,RPL-P_2SDC3,RKL_Native_PO,RKL_Xcomp_PO,Phase_2,ADL/RKL/JSL,COMMON_QRC_BAT,MTL_Test_Suite,IFWI_SYNC,ADL_N_IFWI_5SGC1,ADL_N_IFWI_4SDC1,ADL_N_IFWI_3SDC1,ADL_N_IFWI_2SDC1,ADL_N_IFWI_2SDC2,ADL_N_IFWI_2SDC3,RPL-S_5SGC1,RPL-S_2SDC3,RPL-S_2SDC2,RPL-S_2SDC7,RPL-S_2SDC1,RPL-S_3SDC1,RPL-S_4SDC1,RPL-S_3SDC2,ADL_SBGA_5GC,IFWI_FOC_BAT,ADL_N_IFWI,MTL_IFWI_PSS_EXTENDEDIFWI_COVERAGE_DELTA,RPLSGC2,RPLSGC1,ADLMLP4x,ADL-P_5SGC1,ADL-P_5SGC2,ADL-M_5SGC1,RPL_S_IFWI_PO_Phase2x,RPL-S_ 5SGC1,RPL-S_4SDC2,RPLS_SV1GC,RPLS_Win10GC,RPLS_SV1DC,RPL-S_2SDC4,MTL_IFWI_BAT,LNL_M_IFWI_PSS,RPL_Px_PO_P2,ADL-S_Post-Si_In_Production,MTL-M/P_Pre-Si_In_Production,RPL_SBGA_IFWI_PO_Phase2,MTL_IFWI_CBV_CSME,MTL-S_Pre-Si_In_Production,ADL_N_IFWI_IEC_BIOS,ADL_N_IFWI_IEC_CSME,RPL_P_PO_P2,ADL-N_Post-Si_In_Production,RPL-S_Post-Si_In_Production,LNL-M_Pre-Si_In_Production,RPL-SBGA_5SC,RPL-SBGA_4SC,RPLHx_SV1GC,RPLHx_Win10GC,RPL-SBGA_DC3,RPL-SBGA_3SC,ARL_S_IFWI_0.8PSS,MTL_IFWI_MEBx</t>
  </si>
  <si>
    <t>Verify MCU revision  MSR IA32_BIOS_Sign_ID</t>
  </si>
  <si>
    <t>fw.ifwi.socc,fw.ifwi.iunit</t>
  </si>
  <si>
    <t>CSS-IVE-131660</t>
  </si>
  <si>
    <t>JSLP_POR_20H1_Alpha,JSLP_POR_20H1_PowerOn,JSLP_POR_20H1_PreAlpha,JSLP_POR_20H2_Beta,JSLP_POR_20H2_PV,JSLP_TestChip_19H1_PreAlpha,TGL_UY42_PO,JSLP_Win10x_PreAlpha,JSLP_Win10x_PV,JSLP_Win10x_Alpha,JSLP_Win10x_Beta</t>
  </si>
  <si>
    <t>TGL:BC-RQTBCTL-2804</t>
  </si>
  <si>
    <t>MCU revision version should  be same in BIOS and OS </t>
  </si>
  <si>
    <t>ifwi.alderlake,ifwi.arrowlake,ifwi.jasperlake,ifwi.lunarlake,ifwi.meteorlake,ifwi.raptorlake</t>
  </si>
  <si>
    <t>This test case is to Verify BIOS-pcode mailbox interface status updating i</t>
  </si>
  <si>
    <t>TGL_BIOS_PO_P1,ADL/RKL/JSL,COMMON_QRC_BAT,IFWI_TEST_SUITE,RPL-P_5SGC1,RPLP_SV1GC,RPLP_Win10GC,RPL-P_4SDC1,RPLP_SV1DC1,RPLP_Win10DC1,RPL-P_2SDC3,RPL-P_3SDC2,RPLP_SV1DC2,RPLP_Win10DC2,RPL-P_5SGC2,MTL_Test_Suite,IFWI_SYNC,ADL_N_IFWI_5SGC1,ADL_N_IFWI_4SDC1,ADL_N_IFWI_3SDC1,ADL_N_IFWI_2SDC1,ADL_N_IFWI_2SDC2,ADL_N_IFWI_2SDC3,RPL-S_5SGC1,RPL-S_2SDC3,RPL-S_2SDC2,RPL-S_2SDC7,RPL-S_2SDC1,RPL-S_3SDC1,RPL-S_4SDC1,RPL-S_3SDC2,ADL_SBGA_5GC,ADL_N_IFWIIFWI_COVERAGE_DELTA,ADL-M_5SGC1,RPL_S_MASTER,RPL_P_MASTER,RPL-S_ 5SGC1,RPL-S_4SDC1,RPL-S_3SDC2,RPL-S_4SDC2,RPLS_SV1GC,RPLS_Win10GC,RPLS_SV1DC,RPL-S_3SDC1,RPL-S_2SDC1,RPL-S_2SDC2,RPL-S_2SDC7,RPL-S_2SDC3,RPL-S_2SDC4,MTL_IFWI_BAT,MTL_IFWI_CBV_DMU,MTL_IFWI_CBV_PUNIT,MTL_IFWI_CBV_CSME,ADL_N_IFWI_IEC_General,ADL_N_IFWI_IEC_Chipset_init</t>
  </si>
  <si>
    <t>alderlake-m,alderlake-n,alderlake-sb,arrowlake-s,lunarlake-m,lunarlake-p,lunarlake-s,meteorlake-m,meteorlake-p,meteorlake-s,raptorlake-p,raptorlake-s</t>
  </si>
  <si>
    <t>Verify IPU-Camera Sensor module enumeration pre and post Sx cycle</t>
  </si>
  <si>
    <t>fw.ifwi.bios</t>
  </si>
  <si>
    <t>CSS-IVE-131669</t>
  </si>
  <si>
    <t>JSLP_POR_20H1_Alpha,JSLP_POR_20H1_PowerOn,JSLP_POR_20H1_PreAlpha,JSLP_POR_20H2_Beta,JSLP_POR_20H2_PV,JSLP_PSS_1.0_19H1_REV2,JSLP_PSS_1.1_19H1_REV2,TGL_ H81_RS4_Alpha,TGL_ H81_RS4_Beta,TGL_ H81_RS4_PV,TGL_H81_19H2_RS6_PreAlpha,TGL_Simics_VP_RS2_PSS1.1,TGL_Simics_VP_RS5_PSS1.1,TGL_U42_RS4_PV,TGL_Y42_RS4_PV,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</si>
  <si>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Camera - 2D imaging (integrated and discrete ISP),S-states</t>
  </si>
  <si>
    <t>BC-RQTBCTL-1275</t>
  </si>
  <si>
    <t>Ensure that Camera device functionality of capturing image and video files work properly without any issue.</t>
  </si>
  <si>
    <t>To Verify IPU-Camera Sensor module enumeration under device manger pre and post Sx cycle</t>
  </si>
  <si>
    <t>IFWI_TEST_SUITE,ADL/RKL/JSL,ADL_Arch_Phase3,MTL_Test_Suite,IFWI_SYNC,IFWI_FOC_BAT,ADL_N_IFWIIFWI_COVERAGE_DELTA,ADLMLP4x,RPL_S_NA,ADL-P_5SGC1,ADL-M_5SGC1,ADL-M_3SDC1,ADL-M_3SDC2,ADL-M_3SDC2,ADL-M_2SDC1,ADL-P_3SDC3,ADL-P_2SDC4,RPL-Px_4SDC1,RPL-P_5SGC1,RPLP_SV1GC,RPLP_Win10GC,RPL-P_3SDC2,RPLP_SV1DC2,RPLP_Win10DC2,RPL_S_NA,ADL-M_5SGC1,ADL-M_3SDC1,ADL-M_3SDC2,ADL-M_2SDC1,ADL-M_2SDC2,RPL-P_3SDC3,RPL-P_PNP_GC,MTL_M_P_PV_POR,MTL-M_4SDC1,MTL-M_2SDC4,MTL_IFWI_CBV_PMC,MTL_IFWI_CBV_IUNIT,MTL IFWI_Payload_Platform-Val,ADL_N_IFWI_5SGC1,ADL_N_IFWI_4SDC1,ADL_N_IFWI_2SDC1,ADL_N_IFWI_2SDC2,ADL_N_IFWI_IEC_PMC,ADL_N_IFWI_IEC_IPU,RPL_Px_PO_New_P3</t>
  </si>
  <si>
    <t>alderlake-m,alderlake-n,alderlake-p,arrowlake-p,arrowlake-px,lunarlake-m,lunarlake-p,meteorlake-m,meteorlake-p,raptorlake-p,raptorlake-px</t>
  </si>
  <si>
    <t>Verify USB headset/mic functionality</t>
  </si>
  <si>
    <t>CSS-IVE-131749</t>
  </si>
  <si>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U42_RS6_PV,ICL_UN42_KC_PV_RS6,ICL_Y42_RS6_PV,ICL_YN42_RS6_PV,KBL_H42_PV,KBL_S42_PV,KBL_U21_PV,KBL_U22_PV,KBL_U23e_PV,KBL_Y22_PV,KBLR_Y_PV,LKF_A0_RS4_Alpha,LKF_A0_RS4_POE,LKF_B0_RS4_Beta,LKF_B0_RS4_PO,LKF_B0_RS4_PV ,LKF_Bx_ROW_19H1_Alpha,LKF_Bx_ROW_19H1_POE,LKF_Bx_ROW_19H2_Beta,LKF_Bx_ROW_19H2_PV,LKF_Bx_ROW_20H1_PV,LKF_N-1_(BXTM)_RS3_POE,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HFPGA_RS2,TGL_HFPGA_RS3,TGL_HFPGA_RS4,TGL_Simics_VP_RS2_PSS0.8,TGL_Simics_VP_RS2_PSS1.0,TGL_Simics_VP_RS2_PSS1.1,TGL_U42_RS4_PV,TGL_UY42_PO,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</si>
  <si>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BC-RQTBC-12745
BC-RQTBC-14202
IceLake-UCIS-2778
IceLake-UCIS-610
IceLake-UCIS-2134
IceLake-UCIS-1935
IceLake-UCIS-2165
4_335-UCIS-2095
TGL HSD ES ID:220194416
TGL HSD ES ID 220195305
TGL HSD ES ID 2201442958, 220195295
ADL: 1408256914
RKL FR:1209951523</t>
  </si>
  <si>
    <t>USB MIC functionality should work fine without any issues</t>
  </si>
  <si>
    <t>Intention of the testcase is to verify USB headset functionality</t>
  </si>
  <si>
    <t>Audio,GLK-FW-PO,CFL-PRDtoTC-Mapping,ICL_PSS_BAT_NEW,TGL_PSS0.8P,UDL2.0_ATMS2.0,OBC-CNL-PCH-AVS-Audio-HDA_Headphone,OBC-CFL-PCH-AVS-Audio-HDA_Headphone,OBC-LKF-PCH-AVS-Audio-HDA_Headphone,OBC-ICL-PCH-AVS-Audio-HDA_Headphone,OBC-TGL-PCH-AVS-Audio-HDA_Headphone,TGL_IFWI_PO_P2,ADL_PSS_1.0,IFWI_TEST_SUITE,RKL_Xcomp_PO,RKL_Native_PO,ADL/RKL/JSL,CML_H_ADP_S_PO,COMMON_QRC_BAT,Delta_IFWI_BIOS,Phase_3,MTL_Test_Suite,IFWI_SYNC,ADL_N_IFWIIFWI_COVERAGE_DELTA,ADLMLP4x,ADL-P_5SGC1,ADL-P_5SGC2,ADL-M_5SGC1,RPL-Px_5SGC1,RPL-Px_4SDC1,RPL-P_5SGC1,RPLP_SV1GC,RPLP_Win10GC,RPL-P_4SDC1,RPLP_SV1DC1,RPLP_Win10DC1,RPL-P_3SDC2,RPLP_SV1DC2,RPLP_Win10DC2,RPL-P_2SDC4,RPL_S_IFWI_PO_Phase3,RPL_S_PO_P2,MTL_IFWI_BAT,ADL_SBGA_5GC,ADL_SBGA_3DC1,ADL_SBGA_3DC2,ADL_SBGA_3DC3,ADL_SBGA_3DC4,ERB,ADL-M_3SDC1,ADL-M_3SDC2,ADL-M_2SDC1,ADL-M_2SDC2,RPL-P_3SDC3,RPL-P_PNP_GC,ADL_SBGA_3SDC1,RPL_Px_PO_P3,MTL_IFWI_QAC,RPL_SBGA_IFWI_PO_Phase3,MTL_IFWI_CBV_ACE FW,RPL_P_PO_P3,ARL_Px_IFWI_CI,MTL-P_IFWI_PO,MTL_P_Sanity,RPL-Px_4SP2,RPL_Hx-R-GC,RPL_Hx-R-DC1,RPL-P_DC7</t>
  </si>
  <si>
    <t>Verify Bluray playback with PAVP</t>
  </si>
  <si>
    <t>CSS-IVE-131753</t>
  </si>
  <si>
    <t>ADL-S_ADP-S_SODIMM_DDR5_1DPC_Alpha,AML_5W_Y22_ROW_PV,ADL-S_ADP-S_UDIMM_DDR5_1DPC_PreAlpha,CFL_H62_RS2_PV,CFL_H62_RS3_PV,CFL_H62_RS4_PV,CFL_H62_RS5_PV,CFL_H82_RS5_PV,CFL_H82_RS6_PV,CFL_KBPH_S62_RS3_PV,CFL_KBPH_S82_RS6_PV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ICL_Y42_RS6_PV,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</si>
  <si>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PAVP</t>
  </si>
  <si>
    <t>BC-RQTBC-2926
BC-RQTBC-13756
RKL : 1209951652</t>
  </si>
  <si>
    <t>Blueray play back should be done properly after enabling PAVP</t>
  </si>
  <si>
    <t>Test case is to verify Blueray play back with PAVP enable</t>
  </si>
  <si>
    <t>ICL-ArchReview-PostSi,ICL_RFR,UDL2.0_ATMS2.0,OBC-ICL-GPU-PAVP-Graphics-eDP,OBC-TGL-GPU-PAVP-Graphics-eDP,rkl_cml_s62,RKL_U_PO_Phase3_IFWI,IFWI_TEST_SUITE,RKL_Native_PO,RKL_Xcomp_PO,ADL/RKL/JSL,CML_H_ADP_S_PO,COMMON_QRC_BAT,ADL_Arch_Phase3,Phase_3,MTL_Test_Suite,IFWI_SYNC,ADL_N_IFWIIFWI_COVERAGE_DELTA,ADLMLP4x,ADL-P_5SGC1,ADL-P_5SGC2,ADL-M_5SGC1,RPL-Px_5SGC1,RPL-Px_4SDC1,RPL-P_5SGC1,RPLP_SV1GC,RPLP_Win10GC,RPL-P_4SDC1,RPLP_SV1DC1,RPLP_Win10DC1,RPL-P_3SDC2,RPLP_SV1DC2,RPLP_Win10DC2,RPL-P_2SDC4,RPL-S_ 5SGC1,RPLS_Win10GC,RPLS_SV1GC,RPL-S_4SDC1,RPL-S_3SDC1,RPL-S_4SDC2,RPL-S_2SDC1,RPL-S_2SDC2,RPL-S_2SDC3,RPL_S_IFWI_PO_Phase3,ADL_SBGA_5GC,ADL_SBGA_3DC1,ADL_SBGA_3DC2,ADL_SBGA_3DC3,ADL_SBGA_3DC4,ADL-M_3SDC1,ADL-M_3SDC2,ADL-M_2SDC1,ADL-M_2SDC2,RPL-P_3SDC3,RPL-P_PNP_GC,RPL-S_2SDC7,ADL_SBGA_3SDC1,RPL_Px_PO_P3,MTL-M_5SGC1,MTL-M_4SDC1,MTL-M_4SDC2,MTL-M_3SDC3,MTL-M_2SDC4,MTL-M_2SDC5,MTL-M_2SDC6,RPL_SBGA_IFWI_PO_Phase3,MTL_IFWI_CBV_IUNIT,MTL IFWI_Payload_Platform-Val,ADL_N_IFWI_5SGC1,ADL_N_IFWI_4SDC1,ADL_N_IFWI_3SDC1,ADL_N_IFWI_2SDC1,ADL_N_IFWI_2SDC2,ADL_N_IFWI_2SDC3,RPL_P_PO_P3,RPL-SBGA_5SC,RPLHx_SV1GC,RPLHx_Win10GC,RPL-SBGA_4SC,RPL-SBGA_3SC,RPL-SBGA_2SC1,RPL-SBGA_2SC2,ARL_Px_IFWI_CI,RPL_Hx-R-GC,RPL_Hx-R-DC1,RPL-SBGA_DC3,MTL_IFWI_IAC_CSE</t>
  </si>
  <si>
    <t>alderlake-m,alderlake-n,alderlake-p,alderlake-s,alderlake-sb,lunarlake-m,lunarlake-p,lunarlake-s,meteorlake-m,meteorlake-p,meteorlake-s,raptorlake-p,raptorlake-px,raptorlake-s,raptorlake-sbga,raptorlake_refresh-sbga</t>
  </si>
  <si>
    <t>Verify Bluray playback with PAVP on multiple display panels</t>
  </si>
  <si>
    <t>CSS-IVE-131756</t>
  </si>
  <si>
    <t>ADL-S_ADP-S_SODIMM_DDR5_1DPC_Alpha,AML_5W_Y22_ROW_PV,ADL-S_ADP-S_UDIMM_DDR5_1DPC_PreAlpha,CFL_H62_RS2_PV,CFL_H62_RS3_PV,CFL_H62_RS4_PV,CFL_H62_RS5_PV,CFL_H62_uSFF_KC_RS4_PV,CFL_H82_RS5_PV,CFL_H82_RS6_PV,CFL_KBPH_S62_RS3_PV,CFL_S42_RS4_PV,CFL_S42_RS5_PV,CFL_S62_RS4_PV,CFL_S62_RS5_PV,CFL_S82_RS5_PV,CFL_S82_RS6_PV,CFL_U43e_LP3_KC_PV,CFL_U43e_PV,CNL_H82_PV,CNL_U22_PV,CNL_Y22_PV,GLK_B0_RS3_PV,ICL_U42_RS6_PV,ICL_Y42_RS6_PV,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</si>
  <si>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BC-RQTBC-2926
BC-RQTBC-13756
IceLake-UCIS-1501
RKL : 1209951653</t>
  </si>
  <si>
    <t>Play back should be fine on display panels with PAVP enable</t>
  </si>
  <si>
    <t>AV play back should be find on all supported display panels with PAVP enabled</t>
  </si>
  <si>
    <t>ICL-ArchReview-PostSi,ICL_RFR,UDL2.0_ATMS2.0,OBC-ICL-GPU-PAVP-Graphics-eDP_DP_HDMI,OBC-TGL-GPU-PAVP-Graphics-eDP_DP_HDMI,rkl_cml_s62,IFWI_TEST_SUITE,RKL_Native_PO,RKL_Xcomp_PO,ADL/RKL/JSL,COMMON_QRC_BAT,ADL_Arch_Phase3,Phase_3,MTL_Test_Suite,IFWI_SYNC,ADL_N_IFWIIFWI_COVERAGE_DELTA,ADLMLP4x,ADL-P_5SGC1,ADL-P_5SGC2,ADL-M_5SGC1,RPL-Px_5SGC1,RPL-Px_4SDC1,RPL-P_5SGC1,RPLP_SV1GC,RPLP_Win10GC,RPL-P_4SDC1,RPLP_SV1DC1,RPLP_Win10DC1,RPL-P_3SDC2,RPLP_SV1DC2,RPLP_Win10DC2,RPL-P_2SDC4,RPL-S_ 5SGC1,RPLS_Win10GC,RPLS_SV1GC,RPL-S_4SDC1,RPL-S_3SDC1,RPL-S_4SDC2,RPL-S_2SDC1,RPL-S_2SDC2,RPL-S_2SDC3,ADL_SBGA_5GC,ADL_SBGA_3DC1,ADL_SBGA_3DC2,ADL_SBGA_3DC3,ADL_SBGA_3DC4,ADL-M_3SDC1,ADL-M_3SDC2,ADL-M_2SDC1,ADL-M_2SDC2,RPL-P_3SDC3,RPL-P_PNP_GC,RPL-S_2SDC7,ADL_SBGA_3SDC1,MTL_IFWI_CBV_IUNIT,MTL IFWI_Payload_Platform-Val,RPL-SBGA_5SC,RPLHx_SV1GC,RPLHx_Win10GC,RPL-SBGA_4SC,RPL-SBGA_2SC1,RPL-SBGA_2SC2,RPL_Hx-R-GC,RPL_Hx-R-DC1,RPL-SBGA_DC3,MTL_IFWI_IAC_CSE</t>
  </si>
  <si>
    <t>Verify whether different types of IFWI (Release,Performance ) can be booted or not</t>
  </si>
  <si>
    <t>CSS-IVE-131799</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</si>
  <si>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Simics_VP_RS2_PSS_1.1,ICL_U42_RS6_PV,ICL_UN42_KC_PV_RS6,ICL_Y42_RS6_PV,ICL_YN42_RS6_PV,KBL_H42_PV,KBL_U21_PV,KBL_U22_PV,KBL_U23e_PV,KBLR_Y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U42_RS4_PV,TGL_UY42_PO,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</si>
  <si>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SPI bus</t>
  </si>
  <si>
    <t>BC-RQTBC-13038</t>
  </si>
  <si>
    <t>The machine should boot properly after flashing all different types of IFWI (Release,Performance )</t>
  </si>
  <si>
    <t>ifwi.alderlake,ifwi.lunarlake,ifwi.raptorlake</t>
  </si>
  <si>
    <t>ifwi.alderlake,ifwi.raptorlake,ifwi.rocketlake</t>
  </si>
  <si>
    <t>Intention of the testcase is to verify different types of IFWI (Release,Performance ) can be booted or not</t>
  </si>
  <si>
    <t>IFWI,ICL-ArchReview-PostSi,GLK-RS3-10_IFWI,InProdATMS1.0_03March2018,PSE 1.0,OBC-CNL-PCH-SystemFlash-IFWI,OBC-CFL-PCH-SystemFlash-IFWI,OBC-LKF-PCH-SystemFlash-IFWI,OBC-TGL-PCH-Flash-System,OBC-ICL-PCH-Flash-System,GLK_ATMS1.0_Automated_TCs,KBLR_ATMS1.0_Automated_TCs,TGL_BIOS_PO_P1,RKL_S_PO_Phase3_IFWI,RKL_POE,RKL_U_PO_Phase3_IFWI,IFWI_TEST_SUITE,RPL-P_5SGC1,RPLP_SV1GC,RPLP_Win10GC,RPL-P_5SGC2,RPL-P_4SDC1,RPLP_SV1DC1,RPLP_Win10DC1,RPL-P_3SDC2,RPLP_SV1DC2,RPLP_Win10DC2,RPL-P_2SDC3,RKL_Native_PO,RKL_Xcomp_PO,Phase_2,ADL/RKL/JSL,MTL_Test_Suite,IFWI_SYNC,ADL_N_IFWI_5SGC1,ADL_N_IFWI_4SDC1,ADL_N_IFWI_3SDC1,ADL_N_IFWI_2SDC1,ADL_N_IFWI_2SDC2,ADL_N_IFWI_2SDC3,RPL-S_5SGC1,RPL-S_2SDC3,RPL-S_2SDC2,RPL-S_2SDC7,RPL-S_2SDC1,RPL-S_3SDC1,RPL-S_4SDC1,RPL-S_3SDC2,ADL_SBGA_5GC,ADL_N_IFWIIFWI_COVERAGE_DELTA,RPLSGC1,RPLSGC2,ADLMLP4x,ADL-P_5SGC1,ADL-P_5SGC2,ADL-M_5SGC1,RPL-Px_5SGC1,RPL-Px_3SDC1,RPL_S_IFWI_PO_Phase2,RPL-S_ 5SGC1,RPL-S_4SDC1,RPL-S_3SDC2,RPL-S_4SDC2,RPLS_SV1GC,RPLS_Win10GC,RPLS_SV1DC,RPL-S_3SDC1,RPL-S_2SDC1,RPL-S_2SDC2,RPL-S_2SDC7,RPL-S_2SDC3,RPL-S_2SDC4,ADL_SBGA_3SDC1,RPL_Px_PO_P2,ADL-S_Post-Si_In_Production,RPL_SBGA_IFWI_PO_Phase2,ADL_N_IFWI_IEC_CSME,RPL_P_PO_P2,RPL-SBGA_5SC,RPL-SBGA_4SC,RPLHx_SV1GC,RPLHx_Win10GC,RPL-SBGA_DC3,RPL-SBGA_3SC</t>
  </si>
  <si>
    <t>alderlake-m,alderlake-n,alderlake-p,alderlake-sb,lunarlake-m,lunarlake-p,lunarlake-s,raptorlake-p,raptorlake-px,raptorlake-s,raptorlake-sbga,tigerlake-h</t>
  </si>
  <si>
    <t>GPIO keys function test on OS (Vol Up, Vol Down, Home &amp; Power buttons)</t>
  </si>
  <si>
    <t>CSS-IVE-131800</t>
  </si>
  <si>
    <t>AML_5W_Y22_ROW_PV,AML_7W_Y22_KC_PV,AMLR_Y42_PV_RS6,CFL_U43e_LP3_KC_PV,CFL_U43e_PV,CML_S102_CMPV_DDR4_RS6_SR20_Beta,CML_S102_CMPV_DDR4_RS7_SR20_PV,CML_S62_CMPV_DDR4_RS6_SR20_Beta,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U20_GT0_PV,CNL_U22_PV,CNL_Y22_PV,GLK_B0_RS3_PV,GLK_B0_RS4_PV,ICL_U42_RS6_PV,ICL_UN42_KC_PV_RS6,ICL_Y42_RS6_PV,ICL_YN42_RS6_PV,JSLP_POR_20H1_Alpha,JSLP_POR_20H1_PreAlpha,JSLP_POR_20H2_Beta,JSLP_POR_20H2_PV,JSLP_TestChip_19H1_PreAlpha,KBL_U21_PV,KBL_U22_PV,KBL_U23e_PV,KBLR_Y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U42_RS4_PV,TGL_Y42_RS4_PV,TGL_Z0_(TGPLP-A0)_RS4_PPOExit,WHL_U42_Corp_PV,WHL_U42_PV,WHL_U43e_Corp_PV,TGL_U42_RS6_Alpha,TGL_U42_RS6_Beta,TGL_U42_RS6_PV,TGL_Y42_RS6_Alpha,TGL_Y42_RS6_Beta,TGL_Y42_RS6_PV,CML_U42_DG1_DDR4_PV,CML_U62_DG1_DDR4_PV,RKL_CML_S_102_TGPH_Xcomp_DDR4_POE,RKL_CML_S_102_TGPH_Xcomp_DDR4_Beta,RKL_CML_S_102_TGPH_Xcomp_DDR4_Alpha,RKL_CML_S_102_TGPH_Xcomp_DDR4_PV,RKL_CML_S_62_TGPH_Xcomp_DDR4_Alpha,RKL_CML_S_62_TGPH_Xcomp_DDR4_Beta,RKL_CML_S_62_TGPH_Xcomp_DDR4_PV,MTL_M_LP4_Alpha,MTL_M_LP4_Beta,MTL_M_LP4_PV,MTL_M_LP5/x_Alpha,MTL_M_LP5/x_Beta,MTL_M_LP5/x_PV,MTL_P_DDR5_Alpha,MTL_P_DDR5_Beta,MTL_P_DDR5_PV,MTL_P_LP4_Alpha,MTL_P_LP4_Beta,MTL_P_LP4_PV,MTL_P_LP5/x_Alpha,MTL_P_LP5/x_Beta,MTL_P_LP5/x_PV,JSLP_Win10x_PreAlpha,JSLP_Win10x_PV,JSLP_Win10x_Alpha,JSLP_Win10x_Beta</t>
  </si>
  <si>
    <t>GPIO,GPIO interrupts,System Buttons</t>
  </si>
  <si>
    <t>BC-RQTBC-9963
BC-RQTBC-9775 -&gt;  GPIO IO resource and interrupt resource  should be enumerated via ACPI. This testcase deals with functionality check in OS of GPIO IO buttons.
BC-RQTBC-12870
BC-RQTBCTL-1211
BC-RQTBCLF-15</t>
  </si>
  <si>
    <t>All GPIO buttons should work.</t>
  </si>
  <si>
    <t>Intention of the testcase is to verify GPIO keys functionality</t>
  </si>
  <si>
    <t>BIOS,ISH,BIOS+IFWI,CFL-PRDtoTC-Mapping,ICL-ArchReview-PostSi,UDL2.0_ATMS2.0,TGL_ERB_PO,AML_5W_NA,OBC-CNL-PTF-EC-GPIO,OBC-CFL-PTF-EC-GPIO,OBC-LKF-PTF-EC-GPIO,OBC-ICL-PTF-GPIO-HwBtns/LEDs/Switchs,OBC-TGL-PTF-GPIO-HwBtns/LEDs/Switchs,rkl_cml_s62,RKL_U_PO_Phase3_IFWI,IFWI_TEST_SUITE,ADL/RKL/JSL,COMMON_QRC_BAT,Phase_3,MTL_Test_Suite,IFWI_SYNC,ADL_N_IFWIIFWI_COVERAGE_DELTA,ADL_N_IFWI,ADL-M_5SGC1,ADL_SBGA_5GC,ADL_SBGA_3SDC1,MTL_IFWI_FV,RPL-S_2SDC7,MTL_IFWI_CBV_EC,MTL_IFWI_CBV_BIOS,ADL_N_IFWI_2SDC3,ADL_N_IFWI_2SDC1,ADL_N_IFWI_3SDC1,ADL_N_IFWI_4SDC1,ADL_N_IFWI_5SGC1,ADL_N_IFWI_IEC_EC,MTL-P_5SGC1,MTL-P_4SDC1,MTL-P_4SDC2,MTL-P_3SDC3,MTL-P_3SDC4,MTL-P_2SDC5,MTL-P_2SDC6,RPL-SBGA_5SC,RPL-SBGA_4SC,RPL-SBGA_3SC,RPL-SBGA_2SC1,RPL-SBGA_2SC2,RPL-P_5SGC1,RPL-P_4SDC1,RPL-P_3SDC2,RPL-P_2SDC3,RPL-P_2SDC4,RPL-P_2SDC5,RPL-P_2SDC6,LNLM5SGC,LNLM4SDC1,LNLM3SDC2,LNLM3SDC3,LNLM3SDC4,LNLM3SDC5,LNLM2SDC6,LNLM2SDC7,RPL_Hx-R-GC</t>
  </si>
  <si>
    <t>alderlake-m,alderlake-n,alderlake-sb,arrowlake-s,lunarlake-m,lunarlake-p,lunarlake-s,meteorlake-m,meteorlake-p,raptorlake-p,raptorlake-sbga,raptorlake_refresh-sbga</t>
  </si>
  <si>
    <t>Verify local user cannot enter MEBx settings to change Intel  Standard Manageability Configuration with Wired LAN, when Storage redirection is active</t>
  </si>
  <si>
    <t>MEBX setup is not supported by the automation framework</t>
  </si>
  <si>
    <t>CSS-IVE-131885</t>
  </si>
  <si>
    <t>ADL-S_ADP-S_SODIMM_DDR5_1DPC_Alpha,ADL-S_ADP-S_UDIMM_DDR5_1DPC_PreAlpha,AMLR_Y42_PV_RS6,CFL_H62_RS2_PV,CFL_H62_RS3_PV,CFL_H62_RS4_PV,CFL_H62_RS5_PV,CFL_H82_RS5_PV,CFL_H82_RS6_PV,CFL_S62_RS4_PV,CFL_S62_RS5_PV,CFL_S82_RS5_PV,CFL_S82_RS6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V,CML_U42_DDR4_SR20_Beta,CML_U42_DDR4_SR20_PV,CML_U42_LP3_HR19_Beta,CML_U42_LP3_HR19_PV,CML_U42_LP3_SR20_Beta,CML_U42_LP3_SR20_PV,CML_U62_DDR4_HR19_POE,CML_U62_DDR4_SR20_Beta,CML_U62_DDR4_SR20_PV,CML_U62_LP3_SR20_Beta,CML_U62_LP3_SR20_PV,CML_U62_LP4x_SR20_POE,CNL_H82_PV,KBL_H42_PV,KBL_S22_PV,KBL_S42_PV,KBL_U21_PV,KBL_U22_PV,KBL_U23e_PV,KBL_Y22_PV,KBLR_Y_PV,RKL_S61_TGPH_Native_DDR4_RS6_Alpha,RKL_S61_TGPH_Native_DDR4_RS7_Beta,RKL_S61_TGPH_Native_DDR4_RS7_PV,RKL_S81_TGPH_Native_DDR4_RS6_Alpha,RKL_S81_TGPH_Native_DDR4_RS7_Beta,RKL_S81_TGPH_Native_DDR4_RS7_PV,TGL_ H81_RS4_Alpha,TGL_ H81_RS4_Beta,TGL_ H81_RS4_PV,TGL_H81_19H2_RS6_PreAlpha,TGL_U42_RS4_PV,TGL_Y42_RS4_PV,TGL_Z0_(TGPLP-A0)_RS4_PPOExit,WHL_U42_Corp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P_ADP-LP_DDR4_PreAlpha,ADL-P_ADP-LP_DDR5_PreAlpha</t>
  </si>
  <si>
    <t>LAN,MEBx</t>
  </si>
  <si>
    <t>BC-RQTBC-8351
ICL: BC-RQTBC-14590
TGL: BC-RQTBCTL-943
RKL: 2203203139</t>
  </si>
  <si>
    <t>SUT must be able to enter BIOS setup,Ctrl+P option should not be available</t>
  </si>
  <si>
    <t>bios.arrowlake,bios.lunarlake,bios.meteorlake,bios.raptorlake,bios.tigerlake,ifwi.alderlake,ifwi.arrowlake,ifwi.lunarlake,ifwi.meteorlake,ifwi.raptorlake,ifwi.rocketlake</t>
  </si>
  <si>
    <t>bios.meteorlake,bios.raptorlake,ifwi.alderlake,ifwi.meteorlake,ifwi.raptorlake,ifwi.rocketlake</t>
  </si>
  <si>
    <t>This is a negative testcase. when Storage redirection is established SUT MEBx settings should be disabled during the POST stage. Hence SUT user cannot disable Storage redirection
Steps:
Connect Storage Redirection Session from Server SUT to Client SUT using IMRGUI Tool in the server
Locate ME Tools/Redirection\RCConsole\C++ and open command prompt in server
Run the command "RemoteControlTyped.exe -s activate -verbose -host SUT-IP -user admin -pass Admin@98"
Run the command "RemoteControlTyped.exe -p busreset -verbose -host SUT-IP -user admin -pass Admin@98"
In the SUT, Press F2 while booting, check for BIOS menu options
Expected result:
"Ctrl+P" ( MEBx setting ) should not be available</t>
  </si>
  <si>
    <t>CSE,CFL-PRDtoTC-Mapping,ICL-ArchReview-PostSi,BIOS_EXT_BAT,UDL2.0_ATMS2.0,IFWI_TEST_SUITE,ADL/RKL/JSL,Delta_IFWI_BIOS,RKL-S X2_(CML-S+CMP-H)_S102,RKL-S X2_(CML-S+CMP-H)_S62,MTL_Test_Suite,IFWI_SYNCIFWI_COVERAGE_DELTA,ADL-S_4SDC1,ADL-S_4SDC1,RPLSGC1,RPLSGC2,ADL-S_3SDC1,ADL_SBGA_5GC, ADL_SBGA_3DC4,RPL-S_4SDC1,RPL-S_2SDC9,ARL_S_MASTER,ARL_P_MASTER,RPL-S_3SDC1,RPL-S_2SDC3, RPL-S_2SDC3,MTL_IFWI_CBV_CSME,RPL-SBGA_5SC,MTL-P_5SGC1,LNLM3SDC2,MTLSGC1,MTLSDC1,MTL_IFWI_CBV_GBe,RPL_Hx-R-GC,MTL-P_4SDC2,MTL-P_3SDC3,MTL-P_3SDC4,MTL-P_2SDC6,RPL-P_5SGC1,RPL-P_3SDC2,RPL-P_2SDC3,MTLSDC2,LNLM5SGC,LNLM5SGC, LNLM3SDC2, LNLM2SDC7,RPL-P_DC7,RPLS_SV1GC, RPLS_Win10GC</t>
  </si>
  <si>
    <t>alderlake-m,alderlake-p,alderlake-s,alderlake-sb,arrowlake-p,arrowlake-px,arrowlake-s,lunarlake-m,lunarlake-p,lunarlake-s,meteorlake-m,meteorlake-p,meteorlake-s,raptorlake-p,raptorlake-s,raptorlake-sbga,raptorlake_refresh-sbga,tigerlake-h</t>
  </si>
  <si>
    <t>S0/M0 transition during CS state</t>
  </si>
  <si>
    <t>bios.cpu_pm,bios.me,fw.ifwi.ish</t>
  </si>
  <si>
    <t>CSS-IVE-131893</t>
  </si>
  <si>
    <t>Industry Specs and Open source initiatives</t>
  </si>
  <si>
    <t>ADL-S_ADP-S_SODIMM_DDR5_1DPC_Alpha,AML_5W_Y22_ROW_PV,ADL-S_ADP-S_UDIMM_DDR5_1DPC_PreAlpha,AMLR_Y42_PV_RS6,CFL_H62_RS2_PV,CFL_H62_RS3_PV,CFL_H62_RS4_PV,CFL_H62_RS5_PV,CFL_H82_RS5_PV,CFL_H82_RS6_PV,CFL_S42_RS4_PV,CFL_S42_RS5_PV,CFL_S62_RS4_PV,CFL_S62_RS5_PV,CFL_S82_RS5_PV,CFL_S82_RS6_PV,CML_H102_CMPH_DDR4_RS6_SR20_Beta,CML_H102_CMPH_DDR4_RS7_SR20_PV,CML_H82_CMPH_DDR4_RS6_SR20_Beta,CML_H82_CMPH_DDR4_RS6_SR20_POE,CML_H82_CMPH_DDR4_RS7_SR20_PV,CML_S102_CMPH_DDR4_RS6_SR20_Beta,CML_S102_CMPH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JSLP_POR_20H1_Alpha,JSLP_POR_20H1_PowerOn,JSLP_POR_20H1_PreAlpha,JSLP_POR_20H2_Beta,JSLP_POR_20H2_PV,KBL_H42_PV,KBL_U21_PV,KBL_U22_PV,KBL_U23e_PV,KBL_Y22_PV,KBLR_Y_PV,RKL_S61_CMPH_Xcomp_DDR4_RS6_Alpha,RKL_S61_CMPH_Xcomp_DDR4_RS7_Beta,RKL_S61_CMPH_Xcomp_DDR4_RS7_PV,RKL_S61_TGPH_Native_DDR4_RS6_Alpha,RKL_S61_TGPH_Native_DDR4_RS7_Beta,RKL_S61_TGPH_Native_DDR4_RS7_PV,RKL_S81_CMPH_Xcomp_DDR4_RS6_Alpha,RKL_S81_CMPH_Xcomp_DDR4_RS7_Beta,RKL_S81_TGPH_Native_DDR4_RS6_Alpha,RKL_S81_TGPH_Native_DDR4_RS7_Beta,RKL_S81_TGPH_Native_DDR4_RS7_PV,TGL_ H81_RS4_Alpha,TGL_ H81_RS4_Beta,TGL_ H81_RS4_PV,TGL_H81_19H2_RS6_PreAlpha,TGL_U42_RS4_PV,TGL_Y42_RS4_PV,WHL_U42_Corp_PV,WHL_U42_PV,WHL_U43e_Corp_PV,ADL-S_ADP-S_UDIMM_DDR5_1DPC_PV,ADL-S_ADP-S_UDIMM_DDR5_2DPC_Alpha,ADL-S_ADP-S_UDIMM_DDR5_2DPC_Beta,ADL-S_ADP-S_UDIMM_DDR5_2DPC_POE,ADL-S_ADP-S_UDIMM_DDR5_2DPC_PreAlpha,ADL-S_ADP-S_UDIMM_DDR5_2DPC_PV,ADL-S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TGL_U42_RS6_PV,TGL_Y42_RS6_Alpha,TGL_Y42_RS6_Beta,TGL_Y42_RS6_PV,AML_Y42_Win10X_PV,RKL_CML_S_102_TGPH_Xcomp_DDR4_Beta,RKL_CML_S_102_TGPH_Xcomp_DDR4_Alpha,RKL_CML_S_102_TGPH_Xcomp_DDR4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P_ADP-LP_DDR4_PreAlpha,ADL-P_ADP-LP_DDR5_PreAlpha</t>
  </si>
  <si>
    <t>InstantGo (CS),MoS (Modern Standby),Virtual Lid</t>
  </si>
  <si>
    <t>BC-RQTBC-8351, BC-RQTBC-12585,BC-RQTBC-12595,BC-RQTBC-14511
TGL: BC-RQTBCTL-883 
RKL:2203202963
RKL:2203203028</t>
  </si>
  <si>
    <t>Transition should be without any issues.</t>
  </si>
  <si>
    <t>bios.arrowlake,bios.lunarlake,bios.meteorlake,bios.raptorlake,bios.tigerlake,ifwi.alderlake,ifwi.arrowlake,ifwi.jasperlake,ifwi.lunarlake,ifwi.meteorlake,ifwi.raptorlake,ifwi.rocketlake</t>
  </si>
  <si>
    <t>bios.arrowlake,bios.meteorlake,bios.raptorlake,ifwi.alderlake,ifwi.jasperlake,ifwi.meteorlake,ifwi.raptorlake,ifwi.rocketlake</t>
  </si>
  <si>
    <t>MEInfo.exe</t>
  </si>
  <si>
    <t>Meinfo tool:
Launch Command prompt with Admin Privileges and run the command 'MEinfo.exe -FWSTS' 
Output:
Output shall contain Operational state as CM0 with UMA i.e., ME engine is in M0 state.
Note: Same command can also be run EDK shell using Meinfo.efi 
Meinfo tool can be obtained from CSME toolkit that comes as part of CSME driver</t>
  </si>
  <si>
    <t>CFL-PRDtoTC-Mapping,InProdATMS1.0_03March2018,PSE 1.0,IFWI_TEST_SUITE,ADL/RKL/JSL,Delta_IFWI_BIOS,RKL-S X2_(CML-S+CMP-H)_S102,RKL-S X2_(CML-S+CMP-H)_S62,MTL_Test_Suite,IFWI_SYNC,MTL_S_MASTER,RPL_S_MASTER,RPL_P_MASTER,MTL_P_MASTER,MTL_M_MASTER,IFWI_FOC_BAT,ADL-S_ 5SGC_1DPCIFWI_COVERAGE_DELTA,ADL-S_4SDC1,RPLSGC1,RPLSGC2,RPL-S_5SGC1,RPL-S_4SDC1,RPL-S_2SDC9,RPL-S_4SDC2,RPL-S_3SDC1,RPL-S_2SDC1,RPL-S_2SDC2,RPL-S_2SDC3,ADLMLP4x,ADL-P_5SGC1,ADL-P_5SGC2,ADL-M_5SGC1,RPL-Px_5SGC1,RPL-Px_4SDC1,,RPL-P_5SGC1,RPL-P_2SDC3,,RPL-P_5SGC2,RPL-P_4SDC1,RPL-P_3SDC2,RPL-P_2SDC3,ADL-S_ 5SGC1,ADL-S_ 5SGC2,ADL-S_2SDC4,ADL-S_4SDC2,ADL-S_4SDC3,ADL-S_3SDC1,ADL-S_3SDC2,ADL-S_3SDC3,NA_4_FHF,MTL_IFWI_BAT,ADL_SBGA_5GC,ADL_SBGA_3DC4,ARL_PX_MASTER,ARL_S_MASTER,TGL_NEW,UDL2.0_ATMS2.0,IFWI_COVERAGE_DELTA,ADL_M_TS,ADL-P_4SDC2,ADL-P_3SDC3,RPL-S_2SDC7,MTL-M_5SGC1,MTL-M_4SDC1,MTL-M_4SDC2,MTL-M_3SDC3,MTL-M_2SDC4,MTL-M_2SDC5,MTL-M_2SDC6,MTL_IFWI_IAC_CSE,MTL_IFWI_IAC_PUNIT,MTL_IFWI_IAC_DMU,MTL_IFWI_CBV_DMU,MTL_IFWI_CBV_PUNIT,MTL_IFWI_CBV_CSME,RPL-SBGA_5SC,MTL-P_5SGC1,MTL-P_4SDC1,MTL-P_4SDC2,MTL-P_3SDC3,MTL-P_3SDC4,MTL-P_2SDC5,MTL-P_2SDC6,RPL-S_2SDC8,RPL-Px_4SP2,RPL-Px_2SDC1,RPL-P_5SGC,RPL-P_2SDC4,RPL-P_2SDC5,RPL-P_2SDC6,ARL_Px_IFWI_CI,RPL-SBGA_2SC1,RPL-SBGA_2SC2,MTLSDC1,MTLSDC2,RPL_Hx-R-GC,MTLSGC1,MTLSDC1,MTLSDC2,RPL_Hx-R-GC,MTLSDC3,MTLSDC4,RPL_Hx-R-GC,RPL_Hx-R-DC1,LNLM5SGC, LNLM4SDC1, LNLM3SDC2, LNLM3SDC3, LNLM3SDC4, LNLM3SDC5, LNLM2SDC6, LNLM2SDC7,RPL-P_DC7, RPL-SBGA_DC3,RPLP_SV1GC, RPLP_Win10GC, RPLP_SV1DC1, RPLP_Win10DC1,RPLP_SV1DC2,RPLP_Win10DC2,RPLS_SV1GC, RPLS_Win10GC, RPLS_SV1DC,RPLS_SV1GC, RPLS_Win10GC, RPLS_SV1DC,RPLHx_SV1GC,RPLHx_Win10GC</t>
  </si>
  <si>
    <t>Verify user is prompted for a new password and can"t use a non-strong password</t>
  </si>
  <si>
    <t>MEBX setting not supported by the automation framework</t>
  </si>
  <si>
    <t>CSS-IVE-131922</t>
  </si>
  <si>
    <t>ADL-S_ADP-S_SODIMM_DDR5_1DPC_Alpha,AML_5W_Y22_ROW_PV,ADL-S_ADP-S_UDIMM_DDR5_1DPC_PreAlpha,AMLR_Y42_PV_RS6,CFL_H62_RS2_PV,CFL_H62_RS3_PV,CFL_H62_RS4_PV,CFL_H62_RS5_PV,CFL_H82_RS5_PV,CFL_H82_RS6_PV,CFL_S62_RS4_PV,CFL_S62_RS5_PV,CFL_S82_RS5_PV,CFL_S82_RS6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V,CML_U42_DDR4_SR20_Beta,CML_U42_DDR4_SR20_PV,CML_U42_LP3_HR19_Beta,CML_U42_LP3_HR19_PV,CML_U42_LP3_SR20_Beta,CML_U42_LP3_SR20_PV,CML_U62_DDR4_HR19_POE,CML_U62_DDR4_SR20_Beta,CML_U62_DDR4_SR20_PV,CML_U62_LP3_SR20_Beta,CML_U62_LP3_SR20_PV,CML_U62_LP4x_SR20_POE,CNL_H82_PV,ICL_HFPGA_RS1_PSS_1.0C,ICL_HFPGA_RS1_PSS_1.0P,ICL_HFPGA_RS2_PSS_1.1,ICL_Simics_VP_RS1_PSS_0.8C,ICL_Simics_VP_RS1_PSS_0.8P,ICL_Simics_VP_RS1_PSS_1.0C,ICL_Simics_VP_RS1_PSS_1.0P,ICL_Simics_VP_RS2_PSS_1.1,KBL_H42_PV,KBL_S22_PV,KBL_S42_PV,KBL_U21_PV,KBL_U22_PV,KBL_U23e_PV,KBL_Y22_PV,KBLR_Y_PV,RKL_S61_TGPH_Native_DDR4_RS6_Alpha,RKL_S61_TGPH_Native_DDR4_POE,RKL_S61_TGPH_Native_DDR4_RS7_Beta,RKL_S61_TGPH_Native_DDR4_RS7_PV,RKL_S81_TGPH_Native_DDR4_RS6_Alpha,RKL_S81_TGPH_Native_DDR4_RS7_Beta,RKL_S81_TGPH_Native_DDR4_RS7_PV,RKL_Simics_VP_PSS1.0,RKL_Simics_VP_PSS1.1,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WHL_U42_Corp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S_TGPH_Simics_VP_PSS1.0,RKL_S_TGPH_Simics_VP_PSS1.1,RKL_S_CMPH_Simics_VP_PSS1.0,RKL_S_CMPH_Simics_VP_PSS1.1,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P_ADP-LP_DDR4_PreAlpha,ADL-P_ADP-LP_DDR5_PreAlpha</t>
  </si>
  <si>
    <t>BC-RQTBC-8351
BC-RQTBC-12658
BC-RQTBC-14557
BC-RQTBC-14555
TGL: BC-RQTBCTL-911,BC-RQTBCTL-909
RKL: 2203203082,2203203110,2203203138</t>
  </si>
  <si>
    <t>User should be promoted for password change to enter MEBx settings and Non-Strong Password should not be accepted by MEBx OROM.</t>
  </si>
  <si>
    <t>bios.alderlake,bios.arrowlake,bios.lunarlake,bios.meteorlake,bios.raptorlake,bios.rocketlake,bios.tigerlake,ifwi.alderlake,ifwi.arrowlake,ifwi.lunarlake,ifwi.meteorlake,ifwi.raptorlake,ifwi.rocketlake</t>
  </si>
  <si>
    <t>bios.lunarlake,bios.meteorlake,bios.raptorlake,ifwi.alderlake,ifwi.meteorlake,ifwi.raptorlake,ifwi.rocketlake</t>
  </si>
  <si>
    <t>This test will verify if user will be prompted for a new password during the first time MEBx login. User cannot successfully use a non-strong password . Ex simple passwords like admin, admin@  etc should not be accepted
 </t>
  </si>
  <si>
    <t>CSE,CFL-PRDtoTC-Mapping,UDL2.0_ATMS2.0,RKL_PSS0.5,TGL_PSS_IN_PRODUCTION,IFWI_TEST_SUITE,ADL/RKL/JSL,Delta_IFWI_BIOS,RKL-S X2_(CML-S+CMP-H)_S102,RKL-S X2_(CML-S+CMP-H)_S62,MTL_Test_Suite,IFWI_SYNC,MTL_S_MASTER,RPL_S_MASTER,RPL_S_BACKWARDCOMP,RPL_P_MASTERIFWI_COVERAGE_DELTA,ADL-S_4SDC2,ADL-S_4SDC4,ADL_M_TS,ADLMLP4x,ADL-P_5SGC1,RKL_S_X1_4SDC,RKL_S_X1_2*2SDC,ADL-M_5SGC1,ADL_SBGA_5GC,ADL_SBGA_3DC4,RPL-S_4SDC1,RPL-S_2SDC9,RPL-S_3SDC1,RPL-S_2SDC3,ARL_S_MASTER,ARL_P_MASTER,ARL_PX_MASTER,ADL-S_ 5SGC_1DPC,MTL-M_5SGC1,MTL-M_3SDC3,MTL-M_2SDC4,MTL-M_2SDC5,MTL-M_2SDC6,MTL_IFWI_CBV_CSME,RPL-SBGA_5SC,MTL-P_5SGC1,MTL-P_3SDC4,MTL-P_2SDC6,,RPL-P_5SGC1,RPL-P_2SDC3,,RPL-P_3SDC2,,,MTLSDC1,MTLSDC2,RPL_Hx-R-GC,LNLM5SGC,LNLM3SDC2,,MTLSGC1,MTLSDC1,MTLSDC2,RPL_Hx-R-GC,MTL_IFWI_MEBx,LNLM5SGC, LNLM3SDC2, LNLM2SDC7,RPL-P_DC7, RPL-SBGA_DC3,RPLP_SV1GC, RPLP_Win10GC, RPLP_SV1DC1, RPLP_Win10DC1,RPLP_SV1DC2,RPLP_Win10DC2,RPLS_SV1GC, RPLS_Win10GC,RPLHx_SV1GC,RPLHx_Win10GC</t>
  </si>
  <si>
    <t>Verify if user is able to change ME Password</t>
  </si>
  <si>
    <t>CSS-IVE-131925</t>
  </si>
  <si>
    <t>ADL-S_ADP-S_SODIMM_DDR5_1DPC_Alpha,AML_5W_Y22_ROW_PV,ADL-S_ADP-S_UDIMM_DDR5_1DPC_PreAlpha,AMLR_Y42_PV_RS6,CFL_H62_RS2_PV,CFL_H62_RS3_PV,CFL_H62_RS4_PV,CFL_H62_RS5_PV,CFL_H82_RS5_PV,CFL_H82_RS6_PV,CFL_S62_RS4_PV,CFL_S62_RS5_PV,CFL_S82_RS5_PV,CFL_S82_RS6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V,CML_U42_DDR4_SR20_Beta,CML_U42_DDR4_SR20_PV,CML_U42_LP3_HR19_Beta,CML_U42_LP3_HR19_PV,CML_U42_LP3_SR20_Beta,CML_U42_LP3_SR20_PV,CML_U62_DDR4_HR19_POE,CML_U62_DDR4_SR20_Beta,CML_U62_DDR4_SR20_PV,CML_U62_LP3_SR20_Beta,CML_U62_LP3_SR20_PV,CML_U62_LP4x_SR20_POE,CNL_H82_PV,ICL_HFPGA_RS1_PSS_1.0C,ICL_HFPGA_RS1_PSS_1.0P,ICL_HFPGA_RS2_PSS_1.1,ICL_Simics_VP_RS1_PSS_0.8C,ICL_Simics_VP_RS1_PSS_0.8P,ICL_Simics_VP_RS1_PSS_1.0C,ICL_Simics_VP_RS1_PSS_1.0P,ICL_Simics_VP_RS2_PSS_1.1,KBL_H42_PV,KBL_S22_PV,KBL_S42_PV,KBL_U21_PV,KBL_U22_PV,KBL_U23e_PV,KBL_Y22_PV,KBLR_Y_PV,RKL_S61_TGPH_Native_DDR4_RS6_Alpha,RKL_S61_TGPH_Native_DDR4_POE,RKL_S61_TGPH_Native_DDR4_RS7_Beta,RKL_S61_TGPH_Native_DDR4_RS7_PV,RKL_S81_TGPH_Native_DDR4_RS6_Alpha,RKL_S81_TGPH_Native_DDR4_RS7_Beta,RKL_S81_TGPH_Native_DDR4_RS7_PV,RKL_Simics_VP_PSS1.0,RKL_Simics_VP_PSS1.1,TGL_ H81_RS4_Alpha,TGL_ H81_RS4_Beta,TGL_ H81_RS4_PV,TGL_H81_19H2_RS6_POE,TGL_H81_19H2_RS6_PreAlpha,TGL_HFPGA_RS2,TGL_HFPGA_RS3,TGL_HFPGA_RS4,TGL_Simics_VP_RS2_PSS0.5,TGL_Simics_VP_RS2_PSS0.8,TGL_Simics_VP_RS2_PSS1.0,TGL_Simics_VP_RS2_PSS1.1,TGL_Simics_VP_RS4_PSS0.8,TGL_Simics_VP_RS4_PSS1.0 ,TGL_Simics_VP_RS4_PSS1.1,TGL_U42_RS4_PV,TGL_Y42_RS4_PV,WHL_U42_Corp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S_TGPH_Simics_VP_PSS1.0,RKL_S_TGPH_Simics_VP_PSS1.1,RKL_S_CMPH_Simics_VP_PSS1.0,RKL_S_CMPH_Simics_VP_PSS1.1,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P_ADP-LP_DDR4_PreAlpha,ADL-P_ADP-LP_DDR5_PreAlpha</t>
  </si>
  <si>
    <t>BC-RQTBC-8351
TGL: BC-RQTBCTL-909
 RKL:2203203110</t>
  </si>
  <si>
    <t>User should be able to change ME password to any strong password.</t>
  </si>
  <si>
    <t>bios.amberlake,bios.arrowlake,bios.kabylake,bios.lunarlake,bios.meteorlake,bios.raptorlake,bios.rocketlake,bios.skylake,bios.tigerlake,ifwi.alderlake,ifwi.arrowlake,ifwi.lunarlake,ifwi.meteorlake,ifwi.raptorlake,ifwi.rocketlake</t>
  </si>
  <si>
    <t>bios.meteorlake,bios.raptorlake,ifwi.alderlake,ifwi.rocketlake</t>
  </si>
  <si>
    <t>Steps:
1. Boot SUT to MEBx by pressing Ctrl+P.  Log in ME using password Admin@98
2. Change Password from Admin@98 to any other strong password
3. Reset password back to Admin@98 for others to access the SUT.
Expected Results:
1. SUT successfully boots and log in is successful
2. Able to change password to any strong password
3. Password successfully changed back to Admin@98
 </t>
  </si>
  <si>
    <t>CSE,UDL2.0_ATMS2.0,RKL_PSS0.5,TGL_PSS_IN_PRODUCTION,IFWI_TEST_SUITE,ADL/RKL/JSL,COMMON_QRC_BAT,Delta_IFWI_BIOS,RKL-S X2_(CML-S+CMP-H)_S102,RKL-S X2_(CML-S+CMP-H)_S62,MTL_Test_Suite,IFWI_SYNC,RPL_S_MASTER,RPL_P_MASTER,ADL-S_4SDC1,ADL-S_4SDC2,ADL-S_4SDC4,MTL_S_MASTER,IFWI_COVERAGE_DELTA,ADL_M_TS,ADLMLP4x,ADL-P_5SGC1,RKL_S_X1_4SDC,RKL_S_X1_2*2SDC,ADL-M_5SGC1,ADL_SBGA_5GC,ADL_SBGA_3DC4,RPL-S_4SDC1,RPL-S_2SDC9,RPL-S_3SDC1,RPL-S_2SDC3,ARL_S_MASTER,ARL_PX_MASTER,MTL-M_5SGC1,MTL-M_3SDC3,MTL-M_2SDC4,MTL-M_2SDC5,MTL-M_2SDC6,MTL_IFWI_CBV_CSME,RPL-SBGA_5SC,MTL-P_5SGC1,MTL-P_3SDC4,MTL-P_2SDC6,,RPL-P_5SGC1,RPL-P_2SDC3,,RPL-P_3SDC2,,,ARL_Px_IFWI_CI,MTLSDC1,MTLSDC2,RPL_Hx-R-GC,LNLM5SGC,LNLM3SDC2,,MTLSGC1,MTLSDC1,MTLSDC2,RPL_Hx-R-GC,MTL_IFWI_MEBx,LNLM5SGC, LNLM3SDC2, LNLM2SDC7,RPL-P_DC7, RPL-SBGA_DC3,RPLP_SV1GC, RPLP_Win10GC, RPLP_SV1DC1, RPLP_Win10DC1,RPLP_SV1DC2,RPLP_Win10DC2,RPLS_SV1GC, RPLS_Win10GC,RPLHx_SV1GC,RPLHx_Win10GC</t>
  </si>
  <si>
    <t>Verify Local FW Updates option is available in MEBx /BIOS Setup</t>
  </si>
  <si>
    <t>CSS-IVE-131927</t>
  </si>
  <si>
    <t>ADL-S_ADP-S_SODIMM_DDR5_1DPC_Alpha,ADL-S_ADP-S_UDIMM_DDR5_1DPC_PreAlpha,AMLR_Y42_PV_RS6,CFL_H62_RS2_PV,CFL_H62_RS3_PV,CFL_H62_RS4_PV,CFL_H62_RS5_PV,CFL_H82_RS5_PV,CFL_H82_RS6_PV,CFL_S62_RS4_PV,CFL_S62_RS5_PV,CFL_S82_RS5_PV,CFL_S82_RS6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V,CML_U42_DDR4_SR20_Beta,CML_U42_DDR4_SR20_PV,CML_U42_LP3_HR19_Beta,CML_U42_LP3_HR19_PV,CML_U42_LP3_SR20_Beta,CML_U42_LP3_SR20_PV,CML_U62_DDR4_HR19_POE,CML_U62_DDR4_SR20_Beta,CML_U62_DDR4_SR20_PV,CML_U62_LP3_SR20_Beta,CML_U62_LP3_SR20_PV,CML_U62_LP4x_SR20_POE,CNL_H82_PV,ICL_HFPGA_RS1_PSS_1.0C,ICL_HFPGA_RS1_PSS_1.0P,ICL_HFPGA_RS2_PSS_1.1,ICL_Simics_VP_RS1_PSS_0.8C,ICL_Simics_VP_RS1_PSS_0.8P,ICL_Simics_VP_RS1_PSS_1.0C,ICL_Simics_VP_RS1_PSS_1.0P,ICL_Simics_VP_RS2_PSS_1.1,JSLP_POR_20H1_PreAlpha,JSLP_POR_20H2_Beta,JSLP_POR_20H2_PV,KBL_H42_PV,KBL_S22_PV,KBL_S42_PV,KBL_U21_PV,KBL_U22_PV,KBL_U23e_PV,KBL_Y22_PV,KBLR_Y_PV,RKL_S61_TGPH_Native_DDR4_RS6_Alpha,RKL_S61_TGPH_Native_DDR4_POE,RKL_S61_TGPH_Native_DDR4_RS7_Beta,RKL_S61_TGPH_Native_DDR4_RS7_PV,RKL_S81_TGPH_Native_DDR4_RS6_Alpha,RKL_S81_TGPH_Native_DDR4_RS7_Beta,RKL_S81_TGPH_Native_DDR4_RS7_PV,RKL_Simics_VP_PSS1.0,RKL_Simics_VP_PSS1.1,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WHL_U42_Corp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S_TGPH_Simics_VP_PSS1.0,RKL_S_TGPH_Simics_VP_PSS1.1,RKL_S_CMPH_Simics_VP_PSS1.0,RKL_S_CMPH_Simics_VP_PSS1.1,ADL-P_ADP-LP_DDR4_ALPHA,ADL-P_ADP-LP_DDR4_BETA,ADL-P_ADP-LP_DDR4_PV,ADL-P_ADP-LP_DDR4_PreAlpha</t>
  </si>
  <si>
    <t>BC-RQTBC-8351
BC-RQTBC-12661
BC-RQTBC-14558
TGL: BC-RQTBCTL-912 ,BC-RQTBCTL-1213
RKL:BC-RQTBCTL-1213
CML:BC-RQTBC-16910 
RKL:2203202880, 2203203082,2203203151
JSLP:2203202880</t>
  </si>
  <si>
    <t>Local FW Updates option is available in MEBx</t>
  </si>
  <si>
    <t>Intel® ME Firmware Local Update shall provide the capability to allow or prevent Local Firmware Update. Local Firmware Update can be also protected by MEBx password.</t>
  </si>
  <si>
    <t>CSE,CFL-PRDtoTC-Mapping,UDL2.0_ATMS2.0,CML_Delta_From_WHL,IFWI_TEST_SUITE,Delta_IFWI_BIOS,RKL-S X2_(CML-S+CMP-H)_S102,RKL-S X2_(CML-S+CMP-H)_S62,MTL_Test_Suite,IFWI_SYNC,MTL_S_MASTER,RPL_S_MASTER,RPL_P_MASTERIFWI_COVERAGE_DELTA,ADL-S_4SDC1,ADL-S_4SDC2,ADL-S_4SDC4,RPLSGC1,RPLSGC2,ADLMLP4x,ADL-P_5SGC1,ADL-M_5SGC1,ADL-P_4SDC2,ADL-P_3SDC3,ADL_SBGA_5GC,ADL_SBGA_3DC4,RPL-S_4SDC1,RPL-S_2SDC9,RPL-S_3SDC1,RPL-S_2SDC3,ARL_S_MASTER,ARL_PX_MASTER,ADL-S_Post-Si_In_Production,MTL-M_5SGC1,MTL-M_3SDC3,MTL-M_2SDC4,MTL-M_2SDC5,MTL-M_2SDC6,MTL_IFWI_CBV_CSME,MTL_IFWI_CBV_BIOS,RPL-SBGA_5SC,MTL-P_5SGC1,MTL-P_3SDC4,MTL-P_2SDC6,,RPL-P_5SGC1,RPL-P_2SDC3,,RPL-P_3SDC2,,,ARL_Px_IFWI_CI,MTLSDC1,MTLSDC2,RPL_Hx-R-GC,LNLM5SGC,LNLM3SDC2,MTLSGC1,MTLSDC1,MTLSDC2,RPL_Hx-R-GC,MTL_IFWI_MEBx,LNLM5SGC, LNLM3SDC2, LNLM2SDC7,RPL-P_DC7, RPL-SBGA_DC3,RPLP_SV1GC, RPLP_Win10GC, RPLP_SV1DC1, RPLP_Win10DC1,RPLP_SV1DC2,RPLP_Win10DC2,RPLS_SV1GC, RPLS_Win10GC,RPLHx_SV1GC,RPLHx_Win10GC</t>
  </si>
  <si>
    <t>Verify if user can Save MEBx settings and exit MEBx successfully</t>
  </si>
  <si>
    <t>CSS-IVE-131934</t>
  </si>
  <si>
    <t>BC-RQTBC-8351
RKL:2203203082</t>
  </si>
  <si>
    <t>User must be able to Save and Exit MEBx successfully.</t>
  </si>
  <si>
    <t>bios.amberlake,bios.arrowlake,bios.kabylake,bios.raptorlake,bios.rocketlake,bios.skylake,bios.tigerlake,ifwi.alderlake,ifwi.arrowlake,ifwi.lunarlake,ifwi.meteorlake,ifwi.raptorlake,ifwi.rocketlake</t>
  </si>
  <si>
    <t>bios.raptorlake,ifwi.alderlake,ifwi.meteorlake,ifwi.raptorlake,ifwi.rocketlake</t>
  </si>
  <si>
    <t>When BIOS detects 5MB/Corporate ME FW SKU then it shall launch MEBx</t>
  </si>
  <si>
    <t>CSE,UDL2.0_ATMS2.0,OBC-CNL-PCH-CSME-Manageability-MEBx,OBC-CFL-PCH-CSME-Manageability-MEBx,OBC-ICL-PCH-CSME-Manageability-MEBx,OBC-TGL-PCH-CSME-Manageability-MEBx,RKL_PSS0.5,TGL_PSS_IN_PRODUCTION,IFWI_TEST_SUITE,ADL/RKL/JSL,COMMON_QRC_BAT,Delta_IFWI_BIOS,RKL-S X2_(CML-S+CMP-H)_S102,RKL-S X2_(CML-S+CMP-H)_S62,MTL_Test_Suite,IFWI_SYNC,IFWI_COVERAGE_DELTA,RPLSGC1,RPLSGC2,ADL_M_TS,ADLMLP4x,ADL-P_5SGC1, RKL_S_X1_4SDC,RKL_S_X1_2*2SDC,ADL-M_5SGC1,RPL-S_4SDC1,RPL-S_2SDC9,RPL-S_3SDC1,RPL-S_2SDC3,ADL_SBGA_5GC, ADL_SBGA_3DC4,MTL-M_5SGC1,MTL-M_3SDC3,MTL-M_2SDC4,MTL-M_2SDC5,MTL-M_2SDC6,
RPL-S_2SDC7,MTL_IFWI_CBV_CSME,RPL-SBGA_5SC,,RPL-P_5SGC1,RPL-P_2SDC3,,RPL-P_3SDC2,,,MTLSDC1,MTLSDC2,RPL_Hx-R-GC,LNLM5SGC,LNLM3SDC2,MTLSGC1,MTLSDC1,MTLSDC2,RPL_Hx-R-GC,MTL_IFWI_MEBx,LNLM5SGC, LNLM3SDC2, LNLM2SDC7,RPL-P_DC7, RPL-SBGA_DC3,RPLP_SV1GC, RPLP_Win10GC, RPLP_SV1DC1, RPLP_Win10DC1,RPLP_SV1DC2,RPLP_Win10DC2,RPLS_SV1GC, RPLS_Win10GC,RPLHx_SV1GC,RPLHx_Win10GC</t>
  </si>
  <si>
    <t>Verify availability of Storage Redirection/ KVM under AMT and relevant options applicable for these features</t>
  </si>
  <si>
    <t>CSS-IVE-131938</t>
  </si>
  <si>
    <t>ADL-S_ADP-S_SODIMM_DDR5_1DPC_Alpha,AML_5W_Y22_ROW_PV,ADL-S_ADP-S_UDIMM_DDR5_1DPC_PreAlpha,AMLR_Y42_PV_RS6,CFL_S62_RS4_PV,CFL_S62_RS5_PV,CFL_S82_RS5_PV,CFL_S82_RS6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V,CML_U42_DDR4_SR20_Beta,CML_U42_DDR4_SR20_PV,CML_U42_LP3_HR19_Beta,CML_U42_LP3_HR19_PV,CML_U42_LP3_SR20_Beta,CML_U42_LP3_SR20_PV,CML_U62_DDR4_HR19_POE,CML_U62_DDR4_SR20_Beta,CML_U62_DDR4_SR20_PV,CML_U62_LP3_SR20_Beta,CML_U62_LP3_SR20_PV,CML_U62_LP4x_SR20_POE,KBL_H42_PV,KBL_S22_PV,KBL_S42_PV,KBL_U21_PV,KBL_U22_PV,KBL_U23e_PV,KBL_Y22_PV,KBLR_Y_PV,RKL_S61_TGPH_Native_DDR4_RS6_Alpha,RKL_S61_TGPH_Native_DDR4_RS7_Beta,RKL_S61_TGPH_Native_DDR4_RS7_PV,RKL_S81_TGPH_Native_DDR4_RS6_Alpha,RKL_S81_TGPH_Native_DDR4_RS7_Beta,RKL_S81_TGPH_Native_DDR4_RS7_PV,TGL_ H81_RS4_Alpha,TGL_ H81_RS4_Beta,TGL_ H81_RS4_PV,TGL_H81_19H2_RS6_PreAlpha,TGL_U42_RS4_PV,TGL_Y42_RS4_PV,WHL_U42_Corp_PV,WHL_U43e_Corp_PV,ADL-S_ADP-S_UDIMM_DDR5_1DPC_PV,ADL-S_ADP-S_UDIMM_DDR5_2DPC_Alpha,ADL-S_ADP-S_UDIMM_DDR5_2DPC_Beta,ADL-S_ADP-S_UDIMM_DDR5_2DPC_PreAlpha,ADL-S_ADP-S_UDIMM_DDR5_2DPC_PV,ADL-S_Simics_PSS0.8,ADL-S_Simics_PSS1.0,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ADL-P_ADP-LP_DDR4_ALPHA,ADL-P_ADP-LP_DDR4_BETA,ADL-P_ADP-LP_DDR4_PV,ADL-P_ADP-LP_DDR4_PreAlpha</t>
  </si>
  <si>
    <t>AMT,MEBx,vPRO</t>
  </si>
  <si>
    <t>BC-RQTBC-8351
BC-RQTBC-12656
BC-RQTBC-12652
TGL: BC-RQTBCTL-915, BC-RQTBCTL-886, BC-RQTBCTL-917
RKL: 2203203087,2203203082,2203203158,2203203105,2203203170
ADL:2205036663,1607811121
2205036661</t>
  </si>
  <si>
    <t>Storage Redirection(USB-R)/KVM Options are available in MEBx, they can be enabled/disabled</t>
  </si>
  <si>
    <t>bios.lunarlake,bios.meteorlake,bios.raptorlake,ifwi.alderlake,ifwi.rocketlake</t>
  </si>
  <si>
    <t>Storage Redirection (USB-R), KVM -Keyboard, Video and Mouse are ME features</t>
  </si>
  <si>
    <t>CSE,CFL-PRDtoTC-Mapping,UDL2.0_ATMS2.0,ADL/RKL/JSL,Delta_IFWI_BIOS,IFWI_TEST_SUITE,RKL-S X2_(CML-S+CMP-H)_S102,RKL-S X2_(CML-S+CMP-H)_S62,MTL_Test_Suite,RPL_S_MASTER,RPL_P_MASTER,MTL_S_MASTER,ADL_P_masterIFWI_COVERAGE_DELTA,ADL-S_4SDC1,RPLSGC1,RPLSGC2,IFWI_SYNC,ADL_SBGA_5GC,ADL_SBGA_3DC4,RPL-S_4SDC1,RPL-S_2SDC9,RPL-S_3SDC1,RPL-S_2SDC3,ARL_PX_MASTER,ARL_S_MASTER,NA_4_FHF,MTL-M_5SGC1,MTL-M_3SDC3,MTL-M_2SDC4,MTL-M_2SDC5,MTL-M_2SDC6,MTL_IFWI_CBV_CSME,RPL-SBGA_5SC,MTL-P_5SGC1,MTL-P_3SDC4,MTL-P_2SDC6,,RPL-P_5SGC1,RPL-P_2SDC3,,RPL-P_3SDC2,,,MTLSDC1,MTLSDC2,RPL_Hx-R-GC,,MTLSGC1,MTLSDC1,MTLSDC2,RPL_Hx-R-GC,MTL_IFWI_AMT,LNLM5SGC, LNLM3SDC2, LNLM2SDC7,RPL-P_DC7, RPL-SBGA_DC3,RPLP_SV1GC, RPLP_Win10GC, RPLP_SV1DC1, RPLP_Win10DC1,RPLP_SV1DC2,RPLP_Win10DC2,RPLS_SV1GC, RPLS_Win10GC,RPLHx_SV1GC,RPLHx_Win10GC</t>
  </si>
  <si>
    <t>Verify Storage Redirection can be successfully enabled and disabled</t>
  </si>
  <si>
    <t>CSS-IVE-131939</t>
  </si>
  <si>
    <t>ADL-S_ADP-S_SODIMM_DDR5_1DPC_Alpha,ADL-S_ADP-S_UDIMM_DDR5_1DPC_PreAlpha,AMLR_Y42_PV_RS6,CFL_H62_RS2_PV,CFL_H62_RS3_PV,CFL_H62_RS4_PV,CFL_H62_RS5_PV,CFL_H82_RS5_PV,CFL_H82_RS6_PV,CFL_S62_RS4_PV,CFL_S62_RS5_PV,CFL_S82_RS5_PV,CFL_S82_RS6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V,CML_U62_DDR4_HR19_POE,CML_U62_DDR4_SR20_Beta,CML_U62_DDR4_SR20_PV,CML_U62_LP3_SR20_Beta,CML_U62_LP3_SR20_POE,CML_U62_LP3_SR20_PV,CML_U62_LP4x_SR20_POE,CNL_H82_PV,KBL_H42_PV,KBL_S22_PV,KBL_S42_PV,KBL_U21_PV,KBL_U22_PV,KBL_U23e_PV,KBL_Y22_PV,KBLR_Y_PV,RKL_S61_TGPH_Native_DDR4_RS6_Alpha,RKL_S61_TGPH_Native_DDR4_RS7_Beta,RKL_S61_TGPH_Native_DDR4_RS7_PV,RKL_S81_TGPH_Native_DDR4_RS6_Alpha,RKL_S81_TGPH_Native_DDR4_RS7_Beta,RKL_S81_TGPH_Native_DDR4_RS7_PV,TGL_ H81_RS4_Alpha,TGL_ H81_RS4_Beta,TGL_ H81_RS4_PV,TGL_H81_19H2_RS6_PreAlpha,TGL_U42_RS4_PV,TGL_Y42_RS4_PV,WHL_U42_Corp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P_ADP-LP_DDR4_PreAlpha,ADL-P_ADP-LP_DDR5_PreAlpha</t>
  </si>
  <si>
    <t>BC-RQTBC-8351
BC-RQTBC-12652
TGL: BC-RQTBCTL-886
RKL: 2203203087,2203203082</t>
  </si>
  <si>
    <t>Storage Redirection option could be enabled/disabled</t>
  </si>
  <si>
    <t>bios.alderlake,bios.arrowlake,bios.lunarlake,bios.meteorlake,bios.raptorlake,bios.tigerlake,ifwi.alderlake,ifwi.arrowlake,ifwi.lunarlake,ifwi.meteorlake,ifwi.raptorlake,ifwi.rocketlake</t>
  </si>
  <si>
    <t>bios.lunarlake,bios.raptorlake,ifwi.alderlake,ifwi.meteorlake,ifwi.raptorlake,ifwi.rocketlake</t>
  </si>
  <si>
    <t>This test will verify Storage Redirection (USB-R) can be successfully enabled and disabled</t>
  </si>
  <si>
    <t>CSE,CFL-PRDtoTC-Mapping,UDL2.0_ATMS2.0,IFWI_TEST_SUITE,ADL/RKL/JSL,Delta_IFWI_BIOS,RKL-S X2_(CML-S+CMP-H)_S102,RKL-S X2_(CML-S+CMP-H)_S62,MTL_Test_Suite,IFWI_SYNC,RPL_S_MASTER,RPL_S_BACKWARDCOMPIFWI_COVERAGE_DELTA,ADL-S_4SDC2,ADL-S_4SDC4,RPLSGC1,RPLSGC2,ADL-P_5SGC1,ADL-M_5SGC1,ADL_SBGA_5GC,ADL_SBGA_3DC4,RPL-S_4SDC1,RPL-S_2SDC9,RPL-S_3SDC1,RPL-S_2SDC3,ARL_PX_MASTER,ARL_S_MASTER,ADL-S_ 5SGC_1DPC,NA_4_FHF,MTL-M_5SGC1,MTL-M_3SDC3,MTL-M_2SDC4,MTL-M_2SDC5,MTL-M_2SDC6,MTL_IFWI_CBV_CSME,RPL-SBGA_5SC,MTL-P_5SGC1,MTL-P_3SDC4,MTL-P_2SDC6,,RPL-P_5SGC1,RPL-P_2SDC3,,RPL-P_3SDC2,,,MTLSDC1,MTLSDC2,RPL_Hx-R-GC,LNLM5SGC,LNLM3SDC2,,MTLSGC1,MTLSDC1,MTLSDC2,RPL_Hx-R-GC,MTL_IFWI_MEBx,LNLM5SGC, LNLM3SDC2, LNLM2SDC7,RPL-P_DC7, RPL-SBGA_DC3,RPLP_SV1GC, RPLP_Win10GC, RPLP_SV1DC1, RPLP_Win10DC1,RPLP_SV1DC2,RPLP_Win10DC2,RPLS_SV1GC, RPLS_Win10GC,RPLHx_SV1GC,RPLHx_Win10GC</t>
  </si>
  <si>
    <t>Verify SUT could be connected remotely to a server using WebUI</t>
  </si>
  <si>
    <t>CSS-IVE-131949</t>
  </si>
  <si>
    <t>ADL-S_ADP-S_SODIMM_DDR5_1DPC_Alpha,ADL-S_ADP-S_UDIMM_DDR5_1DPC_PreAlpha,AMLR_Y42_PV_RS6,CFL_H62_RS2_PV,CFL_H62_RS3_PV,CFL_H62_RS4_PV,CFL_H62_RS5_PV,CFL_H82_RS5_PV,CFL_H82_RS6_PV,CFL_S62_RS4_PV,CFL_S62_RS5_PV,CFL_S82_RS5_PV,CFL_S82_RS6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V,CML_U42_DDR4_SR20_Beta,CML_U42_DDR4_SR20_PV,CML_U42_LP3_HR19_Beta,CML_U42_LP3_HR19_PV,CML_U42_LP3_SR20_Beta,CML_U42_LP3_SR20_PV,CML_U62_DDR4_HR19_POE,CML_U62_DDR4_SR20_Beta,CML_U62_DDR4_SR20_PV,CML_U62_LP3_SR20_Beta,CML_U62_LP3_SR20_PV,CML_U62_LP4x_SR20_POE,CNL_H82_PV,KBL_H42_PV,KBL_S22_PV,KBL_S42_PV,KBL_U21_PV,KBL_U22_PV,KBL_U23e_PV,KBL_Y22_PV,KBLR_Y_PV,RKL_S61_TGPH_Native_DDR4_RS6_Alpha,RKL_S61_TGPH_Native_DDR4_RS7_Beta,RKL_S61_TGPH_Native_DDR4_RS7_PV,RKL_S81_TGPH_Native_DDR4_RS6_Alpha,RKL_S81_TGPH_Native_DDR4_RS7_Beta,RKL_S81_TGPH_Native_DDR4_RS7_PV,TGL_ H81_RS4_Alpha,TGL_ H81_RS4_Beta,TGL_ H81_RS4_PV,TGL_H81_19H2_RS6_PreAlpha,TGL_U42_RS4_PV,TGL_Y42_RS4_PV,WHL_U42_Corp_PV,WHL_U43e_Corp_PV,ADL-S_ADP-S_UDIMM_DDR5_1DPC_PV,ADL-S_ADP-S_UDIMM_DDR5_2DPC_Alpha,ADL-S_ADP-S_UDIMM_DDR5_2DPC_Beta,ADL-S_ADP-S_UDIMM_DDR5_2DPC_PreAlpha,ADL-S_ADP-S_UDIMM_DDR5_2DPC_PV,ADL-S_Simics_PSS0.8,ADL-S_Simics_PSS1.0,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ADL-P_ADP-LP_DDR4_ALPHA,ADL-P_ADP-LP_DDR4_BETA,ADL-P_ADP-LP_DDR4_PV,ADL-P_ADP-LP_DDR4_PreAlpha</t>
  </si>
  <si>
    <t>MEBx,Power Btn/HID,S-states</t>
  </si>
  <si>
    <t>BC-RQTBC-8351
BC-RQTBC-14581
TGL: BC-RQTBCTL-934
RKL: 2203203124
ADL:2205196749,2202738406</t>
  </si>
  <si>
    <t>Server should be able to use remote control options in WebUI to control SUT</t>
  </si>
  <si>
    <t>MEBx shall provide an option to start remote configuration. If configuration is not activated, Remote Configuration cannot occur.</t>
  </si>
  <si>
    <t>CSE,CFL-PRDtoTC-Mapping,BIOS_EXT_BAT,UDL2.0_ATMS2.0,IFWI_TEST_SUITE,ADL/RKL/JSL,Delta_IFWI_BIOS,RKL-S X2_(CML-S+CMP-H)_S102,RKL-S X2_(CML-S+CMP-H)_S62,MTL_Test_Suite,IFWI_SYNC,MTL_S_MASTER,RPL_S_MASTER,RPL_P_MASTERIFWI_COVERAGE_DELTA,ADL-S_4SDC1,ADL-S_4SDC2,ADL-S_4SDC4,RPLSGC1,RPLSGC2,ADL-M_5SGC1,ADL_SBGA_5GC, ADL_SBGA_3DC4,RPL-S_4SDC1,RPL-S_2SDC9,RPL-S_3SDC1,RPL-S_2SDC3,ARL_S_MASTER,ARL_PX_MASTER,MTL-M_5SGC1,MTL-M_3SDC3,MTL-M_2SDC4,MTL-M_2SDC5,MTL-M_2SDC6,MTL_IFWI_CBV_CSME,RPL-SBGA_5SC,MTL-P_5SGC1,MTL-P_3SDC4,MTL-P_2SDC6,,RPL-P_5SGC1,RPL-P_2SDC3,,RPL-P_3SDC2,,,RPL_SBGA_PO_P3,MTL-P_IFWI_PO,MTLSDC1,MTLSDC2,RPL_Hx-R-GC,LNLM5SGC,LNLM3SDC2,MTLSGC1,MTLSDC1,MTLSDC2,RPL_Hx-R-GC,MTL_IFWI_MEBx,LNLM5SGC, LNLM3SDC2, LNLM2SDC7,RPL-P_DC7, RPL-SBGA_DC3,RPLP_SV1GC, RPLP_Win10GC, RPLP_SV1DC1, RPLP_Win10DC1,RPLP_SV1DC2,RPLP_Win10DC2,RPLS_SV1GC, RPLS_Win10GC,RPLHx_SV1GC,RPLHx_Win10GC</t>
  </si>
  <si>
    <t>S0/M0 transition during Hbernate(S4) state</t>
  </si>
  <si>
    <t>CSS-IVE-131959</t>
  </si>
  <si>
    <t>ADL-S_ADP-S_SODIMM_DDR5_1DPC_Alpha,ADL-S_ADP-S_UDIMM_DDR5_1DPC_PreAlpha,AMLR_Y42_PV_RS6,CFL_H62_RS2_PV,CFL_H62_RS3_PV,CFL_H62_RS4_PV,CFL_H62_RS5_PV,CFL_H82_RS5_PV,CFL_H82_RS6_PV,CFL_S62_RS4_PV,CFL_S62_RS5_PV,CFL_S82_RS5_PV,CFL_S82_RS6_PV,CML_H102_CMPH_DDR4_RS6_SR20_Beta,CML_H102_CMPH_DDR4_RS7_SR20_PV,CML_H82_CMPH_DDR4_RS6_SR20_Beta,CML_H82_CMPH_DDR4_RS6_SR20_POE,CML_H82_CMPH_DDR4_RS7_SR20_PV,CML_S102_CMPH_DDR4_RS6_SR20_Beta,CML_S102_CMPH_DDR4_RS7_SR20_PV,CML_U42_DDR4_HR19_Beta,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ICL_HFPGA_RS1_PSS_1.0C,ICL_HFPGA_RS1_PSS_1.0P,ICL_HFPGA_RS2_PSS_1.1,ICL_Simics_VP_RS1_PSS_0.8C,ICL_Simics_VP_RS1_PSS_0.8P,ICL_Simics_VP_RS1_PSS_1.0C,ICL_Simics_VP_RS1_PSS_1.0P,ICL_Simics_VP_RS2_PSS_1.1,JSLP_POR_20H1_Alpha,JSLP_POR_20H1_PowerOn,JSLP_POR_20H1_PreAlpha,JSLP_POR_20H2_Beta,JSLP_POR_20H2_PV,KBL_H42_PV,KBL_S22_PV,KBL_S42_PV,KBL_U21_PV,KBL_U22_PV,KBL_U23e_PV,KBL_Y22_PV,KBLR_Y_PV,RKL_S61_CMPH_Xcomp_DDR4_RS6_Alpha,RKL_S61_CMPH_Xcomp_DDR4_RS7_Beta,RKL_S61_TGPH_Native_DDR4_RS6_Alpha,RKL_S61_TGPH_Native_DDR4_RS7_Beta,RKL_S61_TGPH_Native_DDR4_RS7_PV,RKL_S81_CMPH_Xcomp_DDR4_RS6_Alpha,RKL_S81_CMPH_Xcomp_DDR4_RS7_Beta,RKL_S81_TGPH_Native_DDR4_RS6_Alpha,RKL_S81_TGPH_Native_DDR4_RS7_Beta,RKL_S81_TGPH_Native_DDR4_RS7_PV,TGL_ H81_RS4_Alpha,TGL_ H81_RS4_Beta,TGL_ H81_RS4_PV,TGL_H81_19H2_RS6_POE,TGL_H81_19H2_RS6_PreAlpha,TGL_U42_RS4_PV,TGL_Y42_RS4_PV,TGL_Z0_(TGPLP-A0)_RS4_PPOExit,WHL_U42_Corp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P_ADP-LP_DDR4_PreAlpha,ADL-P_ADP-LP_DDR5_PreAlpha</t>
  </si>
  <si>
    <t>CSE/TXE,Power Btn/HID,S-states</t>
  </si>
  <si>
    <t>BC-RQTBC-8351, BC-RQTBC-12585,  BC-RQTBC-12595
TGL: BC-RQTBCTL-873,BC-RQTBCTL-883 
RKL:2203202963
RKL:2203203028</t>
  </si>
  <si>
    <t>bios.meteorlake,bios.raptorlake,ifwi.alderlake,ifwi.jasperlake,ifwi.meteorlake,ifwi.raptorlake,ifwi.rocketlake</t>
  </si>
  <si>
    <t>MEInfowin64.exe</t>
  </si>
  <si>
    <t>Meinfo tool:
Launch Command prompt with Admin Privileges and run the command 'MEinfo.exe -FWSTS' 
Output:
Output shall contain Operational state as CM0 with UMA i.e., ME engine is in M0 state.
Note: Same command can also be run EDK shell using Meinfo.efi 
Meinfo tool can be obtained from CSME toolkit that comes as part of CSME driver</t>
  </si>
  <si>
    <t>CSE,CFL-PRDtoTC-Mapping,ICL_PSS_BAT_NEW,InProdATMS1.0_03March2018,PSE 1.0,KBLR_ATMS1.0_Automated_TCs,IFWI_TEST_SUITE,ADL/RKL/JSL,Delta_IFWI_BIOS,RKL-S X2_(CML-S+CMP-H)_S102,RKL-S X2_(CML-S+CMP-H)_S62,MTL_Test_Suite,IFWI_SYNC,MTL_S_MASTER,RPL_S_MASTER,MTL_P_MASTER,MTL_M_MASTER,RPL_P_MASTER,IFWI_FOC_BAT,MTL_IFWI_PSS_EXTENDED,ADL-S_ 5SGC_1DPCIFWI_COVERAGE_DELTA,ADL-S_4SDC1,RPL-S_ 5SGC1,RPL-S_4SDC1,RPL-S_2SDC9,RPL-S_4SDC2,RPL-S_2SDC1,RPL-S_2SDC2,RPL-S_2SDC3,ADL_M_TS,ADLMLP4x,ADL-P_5SGC1,ADL-P_5SGC2,ADL-M_5SGC1,RPL-Px_5SGC1,RPL-Px_4SDC1,,RPL-P_5SGC1,RPL-P_2SDC3,,RPL-P_5SGC2,RPL-P_4SDC1,RPL-P_3SDC2,RPL-P_2SDC3,NA_4_FHF,MTL_IFWI_BAT,ADL_SBGA_5GC,ADL_SBGA_3DC4,ARL_PX_MASTER,ARL_S_MASTER,TGL_NEW,UDL2.0_ATMS2.0,IFWI_COVERAGE_DELTA,ADL-P_4SDC2,ADL-P_3SDC3,RPL-S_5SGC1,RPL-S_3SDC1,RPL-S_2SDC7,LNL_M_IFWI_PSS,ADL-S_Post-Si_In_Production,MTL-M_5SGC1,MTL-M_4SDC1,MTL-M_4SDC2,MTL-M_3SDC3,MTL-M_2SDC4,MTL-M_2SDC5,MTL-M_2SDC6,MTL_IFWI_IAC_CSE,MTL_IFWI_IAC_PUNIT,MTL_IFWI_IAC_DMU,MTL_IFWI_CBV_DMU,MTL_IFWI_CBV_PMC,MTL_IFWI_CBV_PUNIT,MTL_IFWI_CBV_CSME,RPL-SBGA_5SC,MTL-M/P_Pre-Si_In_Production,MTL-P_5SGC1,MTL-P_4SDC1,MTL-P_4SDC2,MTL-P_3SDC3,MTL-P_3SDC4,MTL-P_2SDC5,MTL-P_2SDC6,RPL-S_Post-Si_In_Production,RPL-S_2SDC8,RPL-Px_4SP2,RPL-Px_2SDC1,RPL-P_5SGC,RPL-P_2SDC4,RPL-P_2SDC5,RPL-P_2SDC6,RPL-SBGA_2SC1,RPL-SBGA_2SC2,MTLSDC1,MTLSDC2,RPL_Hx-R-GC,LNLM5SGC,LNLM3SDC2,LNLM4SDC1,LNLM3SDC3,LNLM3SDC4,LNLM3SDC5,LNLM2SDC6,ARL_S_IFWI_0.8PSS,RPL-SBGA_3SC,MTLSGC1,MTLSDC1,MTLSDC2,RPL_Hx-R-GC,MTLSDC3,MTLSDC4,MTL_IFWI_MEBx,RPL_Hx-R-GC,RPL_Hx-R-DC1,LNLM5SGC, LNLM4SDC1, LNLM3SDC2, LNLM3SDC3, LNLM3SDC4, LNLM3SDC5, LNLM2SDC6, LNLM2SDC7,RPL-P_DC7, RPL-SBGA_DC3,RPLP_SV1GC, RPLP_Win10GC, RPLP_SV1DC1, RPLP_Win10DC1,RPLP_SV1DC2,RPLP_Win10DC2,RPLS_SV1GC, RPLS_Win10GC,RPLS_SV1GC, RPLS_Win10GC, RPLS_SV1DC,RPLHx_SV1GC,RPLHx_Win10GC</t>
  </si>
  <si>
    <t>S0/M0 transition during sleep(S3) state</t>
  </si>
  <si>
    <t>CSS-IVE-131961</t>
  </si>
  <si>
    <t>ADL-S_ADP-S_SODIMM_DDR5_1DPC_Alpha,ADL-S_ADP-S_UDIMM_DDR5_1DPC_PreAlpha,AMLR_Y42_PV_RS6,CFL_H62_RS2_PV,CFL_H62_RS3_PV,CFL_H62_RS4_PV,CFL_H62_RS5_PV,CFL_H82_RS5_PV,CFL_H82_RS6_PV,CFL_S62_RS4_PV,CFL_S62_RS5_PV,CFL_S82_RS5_PV,CFL_S82_RS6_PV,CML_H102_CMPH_DDR4_RS6_SR20_Beta,CML_H102_CMPH_DDR4_RS7_SR20_PV,CML_H82_CMPH_DDR4_RS6_SR20_Beta,CML_H82_CMPH_DDR4_RS6_SR20_POE,CML_H82_CMPH_DDR4_RS7_SR20_PV,CML_S102_CMPH_DDR4_RS6_SR20_Beta,CML_S102_CMPH_DDR4_RS7_SR20_PV,CML_U42_DDR4_HR19_Beta,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ICL_HFPGA_RS1_PSS_1.0C,ICL_HFPGA_RS1_PSS_1.0P,ICL_HFPGA_RS2_PSS_1.1,ICL_Simics_VP_RS1_PSS_0.8C,ICL_Simics_VP_RS1_PSS_0.8P,ICL_Simics_VP_RS1_PSS_1.0C,ICL_Simics_VP_RS1_PSS_1.0P,ICL_Simics_VP_RS2_PSS_1.1,JSLP_POR_20H1_Alpha,JSLP_POR_20H1_PowerOn,JSLP_POR_20H1_PreAlpha,JSLP_POR_20H2_Beta,JSLP_POR_20H2_PV,KBL_H42_PV,KBL_S22_PV,KBL_S42_PV,KBL_U21_PV,KBL_U22_PV,KBL_U23e_PV,KBL_Y22_PV,KBLR_Y_PV,RKL_S61_CMPH_Xcomp_DDR4_RS6_Alpha,RKL_S61_CMPH_Xcomp_DDR4_RS7_Beta,RKL_S61_TGPH_Native_DDR4_RS6_Alpha,RKL_S61_TGPH_Native_DDR4_RS7_Beta,RKL_S61_TGPH_Native_DDR4_RS7_PV,RKL_S81_CMPH_Xcomp_DDR4_RS6_Alpha,RKL_S81_CMPH_Xcomp_DDR4_RS7_Beta,RKL_S81_TGPH_Native_DDR4_RS6_Alpha,RKL_S81_TGPH_Native_DDR4_RS7_Beta,RKL_S81_TGPH_Native_DDR4_RS7_PV,TGL_ H81_RS4_Alpha,TGL_ H81_RS4_Beta,TGL_ H81_RS4_PV,TGL_H81_19H2_RS6_PreAlpha,TGL_U42_RS4_PV,TGL_Y42_RS4_PV,TGL_Z0_(TGPLP-A0)_RS4_PPOExit,WHL_U42_Corp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P_ADP-LP_DDR4_PreAlpha,ADL-P_ADP-LP_DDR5_PreAlpha</t>
  </si>
  <si>
    <t>BC-RQTBC-8351, BC-RQTBC-12585, BC-RQTBC-12595
TGL: BC-RQTBCTL-873,BC-RQTBCTL-883 
RKL:2203202963
RKL:2203203028</t>
  </si>
  <si>
    <t>CSE,CFL-PRDtoTC-Mapping,ICL_PSS_BAT_NEW,InProdATMS1.0_03March2018,PSE 1.0,KBLR_ATMS1.0_Automated_TCs,IFWI_TEST_SUITE,ADL/RKL/JSL,Delta_IFWI_BIOS,RKL-S X2_(CML-S+CMP-H)_S102,RKL-S X2_(CML-S+CMP-H)_S62,MTL_Test_Suite,IFWI_SYNC,MTL_S_MASTER,RPL_S_MASTER,MTL_M_MASTER,MTL_P_MASTER,RPL_P_MASTER,IFWI_FOC_BAT,MTL_IFWI_PSS_EXTENDED,ADL-S_ 5SGC_1DPCIFWI_COVERAGE_DELTA,ADL-S_4SDC1,RPL-S_4SDC1,RPL-S_2SDC9,RPL-S_3SDC1,RPL-S_2SDC3,ADL_M_TS,ADLMLP4x,ADL-P_5SGC2,RPL-Px_5SGC1,RPL-Px_4SDC1,,RPL-P_5SGC1,RPL-P_2SDC3,,RPL-P_5SGC2,RPL-P_4SDC1,RPL-P_3SDC2,RPL-P_2SDC3,NA_4_FHF,MTL_IFWI_BAT,ADL_SBGA_5GC,ADL_SBGA_3DC4,ARL_PX_MASTER,ARL_S_MASTER,TGL_NEW,UDL2.0_ATMS2.0,IFWI_COVERAGE_DELTA,ADL-P_4SDC2,ADL-P_3SDC3,RPL-S_5SGC1,RPL-S_4SDC2,RPL-S_2SDC1,RPL-S_2SDC2,RPL-S_2SDC7,LNL_M_IFWI_PSS,ADL-S_Post-Si_In_Production,MTL-M_5SGC1,MTL-M_4SDC1,MTL-M_4SDC2,MTL-M_3SDC3,MTL-M_2SDC4,MTL-M_2SDC5,MTL-M_2SDC6,MTL_IFWI_IAC_CSE,MTL_IFWI_IAC_PUNIT,MTL_IFWI_IAC_DMU,MTL_IFWI_CBV_DMU,MTL_IFWI_CBV_PMC,MTL_IFWI_CBV_PUNIT,MTL_IFWI_CBV_CSME,RPL-SBGA_5SC,MTL-M/P_Pre-Si_In_Production,MTL-P_5SGC1,MTL-P_4SDC1,MTL-P_4SDC2,MTL-P_3SDC3,MTL-P_3SDC4,MTL-P_2SDC5,MTL-P_2SDC6,RPL-S_2SDC8,RPL-Px_4SP2,RPL-Px_2SDC1,RPL-P_5SGC,RPL-P_2SDC4,RPL-P_2SDC5,RPL-P_2SDC6,RPL-SBGA_2SC1,RPL-SBGA_2SC2,MTLSDC1,MTLSDC2,RPL_Hx-R-GC,LNLM5SGC,LNLM3SDC2,LNLM4SDC1,LNLM3SDC3,LNLM3SDC4,LNLM3SDC5,LNLM2SDC6,ARL_S_IFWI_0.8PSS,RPL-SBGA_3SC,MTLSGC1,MTLSDC1,MTLSDC2,RPL_Hx-R-GC,MTLSDC3,MTLSDC4,MTL_IFWI_MEBx,RPL_Hx-R-GC,RPL_Hx-R-DC1,LNLM5SGC, LNLM4SDC1, LNLM3SDC2, LNLM3SDC3, LNLM3SDC4, LNLM3SDC5, LNLM2SDC6, LNLM2SDC7,RPL-P_DC7, RPL-SBGA_DC3,RPLP_SV1GC, RPLP_Win10GC, RPLP_SV1DC1, RPLP_Win10DC1,RPLP_SV1DC2,RPLP_Win10DC2,RPLS_SV1GC, RPLS_Win10GC, RPLS_SV1DC,MTL-P_S3NA</t>
  </si>
  <si>
    <t>alderlake-m,alderlake-p,alderlake-s,alderlake-sb,arrowlake-px,arrowlake-s,lunarlake-m,lunarlake-p,lunarlake-s,meteorlake-p,meteorlake-s,raptorlake-p,raptorlake-px,raptorlake-s,raptorlake-sbga,raptorlake_refresh-sbga,tigerlake-h</t>
  </si>
  <si>
    <t>Verify ME(M0) status pre and post cold and warm reset cycle</t>
  </si>
  <si>
    <t>CSS-IVE-131962</t>
  </si>
  <si>
    <t>ADL-S_ADP-S_SODIMM_DDR5_1DPC_Alpha,ADL-S_ADP-S_UDIMM_DDR5_1DPC_PreAlpha,AMLR_Y42_PV_RS6,CFL_H62_RS2_PV,CFL_H62_RS3_PV,CFL_H62_RS4_PV,CFL_H62_RS5_PV,CFL_H82_RS5_PV,CFL_H82_RS6_PV,CFL_S62_RS4_PV,CFL_S62_RS5_PV,CFL_S82_RS5_PV,CFL_S82_RS6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ICL_HFPGA_RS1_PSS_1.0C,ICL_HFPGA_RS1_PSS_1.0P,ICL_HFPGA_RS2_PSS_1.1,ICL_Simics_VP_RS1_PSS_0.8C,ICL_Simics_VP_RS1_PSS_0.8P,ICL_Simics_VP_RS1_PSS_1.0C,ICL_Simics_VP_RS1_PSS_1.0P,ICL_Simics_VP_RS2_PSS_1.1,JSLP_POR_20H1_Alpha,JSLP_POR_20H1_PowerOn,JSLP_POR_20H1_PreAlpha,JSLP_POR_20H2_Beta,JSLP_POR_20H2_PV,KBL_H42_PV,KBL_S22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TGPH_Native_DDR4_RS6_Alpha,RKL_S81_TGPH_Native_DDR4_RS7_Beta,RKL_S81_TGPH_Native_DDR4_RS7_PV,RKL_Simics_VP_PSS1.0,RKL_Simics_VP_PSS1.1,TGL_ H81_RS4_Alpha,TGL_ H81_RS4_Beta,TGL_ H81_RS4_PV,TGL_H81_19H2_RS6_POE,TGL_H81_19H2_RS6_PreAlpha,TGL_HFPGA_RS2,TGL_HFPGA_RS3,TGL_HFPGA_RS4,TGL_Simics_VP_RS2_PSS0.5,TGL_Simics_VP_RS2_PSS0.8,TGL_Simics_VP_RS2_PSS1.0,TGL_Simics_VP_RS2_PSS1.1,TGL_Simics_VP_RS4_PSS0.8,TGL_Simics_VP_RS4_PSS1.0 ,TGL_Simics_VP_RS4_PSS1.1,TGL_U42_RS4_PV,TGL_Y42_RS4_PV,WHL_U42_Corp_PV,WHL_U43e_Corp_PV,ADL-S_ADP-S_UDIMM_DDR5_1DPC_PV,ADL-S_ADP-S_UDIMM_DDR5_2DPC_Alpha,ADL-S_ADP-S_UDIMM_DDR5_2DPC_Beta,ADL-S_ADP-S_UDIMM_DDR5_2DPC_PreAlpha,ADL-S_ADP-S_UDIMM_DDR5_2DPC_PV,ADL-S_TGP-H_Simics_PSS1.1,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TGL_U42_RS6_Alpha,TGL_U42_RS6_Beta,TGL_U42_RS6_PV,TGL_Y42_RS6_Alpha,TGL_Y42_RS6_Beta,TGL_Y42_RS6_PV,AML_Y42_Win10X_PV,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P_ADP-LP_DDR4_PreAlpha,ADL-P_ADP-LP_DDR5_PreAlpha</t>
  </si>
  <si>
    <t>CSE/TXE,G3-State,S-states</t>
  </si>
  <si>
    <t>BC-RQTBC-8351
BC-RQTBC-12588
BC-RQTBC-12589
TGL: BC-RQTBCTL-877</t>
  </si>
  <si>
    <t>Ensure :M0 state observed  after warm reset transition.</t>
  </si>
  <si>
    <t>bios.lunarlake,bios.meteorlake,bios.raptorlake,ifwi.alderlake,ifwi.jasperlake,ifwi.meteorlake,ifwi.raptorlake,ifwi.rocketlake</t>
  </si>
  <si>
    <t>ME(M0) status pre and post cold and warm reset cycle should be proper</t>
  </si>
  <si>
    <t>CSE,CFL-PRDtoTC-Mapping,ICL_PSS_BAT_NEW,BIOS_EXT_BAT,InProdATMS1.0_03March2018,PSE 1.0,KBLR_ATMS1.0_Automated_TCs,IFWI_TEST_SUITE,ADL/RKL/JSL,Delta_IFWI_BIOS,RKL-S X2_(CML-S+CMP-H)_S102,RKL-S X2_(CML-S+CMP-H)_S62,MTL_Test_Suite,IFWI_SYNC,MTL_S_MASTER,RPL_S_MASTER,IFWI_FOC_BAT,RPL_P_MASTER,MTL_P_MASTER,MTL_M_MASTER,MTL_IFWI_PSS_EXTENDED,ADL-S_ 5SGC_1DPCIFWI_COVERAGE_DELTA,ADL-S_4SDC1,RPLSGC1,RPL-S_4SDC1,RPL-S_2SDC9,RPL-S_4SDC2,RPL-S_2SDC1,RPL-S_2SDC2,RPL-S_2SDC3,ADL_M_TS,ADLMLP4x,ADL-P_5SGC1,ADL-P_5SGC2,ADL-M_5SGC1,RPL-Px_4SDC1,RPL-Px_5SGC1,,RPL-P_5SGC1,RPL-P_2SDC3,,RPL-P_5SGC2,RPL-P_4SDC1,RPL-P_3SDC2,RPL-P_2SDC3,RPL-S_3SDC1,MTL_IFWI_BAT,ADL_SBGA_5GC,ADL_SBGA_3DC4,ARL_PX_MASTER,ARL_S_MASTER,NA_4_FHF,RPL-S_5SGC1,RPL-S_2SDC7,LNL_M_IFWI_PSS,ADL-S_Post-Si_In_Production,MTL-M_5SGC1,MTL-M_4SDC1,MTL-M_4SDC2,MTL-M_3SDC3,MTL-M_2SDC4,MTL-M_2SDC5,MTL-M_2SDC6,MTL_IFWI_IAC_CSE,MTL_IFWI_IAC_PUNIT,MTL_IFWI_IAC_DMU,MTL-M/P_Pre-Si_In_Production,MTL_IFWI_CBV_DMU,MTL_IFWI_CBV_PUNIT,MTL_IFWI_CBV_CSME,RPL-SBGA_5SC,MTL-P_5SGC1,MTL-P_4SDC1,MTL-P_4SDC2,MTL-P_3SDC3,MTL-P_3SDC4,MTL-P_2SDC5,MTL-P_2SDC6,RPL-S_2SDC8,RPL-Px_4SP2,RPL-Px_2SDC1,RPL-P_5SGC,RPL-P_2SDC4,RPL-P_2SDC5,RPL-P_2SDC6,RPL-SBGA_2SC1,RPL-SBGA_2SC2,MTLSDC1,MTLSDC2,RPL_Hx-R-GC,LNLM5SGC,LNLM3SDC2,LNLM4SDC1,LNLM3SDC3,LNLM3SDC4,LNLM3SDC5,LNLM2SDC6,ARL_S_IFWI_0.8PSS,RPL-SBGA_3SC,MTLSGC1,MTLSDC1,MTLSDC2,RPL_Hx-R-GC,MTLSDC3,MTLSDC4,MTL_IFWI_MEBx,RPL_Hx-R-GC,RPL_Hx-R-DC1,LNLM5SGC, LNLM4SDC1, LNLM3SDC2, LNLM3SDC3, LNLM3SDC4, LNLM3SDC5, LNLM2SDC6, LNLM2SDC7,LNL_M_PSS0.8,RPL-P_DC7, RPL-SBGA_DC3,RPLP_SV1GC, RPLP_Win10GC, RPLP_SV1DC1, RPLP_Win10DC1,RPLP_SV1DC2,RPLP_Win10DC2,RPLS_SV1GC, RPLS_Win10GC, RPLS_SV1DC,RPLHx_SV1GC,RPLHx_Win10GC</t>
  </si>
  <si>
    <t>S0/M0 transition during Hybrid sleep state</t>
  </si>
  <si>
    <t>CSS-IVE-131964</t>
  </si>
  <si>
    <t>ADL-S_ADP-S_SODIMM_DDR5_1DPC_Alpha,ADL-S_ADP-S_UDIMM_DDR5_1DPC_PreAlpha,AMLR_Y42_PV_RS6,CFL_H62_RS2_PV,CFL_H62_RS3_PV,CFL_H62_RS4_PV,CFL_H62_RS5_PV,CFL_H82_RS5_PV,CFL_H82_RS6_PV,CML_H102_CMPH_DDR4_RS6_SR20_Beta,CML_H102_CMPH_DDR4_RS7_SR20_PV,CML_H82_CMPH_DDR4_RS6_SR20_Beta,CML_H82_CMPH_DDR4_RS6_SR20_POE,CML_H82_CMPH_DDR4_RS7_SR20_PV,CML_S102_CMPH_DDR4_RS6_SR20_Beta,CML_S102_CMPH_DDR4_RS7_SR20_PV,CML_U42_DDR4_HR19_Beta,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JSLP_POR_20H1_Alpha,JSLP_POR_20H1_PowerOn,JSLP_POR_20H1_PreAlpha,JSLP_POR_20H2_Beta,JSLP_POR_20H2_PV,KBL_H42_PV,KBL_U21_PV,KBL_U22_PV,KBL_U23e_PV,KBL_Y22_PV,KBLR_Y_PV,RKL_S61_CMPH_Xcomp_DDR4_RS6_Alpha,RKL_S61_CMPH_Xcomp_DDR4_RS7_Beta,RKL_S61_TGPH_Native_DDR4_RS6_Alpha,RKL_S61_TGPH_Native_DDR4_RS7_Beta,RKL_S61_TGPH_Native_DDR4_RS7_PV,RKL_S81_CMPH_Xcomp_DDR4_RS6_Alpha,RKL_S81_CMPH_Xcomp_DDR4_RS7_Beta,RKL_S81_TGPH_Native_DDR4_RS6_Alpha,RKL_S81_TGPH_Native_DDR4_RS7_Beta,RKL_S81_TGPH_Native_DDR4_RS7_PV,TGL_ H81_RS4_Alpha,TGL_ H81_RS4_Beta,TGL_ H81_RS4_PV,TGL_H81_19H2_RS6_PreAlpha,TGL_U42_RS4_PV,TGL_Y42_RS4_PV,TGL_Z0_(TGPLP-A0)_RS4_PPOExit,WHL_U42_Corp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P_ADP-LP_DDR4_PreAlpha,ADL-P_ADP-LP_DDR5_PreAlpha</t>
  </si>
  <si>
    <t>BC-RQTBC-8351, 
BC-RQTBC-12585,
BC-RQTBC-12595
TGL: BC-RQTBCTL-883 
RKL:2203202963
RKL:2203203028</t>
  </si>
  <si>
    <t>Meinfo tool:
Launch Command prompt with Admin Privileges and run the command 'MEinfo.exe -FWSTS' 
Output:
Output shall contain Operational state as CM0 with UMA i.e., ME engine is in M0 state.
Note: Same command can also be run EDK shell using Meinfo.efi 
Meinfo tool can be obtained from CSME toolkit that comes as part of CSME driver</t>
  </si>
  <si>
    <t>CSE,CFL-PRDtoTC-Mapping,InProdATMS1.0_03March2018,PSE 1.0,KBLR_ATMS1.0_Automated_TCs,IFWI_TEST_SUITE,ADL/RKL/JSL,Delta_IFWI_BIOS,RKL-S X2_(CML-S+CMP-H)_S102,RKL-S X2_(CML-S+CMP-H)_S62,MTL_Test_Suite,IFWI_SYNC,MTL_S_MASTER,RPL_S_MASTER,MTL_M_MASTER,MTL_P_MASTER,RPL_P_MASTER,IFWI_FOC_BAT,IFWI_FOC_BAT_EXT,ADL-S_ 5SGC_1DPCIFWI_COVERAGE_DELTA,ADL-S_4SDC1,RPLSGC1,RPLSGC2,ADL_M_TS,RPL-S_ 5SGC1,RPL-S_4SDC1,RPL-S_2SDC9,RPL-S_4SDC2,RPL-S_2SDC1,RPL-S_2SDC2,RPL-S_2SDC3,ADLMLP4x,ADL-P_5SGC2,RPL-Px_5SGC1,RPL-Px_4SDC1,,RPL-P_5SGC1,RPL-P_2SDC3,,RPL-P_5SGC2,RPL-P_4SDC1,RPL-P_3SDC2,RPL-P_2SDC3,NA_4_FHF,ADL_SBGA_5GC,ADL_SBGA_3DC4,ARL_PX_MASTER,ARL_S_MASTER,TGL_NEW,UDL2.0_ATMS2.0,IFWI_COVERAGE_DELTA,ADL-P_4SDC2,ADL-P_3SDC3,RPL-S_5SGC1,RPL-S_3SDC1,RPL-S_2SDC7,ADL-S_Post-Si_In_Production,MTL-M_5SGC1,MTL-M_4SDC1,MTL-M_4SDC2,MTL-M_3SDC3,MTL-M_2SDC4,MTL-M_2SDC5,MTL-M_2SDC6,MTL_IFWI_IAC_PUNIT,MTL_IFWI_IAC_DMU,MTL_IFWI_CBV_DMU,MTL_IFWI_CBV_PMC,MTL_IFWI_CBV_PUNIT,MTL_IFWI_CBV_CSME,RPL-SBGA_5SC,MTL-P_5SGC1,MTL-P_4SDC1,MTL-P_4SDC2,MTL-P_3SDC3,MTL-P_3SDC4,MTL-P_2SDC5,MTL-P_2SDC6,RPL-S_Post-Si_In_Production,RPL-S_2SDC8,RPL-Px_4SP2,RPL-Px_2SDC1,RPL-P_5SGC,RPL-P_2SDC4,RPL-P_2SDC5,RPL-P_2SDC6,ARL_Px_IFWI_CI,RPL-SBGA_2SC1,RPL-SBGA_2SC2,MTLSDC1,MTLSDC2,RPL_Hx-R-GC,LNLM5SGC,LNLM3SDC2,LNLM4SDC1,LNLM3SDC3,LNLM3SDC4,LNLM3SDC5,LNLM2SDC6,RPL-SBGA_3SC,MTLSGC1,MTLSDC1,MTLSDC2,RPL_Hx-R-GC,MTLSDC3,MTLSDC4,MTL_IFWI_MEBx,RPL_Hx-R-GC,RPL_Hx-R-DC1,LNLM5SGC, LNLM4SDC1, LNLM3SDC2, LNLM3SDC3, LNLM3SDC4, LNLM3SDC5, LNLM2SDC6, LNLM2SDC7,RPL-P_DC7, RPL-SBGA_DC3,RPLP_SV1GC, RPLP_Win10GC, RPLP_SV1DC1, RPLP_Win10DC1,RPLP_SV1DC2,RPLP_Win10DC2,RPLS_SV1GC, RPLS_Win10GC, RPLS_SV1DC,RPLHx_SV1GC,RPLHx_Win10GC</t>
  </si>
  <si>
    <t>Validate USB Keyboard Functionality check over USB Type-A port pre and post Sx cycle</t>
  </si>
  <si>
    <t>CSS-IVE-132076</t>
  </si>
  <si>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C,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JSLP_POR_20H1_Alpha,JSLP_POR_20H1_PreAlpha,JSLP_POR_20H2_Beta,JSLP_POR_20H2_PV,JSLP_TestChip_19H1_PowerOn,JSLP_TestChip_19H1_PreAlpha,KBL_U21_PV,KBLR_Y_PV,KBLR_Y22_PV,LKF_Bx_ROW_19H1_Alpha,LKF_Bx_ROW_19H2_Beta,LKF_Bx_ROW_19H2_PV,LKF_Bx_ROW_20H1_PV,LKF_Simics_VP_RS4_PSS1.0,LKF_Simics_VP_RS4_PSS1.1,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Simics_VP_RS2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</si>
  <si>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S-states,USB/XHCI ports</t>
  </si>
  <si>
    <t>Test case added from IFWI mandotory check list
IceLake-UCIS-822
BC-RQTBC-14230
TGL: BC-RQTBCTL-742,BC-RQTBCTL-1324
JSL PRD Coverage : BC-RQTBC-16215
RKL Coverage ID :2203201386,2203202085
JSLP Coverage ID: 2203202085
LKF ROW Coverage ID : 4_335-LZ-795</t>
  </si>
  <si>
    <t>Intention of the testcase is to verify USB keyboard functionality pre and post Sx cycle</t>
  </si>
  <si>
    <t>GraCom,ICL-FW-PSS0.5,CNL_Automation_Production,CFL_Automation_Production,ICL_BAT_NEW,BIOS_EXT_BAT,InProdATMS1.0_03March2018,PSE 1.0,OBC-CNL-PCH-PXHCI-USB-USB3_Keyboard,OBC-CFL-PCH-PXHCI-USB-USB3_Keyboard,OBC-ICL-PCH-XHCI-USB-USB3_Keyboard,OBC-TGL-PCH-XHCI-USB-USB3_Keyboard,TGL_PSS_IN_PRODUCTION,ICL_ATMS1.0_Automation,GLK_ATMS1.0_Automated_TCs,KBLR_ATMS1.0_Automated_TCs,IFWI_TEST_SUITE,ADL/RKL/JSL,MTL_Test_Suite,MTL_PSS_0.8IFWI_SYNC,IFWI_COVERAGE_DELTA,RPLSGC1,RPLSGC2,ADLMLP4x,ADL-P_5SGC1,ADL-P_5SGC2,ADL-M_5SGC1,RPL-Px_5SGC1,RPL-Px_4SDC1,RPL-Px_3SDC2,RPL-P_5SGC1,RPL-P_4SDC1,RPL-P_3SDC2,RPL-S_2SDC4,RPL-S_ 5SGC1,RPL-S_4SDC1,RPL-S_4SDC2,RPL-S_3SDC1,RPL-S_2SDC1,RPL-S_2SDC2,RPL-S_2SDC3,NA_4_FHF,ADL_SBGA_5GC,RPL-S_2SDC7,RPL-P_3SDC3,ADL_SBGA_3SDC1,LNL_M_IFWI_PSS,ADL-S_Post-Si_In_Production,MTL-M_5SGC1,MTL-M_4SDC1,MTL-M_4SDC2,MTL-M_3SDC3,MTL-M_2SDC4,MTL-M_2SDC5,MTL-M_2SDC6,MTL_IFWI_CBV_PMC,MTL_IFWI_CBV_PCHC,MTL-P_5SGC1,MTL-P_4SDC1,MTL-P_4SDC2,MTL-P_3SDC3,MTL-P_3SDC4,MTL-P_2SDC5,MTL-P_2SDC6,RPL-S_Post-Si_In_Production,RPL-Px_4SP2,RPL-Px_2SDC1,RPL-P_2SDC3,RPL-P_2SDC4,MTLSDC1,MTLSDC2,MTLSDC3,MTLSDC4,MTLSDC5,MTLSDC6,LNLM5SGC,LNLM3SDC2,LNLM3SDC4,LNLM3SDC5,LNLM2SDC6,LNLM2SDC7,ARL_S_IFWI_0.8PSS,MTL_S_IFWI_PSS_PCH-phy_Payload,RPLS_SV1GC,RPLS_Win10GC,RPLS_SV1DC,RPLP_SV1GC,RPLP_Win10GC,RPLP_SV1DC1,RPLP_Win10DC1RPLP_SV1DC2,RPLP_Win10DC2</t>
  </si>
  <si>
    <t>alderlake-m,alderlake-p,alderlake-sb,arrowlake-s,lunarlake-m,lunarlake-p,lunarlake-s,meteorlake-m,meteorlake-p,meteorlake-s,raptorlake-p,raptorlake-px,raptorlake-s</t>
  </si>
  <si>
    <t>Validate USB Mouse enumeration and functionality over USB Type-A port pre and post Sx cycle</t>
  </si>
  <si>
    <t>CSS-IVE-132077</t>
  </si>
  <si>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C,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JSLP_POR_20H1_Alpha,JSLP_POR_20H1_PreAlpha,JSLP_POR_20H2_Beta,JSLP_POR_20H2_PV,JSLP_TestChip_19H1_PowerOn,JSLP_TestChip_19H1_PreAlpha,KBL_U21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Simics_VP_RS2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</si>
  <si>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Test case added from IFWI mandotory check list
IceLake-UCIS-892
BC-RQTBC-14230
TGL: BC-RQTBCTL-742
JSL PRD Coverage : BC-RQTBC-16215
RKL Coverage ID :2203202085
JSLP Coverage ID: 2203202085</t>
  </si>
  <si>
    <t>Intention of the testcase is to verify USB mouse enumeration and functionality pre and post Sx cycle</t>
  </si>
  <si>
    <t>GraCom,ICL-FW-PSS0.5,ICL_PSS_BAT_NEW,CNL_Automation_Production,CFL_Automation_Production,ICL_BAT_NEW,BIOS_EXT_BAT,InProdATMS1.0_03March2018,PSE 1.0,OBC-CNL-PCH-PXHCI-USB-USB2_USB3_Mouse,OBC-CFL-PCH-PXHCI-USB-USB2_USB3_Mouse,OBC-ICL-PCH-XHCI-USB-USB2_USB3_Mouse,OBC-TGL-PCH-XHCI-USB-USB2_USB3_Mouse,TGL_PSS_IN_PRODUCTION,ICL_ATMS1.0_Automation,GLK_ATMS1.0_Automated_TCs,KBLR_ATMS1.0_Automated_TCs,TGL_NEW_BAT,IFWI_TEST_SUITE,ADL/RKL/JSL,MTL_Test_Suite,MTL_PSS_0.8IFWI_SYNC,ADL_N_IFWIIFWI_COVERAGE_DELTA,RPLSGC1,RPLSGC2,ADLMLP4x,ADL-P_5SGC1,ADL-P_5SGC2,ADL-M_5SGC1,RPL-Px_5SGC1,RPL-Px_4SDC1,RPL-Px_3SDC2,RPL-P_5SGC1,RPL-P_4SDC1,RPL-P_3SDC2,RPL-S_2SDC4,RPL-S_ 5SGC1,RPL-S_4SDC1,RPL-S_4SDC2,RPL-S_3SDC1,RPL-S_2SDC1,RPL-S_2SDC2,RPL-S_2SDC3,NA_4_FHF,ADL_SBGA_5GC,RPL-S_2SDC7,RPL-P_2SDC4,ADL_SBGA_3SDC1,LNL_M_IFWI_PSS,ADL-S_Post-Si_In_Production,MTL-M_5SGC1,MTL-M_4SDC1,MTL-M_4SDC2,MTL-M_3SDC3,MTL-M_2SDC4,MTL-M_2SDC5,MTL-M_2SDC6,MTL_IFWI_CBV_PMC,MTL_IFWI_CBV_PCHC,ADL_N_IFWI_5SGC1,ADL_N_IFWI_4SDC1,ADL_N_IFWI_3SDC1,ADL_N_IFWI_2SDC1,ADL_N_IFWI_2SDC2,ADL_N_IFWI_2SDC3,MTL-P_5SGC1,MTL-P_4SDC1,MTL-P_4SDC2,MTL-P_3SDC3,MTL-P_3SDC4,MTL-P_2SDC5,MTL-P_2SDC6,RPL-S_Post-Si_In_Production,RPL-Px_4SP2,RPL-Px_2SDC1,RPL-P_2SDC3,MTLSGC1,MTLSDC2,MTLSDC3,MTLSDC4,MTLSDC5,MTLSDC6,LNLM4SDC1,LNLM3SDC2,LNLM3SDC4,LNLM3SDC5,LNLM2SDC6,LNLM2SDC7,ARL_S_IFWI_0.8PSS,MTL_S_IFWI_PSS_PCH-phy_Payload,RPLS_SV1GC,RPLS_Win10GC,RPLS_SV1DC,RPLP_SV1GC,RPLP_Win10GC,RPLP_SV1DC1,RPLP_Win10DC1RPLP_SV1DC2,RPLP_Win10DC2</t>
  </si>
  <si>
    <t>Verify No device yellow bangs pre and post Sx cycles with all device connected as per config planned ( Golden, delta, 5, 4, 3 STAR )</t>
  </si>
  <si>
    <t>CSS-IVE-132083</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</si>
  <si>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0.5C,ICL_HFPGA_RS1_PSS_0.5P,ICL_HFPGA_RS1_PSS_0.8C,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ICL_YN42_RS6_PV,KBL_U21_PV,KBL_U22_PV,KBL_U23e_PV,KBLR_Y_PV,LKF_A0_RS4_Alpha,LKF_A0_RS4_POE,LKF_B0_RS4_Beta,LKF_B0_RS4_PO,LKF_B0_RS4_PV ,LKF_Bx_ROW_19H1_Alpha,LKF_Bx_ROW_19H1_POE,LKF_Bx_ROW_19H2_Beta,LKF_Bx_ROW_19H2_PV,LKF_Bx_ROW_20H1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Simics_VP_RS2_PSS1.1,TGL_Simics_VP_RS4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</si>
  <si>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No yellow bangs should be seen in device manager pre and post Sx cycles</t>
  </si>
  <si>
    <t>GLK-IFWI-SI,ICL_PSS_BAT_NEW,GLK-RS3-10_IFWI,CNL_Automation_Production,CFL_Automation_Production,InProdATMS1.0_03March2018,PSE 1.0,OBC-CNL-PTF-PMC-PM-Sx,OBC-CFL-PTF-PMC-PM-Sx,OBC-LKF-PTF-PMC-PM-Sx,OBC-ICL-PTF-PMC-PM-Sx,OBC-TGL-PTF-PMC-PM-Sx,TGL_PSS_IN_PRODUCTION,ICL_ATMS1.0_Automation,GLK_ATMS1.0_Automated_TCs,CML_BIOS_SPL,KBLR_ATMS1.0_Automated_TCs,TGL_BIOS_PO_P3,TGL_IFWI_PO_P3,MCU_UTR,MCU_NO_HARM,CML_DG1_Delta,IFWI_TEST_SUITE,RPL-P_5SGC1,RPLP_SV1GC,RPLP_Win10GC,RPL-P_5SGC2,RPL-P_4SDC1,RPLP_SV1DC1,RPLP_Win10DC1,RPL-P_3SDC2,RPLP_SV1DC2,RPLP_Win10DC2,RPL-P_2SDC3,ADL/RKL/JSL,MTL_Test_Suite,IFWI_SYNC,RPL-S_5SGC1,RPL-S_2SDC3,RPL-S_2SDC2,RPL-S_2SDC7,RPL-S_2SDC1,RPL-S_3SDC1,RPL-S_4SDC1,RPL-S_3SDC2,ADL_SBGA_5GC,IFWI_COVERAGE_DELTA,RPLSGC2,RPLSGC1,ADLMLP4x,ADL-P_5SGC1,ADL-P_5SGC2,ADL-M_5SGC1,ADL-M_4SDC1,ADL-M_3SDC1,ADL-M_3SDC2,ADL-M_3SDC3,ADL-M_2SDC1,ADL-P_4SDC1,ADL-P_4SDC2,ADL-P_3SDC1,ADL-P_3SDC2,ADL-P_3SDC3,ADL-P_3SDC4,ADL-P_2SDC1,ADL-P_2SDC2,ADL-P_2SDC3,ADL-P_2SDC4,ADL-P_2SDC5,ADL-P_2SDC6_OC,ADL-P_3SDC5,RPL-Px_5SGC1,RPL-Px_3SDC1,RPL_S_IFWI_PO_Phase2,RPL-S_ 5SGC1,RPL-S_4SDC1,RPL-S_3SDC2,RPL-S_4SDC2,RPLS_SV1GC,RPLS_Win10GC,RPLS_SV1DC,RPL-S_3SDC1,RPL-S_2SDC1,RPL-S_2SDC2,RPL-S_2SDC7,RPL-S_2SDC3,RPL-S_2SDC4,ADL_SBGA_3SDC1,RPL_Px_PO_P2,ADL-S_Post-Si_In_Production,RPL_SBGA_IFWI_PO_Phase2,MTL_IFWI_CBV_PMC,RPL_P_PO_P2,RPL-S_Post-Si_In_Production,RPL-SBGA_5SC,RPL-SBGA_4SC,RPLHx_SV1GC,RPLHx_Win10GC,RPL-SBGA_DC3,RPL-SBGA_3SC,MTLSGC1, MTLSDC4,MTLSDC2,MTLSDC1,MTLSDC5,MTLSDC3</t>
  </si>
  <si>
    <t>alderlake-m,alderlake-p,alderlake-sb,arrowlake-s,lunarlake-m,lunarlake-p,lunarlake-s,meteorlake-m,meteorlake-p,meteorlake-s,raptorlake-p,raptorlake-px,raptorlake-s,raptorlake-sbga,tigerlake-h</t>
  </si>
  <si>
    <t>Verify camera is functioning properly for capturing images</t>
  </si>
  <si>
    <t>CSS-IVE-132097</t>
  </si>
  <si>
    <t>AML_5W_Y22_ROW_PV,AMLR_Y42_PV_RS6,CFL_H62_RS2_PV,CFL_H62_RS3_PV,CFL_H62_RS4_PV,CFL_H62_RS5_PV,CFL_H82_RS5_PV,CFL_H82_RS6_PV,CFL_KBPH_S62_RS3_PV,CFL_KBPH_S82_RS6_PV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U42_DDR4_HR19_Beta,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NL_H82_PV,CNL_U22_PV,CNL_Y22_PV,GLK_B0_RS3_PV,ICL_U42_RS6_PV,ICL_Y42_RS6_PV,JSLP_POR_20H1_Alpha,JSLP_POR_20H1_PowerOn,JSLP_POR_20H1_PreAlpha,JSLP_POR_20H2_Beta,JSLP_POR_20H2_PV,JSLP_PSS_1.0_19H1_REV2,JSLP_PSS_1.1_19H1_REV2,KBL_H42_PV,KBL_S42_PV,KBL_U21_PV,KBL_U22_PV,KBL_U23e_PV,KBL_Y22_PV,KBLR_Y_PV,LKF_A0_RS4_Alpha,LKF_A0_RS4_POE,LKF_B0_RS4_Beta,LKF_B0_RS4_PO,LKF_B0_RS4_PV ,LKF_Bx_ROW_19H1_Alpha,LKF_Bx_ROW_19H1_POE,LKF_Bx_ROW_19H2_Beta,LKF_Bx_ROW_19H2_PV,LKF_Bx_ROW_20H1_PV,LKF_N-1_(BXTM)_RS3_POE,LKF_Simics_VP_RS4_PSS1.0,LKF_Simics_VP_RS4_PSS1.1,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H81_RS4_PV,TGL_H81_19H2_RS6_POE,TGL_H81_19H2_RS6_PreAlpha,TGL_Simics_VP_RS2_PSS1.1,TGL_Simics_VP_RS4_PSS0.8,TGL_Simics_VP_RS4_PSS1.0 ,TGL_Simics_VP_RS4_PSS1.1,TGL_Simics_VP_RS5_PSS1.1,TGL_U42_RS4_PV,TGL_UY42_PO,TGL_Y42_RS4_PV,TGL_Z0_(TGPLP-A0)_RS4_PPOExit,WHL_U42_Corp_PV,WHL_U42_PV,WHL_U43e_Corp_PV,TGL_U42_RS6_Alpha,TGL_U42_RS6_Beta,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</si>
  <si>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BC-RQTBC-9948
BC-RQTBC-9957
IceLake-UCIS-1493
4_335-UCIS-1682
4_335-UCIS-2700
4_335-UCIS-2420
4_335-UCIS-2292
TGL HSD ES ID:220194368
TGL HSD ES ID:220195228
TGL HSD ES ID:220637227
TGL HSD ES ID:220997168
TGL HSD ES ID:220997169
TGL HSD ES ID:220637230
TGL FR: 2207486920, 2207486923
BC-RQTBC-16843
JSLP: 1607196201,1607196305</t>
  </si>
  <si>
    <t>Intention of the testcase is to verify Camera functionality</t>
  </si>
  <si>
    <t>GLK-FW-PO,KBL-PCH-NoCAM,GLK-IFWI-SI,L5_milestone_only,GLK-RS3-10_IFWI,ICL_BAT_NEW,TGL_NEW,LKF_ERB_PO,BIOS_EXT_BAT,LKF_PO_Phase2,UDL2.0_ATMS2.0,LKF_PO_New_P3,TGL_ERB_PO,OBC-ICL-CPU-IPU-Camera-MIPI,OBC-TGL-CPU-IPU-Camera-MIPI,CML_BIOS_SPL,TGL_BIOS_PO_P2,TGL_IFWI_PO_P3,LKF_B0_Power_ON,IFWI_TEST_SUITE,ADL/RKL/JSL,COMMON_QRC_BAT,MTL_Test_Suite,MTL_PSS_0.8,MTL_PSS_1.0IFWI_SYNC,IFWI_FOC_BAT,ADL_N_IFWIIFWI_COVERAGE_DELTA,ADLMLP4x,RPL_S_NA,ADL-P_5SGC1,RPL_S_MASTER,ADL-M_5SGC1,ADL-M_3SDC1,ADL-M_3SDC2,ADL-M_2SDC1,ADL-P_3SDC3,RPL-Px_4SDC1,RPL-P_3SDC2,RPLP_SV1DC2,RPLP_Win10DC2,MTL_IFWI_BAT,ADL-M_2SDC2,RPL-P_3SDC3,RPL-P_PNP_GC,LNL_M_IFWI_PSS,MTL-M_4SDC1,MTL-M_2SDC4,MTL_IFWI_IAC_IUNIT,MTL_IFWI_CBV_IUNIT,MTL IFWI_Payload_Platform-Val,ADL_N_IFWI_5SGC1,ADL_N_IFWI_4SDC1,ADL_N_IFWI_2SDC1,ADL_N_IFWI_2SDC2,ADL_N_IFWI_IEC_IPU,RPL_Px_PO_New_P2,RPL-P_3SDC2,RPLP_SV1DC2,RPLP_Win10DC2,MTL-P_IFWI_PO,ARL_S_IFWI_1.1PSS,RPL-Px_4SP2</t>
  </si>
  <si>
    <t>alderlake-m,alderlake-n,alderlake-p,lunarlake-m,lunarlake-p,meteorlake-m,meteorlake-p,raptorlake-p,raptorlake-px,raptorlake-sbga</t>
  </si>
  <si>
    <t>Verify front camera is functioning properly for capturing images post Sx cycle</t>
  </si>
  <si>
    <t>CSS-IVE-132101</t>
  </si>
  <si>
    <t>AML_5W_Y22_ROW_PV,AMLR_Y42_PV_RS6,CFL_H62_RS2_PV,CFL_H62_RS3_PV,CFL_H62_RS4_PV,CFL_H62_RS5_PV,CFL_H82_RS5_PV,CFL_H82_RS6_PV,CFL_KBPH_S62_RS3_PV,CFL_KBPH_S82_RS6_PV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U42_DDR4_HR19_Beta,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NL_H82_PV,CNL_U22_PV,CNL_Y22_PV,GLK_B0_RS3_PV,ICL_U42_RS6_PV,ICL_Y42_RS6_PV,JSLP_POR_20H1_Alpha,JSLP_POR_20H1_PreAlpha,JSLP_POR_20H2_Beta,JSLP_POR_20H2_PV,KBL_H42_PV,KBL_S42_PV,KBL_U21_PV,KBL_U22_PV,KBL_U23e_PV,KBL_Y22_PV,KBLR_Y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H81_RS4_PV,TGL_H81_19H2_RS6_PreAlpha,TGL_Simics_VP_RS2_PSS1.1,TGL_Simics_VP_RS4_PSS0.8,TGL_Simics_VP_RS4_PSS1.0 ,TGL_Simics_VP_RS4_PSS1.1,TGL_Simics_VP_RS5_PSS1.1,TGL_U42_RS4_PV,TGL_Y42_RS4_PV,TGL_Z0_(TGPLP-A0)_RS4_PPOExit,WHL_U42_Corp_PV,WHL_U42_PV,WHL_U43e_Corp_PV,TGL_U42_RS6_Alpha,TGL_U42_RS6_Beta,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</si>
  <si>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BC-RQTBC-9948
BC-RQTBC-9957
TGL HSD ES ID:220997168
TGL HSD ES ID:220997169
TGL HSD ES ID:220637230
TGL: 2207486921, 2207486919
BC-RQTBC-16843</t>
  </si>
  <si>
    <t>Ensure that front Camera functionality of capturing image should work properly without any issue pre and post Sx cycle</t>
  </si>
  <si>
    <t>KBL-PCH-NoCAM,ICL_BAT_NEW,TGL_NEW,BIOS_EXT_BAT,UDL2.0_ATMS2.0,OBC-ICL-CPU-IPU-Camera-MIPI,OBC-TGL-CPU-IPU-Camera-MIPI,IFWI_TEST_SUITE,ADL/RKL/JSL,ADL_Arch_Phase3,MTL_Test_Suite,IFWI_SYNC,IFWI_FOC_BAT,ADL_N_IFWIIFWI_COVERAGE_DELTA,RPL_S_NA,RPL_S_MASTER,ADL-M_3SDC1,ADL-M_3SDC2,ADL-M_2SDC1,ADL-P_2SDC4,RPL-Px_4SDC1,RPL-P_3SDC2,RPLP_SV1DC2,RPLP_Win10DC2,ADL-M_5SGC1,ADL-M_2SDC2,RPL-P_3SDC3,RPL-P_PNP_GC,MTL-M_4SDC1,MTL-M_2SDC4,MTL_IFWI_IAC_IUNIT,MTL_IFWI_CBV_PMC,MTL_IFWI_CBV_IUNIT,MTL IFWI_Payload_Platform-Val,ADL_N_IFWI_5SGC1,ADL_N_IFWI_4SDC1,ADL_N_IFWI_2SDC1,ADL_N_IFWI_2SDC2,ADL_N_IFWI_IEC_PMC,ADL_N_IFWI_IEC_IPU,MTL_M_P_PV_POR,RPL_Px_PO_New_P3,RPL-P_3SDC2,RPLP_SV1DC2,RPLP_Win10DC2,RPL-Px_4SP2</t>
  </si>
  <si>
    <t>alderlake-m,alderlake-n,alderlake-p,lunarlake-m,lunarlake-p,meteorlake-m,meteorlake-p,raptorlake-p,raptorlake-px</t>
  </si>
  <si>
    <t>Verify CPU turbo boost functionality pre and post Sx cycle</t>
  </si>
  <si>
    <t>CSS-IVE-132146</t>
  </si>
  <si>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H42_PV,KBL_S22_PV,KBL_S42_PV,KBL_U21_PV,KBL_U22_PV,KBL_U23e_PV,KBL_Y22_PV,KBLR_U42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</si>
  <si>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S-states,Turbo</t>
  </si>
  <si>
    <t>Written based on IFWI mandatory test case check list
TGL : BC-RQTBCTL-2684
JSLP : 1607196257</t>
  </si>
  <si>
    <t>CPU turbo boost should be functional post S3 cycle</t>
  </si>
  <si>
    <t>Intention of the testcase is to verify CPU turbo boost functionality pre and post Sx cycle</t>
  </si>
  <si>
    <t>ICL_BAT_NEW,BIOS_EXT_BAT,InProdATMS1.0_03March2018,PSE 1.0,OBC-CNL-CPU-PMC-PM-Turbo,OBC-TGL-CPU-PMC-PM-Turbo,OBC-ICL-CPU-PMC-PM-Turbo,OBC-CFL-CPU-PMC-PM-Turbo,GLK_ATMS1.0_Automated_TCs,TGL_IFWI_PO_P3,MCU_UTR,rkl_cml_s62,IFWI_TEST_SUITE,ADL/RKL/JSL,ADL_Arch_Phase_!,MTL_Test_Suite,IFWI_SYNC,MTL_PSS_1.0,ADL_N_IFWIIFWI_COVERAGE_DELTA,RPLSGC1,RPLSGC2,ADLMLP4x,ADL-P_5SGC1,ADL-P_5SGC2,RPL-S_ 5SGC1,ADL_SBGA_5GC,ADL_SBGA_3SDC1,MTL_PSS_1.0_BLOCK,RPL-S_5SGC1,RPL-S_4SDC1,RPL-S_4SDC2,RPL-S_3SDC1,RPL-S_2SDC1,RPL-S_2SDC2,RPL-S_2SDC3,RPL-S_2SDC8,MTL_IFWI_PSS_BLOCK,RPL-P_5SGC1,RPL-P_4SDC1,RPL-P_3SDC2,RPL-P_2SDC3,RPL-S_2SDC7,ADL-S_Post-Si_In_Production,MTL_IFWI_CBV_DMU,MTL_IFWI_CBV_PMC,MTL_IFWI_CBV_PUNIT,MTL IFWI_Payload_Platform-Val,ADL_N_IFWI_2SDC3,ADL_N_IFWI_2SDC1,ADL_N_IFWI_3SDC1,ADL_N_IFWI_4SDC1,ADL_N_IFWI_5SGC1,MTL-P_5SGC1,MTL-P_4SDC1,MTL-P_4SDC2,MTL-P_3SDC4,RPL-SBGA_5SC,RPL-SBGA_4SC,RPL-SBGA_3SC,RPL-SBGA_2SC1,RPL-SBGA_2SC2,RPL-S_Post-Si_In_Production</t>
  </si>
  <si>
    <t>alderlake-n,alderlake-p,alderlake-sb,arrowlake-s,lunarlake-p,lunarlake-s,meteorlake-m,meteorlake-p,raptorlake-p,raptorlake-s,raptorlake-sbga</t>
  </si>
  <si>
    <t>Validate USB 2.0 device enumeration when hot plug device pre and post  Sx cycle over USB Type-A port</t>
  </si>
  <si>
    <t>CSS-IVE-132191</t>
  </si>
  <si>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C,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TestChip_19H1_PowerOn,JSLP_TestChip_19H1_PreAlpha,KBL_U21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Simics_VP_RS2_PSS1.1,TGL_U42_RS4_PV,TGL_Y42_RS4_PV,TGL_Z0_(TGPLP-A0)_RS4_PPOExit,WHL_U42_Corp_PV,WHL_U42_PV,WHL_U43e_Corp_PV,ADL-S_ADP-S_UDIMM_DDR5_1DPC_PV,ADL-S_ADP-S_UDIMM_DDR5_2DPC_Alpha,ADL-S_ADP-S_UDIMM_DDR5_2DPC_Beta,ADL-S_ADP-S_UDIMM_DDR5_2DPC_PreAlpha,ADL-S_ADP-S_UDIMM_DDR5_2DPC_PV,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</si>
  <si>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S-states,USB/XHCI ports,USB2.0</t>
  </si>
  <si>
    <t>BC-RQTBC-12570
BC-RQTBC-9831
BC-RQTBC-496
BC-RQTBC-13074
IceLake-UCIS-768
BC-RQTBC-14231
TGL: BC-RQTBCTL-743
JSL PRD Coverage: BC-RQTBC-16216
CML PRD Coverage:BC-RQTBC-12570
RKL Coverage ID :2203202105
JSLP Coverage ID: 2203202105
ADL : 2205446166</t>
  </si>
  <si>
    <t>USB device should get enumerated on hot plugging pre and post sx cycles</t>
  </si>
  <si>
    <t>Intention of the testcase is to verify USB devices enumeration</t>
  </si>
  <si>
    <t>GraCom,ICL-FW-PSS0.5,CFL-PRDtoTC-Mapping,ICL_PSS_BAT_NEW,CNL_Automation_Production,CFL_Automation_Production,ICL_BAT_NEW,BIOS_EXT_BAT,InProdATMS1.0_03March2018,PSE 1.0,OBC-CNL-PCH-PXHCI-USB-USB2_Storage,OBC-ICL-PCH-XHCI-USB-USB2_Storage,OBC-TGL-PCH-XHCI-USB-USB2_Storage,OBC-CFL-PCH-PXHCI-USB-USB2_Storage,TGL_PSS_IN_PRODUCTION,ICL_ATMS1.0_Automation,GLK_ATMS1.0_Automated_TCs,KBLR_ATMS1.0_Automated_TCs,TGL_NEW_BAT,IFWI_TEST_SUITE,ADL/RKL/JSL,MTL_Test_Suite,IFWI_SYNC,ADL_N_IFWIIFWI_COVERAGE_DELTA,RPLSGC1,RPLSGC2,ADLMLP4x,ADL-P_5SGC1,ADL-P_5SGC2,ADL-M_5SGC1,RPL-Px_5SGC1, ,RPL-Px_4SDC1,RPL-Px_3SDC2,RPL-P_5SGC1,,RPL-P_4SDC1,RPL-P_3SDC2,,RPL-S_2SDC4,RPL-S_ 5SGC1, RPL-S_4SDC1, RPL-S_4SDC2, RPL-S_3SDC1, RPL-S_2SDC1, RPL-S_2SDC2, RPL-S_2SDC3, RPL-S_2SDC4,NA_4_FHF, ADL_SBGA_5GC,ADL_SBGA_3SDC1,ADL-S_Post-Si_In_Production,MTL-M_5SGC1,MTL-M_4SDC1,MTL-M_4SDC2,MTL-M_3SDC3,MTL-M_2SDC4,MTL-M_2SDC5,MTL-M_2SDC6,MTL_IFWI_CBV_PMC,MTL_IFWI_CBV_PCHC,ADL_N_IFWI_5SGC1 ,ADL_N_IFWI_4SDC1, ADL_N_IFWI_3SDC1, ADL_N_IFWI_2SDC1 ,ADL_N_IFWI_2SDC2, ADL_N_IFWI_2SDC3,ADL_N_IFWI_IEC_PMC,MTL-P_5SGC1, MTL-P_4SDC1 ,MTL-P_4SDC2 ,MTL-P_3SDC3 ,MTL-P_3SDC4 ,MTL-P_2SDC5 ,MTL-P_2SDC6,ADL-N_Post-Si_In_Production,RPL-S_Post-Si_In_Production,RPL-Px_4SP2, RPL-Px_2SDC1,RPL-P_2SDC3,RPL-P_2SDC4,MTLSGC1,MTLSDC1,MTLSDC2,MTLSDC3,MTLSDC4,MTLSDC5,MTLSDC6,LNLM5SGC,LNLM3SDC2,LNLM3SDC4,LNLM3SDC5,LNLM2SDC6,LNLM2SDC7,RPLS_SV1GC,RPLS_Win10GC,RPLS_SV1DC,RPLP_SV1GC,RPLP_Win10GC,RPLP_SV1DC1,RPLP_Win10DC1RPLP_SV1DC2,RPLP_Win10DC2</t>
  </si>
  <si>
    <t>Validate USB 3.0 device enumeration when hot plug device pre and post  Sx/S0ix cycle over USB Type-A port</t>
  </si>
  <si>
    <t>CSS-IVE-132192</t>
  </si>
  <si>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C,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TestChip_19H1_PowerOn,JSLP_TestChip_19H1_PreAlpha,KBL_U21_PV,KBLR_Y_PV,KBLR_Y22_PV,LKF_Bx_ROW_19H1_Alpha,LKF_Bx_ROW_19H2_Beta,LKF_Bx_ROW_19H2_PV,LKF_Bx_ROW_20H1_PV,LKF_Simics_VP_RS4_PSS1.0,LKF_Simics_VP_RS4_PSS1.1,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Simics_VP_RS2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</si>
  <si>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S0ix-states,S-states,USB/XHCI ports,USB3.0</t>
  </si>
  <si>
    <t>BC-RQTBC-12571
BC-RQTBC-12568
BC-RQTBC-9832
BC-RQTBC-497
BC-RQTBC-494
IceLake-UCIS-768
BC-RQTBC-14232
TGL: BC-RQTBCTL-744,BC-RQTBCTL-741
JSL PRD Coverage: BC-RQTBC-16214,BC-RQTBC-16217
CML PRD Coverage: BC-RQTBC-12571	,BC-RQTBC-12568
RKL Coverage ID :2203202096,2203202189
JSLP Coverage ID: 2203202096,2203202189
LKF ROW Coverage ID : 4_335-LZ-795</t>
  </si>
  <si>
    <t>GraCom,ICL-FW-PSS0.5,CFL-PRDtoTC-Mapping,ICL_PSS_BAT_NEW,CNL_Automation_Production,CFL_Automation_Production,ICL_BAT_NEW,BIOS_EXT_BAT,InProdATMS1.0_03March2018,PSE 1.0,OBC-CNL-PCH-PXHCI-USB-USB3_Storage,OBC-CFL-PCH-PXHCI-USB-USB3_Storage,OBC-ICL-PCH-XHCI-USB-USB3_Storage,OBC-TGL-PCH-XHCI-USB-USB3_Storage,TGL_PSS_IN_PRODUCTION,ICL_ATMS1.0_Automation,GLK_ATMS1.0_Automated_TCs,KBLR_ATMS1.0_Automated_TCs,TGL_NEW_BAT,IFWI_TEST_SUITE,ADL/RKL/JSL,MTL_Test_Suite,IFWI_SYNC,ADL_N_IFWIIFWI_COVERAGE_DELTA,RPLSGC1,RPLSGC2,ADLMLP4x,ADL-P_5SGC1,ADL-P,RPL-S_2SDC4_5SGC2,ADL-M_5SGC1,RPL-Px_5SGC1, ,RPL-Px_4SDC1,RPL-Px_3SDC2,RPL-P_5SGC1,,RPL-P_4SDC1,RPL-P_3SDC2,,RPL-S_ 5SGC1, RPL-S_4SDC1, RPL-S_4SDC2, RPL-S_3SDC1, RPL-S_2SDC1, RPL-S_2SDC2, RPL-S_2SDC3, RPL-S_2SDC4,NA_4_FHF, ADL_SBGA_5GC,ADL_SBGA_3SDC1,ADL-S_Post-Si_In_Production,MTL-M_5SGC1,MTL-M_4SDC1,MTL-M_4SDC2,MTL-M_3SDC3,MTL-M_2SDC4,MTL-M_2SDC5,MTL-M_2SDC6,MTL_IFWI_CBV_PMC,MTL_IFWI_CBV_PCHC,ADL_N_IFWI_5SGC1 ,ADL_N_IFWI_4SDC1, ADL_N_IFWI_3SDC1, ADL_N_IFWI_2SDC1 ,ADL_N_IFWI_2SDC2, ADL_N_IFWI_2SDC3,ADL_N_IFWI_IEC_PMC,MTL-P_5SGC1, MTL-P_4SDC1 ,MTL-P_4SDC2 ,MTL-P_3SDC3 ,MTL-P_3SDC4 ,MTL-P_2SDC5 ,MTL-P_2SDC6,RPL-S_Post-Si_In_Production,RPL-Px_4SP2, RPL-Px_2SDC1,RPL-P_2SDC3,RPL-P_2SDC4,MTLSGC1,MTLSDC1,MTLSDC2,MTLSDC3,MTLSDC4,MTLSDC5,MTLSDC6,LNLM5SGC,LNLM3SDC2,LNLM3SDC4,LNLM3SDC5,LNLM2SDC6,LNLM2SDC7,RPLS_SV1GC,RPLS_Win10GC,RPLS_SV1DC,RPLP_SV1GC,RPLP_Win10GC,RPLP_SV1DC1,RPLP_Win10DC1RPLP_SV1DC2,RPLP_Win10DC2</t>
  </si>
  <si>
    <t>Verify Intel Display Audio enumeration pre and post Sx cycle</t>
  </si>
  <si>
    <t>CSS-IVE-132198</t>
  </si>
  <si>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Simics_VP_RS1_PSS_0.5C,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H81_RS4_PV,TGL_H81_19H2_RS6_PreAlpha,TGL_Simics_VP_RS2_PSS0.5,TGL_Simics_VP_RS2_PSS0.8,TGL_Simics_VP_RS2_PSS1.0,TGL_Simics_VP_RS2_PSS1.1,TGL_Simics_VP_RS4_PSS0.8,TGL_Simics_VP_RS4_PSS1.0 ,TGL_Simics_VP_RS4_PSS1.1,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</si>
  <si>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BC-RQTBC-10138
TGL HSD ID:220194370
JSL+: 2202557339</t>
  </si>
  <si>
    <t>Intel HD Audio get enumerated pre and post cycle</t>
  </si>
  <si>
    <t>This test is to verify Intel HD Audio enumeration post Sx cycle</t>
  </si>
  <si>
    <t>ICL-FW-PSS0.5,ICL_PSS_BAT_NEW,CNL_Automation_Production,CFL_Automation_Production,InProdATMS1.0_03March2018,PSE 1.0,TGL_VP_NA,OBC-CNL-GPU-DDI-Display-HDMI_Audio,OBC-CFL-GPU-DDI-Display-HDMI_Audio,OBC-ICL-GPU-DDI-Display-HDMI_Audio,OBC-TGL-GPU-DDI-Display-HDMI_Audio,RKL_PSS0.5,TGL_PSS_IN_PRODUCTION,ICL_ATMS1.0_Automation,GLK_ATMS1.0_Automated_TCs,KBLR_ATMS1.0_Automated_TCs,TGL_NEW_BAT,CML_DG1_Delta,IFWI_TEST_SUITE,ADL/RKL/JSL,ADL_Arch_Phase3,MTL_Test_Suite,IFWI_SYNC,IFWI_FOC_BAT,ADL_N_IFWI,MTL_IFWI_PSS_EXTENDEDIFWI_COVERAGE_DELTA,ADLMLP4x,ADL-P_5SGC1,ADL-P_5SGC2,ADL-M_5SGC1,RPL-Px_5SGC1,RPL-Px_4SDC1,RPL-P_4SDC1,RPLP_SV1DC1,RPLP_Win10DC1,RPL-P_3SDC2,RPLP_SV1DC2,RPLP_Win10DC2,RPL-P_2SDC4,RPL-S_ 5SGC1,RPLS_Win10GC,RPLS_SV1GC,RPL-S_4SDC1,RPL-S_3SDC1,RPL-S_4SDC2,RPL-S_2SDC1,RPL-S_2SDC2,RPL-S_2SDC3,ADL_SBGA_5GC,ADL_SBGA_3DC1,ADL_SBGA_3DC2,ADL_SBGA_3DC3,ADL_SBGA_3DC4,ADL-M_3SDC1,ADL-M_3SDC2,ADL-M_2SDC1,ADL-M_2SDC2,RPL-P_3SDC3,RPL-P_PNP_GC,RPL-S_2SDC7,LNL_M_IFWI_PSS,ADL_SBGA_3SDC1,ADL-S_Post-Si_In_Production,MTL-M_5SGC1,MTL-M_3SDC3,MTL_IFWI_IAC_ACE ROM EXT,MTL_IFWI_CBV_ACE FW,MTL_IFWI_CBV_PMC,ADL_N_IFWI_IEC_PMC,RPL-SBGA_5SC,RPLHx_SV1GC,RPLHx_Win10GC,RPL-SBGA_4SC,RPL-SBGA_3SC,RPL-SBGA_2SC1,RPL-SBGA_2SC2,RPL-S_Post-Si_In_Production,RPL-Px_4SP2,RPL-Px_2SDC1,ARL_S_IFWI_0.8PSS,ADL_N_IFWI_5SGC1, MTLSDC4,RPL_Hx-R-GC,RPL_Hx-R-DC1,RPL-SBGA_DC3</t>
  </si>
  <si>
    <t>alderlake-m,alderlake-n,alderlake-p,alderlake-s,alderlake-sb,arrowlake-s,lunarlake-m,lunarlake-p,lunarlake-s,meteorlake-m,meteorlake-p,meteorlake-s,raptorlake-p,raptorlake-px,raptorlake-s,raptorlake-sbga,raptorlake_refresh-sbga</t>
  </si>
  <si>
    <t>Verify switching camera functioning properly post Sx/S0ix cycle</t>
  </si>
  <si>
    <t>CSS-IVE-132202</t>
  </si>
  <si>
    <t>AMLR_Y42_PV_RS6,CFL_H62_RS3_PV,CFL_H62_RS4_PV,CFL_S62_RS4_PV,CFL_S82_RS5_PV,CFL_S82_RS6_PV,CFL_U43e_PV,CML_H102_CMPH_DDR4_RS6_SR20_Beta,CML_H102_CMPH_DDR4_RS6_SR20_POE,CML_H102_CMPH_DDR4_RS7_SR20_PV,CML_H82_CMPH_DDR4_RS6_SR20_Beta,CML_H82_CMPH_DDR4_RS6_SR20_POE,CML_H82_CMPH_DDR4_RS7_SR20_PV,CML_U42_DDR4_HR19_Beta,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NL_H82_PV,CNL_U22_PV,CNL_Y22_PV,ICL_U42_RS6_PV,ICL_Y42_RS6_PV,KBL_U21_PV,KBL_Y22_PV,KBLR_Y_PV,TGL_ H81_RS4_Alpha,TGL_ H81_RS4_Beta,TGL_ H81_RS4_PV,TGL_H81_19H2_RS6_PreAlpha,TGL_Simics_VP_RS2_PSS1.1,TGL_U42_RS4_PV,TGL_Y42_RS4_PV,TGL_U42_RS6_Alpha,TGL_U42_RS6_Beta,TGL_U42_RS6_PV,TGL_Y42_RS6_Alpha,TGL_Y42_RS6_Beta,TGL_Y42_RS6_PV,AML_Y42_Win10X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</si>
  <si>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Camera - 2D imaging (integrated and discrete ISP),S0ix-states,S-states</t>
  </si>
  <si>
    <t>BC-RQTBC-9948
BC-RQTBC-9957
TGL HSD ED ID:220997169
TGL HSD ED ID:220637227</t>
  </si>
  <si>
    <t>ifwi.alderlake,ifwi.arrowlake,ifwi.lunarlake,ifwi.meteorlake,ifwi.raptorlake</t>
  </si>
  <si>
    <t>ifwi.alderlake,ifwi.meteorlake,ifwi.raptorlake</t>
  </si>
  <si>
    <t>GraCom,ICL_BAT_NEW,TGL_NEW,BIOS_EXT_BAT,UDL2.0_ATMS2.0,OBC-ICL-CPU-IPU-Camera-MIPI,OBC-TGL-CPU-IPU-Camera-MIPI,IFWI_TEST_SUITE,ADL/RKL/JSL,ADL_Arch_Phase3,MTL_Test_Suite,IFWI_SYNC,ADL_N_IFWIIFWI_COVERAGE_DELTA,RPL_S_NA,ADL-P_5SGC2,ADL-M_3SDC1,ADL-M_3SDC2,ADL-M_2SDC1,ADL-P_2SDC4,RPL-Px_4SDC1,RPL-P_5SGC1,RPLP_SV1GC,RPLP_Win10GC,RPL-P_3SDC2,RPLP_SV1DC2,RPLP_Win10DC2,ADL-M_5SGC1,ADL-M_2SDC2,RPL-P_3SDC3,RPL-P_PNP_GC,MTL-M_4SDC1,MTL-M_2SDC4,MTL_IFWI_CBV_PMC,MTL_IFWI_CBV_IUNIT,MTL IFWI_Payload_Platform-Val,ADL_N_IFWI_5SGC1,ADL_N_IFWI_4SDC1,ADL_N_IFWI_2SDC1,ADL_N_IFWI_2SDC2,ADL_N_IFWI_IEC_PMC,ADL_N_IFWI_IEC_IPU,MTL_M_P_PV_POR,RPL_Px_PO_New_P3</t>
  </si>
  <si>
    <t>Validate USB 2.0 devices functionality over USB Type-A port with pre and post Sx cycle</t>
  </si>
  <si>
    <t>CSS-IVE-132206</t>
  </si>
  <si>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C,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JSLP_POR_20H1_Alpha,JSLP_POR_20H1_PreAlpha,JSLP_POR_20H2_Beta,JSLP_POR_20H2_PV,JSLP_TestChip_19H1_PreAlpha,KBL_U21_PV,KBLR_Y_PV,KBLR_Y22_PV,LKF_Bx_ROW_19H1_Alpha,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0.5,RKL_Simics_VP_PSS0.8,RKL_Simics_VP_PSS1.0,RKL_Simics_VP_PSS1.1,TGL_ H81_RS4_Alpha,TGL_ H81_RS4_Beta,TGL_ H81_RS4_PV,TGL_H81_19H2_RS6_PreAlpha,TGL_Simics_VP_RS2_PSS0.5,TGL_Simics_VP_RS2_PSS0.8,TGL_Simics_VP_RS2_PSS1.0,TGL_Simics_VP_RS2_PSS1.1,TGL_Simics_VP_RS4_PSS0.8,TGL_Simics_VP_RS4_PSS1.0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</si>
  <si>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BC-RQTBC-13060
BC-RQTBC-12570
BC-RQTBC-12568
BC-RQTBC-9831
BC-RQTBC-494
BC-RQTBC-496
BC-RQTBC-13074
IceLake-UCIS-843
BC-RQTBC-14231
TGL: BC-RQTBCTL-743,BC-RQTBCTL-741
JSL PRD Coverage: BC-RQTBC-16214, BC-RQTBC-16216
CML PRD Coverage:BC-RQTBC-12570	,BC-RQTBC-12568
RKL Coverage ID :2203202096,2203202105,1209951144
JSLP Coverage ID: 2203202096, 2203202105
LKF ROW Coverage ID : 4_335-LZ-795</t>
  </si>
  <si>
    <t>USB 2.0 devices should be functional in USB Host mode pre and post cycle</t>
  </si>
  <si>
    <t>Intention of the testcase is to verify USB devices functionality</t>
  </si>
  <si>
    <t>GraCom,Demo1_OneValidation,APL-SIMICS-BAT,ICL-FW-PSS0.5,CFL-PRDtoTC-Mapping,ICL_PSS_BAT_NEW,CNL_Automation_Production,CFL_Automation_Production,InProdATMS1.0_03March2018,PSE 1.0,OBC-CNL-PCH-PXHCI-USB-USB2_Storage,OBC-ICL-PCH-XHCI-USB-USB2_Storage,OBC-TGL-PCH-XHCI-USB-USB2_Storage,OBC-CFL-PCH-PXHCI-USB-USB2_Storage,RKL_PSS0.5,TGL_PSS_IN_PRODUCTION,ICL_ATMS1.0_Automation,GLK_ATMS1.0_Automated_TCs,KBLR_ATMS1.0_Automated_TCs,IFWI_TEST_SUITE,ADL/RKL/JSL,MTL_Test_Suite,MTL_PSS_0.8IFWI_SYNC,ADL_N_IFWIIFWI_COVERAGE_DELTA,RPLSGC1,RPLSGC2,ADLMLP4x,ADL-P_5SGC1,ADL-P_5SGC2,ADL-M_5SGC1,RPL-Px_5SGC1,RPL-Px_4SDC1,RPL-Px_3SDC2,RPL-S_2SDC4,ADL_SBGA_5GC,RPL-P_5SGC1,RPL-P_4SDC1,RPL-P_3SDC2,RPL-S_ 5SGC1,RPL-S_4SDC1,RPL-S_4SDC2,RPL-S_3SDC1,RPL-S_2SDC1,RPL-S_2SDC2,RPL-S_2SDC3,NA_4_FHF,ADL_SBGA_3SDC1,LNL_M_IFWI_PSS,ADL-S_Post-Si_In_Production,MTL-M_5SGC1,MTL-M_4SDC1,MTL-M_4SDC2,MTL-M_3SDC3,MTL-M_2SDC4,MTL-M_2SDC5,MTL-M_2SDC6,MTL_IFWI_CBV_PMC,MTL_IFWI_CBV_PCHC,MTL-M/P_Pre-Si_In_Production,ADL_N_IFWI_5SGC1,ADL_N_IFWI_4SDC1,ADL_N_IFWI_3SDC1,ADL_N_IFWI_2SDC1,ADL_N_IFWI_2SDC2,ADL_N_IFWI_2SDC3,ADL_N_IFWI_IEC_PMC,MTL-P_5SGC1,MTL-P_4SDC1,MTL-P_4SDC2,MTL-P_3SDC3,MTL-P_3SDC4,MTL-P_2SDC5,MTL-P_2SDC6,RPL-S_Post-Si_In_Production,RPL-Px_4SP2,RPL-Px_2SDC1,RPL-P_2SDC3,RPL-P_2SDC4,MTLSGC1,MTLSDC1,MTLSDC2,MTLSDC3,MTLSDC4,MTLSDC5,MTLSDC6,LNLM5SGC,LNLM3SDC2,LNLM3SDC4,LNLM3SDC5,LNLM2SDC6,LNLM2SDC7,ARL_S_IFWI_0.8PSS,MTL_S_IFWI_PSS_PCH-phy_Payload,RPLS_SV1GC,RPLS_Win10GC,RPLS_SV1DC,RPLP_SV1GC,RPLP_Win10GC,RPLP_SV1DC1,RPLP_Win10DC1RPLP_SV1DC2,RPLP_Win10DC2</t>
  </si>
  <si>
    <t>Validate USB 3.0 devices functionality over USB Type-A port with pre and post Sx cycle</t>
  </si>
  <si>
    <t>CSS-IVE-132210</t>
  </si>
  <si>
    <t>ADL-S_ADP-S_SODIMM_DDR5_1DPC_Alpha,AML_5W_Y22_ROW_PV,ADL-S_ADP-S_UDIMM_DDR5_1DPC_PreAlpha,AML_7W_Y22_KC_PV,AMLR_Y42_Corp_RS6_PV,AMLR_Y42_PV_RS6,CFL_KBPH_S62_RS3_PV,CFL_KBPH_S82_RS6_PV ,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C,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JSLP_POR_20H1_Alpha,JSLP_POR_20H1_PreAlpha,JSLP_POR_20H2_Beta,JSLP_POR_20H2_PV,JSLP_TestChip_19H1_PreAlpha,KBL_U21_PV,KBLR_Y_PV,KBLR_Y22_PV,LKF_Bx_ROW_19H1_Alpha,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</si>
  <si>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S-states,USB/XHCI ports,USB3.0</t>
  </si>
  <si>
    <t>BC-RQTBC-13060
BC-RQTBC-12571
BC-RQTBC-12568
BC-RQTBC-9832
BC-RQTBC-497
BC-RQTBC-494
IceLake-UCIS-843
BC-RQTBC-14232
TGL: BC-RQTBCTL-744,BC-RQTBCTL-741
JSL PRD Coverage: BC-RQTBC-16214, BC-RQTBC-16217
CML PRD Coverage: BC-RQTBC-12571	,BC-RQTBC-12568
RKL Coverage ID :2203202096,2203202189,1209951144
JSLP Coverage ID: 2203202096,2203202189
LKF ROW Coverage ID : 4_335-LZ-795</t>
  </si>
  <si>
    <t>USB 3.0 devices should be functional without any issue with pre and post sleep cycle</t>
  </si>
  <si>
    <t>GraCom,ICL-FW-PSS0.5,CFL-PRDtoTC-Mapping,ICL_PSS_BAT_NEW,CNL_Automation_Production,CFL_Automation_Production,InProdATMS1.0_03March2018,PSE 1.0,OBC-CNL-PCH-PXHCI-USB-USB3_Storage,OBC-CFL-PCH-PXHCI-USB-USB3_Storage,OBC-ICL-PCH-XHCI-USB-USB3_Storage,OBC-TGL-PCH-XHCI-USB-USB3_Storage,TGL_PSS_IN_PRODUCTION,ICL_ATMS1.0_Automation,GLK_ATMS1.0_Automated_TCs,KBLR_ATMS1.0_Automated_TCs,IFWI_TEST_SUITE,ADL/RKL/JSL,MTL_Test_Suite,MTL_PSS_0.8IFWI_SYNC,ADL_N_IFWIIFWI_COVERAGE_DELTA,RPLSGC1,RPLSGC2,ADLMLP4x,ADL-P_5SGC1,ADL-P_5SGC2,ADL-M_5SGC1,RPL-Px_5SGC1,RPL-Px_4SDC1,RPL-Px_3SDC2,RPL-S_2SDC4,RPL-S_ 5SGC1,RPL-S_4SDC1,RPL-S_4SDC2,RPL-S_3SDC1,RPL-S_2SDC1,RPL-S_2SDC2,RPL-S_2SDC3,RPL-P_5SGC1,RPL-P_4SDC1,RPL-P_3SDC2,NA_4_FHF,ADL_SBGA_5GC,ADL_SBGA_3SDC1,LNL_M_IFWI_PSS,ADL-S_Post-Si_In_Production,MTL-M_5SGC1,MTL-M_4SDC1,MTL-M_4SDC2,MTL-M_3SDC3,MTL-M_2SDC4,MTL-M_2SDC5,MTL-M_2SDC6,MTL_IFWI_CBV_PMC,MTL_IFWI_CBV_PCHC,MTL-M/P_Pre-Si_In_Production,ADL_N_IFWI_5SGC1,ADL_N_IFWI_4SDC1,ADL_N_IFWI_3SDC1,ADL_N_IFWI_2SDC1,ADL_N_IFWI_2SDC2,ADL_N_IFWI_2SDC3,ADL_N_IFWI_IEC_PMC,MTL-P_5SGC1,MTL-P_4SDC1,MTL-P_4SDC2,MTL-P_3SDC3,MTL-P_3SDC4,MTL-P_2SDC5,MTL-P_2SDC6,RPL-S_Post-Si_In_Production,RPL-Px_4SP2,RPL-Px_2SDC1,RPL-P_2SDC3,RPL-P_2SDC4,MTLSGC1,MTLSDC1,MTLSDC2,MTLSDC3,MTLSDC4,MTLSDC5,MTLSDC6,LNLM5SGC,LNLM3SDC2,LNLM3SDC4,LNLM3SDC5,LNLM2SDC6,LNLM2SDC7,ARL_S_IFWI_0.8PSS,MTL_S_IFWI_PSS_PCH-phy_Payload,RPLS_SV1GC,RPLS_Win10GC,RPLS_SV1DC,RPLP_SV1GC,RPLP_Win10GC,RPLP_SV1DC1,RPLP_Win10DC1RPLP_SV1DC2,RPLP_Win10DC2</t>
  </si>
  <si>
    <t>Validate USB2.0/3.0 HUB Functionality check in OS post Sx/S0ix cycle over USB Type-A port</t>
  </si>
  <si>
    <t>CSS-IVE-132224</t>
  </si>
  <si>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ICL_UN42_KC_PV_RS6,ICL_Y42_RS6_PV,KBL_U21_PV,KBLR_Y_PV,KBLR_Y22_PV,LKF_Bx_ROW_19H1_Alpha,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1.0,RKL_Simics_VP_PSS1.1,TGL_ H81_RS4_Alpha,TGL_ H81_RS4_Beta,TGL_ H81_RS4_PV,TGL_Simics_VP_RS2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</si>
  <si>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test case added from IFWI mandotory check list
LKF ROW Coverage ID : 4_335-LZ-795</t>
  </si>
  <si>
    <t>USB pendrive plugged to HUB should be functional in OS pre and post Sx cycle</t>
  </si>
  <si>
    <t>Intention of the testcase is to verify USB HUB functionality</t>
  </si>
  <si>
    <t>GraCom,InProdATMS1.0_03March2018,PSE 1.0,OBC-CNL-PCH-PXHCI-USB-USB2_HUB,OBC-CFL-PCH-PXHCI-USB-USB2_HUB,OBC-ICL-PCH-XHCI-USB-USB2_HUB,OBC-TGL-PCH-XHCI-USB-USB2_HUB,GLK_ATMS1.0_Automated_TCs,KBLR_ATMS1.0_Automated_TCs,IFWI_TEST_SUITE,ADL/RKL/JSL,MTL_Test_Suite,IFWI_SYNC,ADL_N_IFWIIFWI_COVERAGE_DELTA,RPLSGC1,RPLSGC2,ADLMLP4x,ADL-P_5SGC1,ADL-P_5SGC2,ADL-M_5SGC1,RPL-Px_5SGC1, ,RPL-Px_4SDC1,RPL-Px_3SDC2,
,RPL-P_5SGC1,,RPL-P_4SDC1,RPL-P_3SDC2,,RPL-S_2SDC4,RPL-S_ 5SGC1, RPL-S_4SDC1, RPL-S_4SDC2, RPL-S_3SDC1, RPL-S_2SDC1, RPL-S_2SDC2, RPL-S_2SDC3, RPL-S_2SDC4, ADL_SBGA_5GC,ADL_SBGA_3SDC1,ADL-S_Post-Si_In_Production,MTL-M_5SGC1,MTL-M_4SDC1,MTL-M_4SDC2,MTL-M_3SDC3,MTL-M_2SDC4,MTL-M_2SDC5,MTL-M_2SDC6,MTL_IFWI_CBV_PMC,MTL_IFWI_CBV_PCHC,ADL_N_IFWI_5SGC1 ,ADL_N_IFWI_4SDC1, ADL_N_IFWI_3SDC1, ADL_N_IFWI_2SDC1 ,ADL_N_IFWI_2SDC2, ADL_N_IFWI_2SDC3,MTL-P_5SGC1, MTL-P_4SDC1 ,MTL-P_4SDC2 ,MTL-P_3SDC3 ,MTL-P_3SDC4 ,MTL-P_2SDC5 ,MTL-P_2SDC6,RPL-Px_4SP2, RPL-Px_2SDC1,RPL-P_2SDC3,RPL-P_2SDC4,MTLSGC1,MTLSDC1,MTLSDC2,MTLSDC3,MTLSDC4,MTLSDC5,MTLSDC6,LNLM5SGC,LNLM3SDC2,LNLM3SDC4,LNLM3SDC5,LNLM2SDC6,LNLM2SDC7,RPLS_SV1GC,RPLS_Win10GC,RPLS_SV1DC,RPLP_SV1GC,RPLP_Win10GC,RPLP_SV1DC1,RPLP_Win10DC1RPLP_SV1DC2,RPLP_Win10DC2</t>
  </si>
  <si>
    <t>Verify Type-C Charging during pre and post Sx/S0ix cycle</t>
  </si>
  <si>
    <t>CSS-IVE-132246</t>
  </si>
  <si>
    <t>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Simics_VP_RS1_PSS_1.0C,ICL_Simics_VP_RS1_PSS_1.0P,ICL_Simics_VP_RS2_PSS_1.1,ICL_U42_RS6_PV,ICL_Y42_RS6_PV,JSLP_POR_20H1_Alpha,JSLP_POR_20H1_PreAlpha,JSLP_POR_20H2_Beta,JSLP_POR_20H2_PV,JSLP_TestChip_19H1_PreAlpha,KBL_U21_PV,TGL_ H81_RS4_Alpha,TGL_ H81_RS4_Beta,TGL_ H81_RS4_PV,TGL_H81_19H2_RS6_POE,TGL_H81_19H2_RS6_PreAlpha,TGL_U42_RS4_PV,TGL_Y42_RS4_PV,WHL_U42_PV,TGL_U42_RS6_Alpha,TGL_U42_RS6_Beta,TGL_U42_RS6_PV,TGL_Y42_RS6_Alpha,TGL_Y42_RS6_Beta,TGL_Y42_RS6_PV,CML_U42_DG1_DDR4_PV,CML_U62_DG1_DDR4_PV,DG2_ADL_P_Alpha,DG2_ADL_P_Beta,DG2_ADL_P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M_ADP-M_LP5_20H1_PreAlpha,ADL-M_ADP-M_LP5_21H1_PreAlpha,ADL-P_ADP-LP_DDR4_PreAlpha,ADL-P_ADP-LP_DDR5_PreAlpha</t>
  </si>
  <si>
    <t>Real Battery Management,S-states,TCSS,USB PD,USB-TypeC</t>
  </si>
  <si>
    <t>BC-RQTBC-13340	BC-RQTBC-13336
BC-RQTBCLF-242
BC-RQTBC-16749</t>
  </si>
  <si>
    <t>ifwi.alderlake,ifwi.jasperlake,ifwi.raptorlake,ifwi.raptorlake_refresh</t>
  </si>
  <si>
    <t>ifwi.alderlake,ifwi.jasperlake,ifwi.raptorlake</t>
  </si>
  <si>
    <t>Intention of the testcase is to verify Type C charging functionality</t>
  </si>
  <si>
    <t>EC-BAT,EC-GPIO,EC-SX,EC-REVIEW,CFL-PRDtoTC-Mapping,ICL_BAT_NEW,TGL_PSS1.0P,BIOS_EXT_BAT,InProdATMS1.0_03March2018,ECVAL-EXBAT-2018,PSE 1.0,EC-BAT-automation,OBC-CNL-EC-GPIO-Switches-VirtualLID,OBC-CFL-EC-GPIO-Switches-VirtualLID,OBC-ICL-EC-GPIO-HwBtns/LEDs/Switchs-VirtualLID,OBC-TGL-EC-GPIO-HwBtns/LEDs/Switchs-VirtualLID,KBLR_ATMS1.0_Automated_TCs,TGL_BIOS_PO_P3,TGL_IFWI_PO_P3,CML_EC_BAT,IFWI_TEST_SUITE,ADL/RKL/JSL,MTL_Test_Suite,IFWI_SYNC,ADL_N_IFWIIFWI_COVERAGE_DELTA,ADLMLP4x,ADL-P_5SGC2,ADL-M_5SGC1,ADL-M_3SDC2,ADL-M_2SDC1,RPL_P_Master,ADL_SBGA_5GC,RPL-P_5SGC1,RPL-P_5SGC2,RPL-P_4SDC1,RPL-P_3SDC2,RPL-P_2SDC3,RPL_Px_PO_P3,ADL_N_IFWI_5SGC1,ADL_N_IFWI_4SDC1,ADL_N_IFWI_3SDC1,ADL_N_IFWI_2SDC1,ADL_N_IFWI_2SDC2,ADL_N_IFWI_2SDC3,ADL_N_IFWI_IEC_PMC,ADL_N_IFWI_IEC_IOM,ADL_N_IFWI_IEC_EC,RPL_P_PO_P3,RPL-P_2SDC6,RPL-Px_4SP2,RPL-Px_2SDC1,RPL_Hx-R-DC1,RPL_Hx-R-GC,RPL_Hx-R-GC,RPL_Hx-R-DC1,RPL_Hx-R-GC,RPL_Hx-R-DC1,RPL_Hx-R-GC,RPL_Hx-R-DC1,RPL-P_DC7,RPLP_SV1GC,RPLP_Win10GC,RPLP_SV1DC1,RPLP_Win10DC1,RPLP_SV1DC2,RPLP_Win10DC2</t>
  </si>
  <si>
    <t>alderlake-m,alderlake-n,alderlake-p,lunarlake-m,lunarlake-p,raptorlake-p,raptorlake-px,raptorlake_refresh-sbga</t>
  </si>
  <si>
    <t>Verify functionality of Camera Flash device in OS pre and post Sx cycle</t>
  </si>
  <si>
    <t>CSS-IVE-132312</t>
  </si>
  <si>
    <t>CFL_H62_RS3_PV,CFL_H62_RS4_PV,CFL_S62_RS4_PV,CFL_S82_RS5_PV,CFL_S82_RS6_PV,CFL_U43e_PV,CNL_H82_PV,CNL_U22_PV,CNL_Y22_PV,ICL_U42_RS6_PV,ICL_Y42_RS6_PV,KBL_U21_PV,KBL_Y22_PV,TGL_ H81_RS4_Alpha,TGL_ H81_RS4_Beta,TGL_ H81_RS4_PV,TGL_U42_RS4_PV,TGL_Y42_RS4_PV,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ADL-P_ADP-LP_LP5_PreAlpha,ADL-P_ADP-LP_L4X_PreAlpha,ADL-M_ADP-M_LP5_20H1_PreAlpha,ADL-M_ADP-M_LP5_21H1_PreAlpha,ADL-P_ADP-LP_DDR4_PreAlpha,ADL-P_ADP-LP_DDR5_PreAlpha</t>
  </si>
  <si>
    <t>BC-RQTBC-3195</t>
  </si>
  <si>
    <t>Intention of the testcase is to verify Flash camera device functionality pre and post Sx cycle</t>
  </si>
  <si>
    <t>GraCom,UDL2.0_ATMS2.0,OBC-ICL-CPU-IPU-Camera-MIPI,OBC-TGL-CPU-IPU-Camera-MIPI,IFWI_TEST_SUITE,ADL/RKL/JSL,MTL_Test_Suite,IFWI_SYNC,ADL_N_IFWIIFWI_COVERAGE_DELTA,ADLMLP4x,RPL_S_NA,ADL-P_5SGC1,ADL-M_5SGC1,ADL-M_3SDC1,ADL-M_3SDC2,ADL-M_2SDC1,ADL-P_3SDC3,RPL-Px_4SDC1,RPL-P_5SGC1,RPLP_SV1GC,RPLP_Win10GC,RPL-P_3SDC2,RPLP_SV1DC2,RPLP_Win10DC2,ADL-M_2SDC2,RPL-P_3SDC3,RPL-P_PNP_GC,MTL-M_4SDC1,MTL-M_2SDC4,MTL_IFWI_CBV_PMC,MTL_IFWI_CBV_IUNIT,MTL IFWI_Payload_Platform-Val,ADL_N_IFWI_5SGC1,ADL_N_IFWI_4SDC1,ADL_N_IFWI_2SDC1,ADL_N_IFWI_2SDC2,ADL_N_IFWI_IEC_PMC,ADL_N_IFWI_IEC_IPU,MTL_M_P_PV_POR,RPL_Px_PO_New_P3</t>
  </si>
  <si>
    <t>Verify video playback in OS pre and post Sx cycle</t>
  </si>
  <si>
    <t>CSS-IVE-132328</t>
  </si>
  <si>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ICL_UN42_KC_PV_RS6,ICL_Y42_RS6_PV,ICL_YN42_RS6_PV,JSLP_POR_20H1_Alpha,JSLP_POR_20H1_PreAlpha,JSLP_POR_20H2_Beta,JSLP_POR_20H2_PV,JSLP_TestChip_19H1_PreAlpha,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1.0,RKL_Simics_VP_PSS1.1,TGL_ H81_RS4_Alpha,TGL_ H81_RS4_Beta,TGL_ H81_RS4_PV,TGL_H81_19H2_RS6_PreAlpha,TGL_Simics_VP_RS2_PSS0.8,TGL_Simics_VP_RS2_PSS1.0,TGL_Simics_VP_RS2_PSS1.1,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</si>
  <si>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TC developed based on L1\L2 coverage
TGL HSD ID:220194381
TGL HSD ES ID:220195243</t>
  </si>
  <si>
    <t>Ensure video clip is played successfully pre and post Sx cycle </t>
  </si>
  <si>
    <t>Intention of the testcase is to verify video playback functionality pre and post Sx cycle</t>
  </si>
  <si>
    <t>ICL_BAT_NEW,TGL_PSS0.8C,BIOS_EXT_BAT,InProdATMS1.0_03March2018,PSE 1.0,OBC-CNL-GPU-DDI-Display-Video,OBC-CFL-GPU-DDI-Display-Video,OBC-ICL-GPU-DDI-Display-Video,OBC-TGL-GPU-DDI-Display-Video,GLK_ATMS1.0_Automated_TCs,KBLR_ATMS1.0_Automated_TCs,IFWI_TEST_SUITE,ADL/RKL/JSL,ADL_Arch_Phase3,MTL_Test_Suite,IFWI_SYNC,ADL_N_IFWIIFWI_COVERAGE_DELTA,ADLMLP4x,ADL-P_5SGC1,ADL-P_5SGC2,ADL-M_5SGC1,RPL-Px_5SGC1,RPL-Px_4SDC1,MTL_S_IFWI_PSS_0.8,RPL-P_5SGC1,RPLP_SV1GC,RPLP_Win10GC,RPL-P_4SDC1,RPLP_SV1DC1,RPLP_Win10DC1,RPL-P_3SDC2,RPLP_SV1DC2,RPLP_Win10DC2,RPL-P_2SDC4,RPL-S_ 5SGC1,RPLS_Win10GC,RPLS_SV1GC,RPL-S_4SDC1,RPL-S_3SDC1,RPL-S_4SDC2,RPL-S_2SDC1,RPL-S_2SDC2,RPL-S_2SDC3,ADL_SBGA_5GC,ADL_SBGA_3DC1,ADL_SBGA_3DC2,ADL_SBGA_3DC3,ADL_SBGA_3DC4,ADL-M_3SDC1,ADL-M_3SDC2,ADL-M_2SDC1,ADL-M_2SDC2,RPL-P_3SDC3,RPL-P_PNP_GC,RPL-S_2SDC7,ADL_SBGA_3SDC1,MTL-M_5SGC1,MTL-M_4SDC1,MTL-M_4SDC2,MTL-M_3SDC3,MTL-M_2SDC4,MTL-M_2SDC5,MTL-M_2SDC6,MTL_IFWI_CBV_PMC,ADL_N_IFWI_5SGC1,ADL_N_IFWI_4SDC1,ADL_N_IFWI_3SDC1,ADL_N_IFWI_2SDC1,ADL_N_IFWI_2SDC3,ADL_N_IFWI_IEC_BIOS,ADL_N_IFWI_IEC_PMC,RPL_Px_PO_New_P3,RPL-SBGA_5SC,RPLHx_SV1GC,RPLHx_Win10GC,RPL-SBGA_4SC,RPL-SBGA_3SC,RPL-SBGA_2SC1,RPL-SBGA_2SC2,RPL-P_2SDC3,RPL-P_2SDC5,RPL-P_2SDC6,RPL-Px_4SP2,RPL-Px_2SDC1,ARL_S_IFWI_0.8PSS,MTL_S_IFWI_ACE_Payload,RPL_Hx-R-GC,RPL_Hx-R-DC1,RPL-SBGA_DC3</t>
  </si>
  <si>
    <t>Verify Volume Up &amp; Down buttons function pre and post Sx cycle</t>
  </si>
  <si>
    <t>CSS-IVE-132334</t>
  </si>
  <si>
    <t>ADL-S_ADP-S_SODIMM_DDR5_1DPC_Alpha,ADL-S_ADP-S_UDIMM_DDR5_1DPC_PreAlpha,RKL_S61_TGPH_Native_DDR4_RS6_Alpha,RKL_S61_TGPH_Native_DDR4_POE,RKL_S61_TGPH_Native_DDR4_RS7_Beta,RKL_S61_TGPH_Native_DDR4_RS7_PV,RKL_S81_TGPH_Native_DDR4_RS6_Alpha,RKL_S81_TGPH_Native_DDR4_RS7_Beta,RKL_S81_TGPH_Native_DDR4_RS7_PV,TGL_ H81_RS4_Alpha,TGL_ H81_RS4_Beta,TGL_ H81_RS4_PV,TGL_H81_19H2_RS6_PreAlpha,TGL_U42_RS4_PV,TGL_Y42_RS4_PV,ADL-S_ADP-S_UDIMM_DDR5_1DPC_PV,ADL-S_ADP-S_UDIMM_DDR5_2DPC_Alpha,ADL-S_ADP-S_UDIMM_DDR5_2DPC_Beta,ADL-S_ADP-S_UDIMM_DDR5_2DPC_POE,ADL-S_ADP-S_UDIMM_DDR5_2DPC_PreAlpha,ADL-S_ADP-S_UDIMM_DDR5_2DPC_PV,ADL-S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</si>
  <si>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GPIO,S-states</t>
  </si>
  <si>
    <t>BC-RQTBC-9770
BC-RQTBCTL-1377</t>
  </si>
  <si>
    <t>Ensure volume  up &amp; Down button work without issue pre and post Sx cycles</t>
  </si>
  <si>
    <t>Intention of the testcase is to verify Volume buttons functionality pre and post Sx cycle</t>
  </si>
  <si>
    <t>EC-FV2,EC-GPIO,EC-SX,InProdATMS1.0_03March2018,PSE 1.0,GLK_ATMS1.0_Automated_TCs,rkl_cml_s62,IFWI_TEST_SUITE,ADL/RKL/JSL,MTL_Test_Suite,IFWI_SYNC,ADL_N_IFWIIFWI_COVERAGE_DELTA,RPLSGC1,RPLSGC2,IFWI_FOC_BAT,ADLMLP4x,ADL-P_5SGC1,ADL-P_5SGC2,ADL-M_5SGC1,RPL-Px_5SGC1,RPL-Px_4SDC1,RPL-P_5SGC1,RPLP_SV1GC,RPLP_Win10GC,RPL-P_4SDC1,RPLP_SV1DC1,RPLP_Win10DC1,RPL-P_3SDC2,RPLP_SV1DC2,RPLP_Win10DC2,RPL-P_2SDC4,RPL_S_NA,ADL_SBGA_5GC,ADL_SBGA_3DC1,ADL_SBGA_3DC2,ADL_SBGA_3DC3,ADL_SBGA_3DC4,ADL-M_3SDC1,ADL-M_3SDC2,ADL-M_2SDC1,ADL-M_2SDC2,RPL-S_5SGC1,RPL-S_2SDC2,RPL-P_3SDC3,RPL-P_PNP_GC,RPL-S_2SDC7,ADL_SBGA_3SDC1,MTL-M_5SGC1,MTL-M_4SDC1,MTL-M_4SDC2,MTL-M_3SDC3,MTL-M_2SDC4,MTL-M_2SDC5,MTL-M_2SDC6,MTL_IFWI_CBV_PMC,MTL_IFWI_CBV_EC,ADL_N_IFWI_5SGC1,ADL_N_IFWI_4SDC1,ADL_N_IFWI_3SDC1,ADL_N_IFWI_2SDC2,ADL_N_IFWI_2SDC3,ADL_N_IFWI_IEC_PMC,ADL_N_IFWI_IEC_EC,RPL_Px_PO_New_P3,RPL-SBGA_5SC,RPLHx_SV1GC,RPLHx_Win10GC,RPL-SBGA_4SC,RPL-SBGA_3SC,RPL-SBGA_2SC1,RPL-SBGA_2SC2,RPL-P_2SDC3,RPL-P_2SDC5,RPL-P_2SDC6,RPL-Px_4SP2,RPL-Px_2SDC1,MTL-P_IFWI_PO,RPL-SBGA_DC3</t>
  </si>
  <si>
    <t>alderlake-m,alderlake-n,alderlake-p,alderlake-s,alderlake-sb,arrowlake-s,lunarlake-m,lunarlake-p,lunarlake-s,meteorlake-m,meteorlake-p,meteorlake-s,raptorlake-p,raptorlake-px,raptorlake-sbga</t>
  </si>
  <si>
    <t>Verify Analog Microphone test connected to 3.5 mm Port pre and post Sx cycle</t>
  </si>
  <si>
    <t>CSS-IVE-132386</t>
  </si>
  <si>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ICL_Y42_RS6_PV,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1.0,RKL_Simics_VP_PSS1.1,TGL_ H81_RS4_Alpha,TGL_ H81_RS4_Beta,TGL_ H81_RS4_PV,TGL_H81_19H2_RS6_PreAlpha,TGL_Simics_VP_RS2_PSS0.8,TGL_Simics_VP_RS2_PSS1.0,TGL_Simics_VP_RS2_PSS1.1,TGL_U42_RS4_PV,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CMPH_Simics_VP_PSS1.0,RKL_S_CMPH_Simics_VP_PSS1.1,RKL_CML_S_102_TGPH_Xcomp_DDR4_Beta,RKL_CML_S_102_TGPH_Xcomp_DDR4_Alpha,RKL_CML_S_102_TGPH_Xcomp_DDR4_PV,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POE,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</si>
  <si>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BC-RQTBC-9769
ADL: 1408256914</t>
  </si>
  <si>
    <t>Intention of the testcase is to verify Analog microphone functionality pre and post Sx cycle</t>
  </si>
  <si>
    <t>GraCom,ICL_BAT_NEW,BIOS_EXT_BAT,UDL2.0_ATMS2.0,TGL_VP_NA,TGL_ERB_PO,OBC-CNL-PCH-AVS-Audio-HDA_MIC,OBC-CFL-PCH-AVS-Audio-HAD_MIC,OBC-ICL-PCH-AVS-Audio-HDA_MIC,OBC-TGL-PCH-AVS-Audio-HDA_MIC,rkl_cml_s62,IFWI_TEST_SUITE,ADL_pss_0.8_NA,ADL/RKL/JSL,MTL_Test_Suite,IFWI_SYNC,ADL_N_IFWIIFWI_COVERAGE_DELTA,ADLMLP4x,ADL-P_5SGC1,ADL-P_5SGC2,ADL-M_5SGC1,RPL-Px_5SGC1,RPL-Px_4SDC1,MTL_S_IFWI_PSS_0.8,RPL-P_5SGC1,RPLP_SV1GC,RPLP_Win10GC,RPL-P_4SDC1,RPLP_SV1DC1,RPLP_Win10DC1,RPL-P_3SDC2,RPLP_SV1DC2,RPLP_Win10DC2,RPL-P_2SDC4,RPL-S_ 5SGC1,RPLS_Win10GC,RPLS_SV1GC,RPL-S_4SDC1,RPL-S_4SDC2,RPL-S_2SDC2,RPL-S_2SDC3,ADL_SBGA_5GC,ADL_SBGA_3DC1,ADL_SBGA_3DC2,ADL_SBGA_3DC3,ADL_SBGA_3DC4,ADL-M_3SDC1,ADL-M_3SDC2,ADL-M_2SDC1,ADL-M_2SDC2,RPL-P_3SDC3,RPL-P_PNP_GC,ADL_M_LP5x_NA,ADL_SBGA_3SDC1,MTL-M_5SGC1,MTL-M_4SDC1,MTL-M_4SDC2,MTL-M_3SDC3,MTL-M_2SDC4,MTL-M_2SDC5,MTL-M_2SDC6,MTL_IFWI_CBV_PMC,ADL_N_IFWI_5SGC1,ADL_N_IFWI_4SDC1,ADL_N_IFWI_3SDC1,ADL_N_IFWI_2SDC2,ADL_N_IFWI_2SDC3,ADL_N_IFWI_IEC_PMC,RPL-SBGA_5SC,RPLHx_SV1GC,RPLHx_Win10GC,RPL-SBGA_4SC,RPL-SBGA_3SC,RPL-SBGA_2SC1,RPL-SBGA_2SC2,RPL-S_2SDC8,RPL-P_2SDC3,RPL-P_2SDC5,RPL-P_2SDC6,ARL_S_IFWI_0.8PSS,RPL_Hx-R-GC,RPL_Hx-R-DC1,RPL-SBGA_DC3</t>
  </si>
  <si>
    <t>Validate USB Mouse enumeration and functionality over USB Type-A port after S0i3/Disconnected-MOS cycle</t>
  </si>
  <si>
    <t>CSS-IVE-132469</t>
  </si>
  <si>
    <t>ADL-S_ADP-S_SODIMM_DDR5_1DPC_Alpha,ADL-S_ADP-S_UDIMM_DDR5_1DPC_PreAlpha,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JSLP_POR_20H1_Alpha,JSLP_POR_20H1_PreAlpha,JSLP_POR_20H2_Beta,JSLP_POR_20H2_PV,JSLP_TestChip_19H1_PreAlpha,KBL_U21_PV,KBLR_Y_PV,KBLR_Y22_PV,LKF_Bx_ROW_19H1_Alpha,LKF_Bx_ROW_19H2_Beta,LKF_Bx_ROW_19H2_PV,LKF_Bx_ROW_20H1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</si>
  <si>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BC-RQTBC-495
IceLake-UCIS-892
BC-RQTBC-14230
TGL: BC-RQTBCTL-742
JSL PRD Coverage : BC-RQTBC-16215
RKL Coverage ID : 2203202085
JSLP Coverage ID: 2203202085
LKF ROW Coverage ID : 4_335-LZ-795
ADL : 2206526702</t>
  </si>
  <si>
    <t>Intention of the testcase is to verify USB mouse functionality</t>
  </si>
  <si>
    <t>ICL-FW-PSS0.5,ICL-ArchReview-PostSi,GLK-RS3-10_IFWI,InProdATMS1.0_03March2018,PSE 1.0,ICL_RVPC_NA,OBC-CNL-PCH-PXHCI-USB-USB2_USB3_Mouse,OBC-CFL-PCH-PXHCI-USB-USB2_USB3_Mouse,OBC-ICL-PCH-XHCI-USB-USB2_USB3_Mouse,OBC-TGL-PCH-XHCI-USB-USB2_USB3_Mouse,KBLR_ATMS1.0_Automated_TCs,IFWI_TEST_SUITE,ADL/RKL/JSL,MTL_Test_Suite,IFWI_SYNC,ADL_N_IFWIIFWI_COVERAGE_DELTA,RPLSGC1,RPLSGC2,RPL-Px_5SGC1,RPL-Px_4SDC1,RPL-Px_3SDC2,RPL-S_ 5SGC1,RPL-S_4SDC1,RPL-S_4SDC2,RPL-S_3SDC1,RPL-S_2SDC1,RPL-S_2SDC2,RPL-S_2SDC3,RPL-S_2SDC4,RPL-P_5SGC1,RPL-P_4SDC1,RPL-P_3SDC2,ADL_M_NA,ADL_SBGA_5GC,RPL-S_2SDC7,RPL-P_2SDC4,ADL_SBGA_3SDC1,MTL-M_5SGC1,MTL-M_4SDC1,MTL-M_4SDC2,MTL-M_3SDC3,MTL-M_2SDC4,MTL-M_2SDC5,MTL-M_2SDC6,MTL_IFWI_CBV_PCHC,ADL_N_IFWI_4SDC1,ADL_N_IFWI_3SDC1,ADL_N_IFWI_2SDC1,ADL_N_IFWI_2SDC2,ADL_N_IFWI_2SDC3,MTL-P_5SGC1,MTL-P_4SDC1,MTL-P_4SDC2,MTL-P_3SDC3,MTL-P_3SDC4,MTL-P_2SDC5,MTL-P_2SDC6,RPL-Px_4SP2,RPL-Px_2SDC1,RPL-P_2SDC3,MTLSGC1,MTLSDC2,MTLSDC3,MTLSDC4,MTLSDC5,MTLSDC6,LNLM4SDC1,LNLM3SDC2,LNLM3SDC4,LNLM3SDC5,LNLM2SDC6,LNLM2SDC7,RPLS_SV1GC,RPLS_Win10GC,RPLS_SV1DC,RPLP_SV1GC,RPLP_Win10GC,RPLP_SV1DC1,RPLP_Win10DC1RPLP_SV1DC2,RPLP_Win10DC2</t>
  </si>
  <si>
    <t>alderlake-n,alderlake-sb,arrowlake-s,lunarlake-m,lunarlake-p,lunarlake-s,meteorlake-m,meteorlake-p,meteorlake-s,raptorlake-p,raptorlake-s</t>
  </si>
  <si>
    <t>Validate USB 2.0 device enumeration when hot plug device  pre and post Disconnected-MOS cycle over USB Type-A port</t>
  </si>
  <si>
    <t>CSS-IVE-132491</t>
  </si>
  <si>
    <t>ADL-S_ADP-S_SODIMM_DDR5_1DPC_Alpha,ADL-S_ADP-S_UDIMM_DDR5_1DPC_PreAlpha,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ICL_U42_RS6_PV,JSLP_POR_20H1_Alpha,JSLP_POR_20H1_PreAlpha,JSLP_POR_20H2_Beta,JSLP_POR_20H2_PV,JSLP_TestChip_19H1_PreAlpha,KBL_U21_PV,KBLR_Y_PV,KBLR_Y22_PV,LKF_Bx_ROW_19H1_Alpha,LKF_Bx_ROW_19H2_Beta,LKF_Bx_ROW_19H2_PV,LKF_Bx_ROW_20H1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Simics_VP_RS2_PSS1.1,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</si>
  <si>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BC-RQTBC-9831
IceLake-UCIS-768
TGL: BC-RQTBCTL-743
JSL PRD Coverage: BC-RQTBC-16216
RKL Coverage ID :2203202105
JSLP Coverage ID: 2203202105
LKF ROW Coverage ID : 4_335-LZ-795</t>
  </si>
  <si>
    <t>Intention of the testcase is to verify USB 2.0 device enumeration</t>
  </si>
  <si>
    <t>ICL-FW-PSS0.5,ICL-ArchReview-PostSi,UDL2.0_ATMS2.0,OBC-CNL-PCH-PXHCI-USB-USB2_Storage,OBC-ICL-PCH-XHCI-USB-USB2_Storage,OBC-TGL-PCH-XHCI-USB-USB2_Storage,OBC-CFL-PCH-PXHCI-USB-USB2_Storage,IFWI_TEST_SUITE,ADL/RKL/JSL,MTL_Test_Suite,IFWI_SYNC,ADL_N_IFWIIFWI_COVERAGE_DELTA,RPLSGC1,RPLSGC2,RPL-Px_5SGC1,RPL-Px_4SDC1,RPL-Px_3SDC2,RPL-P_5SGC1,RPL-P_4SDC1,RPL-P_3SDC2,RPL-S_2SDC4,RPL-S_ 5SGC1,RPL-S_4SDC1,RPL-S_4SDC2,RPL-S_3SDC1,RPL-S_2SDC1,RPL-S_2SDC2,RPL-S_2SDC3,ADL_M_NA,ADL_SBGA_5GC,MTL_IFWI_FV,ADL_SBGA_3SDC1,MTL-M_5SGC1,MTL-M_4SDC1,MTL-M_4SDC2,MTL-M_3SDC3,MTL-M_2SDC4,MTL-M_2SDC5,MTL-M_2SDC6,MTL_IFWI_CBV_PCHC,ADL_N_IFWI_4SDC1,ADL_N_IFWI_3SDC1,ADL_N_IFWI_2SDC1,ADL_N_IFWI_2SDC2,ADL_N_IFWI_2SDC3,ADL_N_IFWI_IEC_PMC,RPL-Px_4SP2,RPL-Px_2SDC1,RPL-P_2SDC3,RPL-P_2SDC4,MTLSGC1,MTLSDC1,MTLSDC2,MTLSDC3,MTLSDC4,MTLSDC5,MTLSDC6,LNLM5SGC,LNLM3SDC2,LNLM3SDC4,LNLM3SDC5,LNLM2SDC6,LNLM2SDC7,RPLS_SV1GC,RPLS_Win10GC,RPLS_SV1DC,RPLP_SV1GC,RPLP_Win10GC,RPLP_SV1DC1,RPLP_Win10DC1RPLP_SV1DC2,RPLP_Win10DC2</t>
  </si>
  <si>
    <t>alderlake-n,alderlake-sb,arrowlake-s,lunarlake-m,lunarlake-p,lunarlake-s,meteorlake-m,meteorlake-s,raptorlake-p,raptorlake-s</t>
  </si>
  <si>
    <t>Verify Intel Display Audio enumeration pre and post CMS cycle</t>
  </si>
  <si>
    <t>CSS-IVE-132493</t>
  </si>
  <si>
    <t>ADL-S_ADP-S_SODIMM_DDR5_1DPC_Alpha,AML_5W_Y22_ROW_PV,ADL-S_ADP-S_UDIMM_DDR5_1DPC_PreAlpha,AMLR_Y42_PV_RS6,CFL_H62_RS2_PV,CFL_H62_RS3_PV,CFL_H62_RS4_PV,CFL_H62_RS5_PV,CFL_H62_uSFF_KC_RS4_PV,CFL_H82_RS5_PV,CFL_H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KBL_H42_PV,KBL_U21_PV,KBL_U22_PV,KBL_U23e_PV,KBL_Y22_PV,KBLR_Y_PV,LKF_A0_RS4_Alpha,LKF_A0_RS4_POE,LKF_B0_RS4_Beta,LKF_B0_RS4_PO,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</si>
  <si>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BC-RQTBC-9768 
LKF: BC-RQTBCLF-314,BC-RQTBCLF-99
TGL HSD ID:220194370</t>
  </si>
  <si>
    <t>This test is to verify Intel HD Audio enumeration post Modern standby cycle</t>
  </si>
  <si>
    <t>InProdATMS1.0_03March2018,PSE 1.0,OBC-CNL-GPU-DDI-Display-HDMI_Audio,OBC-CFL-GPU-DDI-Display-HDMI_Audio,OBC-LKF-GPU-DDI-Display-HDMI_Audio,OBC-ICL-GPU-DDI-Display-HDMI_Audio,OBC-TGL-GPU-DDI-Display-HDMI_Audio,KBLR_ATMS1.0_Automated_TCs,CML_DG1_Delta,IFWI_TEST_SUITE,ADL/RKL/JSL,MTL_Test_Suite,IFWI_SYNC,IFWI_FOC_BAT,ADL_N_IFWIIFWI_COVERAGE_DELTA,ADLMLP4x,ADL-P_5SGC1,ADL-P_5SGC2,ADL-M_5SGC1,RPL-Px_5SGC1,RPL-Px_4SDC1,RPL-P_4SDC1,RPLP_SV1DC1,RPLP_Win10DC1,RPL-P_3SDC2,RPLP_SV1DC2,RPLP_Win10DC2,RPL-P_2SDC4,RPL-S_ 5SGC1,RPLS_Win10GC,RPLS_SV1GC,RPL-S_4SDC1,RPL-S_3SDC1,RPL-S_4SDC2,RPL-S_2SDC1,RPL-S_2SDC2,RPL-S_2SDC3,ADL_SBGA_5GC,ADL-M_3SDC1,ADL-M_3SDC2,ADL-M_2SDC1,ADL-M_2SDC2,RPL-P_3SDC3,RPL-P_PNP_GC,,ADL_SBGA_3DC1,ADL_SBGA_3DC2,ADL_SBGA_3DC3,ADL_SBGA_3DC4,ADL_SBGA_3SDC1,MTL-M_5SGC1,MTL-M_3SDC3,MTL_IFWI_IAC_ACE ROM EXT,MTL_IFWI_CBV_ACE FW,MTL_IFWI_CBV_PMC,ADL_N_IFWI_5SGC1,ADL_N_IFWI_4SDC1,ADL_N_IFWI_3SDC1,ADL_N_IFWI_2SDC1,ADL_N_IFWI_2SDC2,ADL_N_IFWI_2SDC3,ADL_N_IFWI_IEC_PMC,RPL-SBGA_5SC,RPLHx_SV1GC,RPLHx_Win10GC,RPL-SBGA_4SC,RPL-SBGA_2SC1,RPL-SBGA_2SC2,RPL-Px_4SP2,RPL-Px_2SDC1,RPL_Hx-R-GC,RPL_Hx-R-DC1,RPL-SBGA_DC3</t>
  </si>
  <si>
    <t>CSS-IVE-132522</t>
  </si>
  <si>
    <t>CNL_H82_PV,CNL_U22_PV,CNL_Y22_PV,LKF_A0_RS4_Alpha,LKF_A0_RS4_POE,LKF_B0_RS4_Beta,LKF_B0_RS4_PO,LKF_Bx_ROW_19H1_Alpha,LKF_Bx_ROW_19H2_Beta,LKF_Bx_ROW_19H2_PV,LKF_Bx_ROW_20H1_PV,RKL_S61_TGPH_Native_DDR4_RS6_Alpha,RKL_S61_TGPH_Native_DDR4_POE,RKL_S61_TGPH_Native_DDR4_RS7_Beta,RKL_S61_TGPH_Native_DDR4_RS7_PV,RKL_S81_TGPH_Native_DDR4_RS6_Alpha,RKL_S81_TGPH_Native_DDR4_RS7_Beta,RKL_S81_TGPH_Native_DDR4_RS7_PV,TGL_ H81_RS4_Alpha,TGL_ H81_RS4_Beta,TGL_ H81_RS4_PV,TGL_H81_19H2_RS6_PreAlpha,TGL_U42_RS4_PV,TGL_Y42_RS4_PV,TGL_Z0_(TGPLP-A0)_RS4_PPOExit,TGL_U42_RS6_Alpha,TGL_U42_RS6_Beta,TGL_U42_RS6_PV,TGL_Y42_RS6_Alpha,TGL_Y42_RS6_Beta,TGL_Y42_RS6_PV,RKL_CML_S_102_TGPH_Xcomp_DDR4_POE,RKL_CML_S_102_TGPH_Xcomp_DDR4_Beta,RKL_CML_S_102_TGPH_Xcomp_DDR4_Alpha,RKL_CML_S_102_TGPH_Xcomp_DDR4_PV,RKL_CML_S_62_TGPH_Xcomp_DDR4_POE,RKL_CML_S_62_TGPH_Xcomp_DDR4_Alpha,RKL_CML_S_62_TGPH_Xcomp_DDR4_Beta,RKL_CML_S_62_TGPH_Xcomp_DDR4_PV,TGL_H81_20H1_RS7_ALPHA,TGL_H81_20H1_RS7_BETA,TGL_H81_20H1_RS7_PV</t>
  </si>
  <si>
    <t>BC-RQTBC-10589 
LKF_RVP_BOM_POR_key_components_20170312_rev1p41</t>
  </si>
  <si>
    <t>Intention of the testcase is to verify Volume buttons functionality</t>
  </si>
  <si>
    <t>EC-FV,EC-SX,EC-GPIO,UDL2.0_ATMS2.0,OBC-ICL-PCH-GPIO-HwBtns/LEDs/Switchs,OBC-TGL-PCH-GPIO-HwBtns/LEDs/Switchs,IFWI_TEST_SUITE,ADL/RKL/JSL,MTL_Test_Suite,IFWI_SYNC,ADL_N_IFWIIFWI_COVERAGE_DELTA,IFWI_FOC_BAT,RPL_S_NA,RPL_S_MASTER,ADL-M_5SGC1,RPL-Px_5SGC1,RPL-Px_4SDC1,RPL-P_5SGC1,RPLP_SV1GC,RPLP_Win10GC,RPL-P_4SDC1,RPLP_SV1DC1,RPLP_Win10DC1,RPL-P_3SDC2,RPLP_SV1DC2,RPLP_Win10DC2,RPL-P_2SDC4,ADL_SBGA_5GC,ADL_SBGA_3DC1,ADL_SBGA_3DC2,ADL_SBGA_3DC3,ADL_SBGA_3DC4,ADL-M_3SDC1,ADL-M_3SDC2,ADL-M_2SDC1,ADL-M_2SDC2,RPL-P_3SDC3,RPL-P_PNP_GC,RPL-S_2SDC7,MTL-M_5SGC1,MTL-M_4SDC1,MTL-M_4SDC2,MTL-M_3SDC3,MTL-M_2SDC4,MTL-M_2SDC5,MTL-M_2SDC6,MTL_IFWI_CBV_PMC,MTL_IFWI_CBV_EC,ADL_N_IFWI_5SGC1,ADL_N_IFWI_4SDC1,ADL_N_IFWI_3SDC1,ADL_N_IFWI_2SDC2,ADL_N_IFWI_2SDC3,ADL_N_IFWI_IEC_PMC,ADL_N_IFWI_IEC_EC,RPL-SBGA_5SC,RPLHx_SV1GC,RPLHx_Win10GC,RPL-SBGA_4SC,RPL-SBGA_2SC1,RPL-SBGA_2SC2,RPL-P_2SDC3,RPL-P_2SDC5,RPL-P_2SDC6,RPL-Px_4SP2,RPL-Px_2SDC1,MTLSGC1,MTLSDC1,MTLSDC2,MTLSDC4,MTLSDC5,RPL_Hx-R-GC,RPL_Hx-R-DC1,RPL-SBGA_DC3</t>
  </si>
  <si>
    <t>alderlake-m,alderlake-n,alderlake-p,alderlake-s,alderlake-sb,arrowlake-s,lunarlake-m,lunarlake-p,lunarlake-s,meteorlake-m,meteorlake-p,meteorlake-s,raptorlake-p,raptorlake-px,raptorlake-sbga,raptorlake_refresh-sbga</t>
  </si>
  <si>
    <t>Verify CNVi WLAN Functionality in OS</t>
  </si>
  <si>
    <t>CSS-IVE-132553</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</si>
  <si>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U42_RS6_PV,ICL_Y42_RS6_PV,JSLP_POR_20H1_Alpha,JSLP_POR_20H1_PowerOn,JSLP_POR_20H1_PreAlpha,JSLP_POR_20H2_Beta,JSLP_POR_20H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H81_RS4_PV,TGL_H81_19H2_RS6_POE,TGL_H81_19H2_RS6_PreAlpha,TGL_HFPGA_RS2,TGL_HFPGA_RS3,TGL_HFPGA_RS4,TGL_Simics_VP_RS2_PSS0.8,TGL_Simics_VP_RS2_PSS1.0,TGL_Simics_VP_RS2_PSS1.1,TGL_Simics_VP_RS4_PSS0.8,TGL_Simics_VP_RS4_PSS1.0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M_ADP-M_LP4x_Win10x_PreAlpha,ADL-P_ADP-LP_DDR4_PreAlpha,ADL-P_ADP-LP_DDR5_PreAlpha</t>
  </si>
  <si>
    <t>CNVi,WiFi</t>
  </si>
  <si>
    <t>TGL: 1209949499
BC-RQTBCTL-651
BC-RQTBC-13414
BC-RQTBC-13854
BC-RQTBC-12331
BC-RQTBCTL-476
BC-RQTBC-13856
BC-RQTBC-12333
BC-RQTBCTL-478
TGL Requirement coverage: BC-RQTBCTL-651, 2201160277, 2201160358
JSL : BC-RQTBC-16460, BC-RQTBC-16464
RKL: 2203201716,2203202994,220948396,220948390,1209950654
JSLP: 2202557901,2202557905,2202557922,2202557909,2203202994,2203203063</t>
  </si>
  <si>
    <t>WLAN/WiFi should be detected and functional using CNVi</t>
  </si>
  <si>
    <t>This Test case is to Validate WLAN/Wi-Fi Functionality using CNVi</t>
  </si>
  <si>
    <t>GLK-FW-PO,ICL-ArchReview-PostSi,TGL_PSS0.8P,BIOS_EXT_BAT,InProdATMS1.0_03March2018,PSE 1.0,OBC-CNL-PCH-CNVi-Connectivity-WiFi,OBC-CFL-PCH-CNVi-Connectivity-WiFi,OBC-ICL-PCH-CNVi-Connectivity-WiFi,OBC-TGL-PCH-CNVi-Connectivity-WiFi,GLK_ATMS1.0_Automated_TCs,RKL_S_PO_Phase3_IFWI,RKL_POE,RKL_U_PO_Phase3_IFWI,IFWI_TEST_SUITE,RKL_Native_PO,RKL_Xcomp_PO,ADL/RKL/JSL,CML_H_ADP_S_PO,COMMON_QRC_BAT,Delta_IFWI_BIOS,Phase_3,MTL_Test_Suite,MTL_PSS_0.8IFWI_SYNC,ADL_N_IFWIIFWI_COVERAGE_DELTA,RPLSGC1,RPLSGC2,ADLMLP4x,ADL-P_5SGC1,ADL-P_5SGC2,ADL-M_5SGC1,ADL-M_3SDC1,ADL-M_3SDC3,ADL-M_2SDC1,ADL-P_3SDC1,RPL-S_ 5SGC1, RPL-S_4SDC1, RPL-S_4SDC2, ,,  RPL-S_2SDC2, RPL-S_2SDC3, RPL-S_2SDC4,RPL_S_IFWI_PO_Phase3,NA_4_FHF,MTL_IFWI_BAT,ADL_SBGA_5GC,RPL-SBGA_5SC,ERB,RPL-Px_5SGC1,RPL-Px_4SDC1,ADL-M_5SGC1,ADL-M_3SDC2,ADL-M_2SDC2,RPL-S_3SDC2, ,, RPL-S_2SDC2, RPL-S_2SDC3,  RPL-S_3SDC1, RPL-S_4SDC2, RPL-S_4SDC1, RPL-S_5SGC1, RPL-P_5SGC1, RPL-P_5SGC2,  RPL-P_2SDC3, RPL-S_2SDC7, RPL-S_ 5SGC1, RPL-S_4SDC1, RPL-S_3SDC1, ,, RPL-S_2SDC2, RPL-S_2SDC3, RPL-S_2SDC7,LNL_M_IFWI_PSS,RPL_Px_PO_P3,RPL_SBGA_IFWI_PO_Phase3,MTL IFWI_Payload_Platform-Val, ADL_N_IFWI_5SGC1, ADL_N_IFWI_4SDC1, ADL_N_IFWI_2SDC1, ADL_N_IFWI_2SDC2,ADL_N_IFWI_IEC_BIOS,RPL_P_PO_P3,RPL-S_2SDC8,RPL-Px_4SP2,RPL-Px_2SDC1,RPL-P_4SDC1,RPL-P_3SDC2,RPL-P_2SDC5,RPL-P_2SDC6,MTL-P_IFWI_PO,ARL_S_IFWI_0.8PSS, MTLSGC1, MTLSDC1, MTLSDC3, MTLSDC4, MTLSDC5, RPL-SBGA_5SC, RPL-SBGA_4SC, RPL-P_5SGC1, RPL-P_4SDC1, RPL-P_3SDC2, RPL-P_2SDC4, RPL-P_2SDC5, RPL-P_2SDC6, RPL-S_3SDC1, RPL-S_4SDC2, RPL-S_4SDC1, RPL-S_ 5SGC1, RPL-S_2SDC2, RPL-S_2SDC3, RPL-S_2SDC7, RPL-S_2SDC8, ,, LNLM5SGC, LNLM4SDC1, LNLM3SDC3, LNLM3SDC4, LNLM3SDC5, LNLM2SDC6, LNLM2SDC7,RPL-S_ 5SGC1, RPL-S_4SDC1, RPL-S_4SDC2, RPL-S_3SDC1, RPL-S_2SDC2, RPL-S_2SDC3, RPL-S_2SDC7, RPL-S_2SDC8, RPL-S_2SDC9,RPL-SBGA_DC3,RPLS_SV1GC,RPLS_Win10GC,RPLS_SV1DC,RPLHx_SV1GC,RPLHx_Win10GC,RPLP_SV1GC,RPLP_Win10GC,RPLP_SV1DC1,RPLP_Win10DC1,RPLP_SV1DC2,RPLP_Win10DC2</t>
  </si>
  <si>
    <t>alderlake-m,alderlake-n,alderlake-p,alderlake-sb,lunarlake-m,lunarlake-p,lunarlake-s,meteorlake-m,meteorlake-p,meteorlake-s,raptorlake-p,raptorlake-px,raptorlake-s,raptorlake-sbga,raptorlake_refresh-sbga</t>
  </si>
  <si>
    <t>Verify CNVi Bluetooth Enumeration in OS before/after Sx cycle</t>
  </si>
  <si>
    <t>CSS-IVE-132570</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</si>
  <si>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Y42_RS6_PV,JSLP_POR_20H1_Alpha,JSLP_POR_20H1_PreAlpha,JSLP_POR_20H2_Beta,JSLP_POR_20H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H81_RS4_PV,TGL_H81_19H2_RS6_POE,TGL_H81_19H2_RS6_PreAlpha,TGL_HFPGA_RS2,TGL_HFPGA_RS3,TGL_HFPGA_RS4,TGL_Simics_VP_RS2_PSS0.8,TGL_Simics_VP_RS2_PSS1.0,TGL_Simics_VP_RS2_PSS1.1,TGL_Simics_VP_RS4_PSS0.8,TGL_Simics_VP_RS4_PSS1.0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TGP-H_UDIMM_DDR5_2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</si>
  <si>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CNVi,S-states</t>
  </si>
  <si>
    <t>CNVi Bluetooth should be enumerated successfully in OS Pre and Post Sx</t>
  </si>
  <si>
    <t>This TC should Validate CNVi Wi-Fi Enumeration in OS Pre and Post Sx Cycle</t>
  </si>
  <si>
    <t>ICL-ArchReview-PostSi,TGL_PSS0.8P,InProdATMS1.0_03March2018,PSE 1.0,OBC-CNL-PCH-CNVi-Connectivity-BT,OBC-CFL-PCH-CNVi-Connectivity-BT,OBC-ICL-PCH-CNVi-Connectivity-BT,OBC-TGL-PCH-CNVi-Connectivity-BT,GLK_ATMS1.0_Automated_TCs,TGL_NEW_BAT,IFWI_TEST_SUITE,ADL/RKL/JSL,MTL_Test_Suite,MTL_PSS_0.8IFWI_SYNC,IFWI_FOC_BAT,ADL_N_IFWIIFWI_COVERAGE_DELTA,RPLSGC1,RPLSGC2,ADLMLP4x,ADL-P_5SGC1,ADL-P_5SGC2,ADL-M_5SGC1,ADL-M_3SDC1,ADL-M_3SDC3,ADL-M_2SDC1,ADL-P_3SDC1,RPL-S_ 5SGC1,RPL-S_4SDC1,RPL-S_4SDC2,RPL-S_2SDC2,RPL-S_2SDC3,RPL-S_2SDC4,RPL_S_IFWI_PO_Phase3,ADL_SBGA_5GC,RPL-SBGA_5SC,RPL-Px_5SGC1,RPL-Px_4SDC1,ADL-M_3SDC2,ADL-M_2SDC2,RPL-S_3SDC2,RPL-S_3SDC1,RPL-S_5SGC1,RPL-P_5SGC1,RPL-P_5SGC2,RPL-P_2SDC3,RPL-S_2SDC7,LNL_M_IFWI_PSS,RPL_Px_PO_P3,ADL-S_Post-Si_In_Production,RPL_SBGA_IFWI_PO_Phase3,MTL_IFWI_CBV_PMC,MTL IFWI_Payload_Platform-Val,ADL_N_IFWI_5SGC1,ADL_N_IFWI_4SDC1,ADL_N_IFWI_2SDC1,ADL_N_IFWI_2SDC2,MTL-M/P_Pre-Si_In_Production,ADL_N_IFWI_IEC_PMC,RPL_P_PO_P3,ADL-N_Post-Si_In_Production,RPL-S_Post-Si_In_Production,RPL-S_2SDC8,RPL-Px_4SP2,RPL-Px_2SDC1,RPL-P_4SDC1,RPL-P_3SDC2,RPL-P_2SDC5,RPL-P_2SDC6,ARL_S_IFWI_0.8PSS, MTLSGC1, MTLSDC1, MTLSDC3, MTLSDC4, MTLSDC5, RPL-SBGA_5SC, RPL-SBGA_4SC, RPL-P_5SGC1, RPL-P_4SDC1, RPL-P_3SDC2, RPL-P_2SDC4, RPL-P_2SDC5, RPL-P_2SDC6, RPL-S_3SDC1, RPL-S_4SDC2, RPL-S_4SDC1, RPL-S_ 5SGC1, RPL-S_2SDC2, RPL-S_2SDC3, RPL-S_2SDC7, RPL-S_2SDC8, ,, LNLM5SGC, LNLM4SDC1, LNLM3SDC3, LNLM3SDC4, LNLM3SDC5, LNLM2SDC6, LNLM2SDC7,RPL-S_ 5SGC1, RPL-S_4SDC1, RPL-S_4SDC2, RPL-S_3SDC1, RPL-S_2SDC2, RPL-S_2SDC7, RPL-S_2SDC8, RPL-S_2SDC9,RPL-SBGA_DC3,RPLS_SV1GC,RPLS_Win10GC,RPLS_SV1DC,RPLHx_SV1GC,RPLHx_Win10GC,RPLP_SV1GC,RPLP_Win10GC,RPLP_SV1DC1,RPLP_Win10DC1,RPLP_SV1DC2,RPLP_Win10DC2</t>
  </si>
  <si>
    <t>alderlake-m,alderlake-n,alderlake-p,alderlake-sb,arrowlake-s,lunarlake-m,lunarlake-p,lunarlake-s,meteorlake-m,meteorlake-p,meteorlake-s,raptorlake-p,raptorlake-px,raptorlake-s,raptorlake-sbga,raptorlake_refresh-sbga</t>
  </si>
  <si>
    <t>Verify CSE/TXE/SEC/CSME enumeration pre and post Sx cycle</t>
  </si>
  <si>
    <t>CSS-IVE-132592</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</si>
  <si>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GLK_B0_RS3_PV,GLK_B0_RS4_PV,ICL_Simics_VP_RS1_PSS_0.5C,ICL_Simics_VP_RS1_PSS_0.8C,ICL_Simics_VP_RS1_PSS_0.8P,ICL_Simics_VP_RS1_PSS_1.0C,ICL_Simics_VP_RS1_PSS_1.0P,ICL_Simics_VP_RS2_PSS_1.1,ICL_U42_RS6_PV,ICL_UN42_KC_PV_RS6,ICL_Y42_RS6_PV,ICL_YN42_RS6_PV,JSLP_POR_20H1_Alpha,JSLP_POR_20H1_PreAlpha,JSLP_POR_20H2_Beta,JSLP_POR_20H2_PV,KBL_H42_PV,KBL_S22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TGPH_Native_DDR4_RS6_Alpha,RKL_S81_TGPH_Native_DDR4_RS7_Beta,RKL_S81_TGPH_Native_DDR4_RS7_PV,RKL_Simics_VP_PSS0.8,RKL_Simics_VP_PSS1.0,RKL_Simics_VP_PSS1.1,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WHL_U42_Corp_PV,WHL_U42_PV,WHL_U43e_Corp_PV,ADL-S_ADP-S_UDIMM_DDR5_1DPC_PV,ADL-S_ADP-S_UDIMM_DDR5_2DPC_Alpha,ADL-S_ADP-S_UDIMM_DDR5_2DPC_Beta,ADL-S_ADP-S_UDIMM_DDR5_2DPC_PreAlpha,ADL-S_ADP-S_UDIMM_DDR5_2DPC_PV,ADL-S_TGP-H_Simics_PSS1.1,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TGL_U42_RS6_Alpha,TGL_U42_RS6_Beta,TGL_U42_RS6_PV,TGL_Y42_RS6_Alpha,TGL_Y42_RS6_Beta,TGL_Y42_RS6_PV,AML_Y42_Win10X_PV,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P_ADP-LP_DDR4_PreAlpha,ADL-P_ADP-LP_DDR5_PreAlpha</t>
  </si>
  <si>
    <t>CSE/TXE,S-states</t>
  </si>
  <si>
    <t>BC-RQTBC-9860
Mandatory IFWI scenarios related to CSME</t>
  </si>
  <si>
    <t>CSE/TXE/CSME should get enumerated and its version should be consistent pre and post cycling.
CSE/TXE/CSME should not display any yellow bangs pre and post cycling.
CSE/TXE/CSME FWSTS registers should be enumerated consistently pre and post cycling.</t>
  </si>
  <si>
    <t>bios.arrowlake,bios.raptorlake,ifwi.alderlake,ifwi.arrowlake,ifwi.jasperlake,ifwi.lunarlake,ifwi.meteorlake,ifwi.raptorlake,ifwi.rocketlake</t>
  </si>
  <si>
    <t>bios.arrowlake,bios.raptorlake,ifwi.alderlake,ifwi.jasperlake,ifwi.meteorlake,ifwi.raptorlake,ifwi.rocketlake</t>
  </si>
  <si>
    <t>This test case is verify CSE/TXE/SEC/CSME enumeration pre and post Sx cycle</t>
  </si>
  <si>
    <t>ICL_PSS_BAT_NEW,CFL_Automation_Production,BIOS_EXT_BAT,InProdATMS1.0_03March2018,PSE 1.0,OBC-TGL-PCH-CSME-Manageability-MEBx,TGL_H_PSS_BIOS_BAT,IFWI_TEST_SUITE,ADL/RKL/JSL,RKL-S X2_(CML-S+CMP-H)_S102,RKL-S X2_(CML-S+CMP-H)_S62,MTL_Test_Suite,IFWI_SYNC,IFWI_FOC_BAT,ADL_N_IFWI,MTL_IFWI_PSS_EXTENDEDIFWI_COVERAGE_DELTA,RPLSGC1,RPLSGC2,ADLMLP4x,ADL-P_5SGC1,ADL-P_5SGC2,ADL-M_5SGC1,RPL-Px_5SGC1,RPL-Px_4SDC1,RPL-S_5SGC1,RPL-S_4SDC1,RPL-S_2SDC9,RPL-S_4SDC2,RPL-S_3SDC1,RPL-S_2SDC1,RPL-S_2SDC2,RPL-S_2SDC3,MTL_IFWI_BAT,ADL_SBGA_5GC,ADL_SBGA_3DC4,RPL-S_2SDC7,LNL_M_IFWI_PSS,MTL_S_MASTER,MTL_P_MASTER,MTL_M_MASTER,ADL-S_Post-Si_In_Production,MTL-M_5SGC1,MTL-M_4SDC1,MTL-M_4SDC2,MTL-M_3SDC3,MTL-M_2SDC4,MTL-M_2SDC5,MTL-M_2SDC6,MTL_IFWI_IAC_CSE,MTL_IFWI_CBV_PMC,MTL_IFWI_CBV_CSME,RPL-SBGA_5SC,ADL_N_IFWI_5SGC1,ADL_N_IFWI_4SDC1,ADL_N_IFWI_3SDC1,ADL_N_IFWI_2SDC1,ADL_N_IFWI_2SDC2,ADL_N_IFWI_2SDC3,ADL_N_IFWI_IEC_BIOS,ADL_N_IFWI_IEC_CSME,ADL_N_IFWI_IEC_PMC,RPL-SBGA_4SC,RPL-SBGA_3SC,RPL-SBGA_2SC1,RPL-SBGA_2SC2,RPL-S_2SDC8,RPL-Px_4SP2,RPL-Px_2SDC1,,RPL-P_5SGC1,RPL-P_2SDC3,,RPL-P_3SDC2,RPL-P_2SDC4,RPL-P_2SDC5,MTLSDC1,MTLSDC2,RPL_Hx-R-GC,MTLSDC4,ARL_S_IFWI_0.8PSS,MTL_S_IFWI_SOC-IOE-PMC_Payload,RPL-SBGA_3SC,MTLSGC1,MTLSDC1,MTLSDC2,RPL_Hx-R-GC,MTLSDC3,MTLSDC4,MTL_IFWI_MEBx,RPL_Hx-R-GC,RPL_Hx-R-DC1,LNLM5SGC, LNLM4SDC1, LNLM3SDC2, LNLM3SDC3, LNLM3SDC4, LNLM3SDC5, LNLM2SDC6, LNLM2SDC7,RPL-P_DC7, RPL-SBGA_DC3,RPLP_SV1GC, RPLP_Win10GC, RPLP_SV1DC1, RPLP_Win10DC1,RPLP_SV1DC2,RPLP_Win10DC2,RPLS_SV1GC, RPLS_Win10GC, RPLS_SV1DC,RPLHx_SV1GC,RPLHx_Win10GC</t>
  </si>
  <si>
    <t>Validate Type-C USB3.2 gen2 host mode functionality on hot insert and removal over Type-C port</t>
  </si>
  <si>
    <t>CSS-IVE-132657</t>
  </si>
  <si>
    <t>ADL-S_ADP-S_UDIMM_DDR5_1DPC_PreAlpha,RKL_S61_CMPH_Xcomp_DDR4_RS6_Alpha,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RKL_CML_S_102_TGPH_Xcomp_DDR4_POE,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ADL-P_ADP-LP_LP5_PreAlpha,ADL-P_ADP-LP_L4X_PreAlpha,ADL-M_ADP-M_LP5_20H1_PreAlpha,ADL-M_ADP-M_LP5_21H1_PreAlpha,ADL-M_ADP-M_LP4x_Win10x_PreAlpha,ADL-P_ADP-LP_DDR4_PreAlpha,ADL-P_ADP-LP_DDR5_PreAlpha</t>
  </si>
  <si>
    <t>USB-TypeC</t>
  </si>
  <si>
    <t>USB Type_C Use Case Strategy_v0.6 
BC-RQTBC-13961
BC-RQTBC-12460
BC-RQTBC-13336 
LKF PSS UCIS Coverage: IceLake-UCIS-4265, IceLake-UCIS-1757, IceLake-UCIS-1758
GLK EA Coverage: 1604251094
TGL Coverage: 1209950986, 1209951124, 1209714323
LKF PRD Coverage: BC-RQTBCLF-412,BC-RQTBCLF-744
RKL Coverage ID :2203201383,2203202518,2203203016,2203202802,2203202480,2201966228
ADL: 2205445428,2205443393 , 2206545068</t>
  </si>
  <si>
    <t>This test is to Verify Type-C USB3.2 gen2 host mode functionality on hot insert and removal over Type-C port</t>
  </si>
  <si>
    <t>bios.lunarlake,ifwi.alderlake,ifwi.arrowlake,ifwi.lunarlake,ifwi.meteorlake,ifwi.raptorlake,ifwi.raptorlake_refresh,ifwi.rocketlake</t>
  </si>
  <si>
    <t>RKL_Native_PO,IFWI_TEST_SUITE,ADL/RKL/JSL,CML_H_ADP_S_PO,Phase_3,MTL_Test_Suite,MTL_S_IFWI_PSS_1.1,ADLMLP4x,IFWI_FOC_BAT,ADL_N_IFWI,IFWI_COVERAGE_DELTA,RPLSGC1,RPLSGC2,ADL-P_5SGC1,ADL-P_5SGC2,ADL-M_5SGC1,ADL-M_4SDC1,ADL-M_3SDC1,ADL-M_3SDC2,ADL-M_3SDC3,ADL-P_4SDC1,ADL-P_3SDC3,ADL-P_2SDC1,ADL-P_2SDC2,RPL-Px_5SGC1,RPL-Px_3SDC1,RPL-P_5SGC1,RPL-P_5SGC2,RPL-P_4SDC1,RPL-P_3SDC2,RPL-P_2SDC3,RPL-S_ 5SGC1,RPL-S_2SDC4,RPL_S_MASTER,RPL_S_IFWI_PO_Phase2,ADL_SBGA_5GC,LNL_M_IFWI_PSS,RPL_Px_PO_P2,MTL_IFWI_QAC,MTL_IFWI_IAC_IOM,MTL_IFWI_IAC_SPHY,RPL_SBGA_IFWI_PO_Phase2,MTL_IFWI_CBV_TBT,MTL_IFWI_CBV_EC,MTL_IFWI_CBV_SPHY,MTL_IFWI_CBV_IOM,ADL_N_IFWI_5SGC1,ADL_N_IFWI_IEC_IOM,ADL_N_IFWI_IEC_NPHY,MTL-P_5SGC1,MTL-P_4SDC1,MTL-P_4SDC2,MTL-P_3SDC3,MTL-P_3SDC4,MTL-P_2SDC5,MTL-P_2SDC6,RPL_P_PO_P2,RPL-P_2SDC5,RPL-P_2SDC6,RPL-Px_4SP2,RPL-Px_2SDC1,RPL-SBGA_2SC1,RPL-SBGA_2SC2-2,ARL_S_IFWI_1.1PSS,RPL-SBGA_4SC,MTLSGC1,MTLSDC1,MTLSDC3,MTLSDC4,RPL_Hx-R-DC1,RPL_Hx-R-GC,RPL_Hx-R-GC,RPL_Hx-R-DC1,RPL_Hx-R-GC,RPL_Hx-R-DC1,RPL_Hx-R-GC,RPL_Hx-R-DC1,LNLM2SDC7,RPL-P_DC7,RPLS_SV1DC,RPLHx_Win10GC,RPLP_SV1GC,RPLP_Win10GC,RPLP_SV1DC1,RPLP_Win10DC1,RPLP_SV1DC2,RPLP_Win10DC2,RPL-SBGA_DC3</t>
  </si>
  <si>
    <t>Verify protected Video: PlayReady3 functionality in OS</t>
  </si>
  <si>
    <t>CSS-IVE-132685</t>
  </si>
  <si>
    <t>ADL-S_ADP-S_SODIMM_DDR5_1DPC_Alpha,ADL-S_ADP-S_UDIMM_DDR5_1DPC_PreAlpha,CML_H102_CMPH_DDR4_RS6_SR20_Beta,CML_H102_CMPH_DDR4_RS6_SR20_POE,CML_H102_CMPH_DDR4_RS7_SR20_PV,CML_H82_CMPH_DDR4_RS6_SR20_Beta,CML_H82_CMPH_DDR4_RS6_SR20_POE,CML_H82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JSLP_POR_20H1_Alpha,JSLP_POR_20H1_PowerOn,JSLP_POR_20H1_PreAlpha,JSLP_POR_20H2_Beta,JSLP_POR_20H2_PV,JSLP_TestChip_19H1_PreAlpha,KBL_H42_PV,KBL_S22_PV,KBL_S42_PV,KBL_U21_PV,KBL_U22_PV,KBL_U23e_PV,KBL_Y22_PV,KBLR_Y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HFPGA_RS2,TGL_HFPGA_RS3,TGL_HFPGA_RS4,TGL_Simics_VP_RS2_PSS1.1,TGL_U42_RS4_PV,TGL_UY42_PO,TGL_Y42_RS4_PV,TGL_Z0_(TGPLP-A0)_RS4_PPOExit,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</si>
  <si>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Play Ready 3</t>
  </si>
  <si>
    <t>BC-RQTBC-10304
4_335-UCIS-2139
TGL HSD ES ID:220195324
TGL HSD ES ID 220194450
JSLP: 2203202758
RKL FR:1209951652,1209951653</t>
  </si>
  <si>
    <t>PlayReady3 application should be installed properly without any issues</t>
  </si>
  <si>
    <t>Test Case is to verify Protected video content: PlayReady3 functionality in OS</t>
  </si>
  <si>
    <t>RKL_Native_PO,RKL_Xcomp_PO,IFWI_TEST_SUITE,ADL/RKL/JSL,CML_H_ADP_S_PO,COMMON_QRC_BAT,Delta_IFWI_BIOS,Phase_3,MTL_Test_Suite,ADL_N_IFWIIFWI_COVERAGE_DELTA,ADLMLP4x,ADL-P_5SGC1,ADL-P_5SGC2,ADL-M_5SGC1,RPL-Px_5SGC1,RPL-Px_4SDC1,RPL-P_4SDC1,RPLP_SV1DC1,RPLP_Win10DC1,RPL-P_3SDC2,RPLP_SV1DC2,RPLP_Win10DC2,RPL-P_2SDC4,RPL-S_ 5SGC1,RPLS_Win10GC,RPLS_SV1GC,RPL-S_4SDC1,RPL-S_3SDC1,RPL-S_4SDC2,RPL-S_2SDC1,RPL-S_2SDC2,RPL-S_2SDC3,RPL_S_IFWI_PO_Phase3,MTL_IFWI_BAT,ADL_SBGA_5GC,ADL_SBGA_3DC1,ADL_SBGA_3DC2,ADL_SBGA_3DC3,ADL_SBGA_3DC4,ADL-M_3SDC1,ADL-M_3SDC2,ADL-M_2SDC1,ADL-M_2SDC2,RPL-P_3SDC3,RPL-P_PNP_GC,RPL-S_2SDC7,LNL_M_IFWI_PSS,ADL_SBGA_3SDC1,RPL_SBGA_IFWI_PO_Phase3,MTL IFWI_Payload_Platform-Val,RPL_Px_PO_New_P2,RPL-SBGA_4SC,RPL-SBGA_3SC,RPL-SBGA_2SC1,RPL-SBGA_2SC2,MTLSGC1,MTLSDC1,MTLSDC2,MTLSDC4,MTLSDC5,RPL-P_5SGC1,RPLP_SV1GC,RPLP_Win10GC,RPL_Hx-R-GC,RPL_Hx-R-DC1,RPL-P_DC7,RPL-SBGA_DC3,MTL_IFWI_CBV_CSME</t>
  </si>
  <si>
    <t>alderlake-m,alderlake-p,alderlake-s,alderlake-sb,arrowlake-s,lunarlake-m,lunarlake-p,lunarlake-s,meteorlake-m,meteorlake-p,meteorlake-s,raptorlake-p,raptorlake-px,raptorlake-s,raptorlake-sbga,raptorlake_refresh-sbga</t>
  </si>
  <si>
    <t>Validate concurrent support of Windbg and DbC debug trace over same Type-A port</t>
  </si>
  <si>
    <t>CSS-IVE-132724</t>
  </si>
  <si>
    <t>ADL-S_ADP-S_SODIMM_DDR5_1DPC_Alpha,ADL-S_ADP-S_UDIMM_DDR5_1DPC_PreAlpha,CFL_H62_uSFF_KC_RS4_PV,CFL_KBPH_S62_RS3_PV,CFL_KBPH_S82_RS6_PV ,CFL_S42_RS4_PV,CFL_S42_RS5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U20_GT0_PV,CNL_U22_PV,CNL_Y22_PV,ICL_U42_RS6_PV,ICL_Y42_RS6_PV,JSLP_POR_20H1_Alpha,JSLP_POR_20H1_PreAlpha,JSLP_POR_20H2_Beta,JSLP_POR_20H2_PV,JSLP_TestChip_19H1_PowerOn,JSLP_TestChip_19H1_PreAlpha,LKF_A0_RS4_Alpha,LKF_A0_RS4_POE,LKF_B0_RS4_Beta,LKF_B0_RS4_PO,LKF_B0_RS4_PV ,LKF_Bx_ROW_19H1_Alpha,LKF_Bx_ROW_19H1_POE,LKF_Bx_ROW_19H2_Beta,LKF_Bx_ROW_19H2_PV,LKF_Bx_ROW_20H1_PV,LKF_N-1_(BXTM)_RS3_POE,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U42_RS4_PV,TGL_Y42_RS4_PV,TGL_Z0_(TGPLP-A0)_RS4_PPOExit,WHL_U42_Corp_PV,WHL_U42_PV,WHL_U43e_Corp_PV,ADL-S_ADP-S_UDIMM_DDR5_1DPC_PV,ADL-S_ADP-S_UDIMM_DDR5_2DPC_Alpha,ADL-S_ADP-S_UDIMM_DDR5_2DPC_Beta,ADL-S_ADP-S_UDIMM_DDR5_2DPC_PreAlpha,ADL-S_ADP-S_UDIMM_DDR5_2DPC_PV,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</si>
  <si>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debug interfaces,USB-TypeC</t>
  </si>
  <si>
    <t>IceLake-UCIS-987
LKF-UCIS-4_335-UCIS-2923,4_335-UCIS-2082
LKF FR: LKF: 4_335-FR-17265,MLKF FR:4_335-FR-17272
4_335-FR-1642
4_335-FR-17263
4_335-FR-17221
4_335-FR-17331
RKL:209948914
ADL:1305899505
1305899518</t>
  </si>
  <si>
    <t>Windbg debugging and DbC connect should work concurrently without any issue </t>
  </si>
  <si>
    <t>This test is to validate concurrent support of Windbg and DbC debug trace over same Type-A port</t>
  </si>
  <si>
    <t>IFWI_TEST_SUITE,RPL-P_5SGC1,RPLP_SV1GC,RPLP_Win10GC,RPL-P_5SGC2,RPL-P_4SDC1,RPLP_SV1DC1,RPLP_Win10DC1,RPL-P_3SDC2,RPLP_SV1DC2,RPLP_Win10DC2,RPL-P_2SDC3,ADL/RKL/JSL,Delta_IFWI_BIOS,MTL_Test_Suite,IFWI_SYNC,ADL_N_IFWI_5SGC1,ADL_N_IFWI_4SDC1,ADL_N_IFWI_3SDC1,ADL_N_IFWI_2SDC1,ADL_N_IFWI_2SDC2,ADL_N_IFWI_2SDC3,RPL-S_5SGC1,RPL-S_2SDC3,RPL-S_2SDC2,RPL-S_2SDC7,RPL-S_2SDC1,RPL-S_3SDC1,RPL-S_4SDC1,RPL-S_3SDC2,ADL_SBGA_5GC,ADL_N_IFWIIFWI_COVERAGE_DELTA,RPLSGC1,RPLSGC2,ADLMLP4x,ADL-P_5SGC1,ADL-P_5SGC2,ADL-M_5SGC1,ADL-M_4SDC1,ADL-M_3SDC1,ADL-M_3SDC2,ADL-M_3SDC3,RPL-Px_5SGC1,RPL-Px_3SDC1,RPL_S_IFWI_PO_Phase2,RPL-S_ 5SGC1,RPL-S_4SDC1,RPL-S_3SDC2,RPL-S_4SDC2,RPLS_SV1GC,RPLS_Win10GC,RPLS_SV1DC,RPL-S_3SDC1,RPL-S_2SDC1,RPL-S_2SDC2,RPL-S_2SDC7,RPL-S_2SDC3,RPL-S_2SDC4,ADL_SBGA_3SDC1,RPL_Px_PO_P2,RPL_SBGA_IFWI_PO_Phase2,MTL_IFWI_CBV_PCHC,MTL IFWI_Payload_Platform-Val,RPL_P_PO_P2,RPL-SBGA_5SC,RPL-SBGA_4SC,RPLHx_SV1GC,RPLHx_Win10GC,RPL-SBGA_DC3,RPL-SBGA_3SC,MTLSGC1, MTLSDC4,MTLSDC2,MTLSDC1,MTLSDC5,MTLSDC3</t>
  </si>
  <si>
    <t>alderlake-m,alderlake-n,alderlake-p,alderlake-sb,arrowlake-s,lunarlake-m,lunarlake-p,lunarlake-s,meteorlake-m,meteorlake-p,meteorlake-s,raptorlake-p,raptorlake-px,raptorlake-s,raptorlake-sbga,tigerlake-h</t>
  </si>
  <si>
    <t>Verify Windows Update  successfully</t>
  </si>
  <si>
    <t>CSS-IVE-132877</t>
  </si>
  <si>
    <t>ADL-S_ADP-S_SODIMM_DDR5_1DPC_Alpha,ADL-S_ADP-S_UDIMM_DDR5_1DPC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Simics_PSS1.1,ADL-S_TGP-H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S_Simics_PSS1.05,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POE,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</si>
  <si>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FW-Update,PnP</t>
  </si>
  <si>
    <t>Based on ATMS2.0 implementation 
ADL PRD Coverage : 1406912110</t>
  </si>
  <si>
    <t>Windows should update to the latest update</t>
  </si>
  <si>
    <t>Windows Update  should update successfully</t>
  </si>
  <si>
    <t>ADL/RKL/JSL,IFWI_TEST_SUITE,RPL-P_5SGC1,RPLP_SV1GC,RPLP_Win10GC,RPL-P_5SGC2,RPL-P_4SDC1,RPLP_SV1DC1,RPLP_Win10DC1,RPL-P_3SDC2,RPLP_SV1DC2,RPLP_Win10DC2,RPL-P_2SDC3,ADL_Arch_Phase 2,MTL_Test_Suite,IFWI_SYNC,ADL_N_IFWI_5SGC1,ADL_N_IFWI_4SDC1,ADL_N_IFWI_3SDC1,ADL_N_IFWI_2SDC1,ADL_N_IFWI_2SDC2,ADL_N_IFWI_2SDC3,RPL-S_5SGC1,RPL-S_2SDC3,RPL-S_2SDC2,RPL-S_2SDC7,RPL-S_2SDC1,RPL-S_3SDC1,RPL-S_4SDC1,RPL-S_3SDC2,ADL_SBGA_5GC,ADL_N_IFWIIFWI_COVERAGE_DELTA,RPLSGC1,RPLSGC2,ADLMLP4x,ADL-P_5SGC1,ADL-P_5SGC2,ADL-M_5SGC1,RPL-S_ 5SGC1,RPL-S_4SDC1,RPL-S_3SDC2,RPL-S_4SDC2,RPLS_SV1GC,RPLS_Win10GC,RPLS_SV1DC,RPL-S_3SDC1,RPL-S_2SDC1,RPL-S_2SDC2,RPL-S_2SDC7,RPL-S_2SDC3,RPL-S_2SDC4,MTL_IFWI_FV,ADL_SBGA_3SDC1,MTL IFWI_Payload_Platform-Val,RPL-SBGA_5SC,RPL-SBGA_4SC,RPLHx_SV1GC,RPLHx_Win10GC,RPL-SBGA_DC3,RPL-SBGA_3SC,RPL-SBGA_2SC1,RPL-SBGA_2SC2,MTLSGC1, MTLSDC4,MTLSDC2,MTLSDC1,MTLSDC5,MTLSDC3</t>
  </si>
  <si>
    <t>alderlake-m,alderlake-n,alderlake-p,alderlake-sb,arrowlake-s,lunarlake-m,lunarlake-p,lunarlake-s,meteorlake-m,meteorlake-p,meteorlake-s,raptorlake-p,raptorlake-s,raptorlake-sbga</t>
  </si>
  <si>
    <t>Verify SUT getting charged with dead batteries connected whenACadapter plug-in</t>
  </si>
  <si>
    <t>CSS-IVE-132884</t>
  </si>
  <si>
    <t>AML_5W_Y22_ROW_PV,AML_7W_Y22_KC_PV,AMLR_Y42_PV_RS6,CFL_H62_RS2_PV,CFL_H62_RS3_PV,CFL_H62_RS4_PV,CFL_H62_RS5_PV,CFL_H62_uSFF_KC_RS4_PV,CFL_H82_RS5_PV,CFL_H82_RS6_PV,CFL_U43e_LP3_KC_PV,CFL_U43e_PV,CML_H102_CMPH_DDR4_RS6_SR20_Beta,CML_H102_CMPH_DDR4_RS6_SR20_POE,CML_H102_CMPH_DDR4_RS7_SR20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OE,CML_U62_DDR4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U21_PV,KBLR_U42_PV,KBLR_Y_PV,KBLR_Y22_PV,TGL_ H81_RS4_Alpha,TGL_ H81_RS4_Beta,TGL_ H81_RS4_PV,TGL_Simics_VP_RS2_PSS1.1,TGL_Simics_VP_RS4_PSS1.1,TGL_U42_RS4_PV,TGL_Y42_RS4_PV,TGL_Z0_(TGPLP-A0)_RS4_PPOExit,WHL_U42_PV,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M_ADP-M_LP5_20H1_PreAlpha,ADL-M_ADP-M_LP5_21H1_PreAlpha,ADL-P_ADP-LP_DDR4_PreAlpha,ADL-P_ADP-LP_DDR5_PreAlpha</t>
  </si>
  <si>
    <t>Charging modes,Real Battery Management</t>
  </si>
  <si>
    <t>BC-RQTBC-2820,BC-RQTBC-13985
Use case: IceLake-UCIS-719
1209949952
BC-RQTBC-16768
2201759420
RKL: 1209848288</t>
  </si>
  <si>
    <t>Dead Battery get charged with AC supply plugged in</t>
  </si>
  <si>
    <t>Intention of the test case to check the dead battery getting charged successfully with AC adapter</t>
  </si>
  <si>
    <t>EC-BAT,EC-GPIO,EC-SX,EC-REVIEW,CFL-PRDtoTC-Mapping,ICL_BAT_NEW,TGL_PSS1.0P,BIOS_EXT_BAT,InProdATMS1.0_03March2018,ECVAL-EXBAT-2018,PSE 1.0,EC-BAT-automation,OBC-CNL-EC-GPIO-Switches-VirtualLID,OBC-CFL-EC-GPIO-Switches-VirtualLID,OBC-ICL-EC-GPIO-HwBtns/LEDs/Switchs-VirtualLID,OBC-TGL-EC-GPIO-HwBtns/LEDs/Switchs-VirtualLID,KBLR_ATMS1.0_Automated_TCs,TGL_BIOS_PO_P3,TGL_IFWI_PO_P3,CML_EC_BAT,IFWI_TEST_SUITE,ADL/RKL/JSL,MTL_Test_Suite,IFWI_SYNC,ADL_N_IFWIIFWI_COVERAGE_DELTA,ADLMLP4x,ADL-P_5SGC2,RPL_P_Master,ADL_SBGA_5GC,ADL-M_5SGC1,RPL-P_5SGC1,RPL-P_5SGC2,RPL-P_4SDC1,RPL-P_3SDC2,RPL-P_2SDC3,MTL_IFWI_FV,RPL-P_3SDC3,RPL-P_2SDC4,RPL-P_PNP_GC,RPL-Px_4SDC1,RPL-Px_3SDC2,ADL_N_IFWI_5SGC1,ADL_N_IFWI_4SDC1,ADL_N_IFWI_3SDC1,ADL_N_IFWI_2SDC1,ADL_N_IFWI_2SDC2,ADL_N_IFWI_2SDC3,ADL_N_IFWI_IEC_EC,RPL-SBGA_5SC,RPL-SBGA_4SC,RPL-P_2SDC6,RPL-SBGA_2SC1,RPL-SBGA_2SC2,RPL-SBGA_3SC-2,RPL-SBGA_3SC,RPL_Hx-R-GC,RPL_Hx-R-DC1,RPL_Hx-R-GC,RPL_Hx-R-DC1,RPL_Hx-R-GC,RPL_Hx-R-DC1,LNLM2SDC7,LNLM2SDC7,RPLHx_Win10GC,RPLHx_Win10GC,RPLP_SV1GC,RPLP_Win10GC,RPLP_SV1DC1,RPLP_Win10DC1,RPLP_SV1DC2,RPLP_Win10DC2</t>
  </si>
  <si>
    <t>alderlake-m,alderlake-n,alderlake-p,alderlake-sb,lunarlake-m,lunarlake-p,raptorlake-p,raptorlake-sbga,raptorlake_refresh-sbga</t>
  </si>
  <si>
    <t>Verify Audio play back on 3.5mm-Jack-Headset (via Soundwire)</t>
  </si>
  <si>
    <t>CSS-IVE-132917</t>
  </si>
  <si>
    <t>ADL-S_ADP-S_SODIMM_DDR5_1DPC_Alpha,ADL-S_ADP-S_UDIMM_DDR5_1DPC_PreAlpha,CFL_H62_RS3_PV,CFL_H62_RS4_PV,CFL_H62_RS5_PV,CFL_H82_RS5_PV,CFL_H82_RS6_PV,CFL_S62_RS4_PV,CFL_S62_RS5_PV,CFL_S82_RS5_PV,CFL_S82_RS6_PV,CFL_U43e_LP3_KC_PV,CFL_U43e_PV,CML_H102_CMPH_DDR4_RS6_SR20_Beta,CML_H102_CMPH_DDR4_RS6_SR20_POE,CML_H102_CMPH_DDR4_RS7_SR20_PV,CML_H82_CMPH_DDR4_RS6_SR20_Beta,CML_H82_CMPH_DDR4_RS6_SR20_POE,CML_H82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Simics_VP_RS1_PSS_0.5P,ICL_U42_RS6_PV,ICL_Y42_RS6_PV,JSLP_POR_20H1_Alpha,JSLP_POR_20H1_PowerOn,JSLP_POR_20H1_PreAlpha,JSLP_POR_20H2_Beta,JSLP_POR_20H2_PV,JSLP_PSS_0.8_19H1_REV2,JSLP_PSS_1.0_19H1_REV2,JSLP_PSS_1.1_19H1_REV2,JSLP_TestChip_19H1_PowerOn,JSLP_TestChip_19H1_PreAlpha,LKF_A0_RS4_Alpha,LKF_A0_RS4_POE,LKF_B0_RS4_Beta,LKF_B0_RS4_PO,LKF_B0_RS4_PV ,LKF_Bx_ROW_19H1_Alpha,LKF_Bx_ROW_19H1_POE,LKF_Bx_ROW_19H2_Beta,LKF_Bx_ROW_19H2_PV,LKF_Bx_ROW_20H1_PV,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1.0,RKL_Simics_VP_PSS1.1,TGL_ H81_RS4_Alpha,TGL_ H81_RS4_Beta,TGL_ H81_RS4_PV,TGL_H81_19H2_RS6_PreAlpha,TGL_HFPGA_RS3,TGL_HFPGA_RS4,TGL_Simics_VP_RS2_PSS0.8,TGL_Simics_VP_RS2_PSS1.0,TGL_Simics_VP_RS2_PSS1.1,TGL_U42_RS4_PV,TGL_Y42_RS4_PV,TGL_Z0_(TGPLP-A0)_RS4_PPOExit,WHL_U42_Corp_PV,WHL_U42_PV,WHL_U43e_Corp_PV,ADL-S_ADP-S_UDIMM_DDR5_1DPC_PV,ADL-S_ADP-S_UDIMM_DDR5_2DPC_Alpha,ADL-S_ADP-S_UDIMM_DDR5_2DPC_Beta,ADL-S_ADP-S_UDIMM_DDR5_2DPC_PreAlpha,ADL-S_ADP-S_UDIMM_DDR5_2DPC_PV,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</si>
  <si>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3.5mm Jack</t>
  </si>
  <si>
    <t>BC-RQTBC-8504
BC-RQTBC-14193
IceLake-UCIS-349
IceLake-UCIS-720
TGL HSD ES ID:220194376
TGL HSD ES ID:220195239
4_335-UCIS-2409
BC-RQTBC-16198
ADL: 1604590079
RKL : 1209950234</t>
  </si>
  <si>
    <t>Soundwire BIOS option should be set and read successfully &amp; verify audio play back over on 3.5MM Jack headset.</t>
  </si>
  <si>
    <t>Audio play back should be fine over headset with Soundwire option in BIOS</t>
  </si>
  <si>
    <t>RKL_S_PO_Phase3_IFWI,RKL_POE,RKL_U_PO_Phase3_IFWI,IFWI_TEST_SUITE,RKL_Native_PO,RKL_Xcomp_PO,ADL/RKL/JSL,CML_H_ADP_S_PO,COMMON_QRC_BAT,Delta_IFWI_BIOS,Phase_3,MTL_Test_Suite,IFWI_SYNC,ADL_N_IFWI,RPL_S_MASTERIFWI_COVERAGE_DELTA,ADL-P_5SGC1,ADL-M_3SDC1,ADL-M_2SDC2,ADL-P_4SDC2,ADL-P_3SDC3,ADL-P_2SDC4,RPL-P_4SDC1,RPLP_SV1DC1,RPLP_Win10DC1,RPL-P_3SDC2,RPLP_SV1DC2,RPLP_Win10DC2,RPL-P_3SDC3,RPL-P_2SDC4,RPL-S_4SDC2,RPL-S_2SDC3,RPL_S_IFWI_PO_Phase3,MTL_IFWI_BAT,ADL_SBGA_3DC,ADL_SBGA_3DC2,RPL-S_3SDC1,ADL_N_4SDC1,ADL_N_2SDC1,ADL_SBGA_3SDC1,ADL_SBGA_3DC4,RPL_Px_PO_P3,MTL-M_2SDC4,MTL-M_2SDC5,MTL-M_2SDC6,RPL_SBGA_IFWI_PO_Phase3,MTL_IFWI_CBV_ACE FW,ADL_N_IFWI_5SGC1,ADL_N_IFWI_4SDC1,ADL_N_IFWI_3SDC1,ADL_N_IFWI_2SDC2,ADL_N_IFWI_2SDC3,RPL_P_PO_P3,RPL-SBGA_4SC,RPL-Px_4SP2,MTL_S_IFWI_PSS_1.1,ARL_S_IFWI_1.1PSS,RPL-SBGA_4SC,RPLS_SV1DC</t>
  </si>
  <si>
    <t>Validate digital offload audio functionality over Type-C port post S0i3 cycle</t>
  </si>
  <si>
    <t>fw.ifwi.pchc,fw.ifwi.pmc</t>
  </si>
  <si>
    <t>CSS-IVE-132970</t>
  </si>
  <si>
    <t>ADL-S_ADP-S_SODIMM_DDR5_1DPC_Alpha,ADL-S_ADP-S_UDIMM_DDR5_1DPC_PreAlpha,ADL-S_ADP-S_UDIMM_DDR5_1DPC_PV,ADL-S_ADP-S_UDIMM_DDR5_2DPC_Alpha,ADL-S_ADP-S_UDIMM_DDR5_2DPC_Beta,ADL-S_ADP-S_UDIMM_DDR5_2DPC_PreAlpha,ADL-S_ADP-S_UDIMM_DDR5_2DPC_PV,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S_Simics_PSS1.05,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</si>
  <si>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audio codecs,USB-TypeC</t>
  </si>
  <si>
    <t>ADL FR: 2202559290</t>
  </si>
  <si>
    <t>ifwi.alderlake,ifwi.arrowlake,ifwi.lunarlake,ifwi.meteorlake,ifwi.raptorlake,ifwi.raptorlake_refresh</t>
  </si>
  <si>
    <t>This Test case to check digital offload audio streaming functionality over Type-C port</t>
  </si>
  <si>
    <t>IFWI_TEST_SUITE,ADL/RKL/JSL,Delta_IFWI_BIOS,MTL_Test_Suite,IFWI_SYNC,IFWI_FOC_BAT,ADL_N_IFWIIFWI_COVERAGE_DELTA,ADLMLP4x,ADL-P_5SGC1,ADL-P_5SGC2,ADL-M_5SGC1,ADL-M_3SDC1,ADL-M_3SDC2,ADL-M_3SDC2,RPL-Px_5SGC1,RPL-Px_4SDC1,RPL-P_5SGC1,RPLP_SV1GC,RPLP_Win10GC,RPL-P_4SDC1,RPLP_SV1DC1,RPLP_Win10DC1,RPL-P_3SDC2,RPLP_SV1DC2,RPLP_Win10DC2,RPL-P_2SDC4,ADL_SBGA_5GC,ADL_SBGA_3DC1,ADL_SBGA_3DC2,ADL_SBGA_3DC3,ADL_SBGA_3DC4,ADL-M_5SGC1,ADL-M_3SDC1,ADL-M_3SDC2,ADL-M_2SDC1,ADL-M_2SDC2,RPL-P_3SDC3,RPL-P_PNP_GC,ADL_SBGA_3SDC1,MTL_IFWI_IAC_IOM,
MTL_IFWI_CBV_ACE FW,MTL_IFWI_CBV_TBT,MTL_IFWI_CBV_EC,MTL_IFWI_CBV_IOM,MTL IFWI_Payload_Platform-Val,ADL_N_IFWI_IEC_PMC,ADL_N_IFWI_IEC_IOM,ADL_N_IFWI_5SGC1,MTLSDC1,MTLSDC2,RPL-P_5SGC1,RPLP_SV1GC,RPLP_Win10GC,,RPL-Px_4SP2,RPL_Hx-R-GC,RPL_Hx-R-DC1,RPL-P_DC7</t>
  </si>
  <si>
    <t>Verify NVMe-SSD detection in Bios connected to Add-on-card connected over M.2 Gen4 Slot</t>
  </si>
  <si>
    <t>CSS-IVE-133849</t>
  </si>
  <si>
    <t>ADL-S_ADP-S_SODIMM_DDR5_1DPC_Alpha,ADL-S_ADP-S_UDIMM_DDR5_1DPC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P_ADP-LP_DDR4_PreAlpha,ADL-P_ADP-LP_DDR5_PreAlpha</t>
  </si>
  <si>
    <t>M.2 PCIe Gen3x2 and Gen3x4 NVMe,M.2 PCIe Gen4,M.2 SATA,PCIe-Gen4</t>
  </si>
  <si>
    <t>PCIe Gen4 Coverage</t>
  </si>
  <si>
    <t>NVMe connected to add-on-card connected over the M.2 Gen4 slot should be detected.</t>
  </si>
  <si>
    <t>verify the NVMe detection on add-on-card connected over M.2 CPU PCIe Gen4 slot in BIOS </t>
  </si>
  <si>
    <t>IFWI_TEST_SUITE,ADL/RKL/JSL,COMMON_QRC_BAT,MTL_Test_Suite,IFWI_SYNC,ADL_N_IFWIIFWI_COVERAGE_DELTA,RPLSGC1,RPLSGC2,ADLMLP4x,ADL-P_5SGC1,ADL-P_5SGC2,,RPL-P_3SDC2,RPL-S_2SDC4,RPL-S_ 5SGC1, RPL-S_4SDC1, RPL-S_4SDC2, RPL-S_2SDC2, RPL-S_2SDC3, ADL_SBGA_5GC,RPL-P_3SDC3,MTL-M_5SGC1,MTL-M_4SDC2,MTL-M_2SDC6,MTL_IFWI_CBV_SPHY,ADL_N_IFWI_4SDC1,ADL_N_IFWI_2SDC1,ADL_N_IFWI_IEC_PCHC,MTL-P_5SGC1, MTL-P_4SDC1 ,MTL-P_4SDC2 ,MTL-P_3SDC3 ,MTL-P_3SDC4,RPL-P_2SDC3,RPL-P_2SDC4,RPL-P_2SDC5,RPL-P_2SDC6,MTLSGC1,MTLSDC1,MTLSDC3,MTLSDC4,MTLSDC6,LNLM5SGC,LNLM4SDC1,LNLM3SDC2,RPLS_SV1GC,RPLS_Win10GC,RPLS_SV1DCRPLP_SV1DC2,RPLP_Win10DC2</t>
  </si>
  <si>
    <t>alderlake-n,alderlake-p,alderlake-sb,arrowlake-s,lunarlake-m,lunarlake-p,lunarlake-s,meteorlake-m,meteorlake-p,meteorlake-s,raptorlake-p,raptorlake-s</t>
  </si>
  <si>
    <t>Verify SLP_S0 assertion before and after S5 cycle with fast startup enabled</t>
  </si>
  <si>
    <t>CSS-IVE-144382</t>
  </si>
  <si>
    <t>ADL-S_ADP-S_SODIMM_DDR5_1DPC_Alpha,ADL-S_ADP-S_UDIMM_DDR5_1DPC_PreAlpha,JSLP_POR_20H1_Alpha,JSLP_POR_20H1_PreAlpha,JSLP_POR_20H2_Beta,JSLP_POR_20H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</si>
  <si>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SLP_S0,S-states</t>
  </si>
  <si>
    <t>SLP-S0 should be reach 90% before and after S4</t>
  </si>
  <si>
    <t>Intention of the testcase is to verify SLP_S0 assertion before and after S5 cycle with fast startup enabled</t>
  </si>
  <si>
    <t>Delta_IFWI_BIOS,IFWI_TEST_SUITE,ADL/RKL/JSL,IFWI_NEW,ADL_Arch_Phase_!,MTL_Test_Suite,IFWI_SYNC,IFWI_FOC_BAT,ADL_N_IFWI,IFWI_COVERAGE_DELTA,RPLSGC1,RPLSGC2,ADLMLP4x,ADL-P_5SGC1,ADL-P_5SGC2,ADL-M_5SGC1,RPL-S_ 5SGC1,MTL_IFWI_BAT,ADL_SBGA_5GC,ADL_SBGA_3SDC1,RPL-S_5SGC1,RPL-S_4SDC1,RPL-S_4SDC2,RPL-S_3SDC1,RPL-S_2SDC1,RPL-S_2SDC2,RPL-S_2SDC3,RPL-P_5SGC1,RPL-P_4SDC1,RPL-P_3SDC2,RPL-P_2SDC3,RPL-S_ 5SGC1,RPL-S_4SDC1,RPL-S_4SDC2,RPL-S_3SDC1,RPL-S_2SDC2,RPL-S_2SDC3,RPL-S_2SDC7,RPL-S_2SDC8,ADL_N_IFWI_2SDC3,ADL_N_IFWI_2SDC1,ADL_N_IFWI_3SDC1,ADL_N_IFWI_4SDC1,ADL_N_IFWI_5SGC1,MTLSGC1
,MTL-M_5SGC1,MTL-M_4SDC1,MTL-M_4SDC2,MTL-M_3SDC3,MTL-M_2SDC4,MTL-M_2SDC5,MTL-M_2SDC6,MTL_IFWI_IAC_PMC_SOC_IOE,MTL_IFWI_CBV_DMU,MTL_IFWI_CBV_PMC,MTL_IFWI_CBV_PUNIT,ADL_N_IFWI_IEC_PMC,ADL_N_IFWI_IEC_Chipset_init,MTL-P_5SGC1,MTL-P_4SDC1,MTL-P_4SDC2,MTL-P_3SDC4,RPL-SBGA_5SC,RPL-SBGA_4SC,RPL-SBGA_3SC,RPL-SBGA_2SC1,RPL-SBGA_2SC2,RPL-P_5SGC1,RPL-P_4SDC1,RPL-P_3SDC2,RPL-P_2SDC3,RPL-P_2SDC4,RPL-P_2SDC5,RPL-P_2SDC6,LNLM5SGC,LNLM4SDC1,LNLM3SDC2,LNLM3SDC3,LNLM3SDC4,LNLM3SDC5,LNLM2SDC6,LNLM2SDC7</t>
  </si>
  <si>
    <t>alderlake-m,alderlake-n,alderlake-p,alderlake-sb,arrowlake-s,lunarlake-m,lunarlake-p,lunarlake-s,meteorlake-m,meteorlake-n,meteorlake-p,meteorlake-s,raptorlake-p,raptorlake-s,raptorlake-sbga</t>
  </si>
  <si>
    <t>Verify SLPS_S0 assertion before and after S4 cycle</t>
  </si>
  <si>
    <t>CSS-IVE-141427</t>
  </si>
  <si>
    <t> 
SLP_S0 should be asserted before and after Hibernate cycle</t>
  </si>
  <si>
    <t>Intention of the testcase is to Verify SLPS_S0 assertion before and after S4 cycle</t>
  </si>
  <si>
    <t>Delta_IFWI_BIOS,IFWI_TEST_SUITE,ADL/RKL/JSL,IFWI_NEW,ADL_Arch_Phase_!,MTL_Test_Suite,IFWI_SYNC,IFWI_FOC_BAT,ADL_N_IFWIIFWI_COVERAGE_DELTA,RPLSGC1,RPLSGC2,ADLMLP4x,ADL-P_5SGC1,ADL-P_5SGC2,ADL-M_5SGC1,RPL-S_ 5SGC1,MTL_IFWI_BAT,ADL_SBGA_5GC,ADL_SBGA_3SDC1,RPL-S_5SGC1,RPL-S_4SDC1,RPL-S_4SDC2,RPL-S_3SDC1,RPL-S_2SDC1,RPL-S_2SDC2,RPL-S_2SDC3,RPL-P_5SGC1,RPL-P_4SDC1,RPL-P_3SDC2,RPL-P_2SDC3,RPL-S_ 5SGC1,RPL-S_4SDC1,RPL-S_4SDC2,RPL-S_3SDC1,RPL-S_2SDC2,RPL-S_2SDC3,RPL-S_2SDC7,RPL-S_2SDC8,MTL-M_5SGC1,MTL-M_4SDC1,MTL-M_4SDC2,MTL-M_3SDC3,MTL-M_2SDC4,MTL-M_2SDC5,MTL-M_2SDC6,MTL_IFWI_IAC_PMC_SOC_IOE,MTL_IFWI_CBV_DMU,MTL_IFWI_CBV_PMC,MTL_IFWI_CBV_PUNIT,ADL_N_IFWI_2SDC3,ADL_N_IFWI_2SDC1,ADL_N_IFWI_3SDC1,ADL_N_IFWI_4SDC1,ADL_N_IFWI_5SGC1,ADL_N_IFWI_IEC_General,ADL_N_IFWI_IEC_PMC,ADL_N_IFWI_IEC_Chipset_init,MTL-P_5SGC1,MTL-P_4SDC1,MTL-P_4SDC2,MTL-P_3SDC4,RPL-SBGA_4SC,RPL-SBGA_2SC1,RPL-SBGA_2SC2,RPL-P_5SGC1,RPL-P_4SDC1,RPL-P_3SDC2,RPL-P_2SDC3,RPL-P_2SDC4,RPL-P_2SDC5,RPL-P_2SDC6,LNLM5SGC,LNLM4SDC1,LNLM3SDC2,LNLM3SDC3,LNLM3SDC4,LNLM3SDC5,LNLM2SDC6,LNLM2SDC7,MTLSGC1</t>
  </si>
  <si>
    <t>Verify SUT gets charged via Type-C Docking after S4, S5 cycles</t>
  </si>
  <si>
    <t>fw.ifwi.dekelPhy,fw.ifwi.iom,fw.ifwi.nphy,fw.ifwi.pmc,fw.ifwi.sphy,fw.ifwi.tbt</t>
  </si>
  <si>
    <t>CSS-IVE-145674</t>
  </si>
  <si>
    <t>JSLP_POR_20H1_Alpha,JSLP_POR_20H1_PreAlpha,JSLP_POR_20H2_Beta,JSLP_POR_20H2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M_ADP-M_LP4x_Win10x_PreAlpha,ADL-P_ADP-LP_DDR4_PreAlpha,ADL-P_ADP-LP_DDR5_PreAlpha</t>
  </si>
  <si>
    <t>Docking support,Real Battery Management,S-states,TCSS,USB-TypeC</t>
  </si>
  <si>
    <t>JSLP Coverage ID: 2203202802,2203201730,1607196304</t>
  </si>
  <si>
    <t>SUT should get charge via Type-C dock after S4, S5 States without any issue</t>
  </si>
  <si>
    <t>ifwi.alderlake,ifwi.jasperlake,ifwi.lunarlake,ifwi.meteorlake,ifwi.raptorlake,ifwi.raptorlake_refresh</t>
  </si>
  <si>
    <t>This test is to Verify SUT gets charged via Type-C Docking after S4 and S5  states</t>
  </si>
  <si>
    <t>MTL_Test_Suite,IFWI_SYNC,ADLMLP4x,ADL_N_IFWI,IFWI_TEST_SUITEIFWI_COVERAGE_DELTA,IFWI_FOC_BAT,ADL-P_5SGC2,ADL-M_5SGC1,ADL-M_3SDC2,ADL-M_2SDC1,ADL-P_4SDC2,RPL-Px_3SDC1,RPL-P_5SGC2,RPL-P_3SDC2,RPL-P_5SGC1,RPL-P_4SDC1,MTL_IFWI_CBV_PMC,MTL_IFWI_CBV_TBT,MTL_IFWI_CBV_EC,MTL_IFWI_CBV_IOM,ADL_N_IFWI_5SGC1,ADL_N_IFWI_4SDC1,ADL_N_IFWI_3SDC1,ADL_N_IFWI_2SDC1,ADL_N_IFWI_2SDC2,ADL_N_IFWI_2SDC3,ADL_N_IFWI_IEC_PMC,ADL_N_IFWI_IEC_IOM,ADL_N_IFWI_IEC_EC,MTL-P_5SGC1,MTL-P_4SDC1,MTL-P_4SDC2,MTL-P_3SDC3,MTL-P_3SDC4,MTL-P_2SDC5,MTL-P_2SDC6,RPL-P_2SDC5,RPL-Px_4SP2,RPL-Px_2SDC1,RPL_Hx-R-DC1,RPL_Hx-R-GC,RPL_Hx-R-GC,RPL_Hx-R-DC1,RPL_Hx-R-GC,RPL_Hx-R-DC1,RPL_Hx-R-GC,RPL_Hx-R-DC1,LNLM2SDC7,RPL-P_DC7,RPLP_SV1GC,RPLP_Win10GC,RPLP_SV1DC1,RPLP_Win10DC1,RPLP_SV1DC2,RPLP_Win10DC2</t>
  </si>
  <si>
    <t>alderlake-m,alderlake-n,alderlake-p,lunarlake-m,lunarlake-p,meteorlake-m,meteorlake-n,meteorlake-p,raptorlake-p,raptorlake-px,raptorlake_refresh-sbga</t>
  </si>
  <si>
    <t>Verify 4K Display Monitor functionality over USB type-C port and connector reversibility</t>
  </si>
  <si>
    <t>bios.platform,bios.sa,fw.ifwi.dekelPhy,fw.ifwi.iom,fw.ifwi.nphy,fw.ifwi.pmc,fw.ifwi.sam,fw.ifwi.sphy,fw.ifwi.tbt</t>
  </si>
  <si>
    <t>CSS-IVE-145735</t>
  </si>
  <si>
    <t>ADL-S_ADP-S_UDIMM_DDR5_1DPC_PreAlpha,CFL_H62_RS2_PV,CFL_H62_RS3_PV,CFL_H62_RS4_PV,CFL_H62_RS5_PV,CFL_H62_uSFF_KC_RS4_PV,CFL_H82_RS5_PV,CFL_H82_RS6_PV,CFL_U43e_LP3_KC_PV,CFL_U43e_PV,CNL_U20_GT0_PV,CNL_U22_PV,CNL_Y22_PV,GLK_B0_RS3_PV,ICL_U42_RS6_PV,ICL_UN42_KC_PV_RS6,ICL_Y42_RS6_PV,ICL_YN42_RS6_PV,JSLP_POR_20H1_Alpha,JSLP_POR_20H1_PreAlpha,JSLP_POR_20H2_Beta,JSLP_POR_20H2_PV,JSLP_TestChip_19H1_PreAlpha,KBL_U21_PV,KBLR_Y_PV,KBLR_Y22_PV,LKF_A0_RS4_Alpha,LKF_A0_RS4_POE,LKF_B0_RS4_Beta,LKF_B0_RS4_PO,LKF_B0_RS4_PV ,LKF_Bx_ROW_19H1_Alpha,LKF_Bx_ROW_19H2_Beta,LKF_Bx_ROW_19H2_PV,LKF_Bx_ROW_20H1_PV,LKF_Bx_Win10X_PV,LKF_Bx_Win10X_Beta,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UY42_PO,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M_ADP-M_LP4x_Win10x_PreAlpha,ADL-P_ADP-LP_DDR4_PreAlpha,ADL-P_ADP-LP_DDR5_PreAlpha</t>
  </si>
  <si>
    <t>Display Panels,G3-State,S-states,TBT_PD_EC_NA,TCSS,USB-TypeC</t>
  </si>
  <si>
    <t>BC-RQTBC-13080
BC-RQTBC-13305
CNL-UCIS-7728
BC-RQTBC-13961
BC-RQTBC-12460
BC-RQTBC-13336 LKF PSS UCIS Coverage: IceLake-UCIS-4280,4_335-UCIS-3008
LKF PRD Coverage : BC-RQTBCLF-273
ICL PRD Coverage: BC-RQTBC-14628 BC-RQTBC-13819 
TGL PRD Coverage: BC-RQTBCTL-445
TGL Coverage:  220194402 , 1409858728
1504409626
JSLP Coverage ID: 2203202802,2203201730,1607196304
RKL Coverage ID :2203201383,2203202518,2203203016,2203202802,2203202480</t>
  </si>
  <si>
    <t>Display should come on Type-C monitor connected to Type-C connector and 4K resolution should be achieved without any issue. 
Hot plug and unplug should work without change in resolution and should achieve 4K resolution on all repeat cases without any issue </t>
  </si>
  <si>
    <t>bios.arrowlake,bios.meteorlake,bios.raptorlake_refresh,ifwi.alderlake,ifwi.arrowlake,ifwi.jasperlake,ifwi.lunarlake,ifwi.meteorlake,ifwi.raptorlake,ifwi.raptorlake_refresh,ifwi.rocketlake</t>
  </si>
  <si>
    <t>bios.arrowlake,bios.meteorlake,ifwi.alderlake,ifwi.jasperlake,ifwi.meteorlake,ifwi.raptorlake,ifwi.rocketlake</t>
  </si>
  <si>
    <t>This test case is to verify 4K Display Monitor functionality over USB type-C port</t>
  </si>
  <si>
    <t>MTL_Test_Suite,MTL_PSS_0.8,MTL_PSS_1.0IFWI_SYNC,ADLMLP4x,IFWI_FOC_BAT,ADL_N_IFWI,IFWI_TEST_SUITEIFWI_COVERAGE_DELTA,RPLSGC1,RPLSGC2,ADL-P_5SGC1,ADL-P_5SGC2,ADL-M_5SGC1,ADL-M_4SDC1,ADL-M_3SDC1,ADL-M_3SDC2,ADL-M_3SDC3,ADL-M_2SDC1,ADL-P_3SDC1,ADL-P_3SDC2,ADL-P_3SDC3,ADL-P_3SDC4,ADL-P_2SDC1,ADL-P_2SDC2,ADL-P_2SDC3,RPL-Px_5SGC1,RPL-Px_3SDC1,MTL_N_MASTER,MTL_S_MASTER,MTL_M_MASTER,MTL_P_MASTER,RPL-P_5SGC1,RPL-P_5SGC2,RPL-P_4SDC1,RPL-P_3SDC2,RPL-P_2SDC3,RPL-S_ 5SGC1,RPL_S_MASTER,RPL_S_PO_P3,MTL_IFWI_BAT,ADL_SBGA_5GC,ADL-S_ 5SGC_1DPC,ADL-S_2SDC7,ADL-S_4SDC1,ERB,MTL_PSS_1.0_BLOCK,KBL_NON_ULT,EC-NA,EC-REVIEW,TCSS-TBT-P1,ICL-ArchReview-PostSi,GLK-RS3-10_IFWI,ICL_BAT_NEW,LKF_ERB_PO,BIOS_EXT_BAT,UDL2.0_ATMS2.0,LKF_PO_Phase3,LKF_PO_New_P3,TGL_ERB_PO,OBC-ICL-CPU-IOM-TCSS-USBC_Audio,OBC-TGL-CPU-IOM-TCSS-USBC_Audio,TGL_BIOS_PO_P2,TGL_IFWI_PO_P2,TGL_NEW_BAT,ADL-S_TGP-H_PO_Phase2,LKF_WCOS_BIOS_BAT_NEW,IFWI_Payload_TBT,IFWI_Payload_EC,MTL_PSS_1.0,UTR_SYNC,ADL_M_PO_Phase2,RPL_S_BackwardComp,ADL-S_4SDC2,ADL-S_4SDC4,ADL_N_MASTER,ADL_N_5SGC1,ADL_N_4SDC1,ADL_N_3SDC1,ADL_N_2SDC1,ADL_N_2SDC2,ADL_N_2SDC3,MTL_VS_0.8,IFWI_TEST_SUITE,IFWI_COMMON_UNIFIED,MTL_IFWI_PSS_EXTENDED,CQN_DASHBOARD,ADL-M_2SDC2,ADL-P_4SDC2,ADL_N_PO_Phase2,ADL_N_REV0,ADL-N_REV1,MTL_HFPGA_TCSS,RPL-SBGA_5SC,RPL-S_5SGC1,MTL_IFWI_PSS_BLOCK,RPL-S_2SDC4,MTL_IFWI_IAC_IOM,MTL_IFWI_CBV_TBT,MTL_IFWI_CBV_EC,MTL_IFWI_CBV_IOM,MTL IFWI_Payload_Platform-Val,ADL_N_IFWI_5SGC1,ADL_N_IFWI_4SDC1,ADL_N_IFWI_3SDC1,ADL_N_IFWI_2SDC1,ADL_N_IFWI_2SDC2,ADL_N_IFWI_2SDC3,ADL_N_IFWI_IEC_IOM,MTL-P_5SGC1,MTL-P_4SDC1,MTL-P_4SDC2,MTL-P_3SDC3,MTL-P_3SDC4,MTL-P_2SDC5,MTL-P_2SDC6,RPL-SBGA_4SC,RPL-P_2SDC5,RPL-P_2SDC6,RPL-Px_4SP2,RPL-Px_2SDC1,MTL_M_P_PV_POR,RPL-SBGA_2SC1,RPL-SBGA_2SC2-2,ARL_S_PSS0.8,ARL_S_PSS1.0,MTLSGC1,MTLSGC1,MTLSDC1,MTLSDC2,MTLSDC3,MTLSDC4,MTLSDC2,MTLSDC3,MTLSDC4,MTLSDC1,RPL_Hx-R-DC1,RPL_Hx-R-GC,RPL_Hx-R-GC,RPL_Hx-R-DC1,LNLM2SDC7,RPL-P_DC7,RPLS_SV1DC,RPLHx_Win10GC,RPLP_SV1GC,RPLP_Win10GC,RPLP_SV1DC1,RPLP_Win10DC1,RPLP_SV1DC2,RPLP_Win10DC2,RPL-SBGA_DC3</t>
  </si>
  <si>
    <t>alderlake-m,alderlake-n,alderlake-p,alderlake-s,alderlake-sb,arrowlake-px,arrowlake-s,lunarlake-m,meteorlake-m,meteorlake-n,meteorlake-p,meteorlake-s,raptorlake-p,raptorlake-px,raptorlake-s,raptorlake-sbga,raptorlake_refresh-sbga</t>
  </si>
  <si>
    <t>Verify system wakes from CMS/S0i3 via Skype call</t>
  </si>
  <si>
    <t>CSS-IVE-130917</t>
  </si>
  <si>
    <t>AML_5W_Y22_ROW_PV,AML_7W_Y22_KC_PV,AMLR_Y42_Corp_RS6_PV,AMLR_Y42_PV_RS6,CFL_H62_RS2_PV,CFL_H62_RS3_PV,CFL_H62_RS4_PV,CFL_H62_RS5_PV,CFL_H62_uSFF_KC_RS4_PV,CFL_H82_RS5_PV,CFL_H82_RS6_PV,CFL_U43e_LP3_KC_PV,CFL_U43e_PV,CML_H102_CMPH_DDR4_RS6_SR20_Beta,CML_H102_CMPH_DDR4_RS6_SR20_POE,CML_H102_CMPH_DDR4_RS7_SR20_PV,CML_H82_CMPH_DDR4_RS6_SR20_Beta,CML_H82_CMPH_DDR4_RS6_SR20_POE,CML_H82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H42_PV,KBL_U21_PV,KBL_U22_PV,KBL_U23e_PV,KBL_Y22_PV,KBLR_U42_PV,KBLR_Y_PV,KBLR_Y22_PV,LKF_A0_RS4_Alpha,LKF_B0_RS4_Beta,LKF_B0_RS4_PV ,LKF_Bx_ROW_19H1_Alpha,LKF_Bx_ROW_19H2_Beta,LKF_Bx_ROW_19H2_PV,LKF_Bx_ROW_20H1_PV,TGL_ H81_RS4_Alpha,TGL_ H81_RS4_Beta,TGL_ H81_RS4_PV,TGL_H81_19H2_RS6_POE,TGL_H81_19H2_RS6_PreAlpha,TGL_Simics_VP_RS2_PSS1.1,TGL_Simics_VP_RS4_PSS1.1,TGL_Simics_VP_RS5_PSS1.1,TGL_U42_RS4_PV,TGL_UY42_PO,TGL_Y42_RS4_PV,WHL_U42_Corp_PV,WHL_U42_PV,WHL_U43e_Corp_PV,TGL_U42_RS6_Alpha,TGL_U42_RS6_Beta,TGL_U42_RS6_PV,TGL_Y42_RS6_Alpha,TGL_Y42_RS6_Beta,TGL_Y42_RS6_PV,AML_Y42_Win10X_PV,CML_U42_DG1_DDR4_PV,CML_U62_DG1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</si>
  <si>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MoS (Modern Standby),Real Battery Management</t>
  </si>
  <si>
    <t>https://hsdes.intel.com/appstore/article/#/2207365228</t>
  </si>
  <si>
    <t>System should wake successfully from Connected MOS/S0i3 via Skype call</t>
  </si>
  <si>
    <t>Intention of the testcase is to verify system wakes from Connected MOS/S0i3 via Skype call</t>
  </si>
  <si>
    <t>IFWI_SYNC,IFWI_FOC_BAT,ADL_N_IFWI,IFWI_TEST_SUITEIFWI_COVERAGE_DELTA,MTL_P_MASTER,ADL_M_NA,RPL_P_MASTER,RPL-P_5SGC1,RPL-P_4SDC1,RPL-P_3SDC2,RPL-P_2SDC3,MTL_IFWI_BAT,ADL_SBGA_5GC,ADL_SBGA_3SDC1,EC-NA,MTL-M_5SGC1,MTL-M_4SDC1,MTL-M_4SDC2,MTL-M_3SDC3,MTL-M_2SDC4,MTL-M_2SDC5,MTL-M_2SDC6,MTL_IFWI_IAC_ACE ROM EXT,MTL_IFWI_CBV_PMC,ADL_N_IFWI_2SDC3,ADL_N_IFWI_2SDC1,ADL_N_IFWI_3SDC1,ADL_N_IFWI_4SDC1,ADL_N_IFWI_5SGC1,ADL_N_IFWI_IEC_General,ADL_N_IFWI_IEC_PMC,MTL-P_5SGC1,MTL-P_4SDC1,MTL-P_4SDC2,MTL-P_3SDC3,MTL-P_3SDC4,MTL-P_2SDC5,MTL-P_2SDC6,RPL-SBGA_5SC,RPL-SBGA_4SC,RPL-P_2SDC4,RPL-P_2SDC5,RPL-P_2SDC6,LNLM5SGC,LNLM4SDC1,LNLM3SDC2,LNLM3SDC3,LNLM3SDC4,LNLM3SDC5,LNLM2SDC6,LNLM2SDC7</t>
  </si>
  <si>
    <t>alderlake-n,alderlake-sb,arrowlake-s,lunarlake-m,lunarlake-p,meteorlake-m,meteorlake-n,meteorlake-p,raptorlake-p,raptorlake-sbga</t>
  </si>
  <si>
    <t>Verify Ports enablement with USB4 Storage connected and disconnected</t>
  </si>
  <si>
    <t>Not Evaluated</t>
  </si>
  <si>
    <t>fw.ifwi.iom,fw.ifwi.nphy,fw.ifwi.pmc,fw.ifwi.sphy,fw.ifwi.tbt</t>
  </si>
  <si>
    <t>CSS-IVE-69482</t>
  </si>
  <si>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NL_H82_PV,CNL_U22_PV,CNL_Y22_PV,GLK_B0_RS3_PV,ICL_HFPGA_RS1_PSS_0.5C,ICL_HFPGA_RS1_PSS_0.5P,ICL_HFPGA_RS1_PSS_0.8C,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PSS_0.8_19H1_REV2,JSLP_PSS_1.0_19H1_REV2,JSLP_PSS_1.1_19H1_REV2,JSLP_TestChip_19H1_PowerOn,JSLP_TestChip_19H1_PreAlpha,KBL_H42_PV,KBL_S42_PV,KBL_U21_PV,KBL_U22_PV,KBL_U23e_PV,KBL_Y22_PV,LKF_A0_RS4_Alpha,LKF_A0_RS4_POE,LKF_B0_RS4_Beta,LKF_B0_RS4_PO,LKF_B0_RS4_PV ,LKF_Bx_ROW_19H1_Alpha,LKF_Bx_ROW_19H1_POE,LKF_Bx_ROW_19H2_Beta,LKF_Bx_ROW_19H2_PV,LKF_Bx_ROW_20H1_PV,LKF_Simics_VP_RS4_PSS1.0,LKF_Simics_VP_RS4_PSS1.1,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H81_RS4_PV,TGL_H81_19H2_RS6_PreAlpha,TGL_Simics_VP_RS2_PSS1.0,TGL_Simics_VP_RS2_PSS1.1,TGL_Simics_VP_RS4_PSS1.0 ,TGL_Simics_VP_RS4_PSS1.1,TGL_Simics_VP_RS5_PSS1.1,TGL_U42_RS4_PV,TGL_UY42_PO,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JSLP_Win10x_PreAlpha,JSLP_Win10x_PV,JSLP_Win10x_Alpha,JSLP_Win10x_Beta,MTL_M_Simics_PSS1.1,MTL_P_Simics_PSS1.1,ADL-P_ADP-LP_LP5_PreAlpha,ADL-P_ADP-LP_L4X_PreAlpha,ADL-M_ADP-M_LP5_20H1_PreAlpha,ADL-M_ADP-M_LP5_21H1_PreAlpha,ADL-P_ADP-LP_DDR4_PreAlpha,ADL-P_ADP-LP_DDR5_PreAlpha</t>
  </si>
  <si>
    <t>Firmware should load and ports should enable after connecting USB4 device to TBT port </t>
  </si>
  <si>
    <t>ifwi.arrowlake,ifwi.lunarlake,ifwi.meteorlake,ifwi.raptorlake,ifwi.raptorlake_refresh</t>
  </si>
  <si>
    <t>ifwi.meteorlake,ifwi.raptorlake</t>
  </si>
  <si>
    <t xml:space="preserve">This Test case is to verify firmware loading , Ports enablement by connecting and disconnecting USB4 device 
</t>
  </si>
  <si>
    <t>IFWI_FOC_BAT,MTL_IFWI_PSS_EXTENDED,IFWI_SYNC,IFWI_TEST_SUITE,IFWI_Coverage_Delta,RPL_P_MASTER,RPL_S_MASTER,RPL-S_ 5SGC1,RPL-S_4SDC1,RPL-P_5SGC1,RPL-P_5SGC2,RPL-P_4SDC1,RPL-P_3SDC2,RPL-P_2SDC3,MTL_IFWI_BAT,KBL_NON_ULT,EC-NA,EC-REVIEW,TCSS-TBT-P1,ICL-ArchReview-PostSi,GLK-RS3-10_IFWI,ICL_BAT_NEW,LKF_ERB_PO,BIOS_EXT_BAT,UDL2.0_ATMS2.0,LKF_PO_Phase3,LKF_PO_New_P3,TGL_ERB_PO,OBC-CNL-PCH-XDCI-USBC_Audio,OBC-CFL-PCH-XDCI-USBC_Audio,OBC-LKF-CPU-IOM-TCSS-USBC_Audio,OBC-ICL-CPU-IOM-TCSS-USBC_Audio,OBC-TGL-CPU-IOM-TCSS-USBC_Audio,TGL_BIOS_PO_P2,TGL_IFWI_PO_P2,TGL_NEW_BAT,ADL-S_TGP-H_PO_Phase2,LKF_WCOS_BIOS_BAT_NEW,IFWI_Payload_TBT,IFWI_Payload_EC,MTL_S_IFWI_PSS_1.1,UTR_SYNC,ADL_M_PO_Phase2,RPL_S_BackwardComp,ADL-S_ 5SGC_1DPC,ADL-S_4SDC1,ADL-S_4SDC2,ADL-S_4SDC4,ADL_N_MASTER,ADL_N_5SGC1,ADL_N_4SDC1,ADL_N_3SDC1,ADL_N_2SDC1,ADL_N_2SDC2,ADL_N_2SDC3,MTL_VS_0.8,IFWI_COMMON_UNIFIED,MTL_Test_Suite,CQN_DASHBOARD,ADL-P_5SGC1,ADL-P_5SGC2,MTL_P_MASTER,MTL_M_MASTER,MTL_S_MASTER,ADL-M_5SGC1,ADL-M_2SDC2,ADL-M_3SDC1,ADL-M_3SDC2,ADL-M_2SDC1,ADL-P_4SDC2,ADL_N_PO_Phase2,RPL-Px_5SGC1,RPL-Px_3SDC1,ADL_N_REV0,ADL-N_REV1,MTL_HFPGA_TCSS,ADL_SBGA_5GC,RPL-SBGA_5SC,RPL-S_5SGC1,RPL-S_4SDC2,RPL-S_2SDC3,RPL-S_4SDC2,RPL-S_2SDC4,LNL_M_IFWI_PSS,MTL_IFWI_IAC_IOM,MTL_IFWI_CBV_TBT,MTL_IFWI_CBV_EC,MTL-P_5SGC1,MTL-P_4SDC1,MTL-P_4SDC2,MTL-P_3SDC3,MTL-P_3SDC4,MTL-P_2SDC5,MTL-P_2SDC6,RPL-P_2SDC5,RPL-P_2SDC6,ARL_S_IFWI_0.8PSS,MTLSGC1,MTLSGC1,MTLSDC1,MTLSDC2,MTLSDC3,MTLSDC4,MTLSDC2,MTLSDC3,MTLSDC4,MTLSDC1,RPL_Hx-R-GC,RPL_Hx-R-DC1,RPL_Hx-R-GC,RPL_Hx-R-DC1,RPL_Hx-R-GC,RPL_Hx-R-DC1,LNLM2SDC7,LNLM2SDC7,RPL-S_2SDC9,RPLS_SV1GC,RPLS_Win10GC,RPLS_SV1DC,RPLP_SV1GC,RPLP_Win10GC,RPLP_SV1DC1,RPLP_Win10DC1,RPLP_SV1DC2,RPLP_Win10DC2</t>
  </si>
  <si>
    <t>arrowlake-px,arrowlake-s,lunarlake-m,lunarlake-p,lunarlake-s,meteorlake-m,meteorlake-p,meteorlake-s,raptorlake-p,raptorlake-s,raptorlake_refresh-sbga</t>
  </si>
  <si>
    <t>Verify that BIOS displays MEBx options with Intel AMT enabled IFWI</t>
  </si>
  <si>
    <t>CSS-IVE-145659</t>
  </si>
  <si>
    <t>BIOS_Integrated_MEBX,vPRO</t>
  </si>
  <si>
    <t>Test case is created based on the new implementation for MEBx feature.</t>
  </si>
  <si>
    <t>AMT configured IFWI should reflect correct MEBX options in BIOS setup page</t>
  </si>
  <si>
    <t>bios.alderlake,bios.arrowlake,bios.lunarlake,bios.meteorlake,bios.raptorlake,ifwi.alderlake,ifwi.arrowlake,ifwi.lunarlake,ifwi.meteorlake,ifwi.raptorlake</t>
  </si>
  <si>
    <t>FIT (FW integration and configuration Tool)</t>
  </si>
  <si>
    <t>This test case will verify if MEBx options will be available in BIOS setup page only with AMT configured IFWI </t>
  </si>
  <si>
    <t>MTL_S_MASTER,MTL_P_MASTER,MTL_M_MASTER,RPL_S_MASTER,RPL_S_BACKWARDCOMP,IFWI_TEST_SUITE,IFWI_Coverage_Delta,ADL_M_MASTER,ADL-M_5SGC1,ADL-M_3SDC2,RPL-S_2SDC3,LNL_S_MASTER,LNL_P_MASTER,LNL_M_MASTER,NA_4_FHF,ADL_SBGA_5GC,ADL_SBGA_3DC4,RPL-S_4SDC1,RPL-S_2SDC9,RPL-S_3SDC1,UTR_SYNC,LNL_M_PSS0.8,RPL_P_MASTER,RPL_M_MASTER,ADL-S_4SDC2,ADL-S_4SDC4,RPL-SBGA_5SC,ARL_PX_MASTER,ARL_S_MASTER,ADL-S_ 5SGC_1DPC,MTL-M_5SGC1,MTL-M_3SDC3,MTL-M_2SDC4,MTL-M_2SDC5,MTL-M_2SDC6,MTL_IFWI_CBV_CSME,MTL-P_5SGC1,MTL-P_3SDC4,MTL-P_2SDC6,,RPL-P_5SGC1,RPL-P_2SDC3,,RPL-P_3SDC2,,,MTLSDC1,MTLSDC2,RPL_Hx-R-GC,LNLM5SGC,LNLM3SDC2,MTLSGC1,MTLSDC1,MTLSDC2,RPL_Hx-R-GC,MTL_IFWI_MEBx,LNLM5SGC, LNLM3SDC2, LNLM2SDC7,RPL-P_DC7, RPL-SBGA_DC3,RPLP_SV1GC, RPLP_Win10GC, RPLP_SV1DC1, RPLP_Win10DC1,RPLP_SV1DC2,RPLP_Win10DC2,RPLS_SV1GC, RPLS_Win10GC,RPLHx_SV1GC,RPLHx_Win10GC</t>
  </si>
  <si>
    <t>alderlake-m,alderlake-p,alderlake-s,alderlake-sb,arrowlake-px,arrowlake-s,lunarlake-m,lunarlake-p,lunarlake-s,meteorlake-m,meteorlake-n,meteorlake-p,meteorlake-s,raptorlake-p,raptorlake-s,raptorlake-sbga,raptorlake_refresh-sbga,tigerlake-h</t>
  </si>
  <si>
    <t>Verify Display Functionality over USB4 Dock Device when SUT is in BIOS, EFI and OS level as Primary Display</t>
  </si>
  <si>
    <t>ramrajdx</t>
  </si>
  <si>
    <t>bios.platform,bios.sa,fw.ifwi.iom,fw.ifwi.pmc,fw.ifwi.tbt</t>
  </si>
  <si>
    <t xml:space="preserve">TBT/Type-C-Display should be functional in OS,BIOS,EFI 
</t>
  </si>
  <si>
    <t>bios.alderlake,bios.arrowlake,bios.lunarlake,bios.meteorlake,bios.raptorlake,bios.raptorlake_refresh,bios.rocketlake,ifwi.arrowlake,ifwi.meteorlake,ifwi.raptorlake_refresh</t>
  </si>
  <si>
    <t>bios.alderlake,bios.lunarlake,bios.raptorlake</t>
  </si>
  <si>
    <t>This test is to validate Type-C and TBT display functionality in BIOS, EFI and OS level as Primary display, Pre-OS should support TBT/Type-C display over USB4 devices.</t>
  </si>
  <si>
    <t>ADL-P_5SGC1,ADL-P_5SGC2,MTL_P_MASTER,MTL_M_MASTER,MTL_S_MASTER,RPL_S_MASTER,RPL_P_MASTER,MTL_S_IFWI_PSS_1.1,ADL-M_5SGC1,ADL-M_2SDC2,ADL-P_4SDC1,ADL-P_4SDC2,ADL-P_3SDC5,LNL_P_MASTER,LNL_M_MASTER,LNL_S_MASTER,ADL-S_5SGC1,ADL-S_5SGC2,ADL-S_4SDC1,RPL-Px_5SGC1,RPL-Px_3SDC1,RPL-P_5SGC1,RPL-P_5SGC2,RPL-P_4SDC1,RPL-P_3SDC2,RPL-P_2SDC3,MTL_S_DELTA_FR_COVERAGE,RPL-S_ 5SGC1,RPL-S_4SDC1,RPL_S_BackwardComp,ADL_SBGA_5GC,ADL-S_ 5SGC_1DPC,RPL-SBGA_5SC,MTL-M_5SGC1,MTL-M_4SDC1,MTL-M_4SDC2,MTL-M_3SDC3,MTL-M_2SDC4,MTL-M_2SDC5,MTL-M_2SDC6,MTL-P_5SGC1,MTL-P_4SDC1,MTL-P_4SDC2,MTL-P_3SDC3,MTL-P_3SDC4,MTL-P_2SDC5,MTL-P_2SDC6,RPL-SBGA_4SC, ,RPL-P_5SGC1,RPL-P_2SDC4,RPL-P_2SDC5,RPL-P_2SDC6,RPL-Px_2SDC1,RPL-SBGA_2SC1,RPL-SBGA_2SC2,IFWI_COVERAGE_DELTA,MTLSDC1,MTLSGC1,MTLSDC1,MTLSDC2,MTLSDC3,MTLSDC4,LNLM5SGC,LNLM3SDC3,LNLM3SDC4,LNLM3SDC5,LNLM3SDC1,LNLM2SDC6,LNLM5SGC,LNLM3SDC3,LNLM3SDC4,LNLM3SDC5,LNLM3SDC1,LNLM2SDC6,LNLM5SGC,LNLM3SDC3,LNLM3SDC4,LNLM3SDC5,LNLM3SDC1,LNLM2SDC6,ARL_S_IFWI_1.1PSS,RPL_Hx-R-DC1,RPL_Hx-R-GC,RPL_Hx-R-GC,RPL_Hx-R-DC1,RPL_Hx-R-GC,RPL_Hx-R-DC1,LNLM2SDC7,LNLM2SDC7,RPL-S_2SDC9,RPLS_SV1GC,RPLS_Win10GC,RPLS_SV1DC,RPLHx_Win10GC,RPLP_SV1GC,RPLP_Win10GC,RPLP_SV1DC1,RPLP_Win10DC1,RPLP_SV1DC2,RPLP_Win10DC2</t>
  </si>
  <si>
    <t>alderlake-m,alderlake-p,alderlake-s,alderlake-sb,arrowlake-px,arrowlake-s,lunarlake-m,lunarlake-p,lunarlake-s,meteorlake-m,meteorlake-p,meteorlake-s,raptorlake-p,raptorlake-px,raptorlake-s,raptorlake-sbga,raptorlake_refresh-sbga,rocketlake-s</t>
  </si>
  <si>
    <t>Verify SUT gets charged via Type-C Docking after S3 cycles</t>
  </si>
  <si>
    <t>SUT should get charge via Type-C dock after S3 States without any issue</t>
  </si>
  <si>
    <t>This test is to Verify SUT gets charged via Type-C Docking after S3  states</t>
  </si>
  <si>
    <t>MTL_Test_Suite,IFWI_SYNC,ADLMLP4x,ADL_N_IFWI,IFWI_TEST_SUITEIFWI_COVERAGE_DELTA,IFWI_FOC_BAT,ADL-P_5SGC2,ADL-M_5SGC1,ADL-M_3SDC2,ADL-M_2SDC1,ADL-P_4SDC2,RPL-Px_3SDC1,RPL-P_5SGC2,RPL-P_3SDC2,RPL-P_5SGC1,RPL-P_4SDC1,MTL_IFWI_CBV_PMC,MTL_IFWI_CBV_TBT,MTL_IFWI_CBV_EC,MTL_IFWI_CBV_IOM,ADL_N_IFWI_5SGC1,ADL_N_IFWI_4SDC1,ADL_N_IFWI_3SDC1,ADL_N_IFWI_2SDC1,ADL_N_IFWI_2SDC2,ADL_N_IFWI_2SDC3,ADL_N_IFWI_IEC_PMC,ADL_N_IFWI_IEC_IOM,ADL_N_IFWI_IEC_IOM,ADL_N_IFWI_IEC_EC,RPL-P_2SDC5,RPL-Px_4SP2,RPL-Px_2SDC1,RPL_Hx-R-DC1,RPL_Hx-R-GC,RPL_Hx-R-GC,RPL_Hx-R-DC1,RPL_Hx-R-GC,RPL_Hx-R-DC1,RPL_Hx-R-GC,RPL_Hx-R-DC1,RPL-P_DC7,RPLP_SV1GC,RPLP_Win10GC,RPLP_SV1DC1,RPLP_Win10DC1,RPLP_SV1DC2,RPLP_Win10DC2</t>
  </si>
  <si>
    <t>alderlake-m,alderlake-n,alderlake-p,lunarlake-p,meteorlake-n,raptorlake-p,raptorlake-px,raptorlake_refresh-sbga</t>
  </si>
  <si>
    <t>Verify the functionality of the Wake on approach sensor with1.5 feet distance</t>
  </si>
  <si>
    <t>bios.pch</t>
  </si>
  <si>
    <t>New test case is created based on the FR ID: 22015064246</t>
  </si>
  <si>
    <t>The device has to wake when it detects a human approach</t>
  </si>
  <si>
    <t>bios.raptorlake,ifwi.raptorlake</t>
  </si>
  <si>
    <t>The intention of the test case is to check the Wake on Approach (WoA) functionality when the user approaches the device. By the time, the user is ready to use the device, it has to be awake and begin the authentication process</t>
  </si>
  <si>
    <t>RPL-P_3SDC2,RPL-Px_4SP2,IFWI_COVERAGE_DELTA</t>
  </si>
  <si>
    <t>raptorlake-p,raptorlake-px</t>
  </si>
  <si>
    <t>Verify the functionality of the Walk Away Lock(WAL) sensor</t>
  </si>
  <si>
    <t xml:space="preserve">The device has to lock the screen when the user is no longer present in front of the device. </t>
  </si>
  <si>
    <t xml:space="preserve">The intention of the test case is to check the Walk Away Lock  (WAL) functionality when the user walks away from the device, when the user is no longer actively present in front of the device, the operating system will lock the screen.
</t>
  </si>
  <si>
    <t>Verify the display brightness for engage and disengage action of the user</t>
  </si>
  <si>
    <t>New test case is created based on the FR ID: 22015064246,</t>
  </si>
  <si>
    <t xml:space="preserve">Display brightness should get brighten when user position is &gt;45 degree and reduce gradually  when user position is &lt; 45 degree from the camera field of vision.
</t>
  </si>
  <si>
    <t xml:space="preserve">Intention of this test case is to verify adaptive dimming. When the user is in engaged position in the camera field of vision(head orientation &lt; 45degree) the system should be having complete brightness and if in disengage position (head orientation &gt;45 deg) the system is expected to dim the screen.  This test case validates the disengage position in both left and right side of camera FOV.
</t>
  </si>
  <si>
    <t>Verify the functionality of the Privacy switch state</t>
  </si>
  <si>
    <t>Lock on leave and wake on approach should  not work when privacy switch is enabled </t>
  </si>
  <si>
    <t>When user is has turned on the video &amp; using the system, the video should get stopped with grey image when the privacy switch state is ON.</t>
  </si>
  <si>
    <t>Verify IPU-Sensor module enumeration Post CMS cycle</t>
  </si>
  <si>
    <t>CSS-IVE-120112</t>
  </si>
  <si>
    <t>JSLP_POR_20H1_Alpha,JSLP_POR_20H1_PreAlpha,JSLP_POR_20H2_Beta,JSLP_POR_20H2_PV,JSLP_TestChip_19H1_PreAlpha,TGL_ H81_RS4_Alpha,TGL_ H81_RS4_Beta,TGL_ H81_RS4_PV,TGL_Simics_VP_RS2_PSS1.1,TGL_Simics_VP_RS5_PSS1.1,TGL_U42_RS4_PV,TGL_Y42_RS4_PV,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</si>
  <si>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bios.alderlake,bios.arrowlake,bios.jasperlake,bios.lunarlake,bios.meteorlake,bios.raptorlake,bios.raptorlake_refresh,bios.tigerlake,ifwi.arrowlake,ifwi.lunarlake,ifwi.meteorlake,ifwi.raptorlake,ifwi.raptorlake_refresh,ifwi.tigerlake</t>
  </si>
  <si>
    <t>bios.alderlake,bios.arrowlake,bios.jasperlake,bios.lunarlake,bios.meteorlake,bios.raptorlake,bios.tigerlake,ifwi.meteorlake,ifwi.raptorlake,ifwi.tigerlake</t>
  </si>
  <si>
    <t>TGL_H_Delta,TGL_H_QRC_NA,IFWI_Payload_Platform,UTR_SYNC,MTL_P_MASTER,MTL_M_MASTER,ADL_N_MASTER,ADL_N_5SGC1,ADL_N_4SDC1,ADL_N_2SDC1,ADL_N_2SDC2,TGL_H_MASTER,MTL_Test_Suite,IFWI_TEST_SUITE,IFWI_COMMON_UNIFIED,RPL_S_NA,ADL-P_5SGC1,ADL-M_5SGC1,ADL_N_REV0,RPL-Px_4SDC1,RPL-P_5SGC1,RPLP_SV1GC,RPLP_Win10GC,RPL-P_3SDC2,RPLP_SV1DC2,RPLP_Win10DC2,ADL-N_REV1,ADL-M_3SDC1,ADL-M_3SDC2,ADL-M_2SDC1,ADL-M_2SDC2,RPL-P_3SDC3,RPL-P_PNP_GC,MTL-M_5SGC1,MTL-M_4SDC1,MTL-M_4SDC2,MTL-M_3SDC3,MTL-M_2SDC4,MTL-M_2SDC5,MTL-M_2SDC6,MTL_IFWI_CBV_PMC,MTL_IFWI_CBV_IUNIT,MTL IFWI_Payload_Platform-Val,MTL-P_5SGC1,MTL-P_4SDC1,MTL-P_2SDC5,RPL-SBGA_5SC,,RPL_Hx-R-GC,RPL_Hx-R-DC1</t>
  </si>
  <si>
    <t>alderlake-m,alderlake-n,alderlake-p,arrowlake-p,arrowlake-px,lunarlake-m,meteorlake-m,meteorlake-n,meteorlake-p,raptorlake-p,raptorlake-px,raptorlake_refresh-sbga,tigerlake-h,tigerlake-u</t>
  </si>
  <si>
    <t>Verify IPU-Sensor module enumeration Post DMS cycle</t>
  </si>
  <si>
    <t>CSS-IVE-120113</t>
  </si>
  <si>
    <t>JSLP_POR_20H1_Alpha,JSLP_POR_20H1_PreAlpha,JSLP_POR_20H2_Beta,JSLP_POR_20H2_PV,JSLP_TestChip_19H1_PreAlpha,TGL_Simics_VP_RS2_PSS1.1,TGL_Simics_VP_RS5_PSS1.1,TGL_U42_RS4_PV,TGL_U42_RS6_Alpha,TGL_U42_RS6_Beta,TGL_U42_RS6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ADL-P_ADP-LP_LP5_PreAlpha,ADL-P_ADP-LP_L4X_PreAlpha,ADL-M_ADP-M_LP5_20H1_PreAlpha,ADL-M_ADP-M_LP5_21H1_PreAlpha,ADL-P_ADP-LP_DDR4_PreAlpha,ADL-P_ADP-LP_DDR5_PreAlpha</t>
  </si>
  <si>
    <t>bios.alderlake,bios.arrowlake,bios.jasperlake,bios.lunarlake,bios.meteorlake,bios.raptorlake,bios.raptorlake_refresh,bios.tigerlake,ifwi.arrowlake,ifwi.meteorlake,ifwi.raptorlake,ifwi.raptorlake_refresh,ifwi.tigerlake</t>
  </si>
  <si>
    <t>bios.alderlake,bios.arrowlake,bios.jasperlake,bios.raptorlake,bios.tigerlake,ifwi.meteorlake,ifwi.raptorlake,ifwi.tigerlake</t>
  </si>
  <si>
    <t>IFWI_Payload_Platform,UTR_SYNC,MTL_Test_Suite,IFWI_COMMON_UNIFIED,IFWI_TEST_SUITE,MTL_P_MATSER,RPL_S_NA,RPL-Px_4SDC1,RPL-P_5SGC1,RPLP_SV1GC,RPLP_Win10GC,RPL-P_3SDC2,RPLP_SV1DC2,RPLP_Win10DC2,RPL_S_NA,ADL-M_5SGC1,ADL-M_3SDC1,ADL-M_3SDC2,ADL-M_2SDC1,ADL-M_2SDC2,RPL-P_3SDC3,RPL-P_PNP_GC,MTL-M_5SGC1,MTL-M_4SDC1,MTL-M_4SDC2,MTL-M_3SDC3,MTL-M_2SDC4,MTL-M_2SDC5,MTL-M_2SDC6,MTL_IFWI_CBV_IPU,MTL_IFWI_CBV_IUNIT,MTL IFWI_Payload_Platform-Val,MTL-P_5SGC1,MTL-P_4SDC1,MTL-P_2SDC5,RPL_Hx-R-GC,RPL_Hx-R-DC1</t>
  </si>
  <si>
    <t>alderlake-m,alderlake-n,arrowlake-px,meteorlake-m,meteorlake-n,meteorlake-p,raptorlake-p,raptorlake-px,raptorlake_refresh-sbga,tigerlake-h,tigerlake-u</t>
  </si>
  <si>
    <t>passed</t>
  </si>
  <si>
    <t>Blocked</t>
  </si>
  <si>
    <t>USB2.0 Bootable pendrive</t>
  </si>
  <si>
    <t>USB4 storage inventory block</t>
  </si>
  <si>
    <t>passed by</t>
  </si>
  <si>
    <t>chaithra</t>
  </si>
  <si>
    <t>h</t>
  </si>
  <si>
    <t>v</t>
  </si>
  <si>
    <t>failed</t>
  </si>
  <si>
    <t>HSD ID:16015294024</t>
  </si>
  <si>
    <t xml:space="preserve">Not run </t>
  </si>
  <si>
    <t>TCD_ID</t>
  </si>
  <si>
    <t>TCD_Title</t>
  </si>
  <si>
    <t>Status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</si>
</sst>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
    <xf numFmtId="0" fontId="0" fillId="0" borderId="0" xfId="0"/>
    <xf numFmtId="0" fontId="0" fillId="0" borderId="0" xfId="0"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usernames" Target="revisions/userNames1.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revisionHeaders" Target="revisions/revisionHeaders.xml"/><Relationship Id="rId5" Type="http://schemas.openxmlformats.org/officeDocument/2006/relationships/calcChain" Target="calcChain.xml"/><Relationship Id="rId4" Type="http://schemas.openxmlformats.org/officeDocument/2006/relationships/sharedStrings" Target="sharedStrings.xml"/></Relationships>
</file>

<file path=xl/revisions/_rels/revisionHeaders.xml.rels><?xml version="1.0" encoding="UTF-8" standalone="yes"?>
<Relationships xmlns="http://schemas.openxmlformats.org/package/2006/relationships"><Relationship Id="rId117" Type="http://schemas.openxmlformats.org/officeDocument/2006/relationships/revisionLog" Target="revisionLog117.xml"/><Relationship Id="rId26" Type="http://schemas.openxmlformats.org/officeDocument/2006/relationships/revisionLog" Target="revisionLog26.xml"/><Relationship Id="rId21" Type="http://schemas.openxmlformats.org/officeDocument/2006/relationships/revisionLog" Target="revisionLog21.xml"/><Relationship Id="rId42" Type="http://schemas.openxmlformats.org/officeDocument/2006/relationships/revisionLog" Target="revisionLog42.xml"/><Relationship Id="rId63" Type="http://schemas.openxmlformats.org/officeDocument/2006/relationships/revisionLog" Target="revisionLog63.xml"/><Relationship Id="rId84" Type="http://schemas.openxmlformats.org/officeDocument/2006/relationships/revisionLog" Target="revisionLog84.xml"/><Relationship Id="rId138" Type="http://schemas.openxmlformats.org/officeDocument/2006/relationships/revisionLog" Target="revisionLog138.xml"/><Relationship Id="rId47" Type="http://schemas.openxmlformats.org/officeDocument/2006/relationships/revisionLog" Target="revisionLog47.xml"/><Relationship Id="rId68" Type="http://schemas.openxmlformats.org/officeDocument/2006/relationships/revisionLog" Target="revisionLog68.xml"/><Relationship Id="rId89" Type="http://schemas.openxmlformats.org/officeDocument/2006/relationships/revisionLog" Target="revisionLog89.xml"/><Relationship Id="rId112" Type="http://schemas.openxmlformats.org/officeDocument/2006/relationships/revisionLog" Target="revisionLog112.xml"/><Relationship Id="rId133" Type="http://schemas.openxmlformats.org/officeDocument/2006/relationships/revisionLog" Target="revisionLog133.xml"/><Relationship Id="rId107" Type="http://schemas.openxmlformats.org/officeDocument/2006/relationships/revisionLog" Target="revisionLog107.xml"/><Relationship Id="rId16" Type="http://schemas.openxmlformats.org/officeDocument/2006/relationships/revisionLog" Target="revisionLog16.xml"/><Relationship Id="rId11" Type="http://schemas.openxmlformats.org/officeDocument/2006/relationships/revisionLog" Target="revisionLog11.xml"/><Relationship Id="rId32" Type="http://schemas.openxmlformats.org/officeDocument/2006/relationships/revisionLog" Target="revisionLog32.xml"/><Relationship Id="rId37" Type="http://schemas.openxmlformats.org/officeDocument/2006/relationships/revisionLog" Target="revisionLog37.xml"/><Relationship Id="rId53" Type="http://schemas.openxmlformats.org/officeDocument/2006/relationships/revisionLog" Target="revisionLog53.xml"/><Relationship Id="rId58" Type="http://schemas.openxmlformats.org/officeDocument/2006/relationships/revisionLog" Target="revisionLog58.xml"/><Relationship Id="rId74" Type="http://schemas.openxmlformats.org/officeDocument/2006/relationships/revisionLog" Target="revisionLog74.xml"/><Relationship Id="rId79" Type="http://schemas.openxmlformats.org/officeDocument/2006/relationships/revisionLog" Target="revisionLog79.xml"/><Relationship Id="rId102" Type="http://schemas.openxmlformats.org/officeDocument/2006/relationships/revisionLog" Target="revisionLog102.xml"/><Relationship Id="rId123" Type="http://schemas.openxmlformats.org/officeDocument/2006/relationships/revisionLog" Target="revisionLog123.xml"/><Relationship Id="rId128" Type="http://schemas.openxmlformats.org/officeDocument/2006/relationships/revisionLog" Target="revisionLog128.xml"/><Relationship Id="rId144" Type="http://schemas.openxmlformats.org/officeDocument/2006/relationships/revisionLog" Target="revisionLog144.xml"/><Relationship Id="rId5" Type="http://schemas.openxmlformats.org/officeDocument/2006/relationships/revisionLog" Target="revisionLog5.xml"/><Relationship Id="rId90" Type="http://schemas.openxmlformats.org/officeDocument/2006/relationships/revisionLog" Target="revisionLog90.xml"/><Relationship Id="rId95" Type="http://schemas.openxmlformats.org/officeDocument/2006/relationships/revisionLog" Target="revisionLog95.xml"/><Relationship Id="rId22" Type="http://schemas.openxmlformats.org/officeDocument/2006/relationships/revisionLog" Target="revisionLog22.xml"/><Relationship Id="rId27" Type="http://schemas.openxmlformats.org/officeDocument/2006/relationships/revisionLog" Target="revisionLog27.xml"/><Relationship Id="rId43" Type="http://schemas.openxmlformats.org/officeDocument/2006/relationships/revisionLog" Target="revisionLog43.xml"/><Relationship Id="rId48" Type="http://schemas.openxmlformats.org/officeDocument/2006/relationships/revisionLog" Target="revisionLog48.xml"/><Relationship Id="rId64" Type="http://schemas.openxmlformats.org/officeDocument/2006/relationships/revisionLog" Target="revisionLog64.xml"/><Relationship Id="rId69" Type="http://schemas.openxmlformats.org/officeDocument/2006/relationships/revisionLog" Target="revisionLog69.xml"/><Relationship Id="rId113" Type="http://schemas.openxmlformats.org/officeDocument/2006/relationships/revisionLog" Target="revisionLog113.xml"/><Relationship Id="rId118" Type="http://schemas.openxmlformats.org/officeDocument/2006/relationships/revisionLog" Target="revisionLog118.xml"/><Relationship Id="rId134" Type="http://schemas.openxmlformats.org/officeDocument/2006/relationships/revisionLog" Target="revisionLog134.xml"/><Relationship Id="rId139" Type="http://schemas.openxmlformats.org/officeDocument/2006/relationships/revisionLog" Target="revisionLog139.xml"/><Relationship Id="rId80" Type="http://schemas.openxmlformats.org/officeDocument/2006/relationships/revisionLog" Target="revisionLog80.xml"/><Relationship Id="rId85" Type="http://schemas.openxmlformats.org/officeDocument/2006/relationships/revisionLog" Target="revisionLog85.xml"/><Relationship Id="rId3" Type="http://schemas.openxmlformats.org/officeDocument/2006/relationships/revisionLog" Target="revisionLog3.xml"/><Relationship Id="rId12" Type="http://schemas.openxmlformats.org/officeDocument/2006/relationships/revisionLog" Target="revisionLog12.xml"/><Relationship Id="rId17" Type="http://schemas.openxmlformats.org/officeDocument/2006/relationships/revisionLog" Target="revisionLog17.xml"/><Relationship Id="rId33" Type="http://schemas.openxmlformats.org/officeDocument/2006/relationships/revisionLog" Target="revisionLog33.xml"/><Relationship Id="rId38" Type="http://schemas.openxmlformats.org/officeDocument/2006/relationships/revisionLog" Target="revisionLog38.xml"/><Relationship Id="rId59" Type="http://schemas.openxmlformats.org/officeDocument/2006/relationships/revisionLog" Target="revisionLog59.xml"/><Relationship Id="rId103" Type="http://schemas.openxmlformats.org/officeDocument/2006/relationships/revisionLog" Target="revisionLog103.xml"/><Relationship Id="rId108" Type="http://schemas.openxmlformats.org/officeDocument/2006/relationships/revisionLog" Target="revisionLog108.xml"/><Relationship Id="rId124" Type="http://schemas.openxmlformats.org/officeDocument/2006/relationships/revisionLog" Target="revisionLog124.xml"/><Relationship Id="rId129" Type="http://schemas.openxmlformats.org/officeDocument/2006/relationships/revisionLog" Target="revisionLog129.xml"/><Relationship Id="rId25" Type="http://schemas.openxmlformats.org/officeDocument/2006/relationships/revisionLog" Target="revisionLog25.xml"/><Relationship Id="rId46" Type="http://schemas.openxmlformats.org/officeDocument/2006/relationships/revisionLog" Target="revisionLog46.xml"/><Relationship Id="rId67" Type="http://schemas.openxmlformats.org/officeDocument/2006/relationships/revisionLog" Target="revisionLog67.xml"/><Relationship Id="rId116" Type="http://schemas.openxmlformats.org/officeDocument/2006/relationships/revisionLog" Target="revisionLog116.xml"/><Relationship Id="rId137" Type="http://schemas.openxmlformats.org/officeDocument/2006/relationships/revisionLog" Target="revisionLog137.xml"/><Relationship Id="rId54" Type="http://schemas.openxmlformats.org/officeDocument/2006/relationships/revisionLog" Target="revisionLog54.xml"/><Relationship Id="rId70" Type="http://schemas.openxmlformats.org/officeDocument/2006/relationships/revisionLog" Target="revisionLog70.xml"/><Relationship Id="rId75" Type="http://schemas.openxmlformats.org/officeDocument/2006/relationships/revisionLog" Target="revisionLog75.xml"/><Relationship Id="rId91" Type="http://schemas.openxmlformats.org/officeDocument/2006/relationships/revisionLog" Target="revisionLog91.xml"/><Relationship Id="rId96" Type="http://schemas.openxmlformats.org/officeDocument/2006/relationships/revisionLog" Target="revisionLog96.xml"/><Relationship Id="rId140" Type="http://schemas.openxmlformats.org/officeDocument/2006/relationships/revisionLog" Target="revisionLog140.xml"/><Relationship Id="rId20" Type="http://schemas.openxmlformats.org/officeDocument/2006/relationships/revisionLog" Target="revisionLog20.xml"/><Relationship Id="rId41" Type="http://schemas.openxmlformats.org/officeDocument/2006/relationships/revisionLog" Target="revisionLog41.xml"/><Relationship Id="rId62" Type="http://schemas.openxmlformats.org/officeDocument/2006/relationships/revisionLog" Target="revisionLog62.xml"/><Relationship Id="rId83" Type="http://schemas.openxmlformats.org/officeDocument/2006/relationships/revisionLog" Target="revisionLog83.xml"/><Relationship Id="rId88" Type="http://schemas.openxmlformats.org/officeDocument/2006/relationships/revisionLog" Target="revisionLog88.xml"/><Relationship Id="rId111" Type="http://schemas.openxmlformats.org/officeDocument/2006/relationships/revisionLog" Target="revisionLog111.xml"/><Relationship Id="rId132" Type="http://schemas.openxmlformats.org/officeDocument/2006/relationships/revisionLog" Target="revisionLog132.xml"/><Relationship Id="rId145" Type="http://schemas.openxmlformats.org/officeDocument/2006/relationships/revisionLog" Target="revisionLog145.xml"/><Relationship Id="rId1" Type="http://schemas.openxmlformats.org/officeDocument/2006/relationships/revisionLog" Target="revisionLog1.xml"/><Relationship Id="rId6" Type="http://schemas.openxmlformats.org/officeDocument/2006/relationships/revisionLog" Target="revisionLog6.xml"/><Relationship Id="rId23" Type="http://schemas.openxmlformats.org/officeDocument/2006/relationships/revisionLog" Target="revisionLog23.xml"/><Relationship Id="rId28" Type="http://schemas.openxmlformats.org/officeDocument/2006/relationships/revisionLog" Target="revisionLog28.xml"/><Relationship Id="rId49" Type="http://schemas.openxmlformats.org/officeDocument/2006/relationships/revisionLog" Target="revisionLog49.xml"/><Relationship Id="rId114" Type="http://schemas.openxmlformats.org/officeDocument/2006/relationships/revisionLog" Target="revisionLog114.xml"/><Relationship Id="rId119" Type="http://schemas.openxmlformats.org/officeDocument/2006/relationships/revisionLog" Target="revisionLog119.xml"/><Relationship Id="rId15" Type="http://schemas.openxmlformats.org/officeDocument/2006/relationships/revisionLog" Target="revisionLog15.xml"/><Relationship Id="rId36" Type="http://schemas.openxmlformats.org/officeDocument/2006/relationships/revisionLog" Target="revisionLog36.xml"/><Relationship Id="rId57" Type="http://schemas.openxmlformats.org/officeDocument/2006/relationships/revisionLog" Target="revisionLog57.xml"/><Relationship Id="rId106" Type="http://schemas.openxmlformats.org/officeDocument/2006/relationships/revisionLog" Target="revisionLog106.xml"/><Relationship Id="rId127" Type="http://schemas.openxmlformats.org/officeDocument/2006/relationships/revisionLog" Target="revisionLog127.xml"/><Relationship Id="rId44" Type="http://schemas.openxmlformats.org/officeDocument/2006/relationships/revisionLog" Target="revisionLog44.xml"/><Relationship Id="rId60" Type="http://schemas.openxmlformats.org/officeDocument/2006/relationships/revisionLog" Target="revisionLog60.xml"/><Relationship Id="rId65" Type="http://schemas.openxmlformats.org/officeDocument/2006/relationships/revisionLog" Target="revisionLog65.xml"/><Relationship Id="rId81" Type="http://schemas.openxmlformats.org/officeDocument/2006/relationships/revisionLog" Target="revisionLog81.xml"/><Relationship Id="rId86" Type="http://schemas.openxmlformats.org/officeDocument/2006/relationships/revisionLog" Target="revisionLog86.xml"/><Relationship Id="rId130" Type="http://schemas.openxmlformats.org/officeDocument/2006/relationships/revisionLog" Target="revisionLog130.xml"/><Relationship Id="rId135" Type="http://schemas.openxmlformats.org/officeDocument/2006/relationships/revisionLog" Target="revisionLog135.xml"/><Relationship Id="rId10" Type="http://schemas.openxmlformats.org/officeDocument/2006/relationships/revisionLog" Target="revisionLog10.xml"/><Relationship Id="rId31" Type="http://schemas.openxmlformats.org/officeDocument/2006/relationships/revisionLog" Target="revisionLog31.xml"/><Relationship Id="rId52" Type="http://schemas.openxmlformats.org/officeDocument/2006/relationships/revisionLog" Target="revisionLog52.xml"/><Relationship Id="rId73" Type="http://schemas.openxmlformats.org/officeDocument/2006/relationships/revisionLog" Target="revisionLog73.xml"/><Relationship Id="rId78" Type="http://schemas.openxmlformats.org/officeDocument/2006/relationships/revisionLog" Target="revisionLog78.xml"/><Relationship Id="rId94" Type="http://schemas.openxmlformats.org/officeDocument/2006/relationships/revisionLog" Target="revisionLog94.xml"/><Relationship Id="rId99" Type="http://schemas.openxmlformats.org/officeDocument/2006/relationships/revisionLog" Target="revisionLog99.xml"/><Relationship Id="rId101" Type="http://schemas.openxmlformats.org/officeDocument/2006/relationships/revisionLog" Target="revisionLog101.xml"/><Relationship Id="rId122" Type="http://schemas.openxmlformats.org/officeDocument/2006/relationships/revisionLog" Target="revisionLog122.xml"/><Relationship Id="rId143" Type="http://schemas.openxmlformats.org/officeDocument/2006/relationships/revisionLog" Target="revisionLog143.xml"/><Relationship Id="rId4" Type="http://schemas.openxmlformats.org/officeDocument/2006/relationships/revisionLog" Target="revisionLog4.xml"/><Relationship Id="rId9" Type="http://schemas.openxmlformats.org/officeDocument/2006/relationships/revisionLog" Target="revisionLog9.xml"/><Relationship Id="rId13" Type="http://schemas.openxmlformats.org/officeDocument/2006/relationships/revisionLog" Target="revisionLog13.xml"/><Relationship Id="rId18" Type="http://schemas.openxmlformats.org/officeDocument/2006/relationships/revisionLog" Target="revisionLog18.xml"/><Relationship Id="rId39" Type="http://schemas.openxmlformats.org/officeDocument/2006/relationships/revisionLog" Target="revisionLog39.xml"/><Relationship Id="rId109" Type="http://schemas.openxmlformats.org/officeDocument/2006/relationships/revisionLog" Target="revisionLog109.xml"/><Relationship Id="rId34" Type="http://schemas.openxmlformats.org/officeDocument/2006/relationships/revisionLog" Target="revisionLog34.xml"/><Relationship Id="rId50" Type="http://schemas.openxmlformats.org/officeDocument/2006/relationships/revisionLog" Target="revisionLog50.xml"/><Relationship Id="rId55" Type="http://schemas.openxmlformats.org/officeDocument/2006/relationships/revisionLog" Target="revisionLog55.xml"/><Relationship Id="rId76" Type="http://schemas.openxmlformats.org/officeDocument/2006/relationships/revisionLog" Target="revisionLog76.xml"/><Relationship Id="rId97" Type="http://schemas.openxmlformats.org/officeDocument/2006/relationships/revisionLog" Target="revisionLog97.xml"/><Relationship Id="rId104" Type="http://schemas.openxmlformats.org/officeDocument/2006/relationships/revisionLog" Target="revisionLog104.xml"/><Relationship Id="rId120" Type="http://schemas.openxmlformats.org/officeDocument/2006/relationships/revisionLog" Target="revisionLog120.xml"/><Relationship Id="rId125" Type="http://schemas.openxmlformats.org/officeDocument/2006/relationships/revisionLog" Target="revisionLog125.xml"/><Relationship Id="rId141" Type="http://schemas.openxmlformats.org/officeDocument/2006/relationships/revisionLog" Target="revisionLog141.xml"/><Relationship Id="rId7" Type="http://schemas.openxmlformats.org/officeDocument/2006/relationships/revisionLog" Target="revisionLog7.xml"/><Relationship Id="rId71" Type="http://schemas.openxmlformats.org/officeDocument/2006/relationships/revisionLog" Target="revisionLog71.xml"/><Relationship Id="rId92" Type="http://schemas.openxmlformats.org/officeDocument/2006/relationships/revisionLog" Target="revisionLog92.xml"/><Relationship Id="rId2" Type="http://schemas.openxmlformats.org/officeDocument/2006/relationships/revisionLog" Target="revisionLog2.xml"/><Relationship Id="rId29" Type="http://schemas.openxmlformats.org/officeDocument/2006/relationships/revisionLog" Target="revisionLog29.xml"/><Relationship Id="rId24" Type="http://schemas.openxmlformats.org/officeDocument/2006/relationships/revisionLog" Target="revisionLog24.xml"/><Relationship Id="rId40" Type="http://schemas.openxmlformats.org/officeDocument/2006/relationships/revisionLog" Target="revisionLog40.xml"/><Relationship Id="rId45" Type="http://schemas.openxmlformats.org/officeDocument/2006/relationships/revisionLog" Target="revisionLog45.xml"/><Relationship Id="rId66" Type="http://schemas.openxmlformats.org/officeDocument/2006/relationships/revisionLog" Target="revisionLog66.xml"/><Relationship Id="rId87" Type="http://schemas.openxmlformats.org/officeDocument/2006/relationships/revisionLog" Target="revisionLog87.xml"/><Relationship Id="rId110" Type="http://schemas.openxmlformats.org/officeDocument/2006/relationships/revisionLog" Target="revisionLog110.xml"/><Relationship Id="rId115" Type="http://schemas.openxmlformats.org/officeDocument/2006/relationships/revisionLog" Target="revisionLog115.xml"/><Relationship Id="rId131" Type="http://schemas.openxmlformats.org/officeDocument/2006/relationships/revisionLog" Target="revisionLog131.xml"/><Relationship Id="rId136" Type="http://schemas.openxmlformats.org/officeDocument/2006/relationships/revisionLog" Target="revisionLog136.xml"/><Relationship Id="rId61" Type="http://schemas.openxmlformats.org/officeDocument/2006/relationships/revisionLog" Target="revisionLog61.xml"/><Relationship Id="rId82" Type="http://schemas.openxmlformats.org/officeDocument/2006/relationships/revisionLog" Target="revisionLog82.xml"/><Relationship Id="rId19" Type="http://schemas.openxmlformats.org/officeDocument/2006/relationships/revisionLog" Target="revisionLog19.xml"/><Relationship Id="rId14" Type="http://schemas.openxmlformats.org/officeDocument/2006/relationships/revisionLog" Target="revisionLog14.xml"/><Relationship Id="rId30" Type="http://schemas.openxmlformats.org/officeDocument/2006/relationships/revisionLog" Target="revisionLog30.xml"/><Relationship Id="rId35" Type="http://schemas.openxmlformats.org/officeDocument/2006/relationships/revisionLog" Target="revisionLog35.xml"/><Relationship Id="rId56" Type="http://schemas.openxmlformats.org/officeDocument/2006/relationships/revisionLog" Target="revisionLog56.xml"/><Relationship Id="rId77" Type="http://schemas.openxmlformats.org/officeDocument/2006/relationships/revisionLog" Target="revisionLog77.xml"/><Relationship Id="rId100" Type="http://schemas.openxmlformats.org/officeDocument/2006/relationships/revisionLog" Target="revisionLog100.xml"/><Relationship Id="rId105" Type="http://schemas.openxmlformats.org/officeDocument/2006/relationships/revisionLog" Target="revisionLog105.xml"/><Relationship Id="rId126" Type="http://schemas.openxmlformats.org/officeDocument/2006/relationships/revisionLog" Target="revisionLog126.xml"/><Relationship Id="rId8" Type="http://schemas.openxmlformats.org/officeDocument/2006/relationships/revisionLog" Target="revisionLog8.xml"/><Relationship Id="rId51" Type="http://schemas.openxmlformats.org/officeDocument/2006/relationships/revisionLog" Target="revisionLog51.xml"/><Relationship Id="rId72" Type="http://schemas.openxmlformats.org/officeDocument/2006/relationships/revisionLog" Target="revisionLog72.xml"/><Relationship Id="rId93" Type="http://schemas.openxmlformats.org/officeDocument/2006/relationships/revisionLog" Target="revisionLog93.xml"/><Relationship Id="rId98" Type="http://schemas.openxmlformats.org/officeDocument/2006/relationships/revisionLog" Target="revisionLog98.xml"/><Relationship Id="rId121" Type="http://schemas.openxmlformats.org/officeDocument/2006/relationships/revisionLog" Target="revisionLog121.xml"/><Relationship Id="rId142" Type="http://schemas.openxmlformats.org/officeDocument/2006/relationships/revisionLog" Target="revisionLog142.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56AAF84E-0E6C-4437-9613-5EC158E80BEA}" diskRevisions="1" revisionId="757" version="145">
  <header guid="{23024E14-979D-454F-A586-92FDFDB24B43}" dateTime="2022-11-07T15:27:57" maxSheetId="2" userName="Pillappa, ChaithraX" r:id="rId1">
    <sheetIdMap count="1">
      <sheetId val="1"/>
    </sheetIdMap>
  </header>
  <header guid="{7658F5A5-EB6E-414D-8513-193F5AFD57EB}" dateTime="2022-11-07T15:34:52" maxSheetId="2" userName="K, PavanX" r:id="rId2" minRId="1" maxRId="226">
    <sheetIdMap count="1">
      <sheetId val="1"/>
    </sheetIdMap>
  </header>
  <header guid="{BC14E927-1D16-49D7-916C-DBD040F94703}" dateTime="2022-11-07T15:41:41" maxSheetId="2" userName="Mabusab, IkbalsabX" r:id="rId3" minRId="228" maxRId="357">
    <sheetIdMap count="1">
      <sheetId val="1"/>
    </sheetIdMap>
  </header>
  <header guid="{E451A718-5D1E-4610-90BF-BB2A6CEE733F}" dateTime="2022-11-07T15:53:16" maxSheetId="2" userName="K, PavanX" r:id="rId4" minRId="359" maxRId="367">
    <sheetIdMap count="1">
      <sheetId val="1"/>
    </sheetIdMap>
  </header>
  <header guid="{3233C5FF-97E9-47C0-805C-31F7EB0BA9CE}" dateTime="2022-11-07T15:55:48" maxSheetId="2" userName="K, PavanX" r:id="rId5" minRId="368">
    <sheetIdMap count="1">
      <sheetId val="1"/>
    </sheetIdMap>
  </header>
  <header guid="{9AE4C9DD-80D3-47FC-8E92-31ABAAFCC0B3}" dateTime="2022-11-07T16:00:28" maxSheetId="2" userName="K, PavanX" r:id="rId6" minRId="369">
    <sheetIdMap count="1">
      <sheetId val="1"/>
    </sheetIdMap>
  </header>
  <header guid="{CC934829-C886-4CAB-BF77-1E2442799642}" dateTime="2022-11-07T16:00:35" maxSheetId="2" userName="K, PavanX" r:id="rId7" minRId="370">
    <sheetIdMap count="1">
      <sheetId val="1"/>
    </sheetIdMap>
  </header>
  <header guid="{F8329148-2D61-4443-88DB-1747B495FD01}" dateTime="2022-11-07T16:00:51" maxSheetId="2" userName="K, PavanX" r:id="rId8" minRId="371">
    <sheetIdMap count="1">
      <sheetId val="1"/>
    </sheetIdMap>
  </header>
  <header guid="{D7774DF7-C682-4586-8DA6-A89DF0C354F3}" dateTime="2022-11-07T16:01:09" maxSheetId="2" userName="K, PavanX" r:id="rId9" minRId="372">
    <sheetIdMap count="1">
      <sheetId val="1"/>
    </sheetIdMap>
  </header>
  <header guid="{D1AF35DD-A92F-4507-8C34-2A27FA2D05A0}" dateTime="2022-11-07T16:02:06" maxSheetId="2" userName="K, PavanX" r:id="rId10" minRId="373" maxRId="378">
    <sheetIdMap count="1">
      <sheetId val="1"/>
    </sheetIdMap>
  </header>
  <header guid="{45BD100A-938D-480F-A98F-5A59388E7A18}" dateTime="2022-11-07T16:02:45" maxSheetId="2" userName="K, PavanX" r:id="rId11" minRId="379">
    <sheetIdMap count="1">
      <sheetId val="1"/>
    </sheetIdMap>
  </header>
  <header guid="{0D723B1D-0DF2-4726-8237-21457457BD89}" dateTime="2022-11-07T16:08:13" maxSheetId="2" userName="Mabusab, IkbalsabX" r:id="rId12" minRId="380" maxRId="382">
    <sheetIdMap count="1">
      <sheetId val="1"/>
    </sheetIdMap>
  </header>
  <header guid="{CAA18C77-050E-4D1F-8290-E4EB825B2E0A}" dateTime="2022-11-07T16:16:23" maxSheetId="2" userName="K, PavanX" r:id="rId13" minRId="383" maxRId="384">
    <sheetIdMap count="1">
      <sheetId val="1"/>
    </sheetIdMap>
  </header>
  <header guid="{4ADC1B4A-B031-44C0-8FF2-BC61FC64613E}" dateTime="2022-11-07T16:19:19" maxSheetId="2" userName="Mabusab, IkbalsabX" r:id="rId14" minRId="385">
    <sheetIdMap count="1">
      <sheetId val="1"/>
    </sheetIdMap>
  </header>
  <header guid="{69CD37EE-93CE-4185-9641-ECCE698F3C9B}" dateTime="2022-11-07T16:21:49" maxSheetId="2" userName="K, PavanX" r:id="rId15" minRId="386" maxRId="387">
    <sheetIdMap count="1">
      <sheetId val="1"/>
    </sheetIdMap>
  </header>
  <header guid="{5528ECE8-062C-4FCA-89FB-9C5B4C0BE141}" dateTime="2022-11-07T16:21:56" maxSheetId="2" userName="K, PavanX" r:id="rId16" minRId="388">
    <sheetIdMap count="1">
      <sheetId val="1"/>
    </sheetIdMap>
  </header>
  <header guid="{C0FEBD12-2D15-49B7-B8BB-54D289FA2EE5}" dateTime="2022-11-07T16:22:44" maxSheetId="2" userName="K, PavanX" r:id="rId17" minRId="389">
    <sheetIdMap count="1">
      <sheetId val="1"/>
    </sheetIdMap>
  </header>
  <header guid="{83D9718B-C18D-4266-99E7-B8659E658FC8}" dateTime="2022-11-07T16:23:34" maxSheetId="2" userName="Mabusab, IkbalsabX" r:id="rId18" minRId="390">
    <sheetIdMap count="1">
      <sheetId val="1"/>
    </sheetIdMap>
  </header>
  <header guid="{F476F14A-21BC-4FC3-A48E-3311A9C5B00A}" dateTime="2022-11-07T16:27:08" maxSheetId="2" userName="Mabusab, IkbalsabX" r:id="rId19" minRId="391" maxRId="392">
    <sheetIdMap count="1">
      <sheetId val="1"/>
    </sheetIdMap>
  </header>
  <header guid="{C503184A-2853-487F-8272-8064E3B9EBCE}" dateTime="2022-11-07T16:33:10" maxSheetId="2" userName="Mabusab, IkbalsabX" r:id="rId20" minRId="393">
    <sheetIdMap count="1">
      <sheetId val="1"/>
    </sheetIdMap>
  </header>
  <header guid="{D9F274F0-E6AD-44C1-B2E9-738457065614}" dateTime="2022-11-07T16:40:48" maxSheetId="2" userName="Mabusab, IkbalsabX" r:id="rId21" minRId="394">
    <sheetIdMap count="1">
      <sheetId val="1"/>
    </sheetIdMap>
  </header>
  <header guid="{B46E67E9-2706-4284-9A65-C9B8F64FAB37}" dateTime="2022-11-07T16:48:47" maxSheetId="2" userName="Mabusab, IkbalsabX" r:id="rId22" minRId="395">
    <sheetIdMap count="1">
      <sheetId val="1"/>
    </sheetIdMap>
  </header>
  <header guid="{4339E17D-025E-4227-80E6-7DF3E9E515E9}" dateTime="2022-11-07T16:51:06" maxSheetId="2" userName="Mabusab, IkbalsabX" r:id="rId23" minRId="396" maxRId="398">
    <sheetIdMap count="1">
      <sheetId val="1"/>
    </sheetIdMap>
  </header>
  <header guid="{FF437ECC-1AA3-409E-8992-4AAC9878CD28}" dateTime="2022-11-07T16:55:32" maxSheetId="2" userName="K, PavanX" r:id="rId24" minRId="399">
    <sheetIdMap count="1">
      <sheetId val="1"/>
    </sheetIdMap>
  </header>
  <header guid="{850D9CEE-AF6B-4B38-B1A9-96CAF9803430}" dateTime="2022-11-07T16:58:35" maxSheetId="2" userName="Mabusab, IkbalsabX" r:id="rId25" minRId="400" maxRId="401">
    <sheetIdMap count="1">
      <sheetId val="1"/>
    </sheetIdMap>
  </header>
  <header guid="{C8644306-6DBF-4689-AC2F-3751B601618F}" dateTime="2022-11-07T16:58:52" maxSheetId="2" userName="Mabusab, IkbalsabX" r:id="rId26" minRId="402">
    <sheetIdMap count="1">
      <sheetId val="1"/>
    </sheetIdMap>
  </header>
  <header guid="{8DD4B923-D428-4E74-9E43-27E68B774B3D}" dateTime="2022-11-07T17:01:53" maxSheetId="2" userName="K, PavanX" r:id="rId27" minRId="403">
    <sheetIdMap count="1">
      <sheetId val="1"/>
    </sheetIdMap>
  </header>
  <header guid="{C94D75F0-5629-4D04-A798-595C36BF8452}" dateTime="2022-11-07T17:08:42" maxSheetId="2" userName="Mabusab, IkbalsabX" r:id="rId28" minRId="404">
    <sheetIdMap count="1">
      <sheetId val="1"/>
    </sheetIdMap>
  </header>
  <header guid="{8C98E689-57D4-4FA0-B835-C57C3427021C}" dateTime="2022-11-07T17:26:32" maxSheetId="2" userName="Kotresh, SharathX Kumar" r:id="rId29">
    <sheetIdMap count="1">
      <sheetId val="1"/>
    </sheetIdMap>
  </header>
  <header guid="{0A5877E9-EB0C-4D54-8137-DABB3284D62A}" dateTime="2022-11-07T17:28:56" maxSheetId="2" userName="Mabusab, IkbalsabX" r:id="rId30" minRId="406">
    <sheetIdMap count="1">
      <sheetId val="1"/>
    </sheetIdMap>
  </header>
  <header guid="{47049D48-DA2A-461F-97BE-F1C539B37EDB}" dateTime="2022-11-07T17:29:19" maxSheetId="2" userName="Mabusab, IkbalsabX" r:id="rId31" minRId="407" maxRId="408">
    <sheetIdMap count="1">
      <sheetId val="1"/>
    </sheetIdMap>
  </header>
  <header guid="{A2F0D487-A50A-46DE-A6C4-644B585B6BD8}" dateTime="2022-11-07T17:29:29" maxSheetId="2" userName="Mabusab, IkbalsabX" r:id="rId32" minRId="409">
    <sheetIdMap count="1">
      <sheetId val="1"/>
    </sheetIdMap>
  </header>
  <header guid="{F6880EBB-51A9-4AC3-BDD3-B850B658F93D}" dateTime="2022-11-07T17:32:34" maxSheetId="2" userName="Mabusab, IkbalsabX" r:id="rId33" minRId="410">
    <sheetIdMap count="1">
      <sheetId val="1"/>
    </sheetIdMap>
  </header>
  <header guid="{0E34D9AE-F173-4282-94D0-6C39C1BF1675}" dateTime="2022-11-07T17:32:45" maxSheetId="2" userName="Mabusab, IkbalsabX" r:id="rId34" minRId="411">
    <sheetIdMap count="1">
      <sheetId val="1"/>
    </sheetIdMap>
  </header>
  <header guid="{4E215B90-86F7-408B-B81C-303EE5933F16}" dateTime="2022-11-07T17:35:58" maxSheetId="2" userName="Mabusab, IkbalsabX" r:id="rId35" minRId="412">
    <sheetIdMap count="1">
      <sheetId val="1"/>
    </sheetIdMap>
  </header>
  <header guid="{502619AF-0DE6-4D05-96CF-9436D84D76BD}" dateTime="2022-11-07T17:38:43" maxSheetId="2" userName="K, PavanX" r:id="rId36" minRId="413" maxRId="416">
    <sheetIdMap count="1">
      <sheetId val="1"/>
    </sheetIdMap>
  </header>
  <header guid="{12D23463-E557-4CC2-9EC8-06366A9A257C}" dateTime="2022-11-07T17:40:20" maxSheetId="2" userName="Mabusab, IkbalsabX" r:id="rId37" minRId="417" maxRId="418">
    <sheetIdMap count="1">
      <sheetId val="1"/>
    </sheetIdMap>
  </header>
  <header guid="{0F31907D-A8B5-4040-A596-F5AC908786F0}" dateTime="2022-11-07T17:42:27" maxSheetId="2" userName="K, PavanX" r:id="rId38" minRId="419" maxRId="420">
    <sheetIdMap count="1">
      <sheetId val="1"/>
    </sheetIdMap>
  </header>
  <header guid="{5DC06BAD-E115-4348-B395-3E896078191F}" dateTime="2022-11-07T17:42:36" maxSheetId="2" userName="Mabusab, IkbalsabX" r:id="rId39" minRId="421" maxRId="422">
    <sheetIdMap count="1">
      <sheetId val="1"/>
    </sheetIdMap>
  </header>
  <header guid="{2A64F3F4-BD42-416A-A3DD-D739112647E8}" dateTime="2022-11-07T17:43:04" maxSheetId="2" userName="Mabusab, IkbalsabX" r:id="rId40" minRId="423" maxRId="424">
    <sheetIdMap count="1">
      <sheetId val="1"/>
    </sheetIdMap>
  </header>
  <header guid="{949002AD-11E1-4A29-93B8-E137EC8FFF79}" dateTime="2022-11-07T17:43:34" maxSheetId="2" userName="K, PavanX" r:id="rId41" minRId="425">
    <sheetIdMap count="1">
      <sheetId val="1"/>
    </sheetIdMap>
  </header>
  <header guid="{3D2F6903-0B55-4CA6-9CF0-2CBAD3BA1A96}" dateTime="2022-11-07T17:47:14" maxSheetId="2" userName="K, PavanX" r:id="rId42" minRId="426">
    <sheetIdMap count="1">
      <sheetId val="1"/>
    </sheetIdMap>
  </header>
  <header guid="{0636F848-88E1-4682-8000-FD759DE17A27}" dateTime="2022-11-07T17:50:55" maxSheetId="2" userName="K, PavanX" r:id="rId43" minRId="427" maxRId="428">
    <sheetIdMap count="1">
      <sheetId val="1"/>
    </sheetIdMap>
  </header>
  <header guid="{7D58DA2A-64AD-436A-865E-86E694601ABE}" dateTime="2022-11-07T17:51:51" maxSheetId="2" userName="K, PavanX" r:id="rId44" minRId="429">
    <sheetIdMap count="1">
      <sheetId val="1"/>
    </sheetIdMap>
  </header>
  <header guid="{9C13564E-ABFD-4F00-BE6A-5C3611052B75}" dateTime="2022-11-07T17:54:45" maxSheetId="2" userName="Mabusab, IkbalsabX" r:id="rId45" minRId="430">
    <sheetIdMap count="1">
      <sheetId val="1"/>
    </sheetIdMap>
  </header>
  <header guid="{D8FA3B64-29AD-42C7-B3D7-BCF77DD4A395}" dateTime="2022-11-07T17:58:16" maxSheetId="2" userName="Mabusab, IkbalsabX" r:id="rId46" minRId="431">
    <sheetIdMap count="1">
      <sheetId val="1"/>
    </sheetIdMap>
  </header>
  <header guid="{8B16DFBB-C406-4DEC-803B-CCBC49FD2072}" dateTime="2022-11-07T18:06:54" maxSheetId="2" userName="K, PavanX" r:id="rId47" minRId="432">
    <sheetIdMap count="1">
      <sheetId val="1"/>
    </sheetIdMap>
  </header>
  <header guid="{0847356F-9802-4788-B5F1-E9B564F8F55A}" dateTime="2022-11-07T18:08:07" maxSheetId="2" userName="K, PavanX" r:id="rId48" minRId="433">
    <sheetIdMap count="1">
      <sheetId val="1"/>
    </sheetIdMap>
  </header>
  <header guid="{46F1E0BE-D0AC-4629-AB45-E16737661551}" dateTime="2022-11-07T18:08:15" maxSheetId="2" userName="K, PavanX" r:id="rId49" minRId="434">
    <sheetIdMap count="1">
      <sheetId val="1"/>
    </sheetIdMap>
  </header>
  <header guid="{DF1D55BC-B907-4ABF-B54A-45A4CC368B46}" dateTime="2022-11-07T18:09:36" maxSheetId="2" userName="Mabusab, IkbalsabX" r:id="rId50" minRId="435">
    <sheetIdMap count="1">
      <sheetId val="1"/>
    </sheetIdMap>
  </header>
  <header guid="{6BB68562-75CA-420B-A7B8-46C98B992937}" dateTime="2022-11-07T18:11:35" maxSheetId="2" userName="K, PavanX" r:id="rId51" minRId="436">
    <sheetIdMap count="1">
      <sheetId val="1"/>
    </sheetIdMap>
  </header>
  <header guid="{5B0204DD-AF68-448A-A348-8B6356926307}" dateTime="2022-11-07T18:13:27" maxSheetId="2" userName="K, PavanX" r:id="rId52" minRId="437">
    <sheetIdMap count="1">
      <sheetId val="1"/>
    </sheetIdMap>
  </header>
  <header guid="{DBBF3C60-23CF-4A05-AC2A-7DC6ACE55C0A}" dateTime="2022-11-07T18:22:25" maxSheetId="2" userName="Mabusab, IkbalsabX" r:id="rId53" minRId="438" maxRId="439">
    <sheetIdMap count="1">
      <sheetId val="1"/>
    </sheetIdMap>
  </header>
  <header guid="{BF4075F6-FC9B-4AC2-9046-E6B7E7D67932}" dateTime="2022-11-07T18:22:53" maxSheetId="2" userName="Mabusab, IkbalsabX" r:id="rId54" minRId="440">
    <sheetIdMap count="1">
      <sheetId val="1"/>
    </sheetIdMap>
  </header>
  <header guid="{07024583-CD12-4834-B459-6FD1D4018D74}" dateTime="2022-11-07T18:26:29" maxSheetId="2" userName="Mabusab, IkbalsabX" r:id="rId55" minRId="441">
    <sheetIdMap count="1">
      <sheetId val="1"/>
    </sheetIdMap>
  </header>
  <header guid="{C6F93730-1569-4A73-92F8-C0C5F6E2EFE6}" dateTime="2022-11-07T18:30:41" maxSheetId="2" userName="Mabusab, IkbalsabX" r:id="rId56" minRId="442" maxRId="443">
    <sheetIdMap count="1">
      <sheetId val="1"/>
    </sheetIdMap>
  </header>
  <header guid="{A048CB5C-D4D8-410C-8448-B3B8034B3357}" dateTime="2022-11-07T18:30:57" maxSheetId="2" userName="Mabusab, IkbalsabX" r:id="rId57" minRId="444">
    <sheetIdMap count="1">
      <sheetId val="1"/>
    </sheetIdMap>
  </header>
  <header guid="{D244279A-A42B-45D6-9EDC-7A33C93BA5D1}" dateTime="2022-11-08T09:49:53" maxSheetId="2" userName="Mabusab, IkbalsabX" r:id="rId58" minRId="445" maxRId="447">
    <sheetIdMap count="1">
      <sheetId val="1"/>
    </sheetIdMap>
  </header>
  <header guid="{19633159-88B3-417D-BAB7-BAA3CC1F3ACB}" dateTime="2022-11-08T09:50:05" maxSheetId="2" userName="Mabusab, IkbalsabX" r:id="rId59" minRId="448" maxRId="449">
    <sheetIdMap count="1">
      <sheetId val="1"/>
    </sheetIdMap>
  </header>
  <header guid="{F0B44315-B192-462A-A157-D379F8CA326B}" dateTime="2022-11-08T10:04:45" maxSheetId="2" userName="Mabusab, IkbalsabX" r:id="rId60" minRId="450" maxRId="451">
    <sheetIdMap count="1">
      <sheetId val="1"/>
    </sheetIdMap>
  </header>
  <header guid="{CBEE1996-96E0-4351-8496-9564E7EEB306}" dateTime="2022-11-08T10:10:02" maxSheetId="2" userName="Mabusab, IkbalsabX" r:id="rId61" minRId="452" maxRId="453">
    <sheetIdMap count="1">
      <sheetId val="1"/>
    </sheetIdMap>
  </header>
  <header guid="{D7A8ED5D-D979-4DDA-80E7-D19E94555D4E}" dateTime="2022-11-08T10:14:12" maxSheetId="2" userName="Mabusab, IkbalsabX" r:id="rId62" minRId="454" maxRId="461">
    <sheetIdMap count="1">
      <sheetId val="1"/>
    </sheetIdMap>
  </header>
  <header guid="{380DF81D-99B9-4EBE-A80E-510B39D09C7D}" dateTime="2022-11-08T10:20:16" maxSheetId="2" userName="Mabusab, IkbalsabX" r:id="rId63" minRId="462" maxRId="463">
    <sheetIdMap count="1">
      <sheetId val="1"/>
    </sheetIdMap>
  </header>
  <header guid="{8F6FD35E-417C-4751-AA71-7053ED08DE8B}" dateTime="2022-11-08T10:20:32" maxSheetId="2" userName="Mabusab, IkbalsabX" r:id="rId64" minRId="464" maxRId="465">
    <sheetIdMap count="1">
      <sheetId val="1"/>
    </sheetIdMap>
  </header>
  <header guid="{45426889-D7DB-449E-B450-ED98CFE0E998}" dateTime="2022-11-08T10:25:32" maxSheetId="2" userName="Mabusab, IkbalsabX" r:id="rId65" minRId="466" maxRId="469">
    <sheetIdMap count="1">
      <sheetId val="1"/>
    </sheetIdMap>
  </header>
  <header guid="{2661778C-C52F-4D76-966E-D387B9DE5816}" dateTime="2022-11-08T10:56:56" maxSheetId="2" userName="Mabusab, IkbalsabX" r:id="rId66" minRId="470" maxRId="471">
    <sheetIdMap count="1">
      <sheetId val="1"/>
    </sheetIdMap>
  </header>
  <header guid="{F914863E-3D4F-479A-A939-4355DEA499E1}" dateTime="2022-11-08T11:00:05" maxSheetId="2" userName="A L, BharathX" r:id="rId67" minRId="472" maxRId="473">
    <sheetIdMap count="1">
      <sheetId val="1"/>
    </sheetIdMap>
  </header>
  <header guid="{C82EFC2F-35EE-49D0-A010-658E978A73C5}" dateTime="2022-11-08T11:06:45" maxSheetId="2" userName="Mabusab, IkbalsabX" r:id="rId68" minRId="475" maxRId="476">
    <sheetIdMap count="1">
      <sheetId val="1"/>
    </sheetIdMap>
  </header>
  <header guid="{3BA3C4B4-A44B-490B-B250-D4E14EB1E5FE}" dateTime="2022-11-08T11:07:54" maxSheetId="2" userName="Mabusab, IkbalsabX" r:id="rId69" minRId="477" maxRId="478">
    <sheetIdMap count="1">
      <sheetId val="1"/>
    </sheetIdMap>
  </header>
  <header guid="{863E49A6-72B6-43BE-A000-A04C650A428C}" dateTime="2022-11-08T11:15:28" maxSheetId="2" userName="Pillappa, ChaithraX" r:id="rId70" minRId="479" maxRId="480">
    <sheetIdMap count="1">
      <sheetId val="1"/>
    </sheetIdMap>
  </header>
  <header guid="{6D9E12BF-DDB1-45CE-9CCB-89F0D7BF5CC1}" dateTime="2022-11-08T11:28:27" maxSheetId="2" userName="Mabusab, IkbalsabX" r:id="rId71" minRId="482" maxRId="483">
    <sheetIdMap count="1">
      <sheetId val="1"/>
    </sheetIdMap>
  </header>
  <header guid="{A2C91A85-56AF-4A72-88DA-AF668F81756D}" dateTime="2022-11-08T12:00:32" maxSheetId="2" userName="Pillappa, ChaithraX" r:id="rId72" minRId="484" maxRId="485">
    <sheetIdMap count="1">
      <sheetId val="1"/>
    </sheetIdMap>
  </header>
  <header guid="{4B509A32-3F59-46AE-BC72-16D2AFC7B1DB}" dateTime="2022-11-08T12:04:46" maxSheetId="2" userName="Pillappa, ChaithraX" r:id="rId73" minRId="486" maxRId="487">
    <sheetIdMap count="1">
      <sheetId val="1"/>
    </sheetIdMap>
  </header>
  <header guid="{E0D56C3B-17FF-4846-B4C0-3710B62AE6EC}" dateTime="2022-11-08T12:11:54" maxSheetId="2" userName="Pillappa, ChaithraX" r:id="rId74" minRId="488">
    <sheetIdMap count="1">
      <sheetId val="1"/>
    </sheetIdMap>
  </header>
  <header guid="{38496D63-74EE-4F7F-9384-AD38E25920D3}" dateTime="2022-11-08T12:21:22" maxSheetId="2" userName="Pandurangan, HarirajkumarX" r:id="rId75">
    <sheetIdMap count="1">
      <sheetId val="1"/>
    </sheetIdMap>
  </header>
  <header guid="{9FE014D0-7552-43C6-A51E-C66BBA04133B}" dateTime="2022-11-08T12:21:38" maxSheetId="2" userName="Pandurangan, HarirajkumarX" r:id="rId76" minRId="490" maxRId="497">
    <sheetIdMap count="1">
      <sheetId val="1"/>
    </sheetIdMap>
  </header>
  <header guid="{500BB3B1-0FB9-449B-9EC9-3092E3DB9DD7}" dateTime="2022-11-08T12:23:00" maxSheetId="2" userName="Pillappa, ChaithraX" r:id="rId77" minRId="498" maxRId="499">
    <sheetIdMap count="1">
      <sheetId val="1"/>
    </sheetIdMap>
  </header>
  <header guid="{C4488AFD-EF40-476F-BBCC-43E37109BE57}" dateTime="2022-11-08T12:35:46" maxSheetId="2" userName="Pandurangan, HarirajkumarX" r:id="rId78" minRId="500" maxRId="515">
    <sheetIdMap count="1">
      <sheetId val="1"/>
    </sheetIdMap>
  </header>
  <header guid="{2A7D53ED-A6CA-4321-B932-43125BF03BD9}" dateTime="2022-11-08T12:36:52" maxSheetId="2" userName="Pillappa, ChaithraX" r:id="rId79" minRId="516" maxRId="518">
    <sheetIdMap count="1">
      <sheetId val="1"/>
    </sheetIdMap>
  </header>
  <header guid="{EC4F4176-E7BD-42B1-9F12-6ECC68126FF0}" dateTime="2022-11-08T12:41:10" maxSheetId="2" userName="Pillappa, ChaithraX" r:id="rId80" minRId="519" maxRId="520">
    <sheetIdMap count="1">
      <sheetId val="1"/>
    </sheetIdMap>
  </header>
  <header guid="{1F41E95E-AEAE-434B-9272-6C4CB8C76B5B}" dateTime="2022-11-08T12:50:29" maxSheetId="2" userName="Pillappa, ChaithraX" r:id="rId81" minRId="521" maxRId="522">
    <sheetIdMap count="1">
      <sheetId val="1"/>
    </sheetIdMap>
  </header>
  <header guid="{6DB9DE9F-2D64-48FC-AFA8-8FC893D5DEF8}" dateTime="2022-11-08T12:58:31" maxSheetId="2" userName="Venkatesh, GurramX" r:id="rId82">
    <sheetIdMap count="1">
      <sheetId val="1"/>
    </sheetIdMap>
  </header>
  <header guid="{CAB6140C-5ADA-4074-978B-943C59B575CD}" dateTime="2022-11-08T13:02:13" maxSheetId="2" userName="Venkatesh, GurramX" r:id="rId83" minRId="524">
    <sheetIdMap count="1">
      <sheetId val="1"/>
    </sheetIdMap>
  </header>
  <header guid="{9981C0BE-A8B0-4F04-84B9-8847D9FD33E0}" dateTime="2022-11-08T13:02:31" maxSheetId="2" userName="Pandurangan, HarirajkumarX" r:id="rId84" minRId="526" maxRId="527">
    <sheetIdMap count="1">
      <sheetId val="1"/>
    </sheetIdMap>
  </header>
  <header guid="{51F1E515-3002-4E22-8E46-D505372936F2}" dateTime="2022-11-08T13:03:44" maxSheetId="2" userName="Venkatesh, GurramX" r:id="rId85" minRId="528">
    <sheetIdMap count="1">
      <sheetId val="1"/>
    </sheetIdMap>
  </header>
  <header guid="{343692C8-70E6-4087-BEBE-EE44084E5363}" dateTime="2022-11-08T13:05:54" maxSheetId="2" userName="Venkatesh, GurramX" r:id="rId86" minRId="529">
    <sheetIdMap count="1">
      <sheetId val="1"/>
    </sheetIdMap>
  </header>
  <header guid="{C5EEB899-FA5D-49C3-A21B-B06E25BE066A}" dateTime="2022-11-08T13:06:16" maxSheetId="2" userName="Pandurangan, HarirajkumarX" r:id="rId87">
    <sheetIdMap count="1">
      <sheetId val="1"/>
    </sheetIdMap>
  </header>
  <header guid="{B17024C3-8D53-42F8-A6EC-0AE8491822DA}" dateTime="2022-11-08T13:06:36" maxSheetId="2" userName="Pandurangan, HarirajkumarX" r:id="rId88" minRId="532">
    <sheetIdMap count="1">
      <sheetId val="1"/>
    </sheetIdMap>
  </header>
  <header guid="{ABA3076C-0351-4039-ABCD-EDF56A118C37}" dateTime="2022-11-08T13:07:39" maxSheetId="2" userName="Venkatesh, GurramX" r:id="rId89" minRId="533" maxRId="538">
    <sheetIdMap count="1">
      <sheetId val="1"/>
    </sheetIdMap>
  </header>
  <header guid="{D7F23648-6A8B-4DB2-913C-8976B3457AAB}" dateTime="2022-11-08T13:08:43" maxSheetId="2" userName="Venkatesh, GurramX" r:id="rId90" minRId="540" maxRId="541">
    <sheetIdMap count="1">
      <sheetId val="1"/>
    </sheetIdMap>
  </header>
  <header guid="{EBDC0DF8-1752-4322-8F98-82CAFD9D43D6}" dateTime="2022-11-08T13:09:41" maxSheetId="2" userName="Pandurangan, HarirajkumarX" r:id="rId91" minRId="542" maxRId="569">
    <sheetIdMap count="1">
      <sheetId val="1"/>
    </sheetIdMap>
  </header>
  <header guid="{DFD7197D-F248-4000-84DA-C7289A16892D}" dateTime="2022-11-08T13:10:33" maxSheetId="2" userName="Pillappa, ChaithraX" r:id="rId92" minRId="570">
    <sheetIdMap count="1">
      <sheetId val="1"/>
    </sheetIdMap>
  </header>
  <header guid="{BAFEAC9C-56C0-4E26-B12D-3CBF0B8784F1}" dateTime="2022-11-08T13:12:14" maxSheetId="2" userName="Pandurangan, HarirajkumarX" r:id="rId93" minRId="571" maxRId="578">
    <sheetIdMap count="1">
      <sheetId val="1"/>
    </sheetIdMap>
  </header>
  <header guid="{9DCB1E9B-FE60-4192-B47E-D8F413D4DEC3}" dateTime="2022-11-08T13:13:33" maxSheetId="2" userName="Venkatesh, GurramX" r:id="rId94">
    <sheetIdMap count="1">
      <sheetId val="1"/>
    </sheetIdMap>
  </header>
  <header guid="{B2F6A499-FD41-4DA5-81AC-0AA110B672E9}" dateTime="2022-11-08T14:16:36" maxSheetId="2" userName="Venkatesh, GurramX" r:id="rId95" minRId="580" maxRId="581">
    <sheetIdMap count="1">
      <sheetId val="1"/>
    </sheetIdMap>
  </header>
  <header guid="{236600B8-8C79-4D15-BDF3-1E98571ABF94}" dateTime="2022-11-08T15:26:58" maxSheetId="2" userName="Mabusab, IkbalsabX" r:id="rId96" minRId="582" maxRId="583">
    <sheetIdMap count="1">
      <sheetId val="1"/>
    </sheetIdMap>
  </header>
  <header guid="{C0DD9DB1-1930-421B-9692-458ABC7E3B63}" dateTime="2022-11-08T15:33:45" maxSheetId="2" userName="S, BhavaniX" r:id="rId97">
    <sheetIdMap count="1">
      <sheetId val="1"/>
    </sheetIdMap>
  </header>
  <header guid="{C6C9D714-9A12-4203-8A7C-E09A8A76245A}" dateTime="2022-11-08T15:34:36" maxSheetId="2" userName="S, BhavaniX" r:id="rId98" minRId="585" maxRId="586">
    <sheetIdMap count="1">
      <sheetId val="1"/>
    </sheetIdMap>
  </header>
  <header guid="{96EBA6A2-7BC6-4FEF-AE14-C9AC9DCF7916}" dateTime="2022-11-08T15:45:35" maxSheetId="2" userName="Pandurangan, HarirajkumarX" r:id="rId99" minRId="587" maxRId="588">
    <sheetIdMap count="1">
      <sheetId val="1"/>
    </sheetIdMap>
  </header>
  <header guid="{D8537936-F5A6-411B-8E9A-090E1D21808E}" dateTime="2022-11-08T15:50:28" maxSheetId="2" userName="Pandurangan, HarirajkumarX" r:id="rId100" minRId="589" maxRId="598">
    <sheetIdMap count="1">
      <sheetId val="1"/>
    </sheetIdMap>
  </header>
  <header guid="{1FC79369-0AD6-4C54-B4D7-D1AD93AA62A7}" dateTime="2022-11-08T15:52:38" maxSheetId="2" userName="Mabusab, IkbalsabX" r:id="rId101" minRId="599" maxRId="600">
    <sheetIdMap count="1">
      <sheetId val="1"/>
    </sheetIdMap>
  </header>
  <header guid="{C3D626D7-C56C-473F-8E11-975463AD568F}" dateTime="2022-11-08T16:08:10" maxSheetId="2" userName="Pillappa, ChaithraX" r:id="rId102" minRId="601">
    <sheetIdMap count="1">
      <sheetId val="1"/>
    </sheetIdMap>
  </header>
  <header guid="{5A1A6E4B-28B4-430D-A378-CF47230D9D0D}" dateTime="2022-11-08T16:14:18" maxSheetId="2" userName="Pillappa, ChaithraX" r:id="rId103" minRId="602">
    <sheetIdMap count="1">
      <sheetId val="1"/>
    </sheetIdMap>
  </header>
  <header guid="{7BB71C3D-4E95-4DDF-A6E0-FBB83E433189}" dateTime="2022-11-08T16:38:12" maxSheetId="2" userName="Mabusab, IkbalsabX" r:id="rId104" minRId="603" maxRId="604">
    <sheetIdMap count="1">
      <sheetId val="1"/>
    </sheetIdMap>
  </header>
  <header guid="{8158C8CE-3C14-42F7-BF23-60E3CE4CADC5}" dateTime="2022-11-08T16:38:57" maxSheetId="2" userName="Pandurangan, HarirajkumarX" r:id="rId105" minRId="605" maxRId="615">
    <sheetIdMap count="1">
      <sheetId val="1"/>
    </sheetIdMap>
  </header>
  <header guid="{158220E8-E784-45BC-88AD-146D707E7A78}" dateTime="2022-11-08T16:39:19" maxSheetId="2" userName="Pandurangan, HarirajkumarX" r:id="rId106">
    <sheetIdMap count="1">
      <sheetId val="1"/>
    </sheetIdMap>
  </header>
  <header guid="{92FBA540-7D05-4964-9124-DDBD9DE11EFE}" dateTime="2022-11-08T16:39:51" maxSheetId="2" userName="Mabusab, IkbalsabX" r:id="rId107" minRId="617" maxRId="618">
    <sheetIdMap count="1">
      <sheetId val="1"/>
    </sheetIdMap>
  </header>
  <header guid="{741E5BC6-50B3-4F9B-BB96-EF89C9E16348}" dateTime="2022-11-08T16:50:51" maxSheetId="2" userName="Mabusab, IkbalsabX" r:id="rId108" minRId="619" maxRId="620">
    <sheetIdMap count="1">
      <sheetId val="1"/>
    </sheetIdMap>
  </header>
  <header guid="{8FB9534F-E644-444C-95DA-CB2FF9AFAA44}" dateTime="2022-11-08T17:04:08" maxSheetId="2" userName="Pandurangan, HarirajkumarX" r:id="rId109" minRId="621" maxRId="630">
    <sheetIdMap count="1">
      <sheetId val="1"/>
    </sheetIdMap>
  </header>
  <header guid="{5D6C02AA-EBE8-4DF9-A41D-5B642E2FF2E2}" dateTime="2022-11-08T17:10:45" maxSheetId="2" userName="Mabusab, IkbalsabX" r:id="rId110" minRId="631" maxRId="632">
    <sheetIdMap count="1">
      <sheetId val="1"/>
    </sheetIdMap>
  </header>
  <header guid="{2CD0A71C-3395-4A93-ABA3-EF1F08F8BA29}" dateTime="2022-11-08T17:21:26" maxSheetId="2" userName="Mabusab, IkbalsabX" r:id="rId111" minRId="633" maxRId="634">
    <sheetIdMap count="1">
      <sheetId val="1"/>
    </sheetIdMap>
  </header>
  <header guid="{23789086-2B29-4EEC-8B2E-E28FA3B21B25}" dateTime="2022-11-08T17:28:23" maxSheetId="2" userName="Mabusab, IkbalsabX" r:id="rId112">
    <sheetIdMap count="1">
      <sheetId val="1"/>
    </sheetIdMap>
  </header>
  <header guid="{FCA11A09-3D54-421C-A2EC-0851270F3DBE}" dateTime="2022-11-08T17:31:15" maxSheetId="2" userName="Pandurangan, HarirajkumarX" r:id="rId113" minRId="636" maxRId="639">
    <sheetIdMap count="1">
      <sheetId val="1"/>
    </sheetIdMap>
  </header>
  <header guid="{128400B8-D21F-4C4D-B7E4-07568ACA8465}" dateTime="2022-11-08T17:35:38" maxSheetId="2" userName="Pandurangan, HarirajkumarX" r:id="rId114">
    <sheetIdMap count="1">
      <sheetId val="1"/>
    </sheetIdMap>
  </header>
  <header guid="{13DBBD99-D49A-422A-B40A-7409DCF67733}" dateTime="2022-11-08T17:40:29" maxSheetId="2" userName="Mabusab, IkbalsabX" r:id="rId115" minRId="641" maxRId="645">
    <sheetIdMap count="1">
      <sheetId val="1"/>
    </sheetIdMap>
  </header>
  <header guid="{0C207F1E-B365-4D54-A0D3-00B4D25111AE}" dateTime="2022-11-08T17:40:37" maxSheetId="2" userName="Pandurangan, HarirajkumarX" r:id="rId116">
    <sheetIdMap count="1">
      <sheetId val="1"/>
    </sheetIdMap>
  </header>
  <header guid="{FA97F487-A311-481D-B35C-B922A98D23F4}" dateTime="2022-11-08T17:41:06" maxSheetId="2" userName="Mabusab, IkbalsabX" r:id="rId117" minRId="648" maxRId="649">
    <sheetIdMap count="1">
      <sheetId val="1"/>
    </sheetIdMap>
  </header>
  <header guid="{2C789641-2E90-45AF-8EFE-E0CC0607B043}" dateTime="2022-11-08T17:41:49" maxSheetId="2" userName="Mabusab, IkbalsabX" r:id="rId118" minRId="650" maxRId="651">
    <sheetIdMap count="1">
      <sheetId val="1"/>
    </sheetIdMap>
  </header>
  <header guid="{C00BD879-8466-4FF8-89D1-BA1B734AAFA2}" dateTime="2022-11-08T17:43:13" maxSheetId="2" userName="Mabusab, IkbalsabX" r:id="rId119" minRId="652" maxRId="659">
    <sheetIdMap count="1">
      <sheetId val="1"/>
    </sheetIdMap>
  </header>
  <header guid="{AC1FB224-302D-4EF4-B9B0-1430E77D483A}" dateTime="2022-11-08T17:43:38" maxSheetId="2" userName="Mabusab, IkbalsabX" r:id="rId120" minRId="660" maxRId="661">
    <sheetIdMap count="1">
      <sheetId val="1"/>
    </sheetIdMap>
  </header>
  <header guid="{82BBBBC4-1887-44AC-91BC-9D5CBEDAFAF5}" dateTime="2022-11-08T17:44:12" maxSheetId="2" userName="Mabusab, IkbalsabX" r:id="rId121" minRId="662" maxRId="663">
    <sheetIdMap count="1">
      <sheetId val="1"/>
    </sheetIdMap>
  </header>
  <header guid="{7B253262-F061-4426-A2B2-B268E8E1A51F}" dateTime="2022-11-08T17:44:42" maxSheetId="2" userName="Pandurangan, HarirajkumarX" r:id="rId122" minRId="664" maxRId="667">
    <sheetIdMap count="1">
      <sheetId val="1"/>
    </sheetIdMap>
  </header>
  <header guid="{D31EA264-4A64-4084-A28D-C04643709564}" dateTime="2022-11-08T17:48:39" maxSheetId="2" userName="Pandurangan, HarirajkumarX" r:id="rId123" minRId="668" maxRId="669">
    <sheetIdMap count="1">
      <sheetId val="1"/>
    </sheetIdMap>
  </header>
  <header guid="{9EE7A116-BF9A-4239-AB7C-CE76544DD662}" dateTime="2022-11-08T17:49:36" maxSheetId="2" userName="Mabusab, IkbalsabX" r:id="rId124" minRId="670" maxRId="671">
    <sheetIdMap count="1">
      <sheetId val="1"/>
    </sheetIdMap>
  </header>
  <header guid="{B3C73361-15CE-4168-A524-617CE9630DBA}" dateTime="2022-11-08T17:49:45" maxSheetId="2" userName="Pandurangan, HarirajkumarX" r:id="rId125" minRId="672" maxRId="675">
    <sheetIdMap count="1">
      <sheetId val="1"/>
    </sheetIdMap>
  </header>
  <header guid="{5B4099F5-4ACA-4EDB-8CF1-4703AD881CF2}" dateTime="2022-11-08T17:54:34" maxSheetId="2" userName="Mabusab, IkbalsabX" r:id="rId126" minRId="676" maxRId="677">
    <sheetIdMap count="1">
      <sheetId val="1"/>
    </sheetIdMap>
  </header>
  <header guid="{5066513D-3C2F-455D-95E5-1F67963E26C1}" dateTime="2022-11-08T17:56:31" maxSheetId="2" userName="Mabusab, IkbalsabX" r:id="rId127" minRId="678" maxRId="679">
    <sheetIdMap count="1">
      <sheetId val="1"/>
    </sheetIdMap>
  </header>
  <header guid="{9D62B733-400D-41AF-A38D-2AC65536BFF6}" dateTime="2022-11-08T18:03:43" maxSheetId="2" userName="Mabusab, IkbalsabX" r:id="rId128" minRId="680" maxRId="681">
    <sheetIdMap count="1">
      <sheetId val="1"/>
    </sheetIdMap>
  </header>
  <header guid="{E67F1EAA-0CB6-4567-A553-220D7FD2D586}" dateTime="2022-11-08T18:04:51" maxSheetId="2" userName="Pandurangan, HarirajkumarX" r:id="rId129" minRId="682" maxRId="685">
    <sheetIdMap count="1">
      <sheetId val="1"/>
    </sheetIdMap>
  </header>
  <header guid="{4E909BDD-CACC-4EAF-BBB9-529360AA73DF}" dateTime="2022-11-08T18:05:24" maxSheetId="2" userName="Pandurangan, HarirajkumarX" r:id="rId130" minRId="686" maxRId="687">
    <sheetIdMap count="1">
      <sheetId val="1"/>
    </sheetIdMap>
  </header>
  <header guid="{5009411E-EF01-4667-B990-691B2377FEE0}" dateTime="2022-11-08T18:06:41" maxSheetId="2" userName="Mabusab, IkbalsabX" r:id="rId131" minRId="688">
    <sheetIdMap count="1">
      <sheetId val="1"/>
    </sheetIdMap>
  </header>
  <header guid="{D58B84C2-2C15-47B1-9C1F-F6C777518F79}" dateTime="2022-11-08T18:13:25" maxSheetId="2" userName="Mabusab, IkbalsabX" r:id="rId132" minRId="689" maxRId="690">
    <sheetIdMap count="1">
      <sheetId val="1"/>
    </sheetIdMap>
  </header>
  <header guid="{0F39BF58-3FA1-4DCB-A07D-171B8D875419}" dateTime="2022-11-08T18:13:29" maxSheetId="2" userName="Pandurangan, HarirajkumarX" r:id="rId133" minRId="691" maxRId="694">
    <sheetIdMap count="1">
      <sheetId val="1"/>
    </sheetIdMap>
  </header>
  <header guid="{82E46FD5-2894-48CC-91CE-7391107E21AC}" dateTime="2022-11-08T18:14:41" maxSheetId="2" userName="Pandurangan, HarirajkumarX" r:id="rId134" minRId="695" maxRId="698">
    <sheetIdMap count="1">
      <sheetId val="1"/>
    </sheetIdMap>
  </header>
  <header guid="{E144C42B-36A0-4729-ACF7-1D4F03B8F136}" dateTime="2022-11-08T18:16:42" maxSheetId="2" userName="Pandurangan, HarirajkumarX" r:id="rId135" minRId="699" maxRId="702">
    <sheetIdMap count="1">
      <sheetId val="1"/>
    </sheetIdMap>
  </header>
  <header guid="{CC2E4191-F49B-4963-B938-E850AB9D2B22}" dateTime="2022-11-08T18:20:56" maxSheetId="2" userName="Mabusab, IkbalsabX" r:id="rId136" minRId="703" maxRId="704">
    <sheetIdMap count="1">
      <sheetId val="1"/>
    </sheetIdMap>
  </header>
  <header guid="{0B2F4EB0-C2A9-4A5A-9A07-FAA6A7F7ACDD}" dateTime="2022-11-08T18:32:18" maxSheetId="2" userName="Pandurangan, HarirajkumarX" r:id="rId137" minRId="705" maxRId="706">
    <sheetIdMap count="1">
      <sheetId val="1"/>
    </sheetIdMap>
  </header>
  <header guid="{32C484CE-3929-401F-8843-A610F7E46295}" dateTime="2022-11-08T18:34:37" maxSheetId="2" userName="Pandurangan, HarirajkumarX" r:id="rId138" minRId="708" maxRId="713">
    <sheetIdMap count="1">
      <sheetId val="1"/>
    </sheetIdMap>
  </header>
  <header guid="{90163E58-4801-4197-8BE2-8BD5D8075168}" dateTime="2022-11-08T18:46:11" maxSheetId="2" userName="Mabusab, IkbalsabX" r:id="rId139" minRId="714" maxRId="715">
    <sheetIdMap count="1">
      <sheetId val="1"/>
    </sheetIdMap>
  </header>
  <header guid="{DD356CFD-588B-40CA-8709-9C1CDB655B32}" dateTime="2022-11-08T18:48:15" maxSheetId="2" userName="Mabusab, IkbalsabX" r:id="rId140">
    <sheetIdMap count="1">
      <sheetId val="1"/>
    </sheetIdMap>
  </header>
  <header guid="{3B784EC8-1DF4-408B-B0D7-9885FB9D5DCB}" dateTime="2022-11-08T18:52:02" maxSheetId="2" userName="Mabusab, IkbalsabX" r:id="rId141" minRId="718" maxRId="719">
    <sheetIdMap count="1">
      <sheetId val="1"/>
    </sheetIdMap>
  </header>
  <header guid="{370AC9FC-2B6F-452E-AE71-2EFF1E472BF2}" dateTime="2022-11-08T18:53:15" maxSheetId="2" userName="Pandurangan, HarirajkumarX" r:id="rId142" minRId="720" maxRId="723">
    <sheetIdMap count="1">
      <sheetId val="1"/>
    </sheetIdMap>
  </header>
  <header guid="{8FA133F4-3CFC-43B6-B184-BA2B1BE23D2E}" dateTime="2022-11-08T19:02:44" maxSheetId="2" userName="Pandurangan, HarirajkumarX" r:id="rId143" minRId="724" maxRId="752">
    <sheetIdMap count="1">
      <sheetId val="1"/>
    </sheetIdMap>
  </header>
  <header guid="{BC99744B-A2EB-48F4-A0C0-79FE9823D24C}" dateTime="2022-11-09T09:55:45" maxSheetId="2" userName="Pandurangan, HarirajkumarX" r:id="rId144">
    <sheetIdMap count="1">
      <sheetId val="1"/>
    </sheetIdMap>
  </header>
  <header guid="{56AAF84E-0E6C-4437-9613-5EC158E80BEA}" dateTime="2022-12-01T10:03:26" maxSheetId="2" userName="Agarwal, Naman" r:id="rId145" minRId="754" maxRId="756">
    <sheetIdMap count="1">
      <sheetId val="1"/>
    </sheetIdMap>
  </header>
</headers>
</file>

<file path=xl/revisions/revisionLog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file>

<file path=xl/revisions/revisionLog1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73" sId="1">
    <nc r="C93" t="inlineStr">
      <is>
        <t>passed</t>
      </is>
    </nc>
  </rcc>
  <rcc rId="374" sId="1">
    <nc r="C102" t="inlineStr">
      <is>
        <t>passed</t>
      </is>
    </nc>
  </rcc>
  <rcc rId="375" sId="1">
    <nc r="C103" t="inlineStr">
      <is>
        <t>passed</t>
      </is>
    </nc>
  </rcc>
  <rcc rId="376" sId="1">
    <nc r="C104" t="inlineStr">
      <is>
        <t>passed</t>
      </is>
    </nc>
  </rcc>
  <rcc rId="377" sId="1">
    <nc r="C107" t="inlineStr">
      <is>
        <t>passed</t>
      </is>
    </nc>
  </rcc>
  <rfmt sheetId="1" sqref="C107">
    <dxf>
      <alignment horizontal="general" vertical="bottom" textRotation="0" wrapText="0" indent="0" justifyLastLine="0" shrinkToFit="0" readingOrder="0"/>
    </dxf>
  </rfmt>
  <rcc rId="378" sId="1">
    <nc r="C112" t="inlineStr">
      <is>
        <t>passed</t>
      </is>
    </nc>
  </rcc>
</revisions>
</file>

<file path=xl/revisions/revisionLog10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89" sId="1">
    <nc r="C167" t="inlineStr">
      <is>
        <t>passed</t>
      </is>
    </nc>
  </rcc>
  <rcc rId="590" sId="1">
    <nc r="D167" t="inlineStr">
      <is>
        <t>h</t>
      </is>
    </nc>
  </rcc>
  <rcc rId="591" sId="1">
    <nc r="C159" t="inlineStr">
      <is>
        <t>passed</t>
      </is>
    </nc>
  </rcc>
  <rcc rId="592" sId="1">
    <nc r="D159" t="inlineStr">
      <is>
        <t>h</t>
      </is>
    </nc>
  </rcc>
  <rcc rId="593" sId="1">
    <nc r="C210" t="inlineStr">
      <is>
        <t>passed</t>
      </is>
    </nc>
  </rcc>
  <rcc rId="594" sId="1">
    <nc r="D210" t="inlineStr">
      <is>
        <t>h</t>
      </is>
    </nc>
  </rcc>
  <rcc rId="595" sId="1">
    <nc r="C34" t="inlineStr">
      <is>
        <t>passed</t>
      </is>
    </nc>
  </rcc>
  <rcc rId="596" sId="1">
    <nc r="D34" t="inlineStr">
      <is>
        <t>h</t>
      </is>
    </nc>
  </rcc>
  <rcc rId="597" sId="1">
    <nc r="C111" t="inlineStr">
      <is>
        <t>passed</t>
      </is>
    </nc>
  </rcc>
  <rcc rId="598" sId="1">
    <nc r="D111" t="inlineStr">
      <is>
        <t>h</t>
      </is>
    </nc>
  </rcc>
</revisions>
</file>

<file path=xl/revisions/revisionLog10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99" sId="1">
    <nc r="C216" t="inlineStr">
      <is>
        <t>passed</t>
      </is>
    </nc>
  </rcc>
  <rcc rId="600" sId="1">
    <nc r="D216">
      <v>1</v>
    </nc>
  </rcc>
</revisions>
</file>

<file path=xl/revisions/revisionLog10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01" sId="1">
    <nc r="C13" t="inlineStr">
      <is>
        <t>passed</t>
      </is>
    </nc>
  </rcc>
</revisions>
</file>

<file path=xl/revisions/revisionLog10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02" sId="1">
    <nc r="C53" t="inlineStr">
      <is>
        <t>passed</t>
      </is>
    </nc>
  </rcc>
</revisions>
</file>

<file path=xl/revisions/revisionLog10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03" sId="1">
    <nc r="C92" t="inlineStr">
      <is>
        <t>passed</t>
      </is>
    </nc>
  </rcc>
  <rcc rId="604" sId="1">
    <nc r="D92">
      <v>1</v>
    </nc>
  </rcc>
</revisions>
</file>

<file path=xl/revisions/revisionLog10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05" sId="1">
    <nc r="C22" t="inlineStr">
      <is>
        <t>passed</t>
      </is>
    </nc>
  </rcc>
  <rcc rId="606" sId="1">
    <nc r="D22" t="inlineStr">
      <is>
        <t>h</t>
      </is>
    </nc>
  </rcc>
  <rcc rId="607" sId="1">
    <nc r="D53" t="inlineStr">
      <is>
        <t>h</t>
      </is>
    </nc>
  </rcc>
  <rfmt sheetId="1" sqref="C150">
    <dxf>
      <alignment horizontal="general" vertical="bottom" textRotation="0" wrapText="0" indent="0" justifyLastLine="0" shrinkToFit="0" readingOrder="0"/>
    </dxf>
  </rfmt>
  <rcc rId="608" sId="1">
    <nc r="C150" t="inlineStr">
      <is>
        <t>passed</t>
      </is>
    </nc>
  </rcc>
  <rcc rId="609" sId="1">
    <nc r="D150" t="inlineStr">
      <is>
        <t>h</t>
      </is>
    </nc>
  </rcc>
  <rfmt sheetId="1" sqref="D150">
    <dxf>
      <alignment horizontal="general" vertical="bottom" textRotation="0" wrapText="0" indent="0" justifyLastLine="0" shrinkToFit="0" readingOrder="0"/>
    </dxf>
  </rfmt>
  <rcc rId="610" sId="1">
    <nc r="C223" t="inlineStr">
      <is>
        <t>passed</t>
      </is>
    </nc>
  </rcc>
  <rfmt sheetId="1" sqref="C223">
    <dxf>
      <alignment horizontal="general" vertical="bottom" textRotation="0" wrapText="0" indent="0" justifyLastLine="0" shrinkToFit="0" readingOrder="0"/>
    </dxf>
  </rfmt>
  <rcc rId="611" sId="1">
    <nc r="D223" t="inlineStr">
      <is>
        <t>h</t>
      </is>
    </nc>
  </rcc>
  <rfmt sheetId="1" sqref="D223">
    <dxf>
      <alignment horizontal="general" vertical="bottom" textRotation="0" wrapText="0" indent="0" justifyLastLine="0" shrinkToFit="0" readingOrder="0"/>
    </dxf>
  </rfmt>
  <rcc rId="612" sId="1">
    <nc r="C59" t="inlineStr">
      <is>
        <t>passed</t>
      </is>
    </nc>
  </rcc>
  <rfmt sheetId="1" sqref="C59">
    <dxf>
      <alignment horizontal="general" vertical="bottom" textRotation="0" wrapText="0" indent="0" justifyLastLine="0" shrinkToFit="0" readingOrder="0"/>
    </dxf>
  </rfmt>
  <rcc rId="613" sId="1">
    <nc r="D59" t="inlineStr">
      <is>
        <t>h</t>
      </is>
    </nc>
  </rcc>
  <rfmt sheetId="1" sqref="D59">
    <dxf>
      <alignment horizontal="general" vertical="bottom" textRotation="0" wrapText="0" indent="0" justifyLastLine="0" shrinkToFit="0" readingOrder="0"/>
    </dxf>
  </rfmt>
  <rcc rId="614" sId="1">
    <nc r="C212" t="inlineStr">
      <is>
        <t>passed</t>
      </is>
    </nc>
  </rcc>
  <rfmt sheetId="1" sqref="C212">
    <dxf>
      <alignment horizontal="general" vertical="bottom" textRotation="0" wrapText="0" indent="0" justifyLastLine="0" shrinkToFit="0" readingOrder="0"/>
    </dxf>
  </rfmt>
  <rcc rId="615" sId="1">
    <nc r="D212" t="inlineStr">
      <is>
        <t>h</t>
      </is>
    </nc>
  </rcc>
  <rfmt sheetId="1" sqref="D212">
    <dxf>
      <alignment horizontal="general" vertical="bottom" textRotation="0" wrapText="0" indent="0" justifyLastLine="0" shrinkToFit="0" readingOrder="0"/>
    </dxf>
  </rfmt>
</revisions>
</file>

<file path=xl/revisions/revisionLog10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05019C70-7222-4312-A93D-7BE2D3D02EA3}" action="delete"/>
  <rdn rId="0" localSheetId="1" customView="1" name="Z_05019C70_7222_4312_A93D_7BE2D3D02EA3_.wvu.FilterData" hidden="1" oldHidden="1">
    <formula>'RPL_P_DC2_IFWI_BAT (1)'!$A$1:$AN$227</formula>
    <oldFormula>'RPL_P_DC2_IFWI_BAT (1)'!$A$1:$AN$227</oldFormula>
  </rdn>
  <rcv guid="{05019C70-7222-4312-A93D-7BE2D3D02EA3}" action="add"/>
</revisions>
</file>

<file path=xl/revisions/revisionLog10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17" sId="1">
    <nc r="C211" t="inlineStr">
      <is>
        <t>passed</t>
      </is>
    </nc>
  </rcc>
  <rcc rId="618" sId="1">
    <nc r="D211">
      <v>1</v>
    </nc>
  </rcc>
</revisions>
</file>

<file path=xl/revisions/revisionLog10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19" sId="1">
    <nc r="C213" t="inlineStr">
      <is>
        <t>passed</t>
      </is>
    </nc>
  </rcc>
  <rcc rId="620" sId="1">
    <nc r="D213">
      <v>1</v>
    </nc>
  </rcc>
</revisions>
</file>

<file path=xl/revisions/revisionLog10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21" sId="1">
    <nc r="C222" t="inlineStr">
      <is>
        <t>passed</t>
      </is>
    </nc>
  </rcc>
  <rcc rId="622" sId="1">
    <nc r="D222" t="inlineStr">
      <is>
        <t>h</t>
      </is>
    </nc>
  </rcc>
  <rcc rId="623" sId="1">
    <nc r="C60" t="inlineStr">
      <is>
        <t>passed</t>
      </is>
    </nc>
  </rcc>
  <rcc rId="624" sId="1">
    <nc r="D60" t="inlineStr">
      <is>
        <t>h</t>
      </is>
    </nc>
  </rcc>
  <rcc rId="625" sId="1">
    <nc r="C79" t="inlineStr">
      <is>
        <t>passed</t>
      </is>
    </nc>
  </rcc>
  <rcc rId="626" sId="1">
    <nc r="D79" t="inlineStr">
      <is>
        <t>h</t>
      </is>
    </nc>
  </rcc>
  <rcc rId="627" sId="1">
    <nc r="C10" t="inlineStr">
      <is>
        <t>passed</t>
      </is>
    </nc>
  </rcc>
  <rcc rId="628" sId="1">
    <nc r="D10" t="inlineStr">
      <is>
        <t>h</t>
      </is>
    </nc>
  </rcc>
  <rcc rId="629" sId="1">
    <nc r="C105" t="inlineStr">
      <is>
        <t>passed</t>
      </is>
    </nc>
  </rcc>
  <rcc rId="630" sId="1">
    <nc r="D105" t="inlineStr">
      <is>
        <t>h</t>
      </is>
    </nc>
  </rcc>
</revisions>
</file>

<file path=xl/revisions/revisionLog1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79" sId="1">
    <nc r="C12" t="inlineStr">
      <is>
        <t>passed</t>
      </is>
    </nc>
  </rcc>
</revisions>
</file>

<file path=xl/revisions/revisionLog11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31" sId="1">
    <nc r="C152" t="inlineStr">
      <is>
        <t>passed</t>
      </is>
    </nc>
  </rcc>
  <rcc rId="632" sId="1">
    <nc r="D152">
      <v>1</v>
    </nc>
  </rcc>
</revisions>
</file>

<file path=xl/revisions/revisionLog11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33" sId="1">
    <nc r="C106" t="inlineStr">
      <is>
        <t>passed</t>
      </is>
    </nc>
  </rcc>
  <rcc rId="634" sId="1">
    <nc r="D106">
      <v>1</v>
    </nc>
  </rcc>
</revisions>
</file>

<file path=xl/revisions/revisionLog11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6161402B-BAC8-4CFC-B82B-CD655D31D449}" action="delete"/>
  <rdn rId="0" localSheetId="1" customView="1" name="Z_6161402B_BAC8_4CFC_B82B_CD655D31D449_.wvu.FilterData" hidden="1" oldHidden="1">
    <formula>'RPL_P_DC2_IFWI_BAT (1)'!$A$1:$AN$227</formula>
    <oldFormula>'RPL_P_DC2_IFWI_BAT (1)'!$A$1:$AN$227</oldFormula>
  </rdn>
  <rcv guid="{6161402B-BAC8-4CFC-B82B-CD655D31D449}" action="add"/>
</revisions>
</file>

<file path=xl/revisions/revisionLog11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36" sId="1">
    <nc r="C220" t="inlineStr">
      <is>
        <t>passed</t>
      </is>
    </nc>
  </rcc>
  <rcc rId="637" sId="1">
    <nc r="D220" t="inlineStr">
      <is>
        <t>h</t>
      </is>
    </nc>
  </rcc>
  <rcc rId="638" sId="1">
    <nc r="C185" t="inlineStr">
      <is>
        <t>passed</t>
      </is>
    </nc>
  </rcc>
  <rcc rId="639" sId="1">
    <nc r="D185" t="inlineStr">
      <is>
        <t>h</t>
      </is>
    </nc>
  </rcc>
</revisions>
</file>

<file path=xl/revisions/revisionLog11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05019C70-7222-4312-A93D-7BE2D3D02EA3}" action="delete"/>
  <rdn rId="0" localSheetId="1" customView="1" name="Z_05019C70_7222_4312_A93D_7BE2D3D02EA3_.wvu.FilterData" hidden="1" oldHidden="1">
    <formula>'RPL_P_DC2_IFWI_BAT (1)'!$A$1:$AN$227</formula>
    <oldFormula>'RPL_P_DC2_IFWI_BAT (1)'!$A$1:$AN$227</oldFormula>
  </rdn>
  <rcv guid="{05019C70-7222-4312-A93D-7BE2D3D02EA3}" action="add"/>
</revisions>
</file>

<file path=xl/revisions/revisionLog11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41" sId="1">
    <oc r="C166" t="inlineStr">
      <is>
        <t>passed</t>
      </is>
    </oc>
    <nc r="C166"/>
  </rcc>
  <rcc rId="642" sId="1">
    <oc r="C115" t="inlineStr">
      <is>
        <t>passed</t>
      </is>
    </oc>
    <nc r="C115"/>
  </rcc>
  <rcc rId="643" sId="1">
    <oc r="C168" t="inlineStr">
      <is>
        <t>passed</t>
      </is>
    </oc>
    <nc r="C168"/>
  </rcc>
  <rcc rId="644" sId="1">
    <oc r="D168" t="inlineStr">
      <is>
        <t>chaithra</t>
      </is>
    </oc>
    <nc r="D168"/>
  </rcc>
  <rcc rId="645" sId="1">
    <oc r="D115">
      <v>1</v>
    </oc>
    <nc r="D115"/>
  </rcc>
  <rcv guid="{6161402B-BAC8-4CFC-B82B-CD655D31D449}" action="delete"/>
  <rdn rId="0" localSheetId="1" customView="1" name="Z_6161402B_BAC8_4CFC_B82B_CD655D31D449_.wvu.FilterData" hidden="1" oldHidden="1">
    <formula>'RPL_P_DC2_IFWI_BAT (1)'!$A$1:$AN$227</formula>
    <oldFormula>'RPL_P_DC2_IFWI_BAT (1)'!$A$1:$AN$227</oldFormula>
  </rdn>
  <rcv guid="{6161402B-BAC8-4CFC-B82B-CD655D31D449}" action="add"/>
</revisions>
</file>

<file path=xl/revisions/revisionLog11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05019C70-7222-4312-A93D-7BE2D3D02EA3}" action="delete"/>
  <rdn rId="0" localSheetId="1" customView="1" name="Z_05019C70_7222_4312_A93D_7BE2D3D02EA3_.wvu.FilterData" hidden="1" oldHidden="1">
    <formula>'RPL_P_DC2_IFWI_BAT (1)'!$A$1:$AN$227</formula>
    <oldFormula>'RPL_P_DC2_IFWI_BAT (1)'!$A$1:$AN$227</oldFormula>
  </rdn>
  <rcv guid="{05019C70-7222-4312-A93D-7BE2D3D02EA3}" action="add"/>
</revisions>
</file>

<file path=xl/revisions/revisionLog11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48" sId="1">
    <oc r="D5" t="inlineStr">
      <is>
        <t>chaithra</t>
      </is>
    </oc>
    <nc r="D5"/>
  </rcc>
  <rcc rId="649" sId="1">
    <oc r="C5" t="inlineStr">
      <is>
        <t>passed</t>
      </is>
    </oc>
    <nc r="C5"/>
  </rcc>
</revisions>
</file>

<file path=xl/revisions/revisionLog11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50" sId="1">
    <nc r="C68" t="inlineStr">
      <is>
        <t>passed</t>
      </is>
    </nc>
  </rcc>
  <rcc rId="651" sId="1">
    <nc r="D68">
      <v>1</v>
    </nc>
  </rcc>
</revisions>
</file>

<file path=xl/revisions/revisionLog11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52" sId="1">
    <nc r="C221" t="inlineStr">
      <is>
        <t>passed</t>
      </is>
    </nc>
  </rcc>
  <rcc rId="653" sId="1">
    <nc r="C121" t="inlineStr">
      <is>
        <t>passed</t>
      </is>
    </nc>
  </rcc>
  <rcc rId="654" sId="1">
    <nc r="D221" t="inlineStr">
      <is>
        <t>v</t>
      </is>
    </nc>
  </rcc>
  <rcc rId="655" sId="1">
    <nc r="D121" t="inlineStr">
      <is>
        <t>v</t>
      </is>
    </nc>
  </rcc>
  <rcc rId="656" sId="1">
    <nc r="C9" t="inlineStr">
      <is>
        <t>passed</t>
      </is>
    </nc>
  </rcc>
  <rcc rId="657" sId="1">
    <nc r="D9" t="inlineStr">
      <is>
        <t>v</t>
      </is>
    </nc>
  </rcc>
  <rcc rId="658" sId="1">
    <nc r="C95" t="inlineStr">
      <is>
        <t>passed</t>
      </is>
    </nc>
  </rcc>
  <rcc rId="659" sId="1">
    <nc r="D95">
      <v>1</v>
    </nc>
  </rcc>
</revisions>
</file>

<file path=xl/revisions/revisionLog1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80" sId="1">
    <nc r="C114" t="inlineStr">
      <is>
        <t>passed</t>
      </is>
    </nc>
  </rcc>
  <rcc rId="381" sId="1">
    <nc r="C164" t="inlineStr">
      <is>
        <t>Blocked</t>
      </is>
    </nc>
  </rcc>
  <rcc rId="382" sId="1">
    <nc r="C163" t="inlineStr">
      <is>
        <t>Blocked</t>
      </is>
    </nc>
  </rcc>
</revisions>
</file>

<file path=xl/revisions/revisionLog12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60" sId="1">
    <nc r="C158" t="inlineStr">
      <is>
        <t>passed</t>
      </is>
    </nc>
  </rcc>
  <rcc rId="661" sId="1">
    <nc r="D158">
      <v>1</v>
    </nc>
  </rcc>
</revisions>
</file>

<file path=xl/revisions/revisionLog12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62" sId="1">
    <nc r="C120" t="inlineStr">
      <is>
        <t>passed</t>
      </is>
    </nc>
  </rcc>
  <rcc rId="663" sId="1">
    <nc r="D120">
      <v>1</v>
    </nc>
  </rcc>
</revisions>
</file>

<file path=xl/revisions/revisionLog12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64" sId="1">
    <nc r="C199" t="inlineStr">
      <is>
        <t>passed</t>
      </is>
    </nc>
  </rcc>
  <rcc rId="665" sId="1">
    <nc r="D199" t="inlineStr">
      <is>
        <t>h</t>
      </is>
    </nc>
  </rcc>
  <rcc rId="666" sId="1">
    <nc r="C217" t="inlineStr">
      <is>
        <t>passed</t>
      </is>
    </nc>
  </rcc>
  <rcc rId="667" sId="1">
    <nc r="D217" t="inlineStr">
      <is>
        <t>h</t>
      </is>
    </nc>
  </rcc>
</revisions>
</file>

<file path=xl/revisions/revisionLog12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68" sId="1">
    <nc r="C224" t="inlineStr">
      <is>
        <t>passed</t>
      </is>
    </nc>
  </rcc>
  <rcc rId="669" sId="1">
    <nc r="D224" t="inlineStr">
      <is>
        <t>h</t>
      </is>
    </nc>
  </rcc>
</revisions>
</file>

<file path=xl/revisions/revisionLog12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70" sId="1">
    <nc r="C64" t="inlineStr">
      <is>
        <t>passed</t>
      </is>
    </nc>
  </rcc>
  <rcc rId="671" sId="1">
    <nc r="D64">
      <v>1</v>
    </nc>
  </rcc>
</revisions>
</file>

<file path=xl/revisions/revisionLog12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72" sId="1">
    <nc r="C38" t="inlineStr">
      <is>
        <t>passed</t>
      </is>
    </nc>
  </rcc>
  <rcc rId="673" sId="1">
    <nc r="D38" t="inlineStr">
      <is>
        <t>h</t>
      </is>
    </nc>
  </rcc>
  <rcc rId="674" sId="1">
    <nc r="C72" t="inlineStr">
      <is>
        <t>passed</t>
      </is>
    </nc>
  </rcc>
  <rcc rId="675" sId="1">
    <nc r="D72" t="inlineStr">
      <is>
        <t>h</t>
      </is>
    </nc>
  </rcc>
</revisions>
</file>

<file path=xl/revisions/revisionLog12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76" sId="1">
    <nc r="C94" t="inlineStr">
      <is>
        <t>passed</t>
      </is>
    </nc>
  </rcc>
  <rcc rId="677" sId="1">
    <nc r="D94">
      <v>1</v>
    </nc>
  </rcc>
</revisions>
</file>

<file path=xl/revisions/revisionLog12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78" sId="1">
    <nc r="C141" t="inlineStr">
      <is>
        <t>passed</t>
      </is>
    </nc>
  </rcc>
  <rcc rId="679" sId="1">
    <nc r="D141">
      <v>1</v>
    </nc>
  </rcc>
</revisions>
</file>

<file path=xl/revisions/revisionLog12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80" sId="1">
    <nc r="C125" t="inlineStr">
      <is>
        <t>passed</t>
      </is>
    </nc>
  </rcc>
  <rcc rId="681" sId="1">
    <nc r="D125">
      <v>1</v>
    </nc>
  </rcc>
</revisions>
</file>

<file path=xl/revisions/revisionLog12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82" sId="1">
    <nc r="C8" t="inlineStr">
      <is>
        <t>passed</t>
      </is>
    </nc>
  </rcc>
  <rcc rId="683" sId="1">
    <nc r="C131" t="inlineStr">
      <is>
        <t>passed</t>
      </is>
    </nc>
  </rcc>
  <rcc rId="684" sId="1">
    <nc r="D8" t="inlineStr">
      <is>
        <t>h</t>
      </is>
    </nc>
  </rcc>
  <rcc rId="685" sId="1">
    <nc r="D131" t="inlineStr">
      <is>
        <t>h</t>
      </is>
    </nc>
  </rcc>
</revisions>
</file>

<file path=xl/revisions/revisionLog1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83" sId="1">
    <nc r="C17" t="inlineStr">
      <is>
        <t>passed</t>
      </is>
    </nc>
  </rcc>
  <rcc rId="384" sId="1">
    <nc r="C18" t="inlineStr">
      <is>
        <t>passed</t>
      </is>
    </nc>
  </rcc>
</revisions>
</file>

<file path=xl/revisions/revisionLog13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86" sId="1">
    <nc r="C139" t="inlineStr">
      <is>
        <t>passed</t>
      </is>
    </nc>
  </rcc>
  <rcc rId="687" sId="1">
    <nc r="D139" t="inlineStr">
      <is>
        <t>h</t>
      </is>
    </nc>
  </rcc>
</revisions>
</file>

<file path=xl/revisions/revisionLog13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88" sId="1">
    <oc r="C83" t="inlineStr">
      <is>
        <t>passed</t>
      </is>
    </oc>
    <nc r="C83"/>
  </rcc>
</revisions>
</file>

<file path=xl/revisions/revisionLog13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89" sId="1">
    <nc r="C83" t="inlineStr">
      <is>
        <t>failed</t>
      </is>
    </nc>
  </rcc>
  <rcc rId="690" sId="1">
    <nc r="E83" t="inlineStr">
      <is>
        <t>HSD ID:16015294024</t>
      </is>
    </nc>
  </rcc>
</revisions>
</file>

<file path=xl/revisions/revisionLog13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91" sId="1">
    <nc r="C89" t="inlineStr">
      <is>
        <t>passed</t>
      </is>
    </nc>
  </rcc>
  <rcc rId="692" sId="1">
    <nc r="C23" t="inlineStr">
      <is>
        <t>passed</t>
      </is>
    </nc>
  </rcc>
  <rcc rId="693" sId="1">
    <nc r="D89" t="inlineStr">
      <is>
        <t>h</t>
      </is>
    </nc>
  </rcc>
  <rcc rId="694" sId="1">
    <nc r="D23" t="inlineStr">
      <is>
        <t>h</t>
      </is>
    </nc>
  </rcc>
</revisions>
</file>

<file path=xl/revisions/revisionLog13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95" sId="1">
    <nc r="C63" t="inlineStr">
      <is>
        <t>passed</t>
      </is>
    </nc>
  </rcc>
  <rcc rId="696" sId="1">
    <nc r="C35" t="inlineStr">
      <is>
        <t>passed</t>
      </is>
    </nc>
  </rcc>
  <rcc rId="697" sId="1">
    <nc r="D63" t="inlineStr">
      <is>
        <t>h</t>
      </is>
    </nc>
  </rcc>
  <rcc rId="698" sId="1">
    <nc r="D35" t="inlineStr">
      <is>
        <t>h</t>
      </is>
    </nc>
  </rcc>
</revisions>
</file>

<file path=xl/revisions/revisionLog13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99" sId="1">
    <nc r="C2" t="inlineStr">
      <is>
        <t>passed</t>
      </is>
    </nc>
  </rcc>
  <rcc rId="700" sId="1">
    <nc r="C11" t="inlineStr">
      <is>
        <t>passed</t>
      </is>
    </nc>
  </rcc>
  <rcc rId="701" sId="1">
    <nc r="D2" t="inlineStr">
      <is>
        <t>h</t>
      </is>
    </nc>
  </rcc>
  <rcc rId="702" sId="1">
    <nc r="D11" t="inlineStr">
      <is>
        <t>h</t>
      </is>
    </nc>
  </rcc>
</revisions>
</file>

<file path=xl/revisions/revisionLog13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03" sId="1">
    <nc r="C197" t="inlineStr">
      <is>
        <t>passed</t>
      </is>
    </nc>
  </rcc>
  <rcc rId="704" sId="1">
    <nc r="D197">
      <v>1</v>
    </nc>
  </rcc>
</revisions>
</file>

<file path=xl/revisions/revisionLog13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05" sId="1">
    <oc r="D92">
      <v>1</v>
    </oc>
    <nc r="D92"/>
  </rcc>
  <rcc rId="706" sId="1">
    <oc r="C92" t="inlineStr">
      <is>
        <t>passed</t>
      </is>
    </oc>
    <nc r="C92"/>
  </rcc>
  <rcv guid="{05019C70-7222-4312-A93D-7BE2D3D02EA3}" action="delete"/>
  <rdn rId="0" localSheetId="1" customView="1" name="Z_05019C70_7222_4312_A93D_7BE2D3D02EA3_.wvu.FilterData" hidden="1" oldHidden="1">
    <formula>'RPL_P_DC2_IFWI_BAT (1)'!$A$1:$AN$227</formula>
    <oldFormula>'RPL_P_DC2_IFWI_BAT (1)'!$A$1:$AN$227</oldFormula>
  </rdn>
  <rcv guid="{05019C70-7222-4312-A93D-7BE2D3D02EA3}" action="add"/>
</revisions>
</file>

<file path=xl/revisions/revisionLog13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08" sId="1">
    <nc r="C58" t="inlineStr">
      <is>
        <t>passed</t>
      </is>
    </nc>
  </rcc>
  <rcc rId="709" sId="1">
    <nc r="D58" t="inlineStr">
      <is>
        <t>h</t>
      </is>
    </nc>
  </rcc>
  <rcc rId="710" sId="1">
    <nc r="C203" t="inlineStr">
      <is>
        <t>passed</t>
      </is>
    </nc>
  </rcc>
  <rcc rId="711" sId="1">
    <nc r="D203" t="inlineStr">
      <is>
        <t>h</t>
      </is>
    </nc>
  </rcc>
  <rcc rId="712" sId="1">
    <nc r="C205" t="inlineStr">
      <is>
        <t>passed</t>
      </is>
    </nc>
  </rcc>
  <rcc rId="713" sId="1">
    <nc r="D205" t="inlineStr">
      <is>
        <t>h</t>
      </is>
    </nc>
  </rcc>
</revisions>
</file>

<file path=xl/revisions/revisionLog13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14" sId="1">
    <nc r="C207" t="inlineStr">
      <is>
        <t>passed</t>
      </is>
    </nc>
  </rcc>
  <rcc rId="715" sId="1">
    <nc r="D207">
      <v>1</v>
    </nc>
  </rcc>
  <rcv guid="{6161402B-BAC8-4CFC-B82B-CD655D31D449}" action="delete"/>
  <rdn rId="0" localSheetId="1" customView="1" name="Z_6161402B_BAC8_4CFC_B82B_CD655D31D449_.wvu.FilterData" hidden="1" oldHidden="1">
    <formula>'RPL_P_DC2_IFWI_BAT (1)'!$A$1:$AN$227</formula>
    <oldFormula>'RPL_P_DC2_IFWI_BAT (1)'!$A$1:$AN$227</oldFormula>
  </rdn>
  <rcv guid="{6161402B-BAC8-4CFC-B82B-CD655D31D449}" action="add"/>
</revisions>
</file>

<file path=xl/revisions/revisionLog1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85" sId="1">
    <nc r="C101" t="inlineStr">
      <is>
        <t>passed</t>
      </is>
    </nc>
  </rcc>
</revisions>
</file>

<file path=xl/revisions/revisionLog14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6161402B-BAC8-4CFC-B82B-CD655D31D449}" action="delete"/>
  <rdn rId="0" localSheetId="1" customView="1" name="Z_6161402B_BAC8_4CFC_B82B_CD655D31D449_.wvu.FilterData" hidden="1" oldHidden="1">
    <formula>'RPL_P_DC2_IFWI_BAT (1)'!$A$1:$AN$227</formula>
    <oldFormula>'RPL_P_DC2_IFWI_BAT (1)'!$A$1:$AN$227</oldFormula>
  </rdn>
  <rcv guid="{6161402B-BAC8-4CFC-B82B-CD655D31D449}" action="add"/>
</revisions>
</file>

<file path=xl/revisions/revisionLog14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18" sId="1">
    <nc r="C227" t="inlineStr">
      <is>
        <t>passed</t>
      </is>
    </nc>
  </rcc>
  <rcc rId="719" sId="1">
    <nc r="D227">
      <v>1</v>
    </nc>
  </rcc>
</revisions>
</file>

<file path=xl/revisions/revisionLog14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20" sId="1">
    <nc r="C92" t="inlineStr">
      <is>
        <t>passed</t>
      </is>
    </nc>
  </rcc>
  <rcc rId="721" sId="1">
    <nc r="D92" t="inlineStr">
      <is>
        <t>h</t>
      </is>
    </nc>
  </rcc>
  <rcc rId="722" sId="1">
    <nc r="C179" t="inlineStr">
      <is>
        <t>passed</t>
      </is>
    </nc>
  </rcc>
  <rcc rId="723" sId="1">
    <nc r="D179" t="inlineStr">
      <is>
        <t>h</t>
      </is>
    </nc>
  </rcc>
</revisions>
</file>

<file path=xl/revisions/revisionLog14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24" sId="1">
    <nc r="C41" t="inlineStr">
      <is>
        <t>passed</t>
      </is>
    </nc>
  </rcc>
  <rcc rId="725" sId="1">
    <nc r="C219" t="inlineStr">
      <is>
        <t>passed</t>
      </is>
    </nc>
  </rcc>
  <rcc rId="726" sId="1">
    <nc r="C175" t="inlineStr">
      <is>
        <t>passed</t>
      </is>
    </nc>
  </rcc>
  <rfmt sheetId="1" sqref="C175">
    <dxf>
      <alignment horizontal="general" vertical="bottom" textRotation="0" wrapText="0" indent="0" justifyLastLine="0" shrinkToFit="0" readingOrder="0"/>
    </dxf>
  </rfmt>
  <rcc rId="727" sId="1">
    <nc r="C96" t="inlineStr">
      <is>
        <t>passed</t>
      </is>
    </nc>
  </rcc>
  <rfmt sheetId="1" sqref="C96">
    <dxf>
      <alignment horizontal="general" vertical="bottom" textRotation="0" wrapText="0" indent="0" justifyLastLine="0" shrinkToFit="0" readingOrder="0"/>
    </dxf>
  </rfmt>
  <rcc rId="728" sId="1">
    <nc r="C155" t="inlineStr">
      <is>
        <t>passed</t>
      </is>
    </nc>
  </rcc>
  <rfmt sheetId="1" sqref="C155">
    <dxf>
      <alignment horizontal="general" vertical="bottom" textRotation="0" wrapText="0" indent="0" justifyLastLine="0" shrinkToFit="0" readingOrder="0"/>
    </dxf>
  </rfmt>
  <rcc rId="729" sId="1">
    <nc r="C29" t="inlineStr">
      <is>
        <t>passed</t>
      </is>
    </nc>
  </rcc>
  <rfmt sheetId="1" sqref="C29">
    <dxf>
      <alignment horizontal="general" vertical="bottom" textRotation="0" wrapText="0" indent="0" justifyLastLine="0" shrinkToFit="0" readingOrder="0"/>
    </dxf>
  </rfmt>
  <rcc rId="730" sId="1">
    <nc r="C174" t="inlineStr">
      <is>
        <t>passed</t>
      </is>
    </nc>
  </rcc>
  <rfmt sheetId="1" sqref="C174">
    <dxf>
      <alignment horizontal="general" vertical="bottom" textRotation="0" wrapText="0" indent="0" justifyLastLine="0" shrinkToFit="0" readingOrder="0"/>
    </dxf>
  </rfmt>
  <rcc rId="731" sId="1">
    <nc r="C115" t="inlineStr">
      <is>
        <t xml:space="preserve">Not run </t>
      </is>
    </nc>
  </rcc>
  <rcc rId="732" sId="1">
    <nc r="C194" t="inlineStr">
      <is>
        <t>passed</t>
      </is>
    </nc>
  </rcc>
  <rfmt sheetId="1" sqref="C194">
    <dxf>
      <alignment horizontal="general" vertical="bottom" textRotation="0" wrapText="0" indent="0" justifyLastLine="0" shrinkToFit="0" readingOrder="0"/>
    </dxf>
  </rfmt>
  <rcc rId="733" sId="1">
    <nc r="C133" t="inlineStr">
      <is>
        <t>passed</t>
      </is>
    </nc>
  </rcc>
  <rfmt sheetId="1" sqref="C133">
    <dxf>
      <alignment horizontal="general" vertical="bottom" textRotation="0" wrapText="0" indent="0" justifyLastLine="0" shrinkToFit="0" readingOrder="0"/>
    </dxf>
  </rfmt>
  <rcc rId="734" sId="1">
    <nc r="C75" t="inlineStr">
      <is>
        <t>passed</t>
      </is>
    </nc>
  </rcc>
  <rfmt sheetId="1" sqref="C75">
    <dxf>
      <alignment horizontal="general" vertical="bottom" textRotation="0" wrapText="0" indent="0" justifyLastLine="0" shrinkToFit="0" readingOrder="0"/>
    </dxf>
  </rfmt>
  <rcc rId="735" sId="1">
    <nc r="C76" t="inlineStr">
      <is>
        <t>passed</t>
      </is>
    </nc>
  </rcc>
  <rfmt sheetId="1" sqref="C76">
    <dxf>
      <alignment horizontal="general" vertical="bottom" textRotation="0" wrapText="0" indent="0" justifyLastLine="0" shrinkToFit="0" readingOrder="0"/>
    </dxf>
  </rfmt>
  <rcc rId="736" sId="1">
    <nc r="C65" t="inlineStr">
      <is>
        <t>passed</t>
      </is>
    </nc>
  </rcc>
  <rfmt sheetId="1" sqref="C65">
    <dxf>
      <alignment horizontal="general" vertical="bottom" textRotation="0" wrapText="0" indent="0" justifyLastLine="0" shrinkToFit="0" readingOrder="0"/>
    </dxf>
  </rfmt>
  <rcc rId="737" sId="1">
    <nc r="C16" t="inlineStr">
      <is>
        <t>passed</t>
      </is>
    </nc>
  </rcc>
  <rfmt sheetId="1" sqref="C16">
    <dxf>
      <alignment horizontal="general" vertical="bottom" textRotation="0" wrapText="0" indent="0" justifyLastLine="0" shrinkToFit="0" readingOrder="0"/>
    </dxf>
  </rfmt>
  <rcc rId="738" sId="1">
    <nc r="C173" t="inlineStr">
      <is>
        <t>passed</t>
      </is>
    </nc>
  </rcc>
  <rfmt sheetId="1" sqref="C173">
    <dxf>
      <alignment horizontal="general" vertical="bottom" textRotation="0" wrapText="0" indent="0" justifyLastLine="0" shrinkToFit="0" readingOrder="0"/>
    </dxf>
  </rfmt>
  <rcc rId="739" sId="1">
    <nc r="C137" t="inlineStr">
      <is>
        <t>passed</t>
      </is>
    </nc>
  </rcc>
  <rfmt sheetId="1" sqref="C137">
    <dxf>
      <alignment horizontal="general" vertical="bottom" textRotation="0" wrapText="0" indent="0" justifyLastLine="0" shrinkToFit="0" readingOrder="0"/>
    </dxf>
  </rfmt>
  <rcc rId="740" sId="1">
    <nc r="C156" t="inlineStr">
      <is>
        <t>passed</t>
      </is>
    </nc>
  </rcc>
  <rfmt sheetId="1" sqref="C156">
    <dxf>
      <alignment horizontal="general" vertical="bottom" textRotation="0" wrapText="0" indent="0" justifyLastLine="0" shrinkToFit="0" readingOrder="0"/>
    </dxf>
  </rfmt>
  <rcc rId="741" sId="1">
    <nc r="C146" t="inlineStr">
      <is>
        <t>passed</t>
      </is>
    </nc>
  </rcc>
  <rfmt sheetId="1" sqref="C146">
    <dxf>
      <alignment horizontal="general" vertical="bottom" textRotation="0" wrapText="0" indent="0" justifyLastLine="0" shrinkToFit="0" readingOrder="0"/>
    </dxf>
  </rfmt>
  <rcc rId="742" sId="1">
    <nc r="C127" t="inlineStr">
      <is>
        <t>passed</t>
      </is>
    </nc>
  </rcc>
  <rfmt sheetId="1" sqref="C127">
    <dxf>
      <alignment horizontal="general" vertical="bottom" textRotation="0" wrapText="0" indent="0" justifyLastLine="0" shrinkToFit="0" readingOrder="0"/>
    </dxf>
  </rfmt>
  <rcc rId="743" sId="1">
    <nc r="C5" t="inlineStr">
      <is>
        <t>passed</t>
      </is>
    </nc>
  </rcc>
  <rfmt sheetId="1" sqref="C5">
    <dxf>
      <alignment horizontal="general" vertical="bottom" textRotation="0" wrapText="0" indent="0" justifyLastLine="0" shrinkToFit="0" readingOrder="0"/>
    </dxf>
  </rfmt>
  <rcc rId="744" sId="1">
    <nc r="C31" t="inlineStr">
      <is>
        <t>passed</t>
      </is>
    </nc>
  </rcc>
  <rfmt sheetId="1" sqref="C31">
    <dxf>
      <alignment horizontal="general" vertical="bottom" textRotation="0" wrapText="0" indent="0" justifyLastLine="0" shrinkToFit="0" readingOrder="0"/>
    </dxf>
  </rfmt>
  <rcc rId="745" sId="1">
    <nc r="C168" t="inlineStr">
      <is>
        <t>passed</t>
      </is>
    </nc>
  </rcc>
  <rfmt sheetId="1" sqref="C168">
    <dxf>
      <alignment horizontal="general" vertical="bottom" textRotation="0" wrapText="0" indent="0" justifyLastLine="0" shrinkToFit="0" readingOrder="0"/>
    </dxf>
  </rfmt>
  <rcc rId="746" sId="1">
    <nc r="C166" t="inlineStr">
      <is>
        <t>passed</t>
      </is>
    </nc>
  </rcc>
  <rfmt sheetId="1" sqref="C166">
    <dxf>
      <alignment horizontal="general" vertical="bottom" textRotation="0" wrapText="0" indent="0" justifyLastLine="0" shrinkToFit="0" readingOrder="0"/>
    </dxf>
  </rfmt>
  <rcc rId="747" sId="1">
    <nc r="C124" t="inlineStr">
      <is>
        <t xml:space="preserve">Not run </t>
      </is>
    </nc>
  </rcc>
  <rfmt sheetId="1" sqref="C124">
    <dxf>
      <alignment horizontal="general" vertical="bottom" textRotation="0" wrapText="0" indent="0" justifyLastLine="0" shrinkToFit="0" readingOrder="0"/>
    </dxf>
  </rfmt>
  <rcc rId="748" sId="1">
    <nc r="C20" t="inlineStr">
      <is>
        <t>passed</t>
      </is>
    </nc>
  </rcc>
  <rfmt sheetId="1" sqref="C20">
    <dxf>
      <alignment horizontal="general" vertical="bottom" textRotation="0" wrapText="0" indent="0" justifyLastLine="0" shrinkToFit="0" readingOrder="0"/>
    </dxf>
  </rfmt>
  <rcc rId="749" sId="1">
    <oc r="C163" t="inlineStr">
      <is>
        <t>Blocked</t>
      </is>
    </oc>
    <nc r="C163" t="inlineStr">
      <is>
        <t>passed</t>
      </is>
    </nc>
  </rcc>
  <rfmt sheetId="1" sqref="C163">
    <dxf>
      <alignment horizontal="general" vertical="bottom" textRotation="0" wrapText="0" indent="0" justifyLastLine="0" shrinkToFit="0" readingOrder="0"/>
    </dxf>
  </rfmt>
  <rcc rId="750" sId="1">
    <oc r="C164" t="inlineStr">
      <is>
        <t>Blocked</t>
      </is>
    </oc>
    <nc r="C164" t="inlineStr">
      <is>
        <t>passed</t>
      </is>
    </nc>
  </rcc>
  <rfmt sheetId="1" sqref="C164">
    <dxf>
      <alignment horizontal="general" vertical="bottom" textRotation="0" wrapText="0" indent="0" justifyLastLine="0" shrinkToFit="0" readingOrder="0"/>
    </dxf>
  </rfmt>
  <rcc rId="751" sId="1">
    <nc r="D163" t="inlineStr">
      <is>
        <t>h</t>
      </is>
    </nc>
  </rcc>
  <rcc rId="752" sId="1">
    <nc r="D164" t="inlineStr">
      <is>
        <t>h</t>
      </is>
    </nc>
  </rcc>
</revisions>
</file>

<file path=xl/revisions/revisionLog14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05019C70-7222-4312-A93D-7BE2D3D02EA3}" action="delete"/>
  <rdn rId="0" localSheetId="1" customView="1" name="Z_05019C70_7222_4312_A93D_7BE2D3D02EA3_.wvu.FilterData" hidden="1" oldHidden="1">
    <formula>'RPL_P_DC2_IFWI_BAT (1)'!$A$1:$AN$227</formula>
    <oldFormula>'RPL_P_DC2_IFWI_BAT (1)'!$A$1:$AN$227</oldFormula>
  </rdn>
  <rcv guid="{05019C70-7222-4312-A93D-7BE2D3D02EA3}" action="add"/>
</revisions>
</file>

<file path=xl/revisions/revisionLog14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54" sId="1">
    <oc r="A1" t="inlineStr">
      <is>
        <t>id</t>
      </is>
    </oc>
    <nc r="A1" t="inlineStr">
      <is>
        <t>TCD_ID</t>
      </is>
    </nc>
  </rcc>
  <rcc rId="755" sId="1">
    <oc r="B1" t="inlineStr">
      <is>
        <t>title</t>
      </is>
    </oc>
    <nc r="B1" t="inlineStr">
      <is>
        <t>TCD_Title</t>
      </is>
    </nc>
  </rcc>
  <rcc rId="756" sId="1">
    <oc r="C1" t="inlineStr">
      <is>
        <t>status</t>
      </is>
    </oc>
    <nc r="C1" t="inlineStr">
      <is>
        <t>Status</t>
      </is>
    </nc>
  </rcc>
  <rdn rId="0" localSheetId="1" customView="1" name="Z_F899BF50_E131_41DD_94C9_43EA9553E02F_.wvu.FilterData" hidden="1" oldHidden="1">
    <formula>'RPL_P_DC2_IFWI_BAT (1)'!$A$1:$AN$227</formula>
  </rdn>
  <rcv guid="{F899BF50-E131-41DD-94C9-43EA9553E02F}" action="add"/>
</revisions>
</file>

<file path=xl/revisions/revisionLog1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86" sId="1">
    <nc r="C70" t="inlineStr">
      <is>
        <t>passed</t>
      </is>
    </nc>
  </rcc>
  <rcc rId="387" sId="1">
    <nc r="C49" t="inlineStr">
      <is>
        <t>passed</t>
      </is>
    </nc>
  </rcc>
</revisions>
</file>

<file path=xl/revisions/revisionLog1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88" sId="1">
    <nc r="C50" t="inlineStr">
      <is>
        <t>passed</t>
      </is>
    </nc>
  </rcc>
</revisions>
</file>

<file path=xl/revisions/revisionLog1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89" sId="1">
    <nc r="C147" t="inlineStr">
      <is>
        <t>passed</t>
      </is>
    </nc>
  </rcc>
</revisions>
</file>

<file path=xl/revisions/revisionLog1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0" sId="1">
    <nc r="C110" t="inlineStr">
      <is>
        <t>passed</t>
      </is>
    </nc>
  </rcc>
</revisions>
</file>

<file path=xl/revisions/revisionLog1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1" sId="1">
    <nc r="C43" t="inlineStr">
      <is>
        <t>Blocked</t>
      </is>
    </nc>
  </rcc>
  <rcc rId="392" sId="1">
    <nc r="D43" t="inlineStr">
      <is>
        <t>USB4 storage inventory block</t>
      </is>
    </nc>
  </rcc>
</revisions>
</file>

<file path=xl/revisions/revisionLog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 sId="1">
    <oc r="C2" t="inlineStr">
      <is>
        <t>complete</t>
      </is>
    </oc>
    <nc r="C2"/>
  </rcc>
  <rcc rId="2" sId="1">
    <oc r="C3" t="inlineStr">
      <is>
        <t>complete</t>
      </is>
    </oc>
    <nc r="C3"/>
  </rcc>
  <rcc rId="3" sId="1">
    <oc r="C4" t="inlineStr">
      <is>
        <t>complete</t>
      </is>
    </oc>
    <nc r="C4"/>
  </rcc>
  <rcc rId="4" sId="1">
    <oc r="C5" t="inlineStr">
      <is>
        <t>complete</t>
      </is>
    </oc>
    <nc r="C5"/>
  </rcc>
  <rcc rId="5" sId="1">
    <oc r="C6" t="inlineStr">
      <is>
        <t>complete</t>
      </is>
    </oc>
    <nc r="C6"/>
  </rcc>
  <rcc rId="6" sId="1">
    <oc r="C7" t="inlineStr">
      <is>
        <t>open</t>
      </is>
    </oc>
    <nc r="C7"/>
  </rcc>
  <rcc rId="7" sId="1">
    <oc r="C8" t="inlineStr">
      <is>
        <t>complete</t>
      </is>
    </oc>
    <nc r="C8"/>
  </rcc>
  <rcc rId="8" sId="1">
    <oc r="C9" t="inlineStr">
      <is>
        <t>complete</t>
      </is>
    </oc>
    <nc r="C9"/>
  </rcc>
  <rcc rId="9" sId="1">
    <oc r="C10" t="inlineStr">
      <is>
        <t>complete</t>
      </is>
    </oc>
    <nc r="C10"/>
  </rcc>
  <rcc rId="10" sId="1">
    <oc r="C11" t="inlineStr">
      <is>
        <t>complete</t>
      </is>
    </oc>
    <nc r="C11"/>
  </rcc>
  <rcc rId="11" sId="1">
    <oc r="C12" t="inlineStr">
      <is>
        <t>complete</t>
      </is>
    </oc>
    <nc r="C12"/>
  </rcc>
  <rcc rId="12" sId="1">
    <oc r="C13" t="inlineStr">
      <is>
        <t>complete</t>
      </is>
    </oc>
    <nc r="C13"/>
  </rcc>
  <rcc rId="13" sId="1">
    <oc r="C14" t="inlineStr">
      <is>
        <t>complete</t>
      </is>
    </oc>
    <nc r="C14"/>
  </rcc>
  <rcc rId="14" sId="1">
    <oc r="C15" t="inlineStr">
      <is>
        <t>complete</t>
      </is>
    </oc>
    <nc r="C15"/>
  </rcc>
  <rcc rId="15" sId="1">
    <oc r="C16" t="inlineStr">
      <is>
        <t>complete</t>
      </is>
    </oc>
    <nc r="C16"/>
  </rcc>
  <rcc rId="16" sId="1">
    <oc r="C17" t="inlineStr">
      <is>
        <t>open</t>
      </is>
    </oc>
    <nc r="C17"/>
  </rcc>
  <rcc rId="17" sId="1">
    <oc r="C18" t="inlineStr">
      <is>
        <t>open</t>
      </is>
    </oc>
    <nc r="C18"/>
  </rcc>
  <rcc rId="18" sId="1">
    <oc r="C19" t="inlineStr">
      <is>
        <t>complete</t>
      </is>
    </oc>
    <nc r="C19"/>
  </rcc>
  <rcc rId="19" sId="1">
    <oc r="C20" t="inlineStr">
      <is>
        <t>complete</t>
      </is>
    </oc>
    <nc r="C20"/>
  </rcc>
  <rcc rId="20" sId="1">
    <oc r="C21" t="inlineStr">
      <is>
        <t>complete</t>
      </is>
    </oc>
    <nc r="C21"/>
  </rcc>
  <rcc rId="21" sId="1">
    <oc r="C22" t="inlineStr">
      <is>
        <t>complete</t>
      </is>
    </oc>
    <nc r="C22"/>
  </rcc>
  <rcc rId="22" sId="1">
    <oc r="C23" t="inlineStr">
      <is>
        <t>complete</t>
      </is>
    </oc>
    <nc r="C23"/>
  </rcc>
  <rcc rId="23" sId="1">
    <oc r="C24" t="inlineStr">
      <is>
        <t>complete</t>
      </is>
    </oc>
    <nc r="C24"/>
  </rcc>
  <rcc rId="24" sId="1">
    <oc r="C25" t="inlineStr">
      <is>
        <t>complete</t>
      </is>
    </oc>
    <nc r="C25"/>
  </rcc>
  <rcc rId="25" sId="1">
    <oc r="C26" t="inlineStr">
      <is>
        <t>open</t>
      </is>
    </oc>
    <nc r="C26"/>
  </rcc>
  <rcc rId="26" sId="1">
    <oc r="C27" t="inlineStr">
      <is>
        <t>complete</t>
      </is>
    </oc>
    <nc r="C27"/>
  </rcc>
  <rcc rId="27" sId="1">
    <oc r="C28" t="inlineStr">
      <is>
        <t>complete</t>
      </is>
    </oc>
    <nc r="C28"/>
  </rcc>
  <rcc rId="28" sId="1">
    <oc r="C29" t="inlineStr">
      <is>
        <t>complete</t>
      </is>
    </oc>
    <nc r="C29"/>
  </rcc>
  <rcc rId="29" sId="1">
    <oc r="C30" t="inlineStr">
      <is>
        <t>complete</t>
      </is>
    </oc>
    <nc r="C30"/>
  </rcc>
  <rcc rId="30" sId="1">
    <oc r="C31" t="inlineStr">
      <is>
        <t>complete</t>
      </is>
    </oc>
    <nc r="C31"/>
  </rcc>
  <rcc rId="31" sId="1">
    <oc r="C32" t="inlineStr">
      <is>
        <t>open</t>
      </is>
    </oc>
    <nc r="C32"/>
  </rcc>
  <rcc rId="32" sId="1">
    <oc r="C33" t="inlineStr">
      <is>
        <t>complete</t>
      </is>
    </oc>
    <nc r="C33"/>
  </rcc>
  <rcc rId="33" sId="1">
    <oc r="C34" t="inlineStr">
      <is>
        <t>complete</t>
      </is>
    </oc>
    <nc r="C34"/>
  </rcc>
  <rcc rId="34" sId="1">
    <oc r="C35" t="inlineStr">
      <is>
        <t>open</t>
      </is>
    </oc>
    <nc r="C35"/>
  </rcc>
  <rcc rId="35" sId="1">
    <oc r="C36" t="inlineStr">
      <is>
        <t>open</t>
      </is>
    </oc>
    <nc r="C36"/>
  </rcc>
  <rcc rId="36" sId="1">
    <oc r="C37" t="inlineStr">
      <is>
        <t>complete</t>
      </is>
    </oc>
    <nc r="C37"/>
  </rcc>
  <rcc rId="37" sId="1">
    <oc r="C38" t="inlineStr">
      <is>
        <t>complete</t>
      </is>
    </oc>
    <nc r="C38"/>
  </rcc>
  <rcc rId="38" sId="1">
    <oc r="C39" t="inlineStr">
      <is>
        <t>open</t>
      </is>
    </oc>
    <nc r="C39"/>
  </rcc>
  <rcc rId="39" sId="1">
    <oc r="C40" t="inlineStr">
      <is>
        <t>open</t>
      </is>
    </oc>
    <nc r="C40"/>
  </rcc>
  <rcc rId="40" sId="1">
    <oc r="C41" t="inlineStr">
      <is>
        <t>open</t>
      </is>
    </oc>
    <nc r="C41"/>
  </rcc>
  <rcc rId="41" sId="1">
    <oc r="C42" t="inlineStr">
      <is>
        <t>open</t>
      </is>
    </oc>
    <nc r="C42"/>
  </rcc>
  <rcc rId="42" sId="1">
    <oc r="C43" t="inlineStr">
      <is>
        <t>complete</t>
      </is>
    </oc>
    <nc r="C43"/>
  </rcc>
  <rcc rId="43" sId="1">
    <oc r="C44" t="inlineStr">
      <is>
        <t>complete</t>
      </is>
    </oc>
    <nc r="C44"/>
  </rcc>
  <rcc rId="44" sId="1">
    <oc r="C45" t="inlineStr">
      <is>
        <t>complete</t>
      </is>
    </oc>
    <nc r="C45"/>
  </rcc>
  <rcc rId="45" sId="1">
    <oc r="C46" t="inlineStr">
      <is>
        <t>open</t>
      </is>
    </oc>
    <nc r="C46"/>
  </rcc>
  <rcc rId="46" sId="1">
    <oc r="C47" t="inlineStr">
      <is>
        <t>open</t>
      </is>
    </oc>
    <nc r="C47"/>
  </rcc>
  <rcc rId="47" sId="1">
    <oc r="C48" t="inlineStr">
      <is>
        <t>open</t>
      </is>
    </oc>
    <nc r="C48"/>
  </rcc>
  <rcc rId="48" sId="1">
    <oc r="C49" t="inlineStr">
      <is>
        <t>open</t>
      </is>
    </oc>
    <nc r="C49"/>
  </rcc>
  <rcc rId="49" sId="1">
    <oc r="C50" t="inlineStr">
      <is>
        <t>open</t>
      </is>
    </oc>
    <nc r="C50"/>
  </rcc>
  <rcc rId="50" sId="1">
    <oc r="C51" t="inlineStr">
      <is>
        <t>open</t>
      </is>
    </oc>
    <nc r="C51"/>
  </rcc>
  <rcc rId="51" sId="1">
    <oc r="C52" t="inlineStr">
      <is>
        <t>complete</t>
      </is>
    </oc>
    <nc r="C52"/>
  </rcc>
  <rcc rId="52" sId="1">
    <oc r="C53" t="inlineStr">
      <is>
        <t>complete</t>
      </is>
    </oc>
    <nc r="C53"/>
  </rcc>
  <rcc rId="53" sId="1">
    <oc r="C54" t="inlineStr">
      <is>
        <t>complete</t>
      </is>
    </oc>
    <nc r="C54"/>
  </rcc>
  <rcc rId="54" sId="1">
    <oc r="C55" t="inlineStr">
      <is>
        <t>complete</t>
      </is>
    </oc>
    <nc r="C55"/>
  </rcc>
  <rcc rId="55" sId="1">
    <oc r="C56" t="inlineStr">
      <is>
        <t>open</t>
      </is>
    </oc>
    <nc r="C56"/>
  </rcc>
  <rcc rId="56" sId="1">
    <oc r="C57" t="inlineStr">
      <is>
        <t>open</t>
      </is>
    </oc>
    <nc r="C57"/>
  </rcc>
  <rcc rId="57" sId="1">
    <oc r="C58" t="inlineStr">
      <is>
        <t>open</t>
      </is>
    </oc>
    <nc r="C58"/>
  </rcc>
  <rcc rId="58" sId="1">
    <oc r="C59" t="inlineStr">
      <is>
        <t>open</t>
      </is>
    </oc>
    <nc r="C59"/>
  </rcc>
  <rcc rId="59" sId="1">
    <oc r="C60" t="inlineStr">
      <is>
        <t>open</t>
      </is>
    </oc>
    <nc r="C60"/>
  </rcc>
  <rcc rId="60" sId="1">
    <oc r="C61" t="inlineStr">
      <is>
        <t>open</t>
      </is>
    </oc>
    <nc r="C61"/>
  </rcc>
  <rcc rId="61" sId="1">
    <oc r="C62" t="inlineStr">
      <is>
        <t>open</t>
      </is>
    </oc>
    <nc r="C62"/>
  </rcc>
  <rcc rId="62" sId="1">
    <oc r="C63" t="inlineStr">
      <is>
        <t>open</t>
      </is>
    </oc>
    <nc r="C63"/>
  </rcc>
  <rcc rId="63" sId="1">
    <oc r="C64" t="inlineStr">
      <is>
        <t>complete</t>
      </is>
    </oc>
    <nc r="C64"/>
  </rcc>
  <rcc rId="64" sId="1">
    <oc r="C65" t="inlineStr">
      <is>
        <t>complete</t>
      </is>
    </oc>
    <nc r="C65"/>
  </rcc>
  <rcc rId="65" sId="1">
    <oc r="C66" t="inlineStr">
      <is>
        <t>complete</t>
      </is>
    </oc>
    <nc r="C66"/>
  </rcc>
  <rcc rId="66" sId="1">
    <oc r="C67" t="inlineStr">
      <is>
        <t>complete</t>
      </is>
    </oc>
    <nc r="C67"/>
  </rcc>
  <rcc rId="67" sId="1">
    <oc r="C68" t="inlineStr">
      <is>
        <t>complete</t>
      </is>
    </oc>
    <nc r="C68"/>
  </rcc>
  <rcc rId="68" sId="1">
    <oc r="C69" t="inlineStr">
      <is>
        <t>complete</t>
      </is>
    </oc>
    <nc r="C69"/>
  </rcc>
  <rcc rId="69" sId="1">
    <oc r="C70" t="inlineStr">
      <is>
        <t>open</t>
      </is>
    </oc>
    <nc r="C70"/>
  </rcc>
  <rcc rId="70" sId="1">
    <oc r="C71" t="inlineStr">
      <is>
        <t>complete</t>
      </is>
    </oc>
    <nc r="C71"/>
  </rcc>
  <rcc rId="71" sId="1">
    <oc r="C72" t="inlineStr">
      <is>
        <t>open</t>
      </is>
    </oc>
    <nc r="C72"/>
  </rcc>
  <rcc rId="72" sId="1">
    <oc r="C73" t="inlineStr">
      <is>
        <t>complete</t>
      </is>
    </oc>
    <nc r="C73"/>
  </rcc>
  <rcc rId="73" sId="1">
    <oc r="C74" t="inlineStr">
      <is>
        <t>open</t>
      </is>
    </oc>
    <nc r="C74"/>
  </rcc>
  <rcc rId="74" sId="1">
    <oc r="C75" t="inlineStr">
      <is>
        <t>open</t>
      </is>
    </oc>
    <nc r="C75"/>
  </rcc>
  <rcc rId="75" sId="1">
    <oc r="C76" t="inlineStr">
      <is>
        <t>open</t>
      </is>
    </oc>
    <nc r="C76"/>
  </rcc>
  <rcc rId="76" sId="1">
    <oc r="C77" t="inlineStr">
      <is>
        <t>complete</t>
      </is>
    </oc>
    <nc r="C77"/>
  </rcc>
  <rcc rId="77" sId="1">
    <oc r="C78" t="inlineStr">
      <is>
        <t>complete</t>
      </is>
    </oc>
    <nc r="C78"/>
  </rcc>
  <rcc rId="78" sId="1">
    <oc r="C79" t="inlineStr">
      <is>
        <t>open</t>
      </is>
    </oc>
    <nc r="C79"/>
  </rcc>
  <rcc rId="79" sId="1">
    <oc r="C80" t="inlineStr">
      <is>
        <t>complete</t>
      </is>
    </oc>
    <nc r="C80"/>
  </rcc>
  <rcc rId="80" sId="1">
    <oc r="C81" t="inlineStr">
      <is>
        <t>complete</t>
      </is>
    </oc>
    <nc r="C81"/>
  </rcc>
  <rcc rId="81" sId="1">
    <oc r="C82" t="inlineStr">
      <is>
        <t>complete</t>
      </is>
    </oc>
    <nc r="C82"/>
  </rcc>
  <rcc rId="82" sId="1">
    <oc r="C83" t="inlineStr">
      <is>
        <t>complete</t>
      </is>
    </oc>
    <nc r="C83"/>
  </rcc>
  <rcc rId="83" sId="1">
    <oc r="C84" t="inlineStr">
      <is>
        <t>open</t>
      </is>
    </oc>
    <nc r="C84"/>
  </rcc>
  <rcc rId="84" sId="1">
    <oc r="C85" t="inlineStr">
      <is>
        <t>complete</t>
      </is>
    </oc>
    <nc r="C85"/>
  </rcc>
  <rcc rId="85" sId="1">
    <oc r="C86" t="inlineStr">
      <is>
        <t>complete</t>
      </is>
    </oc>
    <nc r="C86"/>
  </rcc>
  <rcc rId="86" sId="1">
    <oc r="C87" t="inlineStr">
      <is>
        <t>complete</t>
      </is>
    </oc>
    <nc r="C87"/>
  </rcc>
  <rcc rId="87" sId="1">
    <oc r="C88" t="inlineStr">
      <is>
        <t>complete</t>
      </is>
    </oc>
    <nc r="C88"/>
  </rcc>
  <rcc rId="88" sId="1">
    <oc r="C89" t="inlineStr">
      <is>
        <t>complete</t>
      </is>
    </oc>
    <nc r="C89"/>
  </rcc>
  <rcc rId="89" sId="1">
    <oc r="C90" t="inlineStr">
      <is>
        <t>complete</t>
      </is>
    </oc>
    <nc r="C90"/>
  </rcc>
  <rcc rId="90" sId="1">
    <oc r="C91" t="inlineStr">
      <is>
        <t>open</t>
      </is>
    </oc>
    <nc r="C91"/>
  </rcc>
  <rcc rId="91" sId="1">
    <oc r="C92" t="inlineStr">
      <is>
        <t>complete</t>
      </is>
    </oc>
    <nc r="C92"/>
  </rcc>
  <rcc rId="92" sId="1">
    <oc r="C93" t="inlineStr">
      <is>
        <t>complete</t>
      </is>
    </oc>
    <nc r="C93"/>
  </rcc>
  <rcc rId="93" sId="1">
    <oc r="C94" t="inlineStr">
      <is>
        <t>complete</t>
      </is>
    </oc>
    <nc r="C94"/>
  </rcc>
  <rcc rId="94" sId="1">
    <oc r="C95" t="inlineStr">
      <is>
        <t>complete</t>
      </is>
    </oc>
    <nc r="C95"/>
  </rcc>
  <rcc rId="95" sId="1">
    <oc r="C96" t="inlineStr">
      <is>
        <t>complete</t>
      </is>
    </oc>
    <nc r="C96"/>
  </rcc>
  <rcc rId="96" sId="1">
    <oc r="C97" t="inlineStr">
      <is>
        <t>open</t>
      </is>
    </oc>
    <nc r="C97"/>
  </rcc>
  <rcc rId="97" sId="1">
    <oc r="C98" t="inlineStr">
      <is>
        <t>complete</t>
      </is>
    </oc>
    <nc r="C98"/>
  </rcc>
  <rcc rId="98" sId="1">
    <oc r="C99" t="inlineStr">
      <is>
        <t>complete</t>
      </is>
    </oc>
    <nc r="C99"/>
  </rcc>
  <rcc rId="99" sId="1">
    <oc r="C100" t="inlineStr">
      <is>
        <t>complete</t>
      </is>
    </oc>
    <nc r="C100"/>
  </rcc>
  <rcc rId="100" sId="1">
    <oc r="C101" t="inlineStr">
      <is>
        <t>open</t>
      </is>
    </oc>
    <nc r="C101"/>
  </rcc>
  <rcc rId="101" sId="1">
    <oc r="C102" t="inlineStr">
      <is>
        <t>complete</t>
      </is>
    </oc>
    <nc r="C102"/>
  </rcc>
  <rcc rId="102" sId="1">
    <oc r="C103" t="inlineStr">
      <is>
        <t>complete</t>
      </is>
    </oc>
    <nc r="C103"/>
  </rcc>
  <rcc rId="103" sId="1">
    <oc r="C104" t="inlineStr">
      <is>
        <t>complete</t>
      </is>
    </oc>
    <nc r="C104"/>
  </rcc>
  <rcc rId="104" sId="1">
    <oc r="C105" t="inlineStr">
      <is>
        <t>open</t>
      </is>
    </oc>
    <nc r="C105"/>
  </rcc>
  <rcc rId="105" sId="1">
    <oc r="C106" t="inlineStr">
      <is>
        <t>complete</t>
      </is>
    </oc>
    <nc r="C106"/>
  </rcc>
  <rcc rId="106" sId="1">
    <oc r="C107" t="inlineStr">
      <is>
        <t>complete</t>
      </is>
    </oc>
    <nc r="C107"/>
  </rcc>
  <rcc rId="107" sId="1">
    <oc r="C108" t="inlineStr">
      <is>
        <t>open</t>
      </is>
    </oc>
    <nc r="C108"/>
  </rcc>
  <rcc rId="108" sId="1">
    <oc r="C109" t="inlineStr">
      <is>
        <t>complete</t>
      </is>
    </oc>
    <nc r="C109"/>
  </rcc>
  <rcc rId="109" sId="1">
    <oc r="C110" t="inlineStr">
      <is>
        <t>complete</t>
      </is>
    </oc>
    <nc r="C110"/>
  </rcc>
  <rcc rId="110" sId="1">
    <oc r="C111" t="inlineStr">
      <is>
        <t>complete</t>
      </is>
    </oc>
    <nc r="C111"/>
  </rcc>
  <rcc rId="111" sId="1">
    <oc r="C112" t="inlineStr">
      <is>
        <t>complete</t>
      </is>
    </oc>
    <nc r="C112"/>
  </rcc>
  <rcc rId="112" sId="1">
    <oc r="C113" t="inlineStr">
      <is>
        <t>complete</t>
      </is>
    </oc>
    <nc r="C113"/>
  </rcc>
  <rcc rId="113" sId="1">
    <oc r="C114" t="inlineStr">
      <is>
        <t>complete</t>
      </is>
    </oc>
    <nc r="C114"/>
  </rcc>
  <rcc rId="114" sId="1">
    <oc r="C115" t="inlineStr">
      <is>
        <t>open</t>
      </is>
    </oc>
    <nc r="C115"/>
  </rcc>
  <rcc rId="115" sId="1">
    <oc r="C116" t="inlineStr">
      <is>
        <t>open</t>
      </is>
    </oc>
    <nc r="C116"/>
  </rcc>
  <rcc rId="116" sId="1">
    <oc r="C117" t="inlineStr">
      <is>
        <t>complete</t>
      </is>
    </oc>
    <nc r="C117"/>
  </rcc>
  <rcc rId="117" sId="1">
    <oc r="C118" t="inlineStr">
      <is>
        <t>complete</t>
      </is>
    </oc>
    <nc r="C118"/>
  </rcc>
  <rcc rId="118" sId="1">
    <oc r="C119" t="inlineStr">
      <is>
        <t>complete</t>
      </is>
    </oc>
    <nc r="C119"/>
  </rcc>
  <rcc rId="119" sId="1">
    <oc r="C120" t="inlineStr">
      <is>
        <t>complete</t>
      </is>
    </oc>
    <nc r="C120"/>
  </rcc>
  <rcc rId="120" sId="1">
    <oc r="C121" t="inlineStr">
      <is>
        <t>complete</t>
      </is>
    </oc>
    <nc r="C121"/>
  </rcc>
  <rcc rId="121" sId="1">
    <oc r="C122" t="inlineStr">
      <is>
        <t>complete</t>
      </is>
    </oc>
    <nc r="C122"/>
  </rcc>
  <rcc rId="122" sId="1">
    <oc r="C123" t="inlineStr">
      <is>
        <t>complete</t>
      </is>
    </oc>
    <nc r="C123"/>
  </rcc>
  <rcc rId="123" sId="1">
    <oc r="C124" t="inlineStr">
      <is>
        <t>open</t>
      </is>
    </oc>
    <nc r="C124"/>
  </rcc>
  <rcc rId="124" sId="1">
    <oc r="C125" t="inlineStr">
      <is>
        <t>complete</t>
      </is>
    </oc>
    <nc r="C125"/>
  </rcc>
  <rcc rId="125" sId="1">
    <oc r="C126" t="inlineStr">
      <is>
        <t>complete</t>
      </is>
    </oc>
    <nc r="C126"/>
  </rcc>
  <rcc rId="126" sId="1">
    <oc r="C127" t="inlineStr">
      <is>
        <t>complete</t>
      </is>
    </oc>
    <nc r="C127"/>
  </rcc>
  <rcc rId="127" sId="1">
    <oc r="C128" t="inlineStr">
      <is>
        <t>complete</t>
      </is>
    </oc>
    <nc r="C128"/>
  </rcc>
  <rcc rId="128" sId="1">
    <oc r="C129" t="inlineStr">
      <is>
        <t>complete</t>
      </is>
    </oc>
    <nc r="C129"/>
  </rcc>
  <rcc rId="129" sId="1">
    <oc r="C130" t="inlineStr">
      <is>
        <t>complete</t>
      </is>
    </oc>
    <nc r="C130"/>
  </rcc>
  <rcc rId="130" sId="1">
    <oc r="C131" t="inlineStr">
      <is>
        <t>complete</t>
      </is>
    </oc>
    <nc r="C131"/>
  </rcc>
  <rcc rId="131" sId="1">
    <oc r="C132" t="inlineStr">
      <is>
        <t>complete</t>
      </is>
    </oc>
    <nc r="C132"/>
  </rcc>
  <rcc rId="132" sId="1">
    <oc r="C133" t="inlineStr">
      <is>
        <t>complete</t>
      </is>
    </oc>
    <nc r="C133"/>
  </rcc>
  <rcc rId="133" sId="1">
    <oc r="C134" t="inlineStr">
      <is>
        <t>complete</t>
      </is>
    </oc>
    <nc r="C134"/>
  </rcc>
  <rcc rId="134" sId="1">
    <oc r="C135" t="inlineStr">
      <is>
        <t>complete</t>
      </is>
    </oc>
    <nc r="C135"/>
  </rcc>
  <rcc rId="135" sId="1">
    <oc r="C136" t="inlineStr">
      <is>
        <t>complete</t>
      </is>
    </oc>
    <nc r="C136"/>
  </rcc>
  <rcc rId="136" sId="1">
    <oc r="C137" t="inlineStr">
      <is>
        <t>complete</t>
      </is>
    </oc>
    <nc r="C137"/>
  </rcc>
  <rcc rId="137" sId="1">
    <oc r="C138" t="inlineStr">
      <is>
        <t>open</t>
      </is>
    </oc>
    <nc r="C138"/>
  </rcc>
  <rcc rId="138" sId="1">
    <oc r="C139" t="inlineStr">
      <is>
        <t>open</t>
      </is>
    </oc>
    <nc r="C139"/>
  </rcc>
  <rcc rId="139" sId="1">
    <oc r="C140" t="inlineStr">
      <is>
        <t>complete</t>
      </is>
    </oc>
    <nc r="C140"/>
  </rcc>
  <rcc rId="140" sId="1">
    <oc r="C141" t="inlineStr">
      <is>
        <t>complete</t>
      </is>
    </oc>
    <nc r="C141"/>
  </rcc>
  <rcc rId="141" sId="1">
    <oc r="C142" t="inlineStr">
      <is>
        <t>complete</t>
      </is>
    </oc>
    <nc r="C142"/>
  </rcc>
  <rcc rId="142" sId="1">
    <oc r="C143" t="inlineStr">
      <is>
        <t>open</t>
      </is>
    </oc>
    <nc r="C143"/>
  </rcc>
  <rcc rId="143" sId="1">
    <oc r="C144" t="inlineStr">
      <is>
        <t>complete</t>
      </is>
    </oc>
    <nc r="C144"/>
  </rcc>
  <rcc rId="144" sId="1">
    <oc r="C145" t="inlineStr">
      <is>
        <t>complete</t>
      </is>
    </oc>
    <nc r="C145"/>
  </rcc>
  <rcc rId="145" sId="1">
    <oc r="C146" t="inlineStr">
      <is>
        <t>complete</t>
      </is>
    </oc>
    <nc r="C146"/>
  </rcc>
  <rcc rId="146" sId="1">
    <oc r="C147" t="inlineStr">
      <is>
        <t>complete</t>
      </is>
    </oc>
    <nc r="C147"/>
  </rcc>
  <rcc rId="147" sId="1">
    <oc r="C148" t="inlineStr">
      <is>
        <t>complete</t>
      </is>
    </oc>
    <nc r="C148"/>
  </rcc>
  <rcc rId="148" sId="1">
    <oc r="C149" t="inlineStr">
      <is>
        <t>open</t>
      </is>
    </oc>
    <nc r="C149"/>
  </rcc>
  <rcc rId="149" sId="1">
    <oc r="C150" t="inlineStr">
      <is>
        <t>complete</t>
      </is>
    </oc>
    <nc r="C150"/>
  </rcc>
  <rcc rId="150" sId="1">
    <oc r="C151" t="inlineStr">
      <is>
        <t>open</t>
      </is>
    </oc>
    <nc r="C151"/>
  </rcc>
  <rcc rId="151" sId="1">
    <oc r="C152" t="inlineStr">
      <is>
        <t>open</t>
      </is>
    </oc>
    <nc r="C152"/>
  </rcc>
  <rcc rId="152" sId="1">
    <oc r="C153" t="inlineStr">
      <is>
        <t>open</t>
      </is>
    </oc>
    <nc r="C153"/>
  </rcc>
  <rcc rId="153" sId="1">
    <oc r="C154" t="inlineStr">
      <is>
        <t>open</t>
      </is>
    </oc>
    <nc r="C154"/>
  </rcc>
  <rcc rId="154" sId="1">
    <oc r="C155" t="inlineStr">
      <is>
        <t>open</t>
      </is>
    </oc>
    <nc r="C155"/>
  </rcc>
  <rcc rId="155" sId="1">
    <oc r="C156" t="inlineStr">
      <is>
        <t>open</t>
      </is>
    </oc>
    <nc r="C156"/>
  </rcc>
  <rcc rId="156" sId="1">
    <oc r="C157" t="inlineStr">
      <is>
        <t>complete</t>
      </is>
    </oc>
    <nc r="C157"/>
  </rcc>
  <rcc rId="157" sId="1">
    <oc r="C158" t="inlineStr">
      <is>
        <t>open</t>
      </is>
    </oc>
    <nc r="C158"/>
  </rcc>
  <rcc rId="158" sId="1">
    <oc r="C159" t="inlineStr">
      <is>
        <t>open</t>
      </is>
    </oc>
    <nc r="C159"/>
  </rcc>
  <rcc rId="159" sId="1">
    <oc r="C160" t="inlineStr">
      <is>
        <t>open</t>
      </is>
    </oc>
    <nc r="C160"/>
  </rcc>
  <rcc rId="160" sId="1">
    <oc r="C161" t="inlineStr">
      <is>
        <t>open</t>
      </is>
    </oc>
    <nc r="C161"/>
  </rcc>
  <rcc rId="161" sId="1">
    <oc r="C162" t="inlineStr">
      <is>
        <t>open</t>
      </is>
    </oc>
    <nc r="C162"/>
  </rcc>
  <rcc rId="162" sId="1">
    <oc r="C163" t="inlineStr">
      <is>
        <t>open</t>
      </is>
    </oc>
    <nc r="C163"/>
  </rcc>
  <rcc rId="163" sId="1">
    <oc r="C164" t="inlineStr">
      <is>
        <t>open</t>
      </is>
    </oc>
    <nc r="C164"/>
  </rcc>
  <rcc rId="164" sId="1">
    <oc r="C165" t="inlineStr">
      <is>
        <t>open</t>
      </is>
    </oc>
    <nc r="C165"/>
  </rcc>
  <rcc rId="165" sId="1">
    <oc r="C166" t="inlineStr">
      <is>
        <t>open</t>
      </is>
    </oc>
    <nc r="C166"/>
  </rcc>
  <rcc rId="166" sId="1">
    <oc r="C167" t="inlineStr">
      <is>
        <t>open</t>
      </is>
    </oc>
    <nc r="C167"/>
  </rcc>
  <rcc rId="167" sId="1">
    <oc r="C168" t="inlineStr">
      <is>
        <t>complete</t>
      </is>
    </oc>
    <nc r="C168"/>
  </rcc>
  <rcc rId="168" sId="1">
    <oc r="C169" t="inlineStr">
      <is>
        <t>complete</t>
      </is>
    </oc>
    <nc r="C169"/>
  </rcc>
  <rcc rId="169" sId="1">
    <oc r="C170" t="inlineStr">
      <is>
        <t>complete</t>
      </is>
    </oc>
    <nc r="C170"/>
  </rcc>
  <rcc rId="170" sId="1">
    <oc r="C171" t="inlineStr">
      <is>
        <t>complete</t>
      </is>
    </oc>
    <nc r="C171"/>
  </rcc>
  <rcc rId="171" sId="1">
    <oc r="C172" t="inlineStr">
      <is>
        <t>open</t>
      </is>
    </oc>
    <nc r="C172"/>
  </rcc>
  <rcc rId="172" sId="1">
    <oc r="C173" t="inlineStr">
      <is>
        <t>complete</t>
      </is>
    </oc>
    <nc r="C173"/>
  </rcc>
  <rcc rId="173" sId="1">
    <oc r="C174" t="inlineStr">
      <is>
        <t>complete</t>
      </is>
    </oc>
    <nc r="C174"/>
  </rcc>
  <rcc rId="174" sId="1">
    <oc r="C175" t="inlineStr">
      <is>
        <t>open</t>
      </is>
    </oc>
    <nc r="C175"/>
  </rcc>
  <rcc rId="175" sId="1">
    <oc r="C176" t="inlineStr">
      <is>
        <t>open</t>
      </is>
    </oc>
    <nc r="C176"/>
  </rcc>
  <rcc rId="176" sId="1">
    <oc r="C177" t="inlineStr">
      <is>
        <t>complete</t>
      </is>
    </oc>
    <nc r="C177"/>
  </rcc>
  <rcc rId="177" sId="1">
    <oc r="C178" t="inlineStr">
      <is>
        <t>open</t>
      </is>
    </oc>
    <nc r="C178"/>
  </rcc>
  <rcc rId="178" sId="1">
    <oc r="C179" t="inlineStr">
      <is>
        <t>complete</t>
      </is>
    </oc>
    <nc r="C179"/>
  </rcc>
  <rcc rId="179" sId="1">
    <oc r="C180" t="inlineStr">
      <is>
        <t>open</t>
      </is>
    </oc>
    <nc r="C180"/>
  </rcc>
  <rcc rId="180" sId="1">
    <oc r="C181" t="inlineStr">
      <is>
        <t>open</t>
      </is>
    </oc>
    <nc r="C181"/>
  </rcc>
  <rcc rId="181" sId="1">
    <oc r="C182" t="inlineStr">
      <is>
        <t>open</t>
      </is>
    </oc>
    <nc r="C182"/>
  </rcc>
  <rcc rId="182" sId="1">
    <oc r="C183" t="inlineStr">
      <is>
        <t>open</t>
      </is>
    </oc>
    <nc r="C183"/>
  </rcc>
  <rcc rId="183" sId="1">
    <oc r="C184" t="inlineStr">
      <is>
        <t>open</t>
      </is>
    </oc>
    <nc r="C184"/>
  </rcc>
  <rcc rId="184" sId="1">
    <oc r="C185" t="inlineStr">
      <is>
        <t>open</t>
      </is>
    </oc>
    <nc r="C185"/>
  </rcc>
  <rcc rId="185" sId="1">
    <oc r="C186" t="inlineStr">
      <is>
        <t>open</t>
      </is>
    </oc>
    <nc r="C186"/>
  </rcc>
  <rcc rId="186" sId="1">
    <oc r="C187" t="inlineStr">
      <is>
        <t>open</t>
      </is>
    </oc>
    <nc r="C187"/>
  </rcc>
  <rcc rId="187" sId="1">
    <oc r="C188" t="inlineStr">
      <is>
        <t>open</t>
      </is>
    </oc>
    <nc r="C188"/>
  </rcc>
  <rcc rId="188" sId="1">
    <oc r="C189" t="inlineStr">
      <is>
        <t>open</t>
      </is>
    </oc>
    <nc r="C189"/>
  </rcc>
  <rcc rId="189" sId="1">
    <oc r="C190" t="inlineStr">
      <is>
        <t>open</t>
      </is>
    </oc>
    <nc r="C190"/>
  </rcc>
  <rcc rId="190" sId="1">
    <oc r="C191" t="inlineStr">
      <is>
        <t>open</t>
      </is>
    </oc>
    <nc r="C191"/>
  </rcc>
  <rcc rId="191" sId="1">
    <oc r="C192" t="inlineStr">
      <is>
        <t>open</t>
      </is>
    </oc>
    <nc r="C192"/>
  </rcc>
  <rcc rId="192" sId="1">
    <oc r="C193" t="inlineStr">
      <is>
        <t>open</t>
      </is>
    </oc>
    <nc r="C193"/>
  </rcc>
  <rcc rId="193" sId="1">
    <oc r="C194" t="inlineStr">
      <is>
        <t>open</t>
      </is>
    </oc>
    <nc r="C194"/>
  </rcc>
  <rcc rId="194" sId="1">
    <oc r="C195" t="inlineStr">
      <is>
        <t>open</t>
      </is>
    </oc>
    <nc r="C195"/>
  </rcc>
  <rcc rId="195" sId="1">
    <oc r="C196" t="inlineStr">
      <is>
        <t>open</t>
      </is>
    </oc>
    <nc r="C196"/>
  </rcc>
  <rcc rId="196" sId="1">
    <oc r="C197" t="inlineStr">
      <is>
        <t>open</t>
      </is>
    </oc>
    <nc r="C197"/>
  </rcc>
  <rcc rId="197" sId="1">
    <oc r="C198" t="inlineStr">
      <is>
        <t>open</t>
      </is>
    </oc>
    <nc r="C198"/>
  </rcc>
  <rcc rId="198" sId="1">
    <oc r="C199" t="inlineStr">
      <is>
        <t>open</t>
      </is>
    </oc>
    <nc r="C199"/>
  </rcc>
  <rcc rId="199" sId="1">
    <oc r="C200" t="inlineStr">
      <is>
        <t>open</t>
      </is>
    </oc>
    <nc r="C200"/>
  </rcc>
  <rcc rId="200" sId="1">
    <oc r="C201" t="inlineStr">
      <is>
        <t>open</t>
      </is>
    </oc>
    <nc r="C201"/>
  </rcc>
  <rcc rId="201" sId="1">
    <oc r="C202" t="inlineStr">
      <is>
        <t>open</t>
      </is>
    </oc>
    <nc r="C202"/>
  </rcc>
  <rcc rId="202" sId="1">
    <oc r="C203" t="inlineStr">
      <is>
        <t>open</t>
      </is>
    </oc>
    <nc r="C203"/>
  </rcc>
  <rcc rId="203" sId="1">
    <oc r="C204" t="inlineStr">
      <is>
        <t>complete</t>
      </is>
    </oc>
    <nc r="C204"/>
  </rcc>
  <rcc rId="204" sId="1">
    <oc r="C205" t="inlineStr">
      <is>
        <t>open</t>
      </is>
    </oc>
    <nc r="C205"/>
  </rcc>
  <rcc rId="205" sId="1">
    <oc r="C206" t="inlineStr">
      <is>
        <t>open</t>
      </is>
    </oc>
    <nc r="C206"/>
  </rcc>
  <rcc rId="206" sId="1">
    <oc r="C207" t="inlineStr">
      <is>
        <t>open</t>
      </is>
    </oc>
    <nc r="C207"/>
  </rcc>
  <rcc rId="207" sId="1">
    <oc r="C208" t="inlineStr">
      <is>
        <t>open</t>
      </is>
    </oc>
    <nc r="C208"/>
  </rcc>
  <rcc rId="208" sId="1">
    <oc r="C209" t="inlineStr">
      <is>
        <t>open</t>
      </is>
    </oc>
    <nc r="C209"/>
  </rcc>
  <rcc rId="209" sId="1">
    <oc r="C210" t="inlineStr">
      <is>
        <t>open</t>
      </is>
    </oc>
    <nc r="C210"/>
  </rcc>
  <rcc rId="210" sId="1">
    <oc r="C211" t="inlineStr">
      <is>
        <t>open</t>
      </is>
    </oc>
    <nc r="C211"/>
  </rcc>
  <rcc rId="211" sId="1">
    <oc r="C212" t="inlineStr">
      <is>
        <t>open</t>
      </is>
    </oc>
    <nc r="C212"/>
  </rcc>
  <rcc rId="212" sId="1">
    <oc r="C213" t="inlineStr">
      <is>
        <t>open</t>
      </is>
    </oc>
    <nc r="C213"/>
  </rcc>
  <rcc rId="213" sId="1">
    <oc r="C214" t="inlineStr">
      <is>
        <t>open</t>
      </is>
    </oc>
    <nc r="C214"/>
  </rcc>
  <rcc rId="214" sId="1">
    <oc r="C215" t="inlineStr">
      <is>
        <t>open</t>
      </is>
    </oc>
    <nc r="C215"/>
  </rcc>
  <rcc rId="215" sId="1">
    <oc r="C216" t="inlineStr">
      <is>
        <t>complete</t>
      </is>
    </oc>
    <nc r="C216"/>
  </rcc>
  <rcc rId="216" sId="1">
    <oc r="C217" t="inlineStr">
      <is>
        <t>open</t>
      </is>
    </oc>
    <nc r="C217"/>
  </rcc>
  <rcc rId="217" sId="1">
    <oc r="C218" t="inlineStr">
      <is>
        <t>open</t>
      </is>
    </oc>
    <nc r="C218"/>
  </rcc>
  <rcc rId="218" sId="1">
    <oc r="C219" t="inlineStr">
      <is>
        <t>complete</t>
      </is>
    </oc>
    <nc r="C219"/>
  </rcc>
  <rcc rId="219" sId="1">
    <oc r="C220" t="inlineStr">
      <is>
        <t>complete</t>
      </is>
    </oc>
    <nc r="C220"/>
  </rcc>
  <rcc rId="220" sId="1">
    <oc r="C221" t="inlineStr">
      <is>
        <t>open</t>
      </is>
    </oc>
    <nc r="C221"/>
  </rcc>
  <rcc rId="221" sId="1">
    <oc r="C222" t="inlineStr">
      <is>
        <t>open</t>
      </is>
    </oc>
    <nc r="C222"/>
  </rcc>
  <rcc rId="222" sId="1">
    <oc r="C223" t="inlineStr">
      <is>
        <t>open</t>
      </is>
    </oc>
    <nc r="C223"/>
  </rcc>
  <rcc rId="223" sId="1">
    <oc r="C224" t="inlineStr">
      <is>
        <t>open</t>
      </is>
    </oc>
    <nc r="C224"/>
  </rcc>
  <rcc rId="224" sId="1">
    <oc r="C225" t="inlineStr">
      <is>
        <t>open</t>
      </is>
    </oc>
    <nc r="C225"/>
  </rcc>
  <rcc rId="225" sId="1">
    <oc r="C226" t="inlineStr">
      <is>
        <t>complete</t>
      </is>
    </oc>
    <nc r="C226"/>
  </rcc>
  <rcc rId="226" sId="1">
    <oc r="C227" t="inlineStr">
      <is>
        <t>complete</t>
      </is>
    </oc>
    <nc r="C227"/>
  </rcc>
  <rdn rId="0" localSheetId="1" customView="1" name="Z_A4EFD863_D567_43A3_9E38_67BBA55D321A_.wvu.FilterData" hidden="1" oldHidden="1">
    <formula>'RPL_P_DC2_IFWI_BAT (1)'!$A$1:$AM$227</formula>
  </rdn>
  <rcv guid="{A4EFD863-D567-43A3-9E38-67BBA55D321A}" action="add"/>
</revisions>
</file>

<file path=xl/revisions/revisionLog2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3" sId="1">
    <nc r="C47" t="inlineStr">
      <is>
        <t>passed</t>
      </is>
    </nc>
  </rcc>
</revisions>
</file>

<file path=xl/revisions/revisionLog2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4" sId="1">
    <nc r="C109" t="inlineStr">
      <is>
        <t>passed</t>
      </is>
    </nc>
  </rcc>
</revisions>
</file>

<file path=xl/revisions/revisionLog2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5" sId="1">
    <nc r="C91" t="inlineStr">
      <is>
        <t>passed</t>
      </is>
    </nc>
  </rcc>
</revisions>
</file>

<file path=xl/revisions/revisionLog2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6" sId="1">
    <nc r="C90" t="inlineStr">
      <is>
        <t>passed</t>
      </is>
    </nc>
  </rcc>
  <rcc rId="397" sId="1">
    <nc r="C88" t="inlineStr">
      <is>
        <t>passed</t>
      </is>
    </nc>
  </rcc>
  <rcc rId="398" sId="1">
    <nc r="C19" t="inlineStr">
      <is>
        <t>passed</t>
      </is>
    </nc>
  </rcc>
</revisions>
</file>

<file path=xl/revisions/revisionLog2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9" sId="1">
    <nc r="C176" t="inlineStr">
      <is>
        <t>passed</t>
      </is>
    </nc>
  </rcc>
</revisions>
</file>

<file path=xl/revisions/revisionLog2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00" sId="1">
    <nc r="C30" t="inlineStr">
      <is>
        <t>passed</t>
      </is>
    </nc>
  </rcc>
  <rcc rId="401" sId="1">
    <nc r="C26" t="inlineStr">
      <is>
        <t>passed</t>
      </is>
    </nc>
  </rcc>
</revisions>
</file>

<file path=xl/revisions/revisionLog2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02" sId="1">
    <nc r="C15" t="inlineStr">
      <is>
        <t>passed</t>
      </is>
    </nc>
  </rcc>
</revisions>
</file>

<file path=xl/revisions/revisionLog2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03" sId="1">
    <nc r="C177" t="inlineStr">
      <is>
        <t>passed</t>
      </is>
    </nc>
  </rcc>
</revisions>
</file>

<file path=xl/revisions/revisionLog2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04" sId="1">
    <nc r="C126" t="inlineStr">
      <is>
        <t>passed</t>
      </is>
    </nc>
  </rcc>
</revisions>
</file>

<file path=xl/revisions/revisionLog2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dn rId="0" localSheetId="1" customView="1" name="Z_EB9152FF_4313_433E_A651_48CCE1EC5E87_.wvu.FilterData" hidden="1" oldHidden="1">
    <formula>'RPL_P_DC2_IFWI_BAT (1)'!$A$1:$AM$227</formula>
  </rdn>
  <rcv guid="{EB9152FF-4313-433E-A651-48CCE1EC5E87}" action="add"/>
</revisions>
</file>

<file path=xl/revisions/revisionLog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28" sId="1">
    <oc r="C100" t="inlineStr">
      <is>
        <t>complete</t>
      </is>
    </oc>
    <nc r="C100"/>
  </rcc>
  <rcft rId="99" sheetId="1"/>
  <rcc rId="229" sId="1">
    <oc r="C101" t="inlineStr">
      <is>
        <t>open</t>
      </is>
    </oc>
    <nc r="C101"/>
  </rcc>
  <rcft rId="100" sheetId="1"/>
  <rcc rId="230" sId="1">
    <oc r="C102" t="inlineStr">
      <is>
        <t>complete</t>
      </is>
    </oc>
    <nc r="C102"/>
  </rcc>
  <rcft rId="101" sheetId="1"/>
  <rcc rId="231" sId="1">
    <oc r="C103" t="inlineStr">
      <is>
        <t>complete</t>
      </is>
    </oc>
    <nc r="C103"/>
  </rcc>
  <rcft rId="102" sheetId="1"/>
  <rcc rId="232" sId="1">
    <oc r="C104" t="inlineStr">
      <is>
        <t>complete</t>
      </is>
    </oc>
    <nc r="C104"/>
  </rcc>
  <rcft rId="103" sheetId="1"/>
  <rcc rId="233" sId="1">
    <oc r="C105" t="inlineStr">
      <is>
        <t>open</t>
      </is>
    </oc>
    <nc r="C105"/>
  </rcc>
  <rcft rId="104" sheetId="1"/>
  <rcc rId="234" sId="1">
    <oc r="C106" t="inlineStr">
      <is>
        <t>complete</t>
      </is>
    </oc>
    <nc r="C106"/>
  </rcc>
  <rcft rId="105" sheetId="1"/>
  <rcc rId="235" sId="1">
    <oc r="C107" t="inlineStr">
      <is>
        <t>complete</t>
      </is>
    </oc>
    <nc r="C107"/>
  </rcc>
  <rcft rId="106" sheetId="1"/>
  <rcc rId="236" sId="1">
    <oc r="C108" t="inlineStr">
      <is>
        <t>open</t>
      </is>
    </oc>
    <nc r="C108"/>
  </rcc>
  <rcft rId="107" sheetId="1"/>
  <rcc rId="237" sId="1">
    <oc r="C109" t="inlineStr">
      <is>
        <t>complete</t>
      </is>
    </oc>
    <nc r="C109"/>
  </rcc>
  <rcft rId="108" sheetId="1"/>
  <rcc rId="238" sId="1">
    <oc r="C110" t="inlineStr">
      <is>
        <t>complete</t>
      </is>
    </oc>
    <nc r="C110"/>
  </rcc>
  <rcft rId="109" sheetId="1"/>
  <rcc rId="239" sId="1">
    <oc r="C111" t="inlineStr">
      <is>
        <t>complete</t>
      </is>
    </oc>
    <nc r="C111"/>
  </rcc>
  <rcft rId="110" sheetId="1"/>
  <rcc rId="240" sId="1">
    <oc r="C112" t="inlineStr">
      <is>
        <t>complete</t>
      </is>
    </oc>
    <nc r="C112"/>
  </rcc>
  <rcft rId="111" sheetId="1"/>
  <rcc rId="241" sId="1">
    <oc r="C113" t="inlineStr">
      <is>
        <t>complete</t>
      </is>
    </oc>
    <nc r="C113"/>
  </rcc>
  <rcft rId="112" sheetId="1"/>
  <rcc rId="242" sId="1">
    <oc r="C114" t="inlineStr">
      <is>
        <t>complete</t>
      </is>
    </oc>
    <nc r="C114"/>
  </rcc>
  <rcft rId="113" sheetId="1"/>
  <rcc rId="243" sId="1">
    <oc r="C115" t="inlineStr">
      <is>
        <t>open</t>
      </is>
    </oc>
    <nc r="C115"/>
  </rcc>
  <rcft rId="114" sheetId="1"/>
  <rcc rId="244" sId="1">
    <oc r="C116" t="inlineStr">
      <is>
        <t>open</t>
      </is>
    </oc>
    <nc r="C116"/>
  </rcc>
  <rcft rId="115" sheetId="1"/>
  <rcc rId="245" sId="1">
    <oc r="C117" t="inlineStr">
      <is>
        <t>complete</t>
      </is>
    </oc>
    <nc r="C117"/>
  </rcc>
  <rcft rId="116" sheetId="1"/>
  <rcc rId="246" sId="1">
    <oc r="C118" t="inlineStr">
      <is>
        <t>complete</t>
      </is>
    </oc>
    <nc r="C118"/>
  </rcc>
  <rcft rId="117" sheetId="1"/>
  <rcc rId="247" sId="1">
    <oc r="C119" t="inlineStr">
      <is>
        <t>complete</t>
      </is>
    </oc>
    <nc r="C119"/>
  </rcc>
  <rcft rId="118" sheetId="1"/>
  <rcc rId="248" sId="1">
    <oc r="C120" t="inlineStr">
      <is>
        <t>complete</t>
      </is>
    </oc>
    <nc r="C120"/>
  </rcc>
  <rcft rId="119" sheetId="1"/>
  <rcc rId="249" sId="1">
    <oc r="C121" t="inlineStr">
      <is>
        <t>complete</t>
      </is>
    </oc>
    <nc r="C121"/>
  </rcc>
  <rcft rId="120" sheetId="1"/>
  <rcc rId="250" sId="1">
    <oc r="C122" t="inlineStr">
      <is>
        <t>complete</t>
      </is>
    </oc>
    <nc r="C122"/>
  </rcc>
  <rcft rId="121" sheetId="1"/>
  <rcc rId="251" sId="1">
    <oc r="C123" t="inlineStr">
      <is>
        <t>complete</t>
      </is>
    </oc>
    <nc r="C123"/>
  </rcc>
  <rcft rId="122" sheetId="1"/>
  <rcc rId="252" sId="1">
    <oc r="C124" t="inlineStr">
      <is>
        <t>open</t>
      </is>
    </oc>
    <nc r="C124"/>
  </rcc>
  <rcft rId="123" sheetId="1"/>
  <rcc rId="253" sId="1">
    <oc r="C125" t="inlineStr">
      <is>
        <t>complete</t>
      </is>
    </oc>
    <nc r="C125"/>
  </rcc>
  <rcft rId="124" sheetId="1"/>
  <rcc rId="254" sId="1">
    <oc r="C126" t="inlineStr">
      <is>
        <t>complete</t>
      </is>
    </oc>
    <nc r="C126"/>
  </rcc>
  <rcft rId="125" sheetId="1"/>
  <rcc rId="255" sId="1">
    <oc r="C127" t="inlineStr">
      <is>
        <t>complete</t>
      </is>
    </oc>
    <nc r="C127"/>
  </rcc>
  <rcft rId="126" sheetId="1"/>
  <rcc rId="256" sId="1">
    <oc r="C128" t="inlineStr">
      <is>
        <t>complete</t>
      </is>
    </oc>
    <nc r="C128"/>
  </rcc>
  <rcft rId="127" sheetId="1"/>
  <rcc rId="257" sId="1">
    <oc r="C129" t="inlineStr">
      <is>
        <t>complete</t>
      </is>
    </oc>
    <nc r="C129"/>
  </rcc>
  <rcft rId="128" sheetId="1"/>
  <rcc rId="258" sId="1">
    <oc r="C130" t="inlineStr">
      <is>
        <t>complete</t>
      </is>
    </oc>
    <nc r="C130"/>
  </rcc>
  <rcft rId="129" sheetId="1"/>
  <rcc rId="259" sId="1">
    <oc r="C131" t="inlineStr">
      <is>
        <t>complete</t>
      </is>
    </oc>
    <nc r="C131"/>
  </rcc>
  <rcft rId="130" sheetId="1"/>
  <rcc rId="260" sId="1">
    <oc r="C132" t="inlineStr">
      <is>
        <t>complete</t>
      </is>
    </oc>
    <nc r="C132"/>
  </rcc>
  <rcft rId="131" sheetId="1"/>
  <rcc rId="261" sId="1">
    <oc r="C133" t="inlineStr">
      <is>
        <t>complete</t>
      </is>
    </oc>
    <nc r="C133"/>
  </rcc>
  <rcft rId="132" sheetId="1"/>
  <rcc rId="262" sId="1">
    <oc r="C134" t="inlineStr">
      <is>
        <t>complete</t>
      </is>
    </oc>
    <nc r="C134"/>
  </rcc>
  <rcft rId="133" sheetId="1"/>
  <rcc rId="263" sId="1">
    <oc r="C135" t="inlineStr">
      <is>
        <t>complete</t>
      </is>
    </oc>
    <nc r="C135"/>
  </rcc>
  <rcft rId="134" sheetId="1"/>
  <rcc rId="264" sId="1">
    <oc r="C136" t="inlineStr">
      <is>
        <t>complete</t>
      </is>
    </oc>
    <nc r="C136"/>
  </rcc>
  <rcft rId="135" sheetId="1"/>
  <rcc rId="265" sId="1">
    <oc r="C137" t="inlineStr">
      <is>
        <t>complete</t>
      </is>
    </oc>
    <nc r="C137"/>
  </rcc>
  <rcft rId="136" sheetId="1"/>
  <rcc rId="266" sId="1">
    <oc r="C138" t="inlineStr">
      <is>
        <t>open</t>
      </is>
    </oc>
    <nc r="C138"/>
  </rcc>
  <rcft rId="137" sheetId="1"/>
  <rcc rId="267" sId="1">
    <oc r="C139" t="inlineStr">
      <is>
        <t>open</t>
      </is>
    </oc>
    <nc r="C139"/>
  </rcc>
  <rcft rId="138" sheetId="1"/>
  <rcc rId="268" sId="1">
    <oc r="C140" t="inlineStr">
      <is>
        <t>complete</t>
      </is>
    </oc>
    <nc r="C140"/>
  </rcc>
  <rcft rId="139" sheetId="1"/>
  <rcc rId="269" sId="1">
    <oc r="C141" t="inlineStr">
      <is>
        <t>complete</t>
      </is>
    </oc>
    <nc r="C141"/>
  </rcc>
  <rcft rId="140" sheetId="1"/>
  <rcc rId="270" sId="1">
    <oc r="C142" t="inlineStr">
      <is>
        <t>complete</t>
      </is>
    </oc>
    <nc r="C142"/>
  </rcc>
  <rcft rId="141" sheetId="1"/>
  <rcc rId="271" sId="1">
    <oc r="C143" t="inlineStr">
      <is>
        <t>open</t>
      </is>
    </oc>
    <nc r="C143"/>
  </rcc>
  <rcft rId="142" sheetId="1"/>
  <rcc rId="272" sId="1">
    <oc r="C144" t="inlineStr">
      <is>
        <t>complete</t>
      </is>
    </oc>
    <nc r="C144"/>
  </rcc>
  <rcft rId="143" sheetId="1"/>
  <rcc rId="273" sId="1">
    <oc r="C145" t="inlineStr">
      <is>
        <t>complete</t>
      </is>
    </oc>
    <nc r="C145"/>
  </rcc>
  <rcft rId="144" sheetId="1"/>
  <rcc rId="274" sId="1">
    <oc r="C146" t="inlineStr">
      <is>
        <t>complete</t>
      </is>
    </oc>
    <nc r="C146"/>
  </rcc>
  <rcft rId="145" sheetId="1"/>
  <rcc rId="275" sId="1">
    <oc r="C147" t="inlineStr">
      <is>
        <t>complete</t>
      </is>
    </oc>
    <nc r="C147"/>
  </rcc>
  <rcft rId="146" sheetId="1"/>
  <rcc rId="276" sId="1">
    <oc r="C148" t="inlineStr">
      <is>
        <t>complete</t>
      </is>
    </oc>
    <nc r="C148"/>
  </rcc>
  <rcft rId="147" sheetId="1"/>
  <rcc rId="277" sId="1">
    <oc r="C149" t="inlineStr">
      <is>
        <t>open</t>
      </is>
    </oc>
    <nc r="C149"/>
  </rcc>
  <rcft rId="148" sheetId="1"/>
  <rcc rId="278" sId="1">
    <oc r="C150" t="inlineStr">
      <is>
        <t>complete</t>
      </is>
    </oc>
    <nc r="C150"/>
  </rcc>
  <rcft rId="149" sheetId="1"/>
  <rcc rId="279" sId="1">
    <oc r="C151" t="inlineStr">
      <is>
        <t>open</t>
      </is>
    </oc>
    <nc r="C151"/>
  </rcc>
  <rcft rId="150" sheetId="1"/>
  <rcc rId="280" sId="1">
    <oc r="C152" t="inlineStr">
      <is>
        <t>open</t>
      </is>
    </oc>
    <nc r="C152"/>
  </rcc>
  <rcft rId="151" sheetId="1"/>
  <rcc rId="281" sId="1">
    <oc r="C153" t="inlineStr">
      <is>
        <t>open</t>
      </is>
    </oc>
    <nc r="C153"/>
  </rcc>
  <rcft rId="152" sheetId="1"/>
  <rcc rId="282" sId="1">
    <oc r="C154" t="inlineStr">
      <is>
        <t>open</t>
      </is>
    </oc>
    <nc r="C154"/>
  </rcc>
  <rcft rId="153" sheetId="1"/>
  <rcc rId="283" sId="1">
    <oc r="C155" t="inlineStr">
      <is>
        <t>open</t>
      </is>
    </oc>
    <nc r="C155"/>
  </rcc>
  <rcft rId="154" sheetId="1"/>
  <rcc rId="284" sId="1">
    <oc r="C156" t="inlineStr">
      <is>
        <t>open</t>
      </is>
    </oc>
    <nc r="C156"/>
  </rcc>
  <rcft rId="155" sheetId="1"/>
  <rcc rId="285" sId="1">
    <oc r="C157" t="inlineStr">
      <is>
        <t>complete</t>
      </is>
    </oc>
    <nc r="C157"/>
  </rcc>
  <rcft rId="156" sheetId="1"/>
  <rcc rId="286" sId="1">
    <oc r="C158" t="inlineStr">
      <is>
        <t>open</t>
      </is>
    </oc>
    <nc r="C158"/>
  </rcc>
  <rcft rId="157" sheetId="1"/>
  <rcc rId="287" sId="1">
    <oc r="C159" t="inlineStr">
      <is>
        <t>open</t>
      </is>
    </oc>
    <nc r="C159"/>
  </rcc>
  <rcft rId="158" sheetId="1"/>
  <rcc rId="288" sId="1">
    <oc r="C160" t="inlineStr">
      <is>
        <t>open</t>
      </is>
    </oc>
    <nc r="C160"/>
  </rcc>
  <rcft rId="159" sheetId="1"/>
  <rcc rId="289" sId="1">
    <oc r="C161" t="inlineStr">
      <is>
        <t>open</t>
      </is>
    </oc>
    <nc r="C161"/>
  </rcc>
  <rcft rId="160" sheetId="1"/>
  <rcc rId="290" sId="1">
    <oc r="C162" t="inlineStr">
      <is>
        <t>open</t>
      </is>
    </oc>
    <nc r="C162"/>
  </rcc>
  <rcft rId="161" sheetId="1"/>
  <rcc rId="291" sId="1">
    <oc r="C163" t="inlineStr">
      <is>
        <t>open</t>
      </is>
    </oc>
    <nc r="C163"/>
  </rcc>
  <rcft rId="162" sheetId="1"/>
  <rcc rId="292" sId="1">
    <oc r="C164" t="inlineStr">
      <is>
        <t>open</t>
      </is>
    </oc>
    <nc r="C164"/>
  </rcc>
  <rcft rId="163" sheetId="1"/>
  <rcc rId="293" sId="1">
    <oc r="C165" t="inlineStr">
      <is>
        <t>open</t>
      </is>
    </oc>
    <nc r="C165"/>
  </rcc>
  <rcft rId="164" sheetId="1"/>
  <rcc rId="294" sId="1">
    <oc r="C166" t="inlineStr">
      <is>
        <t>open</t>
      </is>
    </oc>
    <nc r="C166"/>
  </rcc>
  <rcft rId="165" sheetId="1"/>
  <rcc rId="295" sId="1">
    <oc r="C167" t="inlineStr">
      <is>
        <t>open</t>
      </is>
    </oc>
    <nc r="C167"/>
  </rcc>
  <rcft rId="166" sheetId="1"/>
  <rcc rId="296" sId="1">
    <oc r="C168" t="inlineStr">
      <is>
        <t>complete</t>
      </is>
    </oc>
    <nc r="C168"/>
  </rcc>
  <rcft rId="167" sheetId="1"/>
  <rcc rId="297" sId="1">
    <oc r="C169" t="inlineStr">
      <is>
        <t>complete</t>
      </is>
    </oc>
    <nc r="C169"/>
  </rcc>
  <rcft rId="168" sheetId="1"/>
  <rcc rId="298" sId="1">
    <oc r="C170" t="inlineStr">
      <is>
        <t>complete</t>
      </is>
    </oc>
    <nc r="C170"/>
  </rcc>
  <rcft rId="169" sheetId="1"/>
  <rcc rId="299" sId="1">
    <oc r="C171" t="inlineStr">
      <is>
        <t>complete</t>
      </is>
    </oc>
    <nc r="C171"/>
  </rcc>
  <rcft rId="170" sheetId="1"/>
  <rcc rId="300" sId="1">
    <oc r="C172" t="inlineStr">
      <is>
        <t>open</t>
      </is>
    </oc>
    <nc r="C172"/>
  </rcc>
  <rcft rId="171" sheetId="1"/>
  <rcc rId="301" sId="1">
    <oc r="C173" t="inlineStr">
      <is>
        <t>complete</t>
      </is>
    </oc>
    <nc r="C173"/>
  </rcc>
  <rcft rId="172" sheetId="1"/>
  <rcc rId="302" sId="1">
    <oc r="C174" t="inlineStr">
      <is>
        <t>complete</t>
      </is>
    </oc>
    <nc r="C174"/>
  </rcc>
  <rcft rId="173" sheetId="1"/>
  <rcc rId="303" sId="1">
    <oc r="C175" t="inlineStr">
      <is>
        <t>open</t>
      </is>
    </oc>
    <nc r="C175"/>
  </rcc>
  <rcft rId="174" sheetId="1"/>
  <rcc rId="304" sId="1">
    <oc r="C176" t="inlineStr">
      <is>
        <t>open</t>
      </is>
    </oc>
    <nc r="C176"/>
  </rcc>
  <rcft rId="175" sheetId="1"/>
  <rcc rId="305" sId="1">
    <oc r="C177" t="inlineStr">
      <is>
        <t>complete</t>
      </is>
    </oc>
    <nc r="C177"/>
  </rcc>
  <rcft rId="176" sheetId="1"/>
  <rcc rId="306" sId="1">
    <oc r="C178" t="inlineStr">
      <is>
        <t>open</t>
      </is>
    </oc>
    <nc r="C178"/>
  </rcc>
  <rcft rId="177" sheetId="1"/>
  <rcc rId="307" sId="1">
    <oc r="C179" t="inlineStr">
      <is>
        <t>complete</t>
      </is>
    </oc>
    <nc r="C179"/>
  </rcc>
  <rcft rId="178" sheetId="1"/>
  <rcc rId="308" sId="1">
    <oc r="C180" t="inlineStr">
      <is>
        <t>open</t>
      </is>
    </oc>
    <nc r="C180"/>
  </rcc>
  <rcft rId="179" sheetId="1"/>
  <rcc rId="309" sId="1">
    <oc r="C181" t="inlineStr">
      <is>
        <t>open</t>
      </is>
    </oc>
    <nc r="C181"/>
  </rcc>
  <rcft rId="180" sheetId="1"/>
  <rcc rId="310" sId="1">
    <oc r="C182" t="inlineStr">
      <is>
        <t>open</t>
      </is>
    </oc>
    <nc r="C182"/>
  </rcc>
  <rcft rId="181" sheetId="1"/>
  <rcc rId="311" sId="1">
    <oc r="C183" t="inlineStr">
      <is>
        <t>open</t>
      </is>
    </oc>
    <nc r="C183"/>
  </rcc>
  <rcft rId="182" sheetId="1"/>
  <rcc rId="312" sId="1">
    <oc r="C184" t="inlineStr">
      <is>
        <t>open</t>
      </is>
    </oc>
    <nc r="C184"/>
  </rcc>
  <rcft rId="183" sheetId="1"/>
  <rcc rId="313" sId="1">
    <oc r="C185" t="inlineStr">
      <is>
        <t>open</t>
      </is>
    </oc>
    <nc r="C185"/>
  </rcc>
  <rcft rId="184" sheetId="1"/>
  <rcc rId="314" sId="1">
    <oc r="C186" t="inlineStr">
      <is>
        <t>open</t>
      </is>
    </oc>
    <nc r="C186"/>
  </rcc>
  <rcft rId="185" sheetId="1"/>
  <rcc rId="315" sId="1">
    <oc r="C187" t="inlineStr">
      <is>
        <t>open</t>
      </is>
    </oc>
    <nc r="C187"/>
  </rcc>
  <rcft rId="186" sheetId="1"/>
  <rcc rId="316" sId="1">
    <oc r="C188" t="inlineStr">
      <is>
        <t>open</t>
      </is>
    </oc>
    <nc r="C188"/>
  </rcc>
  <rcft rId="187" sheetId="1"/>
  <rcc rId="317" sId="1">
    <oc r="C189" t="inlineStr">
      <is>
        <t>open</t>
      </is>
    </oc>
    <nc r="C189"/>
  </rcc>
  <rcft rId="188" sheetId="1"/>
  <rcc rId="318" sId="1">
    <oc r="C190" t="inlineStr">
      <is>
        <t>open</t>
      </is>
    </oc>
    <nc r="C190"/>
  </rcc>
  <rcft rId="189" sheetId="1"/>
  <rcc rId="319" sId="1">
    <oc r="C191" t="inlineStr">
      <is>
        <t>open</t>
      </is>
    </oc>
    <nc r="C191"/>
  </rcc>
  <rcft rId="190" sheetId="1"/>
  <rcc rId="320" sId="1">
    <oc r="C192" t="inlineStr">
      <is>
        <t>open</t>
      </is>
    </oc>
    <nc r="C192"/>
  </rcc>
  <rcft rId="191" sheetId="1"/>
  <rcc rId="321" sId="1">
    <oc r="C193" t="inlineStr">
      <is>
        <t>open</t>
      </is>
    </oc>
    <nc r="C193"/>
  </rcc>
  <rcft rId="192" sheetId="1"/>
  <rcc rId="322" sId="1">
    <oc r="C194" t="inlineStr">
      <is>
        <t>open</t>
      </is>
    </oc>
    <nc r="C194"/>
  </rcc>
  <rcft rId="193" sheetId="1"/>
  <rcc rId="323" sId="1">
    <oc r="C195" t="inlineStr">
      <is>
        <t>open</t>
      </is>
    </oc>
    <nc r="C195"/>
  </rcc>
  <rcft rId="194" sheetId="1"/>
  <rcc rId="324" sId="1">
    <oc r="C196" t="inlineStr">
      <is>
        <t>open</t>
      </is>
    </oc>
    <nc r="C196"/>
  </rcc>
  <rcft rId="195" sheetId="1"/>
  <rcc rId="325" sId="1">
    <oc r="C197" t="inlineStr">
      <is>
        <t>open</t>
      </is>
    </oc>
    <nc r="C197"/>
  </rcc>
  <rcft rId="196" sheetId="1"/>
  <rcc rId="326" sId="1">
    <oc r="C198" t="inlineStr">
      <is>
        <t>open</t>
      </is>
    </oc>
    <nc r="C198"/>
  </rcc>
  <rcft rId="197" sheetId="1"/>
  <rcc rId="327" sId="1">
    <oc r="C199" t="inlineStr">
      <is>
        <t>open</t>
      </is>
    </oc>
    <nc r="C199"/>
  </rcc>
  <rcft rId="198" sheetId="1"/>
  <rcc rId="328" sId="1">
    <oc r="C200" t="inlineStr">
      <is>
        <t>open</t>
      </is>
    </oc>
    <nc r="C200"/>
  </rcc>
  <rcft rId="199" sheetId="1"/>
  <rcc rId="329" sId="1">
    <oc r="C201" t="inlineStr">
      <is>
        <t>open</t>
      </is>
    </oc>
    <nc r="C201"/>
  </rcc>
  <rcft rId="200" sheetId="1"/>
  <rcc rId="330" sId="1">
    <oc r="C202" t="inlineStr">
      <is>
        <t>open</t>
      </is>
    </oc>
    <nc r="C202"/>
  </rcc>
  <rcft rId="201" sheetId="1"/>
  <rcc rId="331" sId="1">
    <oc r="C203" t="inlineStr">
      <is>
        <t>open</t>
      </is>
    </oc>
    <nc r="C203"/>
  </rcc>
  <rcft rId="202" sheetId="1"/>
  <rcc rId="332" sId="1">
    <oc r="C204" t="inlineStr">
      <is>
        <t>complete</t>
      </is>
    </oc>
    <nc r="C204"/>
  </rcc>
  <rcft rId="203" sheetId="1"/>
  <rcc rId="333" sId="1">
    <oc r="C205" t="inlineStr">
      <is>
        <t>open</t>
      </is>
    </oc>
    <nc r="C205"/>
  </rcc>
  <rcft rId="204" sheetId="1"/>
  <rcc rId="334" sId="1">
    <oc r="C206" t="inlineStr">
      <is>
        <t>open</t>
      </is>
    </oc>
    <nc r="C206"/>
  </rcc>
  <rcft rId="205" sheetId="1"/>
  <rcc rId="335" sId="1">
    <oc r="C207" t="inlineStr">
      <is>
        <t>open</t>
      </is>
    </oc>
    <nc r="C207"/>
  </rcc>
  <rcft rId="206" sheetId="1"/>
  <rcc rId="336" sId="1">
    <oc r="C208" t="inlineStr">
      <is>
        <t>open</t>
      </is>
    </oc>
    <nc r="C208"/>
  </rcc>
  <rcft rId="207" sheetId="1"/>
  <rcc rId="337" sId="1">
    <oc r="C209" t="inlineStr">
      <is>
        <t>open</t>
      </is>
    </oc>
    <nc r="C209"/>
  </rcc>
  <rcft rId="208" sheetId="1"/>
  <rcc rId="338" sId="1">
    <oc r="C210" t="inlineStr">
      <is>
        <t>open</t>
      </is>
    </oc>
    <nc r="C210"/>
  </rcc>
  <rcft rId="209" sheetId="1"/>
  <rcc rId="339" sId="1">
    <oc r="C211" t="inlineStr">
      <is>
        <t>open</t>
      </is>
    </oc>
    <nc r="C211"/>
  </rcc>
  <rcft rId="210" sheetId="1"/>
  <rcc rId="340" sId="1">
    <oc r="C212" t="inlineStr">
      <is>
        <t>open</t>
      </is>
    </oc>
    <nc r="C212"/>
  </rcc>
  <rcft rId="211" sheetId="1"/>
  <rcc rId="341" sId="1">
    <oc r="C213" t="inlineStr">
      <is>
        <t>open</t>
      </is>
    </oc>
    <nc r="C213"/>
  </rcc>
  <rcft rId="212" sheetId="1"/>
  <rcc rId="342" sId="1">
    <oc r="C214" t="inlineStr">
      <is>
        <t>open</t>
      </is>
    </oc>
    <nc r="C214"/>
  </rcc>
  <rcft rId="213" sheetId="1"/>
  <rcc rId="343" sId="1">
    <oc r="C215" t="inlineStr">
      <is>
        <t>open</t>
      </is>
    </oc>
    <nc r="C215"/>
  </rcc>
  <rcft rId="214" sheetId="1"/>
  <rcc rId="344" sId="1">
    <oc r="C216" t="inlineStr">
      <is>
        <t>complete</t>
      </is>
    </oc>
    <nc r="C216"/>
  </rcc>
  <rcft rId="215" sheetId="1"/>
  <rcc rId="345" sId="1">
    <oc r="C217" t="inlineStr">
      <is>
        <t>open</t>
      </is>
    </oc>
    <nc r="C217"/>
  </rcc>
  <rcft rId="216" sheetId="1"/>
  <rcc rId="346" sId="1">
    <oc r="C218" t="inlineStr">
      <is>
        <t>open</t>
      </is>
    </oc>
    <nc r="C218"/>
  </rcc>
  <rcft rId="217" sheetId="1"/>
  <rcc rId="347" sId="1">
    <oc r="C219" t="inlineStr">
      <is>
        <t>complete</t>
      </is>
    </oc>
    <nc r="C219"/>
  </rcc>
  <rcft rId="218" sheetId="1"/>
  <rcc rId="348" sId="1">
    <oc r="C220" t="inlineStr">
      <is>
        <t>complete</t>
      </is>
    </oc>
    <nc r="C220"/>
  </rcc>
  <rcft rId="219" sheetId="1"/>
  <rcc rId="349" sId="1">
    <oc r="C221" t="inlineStr">
      <is>
        <t>open</t>
      </is>
    </oc>
    <nc r="C221"/>
  </rcc>
  <rcft rId="220" sheetId="1"/>
  <rcc rId="350" sId="1">
    <oc r="C222" t="inlineStr">
      <is>
        <t>open</t>
      </is>
    </oc>
    <nc r="C222"/>
  </rcc>
  <rcft rId="221" sheetId="1"/>
  <rcc rId="351" sId="1">
    <oc r="C223" t="inlineStr">
      <is>
        <t>open</t>
      </is>
    </oc>
    <nc r="C223"/>
  </rcc>
  <rcft rId="222" sheetId="1"/>
  <rcc rId="352" sId="1">
    <oc r="C224" t="inlineStr">
      <is>
        <t>open</t>
      </is>
    </oc>
    <nc r="C224"/>
  </rcc>
  <rcft rId="223" sheetId="1"/>
  <rcc rId="353" sId="1">
    <oc r="C225" t="inlineStr">
      <is>
        <t>open</t>
      </is>
    </oc>
    <nc r="C225"/>
  </rcc>
  <rcft rId="224" sheetId="1"/>
  <rcc rId="354" sId="1">
    <oc r="C226" t="inlineStr">
      <is>
        <t>complete</t>
      </is>
    </oc>
    <nc r="C226"/>
  </rcc>
  <rcft rId="225" sheetId="1"/>
  <rcc rId="355" sId="1">
    <oc r="C227" t="inlineStr">
      <is>
        <t>complete</t>
      </is>
    </oc>
    <nc r="C227"/>
  </rcc>
  <rcft rId="226" sheetId="1"/>
  <rcc rId="356" sId="1">
    <oc r="C99" t="inlineStr">
      <is>
        <t>complete</t>
      </is>
    </oc>
    <nc r="C99" t="inlineStr">
      <is>
        <t>Blocked</t>
      </is>
    </nc>
  </rcc>
  <rcft rId="98" sheetId="1"/>
  <rcc rId="357" sId="1">
    <nc r="D99" t="inlineStr">
      <is>
        <t>USB2.0 Bootable pendrive</t>
      </is>
    </nc>
  </rcc>
  <rdn rId="0" localSheetId="1" customView="1" name="Z_6161402B_BAC8_4CFC_B82B_CD655D31D449_.wvu.FilterData" hidden="1" oldHidden="1">
    <formula>'RPL_P_DC2_IFWI_BAT (1)'!$A$1:$AM$227</formula>
  </rdn>
  <rcv guid="{6161402B-BAC8-4CFC-B82B-CD655D31D449}" action="add"/>
</revisions>
</file>

<file path=xl/revisions/revisionLog3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06" sId="1">
    <nc r="C143" t="inlineStr">
      <is>
        <t>passed</t>
      </is>
    </nc>
  </rcc>
</revisions>
</file>

<file path=xl/revisions/revisionLog3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07" sId="1">
    <nc r="C153" t="inlineStr">
      <is>
        <t>passed</t>
      </is>
    </nc>
  </rcc>
  <rcc rId="408" sId="1">
    <nc r="C154" t="inlineStr">
      <is>
        <t>passed</t>
      </is>
    </nc>
  </rcc>
</revisions>
</file>

<file path=xl/revisions/revisionLog3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09" sId="1">
    <nc r="C162" t="inlineStr">
      <is>
        <t>passed</t>
      </is>
    </nc>
  </rcc>
</revisions>
</file>

<file path=xl/revisions/revisionLog3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10" sId="1">
    <nc r="C160" t="inlineStr">
      <is>
        <t>passed</t>
      </is>
    </nc>
  </rcc>
</revisions>
</file>

<file path=xl/revisions/revisionLog3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11" sId="1">
    <nc r="C149" t="inlineStr">
      <is>
        <t>passed</t>
      </is>
    </nc>
  </rcc>
</revisions>
</file>

<file path=xl/revisions/revisionLog3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12" sId="1">
    <nc r="C196" t="inlineStr">
      <is>
        <t>passed</t>
      </is>
    </nc>
  </rcc>
</revisions>
</file>

<file path=xl/revisions/revisionLog3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13" sId="1">
    <nc r="C57" t="inlineStr">
      <is>
        <t>passed</t>
      </is>
    </nc>
  </rcc>
  <rcc rId="414" sId="1">
    <nc r="C132" t="inlineStr">
      <is>
        <t>passed</t>
      </is>
    </nc>
  </rcc>
  <rcc rId="415" sId="1">
    <nc r="C193" t="inlineStr">
      <is>
        <t>passed</t>
      </is>
    </nc>
  </rcc>
  <rfmt sheetId="1" sqref="C193">
    <dxf>
      <alignment horizontal="general" vertical="bottom" textRotation="0" wrapText="0" indent="0" justifyLastLine="0" shrinkToFit="0" readingOrder="0"/>
    </dxf>
  </rfmt>
  <rcc rId="416" sId="1">
    <nc r="C209" t="inlineStr">
      <is>
        <t>passed</t>
      </is>
    </nc>
  </rcc>
  <rfmt sheetId="1" sqref="C209">
    <dxf>
      <alignment horizontal="general" vertical="bottom" textRotation="0" wrapText="0" indent="0" justifyLastLine="0" shrinkToFit="0" readingOrder="0"/>
    </dxf>
  </rfmt>
</revisions>
</file>

<file path=xl/revisions/revisionLog3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17" sId="1">
    <nc r="C218" t="inlineStr">
      <is>
        <t>Blocked</t>
      </is>
    </nc>
  </rcc>
  <rcc rId="418" sId="1">
    <nc r="D218" t="inlineStr">
      <is>
        <t>USB4 storage inventory block</t>
      </is>
    </nc>
  </rcc>
</revisions>
</file>

<file path=xl/revisions/revisionLog3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19" sId="1">
    <nc r="C32" t="inlineStr">
      <is>
        <t>passed</t>
      </is>
    </nc>
  </rcc>
  <rcc rId="420" sId="1">
    <nc r="C56" t="inlineStr">
      <is>
        <t>passed</t>
      </is>
    </nc>
  </rcc>
</revisions>
</file>

<file path=xl/revisions/revisionLog3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21" sId="1">
    <nc r="C6" t="inlineStr">
      <is>
        <t>passed</t>
      </is>
    </nc>
  </rcc>
  <rcc rId="422" sId="1">
    <nc r="C7" t="inlineStr">
      <is>
        <t>passed</t>
      </is>
    </nc>
  </rcc>
</revisions>
</file>

<file path=xl/revisions/revisionLog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59" sId="1">
    <nc r="C3" t="inlineStr">
      <is>
        <t>passed</t>
      </is>
    </nc>
  </rcc>
  <rcc rId="360" sId="1">
    <nc r="C4" t="inlineStr">
      <is>
        <t>passed</t>
      </is>
    </nc>
  </rcc>
  <rcc rId="361" sId="1">
    <nc r="C108" t="inlineStr">
      <is>
        <t>passed</t>
      </is>
    </nc>
  </rcc>
  <rcft rId="236" sheetId="1"/>
  <rcc rId="362" sId="1">
    <nc r="C116" t="inlineStr">
      <is>
        <t>passed</t>
      </is>
    </nc>
  </rcc>
  <rcft rId="244" sheetId="1"/>
  <rcc rId="363" sId="1">
    <nc r="C117" t="inlineStr">
      <is>
        <t>passed</t>
      </is>
    </nc>
  </rcc>
  <rcft rId="245" sheetId="1"/>
  <rcc rId="364" sId="1">
    <nc r="C119" t="inlineStr">
      <is>
        <t>passed</t>
      </is>
    </nc>
  </rcc>
  <rcft rId="247" sheetId="1"/>
  <rcc rId="365" sId="1">
    <nc r="C180" t="inlineStr">
      <is>
        <t>passed</t>
      </is>
    </nc>
  </rcc>
  <rcft rId="308" sheetId="1"/>
  <rcc rId="366" sId="1">
    <nc r="C181" t="inlineStr">
      <is>
        <t>passed</t>
      </is>
    </nc>
  </rcc>
  <rcft rId="309" sheetId="1"/>
  <rcc rId="367" sId="1">
    <nc r="C182" t="inlineStr">
      <is>
        <t>passed</t>
      </is>
    </nc>
  </rcc>
  <rcft rId="310" sheetId="1"/>
</revisions>
</file>

<file path=xl/revisions/revisionLog4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23" sId="1">
    <nc r="C44" t="inlineStr">
      <is>
        <t>passed</t>
      </is>
    </nc>
  </rcc>
  <rcc rId="424" sId="1">
    <nc r="C45" t="inlineStr">
      <is>
        <t>passed</t>
      </is>
    </nc>
  </rcc>
</revisions>
</file>

<file path=xl/revisions/revisionLog4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25" sId="1">
    <nc r="C202" t="inlineStr">
      <is>
        <t>passed</t>
      </is>
    </nc>
  </rcc>
</revisions>
</file>

<file path=xl/revisions/revisionLog4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26" sId="1">
    <nc r="C46" t="inlineStr">
      <is>
        <t>passed</t>
      </is>
    </nc>
  </rcc>
</revisions>
</file>

<file path=xl/revisions/revisionLog4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27" sId="1">
    <nc r="C24" t="inlineStr">
      <is>
        <t>passed</t>
      </is>
    </nc>
  </rcc>
  <rcc rId="428" sId="1">
    <nc r="C25" t="inlineStr">
      <is>
        <t>passed</t>
      </is>
    </nc>
  </rcc>
</revisions>
</file>

<file path=xl/revisions/revisionLog4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29" sId="1">
    <nc r="C27" t="inlineStr">
      <is>
        <t>passed</t>
      </is>
    </nc>
  </rcc>
</revisions>
</file>

<file path=xl/revisions/revisionLog4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30" sId="1">
    <nc r="C77" t="inlineStr">
      <is>
        <t>passed</t>
      </is>
    </nc>
  </rcc>
</revisions>
</file>

<file path=xl/revisions/revisionLog4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31" sId="1">
    <nc r="C67" t="inlineStr">
      <is>
        <t>passed</t>
      </is>
    </nc>
  </rcc>
</revisions>
</file>

<file path=xl/revisions/revisionLog4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32" sId="1">
    <nc r="C73" t="inlineStr">
      <is>
        <t>passed</t>
      </is>
    </nc>
  </rcc>
</revisions>
</file>

<file path=xl/revisions/revisionLog4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33" sId="1">
    <nc r="C136" t="inlineStr">
      <is>
        <t>passed</t>
      </is>
    </nc>
  </rcc>
</revisions>
</file>

<file path=xl/revisions/revisionLog4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34" sId="1">
    <nc r="C134" t="inlineStr">
      <is>
        <t>passed</t>
      </is>
    </nc>
  </rcc>
</revisions>
</file>

<file path=xl/revisions/revisionLog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68" sId="1">
    <nc r="C21" t="inlineStr">
      <is>
        <t>passed</t>
      </is>
    </nc>
  </rcc>
</revisions>
</file>

<file path=xl/revisions/revisionLog5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35" sId="1">
    <nc r="C71" t="inlineStr">
      <is>
        <t>passed</t>
      </is>
    </nc>
  </rcc>
</revisions>
</file>

<file path=xl/revisions/revisionLog5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36" sId="1">
    <nc r="C148" t="inlineStr">
      <is>
        <t>passed</t>
      </is>
    </nc>
  </rcc>
</revisions>
</file>

<file path=xl/revisions/revisionLog5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37" sId="1">
    <nc r="C178" t="inlineStr">
      <is>
        <t>passed</t>
      </is>
    </nc>
  </rcc>
</revisions>
</file>

<file path=xl/revisions/revisionLog5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38" sId="1">
    <nc r="C188" t="inlineStr">
      <is>
        <t>passed</t>
      </is>
    </nc>
  </rcc>
  <rcc rId="439" sId="1">
    <nc r="C208" t="inlineStr">
      <is>
        <t>passed</t>
      </is>
    </nc>
  </rcc>
</revisions>
</file>

<file path=xl/revisions/revisionLog5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40" sId="1">
    <nc r="C200" t="inlineStr">
      <is>
        <t>passed</t>
      </is>
    </nc>
  </rcc>
</revisions>
</file>

<file path=xl/revisions/revisionLog5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41" sId="1">
    <nc r="C157" t="inlineStr">
      <is>
        <t>passed</t>
      </is>
    </nc>
  </rcc>
</revisions>
</file>

<file path=xl/revisions/revisionLog5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42" sId="1">
    <nc r="C170" t="inlineStr">
      <is>
        <t>passed</t>
      </is>
    </nc>
  </rcc>
  <rcc rId="443" sId="1">
    <nc r="C172" t="inlineStr">
      <is>
        <t>passed</t>
      </is>
    </nc>
  </rcc>
</revisions>
</file>

<file path=xl/revisions/revisionLog5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44" sId="1">
    <nc r="C190" t="inlineStr">
      <is>
        <t>passed</t>
      </is>
    </nc>
  </rcc>
</revisions>
</file>

<file path=xl/revisions/revisionLog5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45" sId="1">
    <nc r="C171" t="inlineStr">
      <is>
        <t>pass</t>
      </is>
    </nc>
  </rcc>
  <rrc rId="446" sId="1" ref="D1:D1048576" action="insertCol"/>
  <rcc rId="447" sId="1">
    <nc r="D1" t="inlineStr">
      <is>
        <t>passed by</t>
      </is>
    </nc>
  </rcc>
  <rfmt sheetId="1" sqref="D1">
    <dxf>
      <alignment horizontal="general" vertical="bottom" textRotation="0" wrapText="0" indent="0" justifyLastLine="0" shrinkToFit="0" readingOrder="0"/>
    </dxf>
  </rfmt>
</revisions>
</file>

<file path=xl/revisions/revisionLog5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48" sId="1">
    <oc r="C171" t="inlineStr">
      <is>
        <t>pass</t>
      </is>
    </oc>
    <nc r="C171" t="inlineStr">
      <is>
        <t>passed</t>
      </is>
    </nc>
  </rcc>
  <rcc rId="449" sId="1">
    <nc r="D171">
      <v>1</v>
    </nc>
  </rcc>
</revisions>
</file>

<file path=xl/revisions/revisionLog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69" sId="1">
    <nc r="C48" t="inlineStr">
      <is>
        <t>passed</t>
      </is>
    </nc>
  </rcc>
</revisions>
</file>

<file path=xl/revisions/revisionLog6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50" sId="1">
    <nc r="C36" t="inlineStr">
      <is>
        <t>passed</t>
      </is>
    </nc>
  </rcc>
  <rcc rId="451" sId="1">
    <nc r="D36">
      <v>1</v>
    </nc>
  </rcc>
</revisions>
</file>

<file path=xl/revisions/revisionLog6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52" sId="1">
    <nc r="C97" t="inlineStr">
      <is>
        <t>passed</t>
      </is>
    </nc>
  </rcc>
  <rcc rId="453" sId="1">
    <nc r="D97">
      <v>1</v>
    </nc>
  </rcc>
</revisions>
</file>

<file path=xl/revisions/revisionLog6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54" sId="1">
    <nc r="C186" t="inlineStr">
      <is>
        <t>passed</t>
      </is>
    </nc>
  </rcc>
  <rcc rId="455" sId="1">
    <nc r="D186">
      <v>1</v>
    </nc>
  </rcc>
  <rcc rId="456" sId="1">
    <nc r="C187" t="inlineStr">
      <is>
        <t>passed</t>
      </is>
    </nc>
  </rcc>
  <rcc rId="457" sId="1">
    <nc r="D187">
      <v>1</v>
    </nc>
  </rcc>
  <rcc rId="458" sId="1">
    <nc r="C191" t="inlineStr">
      <is>
        <t>passed</t>
      </is>
    </nc>
  </rcc>
  <rcc rId="459" sId="1">
    <nc r="D191">
      <v>1</v>
    </nc>
  </rcc>
  <rcc rId="460" sId="1">
    <nc r="C192" t="inlineStr">
      <is>
        <t>passed</t>
      </is>
    </nc>
  </rcc>
  <rfmt sheetId="1" sqref="C192">
    <dxf>
      <alignment horizontal="general" vertical="bottom" textRotation="0" wrapText="0" indent="0" justifyLastLine="0" shrinkToFit="0" readingOrder="0"/>
    </dxf>
  </rfmt>
  <rcc rId="461" sId="1">
    <nc r="D192">
      <v>1</v>
    </nc>
  </rcc>
  <rfmt sheetId="1" sqref="D192">
    <dxf>
      <alignment horizontal="general" vertical="bottom" textRotation="0" wrapText="0" indent="0" justifyLastLine="0" shrinkToFit="0" readingOrder="0"/>
    </dxf>
  </rfmt>
</revisions>
</file>

<file path=xl/revisions/revisionLog6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62" sId="1">
    <nc r="C51" t="inlineStr">
      <is>
        <t>passed</t>
      </is>
    </nc>
  </rcc>
  <rcc rId="463" sId="1">
    <nc r="D51">
      <v>1</v>
    </nc>
  </rcc>
</revisions>
</file>

<file path=xl/revisions/revisionLog6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64" sId="1">
    <nc r="C37" t="inlineStr">
      <is>
        <t>passed</t>
      </is>
    </nc>
  </rcc>
  <rcc rId="465" sId="1">
    <nc r="D37">
      <v>1</v>
    </nc>
  </rcc>
</revisions>
</file>

<file path=xl/revisions/revisionLog6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66" sId="1">
    <nc r="C145" t="inlineStr">
      <is>
        <t>passed</t>
      </is>
    </nc>
  </rcc>
  <rcc rId="467" sId="1">
    <nc r="D145">
      <v>1</v>
    </nc>
  </rcc>
  <rcc rId="468" sId="1">
    <nc r="C144" t="inlineStr">
      <is>
        <t>passed</t>
      </is>
    </nc>
  </rcc>
  <rcc rId="469" sId="1">
    <nc r="D144">
      <v>1</v>
    </nc>
  </rcc>
</revisions>
</file>

<file path=xl/revisions/revisionLog6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70" sId="1">
    <nc r="C204" t="inlineStr">
      <is>
        <t>passed</t>
      </is>
    </nc>
  </rcc>
  <rcc rId="471" sId="1">
    <nc r="D204">
      <v>1</v>
    </nc>
  </rcc>
</revisions>
</file>

<file path=xl/revisions/revisionLog6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72" sId="1">
    <nc r="C214" t="inlineStr">
      <is>
        <t>passed</t>
      </is>
    </nc>
  </rcc>
  <rcc rId="473" sId="1">
    <nc r="D214">
      <v>1</v>
    </nc>
  </rcc>
  <rdn rId="0" localSheetId="1" customView="1" name="Z_4455DAA4_AEA5_4FA6_B03F_05690E76A3E2_.wvu.FilterData" hidden="1" oldHidden="1">
    <formula>'RPL_P_DC2_IFWI_BAT (1)'!$A$1:$AN$227</formula>
  </rdn>
  <rcv guid="{4455DAA4-AEA5-4FA6-B03F-05690E76A3E2}" action="add"/>
</revisions>
</file>

<file path=xl/revisions/revisionLog6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75" sId="1">
    <nc r="C201" t="inlineStr">
      <is>
        <t>passed</t>
      </is>
    </nc>
  </rcc>
  <rcc rId="476" sId="1">
    <nc r="D201">
      <v>1</v>
    </nc>
  </rcc>
</revisions>
</file>

<file path=xl/revisions/revisionLog6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77" sId="1">
    <nc r="C135" t="inlineStr">
      <is>
        <t>passed</t>
      </is>
    </nc>
  </rcc>
  <rcc rId="478" sId="1">
    <nc r="D135">
      <v>1</v>
    </nc>
  </rcc>
</revisions>
</file>

<file path=xl/revisions/revisionLog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70" sId="1">
    <nc r="C42" t="inlineStr">
      <is>
        <t>passed</t>
      </is>
    </nc>
  </rcc>
</revisions>
</file>

<file path=xl/revisions/revisionLog7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79" sId="1">
    <nc r="C5" t="inlineStr">
      <is>
        <t>passed</t>
      </is>
    </nc>
  </rcc>
  <rcc rId="480" sId="1">
    <nc r="D5" t="inlineStr">
      <is>
        <t>chaithra</t>
      </is>
    </nc>
  </rcc>
  <rcv guid="{700DB60E-3617-4880-A89F-FAF28C4D47EE}" action="delete"/>
  <rdn rId="0" localSheetId="1" customView="1" name="Z_700DB60E_3617_4880_A89F_FAF28C4D47EE_.wvu.FilterData" hidden="1" oldHidden="1">
    <formula>'RPL_P_DC2_IFWI_BAT (1)'!$A$1:$AN$227</formula>
  </rdn>
  <rcv guid="{700DB60E-3617-4880-A89F-FAF28C4D47EE}" action="add"/>
</revisions>
</file>

<file path=xl/revisions/revisionLog7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82" sId="1">
    <nc r="C206" t="inlineStr">
      <is>
        <t>passed</t>
      </is>
    </nc>
  </rcc>
  <rcc rId="483" sId="1">
    <nc r="D206">
      <v>1</v>
    </nc>
  </rcc>
</revisions>
</file>

<file path=xl/revisions/revisionLog7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84" sId="1">
    <nc r="C66" t="inlineStr">
      <is>
        <t>passed</t>
      </is>
    </nc>
  </rcc>
  <rcc rId="485" sId="1">
    <nc r="D66" t="inlineStr">
      <is>
        <t>chaithra</t>
      </is>
    </nc>
  </rcc>
</revisions>
</file>

<file path=xl/revisions/revisionLog7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86" sId="1">
    <nc r="C39" t="inlineStr">
      <is>
        <t>passed</t>
      </is>
    </nc>
  </rcc>
  <rcc rId="487" sId="1">
    <nc r="D39" t="inlineStr">
      <is>
        <t>chaithra</t>
      </is>
    </nc>
  </rcc>
</revisions>
</file>

<file path=xl/revisions/revisionLog7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88" sId="1">
    <nc r="C52" t="inlineStr">
      <is>
        <t>passed</t>
      </is>
    </nc>
  </rcc>
</revisions>
</file>

<file path=xl/revisions/revisionLog7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dn rId="0" localSheetId="1" customView="1" name="Z_05019C70_7222_4312_A93D_7BE2D3D02EA3_.wvu.FilterData" hidden="1" oldHidden="1">
    <formula>'RPL_P_DC2_IFWI_BAT (1)'!$A$1:$AN$227</formula>
  </rdn>
  <rcv guid="{05019C70-7222-4312-A93D-7BE2D3D02EA3}" action="add"/>
</revisions>
</file>

<file path=xl/revisions/revisionLog7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90" sId="1">
    <nc r="C165" t="inlineStr">
      <is>
        <t>passed</t>
      </is>
    </nc>
  </rcc>
  <rcc rId="491" sId="1">
    <nc r="C33" t="inlineStr">
      <is>
        <t>passed</t>
      </is>
    </nc>
  </rcc>
  <rcc rId="492" sId="1">
    <nc r="C225" t="inlineStr">
      <is>
        <t>passed</t>
      </is>
    </nc>
  </rcc>
  <rfmt sheetId="1" sqref="C225">
    <dxf>
      <alignment horizontal="general" vertical="bottom" textRotation="0" wrapText="0" indent="0" justifyLastLine="0" shrinkToFit="0" readingOrder="0"/>
    </dxf>
  </rfmt>
  <rcc rId="493" sId="1">
    <nc r="C184" t="inlineStr">
      <is>
        <t>passed</t>
      </is>
    </nc>
  </rcc>
  <rfmt sheetId="1" sqref="C184">
    <dxf>
      <alignment horizontal="general" vertical="bottom" textRotation="0" wrapText="0" indent="0" justifyLastLine="0" shrinkToFit="0" readingOrder="0"/>
    </dxf>
  </rfmt>
  <rcc rId="494" sId="1">
    <nc r="C138" t="inlineStr">
      <is>
        <t>passed</t>
      </is>
    </nc>
  </rcc>
  <rfmt sheetId="1" sqref="C138">
    <dxf>
      <alignment horizontal="general" vertical="bottom" textRotation="0" wrapText="0" indent="0" justifyLastLine="0" shrinkToFit="0" readingOrder="0"/>
    </dxf>
  </rfmt>
  <rcc rId="495" sId="1">
    <nc r="C130" t="inlineStr">
      <is>
        <t>passed</t>
      </is>
    </nc>
  </rcc>
  <rfmt sheetId="1" sqref="C130">
    <dxf>
      <alignment horizontal="general" vertical="bottom" textRotation="0" wrapText="0" indent="0" justifyLastLine="0" shrinkToFit="0" readingOrder="0"/>
    </dxf>
  </rfmt>
  <rcc rId="496" sId="1">
    <nc r="C54" t="inlineStr">
      <is>
        <t>passed</t>
      </is>
    </nc>
  </rcc>
  <rfmt sheetId="1" sqref="C54">
    <dxf>
      <alignment horizontal="general" vertical="bottom" textRotation="0" wrapText="0" indent="0" justifyLastLine="0" shrinkToFit="0" readingOrder="0"/>
    </dxf>
  </rfmt>
  <rcc rId="497" sId="1">
    <nc r="C142" t="inlineStr">
      <is>
        <t>passed</t>
      </is>
    </nc>
  </rcc>
  <rfmt sheetId="1" sqref="C142">
    <dxf>
      <alignment horizontal="general" vertical="bottom" textRotation="0" wrapText="0" indent="0" justifyLastLine="0" shrinkToFit="0" readingOrder="0"/>
    </dxf>
  </rfmt>
</revisions>
</file>

<file path=xl/revisions/revisionLog7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98" sId="1">
    <nc r="C98" t="inlineStr">
      <is>
        <t>passed</t>
      </is>
    </nc>
  </rcc>
  <rcc rId="499" sId="1">
    <nc r="D98" t="inlineStr">
      <is>
        <t>chaithra</t>
      </is>
    </nc>
  </rcc>
</revisions>
</file>

<file path=xl/revisions/revisionLog7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00" sId="1">
    <nc r="C86" t="inlineStr">
      <is>
        <t>passed</t>
      </is>
    </nc>
  </rcc>
  <rcc rId="501" sId="1">
    <nc r="C128" t="inlineStr">
      <is>
        <t>passed</t>
      </is>
    </nc>
  </rcc>
  <rcc rId="502" sId="1">
    <nc r="C189" t="inlineStr">
      <is>
        <t>passed</t>
      </is>
    </nc>
  </rcc>
  <rfmt sheetId="1" sqref="C189">
    <dxf>
      <alignment horizontal="general" vertical="bottom" textRotation="0" wrapText="0" indent="0" justifyLastLine="0" shrinkToFit="0" readingOrder="0"/>
    </dxf>
  </rfmt>
  <rcc rId="503" sId="1">
    <nc r="C80" t="inlineStr">
      <is>
        <t>passed</t>
      </is>
    </nc>
  </rcc>
  <rfmt sheetId="1" sqref="C80">
    <dxf>
      <alignment horizontal="general" vertical="bottom" textRotation="0" wrapText="0" indent="0" justifyLastLine="0" shrinkToFit="0" readingOrder="0"/>
    </dxf>
  </rfmt>
  <rcc rId="504" sId="1">
    <nc r="C81" t="inlineStr">
      <is>
        <t>passed</t>
      </is>
    </nc>
  </rcc>
  <rfmt sheetId="1" sqref="C81">
    <dxf>
      <alignment horizontal="general" vertical="bottom" textRotation="0" wrapText="0" indent="0" justifyLastLine="0" shrinkToFit="0" readingOrder="0"/>
    </dxf>
  </rfmt>
  <rcc rId="505" sId="1">
    <nc r="C100" t="inlineStr">
      <is>
        <t>passed</t>
      </is>
    </nc>
  </rcc>
  <rfmt sheetId="1" sqref="C100">
    <dxf>
      <alignment horizontal="general" vertical="bottom" textRotation="0" wrapText="0" indent="0" justifyLastLine="0" shrinkToFit="0" readingOrder="0"/>
    </dxf>
  </rfmt>
  <rcc rId="506" sId="1">
    <nc r="C215" t="inlineStr">
      <is>
        <t>passed</t>
      </is>
    </nc>
  </rcc>
  <rfmt sheetId="1" sqref="C215">
    <dxf>
      <alignment horizontal="general" vertical="bottom" textRotation="0" wrapText="0" indent="0" justifyLastLine="0" shrinkToFit="0" readingOrder="0"/>
    </dxf>
  </rfmt>
  <rcc rId="507" sId="1">
    <nc r="C226" t="inlineStr">
      <is>
        <t>passed</t>
      </is>
    </nc>
  </rcc>
  <rfmt sheetId="1" sqref="C226">
    <dxf>
      <alignment horizontal="general" vertical="bottom" textRotation="0" wrapText="0" indent="0" justifyLastLine="0" shrinkToFit="0" readingOrder="0"/>
    </dxf>
  </rfmt>
  <rcc rId="508" sId="1">
    <nc r="C161" t="inlineStr">
      <is>
        <t>passed</t>
      </is>
    </nc>
  </rcc>
  <rfmt sheetId="1" sqref="C161">
    <dxf>
      <alignment horizontal="general" vertical="bottom" textRotation="0" wrapText="0" indent="0" justifyLastLine="0" shrinkToFit="0" readingOrder="0"/>
    </dxf>
  </rfmt>
  <rcc rId="509" sId="1">
    <nc r="C69" t="inlineStr">
      <is>
        <t>passed</t>
      </is>
    </nc>
  </rcc>
  <rfmt sheetId="1" sqref="C69">
    <dxf>
      <alignment horizontal="general" vertical="bottom" textRotation="0" wrapText="0" indent="0" justifyLastLine="0" shrinkToFit="0" readingOrder="0"/>
    </dxf>
  </rfmt>
  <rcc rId="510" sId="1">
    <nc r="C28" t="inlineStr">
      <is>
        <t>passed</t>
      </is>
    </nc>
  </rcc>
  <rfmt sheetId="1" sqref="C28">
    <dxf>
      <alignment horizontal="general" vertical="bottom" textRotation="0" wrapText="0" indent="0" justifyLastLine="0" shrinkToFit="0" readingOrder="0"/>
    </dxf>
  </rfmt>
  <rcc rId="511" sId="1">
    <nc r="C122" t="inlineStr">
      <is>
        <t>passed</t>
      </is>
    </nc>
  </rcc>
  <rfmt sheetId="1" sqref="C122">
    <dxf>
      <alignment horizontal="general" vertical="bottom" textRotation="0" wrapText="0" indent="0" justifyLastLine="0" shrinkToFit="0" readingOrder="0"/>
    </dxf>
  </rfmt>
  <rcc rId="512" sId="1">
    <nc r="C183" t="inlineStr">
      <is>
        <t>passed</t>
      </is>
    </nc>
  </rcc>
  <rfmt sheetId="1" sqref="C183">
    <dxf>
      <alignment horizontal="general" vertical="bottom" textRotation="0" wrapText="0" indent="0" justifyLastLine="0" shrinkToFit="0" readingOrder="0"/>
    </dxf>
  </rfmt>
  <rcc rId="513" sId="1">
    <nc r="C151" t="inlineStr">
      <is>
        <t>passed</t>
      </is>
    </nc>
  </rcc>
  <rfmt sheetId="1" sqref="C151">
    <dxf>
      <alignment horizontal="general" vertical="bottom" textRotation="0" wrapText="0" indent="0" justifyLastLine="0" shrinkToFit="0" readingOrder="0"/>
    </dxf>
  </rfmt>
  <rcc rId="514" sId="1">
    <nc r="C140" t="inlineStr">
      <is>
        <t>passed</t>
      </is>
    </nc>
  </rcc>
  <rfmt sheetId="1" sqref="C140">
    <dxf>
      <alignment horizontal="general" vertical="bottom" textRotation="0" wrapText="0" indent="0" justifyLastLine="0" shrinkToFit="0" readingOrder="0"/>
    </dxf>
  </rfmt>
  <rcc rId="515" sId="1">
    <nc r="C198" t="inlineStr">
      <is>
        <t>passed</t>
      </is>
    </nc>
  </rcc>
  <rfmt sheetId="1" sqref="C198">
    <dxf>
      <alignment horizontal="general" vertical="bottom" textRotation="0" wrapText="0" indent="0" justifyLastLine="0" shrinkToFit="0" readingOrder="0"/>
    </dxf>
  </rfmt>
</revisions>
</file>

<file path=xl/revisions/revisionLog7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16" sId="1">
    <nc r="C168" t="inlineStr">
      <is>
        <t>passed</t>
      </is>
    </nc>
  </rcc>
  <rcc rId="517" sId="1">
    <nc r="D168" t="inlineStr">
      <is>
        <t>chaithra</t>
      </is>
    </nc>
  </rcc>
  <rcc rId="518" sId="1">
    <nc r="C166" t="inlineStr">
      <is>
        <t>passed</t>
      </is>
    </nc>
  </rcc>
</revisions>
</file>

<file path=xl/revisions/revisionLog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71" sId="1">
    <nc r="C55" t="inlineStr">
      <is>
        <t>passed</t>
      </is>
    </nc>
  </rcc>
</revisions>
</file>

<file path=xl/revisions/revisionLog8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19" sId="1">
    <nc r="C169" t="inlineStr">
      <is>
        <t>passed</t>
      </is>
    </nc>
  </rcc>
  <rcc rId="520" sId="1">
    <nc r="D169" t="inlineStr">
      <is>
        <t>chaithra</t>
      </is>
    </nc>
  </rcc>
</revisions>
</file>

<file path=xl/revisions/revisionLog8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21" sId="1">
    <nc r="C195" t="inlineStr">
      <is>
        <t>passed</t>
      </is>
    </nc>
  </rcc>
  <rcc rId="522" sId="1">
    <nc r="D195" t="inlineStr">
      <is>
        <t>chaithra</t>
      </is>
    </nc>
  </rcc>
</revisions>
</file>

<file path=xl/revisions/revisionLog8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dn rId="0" localSheetId="1" customView="1" name="Z_76AEE954_4E98_48D9_B9BA_6601F637332C_.wvu.FilterData" hidden="1" oldHidden="1">
    <formula>'RPL_P_DC2_IFWI_BAT (1)'!$A$1:$AN$227</formula>
  </rdn>
  <rcv guid="{76AEE954-4E98-48D9-B9BA-6601F637332C}" action="add"/>
</revisions>
</file>

<file path=xl/revisions/revisionLog8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24" sId="1">
    <oc r="C225" t="inlineStr">
      <is>
        <t>passed</t>
      </is>
    </oc>
    <nc r="C225"/>
  </rcc>
  <rcv guid="{76AEE954-4E98-48D9-B9BA-6601F637332C}" action="delete"/>
  <rdn rId="0" localSheetId="1" customView="1" name="Z_76AEE954_4E98_48D9_B9BA_6601F637332C_.wvu.FilterData" hidden="1" oldHidden="1">
    <formula>'RPL_P_DC2_IFWI_BAT (1)'!$A$1:$AN$227</formula>
    <oldFormula>'RPL_P_DC2_IFWI_BAT (1)'!$A$1:$AN$227</oldFormula>
  </rdn>
  <rcv guid="{76AEE954-4E98-48D9-B9BA-6601F637332C}" action="add"/>
</revisions>
</file>

<file path=xl/revisions/revisionLog8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26" sId="1">
    <nc r="C123" t="inlineStr">
      <is>
        <t>passed</t>
      </is>
    </nc>
  </rcc>
  <rcc rId="527" sId="1">
    <nc r="C82" t="inlineStr">
      <is>
        <t>passed</t>
      </is>
    </nc>
  </rcc>
</revisions>
</file>

<file path=xl/revisions/revisionLog8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28" sId="1">
    <nc r="C83" t="inlineStr">
      <is>
        <t>passed</t>
      </is>
    </nc>
  </rcc>
</revisions>
</file>

<file path=xl/revisions/revisionLog8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29" sId="1">
    <oc r="C82" t="inlineStr">
      <is>
        <t>passed</t>
      </is>
    </oc>
    <nc r="C82"/>
  </rcc>
  <rcv guid="{76AEE954-4E98-48D9-B9BA-6601F637332C}" action="delete"/>
  <rdn rId="0" localSheetId="1" customView="1" name="Z_76AEE954_4E98_48D9_B9BA_6601F637332C_.wvu.FilterData" hidden="1" oldHidden="1">
    <formula>'RPL_P_DC2_IFWI_BAT (1)'!$A$1:$AN$227</formula>
    <oldFormula>'RPL_P_DC2_IFWI_BAT (1)'!$A$1:$AN$227</oldFormula>
  </rdn>
  <rcv guid="{76AEE954-4E98-48D9-B9BA-6601F637332C}" action="add"/>
</revisions>
</file>

<file path=xl/revisions/revisionLog8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05019C70-7222-4312-A93D-7BE2D3D02EA3}" action="delete"/>
  <rdn rId="0" localSheetId="1" customView="1" name="Z_05019C70_7222_4312_A93D_7BE2D3D02EA3_.wvu.FilterData" hidden="1" oldHidden="1">
    <formula>'RPL_P_DC2_IFWI_BAT (1)'!$A$1:$AN$227</formula>
    <oldFormula>'RPL_P_DC2_IFWI_BAT (1)'!$A$1:$AN$227</oldFormula>
  </rdn>
  <rcv guid="{05019C70-7222-4312-A93D-7BE2D3D02EA3}" action="add"/>
</revisions>
</file>

<file path=xl/revisions/revisionLog8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32" sId="1">
    <nc r="C82" t="inlineStr">
      <is>
        <t>passed</t>
      </is>
    </nc>
  </rcc>
</revisions>
</file>

<file path=xl/revisions/revisionLog8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33" sId="1">
    <nc r="C84" t="inlineStr">
      <is>
        <t>passed</t>
      </is>
    </nc>
  </rcc>
  <rcc rId="534" sId="1">
    <nc r="C85" t="inlineStr">
      <is>
        <t>passed</t>
      </is>
    </nc>
  </rcc>
  <rcc rId="535" sId="1">
    <nc r="C87" t="inlineStr">
      <is>
        <t>passed</t>
      </is>
    </nc>
  </rcc>
  <rcc rId="536" sId="1">
    <nc r="D84" t="inlineStr">
      <is>
        <t>v</t>
      </is>
    </nc>
  </rcc>
  <rcc rId="537" sId="1">
    <nc r="D85" t="inlineStr">
      <is>
        <t>v</t>
      </is>
    </nc>
  </rcc>
  <rcc rId="538" sId="1">
    <nc r="D87" t="inlineStr">
      <is>
        <t>v</t>
      </is>
    </nc>
  </rcc>
  <rcv guid="{76AEE954-4E98-48D9-B9BA-6601F637332C}" action="delete"/>
  <rdn rId="0" localSheetId="1" customView="1" name="Z_76AEE954_4E98_48D9_B9BA_6601F637332C_.wvu.FilterData" hidden="1" oldHidden="1">
    <formula>'RPL_P_DC2_IFWI_BAT (1)'!$A$1:$AN$227</formula>
    <oldFormula>'RPL_P_DC2_IFWI_BAT (1)'!$A$1:$AN$227</oldFormula>
  </rdn>
  <rcv guid="{76AEE954-4E98-48D9-B9BA-6601F637332C}" action="add"/>
</revisions>
</file>

<file path=xl/revisions/revisionLog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72" sId="1">
    <nc r="C62" t="inlineStr">
      <is>
        <t>passed</t>
      </is>
    </nc>
  </rcc>
</revisions>
</file>

<file path=xl/revisions/revisionLog9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40" sId="1">
    <nc r="C115" t="inlineStr">
      <is>
        <t>passed</t>
      </is>
    </nc>
  </rcc>
  <rcc rId="541" sId="1">
    <nc r="D115">
      <v>1</v>
    </nc>
  </rcc>
</revisions>
</file>

<file path=xl/revisions/revisionLog9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42" sId="1">
    <nc r="D165" t="inlineStr">
      <is>
        <t>h</t>
      </is>
    </nc>
  </rcc>
  <rcc rId="543" sId="1">
    <nc r="D33" t="inlineStr">
      <is>
        <t>h</t>
      </is>
    </nc>
  </rcc>
  <rcc rId="544" sId="1">
    <nc r="D67" t="inlineStr">
      <is>
        <t>h</t>
      </is>
    </nc>
  </rcc>
  <rfmt sheetId="1" sqref="D67">
    <dxf>
      <alignment horizontal="general" vertical="bottom" textRotation="0" wrapText="0" indent="0" justifyLastLine="0" shrinkToFit="0" readingOrder="0"/>
    </dxf>
  </rfmt>
  <rcc rId="545" sId="1">
    <nc r="D88" t="inlineStr">
      <is>
        <t>h</t>
      </is>
    </nc>
  </rcc>
  <rfmt sheetId="1" sqref="D88">
    <dxf>
      <alignment horizontal="general" vertical="bottom" textRotation="0" wrapText="0" indent="0" justifyLastLine="0" shrinkToFit="0" readingOrder="0"/>
    </dxf>
  </rfmt>
  <rcc rId="546" sId="1">
    <nc r="D184" t="inlineStr">
      <is>
        <t>h</t>
      </is>
    </nc>
  </rcc>
  <rfmt sheetId="1" sqref="D184">
    <dxf>
      <alignment horizontal="general" vertical="bottom" textRotation="0" wrapText="0" indent="0" justifyLastLine="0" shrinkToFit="0" readingOrder="0"/>
    </dxf>
  </rfmt>
  <rcc rId="547" sId="1">
    <nc r="D154" t="inlineStr">
      <is>
        <t>h</t>
      </is>
    </nc>
  </rcc>
  <rfmt sheetId="1" sqref="D154">
    <dxf>
      <alignment horizontal="general" vertical="bottom" textRotation="0" wrapText="0" indent="0" justifyLastLine="0" shrinkToFit="0" readingOrder="0"/>
    </dxf>
  </rfmt>
  <rcc rId="548" sId="1">
    <nc r="D138" t="inlineStr">
      <is>
        <t>h</t>
      </is>
    </nc>
  </rcc>
  <rfmt sheetId="1" sqref="D138">
    <dxf>
      <alignment horizontal="general" vertical="bottom" textRotation="0" wrapText="0" indent="0" justifyLastLine="0" shrinkToFit="0" readingOrder="0"/>
    </dxf>
  </rfmt>
  <rcc rId="549" sId="1">
    <nc r="D130" t="inlineStr">
      <is>
        <t>h</t>
      </is>
    </nc>
  </rcc>
  <rfmt sheetId="1" sqref="D130">
    <dxf>
      <alignment horizontal="general" vertical="bottom" textRotation="0" wrapText="0" indent="0" justifyLastLine="0" shrinkToFit="0" readingOrder="0"/>
    </dxf>
  </rfmt>
  <rcc rId="550" sId="1">
    <nc r="D54" t="inlineStr">
      <is>
        <t>h</t>
      </is>
    </nc>
  </rcc>
  <rfmt sheetId="1" sqref="D54">
    <dxf>
      <alignment horizontal="general" vertical="bottom" textRotation="0" wrapText="0" indent="0" justifyLastLine="0" shrinkToFit="0" readingOrder="0"/>
    </dxf>
  </rfmt>
  <rcc rId="551" sId="1">
    <nc r="D142" t="inlineStr">
      <is>
        <t>h</t>
      </is>
    </nc>
  </rcc>
  <rfmt sheetId="1" sqref="D142">
    <dxf>
      <alignment horizontal="general" vertical="bottom" textRotation="0" wrapText="0" indent="0" justifyLastLine="0" shrinkToFit="0" readingOrder="0"/>
    </dxf>
  </rfmt>
  <rcc rId="552" sId="1">
    <nc r="D86" t="inlineStr">
      <is>
        <t>h</t>
      </is>
    </nc>
  </rcc>
  <rcc rId="553" sId="1">
    <nc r="D128" t="inlineStr">
      <is>
        <t>h</t>
      </is>
    </nc>
  </rcc>
  <rcc rId="554" sId="1">
    <nc r="D189" t="inlineStr">
      <is>
        <t>h</t>
      </is>
    </nc>
  </rcc>
  <rfmt sheetId="1" sqref="D189">
    <dxf>
      <alignment horizontal="general" vertical="bottom" textRotation="0" wrapText="0" indent="0" justifyLastLine="0" shrinkToFit="0" readingOrder="0"/>
    </dxf>
  </rfmt>
  <rcc rId="555" sId="1">
    <nc r="D70" t="inlineStr">
      <is>
        <t>h</t>
      </is>
    </nc>
  </rcc>
  <rfmt sheetId="1" sqref="D70">
    <dxf>
      <alignment horizontal="general" vertical="bottom" textRotation="0" wrapText="0" indent="0" justifyLastLine="0" shrinkToFit="0" readingOrder="0"/>
    </dxf>
  </rfmt>
  <rcc rId="556" sId="1">
    <nc r="D80" t="inlineStr">
      <is>
        <t>h</t>
      </is>
    </nc>
  </rcc>
  <rfmt sheetId="1" sqref="D80">
    <dxf>
      <alignment horizontal="general" vertical="bottom" textRotation="0" wrapText="0" indent="0" justifyLastLine="0" shrinkToFit="0" readingOrder="0"/>
    </dxf>
  </rfmt>
  <rcc rId="557" sId="1">
    <nc r="D81" t="inlineStr">
      <is>
        <t>h</t>
      </is>
    </nc>
  </rcc>
  <rfmt sheetId="1" sqref="D81">
    <dxf>
      <alignment horizontal="general" vertical="bottom" textRotation="0" wrapText="0" indent="0" justifyLastLine="0" shrinkToFit="0" readingOrder="0"/>
    </dxf>
  </rfmt>
  <rcc rId="558" sId="1">
    <nc r="D100" t="inlineStr">
      <is>
        <t>h</t>
      </is>
    </nc>
  </rcc>
  <rfmt sheetId="1" sqref="D100">
    <dxf>
      <alignment horizontal="general" vertical="bottom" textRotation="0" wrapText="0" indent="0" justifyLastLine="0" shrinkToFit="0" readingOrder="0"/>
    </dxf>
  </rfmt>
  <rcc rId="559" sId="1">
    <nc r="D215" t="inlineStr">
      <is>
        <t>h</t>
      </is>
    </nc>
  </rcc>
  <rfmt sheetId="1" sqref="D215">
    <dxf>
      <alignment horizontal="general" vertical="bottom" textRotation="0" wrapText="0" indent="0" justifyLastLine="0" shrinkToFit="0" readingOrder="0"/>
    </dxf>
  </rfmt>
  <rcc rId="560" sId="1">
    <nc r="D226" t="inlineStr">
      <is>
        <t>h</t>
      </is>
    </nc>
  </rcc>
  <rfmt sheetId="1" sqref="D226">
    <dxf>
      <alignment horizontal="general" vertical="bottom" textRotation="0" wrapText="0" indent="0" justifyLastLine="0" shrinkToFit="0" readingOrder="0"/>
    </dxf>
  </rfmt>
  <rcc rId="561" sId="1">
    <nc r="D161" t="inlineStr">
      <is>
        <t>h</t>
      </is>
    </nc>
  </rcc>
  <rfmt sheetId="1" sqref="D161">
    <dxf>
      <alignment horizontal="general" vertical="bottom" textRotation="0" wrapText="0" indent="0" justifyLastLine="0" shrinkToFit="0" readingOrder="0"/>
    </dxf>
  </rfmt>
  <rcc rId="562" sId="1">
    <nc r="D69" t="inlineStr">
      <is>
        <t>h</t>
      </is>
    </nc>
  </rcc>
  <rfmt sheetId="1" sqref="D69">
    <dxf>
      <alignment horizontal="general" vertical="bottom" textRotation="0" wrapText="0" indent="0" justifyLastLine="0" shrinkToFit="0" readingOrder="0"/>
    </dxf>
  </rfmt>
  <rcc rId="563" sId="1">
    <nc r="D28" t="inlineStr">
      <is>
        <t>h</t>
      </is>
    </nc>
  </rcc>
  <rfmt sheetId="1" sqref="D28">
    <dxf>
      <alignment horizontal="general" vertical="bottom" textRotation="0" wrapText="0" indent="0" justifyLastLine="0" shrinkToFit="0" readingOrder="0"/>
    </dxf>
  </rfmt>
  <rcc rId="564" sId="1">
    <nc r="D122" t="inlineStr">
      <is>
        <t>h</t>
      </is>
    </nc>
  </rcc>
  <rfmt sheetId="1" sqref="D122">
    <dxf>
      <alignment horizontal="general" vertical="bottom" textRotation="0" wrapText="0" indent="0" justifyLastLine="0" shrinkToFit="0" readingOrder="0"/>
    </dxf>
  </rfmt>
  <rcc rId="565" sId="1">
    <nc r="D183" t="inlineStr">
      <is>
        <t>h</t>
      </is>
    </nc>
  </rcc>
  <rfmt sheetId="1" sqref="D183">
    <dxf>
      <alignment horizontal="general" vertical="bottom" textRotation="0" wrapText="0" indent="0" justifyLastLine="0" shrinkToFit="0" readingOrder="0"/>
    </dxf>
  </rfmt>
  <rcc rId="566" sId="1">
    <nc r="D52" t="inlineStr">
      <is>
        <t>h</t>
      </is>
    </nc>
  </rcc>
  <rfmt sheetId="1" sqref="D52">
    <dxf>
      <alignment horizontal="general" vertical="bottom" textRotation="0" wrapText="0" indent="0" justifyLastLine="0" shrinkToFit="0" readingOrder="0"/>
    </dxf>
  </rfmt>
  <rcc rId="567" sId="1">
    <nc r="D151" t="inlineStr">
      <is>
        <t>h</t>
      </is>
    </nc>
  </rcc>
  <rfmt sheetId="1" sqref="D151">
    <dxf>
      <alignment horizontal="general" vertical="bottom" textRotation="0" wrapText="0" indent="0" justifyLastLine="0" shrinkToFit="0" readingOrder="0"/>
    </dxf>
  </rfmt>
  <rcc rId="568" sId="1">
    <nc r="D140" t="inlineStr">
      <is>
        <t>h</t>
      </is>
    </nc>
  </rcc>
  <rfmt sheetId="1" sqref="D140">
    <dxf>
      <alignment horizontal="general" vertical="bottom" textRotation="0" wrapText="0" indent="0" justifyLastLine="0" shrinkToFit="0" readingOrder="0"/>
    </dxf>
  </rfmt>
  <rcc rId="569" sId="1">
    <nc r="D198" t="inlineStr">
      <is>
        <t>h</t>
      </is>
    </nc>
  </rcc>
  <rfmt sheetId="1" sqref="D198">
    <dxf>
      <alignment horizontal="general" vertical="bottom" textRotation="0" wrapText="0" indent="0" justifyLastLine="0" shrinkToFit="0" readingOrder="0"/>
    </dxf>
  </rfmt>
</revisions>
</file>

<file path=xl/revisions/revisionLog9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70" sId="1">
    <nc r="C61" t="inlineStr">
      <is>
        <t>passed</t>
      </is>
    </nc>
  </rcc>
</revisions>
</file>

<file path=xl/revisions/revisionLog9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71" sId="1">
    <nc r="C225" t="inlineStr">
      <is>
        <t>passed</t>
      </is>
    </nc>
  </rcc>
  <rcc rId="572" sId="1">
    <nc r="D225" t="inlineStr">
      <is>
        <t>h</t>
      </is>
    </nc>
  </rcc>
  <rcc rId="573" sId="1">
    <nc r="C113" t="inlineStr">
      <is>
        <t>passed</t>
      </is>
    </nc>
  </rcc>
  <rcc rId="574" sId="1">
    <nc r="D113" t="inlineStr">
      <is>
        <t>h</t>
      </is>
    </nc>
  </rcc>
  <rcc rId="575" sId="1">
    <nc r="C118" t="inlineStr">
      <is>
        <t>passed</t>
      </is>
    </nc>
  </rcc>
  <rcc rId="576" sId="1">
    <nc r="D118" t="inlineStr">
      <is>
        <t>h</t>
      </is>
    </nc>
  </rcc>
  <rcc rId="577" sId="1">
    <nc r="C129" t="inlineStr">
      <is>
        <t>passed</t>
      </is>
    </nc>
  </rcc>
  <rcc rId="578" sId="1">
    <nc r="D129" t="inlineStr">
      <is>
        <t>h</t>
      </is>
    </nc>
  </rcc>
</revisions>
</file>

<file path=xl/revisions/revisionLog9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76AEE954-4E98-48D9-B9BA-6601F637332C}" action="delete"/>
  <rdn rId="0" localSheetId="1" customView="1" name="Z_76AEE954_4E98_48D9_B9BA_6601F637332C_.wvu.FilterData" hidden="1" oldHidden="1">
    <formula>'RPL_P_DC2_IFWI_BAT (1)'!$A$1:$AN$227</formula>
    <oldFormula>'RPL_P_DC2_IFWI_BAT (1)'!$A$1:$AN$227</oldFormula>
  </rdn>
  <rcv guid="{76AEE954-4E98-48D9-B9BA-6601F637332C}" action="add"/>
</revisions>
</file>

<file path=xl/revisions/revisionLog9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80" sId="1">
    <nc r="C78" t="inlineStr">
      <is>
        <t>passed</t>
      </is>
    </nc>
  </rcc>
  <rcc rId="581" sId="1">
    <nc r="D78" t="inlineStr">
      <is>
        <t>v</t>
      </is>
    </nc>
  </rcc>
</revisions>
</file>

<file path=xl/revisions/revisionLog9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82" sId="1">
    <nc r="C40" t="inlineStr">
      <is>
        <t>passed</t>
      </is>
    </nc>
  </rcc>
  <rcc rId="583" sId="1">
    <nc r="D40">
      <v>1</v>
    </nc>
  </rcc>
</revisions>
</file>

<file path=xl/revisions/revisionLog9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dn rId="0" localSheetId="1" customView="1" name="Z_2A834961_B3F5_43F9_952F_B545FE5DBB24_.wvu.FilterData" hidden="1" oldHidden="1">
    <formula>'RPL_P_DC2_IFWI_BAT (1)'!$A$1:$AN$227</formula>
  </rdn>
  <rcv guid="{2A834961-B3F5-43F9-952F-B545FE5DBB24}" action="add"/>
</revisions>
</file>

<file path=xl/revisions/revisionLog9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85" sId="1">
    <nc r="C14" t="inlineStr">
      <is>
        <t>passed</t>
      </is>
    </nc>
  </rcc>
  <rcc rId="586" sId="1">
    <nc r="D14">
      <v>1</v>
    </nc>
  </rcc>
</revisions>
</file>

<file path=xl/revisions/revisionLog9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87" sId="1">
    <nc r="C74" t="inlineStr">
      <is>
        <t>passed</t>
      </is>
    </nc>
  </rcc>
  <rcc rId="588" sId="1">
    <nc r="D74" t="inlineStr">
      <is>
        <t>h</t>
      </is>
    </nc>
  </rcc>
</revisions>
</file>

<file path=xl/revisions/userNames1.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4">
  <userInfo guid="{23024E14-979D-454F-A586-92FDFDB24B43}" name="Pillappa, ChaithraX" id="-1541645731" dateTime="2022-11-07T15:27:57"/>
  <userInfo guid="{BC14E927-1D16-49D7-916C-DBD040F94703}" name="Mabusab, IkbalsabX" id="-515491" dateTime="2022-11-07T15:28:42"/>
  <userInfo guid="{B2F6A499-FD41-4DA5-81AC-0AA110B672E9}" name="Venkatesh, GurramX" id="-1444180926" dateTime="2022-11-08T12:24:43"/>
  <userInfo guid="{128400B8-D21F-4C4D-B7E4-07568ACA8465}" name="Pandurangan, HarirajkumarX" id="-227645088" dateTime="2022-11-08T17:37:16"/>
</us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6/relationships/wsSortMap" Target="wsSortMap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N227"/>
  <sheetViews>
    <sheetView tabSelected="1" topLeftCell="A151" zoomScaleNormal="100" workbookViewId="0">
      <selection activeCell="C1" sqref="C1"/>
    </sheetView>
  </sheetViews>
  <sheetFormatPr defaultColWidth="8.88671875" defaultRowHeight="14.4" x14ac:dyDescent="0.3"/>
  <cols>
    <col min="1" max="1" width="11.77734375" style="1" bestFit="1" customWidth="1"/>
    <col min="2" max="2" width="94.5546875" style="1" customWidth="1"/>
    <col min="3" max="16384" width="8.88671875" style="1"/>
  </cols>
  <sheetData>
    <row r="1" spans="1:40" x14ac:dyDescent="0.3">
      <c r="A1" s="1" t="s">
        <v>2216</v>
      </c>
      <c r="B1" s="1" t="s">
        <v>2217</v>
      </c>
      <c r="C1" s="1" t="s">
        <v>2218</v>
      </c>
      <c r="D1" s="1" t="s">
        <v>2209</v>
      </c>
      <c r="E1" s="1" t="s">
        <v>0</v>
      </c>
      <c r="F1" s="1" t="s">
        <v>1</v>
      </c>
      <c r="G1" s="1" t="s">
        <v>2</v>
      </c>
      <c r="H1" s="1" t="s">
        <v>3</v>
      </c>
      <c r="I1" s="1" t="s">
        <v>4</v>
      </c>
      <c r="J1" s="1" t="s">
        <v>5</v>
      </c>
      <c r="K1" s="1" t="s">
        <v>6</v>
      </c>
      <c r="L1" s="1" t="s">
        <v>7</v>
      </c>
      <c r="M1" s="1" t="s">
        <v>8</v>
      </c>
      <c r="N1" s="1" t="s">
        <v>9</v>
      </c>
      <c r="O1" s="1" t="s">
        <v>10</v>
      </c>
      <c r="P1" s="1" t="s">
        <v>11</v>
      </c>
      <c r="Q1" s="1" t="s">
        <v>12</v>
      </c>
      <c r="R1" s="1" t="s">
        <v>13</v>
      </c>
      <c r="S1" s="1" t="s">
        <v>14</v>
      </c>
      <c r="T1" s="1" t="s">
        <v>15</v>
      </c>
      <c r="U1" s="1" t="s">
        <v>16</v>
      </c>
      <c r="V1" s="1" t="s">
        <v>17</v>
      </c>
      <c r="W1" s="1" t="s">
        <v>18</v>
      </c>
      <c r="X1" s="1" t="s">
        <v>19</v>
      </c>
      <c r="Y1" s="1" t="s">
        <v>20</v>
      </c>
      <c r="Z1" s="1" t="s">
        <v>21</v>
      </c>
      <c r="AA1" s="1" t="s">
        <v>22</v>
      </c>
      <c r="AB1" s="1" t="s">
        <v>23</v>
      </c>
      <c r="AC1" s="1" t="s">
        <v>24</v>
      </c>
      <c r="AD1" s="1" t="s">
        <v>25</v>
      </c>
      <c r="AE1" s="1" t="s">
        <v>26</v>
      </c>
      <c r="AF1" s="1" t="s">
        <v>27</v>
      </c>
      <c r="AG1" s="1" t="s">
        <v>28</v>
      </c>
      <c r="AH1" s="1" t="s">
        <v>29</v>
      </c>
      <c r="AI1" s="1" t="s">
        <v>30</v>
      </c>
      <c r="AJ1" s="1" t="s">
        <v>31</v>
      </c>
      <c r="AK1" s="1" t="s">
        <v>32</v>
      </c>
      <c r="AL1" s="1" t="s">
        <v>33</v>
      </c>
      <c r="AM1" s="1" t="s">
        <v>34</v>
      </c>
      <c r="AN1" s="1" t="s">
        <v>35</v>
      </c>
    </row>
    <row r="2" spans="1:40" x14ac:dyDescent="0.3">
      <c r="A2" s="1" t="str">
        <f>HYPERLINK("https://hsdes.intel.com/resource/14013118756","14013118756")</f>
        <v>14013118756</v>
      </c>
      <c r="B2" s="1" t="s">
        <v>36</v>
      </c>
      <c r="C2" s="1" t="s">
        <v>2205</v>
      </c>
      <c r="F2" s="1" t="s">
        <v>37</v>
      </c>
      <c r="G2" s="1" t="s">
        <v>38</v>
      </c>
      <c r="H2" s="1" t="s">
        <v>39</v>
      </c>
      <c r="I2" s="1" t="s">
        <v>40</v>
      </c>
      <c r="J2" s="1" t="s">
        <v>41</v>
      </c>
      <c r="K2" s="1" t="s">
        <v>42</v>
      </c>
      <c r="L2" s="1">
        <v>12</v>
      </c>
      <c r="M2" s="1">
        <v>10</v>
      </c>
      <c r="N2" s="1" t="s">
        <v>43</v>
      </c>
      <c r="O2" s="1" t="s">
        <v>44</v>
      </c>
      <c r="P2" s="1" t="s">
        <v>45</v>
      </c>
      <c r="Q2" s="1" t="s">
        <v>46</v>
      </c>
      <c r="R2" s="1" t="s">
        <v>47</v>
      </c>
      <c r="S2" s="1" t="s">
        <v>43</v>
      </c>
      <c r="T2" s="1" t="s">
        <v>48</v>
      </c>
      <c r="V2" s="1" t="s">
        <v>49</v>
      </c>
      <c r="W2" s="1" t="s">
        <v>50</v>
      </c>
      <c r="X2" s="1" t="s">
        <v>51</v>
      </c>
      <c r="Y2" s="1" t="s">
        <v>52</v>
      </c>
      <c r="Z2" s="1" t="s">
        <v>53</v>
      </c>
      <c r="AA2" s="1" t="s">
        <v>54</v>
      </c>
      <c r="AC2" s="1" t="s">
        <v>55</v>
      </c>
      <c r="AD2" s="1" t="s">
        <v>56</v>
      </c>
      <c r="AF2" s="1" t="s">
        <v>57</v>
      </c>
      <c r="AG2" s="1" t="s">
        <v>58</v>
      </c>
      <c r="AJ2" s="1" t="s">
        <v>59</v>
      </c>
      <c r="AK2" s="1" t="s">
        <v>60</v>
      </c>
      <c r="AL2" s="1" t="s">
        <v>61</v>
      </c>
      <c r="AM2" s="1" t="s">
        <v>62</v>
      </c>
      <c r="AN2" s="1" t="s">
        <v>63</v>
      </c>
    </row>
    <row r="3" spans="1:40" x14ac:dyDescent="0.3">
      <c r="A3" s="1" t="str">
        <f>HYPERLINK("https://hsdes.intel.com/resource/14013120952","14013120952")</f>
        <v>14013120952</v>
      </c>
      <c r="B3" s="1" t="s">
        <v>64</v>
      </c>
      <c r="C3" s="1" t="s">
        <v>2205</v>
      </c>
      <c r="F3" s="1" t="s">
        <v>65</v>
      </c>
      <c r="G3" s="1" t="s">
        <v>66</v>
      </c>
      <c r="H3" s="1" t="s">
        <v>39</v>
      </c>
      <c r="I3" s="1" t="s">
        <v>40</v>
      </c>
      <c r="J3" s="1" t="s">
        <v>41</v>
      </c>
      <c r="K3" s="1" t="s">
        <v>67</v>
      </c>
      <c r="L3" s="1">
        <v>10</v>
      </c>
      <c r="M3" s="1">
        <v>5</v>
      </c>
      <c r="N3" s="1" t="s">
        <v>68</v>
      </c>
      <c r="O3" s="1" t="s">
        <v>69</v>
      </c>
      <c r="P3" s="1" t="s">
        <v>70</v>
      </c>
      <c r="Q3" s="1" t="s">
        <v>71</v>
      </c>
      <c r="R3" s="1" t="s">
        <v>72</v>
      </c>
      <c r="S3" s="1" t="s">
        <v>68</v>
      </c>
      <c r="T3" s="1" t="s">
        <v>73</v>
      </c>
      <c r="U3" s="1" t="s">
        <v>74</v>
      </c>
      <c r="V3" s="1" t="s">
        <v>75</v>
      </c>
      <c r="W3" s="1" t="s">
        <v>76</v>
      </c>
      <c r="X3" s="1" t="s">
        <v>51</v>
      </c>
      <c r="Y3" s="1" t="s">
        <v>52</v>
      </c>
      <c r="Z3" s="1" t="s">
        <v>77</v>
      </c>
      <c r="AA3" s="1" t="s">
        <v>78</v>
      </c>
      <c r="AC3" s="1" t="s">
        <v>55</v>
      </c>
      <c r="AD3" s="1" t="s">
        <v>56</v>
      </c>
      <c r="AF3" s="1" t="s">
        <v>57</v>
      </c>
      <c r="AG3" s="1" t="s">
        <v>58</v>
      </c>
      <c r="AJ3" s="1" t="s">
        <v>59</v>
      </c>
      <c r="AK3" s="1" t="s">
        <v>60</v>
      </c>
      <c r="AL3" s="1" t="s">
        <v>79</v>
      </c>
      <c r="AM3" s="1" t="s">
        <v>80</v>
      </c>
      <c r="AN3" s="1" t="s">
        <v>81</v>
      </c>
    </row>
    <row r="4" spans="1:40" x14ac:dyDescent="0.3">
      <c r="A4" s="1" t="str">
        <f>HYPERLINK("https://hsdes.intel.com/resource/14013120979","14013120979")</f>
        <v>14013120979</v>
      </c>
      <c r="B4" s="1" t="s">
        <v>82</v>
      </c>
      <c r="C4" s="1" t="s">
        <v>2205</v>
      </c>
      <c r="F4" s="1" t="s">
        <v>65</v>
      </c>
      <c r="G4" s="1" t="s">
        <v>66</v>
      </c>
      <c r="H4" s="1" t="s">
        <v>39</v>
      </c>
      <c r="I4" s="1" t="s">
        <v>40</v>
      </c>
      <c r="J4" s="1" t="s">
        <v>41</v>
      </c>
      <c r="K4" s="1" t="s">
        <v>67</v>
      </c>
      <c r="L4" s="1">
        <v>30</v>
      </c>
      <c r="M4" s="1">
        <v>10</v>
      </c>
      <c r="N4" s="1" t="s">
        <v>83</v>
      </c>
      <c r="O4" s="1" t="s">
        <v>69</v>
      </c>
      <c r="P4" s="1" t="s">
        <v>84</v>
      </c>
      <c r="Q4" s="1" t="s">
        <v>71</v>
      </c>
      <c r="R4" s="1" t="s">
        <v>85</v>
      </c>
      <c r="S4" s="1" t="s">
        <v>83</v>
      </c>
      <c r="T4" s="1" t="s">
        <v>73</v>
      </c>
      <c r="U4" s="1" t="s">
        <v>74</v>
      </c>
      <c r="V4" s="1" t="s">
        <v>75</v>
      </c>
      <c r="W4" s="1" t="s">
        <v>86</v>
      </c>
      <c r="X4" s="1" t="s">
        <v>51</v>
      </c>
      <c r="Y4" s="1" t="s">
        <v>52</v>
      </c>
      <c r="Z4" s="1" t="s">
        <v>87</v>
      </c>
      <c r="AA4" s="1" t="s">
        <v>88</v>
      </c>
      <c r="AC4" s="1" t="s">
        <v>55</v>
      </c>
      <c r="AD4" s="1" t="s">
        <v>56</v>
      </c>
      <c r="AF4" s="1" t="s">
        <v>57</v>
      </c>
      <c r="AG4" s="1" t="s">
        <v>58</v>
      </c>
      <c r="AJ4" s="1" t="s">
        <v>59</v>
      </c>
      <c r="AK4" s="1" t="s">
        <v>60</v>
      </c>
      <c r="AL4" s="1" t="s">
        <v>89</v>
      </c>
      <c r="AM4" s="1" t="s">
        <v>90</v>
      </c>
      <c r="AN4" s="1" t="s">
        <v>91</v>
      </c>
    </row>
    <row r="5" spans="1:40" x14ac:dyDescent="0.3">
      <c r="A5" s="1" t="str">
        <f>HYPERLINK("https://hsdes.intel.com/resource/14013121252","14013121252")</f>
        <v>14013121252</v>
      </c>
      <c r="B5" s="1" t="s">
        <v>92</v>
      </c>
      <c r="C5" s="1" t="s">
        <v>2205</v>
      </c>
      <c r="D5" s="1" t="s">
        <v>2211</v>
      </c>
      <c r="F5" s="1" t="s">
        <v>93</v>
      </c>
      <c r="G5" s="1" t="s">
        <v>38</v>
      </c>
      <c r="H5" s="1" t="s">
        <v>39</v>
      </c>
      <c r="I5" s="1" t="s">
        <v>40</v>
      </c>
      <c r="J5" s="1" t="s">
        <v>41</v>
      </c>
      <c r="K5" s="1" t="s">
        <v>94</v>
      </c>
      <c r="L5" s="1">
        <v>20</v>
      </c>
      <c r="M5" s="1">
        <v>15</v>
      </c>
      <c r="N5" s="1" t="s">
        <v>95</v>
      </c>
      <c r="O5" s="1" t="s">
        <v>96</v>
      </c>
      <c r="P5" s="1" t="s">
        <v>97</v>
      </c>
      <c r="Q5" s="1" t="s">
        <v>98</v>
      </c>
      <c r="R5" s="1" t="s">
        <v>99</v>
      </c>
      <c r="S5" s="1" t="s">
        <v>95</v>
      </c>
      <c r="T5" s="1" t="s">
        <v>73</v>
      </c>
      <c r="V5" s="1" t="s">
        <v>100</v>
      </c>
      <c r="W5" s="1" t="s">
        <v>101</v>
      </c>
      <c r="X5" s="1" t="s">
        <v>51</v>
      </c>
      <c r="Y5" s="1" t="s">
        <v>52</v>
      </c>
      <c r="Z5" s="1" t="s">
        <v>102</v>
      </c>
      <c r="AA5" s="1" t="s">
        <v>103</v>
      </c>
      <c r="AC5" s="1" t="s">
        <v>55</v>
      </c>
      <c r="AD5" s="1" t="s">
        <v>56</v>
      </c>
      <c r="AF5" s="1" t="s">
        <v>104</v>
      </c>
      <c r="AG5" s="1" t="s">
        <v>58</v>
      </c>
      <c r="AJ5" s="1" t="s">
        <v>59</v>
      </c>
      <c r="AK5" s="1" t="s">
        <v>60</v>
      </c>
      <c r="AL5" s="1" t="s">
        <v>105</v>
      </c>
      <c r="AM5" s="1" t="s">
        <v>106</v>
      </c>
      <c r="AN5" s="1" t="s">
        <v>107</v>
      </c>
    </row>
    <row r="6" spans="1:40" x14ac:dyDescent="0.3">
      <c r="A6" s="1" t="str">
        <f>HYPERLINK("https://hsdes.intel.com/resource/14013156710","14013156710")</f>
        <v>14013156710</v>
      </c>
      <c r="B6" s="1" t="s">
        <v>108</v>
      </c>
      <c r="C6" s="1" t="s">
        <v>2205</v>
      </c>
      <c r="F6" s="1" t="s">
        <v>109</v>
      </c>
      <c r="G6" s="1" t="s">
        <v>110</v>
      </c>
      <c r="H6" s="1" t="s">
        <v>39</v>
      </c>
      <c r="I6" s="1" t="s">
        <v>40</v>
      </c>
      <c r="J6" s="1" t="s">
        <v>41</v>
      </c>
      <c r="K6" s="1" t="s">
        <v>111</v>
      </c>
      <c r="L6" s="1">
        <v>10</v>
      </c>
      <c r="M6" s="1">
        <v>5</v>
      </c>
      <c r="N6" s="1" t="s">
        <v>112</v>
      </c>
      <c r="O6" s="1" t="s">
        <v>113</v>
      </c>
      <c r="P6" s="1" t="s">
        <v>114</v>
      </c>
      <c r="Q6" s="1" t="s">
        <v>115</v>
      </c>
      <c r="R6" s="1" t="s">
        <v>116</v>
      </c>
      <c r="S6" s="1" t="s">
        <v>112</v>
      </c>
      <c r="T6" s="1" t="s">
        <v>117</v>
      </c>
      <c r="V6" s="1" t="s">
        <v>109</v>
      </c>
      <c r="W6" s="1" t="s">
        <v>118</v>
      </c>
      <c r="X6" s="1" t="s">
        <v>51</v>
      </c>
      <c r="Y6" s="1" t="s">
        <v>52</v>
      </c>
      <c r="Z6" s="1" t="s">
        <v>119</v>
      </c>
      <c r="AA6" s="1" t="s">
        <v>120</v>
      </c>
      <c r="AC6" s="1" t="s">
        <v>55</v>
      </c>
      <c r="AD6" s="1" t="s">
        <v>56</v>
      </c>
      <c r="AF6" s="1" t="s">
        <v>57</v>
      </c>
      <c r="AG6" s="1" t="s">
        <v>58</v>
      </c>
      <c r="AJ6" s="1" t="s">
        <v>59</v>
      </c>
      <c r="AK6" s="1" t="s">
        <v>60</v>
      </c>
      <c r="AL6" s="1" t="s">
        <v>121</v>
      </c>
      <c r="AM6" s="1" t="s">
        <v>122</v>
      </c>
      <c r="AN6" s="1" t="s">
        <v>123</v>
      </c>
    </row>
    <row r="7" spans="1:40" x14ac:dyDescent="0.3">
      <c r="A7" s="1" t="str">
        <f>HYPERLINK("https://hsdes.intel.com/resource/14013156714","14013156714")</f>
        <v>14013156714</v>
      </c>
      <c r="B7" s="1" t="s">
        <v>124</v>
      </c>
      <c r="C7" s="1" t="s">
        <v>2205</v>
      </c>
      <c r="F7" s="1" t="s">
        <v>109</v>
      </c>
      <c r="G7" s="1" t="s">
        <v>125</v>
      </c>
      <c r="H7" s="1" t="s">
        <v>39</v>
      </c>
      <c r="I7" s="1" t="s">
        <v>40</v>
      </c>
      <c r="J7" s="1" t="s">
        <v>41</v>
      </c>
      <c r="K7" s="1" t="s">
        <v>111</v>
      </c>
      <c r="L7" s="1">
        <v>15</v>
      </c>
      <c r="M7" s="1">
        <v>10</v>
      </c>
      <c r="N7" s="1" t="s">
        <v>126</v>
      </c>
      <c r="O7" s="1" t="s">
        <v>113</v>
      </c>
      <c r="P7" s="1" t="s">
        <v>114</v>
      </c>
      <c r="Q7" s="1" t="s">
        <v>115</v>
      </c>
      <c r="R7" s="1" t="s">
        <v>116</v>
      </c>
      <c r="S7" s="1" t="s">
        <v>126</v>
      </c>
      <c r="T7" s="1" t="s">
        <v>117</v>
      </c>
      <c r="V7" s="1" t="s">
        <v>109</v>
      </c>
      <c r="W7" s="1" t="s">
        <v>127</v>
      </c>
      <c r="X7" s="1" t="s">
        <v>51</v>
      </c>
      <c r="Y7" s="1" t="s">
        <v>52</v>
      </c>
      <c r="Z7" s="1" t="s">
        <v>119</v>
      </c>
      <c r="AA7" s="1" t="s">
        <v>120</v>
      </c>
      <c r="AC7" s="1" t="s">
        <v>55</v>
      </c>
      <c r="AD7" s="1" t="s">
        <v>128</v>
      </c>
      <c r="AF7" s="1" t="s">
        <v>57</v>
      </c>
      <c r="AG7" s="1" t="s">
        <v>58</v>
      </c>
      <c r="AJ7" s="1" t="s">
        <v>59</v>
      </c>
      <c r="AK7" s="1" t="s">
        <v>60</v>
      </c>
      <c r="AL7" s="1" t="s">
        <v>129</v>
      </c>
      <c r="AM7" s="1" t="s">
        <v>130</v>
      </c>
      <c r="AN7" s="1" t="s">
        <v>123</v>
      </c>
    </row>
    <row r="8" spans="1:40" x14ac:dyDescent="0.3">
      <c r="A8" s="1" t="str">
        <f>HYPERLINK("https://hsdes.intel.com/resource/14013157206","14013157206")</f>
        <v>14013157206</v>
      </c>
      <c r="B8" s="1" t="s">
        <v>131</v>
      </c>
      <c r="C8" s="1" t="s">
        <v>2213</v>
      </c>
      <c r="E8" s="1" t="s">
        <v>2214</v>
      </c>
      <c r="F8" s="1" t="s">
        <v>132</v>
      </c>
      <c r="G8" s="1" t="s">
        <v>133</v>
      </c>
      <c r="H8" s="1" t="s">
        <v>134</v>
      </c>
      <c r="I8" s="1" t="s">
        <v>40</v>
      </c>
      <c r="J8" s="1" t="s">
        <v>41</v>
      </c>
      <c r="K8" s="1" t="s">
        <v>135</v>
      </c>
      <c r="L8" s="1">
        <v>20</v>
      </c>
      <c r="M8" s="1">
        <v>16</v>
      </c>
      <c r="N8" s="1" t="s">
        <v>136</v>
      </c>
      <c r="O8" s="1" t="s">
        <v>137</v>
      </c>
      <c r="P8" s="1" t="s">
        <v>138</v>
      </c>
      <c r="Q8" s="1" t="s">
        <v>139</v>
      </c>
      <c r="R8" s="1" t="s">
        <v>140</v>
      </c>
      <c r="S8" s="1" t="s">
        <v>136</v>
      </c>
      <c r="T8" s="1" t="s">
        <v>73</v>
      </c>
      <c r="V8" s="1" t="s">
        <v>37</v>
      </c>
      <c r="W8" s="1" t="s">
        <v>141</v>
      </c>
      <c r="X8" s="1" t="s">
        <v>51</v>
      </c>
      <c r="Y8" s="1" t="s">
        <v>142</v>
      </c>
      <c r="Z8" s="1" t="s">
        <v>143</v>
      </c>
      <c r="AA8" s="1" t="s">
        <v>144</v>
      </c>
      <c r="AC8" s="1" t="s">
        <v>55</v>
      </c>
      <c r="AD8" s="1" t="s">
        <v>56</v>
      </c>
      <c r="AF8" s="1" t="s">
        <v>104</v>
      </c>
      <c r="AG8" s="1" t="s">
        <v>58</v>
      </c>
      <c r="AJ8" s="1" t="s">
        <v>59</v>
      </c>
      <c r="AK8" s="1" t="s">
        <v>60</v>
      </c>
      <c r="AL8" s="1" t="s">
        <v>145</v>
      </c>
      <c r="AM8" s="1" t="s">
        <v>146</v>
      </c>
      <c r="AN8" s="1" t="s">
        <v>91</v>
      </c>
    </row>
    <row r="9" spans="1:40" x14ac:dyDescent="0.3">
      <c r="A9" s="1" t="str">
        <f>HYPERLINK("https://hsdes.intel.com/resource/14013157552","14013157552")</f>
        <v>14013157552</v>
      </c>
      <c r="B9" s="1" t="s">
        <v>147</v>
      </c>
      <c r="C9" s="1" t="s">
        <v>2205</v>
      </c>
      <c r="D9" s="1">
        <v>1</v>
      </c>
      <c r="F9" s="1" t="s">
        <v>65</v>
      </c>
      <c r="G9" s="1" t="s">
        <v>38</v>
      </c>
      <c r="H9" s="1" t="s">
        <v>39</v>
      </c>
      <c r="I9" s="1" t="s">
        <v>40</v>
      </c>
      <c r="J9" s="1" t="s">
        <v>41</v>
      </c>
      <c r="K9" s="1" t="s">
        <v>148</v>
      </c>
      <c r="L9" s="1">
        <v>10</v>
      </c>
      <c r="M9" s="1">
        <v>5</v>
      </c>
      <c r="N9" s="1" t="s">
        <v>149</v>
      </c>
      <c r="O9" s="1" t="s">
        <v>69</v>
      </c>
      <c r="P9" s="1" t="s">
        <v>150</v>
      </c>
      <c r="Q9" s="1" t="s">
        <v>151</v>
      </c>
      <c r="R9" s="1" t="s">
        <v>152</v>
      </c>
      <c r="S9" s="1" t="s">
        <v>149</v>
      </c>
      <c r="T9" s="1" t="s">
        <v>48</v>
      </c>
      <c r="U9" s="1" t="s">
        <v>74</v>
      </c>
      <c r="V9" s="1" t="s">
        <v>75</v>
      </c>
      <c r="W9" s="1" t="s">
        <v>153</v>
      </c>
      <c r="X9" s="1" t="s">
        <v>51</v>
      </c>
      <c r="Y9" s="1" t="s">
        <v>142</v>
      </c>
      <c r="Z9" s="1" t="s">
        <v>154</v>
      </c>
      <c r="AA9" s="1" t="s">
        <v>155</v>
      </c>
      <c r="AC9" s="1" t="s">
        <v>55</v>
      </c>
      <c r="AD9" s="1" t="s">
        <v>56</v>
      </c>
      <c r="AF9" s="1" t="s">
        <v>57</v>
      </c>
      <c r="AG9" s="1" t="s">
        <v>58</v>
      </c>
      <c r="AJ9" s="1" t="s">
        <v>59</v>
      </c>
      <c r="AK9" s="1" t="s">
        <v>60</v>
      </c>
      <c r="AL9" s="1" t="s">
        <v>156</v>
      </c>
      <c r="AM9" s="1" t="s">
        <v>157</v>
      </c>
      <c r="AN9" s="1" t="s">
        <v>158</v>
      </c>
    </row>
    <row r="10" spans="1:40" x14ac:dyDescent="0.3">
      <c r="A10" s="1" t="str">
        <f>HYPERLINK("https://hsdes.intel.com/resource/14013158254","14013158254")</f>
        <v>14013158254</v>
      </c>
      <c r="B10" s="1" t="s">
        <v>159</v>
      </c>
      <c r="C10" s="1" t="s">
        <v>2205</v>
      </c>
      <c r="D10" s="1">
        <v>1</v>
      </c>
      <c r="F10" s="1" t="s">
        <v>93</v>
      </c>
      <c r="G10" s="1" t="s">
        <v>38</v>
      </c>
      <c r="H10" s="1" t="s">
        <v>39</v>
      </c>
      <c r="I10" s="1" t="s">
        <v>160</v>
      </c>
      <c r="J10" s="1" t="s">
        <v>41</v>
      </c>
      <c r="K10" s="1" t="s">
        <v>94</v>
      </c>
      <c r="L10" s="1">
        <v>30</v>
      </c>
      <c r="M10" s="1">
        <v>20</v>
      </c>
      <c r="N10" s="1" t="s">
        <v>161</v>
      </c>
      <c r="O10" s="1" t="s">
        <v>96</v>
      </c>
      <c r="P10" s="1" t="s">
        <v>162</v>
      </c>
      <c r="Q10" s="1" t="s">
        <v>163</v>
      </c>
      <c r="R10" s="1" t="s">
        <v>164</v>
      </c>
      <c r="S10" s="1" t="s">
        <v>161</v>
      </c>
      <c r="T10" s="1" t="s">
        <v>73</v>
      </c>
      <c r="V10" s="1" t="s">
        <v>100</v>
      </c>
      <c r="W10" s="1" t="s">
        <v>165</v>
      </c>
      <c r="X10" s="1" t="s">
        <v>51</v>
      </c>
      <c r="Y10" s="1" t="s">
        <v>52</v>
      </c>
      <c r="Z10" s="1" t="s">
        <v>166</v>
      </c>
      <c r="AA10" s="1" t="s">
        <v>167</v>
      </c>
      <c r="AC10" s="1" t="s">
        <v>55</v>
      </c>
      <c r="AD10" s="1" t="s">
        <v>56</v>
      </c>
      <c r="AF10" s="1" t="s">
        <v>104</v>
      </c>
      <c r="AG10" s="1" t="s">
        <v>58</v>
      </c>
      <c r="AJ10" s="1" t="s">
        <v>59</v>
      </c>
      <c r="AK10" s="1" t="s">
        <v>60</v>
      </c>
      <c r="AL10" s="1" t="s">
        <v>168</v>
      </c>
      <c r="AM10" s="1" t="s">
        <v>169</v>
      </c>
      <c r="AN10" s="1" t="s">
        <v>63</v>
      </c>
    </row>
    <row r="11" spans="1:40" x14ac:dyDescent="0.3">
      <c r="A11" s="1" t="str">
        <f>HYPERLINK("https://hsdes.intel.com/resource/14013158404","14013158404")</f>
        <v>14013158404</v>
      </c>
      <c r="B11" s="1" t="s">
        <v>170</v>
      </c>
      <c r="C11" s="1" t="s">
        <v>2205</v>
      </c>
      <c r="D11" s="1" t="s">
        <v>2211</v>
      </c>
      <c r="F11" s="1" t="s">
        <v>171</v>
      </c>
      <c r="G11" s="1" t="s">
        <v>38</v>
      </c>
      <c r="H11" s="1" t="s">
        <v>39</v>
      </c>
      <c r="I11" s="1" t="s">
        <v>40</v>
      </c>
      <c r="J11" s="1" t="s">
        <v>41</v>
      </c>
      <c r="K11" s="1" t="s">
        <v>42</v>
      </c>
      <c r="L11" s="1">
        <v>10</v>
      </c>
      <c r="M11" s="1">
        <v>5</v>
      </c>
      <c r="N11" s="1" t="s">
        <v>172</v>
      </c>
      <c r="O11" s="1" t="s">
        <v>173</v>
      </c>
      <c r="P11" s="1" t="s">
        <v>174</v>
      </c>
      <c r="Q11" s="1" t="s">
        <v>175</v>
      </c>
      <c r="R11" s="1" t="s">
        <v>176</v>
      </c>
      <c r="S11" s="1" t="s">
        <v>172</v>
      </c>
      <c r="T11" s="1" t="s">
        <v>48</v>
      </c>
      <c r="U11" s="1" t="s">
        <v>177</v>
      </c>
      <c r="V11" s="1" t="s">
        <v>178</v>
      </c>
      <c r="W11" s="1" t="s">
        <v>179</v>
      </c>
      <c r="X11" s="1" t="s">
        <v>51</v>
      </c>
      <c r="Y11" s="1" t="s">
        <v>52</v>
      </c>
      <c r="Z11" s="1" t="s">
        <v>180</v>
      </c>
      <c r="AA11" s="1" t="s">
        <v>167</v>
      </c>
      <c r="AC11" s="1" t="s">
        <v>55</v>
      </c>
      <c r="AD11" s="1" t="s">
        <v>56</v>
      </c>
      <c r="AF11" s="1" t="s">
        <v>57</v>
      </c>
      <c r="AG11" s="1" t="s">
        <v>58</v>
      </c>
      <c r="AJ11" s="1" t="s">
        <v>59</v>
      </c>
      <c r="AK11" s="1" t="s">
        <v>60</v>
      </c>
      <c r="AL11" s="1" t="s">
        <v>181</v>
      </c>
      <c r="AM11" s="1" t="s">
        <v>182</v>
      </c>
      <c r="AN11" s="1" t="s">
        <v>183</v>
      </c>
    </row>
    <row r="12" spans="1:40" x14ac:dyDescent="0.3">
      <c r="A12" s="1" t="str">
        <f>HYPERLINK("https://hsdes.intel.com/resource/14013158479","14013158479")</f>
        <v>14013158479</v>
      </c>
      <c r="B12" s="1" t="s">
        <v>184</v>
      </c>
      <c r="C12" s="1" t="s">
        <v>2205</v>
      </c>
      <c r="F12" s="1" t="s">
        <v>132</v>
      </c>
      <c r="G12" s="1" t="s">
        <v>38</v>
      </c>
      <c r="H12" s="1" t="s">
        <v>39</v>
      </c>
      <c r="I12" s="1" t="s">
        <v>40</v>
      </c>
      <c r="J12" s="1" t="s">
        <v>41</v>
      </c>
      <c r="K12" s="1" t="s">
        <v>185</v>
      </c>
      <c r="L12" s="1">
        <v>3</v>
      </c>
      <c r="M12" s="1">
        <v>2</v>
      </c>
      <c r="N12" s="1" t="s">
        <v>186</v>
      </c>
      <c r="O12" s="1" t="s">
        <v>187</v>
      </c>
      <c r="P12" s="1" t="s">
        <v>188</v>
      </c>
      <c r="Q12" s="1" t="s">
        <v>189</v>
      </c>
      <c r="R12" s="1" t="s">
        <v>190</v>
      </c>
      <c r="S12" s="1" t="s">
        <v>186</v>
      </c>
      <c r="T12" s="1" t="s">
        <v>73</v>
      </c>
      <c r="V12" s="1" t="s">
        <v>37</v>
      </c>
      <c r="W12" s="1" t="s">
        <v>191</v>
      </c>
      <c r="X12" s="1" t="s">
        <v>51</v>
      </c>
      <c r="Y12" s="1" t="s">
        <v>52</v>
      </c>
      <c r="Z12" s="1" t="s">
        <v>192</v>
      </c>
      <c r="AA12" s="1" t="s">
        <v>193</v>
      </c>
      <c r="AC12" s="1" t="s">
        <v>55</v>
      </c>
      <c r="AD12" s="1" t="s">
        <v>56</v>
      </c>
      <c r="AF12" s="1" t="s">
        <v>57</v>
      </c>
      <c r="AG12" s="1" t="s">
        <v>58</v>
      </c>
      <c r="AJ12" s="1" t="s">
        <v>59</v>
      </c>
      <c r="AK12" s="1" t="s">
        <v>60</v>
      </c>
      <c r="AL12" s="1" t="s">
        <v>194</v>
      </c>
      <c r="AM12" s="1" t="s">
        <v>195</v>
      </c>
      <c r="AN12" s="1" t="s">
        <v>63</v>
      </c>
    </row>
    <row r="13" spans="1:40" x14ac:dyDescent="0.3">
      <c r="A13" s="1" t="str">
        <f>HYPERLINK("https://hsdes.intel.com/resource/14013158799","14013158799")</f>
        <v>14013158799</v>
      </c>
      <c r="B13" s="1" t="s">
        <v>196</v>
      </c>
      <c r="C13" s="1" t="s">
        <v>2205</v>
      </c>
      <c r="D13" s="1" t="s">
        <v>2210</v>
      </c>
      <c r="F13" s="1" t="s">
        <v>93</v>
      </c>
      <c r="G13" s="1" t="s">
        <v>66</v>
      </c>
      <c r="H13" s="1" t="s">
        <v>39</v>
      </c>
      <c r="I13" s="1" t="s">
        <v>40</v>
      </c>
      <c r="J13" s="1" t="s">
        <v>41</v>
      </c>
      <c r="K13" s="1" t="s">
        <v>94</v>
      </c>
      <c r="L13" s="1">
        <v>20</v>
      </c>
      <c r="M13" s="1">
        <v>13</v>
      </c>
      <c r="N13" s="1" t="s">
        <v>197</v>
      </c>
      <c r="O13" s="1" t="s">
        <v>96</v>
      </c>
      <c r="P13" s="1" t="s">
        <v>198</v>
      </c>
      <c r="Q13" s="1" t="s">
        <v>199</v>
      </c>
      <c r="R13" s="1" t="s">
        <v>200</v>
      </c>
      <c r="S13" s="1" t="s">
        <v>197</v>
      </c>
      <c r="T13" s="1" t="s">
        <v>73</v>
      </c>
      <c r="V13" s="1" t="s">
        <v>100</v>
      </c>
      <c r="W13" s="1" t="s">
        <v>201</v>
      </c>
      <c r="X13" s="1" t="s">
        <v>51</v>
      </c>
      <c r="Y13" s="1" t="s">
        <v>52</v>
      </c>
      <c r="Z13" s="1" t="s">
        <v>202</v>
      </c>
      <c r="AA13" s="1" t="s">
        <v>203</v>
      </c>
      <c r="AC13" s="1" t="s">
        <v>55</v>
      </c>
      <c r="AD13" s="1" t="s">
        <v>56</v>
      </c>
      <c r="AF13" s="1" t="s">
        <v>57</v>
      </c>
      <c r="AG13" s="1" t="s">
        <v>58</v>
      </c>
      <c r="AJ13" s="1" t="s">
        <v>59</v>
      </c>
      <c r="AK13" s="1" t="s">
        <v>204</v>
      </c>
      <c r="AL13" s="1" t="s">
        <v>205</v>
      </c>
      <c r="AM13" s="1" t="s">
        <v>206</v>
      </c>
      <c r="AN13" s="1" t="s">
        <v>91</v>
      </c>
    </row>
    <row r="14" spans="1:40" x14ac:dyDescent="0.3">
      <c r="A14" s="1" t="str">
        <f>HYPERLINK("https://hsdes.intel.com/resource/14013158803","14013158803")</f>
        <v>14013158803</v>
      </c>
      <c r="B14" s="1" t="s">
        <v>207</v>
      </c>
      <c r="C14" s="1" t="s">
        <v>2205</v>
      </c>
      <c r="D14" s="1" t="s">
        <v>2210</v>
      </c>
      <c r="F14" s="1" t="s">
        <v>93</v>
      </c>
      <c r="G14" s="1" t="s">
        <v>66</v>
      </c>
      <c r="H14" s="1" t="s">
        <v>39</v>
      </c>
      <c r="I14" s="1" t="s">
        <v>40</v>
      </c>
      <c r="J14" s="1" t="s">
        <v>41</v>
      </c>
      <c r="K14" s="1" t="s">
        <v>94</v>
      </c>
      <c r="L14" s="1">
        <v>25</v>
      </c>
      <c r="M14" s="1">
        <v>18</v>
      </c>
      <c r="N14" s="1" t="s">
        <v>208</v>
      </c>
      <c r="O14" s="1" t="s">
        <v>96</v>
      </c>
      <c r="P14" s="1" t="s">
        <v>209</v>
      </c>
      <c r="Q14" s="1" t="s">
        <v>210</v>
      </c>
      <c r="R14" s="1" t="s">
        <v>211</v>
      </c>
      <c r="S14" s="1" t="s">
        <v>208</v>
      </c>
      <c r="T14" s="1" t="s">
        <v>73</v>
      </c>
      <c r="V14" s="1" t="s">
        <v>100</v>
      </c>
      <c r="W14" s="1" t="s">
        <v>212</v>
      </c>
      <c r="X14" s="1" t="s">
        <v>51</v>
      </c>
      <c r="Y14" s="1" t="s">
        <v>52</v>
      </c>
      <c r="Z14" s="1" t="s">
        <v>213</v>
      </c>
      <c r="AA14" s="1" t="s">
        <v>214</v>
      </c>
      <c r="AC14" s="1" t="s">
        <v>55</v>
      </c>
      <c r="AD14" s="1" t="s">
        <v>56</v>
      </c>
      <c r="AF14" s="1" t="s">
        <v>104</v>
      </c>
      <c r="AG14" s="1" t="s">
        <v>58</v>
      </c>
      <c r="AJ14" s="1" t="s">
        <v>59</v>
      </c>
      <c r="AK14" s="1" t="s">
        <v>215</v>
      </c>
      <c r="AL14" s="1" t="s">
        <v>216</v>
      </c>
      <c r="AM14" s="1" t="s">
        <v>217</v>
      </c>
      <c r="AN14" s="1" t="s">
        <v>91</v>
      </c>
    </row>
    <row r="15" spans="1:40" x14ac:dyDescent="0.3">
      <c r="A15" s="1" t="str">
        <f>HYPERLINK("https://hsdes.intel.com/resource/14013158989","14013158989")</f>
        <v>14013158989</v>
      </c>
      <c r="B15" s="1" t="s">
        <v>218</v>
      </c>
      <c r="C15" s="1" t="s">
        <v>2205</v>
      </c>
      <c r="F15" s="1" t="s">
        <v>65</v>
      </c>
      <c r="G15" s="1" t="s">
        <v>38</v>
      </c>
      <c r="H15" s="1" t="s">
        <v>39</v>
      </c>
      <c r="I15" s="1" t="s">
        <v>40</v>
      </c>
      <c r="J15" s="1" t="s">
        <v>41</v>
      </c>
      <c r="K15" s="1" t="s">
        <v>148</v>
      </c>
      <c r="L15" s="1">
        <v>25</v>
      </c>
      <c r="M15" s="1">
        <v>40</v>
      </c>
      <c r="N15" s="1" t="s">
        <v>219</v>
      </c>
      <c r="O15" s="1" t="s">
        <v>69</v>
      </c>
      <c r="P15" s="1" t="s">
        <v>220</v>
      </c>
      <c r="Q15" s="1" t="s">
        <v>221</v>
      </c>
      <c r="R15" s="1" t="s">
        <v>222</v>
      </c>
      <c r="S15" s="1" t="s">
        <v>219</v>
      </c>
      <c r="T15" s="1" t="s">
        <v>48</v>
      </c>
      <c r="U15" s="1" t="s">
        <v>74</v>
      </c>
      <c r="V15" s="1" t="s">
        <v>75</v>
      </c>
      <c r="W15" s="1" t="s">
        <v>223</v>
      </c>
      <c r="X15" s="1" t="s">
        <v>51</v>
      </c>
      <c r="Y15" s="1" t="s">
        <v>52</v>
      </c>
      <c r="Z15" s="1" t="s">
        <v>224</v>
      </c>
      <c r="AA15" s="1" t="s">
        <v>225</v>
      </c>
      <c r="AC15" s="1" t="s">
        <v>55</v>
      </c>
      <c r="AD15" s="1" t="s">
        <v>56</v>
      </c>
      <c r="AF15" s="1" t="s">
        <v>104</v>
      </c>
      <c r="AG15" s="1" t="s">
        <v>58</v>
      </c>
      <c r="AJ15" s="1" t="s">
        <v>59</v>
      </c>
      <c r="AK15" s="1" t="s">
        <v>60</v>
      </c>
      <c r="AL15" s="1" t="s">
        <v>226</v>
      </c>
      <c r="AM15" s="1" t="s">
        <v>227</v>
      </c>
      <c r="AN15" s="1" t="s">
        <v>228</v>
      </c>
    </row>
    <row r="16" spans="1:40" x14ac:dyDescent="0.3">
      <c r="A16" s="1" t="str">
        <f>HYPERLINK("https://hsdes.intel.com/resource/14013159015","14013159015")</f>
        <v>14013159015</v>
      </c>
      <c r="B16" s="1" t="s">
        <v>229</v>
      </c>
      <c r="C16" s="1" t="s">
        <v>2205</v>
      </c>
      <c r="F16" s="1" t="s">
        <v>65</v>
      </c>
      <c r="G16" s="1" t="s">
        <v>38</v>
      </c>
      <c r="H16" s="1" t="s">
        <v>39</v>
      </c>
      <c r="I16" s="1" t="s">
        <v>40</v>
      </c>
      <c r="J16" s="1" t="s">
        <v>41</v>
      </c>
      <c r="K16" s="1" t="s">
        <v>148</v>
      </c>
      <c r="L16" s="1">
        <v>14</v>
      </c>
      <c r="M16" s="1">
        <v>5</v>
      </c>
      <c r="N16" s="1" t="s">
        <v>230</v>
      </c>
      <c r="O16" s="1" t="s">
        <v>69</v>
      </c>
      <c r="P16" s="1" t="s">
        <v>231</v>
      </c>
      <c r="Q16" s="1" t="s">
        <v>232</v>
      </c>
      <c r="R16" s="1" t="s">
        <v>233</v>
      </c>
      <c r="S16" s="1" t="s">
        <v>230</v>
      </c>
      <c r="T16" s="1" t="s">
        <v>73</v>
      </c>
      <c r="U16" s="1" t="s">
        <v>74</v>
      </c>
      <c r="V16" s="1" t="s">
        <v>75</v>
      </c>
      <c r="W16" s="1" t="s">
        <v>234</v>
      </c>
      <c r="X16" s="1" t="s">
        <v>51</v>
      </c>
      <c r="Y16" s="1" t="s">
        <v>142</v>
      </c>
      <c r="Z16" s="1" t="s">
        <v>235</v>
      </c>
      <c r="AA16" s="1" t="s">
        <v>236</v>
      </c>
      <c r="AC16" s="1" t="s">
        <v>55</v>
      </c>
      <c r="AD16" s="1" t="s">
        <v>56</v>
      </c>
      <c r="AF16" s="1" t="s">
        <v>57</v>
      </c>
      <c r="AG16" s="1" t="s">
        <v>58</v>
      </c>
      <c r="AJ16" s="1" t="s">
        <v>59</v>
      </c>
      <c r="AK16" s="1" t="s">
        <v>60</v>
      </c>
      <c r="AL16" s="1" t="s">
        <v>237</v>
      </c>
      <c r="AM16" s="1" t="s">
        <v>238</v>
      </c>
      <c r="AN16" s="1" t="s">
        <v>239</v>
      </c>
    </row>
    <row r="17" spans="1:40" x14ac:dyDescent="0.3">
      <c r="A17" s="1" t="str">
        <f>HYPERLINK("https://hsdes.intel.com/resource/14013159042","14013159042")</f>
        <v>14013159042</v>
      </c>
      <c r="B17" s="1" t="s">
        <v>240</v>
      </c>
      <c r="C17" s="1" t="s">
        <v>2205</v>
      </c>
      <c r="F17" s="1" t="s">
        <v>37</v>
      </c>
      <c r="G17" s="1" t="s">
        <v>38</v>
      </c>
      <c r="H17" s="1" t="s">
        <v>39</v>
      </c>
      <c r="I17" s="1" t="s">
        <v>40</v>
      </c>
      <c r="J17" s="1" t="s">
        <v>41</v>
      </c>
      <c r="K17" s="1" t="s">
        <v>42</v>
      </c>
      <c r="L17" s="1">
        <v>10</v>
      </c>
      <c r="M17" s="1">
        <v>8</v>
      </c>
      <c r="N17" s="1" t="s">
        <v>241</v>
      </c>
      <c r="O17" s="1" t="s">
        <v>44</v>
      </c>
      <c r="P17" s="1" t="s">
        <v>242</v>
      </c>
      <c r="Q17" s="1" t="s">
        <v>243</v>
      </c>
      <c r="R17" s="1" t="s">
        <v>244</v>
      </c>
      <c r="S17" s="1" t="s">
        <v>241</v>
      </c>
      <c r="T17" s="1" t="s">
        <v>73</v>
      </c>
      <c r="V17" s="1" t="s">
        <v>49</v>
      </c>
      <c r="W17" s="1" t="s">
        <v>245</v>
      </c>
      <c r="X17" s="1" t="s">
        <v>51</v>
      </c>
      <c r="Y17" s="1" t="s">
        <v>52</v>
      </c>
      <c r="Z17" s="1" t="s">
        <v>246</v>
      </c>
      <c r="AA17" s="1" t="s">
        <v>247</v>
      </c>
      <c r="AC17" s="1" t="s">
        <v>55</v>
      </c>
      <c r="AD17" s="1" t="s">
        <v>128</v>
      </c>
      <c r="AF17" s="1" t="s">
        <v>57</v>
      </c>
      <c r="AG17" s="1" t="s">
        <v>58</v>
      </c>
      <c r="AJ17" s="1" t="s">
        <v>248</v>
      </c>
      <c r="AK17" s="1" t="s">
        <v>60</v>
      </c>
      <c r="AL17" s="1" t="s">
        <v>249</v>
      </c>
      <c r="AM17" s="1" t="s">
        <v>250</v>
      </c>
      <c r="AN17" s="1" t="s">
        <v>239</v>
      </c>
    </row>
    <row r="18" spans="1:40" x14ac:dyDescent="0.3">
      <c r="A18" s="1" t="str">
        <f>HYPERLINK("https://hsdes.intel.com/resource/14013159046","14013159046")</f>
        <v>14013159046</v>
      </c>
      <c r="B18" s="1" t="s">
        <v>251</v>
      </c>
      <c r="C18" s="1" t="s">
        <v>2205</v>
      </c>
      <c r="F18" s="1" t="s">
        <v>37</v>
      </c>
      <c r="G18" s="1" t="s">
        <v>38</v>
      </c>
      <c r="H18" s="1" t="s">
        <v>39</v>
      </c>
      <c r="I18" s="1" t="s">
        <v>40</v>
      </c>
      <c r="J18" s="1" t="s">
        <v>41</v>
      </c>
      <c r="K18" s="1" t="s">
        <v>42</v>
      </c>
      <c r="L18" s="1">
        <v>10</v>
      </c>
      <c r="M18" s="1">
        <v>8</v>
      </c>
      <c r="N18" s="1" t="s">
        <v>252</v>
      </c>
      <c r="O18" s="1" t="s">
        <v>44</v>
      </c>
      <c r="P18" s="1" t="s">
        <v>253</v>
      </c>
      <c r="Q18" s="1" t="s">
        <v>243</v>
      </c>
      <c r="R18" s="1" t="s">
        <v>254</v>
      </c>
      <c r="S18" s="1" t="s">
        <v>252</v>
      </c>
      <c r="T18" s="1" t="s">
        <v>73</v>
      </c>
      <c r="V18" s="1" t="s">
        <v>49</v>
      </c>
      <c r="W18" s="1" t="s">
        <v>255</v>
      </c>
      <c r="X18" s="1" t="s">
        <v>51</v>
      </c>
      <c r="Y18" s="1" t="s">
        <v>52</v>
      </c>
      <c r="Z18" s="1" t="s">
        <v>246</v>
      </c>
      <c r="AA18" s="1" t="s">
        <v>247</v>
      </c>
      <c r="AC18" s="1" t="s">
        <v>55</v>
      </c>
      <c r="AD18" s="1" t="s">
        <v>128</v>
      </c>
      <c r="AF18" s="1" t="s">
        <v>57</v>
      </c>
      <c r="AG18" s="1" t="s">
        <v>58</v>
      </c>
      <c r="AJ18" s="1" t="s">
        <v>248</v>
      </c>
      <c r="AK18" s="1" t="s">
        <v>60</v>
      </c>
      <c r="AL18" s="1" t="s">
        <v>256</v>
      </c>
      <c r="AM18" s="1" t="s">
        <v>257</v>
      </c>
      <c r="AN18" s="1" t="s">
        <v>239</v>
      </c>
    </row>
    <row r="19" spans="1:40" x14ac:dyDescent="0.3">
      <c r="A19" s="1" t="str">
        <f>HYPERLINK("https://hsdes.intel.com/resource/14013159061","14013159061")</f>
        <v>14013159061</v>
      </c>
      <c r="B19" s="1" t="s">
        <v>258</v>
      </c>
      <c r="C19" s="1" t="s">
        <v>2205</v>
      </c>
      <c r="F19" s="1" t="s">
        <v>65</v>
      </c>
      <c r="G19" s="1" t="s">
        <v>259</v>
      </c>
      <c r="H19" s="1" t="s">
        <v>39</v>
      </c>
      <c r="I19" s="1" t="s">
        <v>40</v>
      </c>
      <c r="J19" s="1" t="s">
        <v>41</v>
      </c>
      <c r="K19" s="1" t="s">
        <v>260</v>
      </c>
      <c r="L19" s="1">
        <v>5</v>
      </c>
      <c r="M19" s="1">
        <v>3</v>
      </c>
      <c r="N19" s="1" t="s">
        <v>261</v>
      </c>
      <c r="O19" s="1" t="s">
        <v>69</v>
      </c>
      <c r="P19" s="1" t="s">
        <v>262</v>
      </c>
      <c r="Q19" s="1" t="s">
        <v>71</v>
      </c>
      <c r="R19" s="1" t="s">
        <v>263</v>
      </c>
      <c r="S19" s="1" t="s">
        <v>261</v>
      </c>
      <c r="T19" s="1" t="s">
        <v>73</v>
      </c>
      <c r="U19" s="1" t="s">
        <v>74</v>
      </c>
      <c r="V19" s="1" t="s">
        <v>75</v>
      </c>
      <c r="W19" s="1" t="s">
        <v>264</v>
      </c>
      <c r="X19" s="1" t="s">
        <v>51</v>
      </c>
      <c r="Y19" s="1" t="s">
        <v>52</v>
      </c>
      <c r="Z19" s="1" t="s">
        <v>265</v>
      </c>
      <c r="AA19" s="1" t="s">
        <v>266</v>
      </c>
      <c r="AC19" s="1" t="s">
        <v>55</v>
      </c>
      <c r="AD19" s="1" t="s">
        <v>56</v>
      </c>
      <c r="AF19" s="1" t="s">
        <v>57</v>
      </c>
      <c r="AG19" s="1" t="s">
        <v>58</v>
      </c>
      <c r="AJ19" s="1" t="s">
        <v>59</v>
      </c>
      <c r="AK19" s="1" t="s">
        <v>60</v>
      </c>
      <c r="AL19" s="1" t="s">
        <v>267</v>
      </c>
      <c r="AM19" s="1" t="s">
        <v>268</v>
      </c>
      <c r="AN19" s="1" t="s">
        <v>269</v>
      </c>
    </row>
    <row r="20" spans="1:40" x14ac:dyDescent="0.3">
      <c r="A20" s="1" t="str">
        <f>HYPERLINK("https://hsdes.intel.com/resource/14013159208","14013159208")</f>
        <v>14013159208</v>
      </c>
      <c r="B20" s="1" t="s">
        <v>270</v>
      </c>
      <c r="C20" s="1" t="s">
        <v>2205</v>
      </c>
      <c r="D20" s="1" t="s">
        <v>2211</v>
      </c>
      <c r="F20" s="1" t="s">
        <v>93</v>
      </c>
      <c r="G20" s="1" t="s">
        <v>66</v>
      </c>
      <c r="H20" s="1" t="s">
        <v>39</v>
      </c>
      <c r="I20" s="1" t="s">
        <v>40</v>
      </c>
      <c r="J20" s="1" t="s">
        <v>41</v>
      </c>
      <c r="K20" s="1" t="s">
        <v>94</v>
      </c>
      <c r="L20" s="1">
        <v>45</v>
      </c>
      <c r="M20" s="1">
        <v>35</v>
      </c>
      <c r="N20" s="1" t="s">
        <v>271</v>
      </c>
      <c r="O20" s="1" t="s">
        <v>96</v>
      </c>
      <c r="P20" s="1" t="s">
        <v>272</v>
      </c>
      <c r="Q20" s="1" t="s">
        <v>273</v>
      </c>
      <c r="R20" s="1" t="s">
        <v>274</v>
      </c>
      <c r="S20" s="1" t="s">
        <v>271</v>
      </c>
      <c r="T20" s="1" t="s">
        <v>73</v>
      </c>
      <c r="V20" s="1" t="s">
        <v>100</v>
      </c>
      <c r="W20" s="1" t="s">
        <v>275</v>
      </c>
      <c r="X20" s="1" t="s">
        <v>51</v>
      </c>
      <c r="Y20" s="1" t="s">
        <v>142</v>
      </c>
      <c r="Z20" s="1" t="s">
        <v>166</v>
      </c>
      <c r="AA20" s="1" t="s">
        <v>167</v>
      </c>
      <c r="AC20" s="1" t="s">
        <v>55</v>
      </c>
      <c r="AD20" s="1" t="s">
        <v>56</v>
      </c>
      <c r="AF20" s="1" t="s">
        <v>276</v>
      </c>
      <c r="AG20" s="1" t="s">
        <v>58</v>
      </c>
      <c r="AJ20" s="1" t="s">
        <v>59</v>
      </c>
      <c r="AK20" s="1" t="s">
        <v>60</v>
      </c>
      <c r="AL20" s="1" t="s">
        <v>277</v>
      </c>
      <c r="AM20" s="1" t="s">
        <v>278</v>
      </c>
      <c r="AN20" s="1" t="s">
        <v>63</v>
      </c>
    </row>
    <row r="21" spans="1:40" x14ac:dyDescent="0.3">
      <c r="A21" s="1" t="str">
        <f>HYPERLINK("https://hsdes.intel.com/resource/14013159823","14013159823")</f>
        <v>14013159823</v>
      </c>
      <c r="B21" s="1" t="s">
        <v>279</v>
      </c>
      <c r="C21" s="1" t="s">
        <v>2205</v>
      </c>
      <c r="F21" s="1" t="s">
        <v>65</v>
      </c>
      <c r="G21" s="1" t="s">
        <v>259</v>
      </c>
      <c r="H21" s="1" t="s">
        <v>39</v>
      </c>
      <c r="I21" s="1" t="s">
        <v>40</v>
      </c>
      <c r="J21" s="1" t="s">
        <v>41</v>
      </c>
      <c r="K21" s="1" t="s">
        <v>67</v>
      </c>
      <c r="L21" s="1">
        <v>5</v>
      </c>
      <c r="M21" s="1">
        <v>3</v>
      </c>
      <c r="N21" s="1" t="s">
        <v>280</v>
      </c>
      <c r="O21" s="1" t="s">
        <v>69</v>
      </c>
      <c r="P21" s="1" t="s">
        <v>281</v>
      </c>
      <c r="Q21" s="1" t="s">
        <v>282</v>
      </c>
      <c r="R21" s="1" t="s">
        <v>283</v>
      </c>
      <c r="S21" s="1" t="s">
        <v>280</v>
      </c>
      <c r="T21" s="1" t="s">
        <v>73</v>
      </c>
      <c r="U21" s="1" t="s">
        <v>74</v>
      </c>
      <c r="V21" s="1" t="s">
        <v>75</v>
      </c>
      <c r="W21" s="1" t="s">
        <v>284</v>
      </c>
      <c r="X21" s="1" t="s">
        <v>51</v>
      </c>
      <c r="Y21" s="1" t="s">
        <v>52</v>
      </c>
      <c r="Z21" s="1" t="s">
        <v>285</v>
      </c>
      <c r="AA21" s="1" t="s">
        <v>286</v>
      </c>
      <c r="AC21" s="1" t="s">
        <v>55</v>
      </c>
      <c r="AD21" s="1" t="s">
        <v>56</v>
      </c>
      <c r="AF21" s="1" t="s">
        <v>57</v>
      </c>
      <c r="AG21" s="1" t="s">
        <v>58</v>
      </c>
      <c r="AJ21" s="1" t="s">
        <v>59</v>
      </c>
      <c r="AK21" s="1" t="s">
        <v>60</v>
      </c>
      <c r="AL21" s="1" t="s">
        <v>287</v>
      </c>
      <c r="AM21" s="1" t="s">
        <v>288</v>
      </c>
      <c r="AN21" s="1" t="s">
        <v>289</v>
      </c>
    </row>
    <row r="22" spans="1:40" x14ac:dyDescent="0.3">
      <c r="A22" s="1" t="str">
        <f>HYPERLINK("https://hsdes.intel.com/resource/14013159990","14013159990")</f>
        <v>14013159990</v>
      </c>
      <c r="B22" s="1" t="s">
        <v>290</v>
      </c>
      <c r="C22" s="1" t="s">
        <v>2205</v>
      </c>
      <c r="D22" s="1" t="s">
        <v>2211</v>
      </c>
      <c r="F22" s="1" t="s">
        <v>37</v>
      </c>
      <c r="G22" s="1" t="s">
        <v>66</v>
      </c>
      <c r="H22" s="1" t="s">
        <v>39</v>
      </c>
      <c r="I22" s="1" t="s">
        <v>40</v>
      </c>
      <c r="J22" s="1" t="s">
        <v>41</v>
      </c>
      <c r="K22" s="1" t="s">
        <v>135</v>
      </c>
      <c r="L22" s="1">
        <v>50</v>
      </c>
      <c r="M22" s="1">
        <v>40</v>
      </c>
      <c r="N22" s="1" t="s">
        <v>291</v>
      </c>
      <c r="O22" s="1" t="s">
        <v>292</v>
      </c>
      <c r="P22" s="1" t="s">
        <v>293</v>
      </c>
      <c r="Q22" s="1" t="s">
        <v>294</v>
      </c>
      <c r="R22" s="1" t="s">
        <v>295</v>
      </c>
      <c r="S22" s="1" t="s">
        <v>291</v>
      </c>
      <c r="T22" s="1" t="s">
        <v>73</v>
      </c>
      <c r="V22" s="1" t="s">
        <v>37</v>
      </c>
      <c r="W22" s="1" t="s">
        <v>296</v>
      </c>
      <c r="X22" s="1" t="s">
        <v>51</v>
      </c>
      <c r="Y22" s="1" t="s">
        <v>52</v>
      </c>
      <c r="Z22" s="1" t="s">
        <v>297</v>
      </c>
      <c r="AA22" s="1" t="s">
        <v>298</v>
      </c>
      <c r="AC22" s="1" t="s">
        <v>55</v>
      </c>
      <c r="AD22" s="1" t="s">
        <v>56</v>
      </c>
      <c r="AF22" s="1" t="s">
        <v>276</v>
      </c>
      <c r="AG22" s="1" t="s">
        <v>58</v>
      </c>
      <c r="AJ22" s="1" t="s">
        <v>59</v>
      </c>
      <c r="AK22" s="1" t="s">
        <v>60</v>
      </c>
      <c r="AL22" s="1" t="s">
        <v>299</v>
      </c>
      <c r="AM22" s="1" t="s">
        <v>300</v>
      </c>
      <c r="AN22" s="1" t="s">
        <v>301</v>
      </c>
    </row>
    <row r="23" spans="1:40" x14ac:dyDescent="0.3">
      <c r="A23" s="1" t="str">
        <f>HYPERLINK("https://hsdes.intel.com/resource/14013159992","14013159992")</f>
        <v>14013159992</v>
      </c>
      <c r="B23" s="1" t="s">
        <v>302</v>
      </c>
      <c r="C23" s="1" t="s">
        <v>2205</v>
      </c>
      <c r="D23" s="1" t="s">
        <v>2211</v>
      </c>
      <c r="F23" s="1" t="s">
        <v>37</v>
      </c>
      <c r="G23" s="1" t="s">
        <v>66</v>
      </c>
      <c r="H23" s="1" t="s">
        <v>39</v>
      </c>
      <c r="I23" s="1" t="s">
        <v>40</v>
      </c>
      <c r="J23" s="1" t="s">
        <v>41</v>
      </c>
      <c r="K23" s="1" t="s">
        <v>303</v>
      </c>
      <c r="L23" s="1">
        <v>40</v>
      </c>
      <c r="M23" s="1">
        <v>40</v>
      </c>
      <c r="N23" s="1" t="s">
        <v>304</v>
      </c>
      <c r="O23" s="1" t="s">
        <v>292</v>
      </c>
      <c r="P23" s="1" t="s">
        <v>305</v>
      </c>
      <c r="Q23" s="1" t="s">
        <v>306</v>
      </c>
      <c r="R23" s="1" t="s">
        <v>307</v>
      </c>
      <c r="S23" s="1" t="s">
        <v>304</v>
      </c>
      <c r="T23" s="1" t="s">
        <v>73</v>
      </c>
      <c r="V23" s="1" t="s">
        <v>37</v>
      </c>
      <c r="W23" s="1" t="s">
        <v>308</v>
      </c>
      <c r="X23" s="1" t="s">
        <v>51</v>
      </c>
      <c r="Y23" s="1" t="s">
        <v>52</v>
      </c>
      <c r="Z23" s="1" t="s">
        <v>309</v>
      </c>
      <c r="AA23" s="1" t="s">
        <v>310</v>
      </c>
      <c r="AC23" s="1" t="s">
        <v>55</v>
      </c>
      <c r="AD23" s="1" t="s">
        <v>56</v>
      </c>
      <c r="AF23" s="1" t="s">
        <v>276</v>
      </c>
      <c r="AG23" s="1" t="s">
        <v>58</v>
      </c>
      <c r="AJ23" s="1" t="s">
        <v>59</v>
      </c>
      <c r="AK23" s="1" t="s">
        <v>60</v>
      </c>
      <c r="AL23" s="1" t="s">
        <v>311</v>
      </c>
      <c r="AM23" s="1" t="s">
        <v>312</v>
      </c>
      <c r="AN23" s="1" t="s">
        <v>313</v>
      </c>
    </row>
    <row r="24" spans="1:40" x14ac:dyDescent="0.3">
      <c r="A24" s="1" t="str">
        <f>HYPERLINK("https://hsdes.intel.com/resource/14013160449","14013160449")</f>
        <v>14013160449</v>
      </c>
      <c r="B24" s="1" t="s">
        <v>314</v>
      </c>
      <c r="C24" s="1" t="s">
        <v>2205</v>
      </c>
      <c r="F24" s="1" t="s">
        <v>65</v>
      </c>
      <c r="G24" s="1" t="s">
        <v>38</v>
      </c>
      <c r="H24" s="1" t="s">
        <v>39</v>
      </c>
      <c r="I24" s="1" t="s">
        <v>40</v>
      </c>
      <c r="J24" s="1" t="s">
        <v>41</v>
      </c>
      <c r="K24" s="1" t="s">
        <v>260</v>
      </c>
      <c r="L24" s="1">
        <v>10</v>
      </c>
      <c r="M24" s="1">
        <v>5</v>
      </c>
      <c r="N24" s="1" t="s">
        <v>315</v>
      </c>
      <c r="O24" s="1" t="s">
        <v>69</v>
      </c>
      <c r="P24" s="1" t="s">
        <v>316</v>
      </c>
      <c r="Q24" s="1" t="s">
        <v>317</v>
      </c>
      <c r="R24" s="1" t="s">
        <v>318</v>
      </c>
      <c r="S24" s="1" t="s">
        <v>315</v>
      </c>
      <c r="T24" s="1" t="s">
        <v>73</v>
      </c>
      <c r="U24" s="1" t="s">
        <v>74</v>
      </c>
      <c r="V24" s="1" t="s">
        <v>75</v>
      </c>
      <c r="W24" s="1" t="s">
        <v>319</v>
      </c>
      <c r="X24" s="1" t="s">
        <v>51</v>
      </c>
      <c r="Y24" s="1" t="s">
        <v>52</v>
      </c>
      <c r="Z24" s="1" t="s">
        <v>320</v>
      </c>
      <c r="AA24" s="1" t="s">
        <v>321</v>
      </c>
      <c r="AC24" s="1" t="s">
        <v>55</v>
      </c>
      <c r="AD24" s="1" t="s">
        <v>56</v>
      </c>
      <c r="AF24" s="1" t="s">
        <v>57</v>
      </c>
      <c r="AG24" s="1" t="s">
        <v>58</v>
      </c>
      <c r="AJ24" s="1" t="s">
        <v>59</v>
      </c>
      <c r="AK24" s="1" t="s">
        <v>60</v>
      </c>
      <c r="AL24" s="1" t="s">
        <v>322</v>
      </c>
      <c r="AM24" s="1" t="s">
        <v>323</v>
      </c>
      <c r="AN24" s="1" t="s">
        <v>91</v>
      </c>
    </row>
    <row r="25" spans="1:40" x14ac:dyDescent="0.3">
      <c r="A25" s="1" t="str">
        <f>HYPERLINK("https://hsdes.intel.com/resource/14013160451","14013160451")</f>
        <v>14013160451</v>
      </c>
      <c r="B25" s="1" t="s">
        <v>324</v>
      </c>
      <c r="C25" s="1" t="s">
        <v>2205</v>
      </c>
      <c r="F25" s="1" t="s">
        <v>65</v>
      </c>
      <c r="G25" s="1" t="s">
        <v>259</v>
      </c>
      <c r="H25" s="1" t="s">
        <v>39</v>
      </c>
      <c r="I25" s="1" t="s">
        <v>40</v>
      </c>
      <c r="J25" s="1" t="s">
        <v>41</v>
      </c>
      <c r="K25" s="1" t="s">
        <v>260</v>
      </c>
      <c r="L25" s="1">
        <v>10</v>
      </c>
      <c r="M25" s="1">
        <v>5</v>
      </c>
      <c r="N25" s="1" t="s">
        <v>325</v>
      </c>
      <c r="O25" s="1" t="s">
        <v>69</v>
      </c>
      <c r="P25" s="1" t="s">
        <v>326</v>
      </c>
      <c r="Q25" s="1" t="s">
        <v>71</v>
      </c>
      <c r="R25" s="1" t="s">
        <v>327</v>
      </c>
      <c r="S25" s="1" t="s">
        <v>325</v>
      </c>
      <c r="T25" s="1" t="s">
        <v>73</v>
      </c>
      <c r="U25" s="1" t="s">
        <v>74</v>
      </c>
      <c r="V25" s="1" t="s">
        <v>75</v>
      </c>
      <c r="W25" s="1" t="s">
        <v>328</v>
      </c>
      <c r="X25" s="1" t="s">
        <v>51</v>
      </c>
      <c r="Y25" s="1" t="s">
        <v>52</v>
      </c>
      <c r="Z25" s="1" t="s">
        <v>329</v>
      </c>
      <c r="AA25" s="1" t="s">
        <v>54</v>
      </c>
      <c r="AC25" s="1" t="s">
        <v>55</v>
      </c>
      <c r="AD25" s="1" t="s">
        <v>56</v>
      </c>
      <c r="AF25" s="1" t="s">
        <v>57</v>
      </c>
      <c r="AG25" s="1" t="s">
        <v>58</v>
      </c>
      <c r="AJ25" s="1" t="s">
        <v>59</v>
      </c>
      <c r="AK25" s="1" t="s">
        <v>60</v>
      </c>
      <c r="AL25" s="1" t="s">
        <v>330</v>
      </c>
      <c r="AM25" s="1" t="s">
        <v>331</v>
      </c>
      <c r="AN25" s="1" t="s">
        <v>332</v>
      </c>
    </row>
    <row r="26" spans="1:40" x14ac:dyDescent="0.3">
      <c r="A26" s="1" t="str">
        <f>HYPERLINK("https://hsdes.intel.com/resource/14013160458","14013160458")</f>
        <v>14013160458</v>
      </c>
      <c r="B26" s="1" t="s">
        <v>333</v>
      </c>
      <c r="C26" s="1" t="s">
        <v>2205</v>
      </c>
      <c r="F26" s="1" t="s">
        <v>334</v>
      </c>
      <c r="G26" s="1" t="s">
        <v>38</v>
      </c>
      <c r="H26" s="1" t="s">
        <v>39</v>
      </c>
      <c r="I26" s="1" t="s">
        <v>40</v>
      </c>
      <c r="J26" s="1" t="s">
        <v>41</v>
      </c>
      <c r="K26" s="1" t="s">
        <v>335</v>
      </c>
      <c r="L26" s="1">
        <v>10</v>
      </c>
      <c r="M26" s="1">
        <v>8</v>
      </c>
      <c r="N26" s="1" t="s">
        <v>336</v>
      </c>
      <c r="O26" s="1" t="s">
        <v>337</v>
      </c>
      <c r="P26" s="1" t="s">
        <v>338</v>
      </c>
      <c r="Q26" s="1" t="s">
        <v>339</v>
      </c>
      <c r="R26" s="1" t="s">
        <v>340</v>
      </c>
      <c r="S26" s="1" t="s">
        <v>336</v>
      </c>
      <c r="T26" s="1" t="s">
        <v>73</v>
      </c>
      <c r="V26" s="1" t="s">
        <v>100</v>
      </c>
      <c r="W26" s="1" t="s">
        <v>341</v>
      </c>
      <c r="X26" s="1" t="s">
        <v>51</v>
      </c>
      <c r="Y26" s="1" t="s">
        <v>142</v>
      </c>
      <c r="Z26" s="1" t="s">
        <v>342</v>
      </c>
      <c r="AA26" s="1" t="s">
        <v>343</v>
      </c>
      <c r="AC26" s="1" t="s">
        <v>55</v>
      </c>
      <c r="AD26" s="1" t="s">
        <v>344</v>
      </c>
      <c r="AF26" s="1" t="s">
        <v>57</v>
      </c>
      <c r="AG26" s="1" t="s">
        <v>58</v>
      </c>
      <c r="AJ26" s="1" t="s">
        <v>59</v>
      </c>
      <c r="AK26" s="1" t="s">
        <v>60</v>
      </c>
      <c r="AL26" s="1" t="s">
        <v>345</v>
      </c>
      <c r="AM26" s="1" t="s">
        <v>346</v>
      </c>
      <c r="AN26" s="1" t="s">
        <v>347</v>
      </c>
    </row>
    <row r="27" spans="1:40" x14ac:dyDescent="0.3">
      <c r="A27" s="1" t="str">
        <f>HYPERLINK("https://hsdes.intel.com/resource/14013160473","14013160473")</f>
        <v>14013160473</v>
      </c>
      <c r="B27" s="1" t="s">
        <v>348</v>
      </c>
      <c r="C27" s="1" t="s">
        <v>2205</v>
      </c>
      <c r="F27" s="1" t="s">
        <v>65</v>
      </c>
      <c r="G27" s="1" t="s">
        <v>259</v>
      </c>
      <c r="H27" s="1" t="s">
        <v>39</v>
      </c>
      <c r="I27" s="1" t="s">
        <v>40</v>
      </c>
      <c r="J27" s="1" t="s">
        <v>41</v>
      </c>
      <c r="K27" s="1" t="s">
        <v>260</v>
      </c>
      <c r="L27" s="1">
        <v>30</v>
      </c>
      <c r="M27" s="1">
        <v>10</v>
      </c>
      <c r="N27" s="1" t="s">
        <v>349</v>
      </c>
      <c r="O27" s="1" t="s">
        <v>69</v>
      </c>
      <c r="P27" s="1" t="s">
        <v>350</v>
      </c>
      <c r="Q27" s="1" t="s">
        <v>71</v>
      </c>
      <c r="R27" s="1" t="s">
        <v>351</v>
      </c>
      <c r="S27" s="1" t="s">
        <v>349</v>
      </c>
      <c r="T27" s="1" t="s">
        <v>73</v>
      </c>
      <c r="U27" s="1" t="s">
        <v>74</v>
      </c>
      <c r="V27" s="1" t="s">
        <v>75</v>
      </c>
      <c r="W27" s="1" t="s">
        <v>352</v>
      </c>
      <c r="X27" s="1" t="s">
        <v>51</v>
      </c>
      <c r="Y27" s="1" t="s">
        <v>142</v>
      </c>
      <c r="Z27" s="1" t="s">
        <v>353</v>
      </c>
      <c r="AA27" s="1" t="s">
        <v>354</v>
      </c>
      <c r="AC27" s="1" t="s">
        <v>55</v>
      </c>
      <c r="AD27" s="1" t="s">
        <v>56</v>
      </c>
      <c r="AF27" s="1" t="s">
        <v>57</v>
      </c>
      <c r="AG27" s="1" t="s">
        <v>58</v>
      </c>
      <c r="AJ27" s="1" t="s">
        <v>59</v>
      </c>
      <c r="AK27" s="1" t="s">
        <v>60</v>
      </c>
      <c r="AL27" s="1" t="s">
        <v>355</v>
      </c>
      <c r="AM27" s="1" t="s">
        <v>356</v>
      </c>
      <c r="AN27" s="1" t="s">
        <v>357</v>
      </c>
    </row>
    <row r="28" spans="1:40" x14ac:dyDescent="0.3">
      <c r="A28" s="1" t="str">
        <f>HYPERLINK("https://hsdes.intel.com/resource/14013160568","14013160568")</f>
        <v>14013160568</v>
      </c>
      <c r="B28" s="1" t="s">
        <v>358</v>
      </c>
      <c r="C28" s="1" t="s">
        <v>2205</v>
      </c>
      <c r="D28" s="1" t="s">
        <v>2211</v>
      </c>
      <c r="F28" s="1" t="s">
        <v>93</v>
      </c>
      <c r="G28" s="1" t="s">
        <v>38</v>
      </c>
      <c r="H28" s="1" t="s">
        <v>39</v>
      </c>
      <c r="I28" s="1" t="s">
        <v>40</v>
      </c>
      <c r="J28" s="1" t="s">
        <v>41</v>
      </c>
      <c r="K28" s="1" t="s">
        <v>94</v>
      </c>
      <c r="L28" s="1">
        <v>15</v>
      </c>
      <c r="M28" s="1">
        <v>12</v>
      </c>
      <c r="N28" s="1" t="s">
        <v>359</v>
      </c>
      <c r="O28" s="1" t="s">
        <v>96</v>
      </c>
      <c r="P28" s="1" t="s">
        <v>360</v>
      </c>
      <c r="Q28" s="1" t="s">
        <v>361</v>
      </c>
      <c r="R28" s="1" t="s">
        <v>362</v>
      </c>
      <c r="S28" s="1" t="s">
        <v>359</v>
      </c>
      <c r="T28" s="1" t="s">
        <v>73</v>
      </c>
      <c r="V28" s="1" t="s">
        <v>100</v>
      </c>
      <c r="W28" s="1" t="s">
        <v>363</v>
      </c>
      <c r="X28" s="1" t="s">
        <v>51</v>
      </c>
      <c r="Y28" s="1" t="s">
        <v>52</v>
      </c>
      <c r="Z28" s="1" t="s">
        <v>364</v>
      </c>
      <c r="AA28" s="1" t="s">
        <v>365</v>
      </c>
      <c r="AC28" s="1" t="s">
        <v>55</v>
      </c>
      <c r="AD28" s="1" t="s">
        <v>56</v>
      </c>
      <c r="AF28" s="1" t="s">
        <v>57</v>
      </c>
      <c r="AG28" s="1" t="s">
        <v>58</v>
      </c>
      <c r="AJ28" s="1" t="s">
        <v>59</v>
      </c>
      <c r="AK28" s="1" t="s">
        <v>366</v>
      </c>
      <c r="AL28" s="1" t="s">
        <v>367</v>
      </c>
      <c r="AM28" s="1" t="s">
        <v>368</v>
      </c>
      <c r="AN28" s="1" t="s">
        <v>63</v>
      </c>
    </row>
    <row r="29" spans="1:40" x14ac:dyDescent="0.3">
      <c r="A29" s="1" t="str">
        <f>HYPERLINK("https://hsdes.intel.com/resource/14013160571","14013160571")</f>
        <v>14013160571</v>
      </c>
      <c r="B29" s="1" t="s">
        <v>369</v>
      </c>
      <c r="C29" s="1" t="s">
        <v>2205</v>
      </c>
      <c r="D29" s="1" t="s">
        <v>2211</v>
      </c>
      <c r="F29" s="1" t="s">
        <v>93</v>
      </c>
      <c r="G29" s="1" t="s">
        <v>38</v>
      </c>
      <c r="H29" s="1" t="s">
        <v>39</v>
      </c>
      <c r="I29" s="1" t="s">
        <v>40</v>
      </c>
      <c r="J29" s="1" t="s">
        <v>41</v>
      </c>
      <c r="K29" s="1" t="s">
        <v>94</v>
      </c>
      <c r="L29" s="1">
        <v>25</v>
      </c>
      <c r="M29" s="1">
        <v>20</v>
      </c>
      <c r="N29" s="1" t="s">
        <v>370</v>
      </c>
      <c r="O29" s="1" t="s">
        <v>96</v>
      </c>
      <c r="P29" s="1" t="s">
        <v>371</v>
      </c>
      <c r="Q29" s="1" t="s">
        <v>372</v>
      </c>
      <c r="R29" s="1" t="s">
        <v>373</v>
      </c>
      <c r="S29" s="1" t="s">
        <v>370</v>
      </c>
      <c r="T29" s="1" t="s">
        <v>48</v>
      </c>
      <c r="V29" s="1" t="s">
        <v>100</v>
      </c>
      <c r="W29" s="1" t="s">
        <v>363</v>
      </c>
      <c r="X29" s="1" t="s">
        <v>51</v>
      </c>
      <c r="Y29" s="1" t="s">
        <v>142</v>
      </c>
      <c r="Z29" s="1" t="s">
        <v>374</v>
      </c>
      <c r="AA29" s="1" t="s">
        <v>375</v>
      </c>
      <c r="AC29" s="1" t="s">
        <v>55</v>
      </c>
      <c r="AD29" s="1" t="s">
        <v>56</v>
      </c>
      <c r="AF29" s="1" t="s">
        <v>104</v>
      </c>
      <c r="AG29" s="1" t="s">
        <v>58</v>
      </c>
      <c r="AJ29" s="1" t="s">
        <v>59</v>
      </c>
      <c r="AK29" s="1" t="s">
        <v>366</v>
      </c>
      <c r="AL29" s="1" t="s">
        <v>376</v>
      </c>
      <c r="AM29" s="1" t="s">
        <v>377</v>
      </c>
      <c r="AN29" s="1" t="s">
        <v>63</v>
      </c>
    </row>
    <row r="30" spans="1:40" x14ac:dyDescent="0.3">
      <c r="A30" s="1" t="str">
        <f>HYPERLINK("https://hsdes.intel.com/resource/14013160712","14013160712")</f>
        <v>14013160712</v>
      </c>
      <c r="B30" s="1" t="s">
        <v>378</v>
      </c>
      <c r="C30" s="1" t="s">
        <v>2205</v>
      </c>
      <c r="F30" s="1" t="s">
        <v>109</v>
      </c>
      <c r="G30" s="1" t="s">
        <v>379</v>
      </c>
      <c r="H30" s="1" t="s">
        <v>39</v>
      </c>
      <c r="I30" s="1" t="s">
        <v>40</v>
      </c>
      <c r="J30" s="1" t="s">
        <v>41</v>
      </c>
      <c r="K30" s="1" t="s">
        <v>380</v>
      </c>
      <c r="L30" s="1">
        <v>9</v>
      </c>
      <c r="M30" s="1">
        <v>7</v>
      </c>
      <c r="N30" s="1" t="s">
        <v>381</v>
      </c>
      <c r="O30" s="1" t="s">
        <v>382</v>
      </c>
      <c r="P30" s="1" t="s">
        <v>383</v>
      </c>
      <c r="Q30" s="1" t="s">
        <v>384</v>
      </c>
      <c r="R30" s="1" t="s">
        <v>385</v>
      </c>
      <c r="S30" s="1" t="s">
        <v>381</v>
      </c>
      <c r="T30" s="1" t="s">
        <v>48</v>
      </c>
      <c r="V30" s="1" t="s">
        <v>109</v>
      </c>
      <c r="W30" s="1" t="s">
        <v>386</v>
      </c>
      <c r="X30" s="1" t="s">
        <v>51</v>
      </c>
      <c r="Y30" s="1" t="s">
        <v>52</v>
      </c>
      <c r="Z30" s="1" t="s">
        <v>387</v>
      </c>
      <c r="AA30" s="1" t="s">
        <v>388</v>
      </c>
      <c r="AC30" s="1" t="s">
        <v>55</v>
      </c>
      <c r="AD30" s="1" t="s">
        <v>56</v>
      </c>
      <c r="AF30" s="1" t="s">
        <v>57</v>
      </c>
      <c r="AG30" s="1" t="s">
        <v>58</v>
      </c>
      <c r="AJ30" s="1" t="s">
        <v>59</v>
      </c>
      <c r="AK30" s="1" t="s">
        <v>389</v>
      </c>
      <c r="AL30" s="1" t="s">
        <v>390</v>
      </c>
      <c r="AM30" s="1" t="s">
        <v>391</v>
      </c>
      <c r="AN30" s="1" t="s">
        <v>392</v>
      </c>
    </row>
    <row r="31" spans="1:40" x14ac:dyDescent="0.3">
      <c r="A31" s="1" t="str">
        <f>HYPERLINK("https://hsdes.intel.com/resource/14013160756","14013160756")</f>
        <v>14013160756</v>
      </c>
      <c r="B31" s="1" t="s">
        <v>393</v>
      </c>
      <c r="C31" s="1" t="s">
        <v>2205</v>
      </c>
      <c r="D31" s="1" t="s">
        <v>2211</v>
      </c>
      <c r="F31" s="1" t="s">
        <v>93</v>
      </c>
      <c r="G31" s="1" t="s">
        <v>66</v>
      </c>
      <c r="H31" s="1" t="s">
        <v>39</v>
      </c>
      <c r="I31" s="1" t="s">
        <v>40</v>
      </c>
      <c r="J31" s="1" t="s">
        <v>41</v>
      </c>
      <c r="K31" s="1" t="s">
        <v>94</v>
      </c>
      <c r="L31" s="1">
        <v>15</v>
      </c>
      <c r="M31" s="1">
        <v>8</v>
      </c>
      <c r="N31" s="1" t="s">
        <v>394</v>
      </c>
      <c r="O31" s="1" t="s">
        <v>96</v>
      </c>
      <c r="P31" s="1" t="s">
        <v>395</v>
      </c>
      <c r="Q31" s="1" t="s">
        <v>396</v>
      </c>
      <c r="R31" s="1" t="s">
        <v>397</v>
      </c>
      <c r="S31" s="1" t="s">
        <v>394</v>
      </c>
      <c r="T31" s="1" t="s">
        <v>73</v>
      </c>
      <c r="V31" s="1" t="s">
        <v>100</v>
      </c>
      <c r="W31" s="1" t="s">
        <v>398</v>
      </c>
      <c r="X31" s="1" t="s">
        <v>51</v>
      </c>
      <c r="Y31" s="1" t="s">
        <v>52</v>
      </c>
      <c r="Z31" s="1" t="s">
        <v>399</v>
      </c>
      <c r="AA31" s="1" t="s">
        <v>310</v>
      </c>
      <c r="AC31" s="1" t="s">
        <v>55</v>
      </c>
      <c r="AD31" s="1" t="s">
        <v>56</v>
      </c>
      <c r="AF31" s="1" t="s">
        <v>57</v>
      </c>
      <c r="AG31" s="1" t="s">
        <v>58</v>
      </c>
      <c r="AJ31" s="1" t="s">
        <v>59</v>
      </c>
      <c r="AK31" s="1" t="s">
        <v>215</v>
      </c>
      <c r="AL31" s="1" t="s">
        <v>400</v>
      </c>
      <c r="AM31" s="1" t="s">
        <v>401</v>
      </c>
      <c r="AN31" s="1" t="s">
        <v>91</v>
      </c>
    </row>
    <row r="32" spans="1:40" x14ac:dyDescent="0.3">
      <c r="A32" s="1" t="str">
        <f>HYPERLINK("https://hsdes.intel.com/resource/14013160780","14013160780")</f>
        <v>14013160780</v>
      </c>
      <c r="B32" s="1" t="s">
        <v>402</v>
      </c>
      <c r="C32" s="1" t="s">
        <v>2205</v>
      </c>
      <c r="F32" s="1" t="s">
        <v>334</v>
      </c>
      <c r="G32" s="1" t="s">
        <v>38</v>
      </c>
      <c r="H32" s="1" t="s">
        <v>39</v>
      </c>
      <c r="I32" s="1" t="s">
        <v>40</v>
      </c>
      <c r="J32" s="1" t="s">
        <v>41</v>
      </c>
      <c r="K32" s="1" t="s">
        <v>403</v>
      </c>
      <c r="L32" s="1">
        <v>8</v>
      </c>
      <c r="M32" s="1">
        <v>5</v>
      </c>
      <c r="N32" s="1" t="s">
        <v>404</v>
      </c>
      <c r="O32" s="1" t="s">
        <v>337</v>
      </c>
      <c r="P32" s="1" t="s">
        <v>405</v>
      </c>
      <c r="Q32" s="1" t="s">
        <v>406</v>
      </c>
      <c r="R32" s="1" t="s">
        <v>407</v>
      </c>
      <c r="S32" s="1" t="s">
        <v>404</v>
      </c>
      <c r="T32" s="1" t="s">
        <v>48</v>
      </c>
      <c r="V32" s="1" t="s">
        <v>100</v>
      </c>
      <c r="W32" s="1" t="s">
        <v>408</v>
      </c>
      <c r="X32" s="1" t="s">
        <v>51</v>
      </c>
      <c r="Y32" s="1" t="s">
        <v>52</v>
      </c>
      <c r="Z32" s="1" t="s">
        <v>409</v>
      </c>
      <c r="AA32" s="1" t="s">
        <v>410</v>
      </c>
      <c r="AC32" s="1" t="s">
        <v>55</v>
      </c>
      <c r="AD32" s="1" t="s">
        <v>128</v>
      </c>
      <c r="AF32" s="1" t="s">
        <v>57</v>
      </c>
      <c r="AG32" s="1" t="s">
        <v>58</v>
      </c>
      <c r="AJ32" s="1" t="s">
        <v>59</v>
      </c>
      <c r="AK32" s="1" t="s">
        <v>60</v>
      </c>
      <c r="AL32" s="1" t="s">
        <v>411</v>
      </c>
      <c r="AM32" s="1" t="s">
        <v>412</v>
      </c>
      <c r="AN32" s="1" t="s">
        <v>413</v>
      </c>
    </row>
    <row r="33" spans="1:40" x14ac:dyDescent="0.3">
      <c r="A33" s="1" t="str">
        <f>HYPERLINK("https://hsdes.intel.com/resource/14013160886","14013160886")</f>
        <v>14013160886</v>
      </c>
      <c r="B33" s="1" t="s">
        <v>414</v>
      </c>
      <c r="C33" s="1" t="s">
        <v>2205</v>
      </c>
      <c r="D33" s="1" t="s">
        <v>2211</v>
      </c>
      <c r="F33" s="1" t="s">
        <v>415</v>
      </c>
      <c r="G33" s="1" t="s">
        <v>416</v>
      </c>
      <c r="H33" s="1" t="s">
        <v>39</v>
      </c>
      <c r="I33" s="1" t="s">
        <v>40</v>
      </c>
      <c r="J33" s="1" t="s">
        <v>41</v>
      </c>
      <c r="K33" s="1" t="s">
        <v>417</v>
      </c>
      <c r="L33" s="1">
        <v>25</v>
      </c>
      <c r="M33" s="1">
        <v>10</v>
      </c>
      <c r="N33" s="1" t="s">
        <v>418</v>
      </c>
      <c r="O33" s="1" t="s">
        <v>419</v>
      </c>
      <c r="P33" s="1" t="s">
        <v>420</v>
      </c>
      <c r="Q33" s="1" t="s">
        <v>421</v>
      </c>
      <c r="R33" s="1" t="s">
        <v>422</v>
      </c>
      <c r="S33" s="1" t="s">
        <v>418</v>
      </c>
      <c r="T33" s="1" t="s">
        <v>73</v>
      </c>
      <c r="U33" s="1" t="s">
        <v>74</v>
      </c>
      <c r="V33" s="1" t="s">
        <v>75</v>
      </c>
      <c r="W33" s="1" t="s">
        <v>423</v>
      </c>
      <c r="X33" s="1" t="s">
        <v>51</v>
      </c>
      <c r="Y33" s="1" t="s">
        <v>142</v>
      </c>
      <c r="Z33" s="1" t="s">
        <v>424</v>
      </c>
      <c r="AA33" s="1" t="s">
        <v>425</v>
      </c>
      <c r="AC33" s="1" t="s">
        <v>55</v>
      </c>
      <c r="AD33" s="1" t="s">
        <v>56</v>
      </c>
      <c r="AF33" s="1" t="s">
        <v>57</v>
      </c>
      <c r="AG33" s="1" t="s">
        <v>58</v>
      </c>
      <c r="AJ33" s="1" t="s">
        <v>59</v>
      </c>
      <c r="AK33" s="1" t="s">
        <v>60</v>
      </c>
      <c r="AL33" s="1" t="s">
        <v>426</v>
      </c>
      <c r="AM33" s="1" t="s">
        <v>427</v>
      </c>
      <c r="AN33" s="1" t="s">
        <v>428</v>
      </c>
    </row>
    <row r="34" spans="1:40" x14ac:dyDescent="0.3">
      <c r="A34" s="1" t="str">
        <f>HYPERLINK("https://hsdes.intel.com/resource/14013161102","14013161102")</f>
        <v>14013161102</v>
      </c>
      <c r="B34" s="1" t="s">
        <v>429</v>
      </c>
      <c r="C34" s="1" t="s">
        <v>2205</v>
      </c>
      <c r="D34" s="1" t="s">
        <v>2211</v>
      </c>
      <c r="F34" s="1" t="s">
        <v>171</v>
      </c>
      <c r="G34" s="1" t="s">
        <v>38</v>
      </c>
      <c r="H34" s="1" t="s">
        <v>39</v>
      </c>
      <c r="I34" s="1" t="s">
        <v>40</v>
      </c>
      <c r="J34" s="1" t="s">
        <v>41</v>
      </c>
      <c r="K34" s="1" t="s">
        <v>42</v>
      </c>
      <c r="L34" s="1">
        <v>5</v>
      </c>
      <c r="M34" s="1">
        <v>4</v>
      </c>
      <c r="N34" s="1" t="s">
        <v>430</v>
      </c>
      <c r="O34" s="1" t="s">
        <v>173</v>
      </c>
      <c r="P34" s="1" t="s">
        <v>431</v>
      </c>
      <c r="Q34" s="1" t="s">
        <v>432</v>
      </c>
      <c r="R34" s="1" t="s">
        <v>433</v>
      </c>
      <c r="S34" s="1" t="s">
        <v>430</v>
      </c>
      <c r="T34" s="1" t="s">
        <v>48</v>
      </c>
      <c r="U34" s="1" t="s">
        <v>177</v>
      </c>
      <c r="V34" s="1" t="s">
        <v>178</v>
      </c>
      <c r="W34" s="1" t="s">
        <v>434</v>
      </c>
      <c r="X34" s="1" t="s">
        <v>51</v>
      </c>
      <c r="Y34" s="1" t="s">
        <v>52</v>
      </c>
      <c r="Z34" s="1" t="s">
        <v>435</v>
      </c>
      <c r="AA34" s="1" t="s">
        <v>436</v>
      </c>
      <c r="AC34" s="1" t="s">
        <v>55</v>
      </c>
      <c r="AD34" s="1" t="s">
        <v>56</v>
      </c>
      <c r="AF34" s="1" t="s">
        <v>57</v>
      </c>
      <c r="AG34" s="1" t="s">
        <v>58</v>
      </c>
      <c r="AJ34" s="1" t="s">
        <v>59</v>
      </c>
      <c r="AK34" s="1" t="s">
        <v>437</v>
      </c>
      <c r="AL34" s="1" t="s">
        <v>438</v>
      </c>
      <c r="AM34" s="1" t="s">
        <v>439</v>
      </c>
      <c r="AN34" s="1" t="s">
        <v>440</v>
      </c>
    </row>
    <row r="35" spans="1:40" x14ac:dyDescent="0.3">
      <c r="A35" s="1" t="str">
        <f>HYPERLINK("https://hsdes.intel.com/resource/14013161178","14013161178")</f>
        <v>14013161178</v>
      </c>
      <c r="B35" s="1" t="s">
        <v>441</v>
      </c>
      <c r="C35" s="1" t="s">
        <v>2205</v>
      </c>
      <c r="D35" s="1" t="s">
        <v>2211</v>
      </c>
      <c r="F35" s="1" t="s">
        <v>65</v>
      </c>
      <c r="G35" s="1" t="s">
        <v>133</v>
      </c>
      <c r="H35" s="1" t="s">
        <v>39</v>
      </c>
      <c r="I35" s="1" t="s">
        <v>40</v>
      </c>
      <c r="J35" s="1" t="s">
        <v>41</v>
      </c>
      <c r="K35" s="1" t="s">
        <v>67</v>
      </c>
      <c r="L35" s="1">
        <v>10</v>
      </c>
      <c r="M35" s="1">
        <v>5</v>
      </c>
      <c r="N35" s="1" t="s">
        <v>442</v>
      </c>
      <c r="O35" s="1" t="s">
        <v>69</v>
      </c>
      <c r="P35" s="1" t="s">
        <v>443</v>
      </c>
      <c r="Q35" s="1" t="s">
        <v>444</v>
      </c>
      <c r="R35" s="1" t="s">
        <v>445</v>
      </c>
      <c r="S35" s="1" t="s">
        <v>442</v>
      </c>
      <c r="T35" s="1" t="s">
        <v>73</v>
      </c>
      <c r="U35" s="1" t="s">
        <v>74</v>
      </c>
      <c r="V35" s="1" t="s">
        <v>75</v>
      </c>
      <c r="W35" s="1" t="s">
        <v>446</v>
      </c>
      <c r="X35" s="1" t="s">
        <v>51</v>
      </c>
      <c r="Y35" s="1" t="s">
        <v>52</v>
      </c>
      <c r="Z35" s="1" t="s">
        <v>447</v>
      </c>
      <c r="AA35" s="1" t="s">
        <v>448</v>
      </c>
      <c r="AC35" s="1" t="s">
        <v>55</v>
      </c>
      <c r="AD35" s="1" t="s">
        <v>128</v>
      </c>
      <c r="AF35" s="1" t="s">
        <v>57</v>
      </c>
      <c r="AG35" s="1" t="s">
        <v>58</v>
      </c>
      <c r="AJ35" s="1" t="s">
        <v>59</v>
      </c>
      <c r="AK35" s="1" t="s">
        <v>60</v>
      </c>
      <c r="AL35" s="1" t="s">
        <v>449</v>
      </c>
      <c r="AM35" s="1" t="s">
        <v>450</v>
      </c>
      <c r="AN35" s="1" t="s">
        <v>451</v>
      </c>
    </row>
    <row r="36" spans="1:40" x14ac:dyDescent="0.3">
      <c r="A36" s="1" t="str">
        <f>HYPERLINK("https://hsdes.intel.com/resource/14013161197","14013161197")</f>
        <v>14013161197</v>
      </c>
      <c r="B36" s="1" t="s">
        <v>452</v>
      </c>
      <c r="C36" s="1" t="s">
        <v>2205</v>
      </c>
      <c r="D36" s="1">
        <v>1</v>
      </c>
      <c r="F36" s="1" t="s">
        <v>37</v>
      </c>
      <c r="G36" s="1" t="s">
        <v>38</v>
      </c>
      <c r="H36" s="1" t="s">
        <v>39</v>
      </c>
      <c r="I36" s="1" t="s">
        <v>40</v>
      </c>
      <c r="J36" s="1" t="s">
        <v>41</v>
      </c>
      <c r="K36" s="1" t="s">
        <v>453</v>
      </c>
      <c r="L36" s="1">
        <v>20</v>
      </c>
      <c r="M36" s="1">
        <v>15</v>
      </c>
      <c r="N36" s="1" t="s">
        <v>454</v>
      </c>
      <c r="O36" s="1" t="s">
        <v>44</v>
      </c>
      <c r="P36" s="1" t="s">
        <v>455</v>
      </c>
      <c r="Q36" s="1" t="s">
        <v>46</v>
      </c>
      <c r="R36" s="1" t="s">
        <v>456</v>
      </c>
      <c r="S36" s="1" t="s">
        <v>454</v>
      </c>
      <c r="T36" s="1" t="s">
        <v>48</v>
      </c>
      <c r="V36" s="1" t="s">
        <v>49</v>
      </c>
      <c r="W36" s="1" t="s">
        <v>457</v>
      </c>
      <c r="X36" s="1" t="s">
        <v>51</v>
      </c>
      <c r="Y36" s="1" t="s">
        <v>142</v>
      </c>
      <c r="Z36" s="1" t="s">
        <v>458</v>
      </c>
      <c r="AA36" s="1" t="s">
        <v>459</v>
      </c>
      <c r="AC36" s="1" t="s">
        <v>55</v>
      </c>
      <c r="AD36" s="1" t="s">
        <v>128</v>
      </c>
      <c r="AF36" s="1" t="s">
        <v>104</v>
      </c>
      <c r="AG36" s="1" t="s">
        <v>58</v>
      </c>
      <c r="AJ36" s="1" t="s">
        <v>59</v>
      </c>
      <c r="AK36" s="1" t="s">
        <v>60</v>
      </c>
      <c r="AL36" s="1" t="s">
        <v>460</v>
      </c>
      <c r="AM36" s="1" t="s">
        <v>461</v>
      </c>
      <c r="AN36" s="1" t="s">
        <v>63</v>
      </c>
    </row>
    <row r="37" spans="1:40" x14ac:dyDescent="0.3">
      <c r="A37" s="1" t="str">
        <f>HYPERLINK("https://hsdes.intel.com/resource/14013161203","14013161203")</f>
        <v>14013161203</v>
      </c>
      <c r="B37" s="1" t="s">
        <v>462</v>
      </c>
      <c r="C37" s="1" t="s">
        <v>2205</v>
      </c>
      <c r="D37" s="1">
        <v>1</v>
      </c>
      <c r="F37" s="1" t="s">
        <v>37</v>
      </c>
      <c r="G37" s="1" t="s">
        <v>38</v>
      </c>
      <c r="H37" s="1" t="s">
        <v>39</v>
      </c>
      <c r="I37" s="1" t="s">
        <v>40</v>
      </c>
      <c r="J37" s="1" t="s">
        <v>41</v>
      </c>
      <c r="K37" s="1" t="s">
        <v>453</v>
      </c>
      <c r="L37" s="1">
        <v>20</v>
      </c>
      <c r="M37" s="1">
        <v>15</v>
      </c>
      <c r="N37" s="1" t="s">
        <v>463</v>
      </c>
      <c r="O37" s="1" t="s">
        <v>44</v>
      </c>
      <c r="P37" s="1" t="s">
        <v>464</v>
      </c>
      <c r="Q37" s="1" t="s">
        <v>46</v>
      </c>
      <c r="R37" s="1" t="s">
        <v>465</v>
      </c>
      <c r="S37" s="1" t="s">
        <v>463</v>
      </c>
      <c r="T37" s="1" t="s">
        <v>48</v>
      </c>
      <c r="V37" s="1" t="s">
        <v>49</v>
      </c>
      <c r="W37" s="1" t="s">
        <v>466</v>
      </c>
      <c r="X37" s="1" t="s">
        <v>51</v>
      </c>
      <c r="Y37" s="1" t="s">
        <v>142</v>
      </c>
      <c r="Z37" s="1" t="s">
        <v>458</v>
      </c>
      <c r="AA37" s="1" t="s">
        <v>467</v>
      </c>
      <c r="AC37" s="1" t="s">
        <v>55</v>
      </c>
      <c r="AD37" s="1" t="s">
        <v>56</v>
      </c>
      <c r="AF37" s="1" t="s">
        <v>104</v>
      </c>
      <c r="AG37" s="1" t="s">
        <v>58</v>
      </c>
      <c r="AJ37" s="1" t="s">
        <v>59</v>
      </c>
      <c r="AK37" s="1" t="s">
        <v>60</v>
      </c>
      <c r="AL37" s="1" t="s">
        <v>468</v>
      </c>
      <c r="AM37" s="1" t="s">
        <v>469</v>
      </c>
      <c r="AN37" s="1" t="s">
        <v>63</v>
      </c>
    </row>
    <row r="38" spans="1:40" x14ac:dyDescent="0.3">
      <c r="A38" s="1" t="str">
        <f>HYPERLINK("https://hsdes.intel.com/resource/14013161555","14013161555")</f>
        <v>14013161555</v>
      </c>
      <c r="B38" s="1" t="s">
        <v>470</v>
      </c>
      <c r="C38" s="1" t="s">
        <v>2205</v>
      </c>
      <c r="D38" s="1" t="s">
        <v>2211</v>
      </c>
      <c r="F38" s="1" t="s">
        <v>65</v>
      </c>
      <c r="G38" s="1" t="s">
        <v>38</v>
      </c>
      <c r="H38" s="1" t="s">
        <v>39</v>
      </c>
      <c r="I38" s="1" t="s">
        <v>40</v>
      </c>
      <c r="J38" s="1" t="s">
        <v>41</v>
      </c>
      <c r="K38" s="1" t="s">
        <v>260</v>
      </c>
      <c r="L38" s="1">
        <v>25</v>
      </c>
      <c r="M38" s="1">
        <v>10</v>
      </c>
      <c r="N38" s="1" t="s">
        <v>471</v>
      </c>
      <c r="O38" s="1" t="s">
        <v>69</v>
      </c>
      <c r="P38" s="1" t="s">
        <v>472</v>
      </c>
      <c r="Q38" s="1" t="s">
        <v>444</v>
      </c>
      <c r="R38" s="1" t="s">
        <v>473</v>
      </c>
      <c r="S38" s="1" t="s">
        <v>471</v>
      </c>
      <c r="T38" s="1" t="s">
        <v>73</v>
      </c>
      <c r="U38" s="1" t="s">
        <v>74</v>
      </c>
      <c r="V38" s="1" t="s">
        <v>75</v>
      </c>
      <c r="W38" s="1" t="s">
        <v>474</v>
      </c>
      <c r="X38" s="1" t="s">
        <v>51</v>
      </c>
      <c r="Y38" s="1" t="s">
        <v>475</v>
      </c>
      <c r="Z38" s="1" t="s">
        <v>476</v>
      </c>
      <c r="AA38" s="1" t="s">
        <v>477</v>
      </c>
      <c r="AC38" s="1" t="s">
        <v>55</v>
      </c>
      <c r="AD38" s="1" t="s">
        <v>56</v>
      </c>
      <c r="AF38" s="1" t="s">
        <v>57</v>
      </c>
      <c r="AG38" s="1" t="s">
        <v>58</v>
      </c>
      <c r="AJ38" s="1" t="s">
        <v>59</v>
      </c>
      <c r="AK38" s="1" t="s">
        <v>60</v>
      </c>
      <c r="AL38" s="1" t="s">
        <v>478</v>
      </c>
      <c r="AM38" s="1" t="s">
        <v>479</v>
      </c>
      <c r="AN38" s="1" t="s">
        <v>480</v>
      </c>
    </row>
    <row r="39" spans="1:40" x14ac:dyDescent="0.3">
      <c r="A39" s="1" t="str">
        <f>HYPERLINK("https://hsdes.intel.com/resource/14013161567","14013161567")</f>
        <v>14013161567</v>
      </c>
      <c r="B39" s="1" t="s">
        <v>481</v>
      </c>
      <c r="C39" s="1" t="s">
        <v>2205</v>
      </c>
      <c r="D39" s="1" t="s">
        <v>2211</v>
      </c>
      <c r="F39" s="1" t="s">
        <v>65</v>
      </c>
      <c r="G39" s="1" t="s">
        <v>133</v>
      </c>
      <c r="H39" s="1" t="s">
        <v>39</v>
      </c>
      <c r="I39" s="1" t="s">
        <v>40</v>
      </c>
      <c r="J39" s="1" t="s">
        <v>41</v>
      </c>
      <c r="K39" s="1" t="s">
        <v>67</v>
      </c>
      <c r="L39" s="1">
        <v>5</v>
      </c>
      <c r="M39" s="1">
        <v>3</v>
      </c>
      <c r="N39" s="1" t="s">
        <v>482</v>
      </c>
      <c r="O39" s="1" t="s">
        <v>69</v>
      </c>
      <c r="P39" s="1" t="s">
        <v>483</v>
      </c>
      <c r="Q39" s="1" t="s">
        <v>484</v>
      </c>
      <c r="R39" s="1" t="s">
        <v>485</v>
      </c>
      <c r="S39" s="1" t="s">
        <v>482</v>
      </c>
      <c r="T39" s="1" t="s">
        <v>73</v>
      </c>
      <c r="U39" s="1" t="s">
        <v>74</v>
      </c>
      <c r="V39" s="1" t="s">
        <v>75</v>
      </c>
      <c r="W39" s="1" t="s">
        <v>486</v>
      </c>
      <c r="X39" s="1" t="s">
        <v>51</v>
      </c>
      <c r="Y39" s="1" t="s">
        <v>52</v>
      </c>
      <c r="Z39" s="1" t="s">
        <v>487</v>
      </c>
      <c r="AA39" s="1" t="s">
        <v>488</v>
      </c>
      <c r="AC39" s="1" t="s">
        <v>55</v>
      </c>
      <c r="AD39" s="1" t="s">
        <v>128</v>
      </c>
      <c r="AF39" s="1" t="s">
        <v>57</v>
      </c>
      <c r="AG39" s="1" t="s">
        <v>58</v>
      </c>
      <c r="AJ39" s="1" t="s">
        <v>59</v>
      </c>
      <c r="AK39" s="1" t="s">
        <v>60</v>
      </c>
      <c r="AL39" s="1" t="s">
        <v>489</v>
      </c>
      <c r="AM39" s="1" t="s">
        <v>490</v>
      </c>
      <c r="AN39" s="1" t="s">
        <v>91</v>
      </c>
    </row>
    <row r="40" spans="1:40" x14ac:dyDescent="0.3">
      <c r="A40" s="1" t="str">
        <f>HYPERLINK("https://hsdes.intel.com/resource/14013161675","14013161675")</f>
        <v>14013161675</v>
      </c>
      <c r="B40" s="1" t="s">
        <v>491</v>
      </c>
      <c r="C40" s="1" t="s">
        <v>2205</v>
      </c>
      <c r="D40" s="1">
        <v>1</v>
      </c>
      <c r="F40" s="1" t="s">
        <v>37</v>
      </c>
      <c r="G40" s="1" t="s">
        <v>38</v>
      </c>
      <c r="H40" s="1" t="s">
        <v>39</v>
      </c>
      <c r="I40" s="1" t="s">
        <v>40</v>
      </c>
      <c r="J40" s="1" t="s">
        <v>41</v>
      </c>
      <c r="K40" s="1" t="s">
        <v>42</v>
      </c>
      <c r="L40" s="1">
        <v>10</v>
      </c>
      <c r="M40" s="1">
        <v>8</v>
      </c>
      <c r="N40" s="1" t="s">
        <v>492</v>
      </c>
      <c r="O40" s="1" t="s">
        <v>44</v>
      </c>
      <c r="P40" s="1" t="s">
        <v>493</v>
      </c>
      <c r="Q40" s="1" t="s">
        <v>494</v>
      </c>
      <c r="R40" s="1" t="s">
        <v>495</v>
      </c>
      <c r="S40" s="1" t="s">
        <v>492</v>
      </c>
      <c r="T40" s="1" t="s">
        <v>73</v>
      </c>
      <c r="V40" s="1" t="s">
        <v>49</v>
      </c>
      <c r="W40" s="1" t="s">
        <v>496</v>
      </c>
      <c r="X40" s="1" t="s">
        <v>51</v>
      </c>
      <c r="Y40" s="1" t="s">
        <v>52</v>
      </c>
      <c r="Z40" s="1" t="s">
        <v>497</v>
      </c>
      <c r="AA40" s="1" t="s">
        <v>498</v>
      </c>
      <c r="AC40" s="1" t="s">
        <v>55</v>
      </c>
      <c r="AD40" s="1" t="s">
        <v>128</v>
      </c>
      <c r="AF40" s="1" t="s">
        <v>57</v>
      </c>
      <c r="AG40" s="1" t="s">
        <v>58</v>
      </c>
      <c r="AJ40" s="1" t="s">
        <v>248</v>
      </c>
      <c r="AK40" s="1" t="s">
        <v>60</v>
      </c>
      <c r="AL40" s="1" t="s">
        <v>499</v>
      </c>
      <c r="AM40" s="1" t="s">
        <v>500</v>
      </c>
      <c r="AN40" s="1" t="s">
        <v>501</v>
      </c>
    </row>
    <row r="41" spans="1:40" x14ac:dyDescent="0.3">
      <c r="A41" s="1" t="str">
        <f>HYPERLINK("https://hsdes.intel.com/resource/14013162160","14013162160")</f>
        <v>14013162160</v>
      </c>
      <c r="B41" s="1" t="s">
        <v>502</v>
      </c>
      <c r="C41" s="1" t="s">
        <v>2205</v>
      </c>
      <c r="F41" s="1" t="s">
        <v>109</v>
      </c>
      <c r="G41" s="1" t="s">
        <v>503</v>
      </c>
      <c r="H41" s="1" t="s">
        <v>39</v>
      </c>
      <c r="I41" s="1" t="s">
        <v>40</v>
      </c>
      <c r="J41" s="1" t="s">
        <v>41</v>
      </c>
      <c r="K41" s="1" t="s">
        <v>111</v>
      </c>
      <c r="L41" s="1">
        <v>40</v>
      </c>
      <c r="M41" s="1">
        <v>25</v>
      </c>
      <c r="N41" s="1" t="s">
        <v>504</v>
      </c>
      <c r="O41" s="1" t="s">
        <v>113</v>
      </c>
      <c r="P41" s="1" t="s">
        <v>505</v>
      </c>
      <c r="Q41" s="1" t="s">
        <v>506</v>
      </c>
      <c r="R41" s="1" t="s">
        <v>507</v>
      </c>
      <c r="S41" s="1" t="s">
        <v>504</v>
      </c>
      <c r="T41" s="1" t="s">
        <v>117</v>
      </c>
      <c r="V41" s="1" t="s">
        <v>109</v>
      </c>
      <c r="W41" s="1" t="s">
        <v>508</v>
      </c>
      <c r="X41" s="1" t="s">
        <v>51</v>
      </c>
      <c r="Y41" s="1" t="s">
        <v>52</v>
      </c>
      <c r="Z41" s="1" t="s">
        <v>509</v>
      </c>
      <c r="AA41" s="1" t="s">
        <v>510</v>
      </c>
      <c r="AC41" s="1" t="s">
        <v>55</v>
      </c>
      <c r="AD41" s="1" t="s">
        <v>511</v>
      </c>
      <c r="AF41" s="1" t="s">
        <v>276</v>
      </c>
      <c r="AG41" s="1" t="s">
        <v>58</v>
      </c>
      <c r="AJ41" s="1" t="s">
        <v>512</v>
      </c>
      <c r="AK41" s="1" t="s">
        <v>513</v>
      </c>
      <c r="AL41" s="1" t="s">
        <v>514</v>
      </c>
      <c r="AM41" s="1" t="s">
        <v>515</v>
      </c>
      <c r="AN41" s="1" t="s">
        <v>516</v>
      </c>
    </row>
    <row r="42" spans="1:40" x14ac:dyDescent="0.3">
      <c r="A42" s="1" t="str">
        <f>HYPERLINK("https://hsdes.intel.com/resource/14013163180","14013163180")</f>
        <v>14013163180</v>
      </c>
      <c r="B42" s="1" t="s">
        <v>517</v>
      </c>
      <c r="C42" s="1" t="s">
        <v>2205</v>
      </c>
      <c r="F42" s="1" t="s">
        <v>132</v>
      </c>
      <c r="G42" s="1" t="s">
        <v>125</v>
      </c>
      <c r="H42" s="1" t="s">
        <v>39</v>
      </c>
      <c r="I42" s="1" t="s">
        <v>40</v>
      </c>
      <c r="J42" s="1" t="s">
        <v>41</v>
      </c>
      <c r="K42" s="1" t="s">
        <v>518</v>
      </c>
      <c r="L42" s="1">
        <v>130</v>
      </c>
      <c r="M42" s="1">
        <v>120</v>
      </c>
      <c r="N42" s="1" t="s">
        <v>519</v>
      </c>
      <c r="O42" s="1" t="s">
        <v>137</v>
      </c>
      <c r="P42" s="1" t="s">
        <v>520</v>
      </c>
      <c r="Q42" s="1" t="s">
        <v>521</v>
      </c>
      <c r="R42" s="1" t="s">
        <v>522</v>
      </c>
      <c r="S42" s="1" t="s">
        <v>519</v>
      </c>
      <c r="T42" s="1" t="s">
        <v>73</v>
      </c>
      <c r="V42" s="1" t="s">
        <v>37</v>
      </c>
      <c r="W42" s="1" t="s">
        <v>523</v>
      </c>
      <c r="X42" s="1" t="s">
        <v>51</v>
      </c>
      <c r="Y42" s="1" t="s">
        <v>52</v>
      </c>
      <c r="Z42" s="1" t="s">
        <v>524</v>
      </c>
      <c r="AA42" s="1" t="s">
        <v>525</v>
      </c>
      <c r="AC42" s="1" t="s">
        <v>55</v>
      </c>
      <c r="AD42" s="1" t="s">
        <v>344</v>
      </c>
      <c r="AF42" s="1" t="s">
        <v>276</v>
      </c>
      <c r="AG42" s="1" t="s">
        <v>58</v>
      </c>
      <c r="AJ42" s="1" t="s">
        <v>59</v>
      </c>
      <c r="AK42" s="1" t="s">
        <v>60</v>
      </c>
      <c r="AL42" s="1" t="s">
        <v>526</v>
      </c>
      <c r="AM42" s="1" t="s">
        <v>527</v>
      </c>
      <c r="AN42" s="1" t="s">
        <v>91</v>
      </c>
    </row>
    <row r="43" spans="1:40" x14ac:dyDescent="0.3">
      <c r="A43" s="1" t="str">
        <f>HYPERLINK("https://hsdes.intel.com/resource/14013163289","14013163289")</f>
        <v>14013163289</v>
      </c>
      <c r="B43" s="1" t="s">
        <v>528</v>
      </c>
      <c r="C43" s="1" t="s">
        <v>2206</v>
      </c>
      <c r="E43" s="1" t="s">
        <v>2208</v>
      </c>
      <c r="F43" s="1" t="s">
        <v>93</v>
      </c>
      <c r="G43" s="1" t="s">
        <v>66</v>
      </c>
      <c r="H43" s="1" t="s">
        <v>39</v>
      </c>
      <c r="I43" s="1" t="s">
        <v>40</v>
      </c>
      <c r="J43" s="1" t="s">
        <v>41</v>
      </c>
      <c r="K43" s="1" t="s">
        <v>529</v>
      </c>
      <c r="L43" s="1">
        <v>20</v>
      </c>
      <c r="M43" s="1">
        <v>15</v>
      </c>
      <c r="N43" s="1" t="s">
        <v>530</v>
      </c>
      <c r="O43" s="1" t="s">
        <v>96</v>
      </c>
      <c r="P43" s="1" t="s">
        <v>531</v>
      </c>
      <c r="Q43" s="1" t="s">
        <v>532</v>
      </c>
      <c r="R43" s="1" t="s">
        <v>533</v>
      </c>
      <c r="S43" s="1" t="s">
        <v>530</v>
      </c>
      <c r="T43" s="1" t="s">
        <v>48</v>
      </c>
      <c r="V43" s="1" t="s">
        <v>100</v>
      </c>
      <c r="W43" s="1" t="s">
        <v>534</v>
      </c>
      <c r="X43" s="1" t="s">
        <v>51</v>
      </c>
      <c r="Y43" s="1" t="s">
        <v>535</v>
      </c>
      <c r="Z43" s="1" t="s">
        <v>536</v>
      </c>
      <c r="AA43" s="1" t="s">
        <v>537</v>
      </c>
      <c r="AC43" s="1" t="s">
        <v>55</v>
      </c>
      <c r="AD43" s="1" t="s">
        <v>56</v>
      </c>
      <c r="AF43" s="1" t="s">
        <v>104</v>
      </c>
      <c r="AG43" s="1" t="s">
        <v>58</v>
      </c>
      <c r="AJ43" s="1" t="s">
        <v>59</v>
      </c>
      <c r="AK43" s="1" t="s">
        <v>538</v>
      </c>
      <c r="AL43" s="1" t="s">
        <v>539</v>
      </c>
      <c r="AM43" s="1" t="s">
        <v>540</v>
      </c>
      <c r="AN43" s="1" t="s">
        <v>63</v>
      </c>
    </row>
    <row r="44" spans="1:40" x14ac:dyDescent="0.3">
      <c r="A44" s="1" t="str">
        <f>HYPERLINK("https://hsdes.intel.com/resource/14013168579","14013168579")</f>
        <v>14013168579</v>
      </c>
      <c r="B44" s="1" t="s">
        <v>541</v>
      </c>
      <c r="C44" s="1" t="s">
        <v>2205</v>
      </c>
      <c r="F44" s="1" t="s">
        <v>542</v>
      </c>
      <c r="G44" s="1" t="s">
        <v>38</v>
      </c>
      <c r="H44" s="1" t="s">
        <v>39</v>
      </c>
      <c r="I44" s="1" t="s">
        <v>40</v>
      </c>
      <c r="J44" s="1" t="s">
        <v>41</v>
      </c>
      <c r="K44" s="1" t="s">
        <v>543</v>
      </c>
      <c r="L44" s="1">
        <v>10</v>
      </c>
      <c r="M44" s="1">
        <v>5</v>
      </c>
      <c r="N44" s="1" t="s">
        <v>544</v>
      </c>
      <c r="O44" s="1" t="s">
        <v>545</v>
      </c>
      <c r="P44" s="1" t="s">
        <v>546</v>
      </c>
      <c r="Q44" s="1" t="s">
        <v>547</v>
      </c>
      <c r="R44" s="1" t="s">
        <v>548</v>
      </c>
      <c r="S44" s="1" t="s">
        <v>544</v>
      </c>
      <c r="T44" s="1" t="s">
        <v>73</v>
      </c>
      <c r="V44" s="1" t="s">
        <v>542</v>
      </c>
      <c r="W44" s="1" t="s">
        <v>549</v>
      </c>
      <c r="X44" s="1" t="s">
        <v>51</v>
      </c>
      <c r="Y44" s="1" t="s">
        <v>142</v>
      </c>
      <c r="Z44" s="1" t="s">
        <v>550</v>
      </c>
      <c r="AA44" s="1" t="s">
        <v>551</v>
      </c>
      <c r="AC44" s="1" t="s">
        <v>55</v>
      </c>
      <c r="AD44" s="1" t="s">
        <v>56</v>
      </c>
      <c r="AF44" s="1" t="s">
        <v>57</v>
      </c>
      <c r="AG44" s="1" t="s">
        <v>58</v>
      </c>
      <c r="AJ44" s="1" t="s">
        <v>59</v>
      </c>
      <c r="AK44" s="1" t="s">
        <v>60</v>
      </c>
      <c r="AL44" s="1" t="s">
        <v>552</v>
      </c>
      <c r="AM44" s="1" t="s">
        <v>553</v>
      </c>
      <c r="AN44" s="1" t="s">
        <v>554</v>
      </c>
    </row>
    <row r="45" spans="1:40" x14ac:dyDescent="0.3">
      <c r="A45" s="1" t="str">
        <f>HYPERLINK("https://hsdes.intel.com/resource/14013169052","14013169052")</f>
        <v>14013169052</v>
      </c>
      <c r="B45" s="1" t="s">
        <v>555</v>
      </c>
      <c r="C45" s="1" t="s">
        <v>2205</v>
      </c>
      <c r="F45" s="1" t="s">
        <v>542</v>
      </c>
      <c r="G45" s="1" t="s">
        <v>133</v>
      </c>
      <c r="H45" s="1" t="s">
        <v>39</v>
      </c>
      <c r="I45" s="1" t="s">
        <v>40</v>
      </c>
      <c r="J45" s="1" t="s">
        <v>41</v>
      </c>
      <c r="K45" s="1" t="s">
        <v>543</v>
      </c>
      <c r="L45" s="1">
        <v>30</v>
      </c>
      <c r="M45" s="1">
        <v>18</v>
      </c>
      <c r="N45" s="1" t="s">
        <v>556</v>
      </c>
      <c r="O45" s="1" t="s">
        <v>545</v>
      </c>
      <c r="P45" s="1" t="s">
        <v>557</v>
      </c>
      <c r="Q45" s="1" t="s">
        <v>547</v>
      </c>
      <c r="R45" s="1" t="s">
        <v>548</v>
      </c>
      <c r="S45" s="1" t="s">
        <v>556</v>
      </c>
      <c r="T45" s="1" t="s">
        <v>73</v>
      </c>
      <c r="V45" s="1" t="s">
        <v>542</v>
      </c>
      <c r="W45" s="1" t="s">
        <v>549</v>
      </c>
      <c r="X45" s="1" t="s">
        <v>51</v>
      </c>
      <c r="Y45" s="1" t="s">
        <v>52</v>
      </c>
      <c r="Z45" s="1" t="s">
        <v>550</v>
      </c>
      <c r="AA45" s="1" t="s">
        <v>558</v>
      </c>
      <c r="AC45" s="1" t="s">
        <v>55</v>
      </c>
      <c r="AD45" s="1" t="s">
        <v>56</v>
      </c>
      <c r="AF45" s="1" t="s">
        <v>104</v>
      </c>
      <c r="AG45" s="1" t="s">
        <v>58</v>
      </c>
      <c r="AJ45" s="1" t="s">
        <v>59</v>
      </c>
      <c r="AK45" s="1" t="s">
        <v>60</v>
      </c>
      <c r="AL45" s="1" t="s">
        <v>552</v>
      </c>
      <c r="AM45" s="1" t="s">
        <v>559</v>
      </c>
      <c r="AN45" s="1" t="s">
        <v>81</v>
      </c>
    </row>
    <row r="46" spans="1:40" x14ac:dyDescent="0.3">
      <c r="A46" s="1" t="str">
        <f>HYPERLINK("https://hsdes.intel.com/resource/14013172855","14013172855")</f>
        <v>14013172855</v>
      </c>
      <c r="B46" s="1" t="s">
        <v>560</v>
      </c>
      <c r="C46" s="1" t="s">
        <v>2205</v>
      </c>
      <c r="F46" s="1" t="s">
        <v>334</v>
      </c>
      <c r="G46" s="1" t="s">
        <v>38</v>
      </c>
      <c r="H46" s="1" t="s">
        <v>39</v>
      </c>
      <c r="I46" s="1" t="s">
        <v>40</v>
      </c>
      <c r="J46" s="1" t="s">
        <v>41</v>
      </c>
      <c r="K46" s="1" t="s">
        <v>335</v>
      </c>
      <c r="L46" s="1">
        <v>10</v>
      </c>
      <c r="M46" s="1">
        <v>8</v>
      </c>
      <c r="N46" s="1" t="s">
        <v>561</v>
      </c>
      <c r="O46" s="1" t="s">
        <v>337</v>
      </c>
      <c r="P46" s="1" t="s">
        <v>562</v>
      </c>
      <c r="Q46" s="1" t="s">
        <v>484</v>
      </c>
      <c r="R46" s="1" t="s">
        <v>563</v>
      </c>
      <c r="S46" s="1" t="s">
        <v>561</v>
      </c>
      <c r="T46" s="1" t="s">
        <v>73</v>
      </c>
      <c r="V46" s="1" t="s">
        <v>100</v>
      </c>
      <c r="W46" s="1" t="s">
        <v>564</v>
      </c>
      <c r="X46" s="1" t="s">
        <v>51</v>
      </c>
      <c r="Y46" s="1" t="s">
        <v>52</v>
      </c>
      <c r="Z46" s="1" t="s">
        <v>565</v>
      </c>
      <c r="AA46" s="1" t="s">
        <v>566</v>
      </c>
      <c r="AC46" s="1" t="s">
        <v>55</v>
      </c>
      <c r="AD46" s="1" t="s">
        <v>128</v>
      </c>
      <c r="AF46" s="1" t="s">
        <v>57</v>
      </c>
      <c r="AG46" s="1" t="s">
        <v>58</v>
      </c>
      <c r="AJ46" s="1" t="s">
        <v>59</v>
      </c>
      <c r="AK46" s="1" t="s">
        <v>60</v>
      </c>
      <c r="AL46" s="1" t="s">
        <v>567</v>
      </c>
      <c r="AM46" s="1" t="s">
        <v>568</v>
      </c>
      <c r="AN46" s="1" t="s">
        <v>569</v>
      </c>
    </row>
    <row r="47" spans="1:40" x14ac:dyDescent="0.3">
      <c r="A47" s="1" t="str">
        <f>HYPERLINK("https://hsdes.intel.com/resource/14013172864","14013172864")</f>
        <v>14013172864</v>
      </c>
      <c r="B47" s="1" t="s">
        <v>570</v>
      </c>
      <c r="C47" s="1" t="s">
        <v>2205</v>
      </c>
      <c r="F47" s="1" t="s">
        <v>334</v>
      </c>
      <c r="G47" s="1" t="s">
        <v>133</v>
      </c>
      <c r="H47" s="1" t="s">
        <v>39</v>
      </c>
      <c r="I47" s="1" t="s">
        <v>40</v>
      </c>
      <c r="J47" s="1" t="s">
        <v>41</v>
      </c>
      <c r="K47" s="1" t="s">
        <v>571</v>
      </c>
      <c r="L47" s="1">
        <v>15</v>
      </c>
      <c r="M47" s="1">
        <v>10</v>
      </c>
      <c r="N47" s="1" t="s">
        <v>572</v>
      </c>
      <c r="O47" s="1" t="s">
        <v>337</v>
      </c>
      <c r="P47" s="1" t="s">
        <v>573</v>
      </c>
      <c r="Q47" s="1" t="s">
        <v>574</v>
      </c>
      <c r="R47" s="1" t="s">
        <v>575</v>
      </c>
      <c r="S47" s="1" t="s">
        <v>572</v>
      </c>
      <c r="T47" s="1" t="s">
        <v>73</v>
      </c>
      <c r="V47" s="1" t="s">
        <v>100</v>
      </c>
      <c r="W47" s="1" t="s">
        <v>576</v>
      </c>
      <c r="X47" s="1" t="s">
        <v>51</v>
      </c>
      <c r="Y47" s="1" t="s">
        <v>52</v>
      </c>
      <c r="Z47" s="1" t="s">
        <v>577</v>
      </c>
      <c r="AA47" s="1" t="s">
        <v>578</v>
      </c>
      <c r="AC47" s="1" t="s">
        <v>55</v>
      </c>
      <c r="AD47" s="1" t="s">
        <v>128</v>
      </c>
      <c r="AF47" s="1" t="s">
        <v>57</v>
      </c>
      <c r="AG47" s="1" t="s">
        <v>58</v>
      </c>
      <c r="AJ47" s="1" t="s">
        <v>59</v>
      </c>
      <c r="AK47" s="1" t="s">
        <v>60</v>
      </c>
      <c r="AL47" s="1" t="s">
        <v>579</v>
      </c>
      <c r="AM47" s="1" t="s">
        <v>580</v>
      </c>
      <c r="AN47" s="1" t="s">
        <v>569</v>
      </c>
    </row>
    <row r="48" spans="1:40" x14ac:dyDescent="0.3">
      <c r="A48" s="1" t="str">
        <f>HYPERLINK("https://hsdes.intel.com/resource/14013172868","14013172868")</f>
        <v>14013172868</v>
      </c>
      <c r="B48" s="1" t="s">
        <v>581</v>
      </c>
      <c r="C48" s="1" t="s">
        <v>2205</v>
      </c>
      <c r="F48" s="1" t="s">
        <v>334</v>
      </c>
      <c r="G48" s="1" t="s">
        <v>38</v>
      </c>
      <c r="H48" s="1" t="s">
        <v>39</v>
      </c>
      <c r="I48" s="1" t="s">
        <v>40</v>
      </c>
      <c r="J48" s="1" t="s">
        <v>41</v>
      </c>
      <c r="K48" s="1" t="s">
        <v>571</v>
      </c>
      <c r="L48" s="1">
        <v>12</v>
      </c>
      <c r="M48" s="1">
        <v>10</v>
      </c>
      <c r="N48" s="1" t="s">
        <v>582</v>
      </c>
      <c r="O48" s="1" t="s">
        <v>337</v>
      </c>
      <c r="P48" s="1" t="s">
        <v>583</v>
      </c>
      <c r="Q48" s="1" t="s">
        <v>584</v>
      </c>
      <c r="R48" s="1" t="s">
        <v>585</v>
      </c>
      <c r="S48" s="1" t="s">
        <v>582</v>
      </c>
      <c r="T48" s="1" t="s">
        <v>73</v>
      </c>
      <c r="V48" s="1" t="s">
        <v>100</v>
      </c>
      <c r="W48" s="1" t="s">
        <v>586</v>
      </c>
      <c r="X48" s="1" t="s">
        <v>51</v>
      </c>
      <c r="Y48" s="1" t="s">
        <v>52</v>
      </c>
      <c r="Z48" s="1" t="s">
        <v>587</v>
      </c>
      <c r="AA48" s="1" t="s">
        <v>588</v>
      </c>
      <c r="AC48" s="1" t="s">
        <v>55</v>
      </c>
      <c r="AD48" s="1" t="s">
        <v>344</v>
      </c>
      <c r="AF48" s="1" t="s">
        <v>57</v>
      </c>
      <c r="AG48" s="1" t="s">
        <v>58</v>
      </c>
      <c r="AJ48" s="1" t="s">
        <v>59</v>
      </c>
      <c r="AK48" s="1" t="s">
        <v>60</v>
      </c>
      <c r="AL48" s="1" t="s">
        <v>589</v>
      </c>
      <c r="AM48" s="1" t="s">
        <v>590</v>
      </c>
      <c r="AN48" s="1" t="s">
        <v>591</v>
      </c>
    </row>
    <row r="49" spans="1:40" x14ac:dyDescent="0.3">
      <c r="A49" s="1" t="str">
        <f>HYPERLINK("https://hsdes.intel.com/resource/14013172875","14013172875")</f>
        <v>14013172875</v>
      </c>
      <c r="B49" s="1" t="s">
        <v>592</v>
      </c>
      <c r="C49" s="1" t="s">
        <v>2205</v>
      </c>
      <c r="F49" s="1" t="s">
        <v>334</v>
      </c>
      <c r="G49" s="1" t="s">
        <v>38</v>
      </c>
      <c r="H49" s="1" t="s">
        <v>39</v>
      </c>
      <c r="I49" s="1" t="s">
        <v>40</v>
      </c>
      <c r="J49" s="1" t="s">
        <v>41</v>
      </c>
      <c r="K49" s="1" t="s">
        <v>571</v>
      </c>
      <c r="L49" s="1">
        <v>10</v>
      </c>
      <c r="M49" s="1">
        <v>5</v>
      </c>
      <c r="N49" s="1" t="s">
        <v>593</v>
      </c>
      <c r="O49" s="1" t="s">
        <v>337</v>
      </c>
      <c r="P49" s="1" t="s">
        <v>594</v>
      </c>
      <c r="Q49" s="1" t="s">
        <v>584</v>
      </c>
      <c r="R49" s="1" t="s">
        <v>595</v>
      </c>
      <c r="S49" s="1" t="s">
        <v>593</v>
      </c>
      <c r="T49" s="1" t="s">
        <v>73</v>
      </c>
      <c r="V49" s="1" t="s">
        <v>100</v>
      </c>
      <c r="W49" s="1" t="s">
        <v>596</v>
      </c>
      <c r="X49" s="1" t="s">
        <v>51</v>
      </c>
      <c r="Y49" s="1" t="s">
        <v>52</v>
      </c>
      <c r="Z49" s="1" t="s">
        <v>409</v>
      </c>
      <c r="AA49" s="1" t="s">
        <v>597</v>
      </c>
      <c r="AC49" s="1" t="s">
        <v>55</v>
      </c>
      <c r="AD49" s="1" t="s">
        <v>344</v>
      </c>
      <c r="AF49" s="1" t="s">
        <v>57</v>
      </c>
      <c r="AG49" s="1" t="s">
        <v>58</v>
      </c>
      <c r="AJ49" s="1" t="s">
        <v>59</v>
      </c>
      <c r="AK49" s="1" t="s">
        <v>60</v>
      </c>
      <c r="AL49" s="1" t="s">
        <v>598</v>
      </c>
      <c r="AM49" s="1" t="s">
        <v>599</v>
      </c>
      <c r="AN49" s="1" t="s">
        <v>591</v>
      </c>
    </row>
    <row r="50" spans="1:40" x14ac:dyDescent="0.3">
      <c r="A50" s="1" t="str">
        <f>HYPERLINK("https://hsdes.intel.com/resource/14013172878","14013172878")</f>
        <v>14013172878</v>
      </c>
      <c r="B50" s="1" t="s">
        <v>600</v>
      </c>
      <c r="C50" s="1" t="s">
        <v>2205</v>
      </c>
      <c r="F50" s="1" t="s">
        <v>334</v>
      </c>
      <c r="G50" s="1" t="s">
        <v>133</v>
      </c>
      <c r="H50" s="1" t="s">
        <v>39</v>
      </c>
      <c r="I50" s="1" t="s">
        <v>40</v>
      </c>
      <c r="J50" s="1" t="s">
        <v>41</v>
      </c>
      <c r="K50" s="1" t="s">
        <v>571</v>
      </c>
      <c r="L50" s="1">
        <v>5</v>
      </c>
      <c r="M50" s="1">
        <v>3</v>
      </c>
      <c r="N50" s="1" t="s">
        <v>601</v>
      </c>
      <c r="O50" s="1" t="s">
        <v>337</v>
      </c>
      <c r="P50" s="1" t="s">
        <v>602</v>
      </c>
      <c r="Q50" s="1" t="s">
        <v>584</v>
      </c>
      <c r="R50" s="1" t="s">
        <v>603</v>
      </c>
      <c r="S50" s="1" t="s">
        <v>601</v>
      </c>
      <c r="T50" s="1" t="s">
        <v>73</v>
      </c>
      <c r="V50" s="1" t="s">
        <v>100</v>
      </c>
      <c r="W50" s="1" t="s">
        <v>604</v>
      </c>
      <c r="X50" s="1" t="s">
        <v>51</v>
      </c>
      <c r="Y50" s="1" t="s">
        <v>52</v>
      </c>
      <c r="Z50" s="1" t="s">
        <v>605</v>
      </c>
      <c r="AA50" s="1" t="s">
        <v>606</v>
      </c>
      <c r="AC50" s="1" t="s">
        <v>55</v>
      </c>
      <c r="AD50" s="1" t="s">
        <v>128</v>
      </c>
      <c r="AF50" s="1" t="s">
        <v>57</v>
      </c>
      <c r="AG50" s="1" t="s">
        <v>58</v>
      </c>
      <c r="AJ50" s="1" t="s">
        <v>59</v>
      </c>
      <c r="AK50" s="1" t="s">
        <v>60</v>
      </c>
      <c r="AL50" s="1" t="s">
        <v>607</v>
      </c>
      <c r="AM50" s="1" t="s">
        <v>608</v>
      </c>
      <c r="AN50" s="1" t="s">
        <v>609</v>
      </c>
    </row>
    <row r="51" spans="1:40" x14ac:dyDescent="0.3">
      <c r="A51" s="1" t="str">
        <f>HYPERLINK("https://hsdes.intel.com/resource/14013172888","14013172888")</f>
        <v>14013172888</v>
      </c>
      <c r="B51" s="1" t="s">
        <v>610</v>
      </c>
      <c r="C51" s="1" t="s">
        <v>2205</v>
      </c>
      <c r="D51" s="1">
        <v>1</v>
      </c>
      <c r="F51" s="1" t="s">
        <v>334</v>
      </c>
      <c r="G51" s="1" t="s">
        <v>38</v>
      </c>
      <c r="H51" s="1" t="s">
        <v>39</v>
      </c>
      <c r="I51" s="1" t="s">
        <v>40</v>
      </c>
      <c r="J51" s="1" t="s">
        <v>41</v>
      </c>
      <c r="K51" s="1" t="s">
        <v>571</v>
      </c>
      <c r="L51" s="1">
        <v>12</v>
      </c>
      <c r="M51" s="1">
        <v>8</v>
      </c>
      <c r="N51" s="1" t="s">
        <v>611</v>
      </c>
      <c r="O51" s="1" t="s">
        <v>337</v>
      </c>
      <c r="P51" s="1" t="s">
        <v>612</v>
      </c>
      <c r="Q51" s="1" t="s">
        <v>584</v>
      </c>
      <c r="R51" s="1" t="s">
        <v>613</v>
      </c>
      <c r="S51" s="1" t="s">
        <v>611</v>
      </c>
      <c r="T51" s="1" t="s">
        <v>48</v>
      </c>
      <c r="V51" s="1" t="s">
        <v>100</v>
      </c>
      <c r="W51" s="1" t="s">
        <v>614</v>
      </c>
      <c r="X51" s="1" t="s">
        <v>51</v>
      </c>
      <c r="Y51" s="1" t="s">
        <v>52</v>
      </c>
      <c r="Z51" s="1" t="s">
        <v>615</v>
      </c>
      <c r="AA51" s="1" t="s">
        <v>616</v>
      </c>
      <c r="AC51" s="1" t="s">
        <v>55</v>
      </c>
      <c r="AD51" s="1" t="s">
        <v>128</v>
      </c>
      <c r="AF51" s="1" t="s">
        <v>57</v>
      </c>
      <c r="AG51" s="1" t="s">
        <v>58</v>
      </c>
      <c r="AJ51" s="1" t="s">
        <v>59</v>
      </c>
      <c r="AK51" s="1" t="s">
        <v>60</v>
      </c>
      <c r="AL51" s="1" t="s">
        <v>617</v>
      </c>
      <c r="AM51" s="1" t="s">
        <v>618</v>
      </c>
      <c r="AN51" s="1" t="s">
        <v>591</v>
      </c>
    </row>
    <row r="52" spans="1:40" x14ac:dyDescent="0.3">
      <c r="A52" s="1" t="str">
        <f>HYPERLINK("https://hsdes.intel.com/resource/14013172908","14013172908")</f>
        <v>14013172908</v>
      </c>
      <c r="B52" s="1" t="s">
        <v>619</v>
      </c>
      <c r="C52" s="1" t="s">
        <v>2205</v>
      </c>
      <c r="D52" s="1" t="s">
        <v>2211</v>
      </c>
      <c r="F52" s="1" t="s">
        <v>65</v>
      </c>
      <c r="G52" s="1" t="s">
        <v>38</v>
      </c>
      <c r="H52" s="1" t="s">
        <v>39</v>
      </c>
      <c r="I52" s="1" t="s">
        <v>40</v>
      </c>
      <c r="J52" s="1" t="s">
        <v>41</v>
      </c>
      <c r="K52" s="1" t="s">
        <v>260</v>
      </c>
      <c r="L52" s="1">
        <v>10</v>
      </c>
      <c r="M52" s="1">
        <v>7</v>
      </c>
      <c r="N52" s="1" t="s">
        <v>620</v>
      </c>
      <c r="O52" s="1" t="s">
        <v>69</v>
      </c>
      <c r="P52" s="1" t="s">
        <v>621</v>
      </c>
      <c r="Q52" s="1" t="s">
        <v>622</v>
      </c>
      <c r="R52" s="1" t="s">
        <v>623</v>
      </c>
      <c r="S52" s="1" t="s">
        <v>620</v>
      </c>
      <c r="T52" s="1" t="s">
        <v>73</v>
      </c>
      <c r="U52" s="1" t="s">
        <v>74</v>
      </c>
      <c r="V52" s="1" t="s">
        <v>75</v>
      </c>
      <c r="W52" s="1" t="s">
        <v>624</v>
      </c>
      <c r="X52" s="1" t="s">
        <v>51</v>
      </c>
      <c r="Y52" s="1" t="s">
        <v>52</v>
      </c>
      <c r="Z52" s="1" t="s">
        <v>625</v>
      </c>
      <c r="AA52" s="1" t="s">
        <v>626</v>
      </c>
      <c r="AC52" s="1" t="s">
        <v>55</v>
      </c>
      <c r="AD52" s="1" t="s">
        <v>56</v>
      </c>
      <c r="AF52" s="1" t="s">
        <v>57</v>
      </c>
      <c r="AG52" s="1" t="s">
        <v>58</v>
      </c>
      <c r="AJ52" s="1" t="s">
        <v>59</v>
      </c>
      <c r="AK52" s="1" t="s">
        <v>60</v>
      </c>
      <c r="AL52" s="1" t="s">
        <v>627</v>
      </c>
      <c r="AM52" s="1" t="s">
        <v>628</v>
      </c>
      <c r="AN52" s="1" t="s">
        <v>629</v>
      </c>
    </row>
    <row r="53" spans="1:40" x14ac:dyDescent="0.3">
      <c r="A53" s="1" t="str">
        <f>HYPERLINK("https://hsdes.intel.com/resource/14013172912","14013172912")</f>
        <v>14013172912</v>
      </c>
      <c r="B53" s="1" t="s">
        <v>630</v>
      </c>
      <c r="C53" s="1" t="s">
        <v>2205</v>
      </c>
      <c r="D53" s="1" t="s">
        <v>2211</v>
      </c>
      <c r="E53" s="1" t="s">
        <v>631</v>
      </c>
      <c r="F53" s="1" t="s">
        <v>93</v>
      </c>
      <c r="G53" s="1" t="s">
        <v>66</v>
      </c>
      <c r="H53" s="1" t="s">
        <v>39</v>
      </c>
      <c r="I53" s="1" t="s">
        <v>632</v>
      </c>
      <c r="J53" s="1" t="s">
        <v>41</v>
      </c>
      <c r="K53" s="1" t="s">
        <v>94</v>
      </c>
      <c r="L53" s="1">
        <v>25</v>
      </c>
      <c r="M53" s="1">
        <v>20</v>
      </c>
      <c r="N53" s="1" t="s">
        <v>633</v>
      </c>
      <c r="O53" s="1" t="s">
        <v>96</v>
      </c>
      <c r="P53" s="1" t="s">
        <v>634</v>
      </c>
      <c r="Q53" s="1" t="s">
        <v>635</v>
      </c>
      <c r="R53" s="1" t="s">
        <v>636</v>
      </c>
      <c r="S53" s="1" t="s">
        <v>633</v>
      </c>
      <c r="T53" s="1" t="s">
        <v>73</v>
      </c>
      <c r="V53" s="1" t="s">
        <v>100</v>
      </c>
      <c r="W53" s="1" t="s">
        <v>637</v>
      </c>
      <c r="X53" s="1" t="s">
        <v>51</v>
      </c>
      <c r="Y53" s="1" t="s">
        <v>142</v>
      </c>
      <c r="Z53" s="1" t="s">
        <v>638</v>
      </c>
      <c r="AA53" s="1" t="s">
        <v>639</v>
      </c>
      <c r="AC53" s="1" t="s">
        <v>55</v>
      </c>
      <c r="AD53" s="1" t="s">
        <v>56</v>
      </c>
      <c r="AF53" s="1" t="s">
        <v>104</v>
      </c>
      <c r="AG53" s="1" t="s">
        <v>58</v>
      </c>
      <c r="AJ53" s="1" t="s">
        <v>59</v>
      </c>
      <c r="AK53" s="1" t="s">
        <v>60</v>
      </c>
      <c r="AL53" s="1" t="s">
        <v>640</v>
      </c>
      <c r="AM53" s="1" t="s">
        <v>641</v>
      </c>
      <c r="AN53" s="1" t="s">
        <v>107</v>
      </c>
    </row>
    <row r="54" spans="1:40" x14ac:dyDescent="0.3">
      <c r="A54" s="1" t="str">
        <f>HYPERLINK("https://hsdes.intel.com/resource/14013172915","14013172915")</f>
        <v>14013172915</v>
      </c>
      <c r="B54" s="1" t="s">
        <v>642</v>
      </c>
      <c r="C54" s="1" t="s">
        <v>2205</v>
      </c>
      <c r="D54" s="1" t="s">
        <v>2211</v>
      </c>
      <c r="F54" s="1" t="s">
        <v>93</v>
      </c>
      <c r="G54" s="1" t="s">
        <v>38</v>
      </c>
      <c r="H54" s="1" t="s">
        <v>39</v>
      </c>
      <c r="I54" s="1" t="s">
        <v>40</v>
      </c>
      <c r="J54" s="1" t="s">
        <v>41</v>
      </c>
      <c r="K54" s="1" t="s">
        <v>94</v>
      </c>
      <c r="L54" s="1">
        <v>20</v>
      </c>
      <c r="M54" s="1">
        <v>20</v>
      </c>
      <c r="N54" s="1" t="s">
        <v>643</v>
      </c>
      <c r="O54" s="1" t="s">
        <v>96</v>
      </c>
      <c r="P54" s="1" t="s">
        <v>644</v>
      </c>
      <c r="Q54" s="1" t="s">
        <v>645</v>
      </c>
      <c r="R54" s="1" t="s">
        <v>646</v>
      </c>
      <c r="S54" s="1" t="s">
        <v>643</v>
      </c>
      <c r="T54" s="1" t="s">
        <v>48</v>
      </c>
      <c r="V54" s="1" t="s">
        <v>100</v>
      </c>
      <c r="W54" s="1" t="s">
        <v>647</v>
      </c>
      <c r="X54" s="1" t="s">
        <v>51</v>
      </c>
      <c r="Y54" s="1" t="s">
        <v>142</v>
      </c>
      <c r="Z54" s="1" t="s">
        <v>648</v>
      </c>
      <c r="AA54" s="1" t="s">
        <v>649</v>
      </c>
      <c r="AC54" s="1" t="s">
        <v>55</v>
      </c>
      <c r="AD54" s="1" t="s">
        <v>56</v>
      </c>
      <c r="AF54" s="1" t="s">
        <v>104</v>
      </c>
      <c r="AG54" s="1" t="s">
        <v>58</v>
      </c>
      <c r="AJ54" s="1" t="s">
        <v>59</v>
      </c>
      <c r="AK54" s="1" t="s">
        <v>60</v>
      </c>
      <c r="AL54" s="1" t="s">
        <v>650</v>
      </c>
      <c r="AM54" s="1" t="s">
        <v>651</v>
      </c>
      <c r="AN54" s="1" t="s">
        <v>652</v>
      </c>
    </row>
    <row r="55" spans="1:40" x14ac:dyDescent="0.3">
      <c r="A55" s="1" t="str">
        <f>HYPERLINK("https://hsdes.intel.com/resource/14013172917","14013172917")</f>
        <v>14013172917</v>
      </c>
      <c r="B55" s="1" t="s">
        <v>653</v>
      </c>
      <c r="C55" s="1" t="s">
        <v>2205</v>
      </c>
      <c r="F55" s="1" t="s">
        <v>93</v>
      </c>
      <c r="G55" s="1" t="s">
        <v>66</v>
      </c>
      <c r="H55" s="1" t="s">
        <v>39</v>
      </c>
      <c r="I55" s="1" t="s">
        <v>40</v>
      </c>
      <c r="J55" s="1" t="s">
        <v>41</v>
      </c>
      <c r="K55" s="1" t="s">
        <v>94</v>
      </c>
      <c r="L55" s="1">
        <v>25</v>
      </c>
      <c r="M55" s="1">
        <v>18</v>
      </c>
      <c r="N55" s="1" t="s">
        <v>654</v>
      </c>
      <c r="O55" s="1" t="s">
        <v>96</v>
      </c>
      <c r="P55" s="1" t="s">
        <v>655</v>
      </c>
      <c r="Q55" s="1" t="s">
        <v>656</v>
      </c>
      <c r="R55" s="1" t="s">
        <v>657</v>
      </c>
      <c r="S55" s="1" t="s">
        <v>654</v>
      </c>
      <c r="T55" s="1" t="s">
        <v>73</v>
      </c>
      <c r="V55" s="1" t="s">
        <v>100</v>
      </c>
      <c r="W55" s="1" t="s">
        <v>658</v>
      </c>
      <c r="X55" s="1" t="s">
        <v>51</v>
      </c>
      <c r="Y55" s="1" t="s">
        <v>52</v>
      </c>
      <c r="Z55" s="1" t="s">
        <v>659</v>
      </c>
      <c r="AA55" s="1" t="s">
        <v>103</v>
      </c>
      <c r="AC55" s="1" t="s">
        <v>55</v>
      </c>
      <c r="AD55" s="1" t="s">
        <v>56</v>
      </c>
      <c r="AF55" s="1" t="s">
        <v>104</v>
      </c>
      <c r="AG55" s="1" t="s">
        <v>58</v>
      </c>
      <c r="AJ55" s="1" t="s">
        <v>59</v>
      </c>
      <c r="AK55" s="1" t="s">
        <v>660</v>
      </c>
      <c r="AL55" s="1" t="s">
        <v>661</v>
      </c>
      <c r="AM55" s="1" t="s">
        <v>662</v>
      </c>
      <c r="AN55" s="1" t="s">
        <v>107</v>
      </c>
    </row>
    <row r="56" spans="1:40" x14ac:dyDescent="0.3">
      <c r="A56" s="1" t="str">
        <f>HYPERLINK("https://hsdes.intel.com/resource/14013173023","14013173023")</f>
        <v>14013173023</v>
      </c>
      <c r="B56" s="1" t="s">
        <v>663</v>
      </c>
      <c r="C56" s="1" t="s">
        <v>2205</v>
      </c>
      <c r="F56" s="1" t="s">
        <v>334</v>
      </c>
      <c r="G56" s="1" t="s">
        <v>259</v>
      </c>
      <c r="H56" s="1" t="s">
        <v>39</v>
      </c>
      <c r="I56" s="1" t="s">
        <v>40</v>
      </c>
      <c r="J56" s="1" t="s">
        <v>41</v>
      </c>
      <c r="K56" s="1" t="s">
        <v>571</v>
      </c>
      <c r="L56" s="1">
        <v>10</v>
      </c>
      <c r="M56" s="1">
        <v>6</v>
      </c>
      <c r="N56" s="1" t="s">
        <v>664</v>
      </c>
      <c r="O56" s="1" t="s">
        <v>337</v>
      </c>
      <c r="P56" s="1" t="s">
        <v>665</v>
      </c>
      <c r="Q56" s="1" t="s">
        <v>666</v>
      </c>
      <c r="R56" s="1" t="s">
        <v>667</v>
      </c>
      <c r="S56" s="1" t="s">
        <v>664</v>
      </c>
      <c r="T56" s="1" t="s">
        <v>73</v>
      </c>
      <c r="V56" s="1" t="s">
        <v>100</v>
      </c>
      <c r="W56" s="1" t="s">
        <v>668</v>
      </c>
      <c r="X56" s="1" t="s">
        <v>51</v>
      </c>
      <c r="Y56" s="1" t="s">
        <v>52</v>
      </c>
      <c r="Z56" s="1" t="s">
        <v>565</v>
      </c>
      <c r="AA56" s="1" t="s">
        <v>669</v>
      </c>
      <c r="AC56" s="1" t="s">
        <v>55</v>
      </c>
      <c r="AD56" s="1" t="s">
        <v>128</v>
      </c>
      <c r="AF56" s="1" t="s">
        <v>57</v>
      </c>
      <c r="AG56" s="1" t="s">
        <v>58</v>
      </c>
      <c r="AJ56" s="1" t="s">
        <v>59</v>
      </c>
      <c r="AK56" s="1" t="s">
        <v>60</v>
      </c>
      <c r="AL56" s="1" t="s">
        <v>670</v>
      </c>
      <c r="AM56" s="1" t="s">
        <v>671</v>
      </c>
      <c r="AN56" s="1" t="s">
        <v>413</v>
      </c>
    </row>
    <row r="57" spans="1:40" x14ac:dyDescent="0.3">
      <c r="A57" s="1" t="str">
        <f>HYPERLINK("https://hsdes.intel.com/resource/14013173026","14013173026")</f>
        <v>14013173026</v>
      </c>
      <c r="B57" s="1" t="s">
        <v>672</v>
      </c>
      <c r="C57" s="1" t="s">
        <v>2205</v>
      </c>
      <c r="F57" s="1" t="s">
        <v>334</v>
      </c>
      <c r="G57" s="1" t="s">
        <v>38</v>
      </c>
      <c r="H57" s="1" t="s">
        <v>39</v>
      </c>
      <c r="I57" s="1" t="s">
        <v>40</v>
      </c>
      <c r="J57" s="1" t="s">
        <v>41</v>
      </c>
      <c r="K57" s="1" t="s">
        <v>571</v>
      </c>
      <c r="L57" s="1">
        <v>35</v>
      </c>
      <c r="M57" s="1">
        <v>20</v>
      </c>
      <c r="N57" s="1" t="s">
        <v>673</v>
      </c>
      <c r="O57" s="1" t="s">
        <v>337</v>
      </c>
      <c r="P57" s="1" t="s">
        <v>674</v>
      </c>
      <c r="Q57" s="1" t="s">
        <v>675</v>
      </c>
      <c r="R57" s="1" t="s">
        <v>676</v>
      </c>
      <c r="S57" s="1" t="s">
        <v>673</v>
      </c>
      <c r="T57" s="1" t="s">
        <v>73</v>
      </c>
      <c r="V57" s="1" t="s">
        <v>100</v>
      </c>
      <c r="W57" s="1" t="s">
        <v>677</v>
      </c>
      <c r="X57" s="1" t="s">
        <v>51</v>
      </c>
      <c r="Y57" s="1" t="s">
        <v>52</v>
      </c>
      <c r="Z57" s="1" t="s">
        <v>678</v>
      </c>
      <c r="AA57" s="1" t="s">
        <v>679</v>
      </c>
      <c r="AC57" s="1" t="s">
        <v>55</v>
      </c>
      <c r="AD57" s="1" t="s">
        <v>128</v>
      </c>
      <c r="AF57" s="1" t="s">
        <v>104</v>
      </c>
      <c r="AG57" s="1" t="s">
        <v>58</v>
      </c>
      <c r="AJ57" s="1" t="s">
        <v>59</v>
      </c>
      <c r="AK57" s="1" t="s">
        <v>60</v>
      </c>
      <c r="AL57" s="1" t="s">
        <v>680</v>
      </c>
      <c r="AM57" s="1" t="s">
        <v>681</v>
      </c>
      <c r="AN57" s="1" t="s">
        <v>413</v>
      </c>
    </row>
    <row r="58" spans="1:40" x14ac:dyDescent="0.3">
      <c r="A58" s="1" t="str">
        <f>HYPERLINK("https://hsdes.intel.com/resource/14013173040","14013173040")</f>
        <v>14013173040</v>
      </c>
      <c r="B58" s="1" t="s">
        <v>682</v>
      </c>
      <c r="C58" s="1" t="s">
        <v>2205</v>
      </c>
      <c r="F58" s="1" t="s">
        <v>334</v>
      </c>
      <c r="G58" s="1" t="s">
        <v>259</v>
      </c>
      <c r="H58" s="1" t="s">
        <v>39</v>
      </c>
      <c r="I58" s="1" t="s">
        <v>40</v>
      </c>
      <c r="J58" s="1" t="s">
        <v>41</v>
      </c>
      <c r="K58" s="1" t="s">
        <v>571</v>
      </c>
      <c r="L58" s="1">
        <v>20</v>
      </c>
      <c r="M58" s="1">
        <v>16</v>
      </c>
      <c r="N58" s="1" t="s">
        <v>683</v>
      </c>
      <c r="O58" s="1" t="s">
        <v>337</v>
      </c>
      <c r="P58" s="1" t="s">
        <v>684</v>
      </c>
      <c r="Q58" s="1" t="s">
        <v>685</v>
      </c>
      <c r="R58" s="1" t="s">
        <v>686</v>
      </c>
      <c r="S58" s="1" t="s">
        <v>683</v>
      </c>
      <c r="T58" s="1" t="s">
        <v>73</v>
      </c>
      <c r="V58" s="1" t="s">
        <v>100</v>
      </c>
      <c r="W58" s="1" t="s">
        <v>687</v>
      </c>
      <c r="X58" s="1" t="s">
        <v>51</v>
      </c>
      <c r="Y58" s="1" t="s">
        <v>52</v>
      </c>
      <c r="Z58" s="1" t="s">
        <v>565</v>
      </c>
      <c r="AA58" s="1" t="s">
        <v>688</v>
      </c>
      <c r="AC58" s="1" t="s">
        <v>55</v>
      </c>
      <c r="AD58" s="1" t="s">
        <v>128</v>
      </c>
      <c r="AF58" s="1" t="s">
        <v>104</v>
      </c>
      <c r="AG58" s="1" t="s">
        <v>58</v>
      </c>
      <c r="AJ58" s="1" t="s">
        <v>59</v>
      </c>
      <c r="AK58" s="1" t="s">
        <v>60</v>
      </c>
      <c r="AL58" s="1" t="s">
        <v>689</v>
      </c>
      <c r="AM58" s="1" t="s">
        <v>690</v>
      </c>
      <c r="AN58" s="1" t="s">
        <v>569</v>
      </c>
    </row>
    <row r="59" spans="1:40" x14ac:dyDescent="0.3">
      <c r="A59" s="1" t="str">
        <f>HYPERLINK("https://hsdes.intel.com/resource/14013173043","14013173043")</f>
        <v>14013173043</v>
      </c>
      <c r="B59" s="1" t="s">
        <v>691</v>
      </c>
      <c r="C59" s="1" t="s">
        <v>2205</v>
      </c>
      <c r="D59" s="1" t="s">
        <v>2211</v>
      </c>
      <c r="F59" s="1" t="s">
        <v>334</v>
      </c>
      <c r="G59" s="1" t="s">
        <v>133</v>
      </c>
      <c r="H59" s="1" t="s">
        <v>39</v>
      </c>
      <c r="I59" s="1" t="s">
        <v>40</v>
      </c>
      <c r="J59" s="1" t="s">
        <v>41</v>
      </c>
      <c r="K59" s="1" t="s">
        <v>571</v>
      </c>
      <c r="L59" s="1">
        <v>15</v>
      </c>
      <c r="M59" s="1">
        <v>10</v>
      </c>
      <c r="N59" s="1" t="s">
        <v>692</v>
      </c>
      <c r="O59" s="1" t="s">
        <v>337</v>
      </c>
      <c r="P59" s="1" t="s">
        <v>693</v>
      </c>
      <c r="Q59" s="1" t="s">
        <v>694</v>
      </c>
      <c r="R59" s="1" t="s">
        <v>695</v>
      </c>
      <c r="S59" s="1" t="s">
        <v>692</v>
      </c>
      <c r="T59" s="1" t="s">
        <v>73</v>
      </c>
      <c r="V59" s="1" t="s">
        <v>100</v>
      </c>
      <c r="W59" s="1" t="s">
        <v>696</v>
      </c>
      <c r="X59" s="1" t="s">
        <v>51</v>
      </c>
      <c r="Y59" s="1" t="s">
        <v>52</v>
      </c>
      <c r="Z59" s="1" t="s">
        <v>697</v>
      </c>
      <c r="AA59" s="1" t="s">
        <v>698</v>
      </c>
      <c r="AC59" s="1" t="s">
        <v>55</v>
      </c>
      <c r="AD59" s="1" t="s">
        <v>128</v>
      </c>
      <c r="AF59" s="1" t="s">
        <v>57</v>
      </c>
      <c r="AG59" s="1" t="s">
        <v>58</v>
      </c>
      <c r="AJ59" s="1" t="s">
        <v>59</v>
      </c>
      <c r="AK59" s="1" t="s">
        <v>60</v>
      </c>
      <c r="AL59" s="1" t="s">
        <v>699</v>
      </c>
      <c r="AM59" s="1" t="s">
        <v>700</v>
      </c>
      <c r="AN59" s="1" t="s">
        <v>413</v>
      </c>
    </row>
    <row r="60" spans="1:40" x14ac:dyDescent="0.3">
      <c r="A60" s="1" t="str">
        <f>HYPERLINK("https://hsdes.intel.com/resource/14013173057","14013173057")</f>
        <v>14013173057</v>
      </c>
      <c r="B60" s="1" t="s">
        <v>701</v>
      </c>
      <c r="C60" s="1" t="s">
        <v>2205</v>
      </c>
      <c r="D60" s="1" t="s">
        <v>2211</v>
      </c>
      <c r="F60" s="1" t="s">
        <v>334</v>
      </c>
      <c r="G60" s="1" t="s">
        <v>259</v>
      </c>
      <c r="H60" s="1" t="s">
        <v>39</v>
      </c>
      <c r="I60" s="1" t="s">
        <v>40</v>
      </c>
      <c r="J60" s="1" t="s">
        <v>41</v>
      </c>
      <c r="K60" s="1" t="s">
        <v>571</v>
      </c>
      <c r="L60" s="1">
        <v>20</v>
      </c>
      <c r="M60" s="1">
        <v>16</v>
      </c>
      <c r="N60" s="1" t="s">
        <v>702</v>
      </c>
      <c r="O60" s="1" t="s">
        <v>337</v>
      </c>
      <c r="P60" s="1" t="s">
        <v>703</v>
      </c>
      <c r="Q60" s="1" t="s">
        <v>685</v>
      </c>
      <c r="R60" s="1" t="s">
        <v>704</v>
      </c>
      <c r="S60" s="1" t="s">
        <v>702</v>
      </c>
      <c r="T60" s="1" t="s">
        <v>73</v>
      </c>
      <c r="V60" s="1" t="s">
        <v>100</v>
      </c>
      <c r="W60" s="1" t="s">
        <v>705</v>
      </c>
      <c r="X60" s="1" t="s">
        <v>51</v>
      </c>
      <c r="Y60" s="1" t="s">
        <v>52</v>
      </c>
      <c r="Z60" s="1" t="s">
        <v>565</v>
      </c>
      <c r="AA60" s="1" t="s">
        <v>706</v>
      </c>
      <c r="AC60" s="1" t="s">
        <v>55</v>
      </c>
      <c r="AD60" s="1" t="s">
        <v>128</v>
      </c>
      <c r="AF60" s="1" t="s">
        <v>104</v>
      </c>
      <c r="AG60" s="1" t="s">
        <v>58</v>
      </c>
      <c r="AJ60" s="1" t="s">
        <v>59</v>
      </c>
      <c r="AK60" s="1" t="s">
        <v>60</v>
      </c>
      <c r="AL60" s="1" t="s">
        <v>707</v>
      </c>
      <c r="AM60" s="1" t="s">
        <v>708</v>
      </c>
      <c r="AN60" s="1" t="s">
        <v>413</v>
      </c>
    </row>
    <row r="61" spans="1:40" x14ac:dyDescent="0.3">
      <c r="A61" s="1" t="str">
        <f>HYPERLINK("https://hsdes.intel.com/resource/14013173090","14013173090")</f>
        <v>14013173090</v>
      </c>
      <c r="B61" s="1" t="s">
        <v>709</v>
      </c>
      <c r="C61" s="1" t="s">
        <v>2205</v>
      </c>
      <c r="D61" s="1" t="s">
        <v>2211</v>
      </c>
      <c r="F61" s="1" t="s">
        <v>334</v>
      </c>
      <c r="G61" s="1" t="s">
        <v>133</v>
      </c>
      <c r="H61" s="1" t="s">
        <v>39</v>
      </c>
      <c r="I61" s="1" t="s">
        <v>40</v>
      </c>
      <c r="J61" s="1" t="s">
        <v>41</v>
      </c>
      <c r="K61" s="1" t="s">
        <v>571</v>
      </c>
      <c r="L61" s="1">
        <v>15</v>
      </c>
      <c r="M61" s="1">
        <v>8</v>
      </c>
      <c r="N61" s="1" t="s">
        <v>710</v>
      </c>
      <c r="O61" s="1" t="s">
        <v>337</v>
      </c>
      <c r="P61" s="1" t="s">
        <v>711</v>
      </c>
      <c r="Q61" s="1" t="s">
        <v>712</v>
      </c>
      <c r="R61" s="1">
        <v>2203202832</v>
      </c>
      <c r="S61" s="1" t="s">
        <v>710</v>
      </c>
      <c r="T61" s="1" t="s">
        <v>73</v>
      </c>
      <c r="V61" s="1" t="s">
        <v>100</v>
      </c>
      <c r="W61" s="1" t="s">
        <v>713</v>
      </c>
      <c r="X61" s="1" t="s">
        <v>51</v>
      </c>
      <c r="Y61" s="1" t="s">
        <v>52</v>
      </c>
      <c r="Z61" s="1" t="s">
        <v>409</v>
      </c>
      <c r="AA61" s="1" t="s">
        <v>714</v>
      </c>
      <c r="AC61" s="1" t="s">
        <v>55</v>
      </c>
      <c r="AD61" s="1" t="s">
        <v>128</v>
      </c>
      <c r="AF61" s="1" t="s">
        <v>57</v>
      </c>
      <c r="AG61" s="1" t="s">
        <v>58</v>
      </c>
      <c r="AJ61" s="1" t="s">
        <v>59</v>
      </c>
      <c r="AK61" s="1" t="s">
        <v>60</v>
      </c>
      <c r="AL61" s="1" t="s">
        <v>715</v>
      </c>
      <c r="AM61" s="1" t="s">
        <v>716</v>
      </c>
      <c r="AN61" s="1" t="s">
        <v>717</v>
      </c>
    </row>
    <row r="62" spans="1:40" x14ac:dyDescent="0.3">
      <c r="A62" s="1" t="str">
        <f>HYPERLINK("https://hsdes.intel.com/resource/14013173176","14013173176")</f>
        <v>14013173176</v>
      </c>
      <c r="B62" s="1" t="s">
        <v>718</v>
      </c>
      <c r="C62" s="1" t="s">
        <v>2205</v>
      </c>
      <c r="F62" s="1" t="s">
        <v>65</v>
      </c>
      <c r="G62" s="1" t="s">
        <v>133</v>
      </c>
      <c r="H62" s="1" t="s">
        <v>39</v>
      </c>
      <c r="I62" s="1" t="s">
        <v>40</v>
      </c>
      <c r="J62" s="1" t="s">
        <v>41</v>
      </c>
      <c r="K62" s="1" t="s">
        <v>719</v>
      </c>
      <c r="L62" s="1">
        <v>10</v>
      </c>
      <c r="M62" s="1">
        <v>8</v>
      </c>
      <c r="N62" s="1" t="s">
        <v>720</v>
      </c>
      <c r="O62" s="1" t="s">
        <v>69</v>
      </c>
      <c r="P62" s="1" t="s">
        <v>721</v>
      </c>
      <c r="Q62" s="1" t="s">
        <v>71</v>
      </c>
      <c r="R62" s="1" t="s">
        <v>722</v>
      </c>
      <c r="S62" s="1" t="s">
        <v>720</v>
      </c>
      <c r="T62" s="1" t="s">
        <v>73</v>
      </c>
      <c r="U62" s="1" t="s">
        <v>74</v>
      </c>
      <c r="V62" s="1" t="s">
        <v>75</v>
      </c>
      <c r="W62" s="1" t="s">
        <v>723</v>
      </c>
      <c r="X62" s="1" t="s">
        <v>51</v>
      </c>
      <c r="Y62" s="1" t="s">
        <v>52</v>
      </c>
      <c r="Z62" s="1" t="s">
        <v>724</v>
      </c>
      <c r="AA62" s="1" t="s">
        <v>725</v>
      </c>
      <c r="AC62" s="1" t="s">
        <v>55</v>
      </c>
      <c r="AD62" s="1" t="s">
        <v>344</v>
      </c>
      <c r="AF62" s="1" t="s">
        <v>57</v>
      </c>
      <c r="AG62" s="1" t="s">
        <v>58</v>
      </c>
      <c r="AJ62" s="1" t="s">
        <v>59</v>
      </c>
      <c r="AK62" s="1" t="s">
        <v>60</v>
      </c>
      <c r="AL62" s="1" t="s">
        <v>726</v>
      </c>
      <c r="AM62" s="1" t="s">
        <v>727</v>
      </c>
      <c r="AN62" s="1" t="s">
        <v>728</v>
      </c>
    </row>
    <row r="63" spans="1:40" x14ac:dyDescent="0.3">
      <c r="A63" s="1" t="str">
        <f>HYPERLINK("https://hsdes.intel.com/resource/14013173189","14013173189")</f>
        <v>14013173189</v>
      </c>
      <c r="B63" s="1" t="s">
        <v>729</v>
      </c>
      <c r="C63" s="1" t="s">
        <v>2205</v>
      </c>
      <c r="D63" s="1" t="s">
        <v>2212</v>
      </c>
      <c r="F63" s="1" t="s">
        <v>65</v>
      </c>
      <c r="G63" s="1" t="s">
        <v>133</v>
      </c>
      <c r="H63" s="1" t="s">
        <v>39</v>
      </c>
      <c r="I63" s="1" t="s">
        <v>40</v>
      </c>
      <c r="J63" s="1" t="s">
        <v>41</v>
      </c>
      <c r="K63" s="1" t="s">
        <v>260</v>
      </c>
      <c r="L63" s="1">
        <v>30</v>
      </c>
      <c r="M63" s="1">
        <v>25</v>
      </c>
      <c r="N63" s="1" t="s">
        <v>730</v>
      </c>
      <c r="O63" s="1" t="s">
        <v>69</v>
      </c>
      <c r="P63" s="1" t="s">
        <v>731</v>
      </c>
      <c r="Q63" s="1" t="s">
        <v>71</v>
      </c>
      <c r="R63" s="1" t="s">
        <v>732</v>
      </c>
      <c r="S63" s="1" t="s">
        <v>730</v>
      </c>
      <c r="T63" s="1" t="s">
        <v>73</v>
      </c>
      <c r="U63" s="1" t="s">
        <v>74</v>
      </c>
      <c r="V63" s="1" t="s">
        <v>75</v>
      </c>
      <c r="W63" s="1" t="s">
        <v>733</v>
      </c>
      <c r="X63" s="1" t="s">
        <v>51</v>
      </c>
      <c r="Y63" s="1" t="s">
        <v>52</v>
      </c>
      <c r="Z63" s="1" t="s">
        <v>724</v>
      </c>
      <c r="AA63" s="1" t="s">
        <v>725</v>
      </c>
      <c r="AC63" s="1" t="s">
        <v>55</v>
      </c>
      <c r="AD63" s="1" t="s">
        <v>128</v>
      </c>
      <c r="AF63" s="1" t="s">
        <v>276</v>
      </c>
      <c r="AG63" s="1" t="s">
        <v>58</v>
      </c>
      <c r="AJ63" s="1" t="s">
        <v>59</v>
      </c>
      <c r="AK63" s="1" t="s">
        <v>60</v>
      </c>
      <c r="AL63" s="1" t="s">
        <v>734</v>
      </c>
      <c r="AM63" s="1" t="s">
        <v>735</v>
      </c>
      <c r="AN63" s="1" t="s">
        <v>728</v>
      </c>
    </row>
    <row r="64" spans="1:40" x14ac:dyDescent="0.3">
      <c r="A64" s="1" t="str">
        <f>HYPERLINK("https://hsdes.intel.com/resource/14013173200","14013173200")</f>
        <v>14013173200</v>
      </c>
      <c r="B64" s="1" t="s">
        <v>736</v>
      </c>
      <c r="C64" s="1" t="s">
        <v>2205</v>
      </c>
      <c r="D64" s="1" t="s">
        <v>2212</v>
      </c>
      <c r="F64" s="1" t="s">
        <v>65</v>
      </c>
      <c r="G64" s="1" t="s">
        <v>259</v>
      </c>
      <c r="H64" s="1" t="s">
        <v>39</v>
      </c>
      <c r="I64" s="1" t="s">
        <v>40</v>
      </c>
      <c r="J64" s="1" t="s">
        <v>41</v>
      </c>
      <c r="K64" s="1" t="s">
        <v>148</v>
      </c>
      <c r="L64" s="1">
        <v>18</v>
      </c>
      <c r="M64" s="1">
        <v>8</v>
      </c>
      <c r="N64" s="1" t="s">
        <v>737</v>
      </c>
      <c r="O64" s="1" t="s">
        <v>69</v>
      </c>
      <c r="P64" s="1" t="s">
        <v>738</v>
      </c>
      <c r="Q64" s="1" t="s">
        <v>739</v>
      </c>
      <c r="R64" s="1" t="s">
        <v>740</v>
      </c>
      <c r="S64" s="1" t="s">
        <v>737</v>
      </c>
      <c r="T64" s="1" t="s">
        <v>73</v>
      </c>
      <c r="U64" s="1" t="s">
        <v>74</v>
      </c>
      <c r="V64" s="1" t="s">
        <v>75</v>
      </c>
      <c r="W64" s="1" t="s">
        <v>741</v>
      </c>
      <c r="X64" s="1" t="s">
        <v>51</v>
      </c>
      <c r="Y64" s="1" t="s">
        <v>52</v>
      </c>
      <c r="Z64" s="1" t="s">
        <v>742</v>
      </c>
      <c r="AA64" s="1" t="s">
        <v>743</v>
      </c>
      <c r="AC64" s="1" t="s">
        <v>55</v>
      </c>
      <c r="AD64" s="1" t="s">
        <v>56</v>
      </c>
      <c r="AF64" s="1" t="s">
        <v>57</v>
      </c>
      <c r="AG64" s="1" t="s">
        <v>58</v>
      </c>
      <c r="AJ64" s="1" t="s">
        <v>59</v>
      </c>
      <c r="AK64" s="1" t="s">
        <v>60</v>
      </c>
      <c r="AL64" s="1" t="s">
        <v>744</v>
      </c>
      <c r="AM64" s="1" t="s">
        <v>745</v>
      </c>
      <c r="AN64" s="1" t="s">
        <v>746</v>
      </c>
    </row>
    <row r="65" spans="1:40" x14ac:dyDescent="0.3">
      <c r="A65" s="1" t="str">
        <f>HYPERLINK("https://hsdes.intel.com/resource/14013174283","14013174283")</f>
        <v>14013174283</v>
      </c>
      <c r="B65" s="1" t="s">
        <v>747</v>
      </c>
      <c r="C65" s="1" t="s">
        <v>2205</v>
      </c>
      <c r="D65" s="1" t="s">
        <v>2211</v>
      </c>
      <c r="F65" s="1" t="s">
        <v>171</v>
      </c>
      <c r="G65" s="1" t="s">
        <v>259</v>
      </c>
      <c r="H65" s="1" t="s">
        <v>39</v>
      </c>
      <c r="I65" s="1" t="s">
        <v>40</v>
      </c>
      <c r="J65" s="1" t="s">
        <v>41</v>
      </c>
      <c r="K65" s="1" t="s">
        <v>135</v>
      </c>
      <c r="L65" s="1">
        <v>15</v>
      </c>
      <c r="M65" s="1">
        <v>12</v>
      </c>
      <c r="N65" s="1" t="s">
        <v>748</v>
      </c>
      <c r="O65" s="1" t="s">
        <v>173</v>
      </c>
      <c r="P65" s="1" t="s">
        <v>749</v>
      </c>
      <c r="Q65" s="1" t="s">
        <v>750</v>
      </c>
      <c r="R65" s="1" t="s">
        <v>751</v>
      </c>
      <c r="S65" s="1" t="s">
        <v>748</v>
      </c>
      <c r="T65" s="1" t="s">
        <v>48</v>
      </c>
      <c r="U65" s="1" t="s">
        <v>177</v>
      </c>
      <c r="V65" s="1" t="s">
        <v>178</v>
      </c>
      <c r="W65" s="1" t="s">
        <v>752</v>
      </c>
      <c r="X65" s="1" t="s">
        <v>51</v>
      </c>
      <c r="Y65" s="1" t="s">
        <v>142</v>
      </c>
      <c r="Z65" s="1" t="s">
        <v>753</v>
      </c>
      <c r="AA65" s="1" t="s">
        <v>754</v>
      </c>
      <c r="AC65" s="1" t="s">
        <v>55</v>
      </c>
      <c r="AD65" s="1" t="s">
        <v>56</v>
      </c>
      <c r="AF65" s="1" t="s">
        <v>57</v>
      </c>
      <c r="AG65" s="1" t="s">
        <v>58</v>
      </c>
      <c r="AJ65" s="1" t="s">
        <v>59</v>
      </c>
      <c r="AK65" s="1" t="s">
        <v>60</v>
      </c>
      <c r="AL65" s="1" t="s">
        <v>755</v>
      </c>
      <c r="AM65" s="1" t="s">
        <v>756</v>
      </c>
      <c r="AN65" s="1" t="s">
        <v>757</v>
      </c>
    </row>
    <row r="66" spans="1:40" x14ac:dyDescent="0.3">
      <c r="A66" s="1" t="str">
        <f>HYPERLINK("https://hsdes.intel.com/resource/14013174746","14013174746")</f>
        <v>14013174746</v>
      </c>
      <c r="B66" s="1" t="s">
        <v>758</v>
      </c>
      <c r="C66" s="1" t="s">
        <v>2205</v>
      </c>
      <c r="D66" s="1" t="s">
        <v>2211</v>
      </c>
      <c r="F66" s="1" t="s">
        <v>171</v>
      </c>
      <c r="G66" s="1" t="s">
        <v>38</v>
      </c>
      <c r="H66" s="1" t="s">
        <v>39</v>
      </c>
      <c r="I66" s="1" t="s">
        <v>40</v>
      </c>
      <c r="J66" s="1" t="s">
        <v>41</v>
      </c>
      <c r="K66" s="1" t="s">
        <v>759</v>
      </c>
      <c r="L66" s="1">
        <v>5</v>
      </c>
      <c r="M66" s="1">
        <v>5</v>
      </c>
      <c r="N66" s="1" t="s">
        <v>760</v>
      </c>
      <c r="O66" s="1" t="s">
        <v>173</v>
      </c>
      <c r="P66" s="1" t="s">
        <v>761</v>
      </c>
      <c r="Q66" s="1" t="s">
        <v>762</v>
      </c>
      <c r="R66" s="1" t="s">
        <v>763</v>
      </c>
      <c r="S66" s="1" t="s">
        <v>760</v>
      </c>
      <c r="T66" s="1" t="s">
        <v>48</v>
      </c>
      <c r="U66" s="1" t="s">
        <v>177</v>
      </c>
      <c r="V66" s="1" t="s">
        <v>178</v>
      </c>
      <c r="W66" s="1" t="s">
        <v>764</v>
      </c>
      <c r="X66" s="1" t="s">
        <v>51</v>
      </c>
      <c r="Y66" s="1" t="s">
        <v>52</v>
      </c>
      <c r="Z66" s="1" t="s">
        <v>765</v>
      </c>
      <c r="AA66" s="1" t="s">
        <v>766</v>
      </c>
      <c r="AC66" s="1" t="s">
        <v>55</v>
      </c>
      <c r="AD66" s="1" t="s">
        <v>56</v>
      </c>
      <c r="AF66" s="1" t="s">
        <v>57</v>
      </c>
      <c r="AG66" s="1" t="s">
        <v>58</v>
      </c>
      <c r="AJ66" s="1" t="s">
        <v>59</v>
      </c>
      <c r="AK66" s="1" t="s">
        <v>660</v>
      </c>
      <c r="AL66" s="1" t="s">
        <v>767</v>
      </c>
      <c r="AM66" s="1" t="s">
        <v>768</v>
      </c>
      <c r="AN66" s="1" t="s">
        <v>769</v>
      </c>
    </row>
    <row r="67" spans="1:40" x14ac:dyDescent="0.3">
      <c r="A67" s="1" t="str">
        <f>HYPERLINK("https://hsdes.intel.com/resource/14013174775","14013174775")</f>
        <v>14013174775</v>
      </c>
      <c r="B67" s="1" t="s">
        <v>770</v>
      </c>
      <c r="C67" s="1" t="s">
        <v>2205</v>
      </c>
      <c r="D67" s="1" t="s">
        <v>2211</v>
      </c>
      <c r="F67" s="1" t="s">
        <v>171</v>
      </c>
      <c r="G67" s="1" t="s">
        <v>38</v>
      </c>
      <c r="H67" s="1" t="s">
        <v>39</v>
      </c>
      <c r="I67" s="1" t="s">
        <v>40</v>
      </c>
      <c r="J67" s="1" t="s">
        <v>41</v>
      </c>
      <c r="K67" s="1" t="s">
        <v>771</v>
      </c>
      <c r="L67" s="1">
        <v>7</v>
      </c>
      <c r="M67" s="1">
        <v>5</v>
      </c>
      <c r="N67" s="1" t="s">
        <v>772</v>
      </c>
      <c r="O67" s="1" t="s">
        <v>173</v>
      </c>
      <c r="P67" s="1" t="s">
        <v>773</v>
      </c>
      <c r="Q67" s="1" t="s">
        <v>774</v>
      </c>
      <c r="R67" s="1" t="s">
        <v>775</v>
      </c>
      <c r="S67" s="1" t="s">
        <v>772</v>
      </c>
      <c r="T67" s="1" t="s">
        <v>48</v>
      </c>
      <c r="U67" s="1" t="s">
        <v>177</v>
      </c>
      <c r="V67" s="1" t="s">
        <v>178</v>
      </c>
      <c r="W67" s="1" t="s">
        <v>776</v>
      </c>
      <c r="X67" s="1" t="s">
        <v>51</v>
      </c>
      <c r="Y67" s="1" t="s">
        <v>142</v>
      </c>
      <c r="Z67" s="1" t="s">
        <v>777</v>
      </c>
      <c r="AA67" s="1" t="s">
        <v>778</v>
      </c>
      <c r="AC67" s="1" t="s">
        <v>55</v>
      </c>
      <c r="AD67" s="1" t="s">
        <v>56</v>
      </c>
      <c r="AF67" s="1" t="s">
        <v>57</v>
      </c>
      <c r="AG67" s="1" t="s">
        <v>58</v>
      </c>
      <c r="AJ67" s="1" t="s">
        <v>59</v>
      </c>
      <c r="AK67" s="1" t="s">
        <v>60</v>
      </c>
      <c r="AL67" s="1" t="s">
        <v>779</v>
      </c>
      <c r="AM67" s="1" t="s">
        <v>780</v>
      </c>
      <c r="AN67" s="1" t="s">
        <v>91</v>
      </c>
    </row>
    <row r="68" spans="1:40" x14ac:dyDescent="0.3">
      <c r="A68" s="1" t="str">
        <f>HYPERLINK("https://hsdes.intel.com/resource/14013175130","14013175130")</f>
        <v>14013175130</v>
      </c>
      <c r="B68" s="1" t="s">
        <v>781</v>
      </c>
      <c r="C68" s="1" t="s">
        <v>2205</v>
      </c>
      <c r="D68" s="1" t="s">
        <v>2211</v>
      </c>
      <c r="F68" s="1" t="s">
        <v>171</v>
      </c>
      <c r="G68" s="1" t="s">
        <v>38</v>
      </c>
      <c r="H68" s="1" t="s">
        <v>39</v>
      </c>
      <c r="I68" s="1" t="s">
        <v>40</v>
      </c>
      <c r="J68" s="1" t="s">
        <v>41</v>
      </c>
      <c r="K68" s="1" t="s">
        <v>759</v>
      </c>
      <c r="L68" s="1">
        <v>15</v>
      </c>
      <c r="M68" s="1">
        <v>10</v>
      </c>
      <c r="N68" s="1" t="s">
        <v>782</v>
      </c>
      <c r="O68" s="1" t="s">
        <v>173</v>
      </c>
      <c r="P68" s="1" t="s">
        <v>783</v>
      </c>
      <c r="Q68" s="1" t="s">
        <v>784</v>
      </c>
      <c r="R68" s="1" t="s">
        <v>785</v>
      </c>
      <c r="S68" s="1" t="s">
        <v>782</v>
      </c>
      <c r="T68" s="1" t="s">
        <v>48</v>
      </c>
      <c r="U68" s="1" t="s">
        <v>177</v>
      </c>
      <c r="V68" s="1" t="s">
        <v>178</v>
      </c>
      <c r="W68" s="1" t="s">
        <v>786</v>
      </c>
      <c r="X68" s="1" t="s">
        <v>51</v>
      </c>
      <c r="Y68" s="1" t="s">
        <v>142</v>
      </c>
      <c r="Z68" s="1" t="s">
        <v>787</v>
      </c>
      <c r="AA68" s="1" t="s">
        <v>788</v>
      </c>
      <c r="AC68" s="1" t="s">
        <v>55</v>
      </c>
      <c r="AD68" s="1" t="s">
        <v>56</v>
      </c>
      <c r="AF68" s="1" t="s">
        <v>57</v>
      </c>
      <c r="AG68" s="1" t="s">
        <v>58</v>
      </c>
      <c r="AJ68" s="1" t="s">
        <v>248</v>
      </c>
      <c r="AK68" s="1" t="s">
        <v>60</v>
      </c>
      <c r="AL68" s="1" t="s">
        <v>789</v>
      </c>
      <c r="AM68" s="1" t="s">
        <v>790</v>
      </c>
      <c r="AN68" s="1" t="s">
        <v>791</v>
      </c>
    </row>
    <row r="69" spans="1:40" x14ac:dyDescent="0.3">
      <c r="A69" s="1" t="str">
        <f>HYPERLINK("https://hsdes.intel.com/resource/14013175455","14013175455")</f>
        <v>14013175455</v>
      </c>
      <c r="B69" s="1" t="s">
        <v>792</v>
      </c>
      <c r="C69" s="1" t="s">
        <v>2205</v>
      </c>
      <c r="D69" s="1" t="s">
        <v>2211</v>
      </c>
      <c r="F69" s="1" t="s">
        <v>171</v>
      </c>
      <c r="G69" s="1" t="s">
        <v>38</v>
      </c>
      <c r="H69" s="1" t="s">
        <v>39</v>
      </c>
      <c r="I69" s="1" t="s">
        <v>40</v>
      </c>
      <c r="J69" s="1" t="s">
        <v>41</v>
      </c>
      <c r="K69" s="1" t="s">
        <v>793</v>
      </c>
      <c r="L69" s="1">
        <v>15</v>
      </c>
      <c r="M69" s="1">
        <v>12</v>
      </c>
      <c r="N69" s="1" t="s">
        <v>794</v>
      </c>
      <c r="O69" s="1" t="s">
        <v>173</v>
      </c>
      <c r="P69" s="1" t="s">
        <v>795</v>
      </c>
      <c r="Q69" s="1" t="s">
        <v>796</v>
      </c>
      <c r="R69" s="1" t="s">
        <v>797</v>
      </c>
      <c r="S69" s="1" t="s">
        <v>794</v>
      </c>
      <c r="T69" s="1" t="s">
        <v>48</v>
      </c>
      <c r="U69" s="1" t="s">
        <v>177</v>
      </c>
      <c r="V69" s="1" t="s">
        <v>178</v>
      </c>
      <c r="W69" s="1" t="s">
        <v>798</v>
      </c>
      <c r="X69" s="1" t="s">
        <v>51</v>
      </c>
      <c r="Y69" s="1" t="s">
        <v>142</v>
      </c>
      <c r="Z69" s="1" t="s">
        <v>799</v>
      </c>
      <c r="AA69" s="1" t="s">
        <v>800</v>
      </c>
      <c r="AC69" s="1" t="s">
        <v>55</v>
      </c>
      <c r="AD69" s="1" t="s">
        <v>56</v>
      </c>
      <c r="AF69" s="1" t="s">
        <v>104</v>
      </c>
      <c r="AG69" s="1" t="s">
        <v>58</v>
      </c>
      <c r="AJ69" s="1" t="s">
        <v>59</v>
      </c>
      <c r="AK69" s="1" t="s">
        <v>60</v>
      </c>
      <c r="AL69" s="1" t="s">
        <v>801</v>
      </c>
      <c r="AM69" s="1" t="s">
        <v>802</v>
      </c>
      <c r="AN69" s="1" t="s">
        <v>803</v>
      </c>
    </row>
    <row r="70" spans="1:40" x14ac:dyDescent="0.3">
      <c r="A70" s="1" t="str">
        <f>HYPERLINK("https://hsdes.intel.com/resource/14013175459","14013175459")</f>
        <v>14013175459</v>
      </c>
      <c r="B70" s="1" t="s">
        <v>804</v>
      </c>
      <c r="C70" s="1" t="s">
        <v>2205</v>
      </c>
      <c r="D70" s="1" t="s">
        <v>2211</v>
      </c>
      <c r="F70" s="1" t="s">
        <v>171</v>
      </c>
      <c r="G70" s="1" t="s">
        <v>38</v>
      </c>
      <c r="H70" s="1" t="s">
        <v>39</v>
      </c>
      <c r="I70" s="1" t="s">
        <v>40</v>
      </c>
      <c r="J70" s="1" t="s">
        <v>41</v>
      </c>
      <c r="K70" s="1" t="s">
        <v>793</v>
      </c>
      <c r="L70" s="1">
        <v>8</v>
      </c>
      <c r="M70" s="1">
        <v>6</v>
      </c>
      <c r="N70" s="1" t="s">
        <v>805</v>
      </c>
      <c r="O70" s="1" t="s">
        <v>173</v>
      </c>
      <c r="P70" s="1" t="s">
        <v>806</v>
      </c>
      <c r="Q70" s="1" t="s">
        <v>796</v>
      </c>
      <c r="R70" s="1" t="s">
        <v>807</v>
      </c>
      <c r="S70" s="1" t="s">
        <v>805</v>
      </c>
      <c r="T70" s="1" t="s">
        <v>48</v>
      </c>
      <c r="U70" s="1" t="s">
        <v>177</v>
      </c>
      <c r="V70" s="1" t="s">
        <v>178</v>
      </c>
      <c r="W70" s="1" t="s">
        <v>808</v>
      </c>
      <c r="X70" s="1" t="s">
        <v>51</v>
      </c>
      <c r="Y70" s="1" t="s">
        <v>142</v>
      </c>
      <c r="Z70" s="1" t="s">
        <v>809</v>
      </c>
      <c r="AA70" s="1" t="s">
        <v>810</v>
      </c>
      <c r="AC70" s="1" t="s">
        <v>55</v>
      </c>
      <c r="AD70" s="1" t="s">
        <v>128</v>
      </c>
      <c r="AF70" s="1" t="s">
        <v>57</v>
      </c>
      <c r="AG70" s="1" t="s">
        <v>58</v>
      </c>
      <c r="AJ70" s="1" t="s">
        <v>59</v>
      </c>
      <c r="AK70" s="1" t="s">
        <v>60</v>
      </c>
      <c r="AL70" s="1" t="s">
        <v>811</v>
      </c>
      <c r="AM70" s="1" t="s">
        <v>812</v>
      </c>
      <c r="AN70" s="1" t="s">
        <v>813</v>
      </c>
    </row>
    <row r="71" spans="1:40" x14ac:dyDescent="0.3">
      <c r="A71" s="1" t="str">
        <f>HYPERLINK("https://hsdes.intel.com/resource/14013175479","14013175479")</f>
        <v>14013175479</v>
      </c>
      <c r="B71" s="1" t="s">
        <v>814</v>
      </c>
      <c r="C71" s="1" t="s">
        <v>2205</v>
      </c>
      <c r="F71" s="1" t="s">
        <v>171</v>
      </c>
      <c r="G71" s="1" t="s">
        <v>38</v>
      </c>
      <c r="H71" s="1" t="s">
        <v>39</v>
      </c>
      <c r="I71" s="1" t="s">
        <v>40</v>
      </c>
      <c r="J71" s="1" t="s">
        <v>41</v>
      </c>
      <c r="K71" s="1" t="s">
        <v>135</v>
      </c>
      <c r="L71" s="1">
        <v>10</v>
      </c>
      <c r="M71" s="1">
        <v>5</v>
      </c>
      <c r="N71" s="1" t="s">
        <v>815</v>
      </c>
      <c r="O71" s="1" t="s">
        <v>173</v>
      </c>
      <c r="P71" s="1" t="s">
        <v>816</v>
      </c>
      <c r="Q71" s="1" t="s">
        <v>817</v>
      </c>
      <c r="R71" s="1" t="s">
        <v>818</v>
      </c>
      <c r="S71" s="1" t="s">
        <v>815</v>
      </c>
      <c r="T71" s="1" t="s">
        <v>48</v>
      </c>
      <c r="U71" s="1" t="s">
        <v>177</v>
      </c>
      <c r="V71" s="1" t="s">
        <v>178</v>
      </c>
      <c r="W71" s="1" t="s">
        <v>819</v>
      </c>
      <c r="X71" s="1" t="s">
        <v>51</v>
      </c>
      <c r="Y71" s="1" t="s">
        <v>142</v>
      </c>
      <c r="Z71" s="1" t="s">
        <v>820</v>
      </c>
      <c r="AA71" s="1" t="s">
        <v>743</v>
      </c>
      <c r="AC71" s="1" t="s">
        <v>55</v>
      </c>
      <c r="AD71" s="1" t="s">
        <v>56</v>
      </c>
      <c r="AF71" s="1" t="s">
        <v>57</v>
      </c>
      <c r="AG71" s="1" t="s">
        <v>58</v>
      </c>
      <c r="AJ71" s="1" t="s">
        <v>59</v>
      </c>
      <c r="AK71" s="1" t="s">
        <v>60</v>
      </c>
      <c r="AL71" s="1" t="s">
        <v>821</v>
      </c>
      <c r="AM71" s="1" t="s">
        <v>822</v>
      </c>
      <c r="AN71" s="1" t="s">
        <v>746</v>
      </c>
    </row>
    <row r="72" spans="1:40" x14ac:dyDescent="0.3">
      <c r="A72" s="1" t="str">
        <f>HYPERLINK("https://hsdes.intel.com/resource/14013175482","14013175482")</f>
        <v>14013175482</v>
      </c>
      <c r="B72" s="1" t="s">
        <v>823</v>
      </c>
      <c r="C72" s="1" t="s">
        <v>2205</v>
      </c>
      <c r="D72" s="1" t="s">
        <v>2211</v>
      </c>
      <c r="F72" s="1" t="s">
        <v>171</v>
      </c>
      <c r="G72" s="1" t="s">
        <v>38</v>
      </c>
      <c r="H72" s="1" t="s">
        <v>39</v>
      </c>
      <c r="I72" s="1" t="s">
        <v>40</v>
      </c>
      <c r="J72" s="1" t="s">
        <v>41</v>
      </c>
      <c r="K72" s="1" t="s">
        <v>793</v>
      </c>
      <c r="L72" s="1">
        <v>20</v>
      </c>
      <c r="M72" s="1">
        <v>17</v>
      </c>
      <c r="N72" s="1" t="s">
        <v>824</v>
      </c>
      <c r="O72" s="1" t="s">
        <v>173</v>
      </c>
      <c r="P72" s="1" t="s">
        <v>806</v>
      </c>
      <c r="Q72" s="1" t="s">
        <v>796</v>
      </c>
      <c r="R72" s="1">
        <v>220637227</v>
      </c>
      <c r="S72" s="1" t="s">
        <v>824</v>
      </c>
      <c r="T72" s="1" t="s">
        <v>48</v>
      </c>
      <c r="U72" s="1" t="s">
        <v>177</v>
      </c>
      <c r="V72" s="1" t="s">
        <v>178</v>
      </c>
      <c r="W72" s="1" t="s">
        <v>825</v>
      </c>
      <c r="X72" s="1" t="s">
        <v>51</v>
      </c>
      <c r="Y72" s="1" t="s">
        <v>52</v>
      </c>
      <c r="Z72" s="1" t="s">
        <v>119</v>
      </c>
      <c r="AA72" s="1" t="s">
        <v>826</v>
      </c>
      <c r="AC72" s="1" t="s">
        <v>55</v>
      </c>
      <c r="AD72" s="1" t="s">
        <v>128</v>
      </c>
      <c r="AF72" s="1" t="s">
        <v>104</v>
      </c>
      <c r="AG72" s="1" t="s">
        <v>58</v>
      </c>
      <c r="AJ72" s="1" t="s">
        <v>59</v>
      </c>
      <c r="AK72" s="1" t="s">
        <v>60</v>
      </c>
      <c r="AL72" s="1" t="s">
        <v>827</v>
      </c>
      <c r="AM72" s="1" t="s">
        <v>828</v>
      </c>
      <c r="AN72" s="1" t="s">
        <v>829</v>
      </c>
    </row>
    <row r="73" spans="1:40" x14ac:dyDescent="0.3">
      <c r="A73" s="1" t="str">
        <f>HYPERLINK("https://hsdes.intel.com/resource/14013175486","14013175486")</f>
        <v>14013175486</v>
      </c>
      <c r="B73" s="1" t="s">
        <v>830</v>
      </c>
      <c r="C73" s="1" t="s">
        <v>2205</v>
      </c>
      <c r="F73" s="1" t="s">
        <v>171</v>
      </c>
      <c r="G73" s="1" t="s">
        <v>38</v>
      </c>
      <c r="H73" s="1" t="s">
        <v>39</v>
      </c>
      <c r="I73" s="1" t="s">
        <v>40</v>
      </c>
      <c r="J73" s="1" t="s">
        <v>41</v>
      </c>
      <c r="K73" s="1" t="s">
        <v>831</v>
      </c>
      <c r="L73" s="1">
        <v>12</v>
      </c>
      <c r="M73" s="1">
        <v>10</v>
      </c>
      <c r="N73" s="1" t="s">
        <v>832</v>
      </c>
      <c r="O73" s="1" t="s">
        <v>173</v>
      </c>
      <c r="P73" s="1" t="s">
        <v>833</v>
      </c>
      <c r="Q73" s="1" t="s">
        <v>834</v>
      </c>
      <c r="R73" s="1" t="s">
        <v>835</v>
      </c>
      <c r="S73" s="1" t="s">
        <v>832</v>
      </c>
      <c r="T73" s="1" t="s">
        <v>48</v>
      </c>
      <c r="U73" s="1" t="s">
        <v>177</v>
      </c>
      <c r="V73" s="1" t="s">
        <v>178</v>
      </c>
      <c r="W73" s="1" t="s">
        <v>836</v>
      </c>
      <c r="X73" s="1" t="s">
        <v>51</v>
      </c>
      <c r="Y73" s="1" t="s">
        <v>52</v>
      </c>
      <c r="Z73" s="1" t="s">
        <v>837</v>
      </c>
      <c r="AA73" s="1" t="s">
        <v>725</v>
      </c>
      <c r="AC73" s="1" t="s">
        <v>55</v>
      </c>
      <c r="AD73" s="1" t="s">
        <v>56</v>
      </c>
      <c r="AF73" s="1" t="s">
        <v>57</v>
      </c>
      <c r="AG73" s="1" t="s">
        <v>58</v>
      </c>
      <c r="AJ73" s="1" t="s">
        <v>59</v>
      </c>
      <c r="AK73" s="1" t="s">
        <v>60</v>
      </c>
      <c r="AL73" s="1" t="s">
        <v>838</v>
      </c>
      <c r="AM73" s="1" t="s">
        <v>839</v>
      </c>
      <c r="AN73" s="1" t="s">
        <v>107</v>
      </c>
    </row>
    <row r="74" spans="1:40" x14ac:dyDescent="0.3">
      <c r="A74" s="1" t="str">
        <f>HYPERLINK("https://hsdes.intel.com/resource/14013175492","14013175492")</f>
        <v>14013175492</v>
      </c>
      <c r="B74" s="1" t="s">
        <v>840</v>
      </c>
      <c r="C74" s="1" t="s">
        <v>2205</v>
      </c>
      <c r="D74" s="1" t="s">
        <v>2211</v>
      </c>
      <c r="F74" s="1" t="s">
        <v>171</v>
      </c>
      <c r="G74" s="1" t="s">
        <v>38</v>
      </c>
      <c r="H74" s="1" t="s">
        <v>39</v>
      </c>
      <c r="I74" s="1" t="s">
        <v>40</v>
      </c>
      <c r="J74" s="1" t="s">
        <v>41</v>
      </c>
      <c r="K74" s="1" t="s">
        <v>793</v>
      </c>
      <c r="L74" s="1">
        <v>37</v>
      </c>
      <c r="M74" s="1">
        <v>35</v>
      </c>
      <c r="N74" s="1" t="s">
        <v>841</v>
      </c>
      <c r="O74" s="1" t="s">
        <v>173</v>
      </c>
      <c r="P74" s="1" t="s">
        <v>842</v>
      </c>
      <c r="Q74" s="1" t="s">
        <v>796</v>
      </c>
      <c r="R74" s="1" t="s">
        <v>807</v>
      </c>
      <c r="S74" s="1" t="s">
        <v>841</v>
      </c>
      <c r="T74" s="1" t="s">
        <v>48</v>
      </c>
      <c r="U74" s="1" t="s">
        <v>177</v>
      </c>
      <c r="V74" s="1" t="s">
        <v>178</v>
      </c>
      <c r="W74" s="1" t="s">
        <v>843</v>
      </c>
      <c r="X74" s="1" t="s">
        <v>51</v>
      </c>
      <c r="Y74" s="1" t="s">
        <v>142</v>
      </c>
      <c r="Z74" s="1" t="s">
        <v>809</v>
      </c>
      <c r="AA74" s="1" t="s">
        <v>810</v>
      </c>
      <c r="AC74" s="1" t="s">
        <v>55</v>
      </c>
      <c r="AD74" s="1" t="s">
        <v>128</v>
      </c>
      <c r="AF74" s="1" t="s">
        <v>276</v>
      </c>
      <c r="AG74" s="1" t="s">
        <v>58</v>
      </c>
      <c r="AJ74" s="1" t="s">
        <v>59</v>
      </c>
      <c r="AK74" s="1" t="s">
        <v>60</v>
      </c>
      <c r="AL74" s="1" t="s">
        <v>844</v>
      </c>
      <c r="AM74" s="1" t="s">
        <v>845</v>
      </c>
      <c r="AN74" s="1" t="s">
        <v>829</v>
      </c>
    </row>
    <row r="75" spans="1:40" x14ac:dyDescent="0.3">
      <c r="A75" s="1" t="str">
        <f>HYPERLINK("https://hsdes.intel.com/resource/14013175495","14013175495")</f>
        <v>14013175495</v>
      </c>
      <c r="B75" s="1" t="s">
        <v>846</v>
      </c>
      <c r="C75" s="1" t="s">
        <v>2205</v>
      </c>
      <c r="D75" s="1" t="s">
        <v>2211</v>
      </c>
      <c r="F75" s="1" t="s">
        <v>171</v>
      </c>
      <c r="G75" s="1" t="s">
        <v>38</v>
      </c>
      <c r="H75" s="1" t="s">
        <v>39</v>
      </c>
      <c r="I75" s="1" t="s">
        <v>40</v>
      </c>
      <c r="J75" s="1" t="s">
        <v>41</v>
      </c>
      <c r="K75" s="1" t="s">
        <v>793</v>
      </c>
      <c r="L75" s="1">
        <v>37</v>
      </c>
      <c r="M75" s="1">
        <v>35</v>
      </c>
      <c r="N75" s="1" t="s">
        <v>847</v>
      </c>
      <c r="O75" s="1" t="s">
        <v>173</v>
      </c>
      <c r="P75" s="1" t="s">
        <v>848</v>
      </c>
      <c r="Q75" s="1" t="s">
        <v>796</v>
      </c>
      <c r="R75" s="1" t="s">
        <v>849</v>
      </c>
      <c r="S75" s="1" t="s">
        <v>847</v>
      </c>
      <c r="T75" s="1" t="s">
        <v>48</v>
      </c>
      <c r="U75" s="1" t="s">
        <v>177</v>
      </c>
      <c r="V75" s="1" t="s">
        <v>178</v>
      </c>
      <c r="W75" s="1" t="s">
        <v>843</v>
      </c>
      <c r="X75" s="1" t="s">
        <v>51</v>
      </c>
      <c r="Y75" s="1" t="s">
        <v>142</v>
      </c>
      <c r="Z75" s="1" t="s">
        <v>809</v>
      </c>
      <c r="AA75" s="1" t="s">
        <v>810</v>
      </c>
      <c r="AC75" s="1" t="s">
        <v>55</v>
      </c>
      <c r="AD75" s="1" t="s">
        <v>128</v>
      </c>
      <c r="AF75" s="1" t="s">
        <v>276</v>
      </c>
      <c r="AG75" s="1" t="s">
        <v>58</v>
      </c>
      <c r="AJ75" s="1" t="s">
        <v>59</v>
      </c>
      <c r="AK75" s="1" t="s">
        <v>60</v>
      </c>
      <c r="AL75" s="1" t="s">
        <v>850</v>
      </c>
      <c r="AM75" s="1" t="s">
        <v>851</v>
      </c>
      <c r="AN75" s="1" t="s">
        <v>829</v>
      </c>
    </row>
    <row r="76" spans="1:40" x14ac:dyDescent="0.3">
      <c r="A76" s="1" t="str">
        <f>HYPERLINK("https://hsdes.intel.com/resource/14013175500","14013175500")</f>
        <v>14013175500</v>
      </c>
      <c r="B76" s="1" t="s">
        <v>852</v>
      </c>
      <c r="C76" s="1" t="s">
        <v>2205</v>
      </c>
      <c r="D76" s="1" t="s">
        <v>2211</v>
      </c>
      <c r="F76" s="1" t="s">
        <v>171</v>
      </c>
      <c r="G76" s="1" t="s">
        <v>38</v>
      </c>
      <c r="H76" s="1" t="s">
        <v>39</v>
      </c>
      <c r="I76" s="1" t="s">
        <v>40</v>
      </c>
      <c r="J76" s="1" t="s">
        <v>41</v>
      </c>
      <c r="K76" s="1" t="s">
        <v>759</v>
      </c>
      <c r="L76" s="1">
        <v>10</v>
      </c>
      <c r="M76" s="1">
        <v>5</v>
      </c>
      <c r="N76" s="1" t="s">
        <v>853</v>
      </c>
      <c r="O76" s="1" t="s">
        <v>173</v>
      </c>
      <c r="P76" s="1" t="s">
        <v>854</v>
      </c>
      <c r="Q76" s="1" t="s">
        <v>784</v>
      </c>
      <c r="R76" s="1" t="s">
        <v>855</v>
      </c>
      <c r="S76" s="1" t="s">
        <v>853</v>
      </c>
      <c r="T76" s="1" t="s">
        <v>48</v>
      </c>
      <c r="U76" s="1" t="s">
        <v>177</v>
      </c>
      <c r="V76" s="1" t="s">
        <v>178</v>
      </c>
      <c r="W76" s="1" t="s">
        <v>856</v>
      </c>
      <c r="X76" s="1" t="s">
        <v>51</v>
      </c>
      <c r="Y76" s="1" t="s">
        <v>142</v>
      </c>
      <c r="Z76" s="1" t="s">
        <v>809</v>
      </c>
      <c r="AA76" s="1" t="s">
        <v>810</v>
      </c>
      <c r="AC76" s="1" t="s">
        <v>55</v>
      </c>
      <c r="AD76" s="1" t="s">
        <v>128</v>
      </c>
      <c r="AF76" s="1" t="s">
        <v>57</v>
      </c>
      <c r="AG76" s="1" t="s">
        <v>58</v>
      </c>
      <c r="AJ76" s="1" t="s">
        <v>59</v>
      </c>
      <c r="AK76" s="1" t="s">
        <v>60</v>
      </c>
      <c r="AL76" s="1" t="s">
        <v>857</v>
      </c>
      <c r="AM76" s="1" t="s">
        <v>858</v>
      </c>
      <c r="AN76" s="1" t="s">
        <v>829</v>
      </c>
    </row>
    <row r="77" spans="1:40" x14ac:dyDescent="0.3">
      <c r="A77" s="1" t="str">
        <f>HYPERLINK("https://hsdes.intel.com/resource/14013175857","14013175857")</f>
        <v>14013175857</v>
      </c>
      <c r="B77" s="1" t="s">
        <v>859</v>
      </c>
      <c r="C77" s="1" t="s">
        <v>2205</v>
      </c>
      <c r="F77" s="1" t="s">
        <v>109</v>
      </c>
      <c r="G77" s="1" t="s">
        <v>66</v>
      </c>
      <c r="H77" s="1" t="s">
        <v>39</v>
      </c>
      <c r="I77" s="1" t="s">
        <v>40</v>
      </c>
      <c r="J77" s="1" t="s">
        <v>41</v>
      </c>
      <c r="K77" s="1" t="s">
        <v>380</v>
      </c>
      <c r="L77" s="1">
        <v>4</v>
      </c>
      <c r="M77" s="1">
        <v>2</v>
      </c>
      <c r="N77" s="1" t="s">
        <v>860</v>
      </c>
      <c r="O77" s="1" t="s">
        <v>382</v>
      </c>
      <c r="P77" s="1" t="s">
        <v>861</v>
      </c>
      <c r="Q77" s="1" t="s">
        <v>862</v>
      </c>
      <c r="R77" s="1" t="s">
        <v>863</v>
      </c>
      <c r="S77" s="1" t="s">
        <v>860</v>
      </c>
      <c r="T77" s="1" t="s">
        <v>48</v>
      </c>
      <c r="V77" s="1" t="s">
        <v>109</v>
      </c>
      <c r="W77" s="1" t="s">
        <v>864</v>
      </c>
      <c r="X77" s="1" t="s">
        <v>51</v>
      </c>
      <c r="Y77" s="1" t="s">
        <v>535</v>
      </c>
      <c r="Z77" s="1" t="s">
        <v>865</v>
      </c>
      <c r="AA77" s="1" t="s">
        <v>866</v>
      </c>
      <c r="AC77" s="1" t="s">
        <v>55</v>
      </c>
      <c r="AD77" s="1" t="s">
        <v>56</v>
      </c>
      <c r="AF77" s="1" t="s">
        <v>57</v>
      </c>
      <c r="AG77" s="1" t="s">
        <v>58</v>
      </c>
      <c r="AJ77" s="1" t="s">
        <v>59</v>
      </c>
      <c r="AK77" s="1" t="s">
        <v>867</v>
      </c>
      <c r="AL77" s="1" t="s">
        <v>868</v>
      </c>
      <c r="AM77" s="1" t="s">
        <v>869</v>
      </c>
      <c r="AN77" s="1" t="s">
        <v>629</v>
      </c>
    </row>
    <row r="78" spans="1:40" x14ac:dyDescent="0.3">
      <c r="A78" s="1" t="str">
        <f>HYPERLINK("https://hsdes.intel.com/resource/14013176457","14013176457")</f>
        <v>14013176457</v>
      </c>
      <c r="B78" s="1" t="s">
        <v>870</v>
      </c>
      <c r="C78" s="1" t="s">
        <v>2205</v>
      </c>
      <c r="D78" s="1" t="s">
        <v>2212</v>
      </c>
      <c r="F78" s="1" t="s">
        <v>334</v>
      </c>
      <c r="G78" s="1" t="s">
        <v>38</v>
      </c>
      <c r="H78" s="1" t="s">
        <v>39</v>
      </c>
      <c r="I78" s="1" t="s">
        <v>40</v>
      </c>
      <c r="J78" s="1" t="s">
        <v>41</v>
      </c>
      <c r="K78" s="1" t="s">
        <v>571</v>
      </c>
      <c r="L78" s="1">
        <v>10</v>
      </c>
      <c r="M78" s="1">
        <v>5</v>
      </c>
      <c r="N78" s="1" t="s">
        <v>871</v>
      </c>
      <c r="O78" s="1" t="s">
        <v>419</v>
      </c>
      <c r="P78" s="1" t="s">
        <v>872</v>
      </c>
      <c r="Q78" s="1" t="s">
        <v>873</v>
      </c>
      <c r="R78" s="1" t="s">
        <v>874</v>
      </c>
      <c r="S78" s="1" t="s">
        <v>871</v>
      </c>
      <c r="T78" s="1" t="s">
        <v>48</v>
      </c>
      <c r="V78" s="1" t="s">
        <v>100</v>
      </c>
      <c r="W78" s="1" t="s">
        <v>875</v>
      </c>
      <c r="X78" s="1" t="s">
        <v>51</v>
      </c>
      <c r="Y78" s="1" t="s">
        <v>52</v>
      </c>
      <c r="Z78" s="1" t="s">
        <v>409</v>
      </c>
      <c r="AA78" s="1" t="s">
        <v>876</v>
      </c>
      <c r="AC78" s="1" t="s">
        <v>55</v>
      </c>
      <c r="AD78" s="1" t="s">
        <v>56</v>
      </c>
      <c r="AF78" s="1" t="s">
        <v>57</v>
      </c>
      <c r="AG78" s="1" t="s">
        <v>58</v>
      </c>
      <c r="AJ78" s="1" t="s">
        <v>59</v>
      </c>
      <c r="AK78" s="1" t="s">
        <v>60</v>
      </c>
      <c r="AL78" s="1" t="s">
        <v>877</v>
      </c>
      <c r="AM78" s="1" t="s">
        <v>878</v>
      </c>
      <c r="AN78" s="1" t="s">
        <v>879</v>
      </c>
    </row>
    <row r="79" spans="1:40" x14ac:dyDescent="0.3">
      <c r="A79" s="1" t="str">
        <f>HYPERLINK("https://hsdes.intel.com/resource/14013176475","14013176475")</f>
        <v>14013176475</v>
      </c>
      <c r="B79" s="1" t="s">
        <v>880</v>
      </c>
      <c r="C79" s="1" t="s">
        <v>2205</v>
      </c>
      <c r="F79" s="1" t="s">
        <v>542</v>
      </c>
      <c r="G79" s="1" t="s">
        <v>38</v>
      </c>
      <c r="H79" s="1" t="s">
        <v>39</v>
      </c>
      <c r="I79" s="1" t="s">
        <v>40</v>
      </c>
      <c r="J79" s="1" t="s">
        <v>41</v>
      </c>
      <c r="K79" s="1" t="s">
        <v>42</v>
      </c>
      <c r="L79" s="1">
        <v>20</v>
      </c>
      <c r="M79" s="1">
        <v>10</v>
      </c>
      <c r="N79" s="1" t="s">
        <v>881</v>
      </c>
      <c r="O79" s="1" t="s">
        <v>882</v>
      </c>
      <c r="P79" s="1" t="s">
        <v>883</v>
      </c>
      <c r="Q79" s="1" t="s">
        <v>884</v>
      </c>
      <c r="R79" s="1" t="s">
        <v>885</v>
      </c>
      <c r="S79" s="1" t="s">
        <v>881</v>
      </c>
      <c r="T79" s="1" t="s">
        <v>48</v>
      </c>
      <c r="V79" s="1" t="s">
        <v>542</v>
      </c>
      <c r="W79" s="1" t="s">
        <v>886</v>
      </c>
      <c r="X79" s="1" t="s">
        <v>51</v>
      </c>
      <c r="Y79" s="1" t="s">
        <v>52</v>
      </c>
      <c r="Z79" s="1" t="s">
        <v>887</v>
      </c>
      <c r="AA79" s="1" t="s">
        <v>888</v>
      </c>
      <c r="AC79" s="1" t="s">
        <v>55</v>
      </c>
      <c r="AD79" s="1" t="s">
        <v>128</v>
      </c>
      <c r="AF79" s="1" t="s">
        <v>57</v>
      </c>
      <c r="AG79" s="1" t="s">
        <v>58</v>
      </c>
      <c r="AJ79" s="1" t="s">
        <v>59</v>
      </c>
      <c r="AK79" s="1" t="s">
        <v>60</v>
      </c>
      <c r="AL79" s="1" t="s">
        <v>889</v>
      </c>
      <c r="AM79" s="1" t="s">
        <v>890</v>
      </c>
      <c r="AN79" s="1" t="s">
        <v>891</v>
      </c>
    </row>
    <row r="80" spans="1:40" x14ac:dyDescent="0.3">
      <c r="A80" s="1" t="str">
        <f>HYPERLINK("https://hsdes.intel.com/resource/14013176664","14013176664")</f>
        <v>14013176664</v>
      </c>
      <c r="B80" s="1" t="s">
        <v>892</v>
      </c>
      <c r="C80" s="1" t="s">
        <v>2205</v>
      </c>
      <c r="F80" s="1" t="s">
        <v>37</v>
      </c>
      <c r="G80" s="1" t="s">
        <v>66</v>
      </c>
      <c r="H80" s="1" t="s">
        <v>39</v>
      </c>
      <c r="I80" s="1" t="s">
        <v>40</v>
      </c>
      <c r="J80" s="1" t="s">
        <v>41</v>
      </c>
      <c r="K80" s="1" t="s">
        <v>893</v>
      </c>
      <c r="L80" s="1">
        <v>40</v>
      </c>
      <c r="M80" s="1">
        <v>35</v>
      </c>
      <c r="N80" s="1" t="s">
        <v>894</v>
      </c>
      <c r="O80" s="1" t="s">
        <v>292</v>
      </c>
      <c r="P80" s="1" t="s">
        <v>895</v>
      </c>
      <c r="Q80" s="1" t="s">
        <v>896</v>
      </c>
      <c r="R80" s="1" t="s">
        <v>897</v>
      </c>
      <c r="S80" s="1" t="s">
        <v>894</v>
      </c>
      <c r="T80" s="1" t="s">
        <v>73</v>
      </c>
      <c r="V80" s="1" t="s">
        <v>37</v>
      </c>
      <c r="W80" s="1" t="s">
        <v>898</v>
      </c>
      <c r="X80" s="1" t="s">
        <v>51</v>
      </c>
      <c r="Y80" s="1" t="s">
        <v>142</v>
      </c>
      <c r="Z80" s="1" t="s">
        <v>899</v>
      </c>
      <c r="AA80" s="1" t="s">
        <v>310</v>
      </c>
      <c r="AC80" s="1" t="s">
        <v>55</v>
      </c>
      <c r="AD80" s="1" t="s">
        <v>56</v>
      </c>
      <c r="AF80" s="1" t="s">
        <v>276</v>
      </c>
      <c r="AG80" s="1" t="s">
        <v>58</v>
      </c>
      <c r="AJ80" s="1" t="s">
        <v>59</v>
      </c>
      <c r="AK80" s="1" t="s">
        <v>60</v>
      </c>
      <c r="AL80" s="1" t="s">
        <v>900</v>
      </c>
      <c r="AM80" s="1" t="s">
        <v>901</v>
      </c>
      <c r="AN80" s="1" t="s">
        <v>81</v>
      </c>
    </row>
    <row r="81" spans="1:40" x14ac:dyDescent="0.3">
      <c r="A81" s="1" t="str">
        <f>HYPERLINK("https://hsdes.intel.com/resource/14013176673","14013176673")</f>
        <v>14013176673</v>
      </c>
      <c r="B81" s="1" t="s">
        <v>902</v>
      </c>
      <c r="C81" s="1" t="s">
        <v>2205</v>
      </c>
      <c r="D81" s="1">
        <v>1</v>
      </c>
      <c r="F81" s="1" t="s">
        <v>37</v>
      </c>
      <c r="G81" s="1" t="s">
        <v>66</v>
      </c>
      <c r="H81" s="1" t="s">
        <v>39</v>
      </c>
      <c r="I81" s="1" t="s">
        <v>40</v>
      </c>
      <c r="J81" s="1" t="s">
        <v>41</v>
      </c>
      <c r="K81" s="1" t="s">
        <v>893</v>
      </c>
      <c r="L81" s="1">
        <v>50</v>
      </c>
      <c r="M81" s="1">
        <v>35</v>
      </c>
      <c r="N81" s="1" t="s">
        <v>903</v>
      </c>
      <c r="O81" s="1" t="s">
        <v>292</v>
      </c>
      <c r="P81" s="1" t="s">
        <v>904</v>
      </c>
      <c r="Q81" s="1" t="s">
        <v>905</v>
      </c>
      <c r="R81" s="1" t="s">
        <v>906</v>
      </c>
      <c r="S81" s="1" t="s">
        <v>903</v>
      </c>
      <c r="T81" s="1" t="s">
        <v>73</v>
      </c>
      <c r="V81" s="1" t="s">
        <v>37</v>
      </c>
      <c r="W81" s="1" t="s">
        <v>907</v>
      </c>
      <c r="X81" s="1" t="s">
        <v>51</v>
      </c>
      <c r="Y81" s="1" t="s">
        <v>142</v>
      </c>
      <c r="Z81" s="1" t="s">
        <v>908</v>
      </c>
      <c r="AA81" s="1" t="s">
        <v>909</v>
      </c>
      <c r="AC81" s="1" t="s">
        <v>55</v>
      </c>
      <c r="AD81" s="1" t="s">
        <v>56</v>
      </c>
      <c r="AF81" s="1" t="s">
        <v>276</v>
      </c>
      <c r="AG81" s="1" t="s">
        <v>58</v>
      </c>
      <c r="AJ81" s="1" t="s">
        <v>59</v>
      </c>
      <c r="AK81" s="1" t="s">
        <v>60</v>
      </c>
      <c r="AL81" s="1" t="s">
        <v>910</v>
      </c>
      <c r="AM81" s="1" t="s">
        <v>911</v>
      </c>
      <c r="AN81" s="1" t="s">
        <v>91</v>
      </c>
    </row>
    <row r="82" spans="1:40" x14ac:dyDescent="0.3">
      <c r="A82" s="1" t="str">
        <f>HYPERLINK("https://hsdes.intel.com/resource/14013177662","14013177662")</f>
        <v>14013177662</v>
      </c>
      <c r="B82" s="1" t="s">
        <v>912</v>
      </c>
      <c r="C82" s="1" t="s">
        <v>2205</v>
      </c>
      <c r="D82" s="1" t="s">
        <v>2211</v>
      </c>
      <c r="F82" s="1" t="s">
        <v>542</v>
      </c>
      <c r="G82" s="1" t="s">
        <v>913</v>
      </c>
      <c r="H82" s="1" t="s">
        <v>39</v>
      </c>
      <c r="I82" s="1" t="s">
        <v>40</v>
      </c>
      <c r="J82" s="1" t="s">
        <v>41</v>
      </c>
      <c r="K82" s="1" t="s">
        <v>914</v>
      </c>
      <c r="L82" s="1">
        <v>10</v>
      </c>
      <c r="M82" s="1">
        <v>10</v>
      </c>
      <c r="N82" s="1" t="s">
        <v>915</v>
      </c>
      <c r="O82" s="1" t="s">
        <v>882</v>
      </c>
      <c r="P82" s="1" t="s">
        <v>916</v>
      </c>
      <c r="Q82" s="1" t="s">
        <v>917</v>
      </c>
      <c r="R82" s="1" t="s">
        <v>918</v>
      </c>
      <c r="S82" s="1" t="s">
        <v>915</v>
      </c>
      <c r="T82" s="1" t="s">
        <v>48</v>
      </c>
      <c r="V82" s="1" t="s">
        <v>542</v>
      </c>
      <c r="W82" s="1" t="s">
        <v>919</v>
      </c>
      <c r="X82" s="1" t="s">
        <v>51</v>
      </c>
      <c r="Y82" s="1" t="s">
        <v>52</v>
      </c>
      <c r="Z82" s="1" t="s">
        <v>920</v>
      </c>
      <c r="AA82" s="1" t="s">
        <v>921</v>
      </c>
      <c r="AC82" s="1" t="s">
        <v>55</v>
      </c>
      <c r="AD82" s="1" t="s">
        <v>56</v>
      </c>
      <c r="AF82" s="1" t="s">
        <v>57</v>
      </c>
      <c r="AG82" s="1" t="s">
        <v>58</v>
      </c>
      <c r="AJ82" s="1" t="s">
        <v>59</v>
      </c>
      <c r="AK82" s="1" t="s">
        <v>60</v>
      </c>
      <c r="AL82" s="1" t="s">
        <v>922</v>
      </c>
      <c r="AM82" s="1" t="s">
        <v>923</v>
      </c>
      <c r="AN82" s="1" t="s">
        <v>924</v>
      </c>
    </row>
    <row r="83" spans="1:40" x14ac:dyDescent="0.3">
      <c r="A83" s="1" t="str">
        <f>HYPERLINK("https://hsdes.intel.com/resource/14013177670","14013177670")</f>
        <v>14013177670</v>
      </c>
      <c r="B83" s="1" t="s">
        <v>925</v>
      </c>
      <c r="C83" s="1" t="s">
        <v>2205</v>
      </c>
      <c r="F83" s="1" t="s">
        <v>542</v>
      </c>
      <c r="G83" s="1" t="s">
        <v>913</v>
      </c>
      <c r="H83" s="1" t="s">
        <v>39</v>
      </c>
      <c r="I83" s="1" t="s">
        <v>40</v>
      </c>
      <c r="J83" s="1" t="s">
        <v>41</v>
      </c>
      <c r="K83" s="1" t="s">
        <v>926</v>
      </c>
      <c r="L83" s="1">
        <v>35</v>
      </c>
      <c r="M83" s="1">
        <v>25</v>
      </c>
      <c r="N83" s="1" t="s">
        <v>927</v>
      </c>
      <c r="O83" s="1" t="s">
        <v>882</v>
      </c>
      <c r="P83" s="1" t="s">
        <v>928</v>
      </c>
      <c r="Q83" s="1" t="s">
        <v>929</v>
      </c>
      <c r="R83" s="1" t="s">
        <v>930</v>
      </c>
      <c r="S83" s="1" t="s">
        <v>927</v>
      </c>
      <c r="T83" s="1" t="s">
        <v>48</v>
      </c>
      <c r="V83" s="1" t="s">
        <v>542</v>
      </c>
      <c r="W83" s="1" t="s">
        <v>931</v>
      </c>
      <c r="X83" s="1" t="s">
        <v>51</v>
      </c>
      <c r="Y83" s="1" t="s">
        <v>142</v>
      </c>
      <c r="Z83" s="1" t="s">
        <v>920</v>
      </c>
      <c r="AA83" s="1" t="s">
        <v>921</v>
      </c>
      <c r="AC83" s="1" t="s">
        <v>55</v>
      </c>
      <c r="AD83" s="1" t="s">
        <v>56</v>
      </c>
      <c r="AF83" s="1" t="s">
        <v>276</v>
      </c>
      <c r="AG83" s="1" t="s">
        <v>58</v>
      </c>
      <c r="AJ83" s="1" t="s">
        <v>59</v>
      </c>
      <c r="AK83" s="1" t="s">
        <v>60</v>
      </c>
      <c r="AL83" s="1" t="s">
        <v>932</v>
      </c>
      <c r="AM83" s="1" t="s">
        <v>933</v>
      </c>
      <c r="AN83" s="1" t="s">
        <v>934</v>
      </c>
    </row>
    <row r="84" spans="1:40" x14ac:dyDescent="0.3">
      <c r="A84" s="1" t="str">
        <f>HYPERLINK("https://hsdes.intel.com/resource/14013177965","14013177965")</f>
        <v>14013177965</v>
      </c>
      <c r="B84" s="1" t="s">
        <v>935</v>
      </c>
      <c r="C84" s="1" t="s">
        <v>2205</v>
      </c>
      <c r="D84" s="1" t="s">
        <v>2212</v>
      </c>
      <c r="F84" s="1" t="s">
        <v>542</v>
      </c>
      <c r="G84" s="1" t="s">
        <v>936</v>
      </c>
      <c r="H84" s="1" t="s">
        <v>39</v>
      </c>
      <c r="I84" s="1" t="s">
        <v>40</v>
      </c>
      <c r="J84" s="1" t="s">
        <v>41</v>
      </c>
      <c r="K84" s="1" t="s">
        <v>937</v>
      </c>
      <c r="L84" s="1">
        <v>15</v>
      </c>
      <c r="M84" s="1">
        <v>13</v>
      </c>
      <c r="N84" s="1" t="s">
        <v>938</v>
      </c>
      <c r="O84" s="1" t="s">
        <v>882</v>
      </c>
      <c r="P84" s="1" t="s">
        <v>939</v>
      </c>
      <c r="Q84" s="1" t="s">
        <v>940</v>
      </c>
      <c r="R84" s="1" t="s">
        <v>941</v>
      </c>
      <c r="S84" s="1" t="s">
        <v>938</v>
      </c>
      <c r="T84" s="1" t="s">
        <v>73</v>
      </c>
      <c r="V84" s="1" t="s">
        <v>542</v>
      </c>
      <c r="W84" s="1" t="s">
        <v>942</v>
      </c>
      <c r="X84" s="1" t="s">
        <v>51</v>
      </c>
      <c r="Y84" s="1" t="s">
        <v>52</v>
      </c>
      <c r="Z84" s="1" t="s">
        <v>943</v>
      </c>
      <c r="AA84" s="1" t="s">
        <v>944</v>
      </c>
      <c r="AC84" s="1" t="s">
        <v>55</v>
      </c>
      <c r="AD84" s="1" t="s">
        <v>128</v>
      </c>
      <c r="AF84" s="1" t="s">
        <v>57</v>
      </c>
      <c r="AG84" s="1" t="s">
        <v>58</v>
      </c>
      <c r="AJ84" s="1" t="s">
        <v>59</v>
      </c>
      <c r="AK84" s="1" t="s">
        <v>660</v>
      </c>
      <c r="AL84" s="1" t="s">
        <v>945</v>
      </c>
      <c r="AM84" s="1" t="s">
        <v>946</v>
      </c>
      <c r="AN84" s="1" t="s">
        <v>947</v>
      </c>
    </row>
    <row r="85" spans="1:40" x14ac:dyDescent="0.3">
      <c r="A85" s="1" t="str">
        <f>HYPERLINK("https://hsdes.intel.com/resource/14013177968","14013177968")</f>
        <v>14013177968</v>
      </c>
      <c r="B85" s="1" t="s">
        <v>948</v>
      </c>
      <c r="C85" s="1" t="s">
        <v>2205</v>
      </c>
      <c r="D85" s="1">
        <v>1</v>
      </c>
      <c r="F85" s="1" t="s">
        <v>542</v>
      </c>
      <c r="G85" s="1" t="s">
        <v>949</v>
      </c>
      <c r="H85" s="1" t="s">
        <v>39</v>
      </c>
      <c r="I85" s="1" t="s">
        <v>40</v>
      </c>
      <c r="J85" s="1" t="s">
        <v>41</v>
      </c>
      <c r="K85" s="1" t="s">
        <v>148</v>
      </c>
      <c r="L85" s="1">
        <v>30</v>
      </c>
      <c r="M85" s="1">
        <v>25</v>
      </c>
      <c r="N85" s="1" t="s">
        <v>950</v>
      </c>
      <c r="O85" s="1" t="s">
        <v>882</v>
      </c>
      <c r="P85" s="1" t="s">
        <v>951</v>
      </c>
      <c r="Q85" s="1" t="s">
        <v>940</v>
      </c>
      <c r="R85" s="1" t="s">
        <v>952</v>
      </c>
      <c r="S85" s="1" t="s">
        <v>950</v>
      </c>
      <c r="T85" s="1" t="s">
        <v>73</v>
      </c>
      <c r="V85" s="1" t="s">
        <v>542</v>
      </c>
      <c r="W85" s="1" t="s">
        <v>953</v>
      </c>
      <c r="X85" s="1" t="s">
        <v>51</v>
      </c>
      <c r="Y85" s="1" t="s">
        <v>52</v>
      </c>
      <c r="Z85" s="1" t="s">
        <v>920</v>
      </c>
      <c r="AA85" s="1" t="s">
        <v>921</v>
      </c>
      <c r="AC85" s="1" t="s">
        <v>55</v>
      </c>
      <c r="AD85" s="1" t="s">
        <v>56</v>
      </c>
      <c r="AF85" s="1" t="s">
        <v>276</v>
      </c>
      <c r="AG85" s="1" t="s">
        <v>58</v>
      </c>
      <c r="AJ85" s="1" t="s">
        <v>59</v>
      </c>
      <c r="AK85" s="1" t="s">
        <v>60</v>
      </c>
      <c r="AL85" s="1" t="s">
        <v>954</v>
      </c>
      <c r="AM85" s="1" t="s">
        <v>955</v>
      </c>
      <c r="AN85" s="1" t="s">
        <v>947</v>
      </c>
    </row>
    <row r="86" spans="1:40" x14ac:dyDescent="0.3">
      <c r="A86" s="1" t="str">
        <f>HYPERLINK("https://hsdes.intel.com/resource/14013177978","14013177978")</f>
        <v>14013177978</v>
      </c>
      <c r="B86" s="1" t="s">
        <v>956</v>
      </c>
      <c r="C86" s="1" t="s">
        <v>2205</v>
      </c>
      <c r="F86" s="1" t="s">
        <v>542</v>
      </c>
      <c r="G86" s="1" t="s">
        <v>949</v>
      </c>
      <c r="H86" s="1" t="s">
        <v>39</v>
      </c>
      <c r="I86" s="1" t="s">
        <v>40</v>
      </c>
      <c r="J86" s="1" t="s">
        <v>41</v>
      </c>
      <c r="K86" s="1" t="s">
        <v>926</v>
      </c>
      <c r="L86" s="1">
        <v>40</v>
      </c>
      <c r="M86" s="1">
        <v>32</v>
      </c>
      <c r="N86" s="1" t="s">
        <v>957</v>
      </c>
      <c r="O86" s="1" t="s">
        <v>882</v>
      </c>
      <c r="P86" s="1" t="s">
        <v>958</v>
      </c>
      <c r="Q86" s="1" t="s">
        <v>959</v>
      </c>
      <c r="R86" s="1" t="s">
        <v>952</v>
      </c>
      <c r="S86" s="1" t="s">
        <v>957</v>
      </c>
      <c r="T86" s="1" t="s">
        <v>73</v>
      </c>
      <c r="V86" s="1" t="s">
        <v>542</v>
      </c>
      <c r="W86" s="1" t="s">
        <v>960</v>
      </c>
      <c r="X86" s="1" t="s">
        <v>51</v>
      </c>
      <c r="Y86" s="1" t="s">
        <v>52</v>
      </c>
      <c r="Z86" s="1" t="s">
        <v>920</v>
      </c>
      <c r="AA86" s="1" t="s">
        <v>921</v>
      </c>
      <c r="AC86" s="1" t="s">
        <v>55</v>
      </c>
      <c r="AD86" s="1" t="s">
        <v>56</v>
      </c>
      <c r="AF86" s="1" t="s">
        <v>276</v>
      </c>
      <c r="AG86" s="1" t="s">
        <v>58</v>
      </c>
      <c r="AJ86" s="1" t="s">
        <v>59</v>
      </c>
      <c r="AK86" s="1" t="s">
        <v>60</v>
      </c>
      <c r="AL86" s="1" t="s">
        <v>961</v>
      </c>
      <c r="AM86" s="1" t="s">
        <v>962</v>
      </c>
      <c r="AN86" s="1" t="s">
        <v>947</v>
      </c>
    </row>
    <row r="87" spans="1:40" x14ac:dyDescent="0.3">
      <c r="A87" s="1" t="str">
        <f>HYPERLINK("https://hsdes.intel.com/resource/14013177993","14013177993")</f>
        <v>14013177993</v>
      </c>
      <c r="B87" s="1" t="s">
        <v>963</v>
      </c>
      <c r="C87" s="1" t="s">
        <v>2205</v>
      </c>
      <c r="D87" s="1" t="s">
        <v>2212</v>
      </c>
      <c r="F87" s="1" t="s">
        <v>542</v>
      </c>
      <c r="G87" s="1" t="s">
        <v>379</v>
      </c>
      <c r="H87" s="1" t="s">
        <v>39</v>
      </c>
      <c r="I87" s="1" t="s">
        <v>40</v>
      </c>
      <c r="J87" s="1" t="s">
        <v>41</v>
      </c>
      <c r="K87" s="1" t="s">
        <v>964</v>
      </c>
      <c r="L87" s="1">
        <v>40</v>
      </c>
      <c r="M87" s="1">
        <v>35</v>
      </c>
      <c r="N87" s="1" t="s">
        <v>965</v>
      </c>
      <c r="O87" s="1" t="s">
        <v>882</v>
      </c>
      <c r="P87" s="1" t="s">
        <v>966</v>
      </c>
      <c r="Q87" s="1" t="s">
        <v>959</v>
      </c>
      <c r="R87" s="1" t="s">
        <v>967</v>
      </c>
      <c r="S87" s="1" t="s">
        <v>965</v>
      </c>
      <c r="T87" s="1" t="s">
        <v>73</v>
      </c>
      <c r="V87" s="1" t="s">
        <v>542</v>
      </c>
      <c r="W87" s="1" t="s">
        <v>953</v>
      </c>
      <c r="X87" s="1" t="s">
        <v>51</v>
      </c>
      <c r="Y87" s="1" t="s">
        <v>52</v>
      </c>
      <c r="Z87" s="1" t="s">
        <v>968</v>
      </c>
      <c r="AA87" s="1" t="s">
        <v>969</v>
      </c>
      <c r="AC87" s="1" t="s">
        <v>55</v>
      </c>
      <c r="AD87" s="1" t="s">
        <v>56</v>
      </c>
      <c r="AF87" s="1" t="s">
        <v>276</v>
      </c>
      <c r="AG87" s="1" t="s">
        <v>58</v>
      </c>
      <c r="AJ87" s="1" t="s">
        <v>59</v>
      </c>
      <c r="AK87" s="1" t="s">
        <v>60</v>
      </c>
      <c r="AL87" s="1" t="s">
        <v>970</v>
      </c>
      <c r="AM87" s="1" t="s">
        <v>971</v>
      </c>
      <c r="AN87" s="1" t="s">
        <v>972</v>
      </c>
    </row>
    <row r="88" spans="1:40" x14ac:dyDescent="0.3">
      <c r="A88" s="1" t="str">
        <f>HYPERLINK("https://hsdes.intel.com/resource/14013179142","14013179142")</f>
        <v>14013179142</v>
      </c>
      <c r="B88" s="1" t="s">
        <v>973</v>
      </c>
      <c r="C88" s="1" t="s">
        <v>2205</v>
      </c>
      <c r="D88" s="1" t="s">
        <v>2211</v>
      </c>
      <c r="F88" s="1" t="s">
        <v>171</v>
      </c>
      <c r="G88" s="1" t="s">
        <v>66</v>
      </c>
      <c r="H88" s="1" t="s">
        <v>39</v>
      </c>
      <c r="I88" s="1" t="s">
        <v>40</v>
      </c>
      <c r="J88" s="1" t="s">
        <v>41</v>
      </c>
      <c r="K88" s="1" t="s">
        <v>974</v>
      </c>
      <c r="L88" s="1">
        <v>15</v>
      </c>
      <c r="M88" s="1">
        <v>5</v>
      </c>
      <c r="N88" s="1" t="s">
        <v>975</v>
      </c>
      <c r="O88" s="1" t="s">
        <v>173</v>
      </c>
      <c r="P88" s="1" t="s">
        <v>976</v>
      </c>
      <c r="Q88" s="1" t="s">
        <v>977</v>
      </c>
      <c r="R88" s="1" t="s">
        <v>978</v>
      </c>
      <c r="S88" s="1" t="s">
        <v>975</v>
      </c>
      <c r="T88" s="1" t="s">
        <v>48</v>
      </c>
      <c r="U88" s="1" t="s">
        <v>177</v>
      </c>
      <c r="V88" s="1" t="s">
        <v>178</v>
      </c>
      <c r="W88" s="1" t="s">
        <v>979</v>
      </c>
      <c r="X88" s="1" t="s">
        <v>51</v>
      </c>
      <c r="Y88" s="1" t="s">
        <v>142</v>
      </c>
      <c r="Z88" s="1" t="s">
        <v>980</v>
      </c>
      <c r="AA88" s="1" t="s">
        <v>981</v>
      </c>
      <c r="AC88" s="1" t="s">
        <v>55</v>
      </c>
      <c r="AD88" s="1" t="s">
        <v>56</v>
      </c>
      <c r="AF88" s="1" t="s">
        <v>57</v>
      </c>
      <c r="AG88" s="1" t="s">
        <v>58</v>
      </c>
      <c r="AJ88" s="1" t="s">
        <v>59</v>
      </c>
      <c r="AK88" s="1" t="s">
        <v>60</v>
      </c>
      <c r="AL88" s="1" t="s">
        <v>982</v>
      </c>
      <c r="AM88" s="1" t="s">
        <v>983</v>
      </c>
      <c r="AN88" s="1" t="s">
        <v>107</v>
      </c>
    </row>
    <row r="89" spans="1:40" x14ac:dyDescent="0.3">
      <c r="A89" s="1" t="str">
        <f>HYPERLINK("https://hsdes.intel.com/resource/14013179167","14013179167")</f>
        <v>14013179167</v>
      </c>
      <c r="B89" s="1" t="s">
        <v>984</v>
      </c>
      <c r="C89" s="1" t="s">
        <v>2205</v>
      </c>
      <c r="F89" s="1" t="s">
        <v>542</v>
      </c>
      <c r="G89" s="1" t="s">
        <v>66</v>
      </c>
      <c r="H89" s="1" t="s">
        <v>39</v>
      </c>
      <c r="I89" s="1" t="s">
        <v>40</v>
      </c>
      <c r="J89" s="1" t="s">
        <v>41</v>
      </c>
      <c r="K89" s="1" t="s">
        <v>42</v>
      </c>
      <c r="L89" s="1">
        <v>10</v>
      </c>
      <c r="M89" s="1">
        <v>8</v>
      </c>
      <c r="N89" s="1" t="s">
        <v>985</v>
      </c>
      <c r="O89" s="1" t="s">
        <v>882</v>
      </c>
      <c r="P89" s="1" t="s">
        <v>986</v>
      </c>
      <c r="Q89" s="1" t="s">
        <v>987</v>
      </c>
      <c r="R89" s="1" t="s">
        <v>988</v>
      </c>
      <c r="S89" s="1" t="s">
        <v>985</v>
      </c>
      <c r="T89" s="1" t="s">
        <v>73</v>
      </c>
      <c r="V89" s="1" t="s">
        <v>542</v>
      </c>
      <c r="W89" s="1" t="s">
        <v>989</v>
      </c>
      <c r="X89" s="1" t="s">
        <v>51</v>
      </c>
      <c r="Y89" s="1" t="s">
        <v>52</v>
      </c>
      <c r="Z89" s="1" t="s">
        <v>990</v>
      </c>
      <c r="AA89" s="1" t="s">
        <v>991</v>
      </c>
      <c r="AC89" s="1" t="s">
        <v>55</v>
      </c>
      <c r="AD89" s="1" t="s">
        <v>56</v>
      </c>
      <c r="AF89" s="1" t="s">
        <v>57</v>
      </c>
      <c r="AG89" s="1" t="s">
        <v>58</v>
      </c>
      <c r="AJ89" s="1" t="s">
        <v>59</v>
      </c>
      <c r="AK89" s="1" t="s">
        <v>60</v>
      </c>
      <c r="AL89" s="1" t="s">
        <v>992</v>
      </c>
      <c r="AM89" s="1" t="s">
        <v>993</v>
      </c>
      <c r="AN89" s="1" t="s">
        <v>994</v>
      </c>
    </row>
    <row r="90" spans="1:40" x14ac:dyDescent="0.3">
      <c r="A90" s="1" t="str">
        <f>HYPERLINK("https://hsdes.intel.com/resource/14013179168","14013179168")</f>
        <v>14013179168</v>
      </c>
      <c r="B90" s="1" t="s">
        <v>995</v>
      </c>
      <c r="C90" s="1" t="s">
        <v>2205</v>
      </c>
      <c r="F90" s="1" t="s">
        <v>171</v>
      </c>
      <c r="G90" s="1" t="s">
        <v>38</v>
      </c>
      <c r="H90" s="1" t="s">
        <v>39</v>
      </c>
      <c r="I90" s="1" t="s">
        <v>40</v>
      </c>
      <c r="J90" s="1" t="s">
        <v>41</v>
      </c>
      <c r="K90" s="1" t="s">
        <v>974</v>
      </c>
      <c r="L90" s="1">
        <v>15</v>
      </c>
      <c r="M90" s="1">
        <v>12</v>
      </c>
      <c r="N90" s="1" t="s">
        <v>996</v>
      </c>
      <c r="O90" s="1" t="s">
        <v>173</v>
      </c>
      <c r="P90" s="1" t="s">
        <v>997</v>
      </c>
      <c r="Q90" s="1" t="s">
        <v>834</v>
      </c>
      <c r="R90" s="1" t="s">
        <v>998</v>
      </c>
      <c r="S90" s="1" t="s">
        <v>996</v>
      </c>
      <c r="T90" s="1" t="s">
        <v>48</v>
      </c>
      <c r="U90" s="1" t="s">
        <v>177</v>
      </c>
      <c r="V90" s="1" t="s">
        <v>178</v>
      </c>
      <c r="W90" s="1" t="s">
        <v>999</v>
      </c>
      <c r="X90" s="1" t="s">
        <v>51</v>
      </c>
      <c r="Y90" s="1" t="s">
        <v>142</v>
      </c>
      <c r="Z90" s="1" t="s">
        <v>837</v>
      </c>
      <c r="AA90" s="1" t="s">
        <v>1000</v>
      </c>
      <c r="AC90" s="1" t="s">
        <v>55</v>
      </c>
      <c r="AD90" s="1" t="s">
        <v>56</v>
      </c>
      <c r="AF90" s="1" t="s">
        <v>104</v>
      </c>
      <c r="AG90" s="1" t="s">
        <v>58</v>
      </c>
      <c r="AJ90" s="1" t="s">
        <v>59</v>
      </c>
      <c r="AK90" s="1" t="s">
        <v>60</v>
      </c>
      <c r="AL90" s="1" t="s">
        <v>1001</v>
      </c>
      <c r="AM90" s="1" t="s">
        <v>1002</v>
      </c>
      <c r="AN90" s="1" t="s">
        <v>1003</v>
      </c>
    </row>
    <row r="91" spans="1:40" x14ac:dyDescent="0.3">
      <c r="A91" s="1" t="str">
        <f>HYPERLINK("https://hsdes.intel.com/resource/14013179171","14013179171")</f>
        <v>14013179171</v>
      </c>
      <c r="B91" s="1" t="s">
        <v>1004</v>
      </c>
      <c r="C91" s="1" t="s">
        <v>2205</v>
      </c>
      <c r="F91" s="1" t="s">
        <v>171</v>
      </c>
      <c r="G91" s="1" t="s">
        <v>38</v>
      </c>
      <c r="H91" s="1" t="s">
        <v>39</v>
      </c>
      <c r="I91" s="1" t="s">
        <v>40</v>
      </c>
      <c r="J91" s="1" t="s">
        <v>41</v>
      </c>
      <c r="K91" s="1" t="s">
        <v>1005</v>
      </c>
      <c r="L91" s="1">
        <v>20</v>
      </c>
      <c r="M91" s="1">
        <v>15</v>
      </c>
      <c r="N91" s="1" t="s">
        <v>1006</v>
      </c>
      <c r="O91" s="1" t="s">
        <v>337</v>
      </c>
      <c r="P91" s="1" t="s">
        <v>1007</v>
      </c>
      <c r="Q91" s="1" t="s">
        <v>1008</v>
      </c>
      <c r="R91" s="1" t="s">
        <v>1009</v>
      </c>
      <c r="S91" s="1" t="s">
        <v>1006</v>
      </c>
      <c r="T91" s="1" t="s">
        <v>48</v>
      </c>
      <c r="U91" s="1" t="s">
        <v>177</v>
      </c>
      <c r="V91" s="1" t="s">
        <v>37</v>
      </c>
      <c r="W91" s="1" t="s">
        <v>1010</v>
      </c>
      <c r="X91" s="1" t="s">
        <v>51</v>
      </c>
      <c r="Y91" s="1" t="s">
        <v>142</v>
      </c>
      <c r="Z91" s="1" t="s">
        <v>724</v>
      </c>
      <c r="AA91" s="1" t="s">
        <v>725</v>
      </c>
      <c r="AC91" s="1" t="s">
        <v>55</v>
      </c>
      <c r="AD91" s="1" t="s">
        <v>128</v>
      </c>
      <c r="AF91" s="1" t="s">
        <v>104</v>
      </c>
      <c r="AG91" s="1" t="s">
        <v>58</v>
      </c>
      <c r="AJ91" s="1" t="s">
        <v>59</v>
      </c>
      <c r="AK91" s="1" t="s">
        <v>60</v>
      </c>
      <c r="AL91" s="1" t="s">
        <v>1011</v>
      </c>
      <c r="AM91" s="1" t="s">
        <v>1012</v>
      </c>
      <c r="AN91" s="1" t="s">
        <v>1013</v>
      </c>
    </row>
    <row r="92" spans="1:40" x14ac:dyDescent="0.3">
      <c r="A92" s="1" t="str">
        <f>HYPERLINK("https://hsdes.intel.com/resource/14013179174","14013179174")</f>
        <v>14013179174</v>
      </c>
      <c r="B92" s="1" t="s">
        <v>1014</v>
      </c>
      <c r="C92" s="1" t="s">
        <v>2205</v>
      </c>
      <c r="D92" s="1">
        <v>1</v>
      </c>
      <c r="F92" s="1" t="s">
        <v>171</v>
      </c>
      <c r="G92" s="1" t="s">
        <v>38</v>
      </c>
      <c r="H92" s="1" t="s">
        <v>39</v>
      </c>
      <c r="I92" s="1" t="s">
        <v>40</v>
      </c>
      <c r="J92" s="1" t="s">
        <v>41</v>
      </c>
      <c r="K92" s="1" t="s">
        <v>793</v>
      </c>
      <c r="L92" s="1">
        <v>15</v>
      </c>
      <c r="M92" s="1">
        <v>10</v>
      </c>
      <c r="N92" s="1" t="s">
        <v>1015</v>
      </c>
      <c r="O92" s="1" t="s">
        <v>173</v>
      </c>
      <c r="P92" s="1" t="s">
        <v>1016</v>
      </c>
      <c r="Q92" s="1" t="s">
        <v>1017</v>
      </c>
      <c r="R92" s="1" t="s">
        <v>1018</v>
      </c>
      <c r="S92" s="1" t="s">
        <v>1015</v>
      </c>
      <c r="T92" s="1" t="s">
        <v>48</v>
      </c>
      <c r="U92" s="1" t="s">
        <v>177</v>
      </c>
      <c r="V92" s="1" t="s">
        <v>178</v>
      </c>
      <c r="W92" s="1" t="s">
        <v>1019</v>
      </c>
      <c r="X92" s="1" t="s">
        <v>51</v>
      </c>
      <c r="Y92" s="1" t="s">
        <v>142</v>
      </c>
      <c r="Z92" s="1" t="s">
        <v>837</v>
      </c>
      <c r="AA92" s="1" t="s">
        <v>725</v>
      </c>
      <c r="AC92" s="1" t="s">
        <v>55</v>
      </c>
      <c r="AD92" s="1" t="s">
        <v>56</v>
      </c>
      <c r="AF92" s="1" t="s">
        <v>57</v>
      </c>
      <c r="AG92" s="1" t="s">
        <v>58</v>
      </c>
      <c r="AJ92" s="1" t="s">
        <v>59</v>
      </c>
      <c r="AK92" s="1" t="s">
        <v>60</v>
      </c>
      <c r="AL92" s="1" t="s">
        <v>1020</v>
      </c>
      <c r="AM92" s="1" t="s">
        <v>1021</v>
      </c>
      <c r="AN92" s="1" t="s">
        <v>107</v>
      </c>
    </row>
    <row r="93" spans="1:40" x14ac:dyDescent="0.3">
      <c r="A93" s="1" t="str">
        <f>HYPERLINK("https://hsdes.intel.com/resource/14013179274","14013179274")</f>
        <v>14013179274</v>
      </c>
      <c r="B93" s="1" t="s">
        <v>1022</v>
      </c>
      <c r="C93" s="1" t="s">
        <v>2205</v>
      </c>
      <c r="F93" s="1" t="s">
        <v>93</v>
      </c>
      <c r="G93" s="1" t="s">
        <v>66</v>
      </c>
      <c r="H93" s="1" t="s">
        <v>39</v>
      </c>
      <c r="I93" s="1" t="s">
        <v>40</v>
      </c>
      <c r="J93" s="1" t="s">
        <v>41</v>
      </c>
      <c r="K93" s="1" t="s">
        <v>94</v>
      </c>
      <c r="L93" s="1">
        <v>20</v>
      </c>
      <c r="M93" s="1">
        <v>20</v>
      </c>
      <c r="N93" s="1" t="s">
        <v>1023</v>
      </c>
      <c r="O93" s="1" t="s">
        <v>96</v>
      </c>
      <c r="P93" s="1" t="s">
        <v>1024</v>
      </c>
      <c r="Q93" s="1" t="s">
        <v>1025</v>
      </c>
      <c r="R93" s="1" t="s">
        <v>1026</v>
      </c>
      <c r="S93" s="1" t="s">
        <v>1023</v>
      </c>
      <c r="T93" s="1" t="s">
        <v>73</v>
      </c>
      <c r="V93" s="1" t="s">
        <v>100</v>
      </c>
      <c r="W93" s="1" t="s">
        <v>1027</v>
      </c>
      <c r="X93" s="1" t="s">
        <v>51</v>
      </c>
      <c r="Y93" s="1" t="s">
        <v>52</v>
      </c>
      <c r="Z93" s="1" t="s">
        <v>1028</v>
      </c>
      <c r="AA93" s="1" t="s">
        <v>1029</v>
      </c>
      <c r="AC93" s="1" t="s">
        <v>55</v>
      </c>
      <c r="AD93" s="1" t="s">
        <v>56</v>
      </c>
      <c r="AF93" s="1" t="s">
        <v>104</v>
      </c>
      <c r="AG93" s="1" t="s">
        <v>58</v>
      </c>
      <c r="AJ93" s="1" t="s">
        <v>59</v>
      </c>
      <c r="AK93" s="1" t="s">
        <v>660</v>
      </c>
      <c r="AL93" s="1" t="s">
        <v>1030</v>
      </c>
      <c r="AM93" s="1" t="s">
        <v>1031</v>
      </c>
      <c r="AN93" s="1" t="s">
        <v>81</v>
      </c>
    </row>
    <row r="94" spans="1:40" x14ac:dyDescent="0.3">
      <c r="A94" s="1" t="str">
        <f>HYPERLINK("https://hsdes.intel.com/resource/14013179310","14013179310")</f>
        <v>14013179310</v>
      </c>
      <c r="B94" s="1" t="s">
        <v>1032</v>
      </c>
      <c r="C94" s="1" t="s">
        <v>2205</v>
      </c>
      <c r="D94" s="1" t="s">
        <v>2210</v>
      </c>
      <c r="F94" s="1" t="s">
        <v>37</v>
      </c>
      <c r="G94" s="1" t="s">
        <v>66</v>
      </c>
      <c r="H94" s="1" t="s">
        <v>39</v>
      </c>
      <c r="I94" s="1" t="s">
        <v>40</v>
      </c>
      <c r="J94" s="1" t="s">
        <v>41</v>
      </c>
      <c r="K94" s="1" t="s">
        <v>135</v>
      </c>
      <c r="L94" s="1">
        <v>15</v>
      </c>
      <c r="M94" s="1">
        <v>10</v>
      </c>
      <c r="N94" s="1" t="s">
        <v>1033</v>
      </c>
      <c r="O94" s="1" t="s">
        <v>292</v>
      </c>
      <c r="P94" s="1" t="s">
        <v>1034</v>
      </c>
      <c r="Q94" s="1" t="s">
        <v>1035</v>
      </c>
      <c r="R94" s="1" t="s">
        <v>1036</v>
      </c>
      <c r="S94" s="1" t="s">
        <v>1033</v>
      </c>
      <c r="T94" s="1" t="s">
        <v>73</v>
      </c>
      <c r="V94" s="1" t="s">
        <v>37</v>
      </c>
      <c r="W94" s="1" t="s">
        <v>1037</v>
      </c>
      <c r="X94" s="1" t="s">
        <v>51</v>
      </c>
      <c r="Y94" s="1" t="s">
        <v>535</v>
      </c>
      <c r="Z94" s="1" t="s">
        <v>1038</v>
      </c>
      <c r="AA94" s="1" t="s">
        <v>78</v>
      </c>
      <c r="AC94" s="1" t="s">
        <v>55</v>
      </c>
      <c r="AD94" s="1" t="s">
        <v>56</v>
      </c>
      <c r="AF94" s="1" t="s">
        <v>57</v>
      </c>
      <c r="AG94" s="1" t="s">
        <v>58</v>
      </c>
      <c r="AJ94" s="1" t="s">
        <v>59</v>
      </c>
      <c r="AK94" s="1" t="s">
        <v>60</v>
      </c>
      <c r="AL94" s="1" t="s">
        <v>1039</v>
      </c>
      <c r="AM94" s="1" t="s">
        <v>1040</v>
      </c>
      <c r="AN94" s="1" t="s">
        <v>81</v>
      </c>
    </row>
    <row r="95" spans="1:40" x14ac:dyDescent="0.3">
      <c r="A95" s="1" t="str">
        <f>HYPERLINK("https://hsdes.intel.com/resource/14013179329","14013179329")</f>
        <v>14013179329</v>
      </c>
      <c r="B95" s="1" t="s">
        <v>1041</v>
      </c>
      <c r="C95" s="1" t="s">
        <v>2205</v>
      </c>
      <c r="D95" s="1" t="s">
        <v>2211</v>
      </c>
      <c r="F95" s="1" t="s">
        <v>37</v>
      </c>
      <c r="G95" s="1" t="s">
        <v>66</v>
      </c>
      <c r="H95" s="1" t="s">
        <v>39</v>
      </c>
      <c r="I95" s="1" t="s">
        <v>40</v>
      </c>
      <c r="J95" s="1" t="s">
        <v>41</v>
      </c>
      <c r="K95" s="1" t="s">
        <v>303</v>
      </c>
      <c r="L95" s="1">
        <v>30</v>
      </c>
      <c r="M95" s="1">
        <v>15</v>
      </c>
      <c r="N95" s="1" t="s">
        <v>1042</v>
      </c>
      <c r="O95" s="1" t="s">
        <v>292</v>
      </c>
      <c r="P95" s="1" t="s">
        <v>1043</v>
      </c>
      <c r="Q95" s="1" t="s">
        <v>1044</v>
      </c>
      <c r="R95" s="1" t="s">
        <v>1045</v>
      </c>
      <c r="S95" s="1" t="s">
        <v>1042</v>
      </c>
      <c r="T95" s="1" t="s">
        <v>73</v>
      </c>
      <c r="V95" s="1" t="s">
        <v>37</v>
      </c>
      <c r="W95" s="1" t="s">
        <v>1046</v>
      </c>
      <c r="X95" s="1" t="s">
        <v>51</v>
      </c>
      <c r="Y95" s="1" t="s">
        <v>535</v>
      </c>
      <c r="Z95" s="1" t="s">
        <v>1047</v>
      </c>
      <c r="AA95" s="1" t="s">
        <v>1048</v>
      </c>
      <c r="AC95" s="1" t="s">
        <v>55</v>
      </c>
      <c r="AD95" s="1" t="s">
        <v>56</v>
      </c>
      <c r="AF95" s="1" t="s">
        <v>104</v>
      </c>
      <c r="AG95" s="1" t="s">
        <v>58</v>
      </c>
      <c r="AJ95" s="1" t="s">
        <v>59</v>
      </c>
      <c r="AK95" s="1" t="s">
        <v>60</v>
      </c>
      <c r="AL95" s="1" t="s">
        <v>1049</v>
      </c>
      <c r="AM95" s="1" t="s">
        <v>1050</v>
      </c>
      <c r="AN95" s="1" t="s">
        <v>91</v>
      </c>
    </row>
    <row r="96" spans="1:40" x14ac:dyDescent="0.3">
      <c r="A96" s="1" t="str">
        <f>HYPERLINK("https://hsdes.intel.com/resource/14013179332","14013179332")</f>
        <v>14013179332</v>
      </c>
      <c r="B96" s="1" t="s">
        <v>1051</v>
      </c>
      <c r="C96" s="1" t="s">
        <v>2205</v>
      </c>
      <c r="D96" s="1" t="s">
        <v>2211</v>
      </c>
      <c r="F96" s="1" t="s">
        <v>37</v>
      </c>
      <c r="G96" s="1" t="s">
        <v>66</v>
      </c>
      <c r="H96" s="1" t="s">
        <v>39</v>
      </c>
      <c r="I96" s="1" t="s">
        <v>160</v>
      </c>
      <c r="J96" s="1" t="s">
        <v>41</v>
      </c>
      <c r="K96" s="1" t="s">
        <v>303</v>
      </c>
      <c r="L96" s="1">
        <v>25</v>
      </c>
      <c r="M96" s="1">
        <v>15</v>
      </c>
      <c r="N96" s="1" t="s">
        <v>1052</v>
      </c>
      <c r="O96" s="1" t="s">
        <v>292</v>
      </c>
      <c r="P96" s="1" t="s">
        <v>1053</v>
      </c>
      <c r="Q96" s="1" t="s">
        <v>1035</v>
      </c>
      <c r="R96" s="1" t="s">
        <v>1054</v>
      </c>
      <c r="S96" s="1" t="s">
        <v>1052</v>
      </c>
      <c r="T96" s="1" t="s">
        <v>73</v>
      </c>
      <c r="V96" s="1" t="s">
        <v>37</v>
      </c>
      <c r="W96" s="1" t="s">
        <v>1055</v>
      </c>
      <c r="X96" s="1" t="s">
        <v>51</v>
      </c>
      <c r="Y96" s="1" t="s">
        <v>535</v>
      </c>
      <c r="Z96" s="1" t="s">
        <v>1056</v>
      </c>
      <c r="AA96" s="1" t="s">
        <v>1057</v>
      </c>
      <c r="AC96" s="1" t="s">
        <v>55</v>
      </c>
      <c r="AD96" s="1" t="s">
        <v>56</v>
      </c>
      <c r="AF96" s="1" t="s">
        <v>104</v>
      </c>
      <c r="AG96" s="1" t="s">
        <v>58</v>
      </c>
      <c r="AJ96" s="1" t="s">
        <v>59</v>
      </c>
      <c r="AK96" s="1" t="s">
        <v>60</v>
      </c>
      <c r="AL96" s="1" t="s">
        <v>1058</v>
      </c>
      <c r="AM96" s="1" t="s">
        <v>1059</v>
      </c>
      <c r="AN96" s="1" t="s">
        <v>313</v>
      </c>
    </row>
    <row r="97" spans="1:40" x14ac:dyDescent="0.3">
      <c r="A97" s="1" t="str">
        <f>HYPERLINK("https://hsdes.intel.com/resource/14013179421","14013179421")</f>
        <v>14013179421</v>
      </c>
      <c r="B97" s="1" t="s">
        <v>1060</v>
      </c>
      <c r="C97" s="1" t="s">
        <v>2205</v>
      </c>
      <c r="D97" s="1">
        <v>1</v>
      </c>
      <c r="F97" s="1" t="s">
        <v>37</v>
      </c>
      <c r="G97" s="1" t="s">
        <v>38</v>
      </c>
      <c r="H97" s="1" t="s">
        <v>39</v>
      </c>
      <c r="I97" s="1" t="s">
        <v>40</v>
      </c>
      <c r="J97" s="1" t="s">
        <v>41</v>
      </c>
      <c r="K97" s="1" t="s">
        <v>42</v>
      </c>
      <c r="L97" s="1">
        <v>10</v>
      </c>
      <c r="M97" s="1">
        <v>8</v>
      </c>
      <c r="N97" s="1" t="s">
        <v>1061</v>
      </c>
      <c r="O97" s="1" t="s">
        <v>44</v>
      </c>
      <c r="P97" s="1" t="s">
        <v>1062</v>
      </c>
      <c r="Q97" s="1" t="s">
        <v>1063</v>
      </c>
      <c r="R97" s="1" t="s">
        <v>1064</v>
      </c>
      <c r="S97" s="1" t="s">
        <v>1061</v>
      </c>
      <c r="T97" s="1" t="s">
        <v>73</v>
      </c>
      <c r="V97" s="1" t="s">
        <v>49</v>
      </c>
      <c r="W97" s="1" t="s">
        <v>1065</v>
      </c>
      <c r="X97" s="1" t="s">
        <v>51</v>
      </c>
      <c r="Y97" s="1" t="s">
        <v>535</v>
      </c>
      <c r="Z97" s="1" t="s">
        <v>53</v>
      </c>
      <c r="AA97" s="1" t="s">
        <v>1066</v>
      </c>
      <c r="AC97" s="1" t="s">
        <v>55</v>
      </c>
      <c r="AD97" s="1" t="s">
        <v>344</v>
      </c>
      <c r="AF97" s="1" t="s">
        <v>57</v>
      </c>
      <c r="AG97" s="1" t="s">
        <v>58</v>
      </c>
      <c r="AJ97" s="1" t="s">
        <v>59</v>
      </c>
      <c r="AK97" s="1" t="s">
        <v>60</v>
      </c>
      <c r="AL97" s="1" t="s">
        <v>1067</v>
      </c>
      <c r="AM97" s="1" t="s">
        <v>1068</v>
      </c>
      <c r="AN97" s="1" t="s">
        <v>91</v>
      </c>
    </row>
    <row r="98" spans="1:40" x14ac:dyDescent="0.3">
      <c r="A98" s="1" t="str">
        <f>HYPERLINK("https://hsdes.intel.com/resource/14013180376","14013180376")</f>
        <v>14013180376</v>
      </c>
      <c r="B98" s="1" t="s">
        <v>1069</v>
      </c>
      <c r="C98" s="1" t="s">
        <v>2205</v>
      </c>
      <c r="D98" s="1" t="s">
        <v>2212</v>
      </c>
      <c r="F98" s="1" t="s">
        <v>109</v>
      </c>
      <c r="G98" s="1" t="s">
        <v>38</v>
      </c>
      <c r="H98" s="1" t="s">
        <v>39</v>
      </c>
      <c r="I98" s="1" t="s">
        <v>40</v>
      </c>
      <c r="J98" s="1" t="s">
        <v>41</v>
      </c>
      <c r="K98" s="1" t="s">
        <v>111</v>
      </c>
      <c r="L98" s="1">
        <v>10</v>
      </c>
      <c r="M98" s="1">
        <v>5</v>
      </c>
      <c r="N98" s="1" t="s">
        <v>1070</v>
      </c>
      <c r="O98" s="1" t="s">
        <v>113</v>
      </c>
      <c r="P98" s="1" t="s">
        <v>1071</v>
      </c>
      <c r="Q98" s="1" t="s">
        <v>1072</v>
      </c>
      <c r="R98" s="1" t="s">
        <v>1073</v>
      </c>
      <c r="S98" s="1" t="s">
        <v>1070</v>
      </c>
      <c r="T98" s="1" t="s">
        <v>117</v>
      </c>
      <c r="V98" s="1" t="s">
        <v>109</v>
      </c>
      <c r="W98" s="1" t="s">
        <v>1074</v>
      </c>
      <c r="X98" s="1" t="s">
        <v>1075</v>
      </c>
      <c r="Y98" s="1" t="s">
        <v>52</v>
      </c>
      <c r="Z98" s="1" t="s">
        <v>1076</v>
      </c>
      <c r="AA98" s="1" t="s">
        <v>1077</v>
      </c>
      <c r="AC98" s="1" t="s">
        <v>55</v>
      </c>
      <c r="AD98" s="1" t="s">
        <v>56</v>
      </c>
      <c r="AF98" s="1" t="s">
        <v>57</v>
      </c>
      <c r="AG98" s="1" t="s">
        <v>58</v>
      </c>
      <c r="AJ98" s="1" t="s">
        <v>59</v>
      </c>
      <c r="AK98" s="1" t="s">
        <v>60</v>
      </c>
      <c r="AL98" s="1" t="s">
        <v>1078</v>
      </c>
      <c r="AM98" s="1" t="s">
        <v>1079</v>
      </c>
      <c r="AN98" s="1" t="s">
        <v>516</v>
      </c>
    </row>
    <row r="99" spans="1:40" x14ac:dyDescent="0.3">
      <c r="A99" s="1" t="str">
        <f>HYPERLINK("https://hsdes.intel.com/resource/14013182348","14013182348")</f>
        <v>14013182348</v>
      </c>
      <c r="B99" s="1" t="s">
        <v>1080</v>
      </c>
      <c r="C99" s="1" t="s">
        <v>2206</v>
      </c>
      <c r="E99" s="1" t="s">
        <v>2207</v>
      </c>
      <c r="F99" s="1" t="s">
        <v>93</v>
      </c>
      <c r="G99" s="1" t="s">
        <v>66</v>
      </c>
      <c r="H99" s="1" t="s">
        <v>39</v>
      </c>
      <c r="I99" s="1" t="s">
        <v>40</v>
      </c>
      <c r="J99" s="1" t="s">
        <v>41</v>
      </c>
      <c r="K99" s="1" t="s">
        <v>94</v>
      </c>
      <c r="L99" s="1">
        <v>30</v>
      </c>
      <c r="M99" s="1">
        <v>25</v>
      </c>
      <c r="N99" s="1" t="s">
        <v>1081</v>
      </c>
      <c r="O99" s="1" t="s">
        <v>96</v>
      </c>
      <c r="P99" s="1" t="s">
        <v>1082</v>
      </c>
      <c r="Q99" s="1" t="s">
        <v>1083</v>
      </c>
      <c r="R99" s="1" t="s">
        <v>1084</v>
      </c>
      <c r="S99" s="1" t="s">
        <v>1081</v>
      </c>
      <c r="T99" s="1" t="s">
        <v>73</v>
      </c>
      <c r="V99" s="1" t="s">
        <v>100</v>
      </c>
      <c r="W99" s="1" t="s">
        <v>1085</v>
      </c>
      <c r="X99" s="1" t="s">
        <v>51</v>
      </c>
      <c r="Y99" s="1" t="s">
        <v>52</v>
      </c>
      <c r="Z99" s="1" t="s">
        <v>990</v>
      </c>
      <c r="AA99" s="1" t="s">
        <v>78</v>
      </c>
      <c r="AC99" s="1" t="s">
        <v>55</v>
      </c>
      <c r="AD99" s="1" t="s">
        <v>56</v>
      </c>
      <c r="AF99" s="1" t="s">
        <v>276</v>
      </c>
      <c r="AG99" s="1" t="s">
        <v>58</v>
      </c>
      <c r="AJ99" s="1" t="s">
        <v>59</v>
      </c>
      <c r="AK99" s="1" t="s">
        <v>60</v>
      </c>
      <c r="AL99" s="1" t="s">
        <v>1086</v>
      </c>
      <c r="AM99" s="1" t="s">
        <v>1087</v>
      </c>
      <c r="AN99" s="1" t="s">
        <v>91</v>
      </c>
    </row>
    <row r="100" spans="1:40" x14ac:dyDescent="0.3">
      <c r="A100" s="1" t="str">
        <f>HYPERLINK("https://hsdes.intel.com/resource/14013182355","14013182355")</f>
        <v>14013182355</v>
      </c>
      <c r="B100" s="1" t="s">
        <v>1088</v>
      </c>
      <c r="C100" s="1" t="s">
        <v>2205</v>
      </c>
      <c r="D100" s="1" t="s">
        <v>2211</v>
      </c>
      <c r="F100" s="1" t="s">
        <v>93</v>
      </c>
      <c r="G100" s="1" t="s">
        <v>38</v>
      </c>
      <c r="H100" s="1" t="s">
        <v>39</v>
      </c>
      <c r="I100" s="1" t="s">
        <v>40</v>
      </c>
      <c r="J100" s="1" t="s">
        <v>41</v>
      </c>
      <c r="K100" s="1" t="s">
        <v>94</v>
      </c>
      <c r="L100" s="1">
        <v>30</v>
      </c>
      <c r="M100" s="1">
        <v>25</v>
      </c>
      <c r="N100" s="1" t="s">
        <v>1089</v>
      </c>
      <c r="O100" s="1" t="s">
        <v>96</v>
      </c>
      <c r="P100" s="1" t="s">
        <v>1090</v>
      </c>
      <c r="Q100" s="1" t="s">
        <v>1091</v>
      </c>
      <c r="R100" s="1" t="s">
        <v>1092</v>
      </c>
      <c r="S100" s="1" t="s">
        <v>1089</v>
      </c>
      <c r="T100" s="1" t="s">
        <v>73</v>
      </c>
      <c r="V100" s="1" t="s">
        <v>100</v>
      </c>
      <c r="W100" s="1" t="s">
        <v>1093</v>
      </c>
      <c r="X100" s="1" t="s">
        <v>51</v>
      </c>
      <c r="Y100" s="1" t="s">
        <v>52</v>
      </c>
      <c r="Z100" s="1" t="s">
        <v>990</v>
      </c>
      <c r="AA100" s="1" t="s">
        <v>78</v>
      </c>
      <c r="AC100" s="1" t="s">
        <v>55</v>
      </c>
      <c r="AD100" s="1" t="s">
        <v>56</v>
      </c>
      <c r="AF100" s="1" t="s">
        <v>276</v>
      </c>
      <c r="AG100" s="1" t="s">
        <v>58</v>
      </c>
      <c r="AJ100" s="1" t="s">
        <v>59</v>
      </c>
      <c r="AK100" s="1" t="s">
        <v>60</v>
      </c>
      <c r="AL100" s="1" t="s">
        <v>1094</v>
      </c>
      <c r="AM100" s="1" t="s">
        <v>1095</v>
      </c>
      <c r="AN100" s="1" t="s">
        <v>63</v>
      </c>
    </row>
    <row r="101" spans="1:40" x14ac:dyDescent="0.3">
      <c r="A101" s="1" t="str">
        <f>HYPERLINK("https://hsdes.intel.com/resource/14013182458","14013182458")</f>
        <v>14013182458</v>
      </c>
      <c r="B101" s="1" t="s">
        <v>1096</v>
      </c>
      <c r="C101" s="1" t="s">
        <v>2205</v>
      </c>
      <c r="F101" s="1" t="s">
        <v>334</v>
      </c>
      <c r="G101" s="1" t="s">
        <v>38</v>
      </c>
      <c r="H101" s="1" t="s">
        <v>39</v>
      </c>
      <c r="I101" s="1" t="s">
        <v>40</v>
      </c>
      <c r="J101" s="1" t="s">
        <v>41</v>
      </c>
      <c r="K101" s="1" t="s">
        <v>571</v>
      </c>
      <c r="L101" s="1">
        <v>10</v>
      </c>
      <c r="M101" s="1">
        <v>5</v>
      </c>
      <c r="N101" s="1" t="s">
        <v>1097</v>
      </c>
      <c r="O101" s="1" t="s">
        <v>337</v>
      </c>
      <c r="P101" s="1" t="s">
        <v>1098</v>
      </c>
      <c r="Q101" s="1" t="s">
        <v>1099</v>
      </c>
      <c r="R101" s="1" t="s">
        <v>1100</v>
      </c>
      <c r="S101" s="1" t="s">
        <v>1097</v>
      </c>
      <c r="T101" s="1" t="s">
        <v>73</v>
      </c>
      <c r="V101" s="1" t="s">
        <v>100</v>
      </c>
      <c r="W101" s="1" t="s">
        <v>1101</v>
      </c>
      <c r="X101" s="1" t="s">
        <v>51</v>
      </c>
      <c r="Y101" s="1" t="s">
        <v>52</v>
      </c>
      <c r="Z101" s="1" t="s">
        <v>565</v>
      </c>
      <c r="AA101" s="1" t="s">
        <v>1102</v>
      </c>
      <c r="AC101" s="1" t="s">
        <v>55</v>
      </c>
      <c r="AD101" s="1" t="s">
        <v>344</v>
      </c>
      <c r="AF101" s="1" t="s">
        <v>57</v>
      </c>
      <c r="AG101" s="1" t="s">
        <v>58</v>
      </c>
      <c r="AJ101" s="1" t="s">
        <v>59</v>
      </c>
      <c r="AK101" s="1" t="s">
        <v>60</v>
      </c>
      <c r="AL101" s="1" t="s">
        <v>1096</v>
      </c>
      <c r="AM101" s="1" t="s">
        <v>1103</v>
      </c>
      <c r="AN101" s="1" t="s">
        <v>569</v>
      </c>
    </row>
    <row r="102" spans="1:40" x14ac:dyDescent="0.3">
      <c r="A102" s="1" t="str">
        <f>HYPERLINK("https://hsdes.intel.com/resource/14013182597","14013182597")</f>
        <v>14013182597</v>
      </c>
      <c r="B102" s="1" t="s">
        <v>1104</v>
      </c>
      <c r="C102" s="1" t="s">
        <v>2205</v>
      </c>
      <c r="F102" s="1" t="s">
        <v>65</v>
      </c>
      <c r="G102" s="1" t="s">
        <v>38</v>
      </c>
      <c r="H102" s="1" t="s">
        <v>39</v>
      </c>
      <c r="I102" s="1" t="s">
        <v>40</v>
      </c>
      <c r="J102" s="1" t="s">
        <v>41</v>
      </c>
      <c r="K102" s="1" t="s">
        <v>135</v>
      </c>
      <c r="L102" s="1">
        <v>30</v>
      </c>
      <c r="M102" s="1">
        <v>10</v>
      </c>
      <c r="N102" s="1" t="s">
        <v>1105</v>
      </c>
      <c r="O102" s="1" t="s">
        <v>69</v>
      </c>
      <c r="P102" s="1" t="s">
        <v>1106</v>
      </c>
      <c r="Q102" s="1" t="s">
        <v>71</v>
      </c>
      <c r="R102" s="1" t="s">
        <v>1107</v>
      </c>
      <c r="S102" s="1" t="s">
        <v>1105</v>
      </c>
      <c r="T102" s="1" t="s">
        <v>73</v>
      </c>
      <c r="U102" s="1" t="s">
        <v>74</v>
      </c>
      <c r="V102" s="1" t="s">
        <v>75</v>
      </c>
      <c r="W102" s="1" t="s">
        <v>1108</v>
      </c>
      <c r="X102" s="1" t="s">
        <v>51</v>
      </c>
      <c r="Y102" s="1" t="s">
        <v>142</v>
      </c>
      <c r="Z102" s="1" t="s">
        <v>1109</v>
      </c>
      <c r="AA102" s="1" t="s">
        <v>1110</v>
      </c>
      <c r="AC102" s="1" t="s">
        <v>55</v>
      </c>
      <c r="AD102" s="1" t="s">
        <v>56</v>
      </c>
      <c r="AF102" s="1" t="s">
        <v>57</v>
      </c>
      <c r="AG102" s="1" t="s">
        <v>58</v>
      </c>
      <c r="AJ102" s="1" t="s">
        <v>59</v>
      </c>
      <c r="AK102" s="1" t="s">
        <v>60</v>
      </c>
      <c r="AL102" s="1" t="s">
        <v>1111</v>
      </c>
      <c r="AM102" s="1" t="s">
        <v>1112</v>
      </c>
      <c r="AN102" s="1" t="s">
        <v>81</v>
      </c>
    </row>
    <row r="103" spans="1:40" x14ac:dyDescent="0.3">
      <c r="A103" s="1" t="str">
        <f>HYPERLINK("https://hsdes.intel.com/resource/14013182891","14013182891")</f>
        <v>14013182891</v>
      </c>
      <c r="B103" s="1" t="s">
        <v>1113</v>
      </c>
      <c r="C103" s="1" t="s">
        <v>2205</v>
      </c>
      <c r="F103" s="1" t="s">
        <v>109</v>
      </c>
      <c r="G103" s="1" t="s">
        <v>38</v>
      </c>
      <c r="H103" s="1" t="s">
        <v>39</v>
      </c>
      <c r="I103" s="1" t="s">
        <v>40</v>
      </c>
      <c r="J103" s="1" t="s">
        <v>41</v>
      </c>
      <c r="K103" s="1" t="s">
        <v>1114</v>
      </c>
      <c r="L103" s="1">
        <v>5</v>
      </c>
      <c r="M103" s="1">
        <v>3</v>
      </c>
      <c r="N103" s="1" t="s">
        <v>1115</v>
      </c>
      <c r="O103" s="1" t="s">
        <v>382</v>
      </c>
      <c r="P103" s="1" t="s">
        <v>1116</v>
      </c>
      <c r="Q103" s="1" t="s">
        <v>1117</v>
      </c>
      <c r="R103" s="1" t="s">
        <v>1118</v>
      </c>
      <c r="S103" s="1" t="s">
        <v>1115</v>
      </c>
      <c r="T103" s="1" t="s">
        <v>48</v>
      </c>
      <c r="V103" s="1" t="s">
        <v>109</v>
      </c>
      <c r="W103" s="1" t="s">
        <v>1119</v>
      </c>
      <c r="X103" s="1" t="s">
        <v>51</v>
      </c>
      <c r="Y103" s="1" t="s">
        <v>52</v>
      </c>
      <c r="Z103" s="1" t="s">
        <v>1120</v>
      </c>
      <c r="AA103" s="1" t="s">
        <v>1121</v>
      </c>
      <c r="AC103" s="1" t="s">
        <v>55</v>
      </c>
      <c r="AD103" s="1" t="s">
        <v>56</v>
      </c>
      <c r="AF103" s="1" t="s">
        <v>57</v>
      </c>
      <c r="AG103" s="1" t="s">
        <v>58</v>
      </c>
      <c r="AJ103" s="1" t="s">
        <v>59</v>
      </c>
      <c r="AK103" s="1" t="s">
        <v>60</v>
      </c>
      <c r="AL103" s="1" t="s">
        <v>1122</v>
      </c>
      <c r="AM103" s="1" t="s">
        <v>1123</v>
      </c>
      <c r="AN103" s="1" t="s">
        <v>1124</v>
      </c>
    </row>
    <row r="104" spans="1:40" x14ac:dyDescent="0.3">
      <c r="A104" s="1" t="str">
        <f>HYPERLINK("https://hsdes.intel.com/resource/14013182980","14013182980")</f>
        <v>14013182980</v>
      </c>
      <c r="B104" s="1" t="s">
        <v>1125</v>
      </c>
      <c r="C104" s="1" t="s">
        <v>2205</v>
      </c>
      <c r="F104" s="1" t="s">
        <v>542</v>
      </c>
      <c r="G104" s="1" t="s">
        <v>66</v>
      </c>
      <c r="H104" s="1" t="s">
        <v>39</v>
      </c>
      <c r="I104" s="1" t="s">
        <v>40</v>
      </c>
      <c r="J104" s="1" t="s">
        <v>41</v>
      </c>
      <c r="K104" s="1" t="s">
        <v>42</v>
      </c>
      <c r="L104" s="1">
        <v>6</v>
      </c>
      <c r="M104" s="1">
        <v>4</v>
      </c>
      <c r="N104" s="1" t="s">
        <v>1126</v>
      </c>
      <c r="O104" s="1" t="s">
        <v>882</v>
      </c>
      <c r="P104" s="1" t="s">
        <v>1127</v>
      </c>
      <c r="Q104" s="1" t="s">
        <v>1128</v>
      </c>
      <c r="R104" s="1" t="s">
        <v>1129</v>
      </c>
      <c r="S104" s="1" t="s">
        <v>1126</v>
      </c>
      <c r="T104" s="1" t="s">
        <v>73</v>
      </c>
      <c r="V104" s="1" t="s">
        <v>542</v>
      </c>
      <c r="W104" s="1" t="s">
        <v>1130</v>
      </c>
      <c r="X104" s="1" t="s">
        <v>51</v>
      </c>
      <c r="Y104" s="1" t="s">
        <v>142</v>
      </c>
      <c r="Z104" s="1" t="s">
        <v>1131</v>
      </c>
      <c r="AA104" s="1" t="s">
        <v>1132</v>
      </c>
      <c r="AC104" s="1" t="s">
        <v>55</v>
      </c>
      <c r="AD104" s="1" t="s">
        <v>56</v>
      </c>
      <c r="AF104" s="1" t="s">
        <v>57</v>
      </c>
      <c r="AG104" s="1" t="s">
        <v>58</v>
      </c>
      <c r="AJ104" s="1" t="s">
        <v>59</v>
      </c>
      <c r="AK104" s="1" t="s">
        <v>60</v>
      </c>
      <c r="AL104" s="1" t="s">
        <v>1133</v>
      </c>
      <c r="AM104" s="1" t="s">
        <v>1134</v>
      </c>
      <c r="AN104" s="1" t="s">
        <v>1135</v>
      </c>
    </row>
    <row r="105" spans="1:40" x14ac:dyDescent="0.3">
      <c r="A105" s="1" t="str">
        <f>HYPERLINK("https://hsdes.intel.com/resource/14013183771","14013183771")</f>
        <v>14013183771</v>
      </c>
      <c r="B105" s="1" t="s">
        <v>1136</v>
      </c>
      <c r="C105" s="1" t="s">
        <v>2205</v>
      </c>
      <c r="F105" s="1" t="s">
        <v>542</v>
      </c>
      <c r="G105" s="1" t="s">
        <v>259</v>
      </c>
      <c r="H105" s="1" t="s">
        <v>39</v>
      </c>
      <c r="I105" s="1" t="s">
        <v>40</v>
      </c>
      <c r="J105" s="1" t="s">
        <v>41</v>
      </c>
      <c r="K105" s="1" t="s">
        <v>42</v>
      </c>
      <c r="L105" s="1">
        <v>10</v>
      </c>
      <c r="M105" s="1">
        <v>8</v>
      </c>
      <c r="N105" s="1" t="s">
        <v>1137</v>
      </c>
      <c r="O105" s="1" t="s">
        <v>882</v>
      </c>
      <c r="P105" s="1" t="s">
        <v>1138</v>
      </c>
      <c r="Q105" s="1" t="s">
        <v>1139</v>
      </c>
      <c r="R105" s="1" t="s">
        <v>1140</v>
      </c>
      <c r="S105" s="1" t="s">
        <v>1137</v>
      </c>
      <c r="T105" s="1" t="s">
        <v>48</v>
      </c>
      <c r="V105" s="1" t="s">
        <v>542</v>
      </c>
      <c r="W105" s="1" t="s">
        <v>1141</v>
      </c>
      <c r="X105" s="1" t="s">
        <v>51</v>
      </c>
      <c r="Y105" s="1" t="s">
        <v>52</v>
      </c>
      <c r="Z105" s="1" t="s">
        <v>1142</v>
      </c>
      <c r="AA105" s="1" t="s">
        <v>1143</v>
      </c>
      <c r="AC105" s="1" t="s">
        <v>55</v>
      </c>
      <c r="AD105" s="1" t="s">
        <v>128</v>
      </c>
      <c r="AF105" s="1" t="s">
        <v>57</v>
      </c>
      <c r="AG105" s="1" t="s">
        <v>58</v>
      </c>
      <c r="AJ105" s="1" t="s">
        <v>59</v>
      </c>
      <c r="AK105" s="1" t="s">
        <v>60</v>
      </c>
      <c r="AL105" s="1" t="s">
        <v>1144</v>
      </c>
      <c r="AM105" s="1" t="s">
        <v>1145</v>
      </c>
      <c r="AN105" s="1" t="s">
        <v>1146</v>
      </c>
    </row>
    <row r="106" spans="1:40" x14ac:dyDescent="0.3">
      <c r="A106" s="1" t="str">
        <f>HYPERLINK("https://hsdes.intel.com/resource/14013184072","14013184072")</f>
        <v>14013184072</v>
      </c>
      <c r="B106" s="1" t="s">
        <v>1147</v>
      </c>
      <c r="C106" s="1" t="s">
        <v>2205</v>
      </c>
      <c r="D106" s="1">
        <v>1</v>
      </c>
      <c r="F106" s="1" t="s">
        <v>93</v>
      </c>
      <c r="G106" s="1" t="s">
        <v>38</v>
      </c>
      <c r="H106" s="1" t="s">
        <v>39</v>
      </c>
      <c r="I106" s="1" t="s">
        <v>40</v>
      </c>
      <c r="J106" s="1" t="s">
        <v>41</v>
      </c>
      <c r="K106" s="1" t="s">
        <v>94</v>
      </c>
      <c r="L106" s="1">
        <v>15</v>
      </c>
      <c r="M106" s="1">
        <v>10</v>
      </c>
      <c r="N106" s="1" t="s">
        <v>1148</v>
      </c>
      <c r="O106" s="1" t="s">
        <v>96</v>
      </c>
      <c r="P106" s="1" t="s">
        <v>1149</v>
      </c>
      <c r="Q106" s="1" t="s">
        <v>1150</v>
      </c>
      <c r="R106" s="1" t="s">
        <v>1151</v>
      </c>
      <c r="S106" s="1" t="s">
        <v>1148</v>
      </c>
      <c r="T106" s="1" t="s">
        <v>73</v>
      </c>
      <c r="V106" s="1" t="s">
        <v>100</v>
      </c>
      <c r="W106" s="1" t="s">
        <v>1152</v>
      </c>
      <c r="X106" s="1" t="s">
        <v>51</v>
      </c>
      <c r="Y106" s="1" t="s">
        <v>52</v>
      </c>
      <c r="Z106" s="1" t="s">
        <v>1153</v>
      </c>
      <c r="AA106" s="1" t="s">
        <v>78</v>
      </c>
      <c r="AC106" s="1" t="s">
        <v>55</v>
      </c>
      <c r="AD106" s="1" t="s">
        <v>56</v>
      </c>
      <c r="AF106" s="1" t="s">
        <v>57</v>
      </c>
      <c r="AG106" s="1" t="s">
        <v>58</v>
      </c>
      <c r="AJ106" s="1" t="s">
        <v>59</v>
      </c>
      <c r="AK106" s="1" t="s">
        <v>1154</v>
      </c>
      <c r="AL106" s="1" t="s">
        <v>1155</v>
      </c>
      <c r="AM106" s="1" t="s">
        <v>1156</v>
      </c>
      <c r="AN106" s="1" t="s">
        <v>1157</v>
      </c>
    </row>
    <row r="107" spans="1:40" x14ac:dyDescent="0.3">
      <c r="A107" s="1" t="str">
        <f>HYPERLINK("https://hsdes.intel.com/resource/14013184164","14013184164")</f>
        <v>14013184164</v>
      </c>
      <c r="B107" s="1" t="s">
        <v>1158</v>
      </c>
      <c r="C107" s="1" t="s">
        <v>2205</v>
      </c>
      <c r="F107" s="1" t="s">
        <v>65</v>
      </c>
      <c r="G107" s="1" t="s">
        <v>259</v>
      </c>
      <c r="H107" s="1" t="s">
        <v>39</v>
      </c>
      <c r="I107" s="1" t="s">
        <v>40</v>
      </c>
      <c r="J107" s="1" t="s">
        <v>41</v>
      </c>
      <c r="K107" s="1" t="s">
        <v>67</v>
      </c>
      <c r="L107" s="1">
        <v>5</v>
      </c>
      <c r="M107" s="1">
        <v>3</v>
      </c>
      <c r="N107" s="1" t="s">
        <v>1159</v>
      </c>
      <c r="O107" s="1" t="s">
        <v>69</v>
      </c>
      <c r="P107" s="1" t="s">
        <v>1160</v>
      </c>
      <c r="Q107" s="1" t="s">
        <v>71</v>
      </c>
      <c r="R107" s="1" t="s">
        <v>1161</v>
      </c>
      <c r="S107" s="1" t="s">
        <v>1159</v>
      </c>
      <c r="T107" s="1" t="s">
        <v>73</v>
      </c>
      <c r="U107" s="1" t="s">
        <v>74</v>
      </c>
      <c r="V107" s="1" t="s">
        <v>75</v>
      </c>
      <c r="W107" s="1" t="s">
        <v>1162</v>
      </c>
      <c r="X107" s="1" t="s">
        <v>51</v>
      </c>
      <c r="Y107" s="1" t="s">
        <v>52</v>
      </c>
      <c r="Z107" s="1" t="s">
        <v>1163</v>
      </c>
      <c r="AA107" s="1" t="s">
        <v>88</v>
      </c>
      <c r="AC107" s="1" t="s">
        <v>55</v>
      </c>
      <c r="AD107" s="1" t="s">
        <v>56</v>
      </c>
      <c r="AF107" s="1" t="s">
        <v>57</v>
      </c>
      <c r="AG107" s="1" t="s">
        <v>58</v>
      </c>
      <c r="AJ107" s="1" t="s">
        <v>59</v>
      </c>
      <c r="AK107" s="1" t="s">
        <v>60</v>
      </c>
      <c r="AL107" s="1" t="s">
        <v>1164</v>
      </c>
      <c r="AM107" s="1" t="s">
        <v>1165</v>
      </c>
      <c r="AN107" s="1" t="s">
        <v>1166</v>
      </c>
    </row>
    <row r="108" spans="1:40" x14ac:dyDescent="0.3">
      <c r="A108" s="1" t="str">
        <f>HYPERLINK("https://hsdes.intel.com/resource/14013184167","14013184167")</f>
        <v>14013184167</v>
      </c>
      <c r="B108" s="1" t="s">
        <v>1167</v>
      </c>
      <c r="C108" s="1" t="s">
        <v>2205</v>
      </c>
      <c r="F108" s="1" t="s">
        <v>65</v>
      </c>
      <c r="G108" s="1" t="s">
        <v>259</v>
      </c>
      <c r="H108" s="1" t="s">
        <v>39</v>
      </c>
      <c r="I108" s="1" t="s">
        <v>40</v>
      </c>
      <c r="J108" s="1" t="s">
        <v>41</v>
      </c>
      <c r="K108" s="1" t="s">
        <v>67</v>
      </c>
      <c r="L108" s="1">
        <v>5</v>
      </c>
      <c r="M108" s="1">
        <v>4</v>
      </c>
      <c r="N108" s="1" t="s">
        <v>1168</v>
      </c>
      <c r="O108" s="1" t="s">
        <v>69</v>
      </c>
      <c r="P108" s="1" t="s">
        <v>1169</v>
      </c>
      <c r="Q108" s="1" t="s">
        <v>71</v>
      </c>
      <c r="R108" s="1" t="s">
        <v>1170</v>
      </c>
      <c r="S108" s="1" t="s">
        <v>1168</v>
      </c>
      <c r="T108" s="1" t="s">
        <v>73</v>
      </c>
      <c r="U108" s="1" t="s">
        <v>74</v>
      </c>
      <c r="V108" s="1" t="s">
        <v>75</v>
      </c>
      <c r="W108" s="1" t="s">
        <v>1171</v>
      </c>
      <c r="X108" s="1" t="s">
        <v>51</v>
      </c>
      <c r="Y108" s="1" t="s">
        <v>52</v>
      </c>
      <c r="Z108" s="1" t="s">
        <v>1172</v>
      </c>
      <c r="AA108" s="1" t="s">
        <v>1173</v>
      </c>
      <c r="AC108" s="1" t="s">
        <v>55</v>
      </c>
      <c r="AD108" s="1" t="s">
        <v>128</v>
      </c>
      <c r="AF108" s="1" t="s">
        <v>57</v>
      </c>
      <c r="AG108" s="1" t="s">
        <v>58</v>
      </c>
      <c r="AJ108" s="1" t="s">
        <v>59</v>
      </c>
      <c r="AK108" s="1" t="s">
        <v>60</v>
      </c>
      <c r="AL108" s="1" t="s">
        <v>1174</v>
      </c>
      <c r="AM108" s="1" t="s">
        <v>1175</v>
      </c>
      <c r="AN108" s="1" t="s">
        <v>1176</v>
      </c>
    </row>
    <row r="109" spans="1:40" x14ac:dyDescent="0.3">
      <c r="A109" s="1" t="str">
        <f>HYPERLINK("https://hsdes.intel.com/resource/14013184170","14013184170")</f>
        <v>14013184170</v>
      </c>
      <c r="B109" s="1" t="s">
        <v>1177</v>
      </c>
      <c r="C109" s="1" t="s">
        <v>2205</v>
      </c>
      <c r="F109" s="1" t="s">
        <v>65</v>
      </c>
      <c r="G109" s="1" t="s">
        <v>259</v>
      </c>
      <c r="H109" s="1" t="s">
        <v>39</v>
      </c>
      <c r="I109" s="1" t="s">
        <v>40</v>
      </c>
      <c r="J109" s="1" t="s">
        <v>41</v>
      </c>
      <c r="K109" s="1" t="s">
        <v>260</v>
      </c>
      <c r="L109" s="1">
        <v>5</v>
      </c>
      <c r="M109" s="1">
        <v>3</v>
      </c>
      <c r="N109" s="1" t="s">
        <v>1178</v>
      </c>
      <c r="O109" s="1" t="s">
        <v>69</v>
      </c>
      <c r="P109" s="1" t="s">
        <v>1179</v>
      </c>
      <c r="Q109" s="1" t="s">
        <v>574</v>
      </c>
      <c r="R109" s="1" t="s">
        <v>1180</v>
      </c>
      <c r="S109" s="1" t="s">
        <v>1178</v>
      </c>
      <c r="T109" s="1" t="s">
        <v>73</v>
      </c>
      <c r="U109" s="1" t="s">
        <v>74</v>
      </c>
      <c r="V109" s="1" t="s">
        <v>75</v>
      </c>
      <c r="W109" s="1" t="s">
        <v>1181</v>
      </c>
      <c r="X109" s="1" t="s">
        <v>51</v>
      </c>
      <c r="Y109" s="1" t="s">
        <v>52</v>
      </c>
      <c r="Z109" s="1" t="s">
        <v>1182</v>
      </c>
      <c r="AA109" s="1" t="s">
        <v>1183</v>
      </c>
      <c r="AC109" s="1" t="s">
        <v>55</v>
      </c>
      <c r="AD109" s="1" t="s">
        <v>56</v>
      </c>
      <c r="AF109" s="1" t="s">
        <v>57</v>
      </c>
      <c r="AG109" s="1" t="s">
        <v>58</v>
      </c>
      <c r="AJ109" s="1" t="s">
        <v>59</v>
      </c>
      <c r="AK109" s="1" t="s">
        <v>60</v>
      </c>
      <c r="AL109" s="1" t="s">
        <v>1184</v>
      </c>
      <c r="AM109" s="1" t="s">
        <v>1185</v>
      </c>
      <c r="AN109" s="1" t="s">
        <v>1186</v>
      </c>
    </row>
    <row r="110" spans="1:40" x14ac:dyDescent="0.3">
      <c r="A110" s="1" t="str">
        <f>HYPERLINK("https://hsdes.intel.com/resource/14013184473","14013184473")</f>
        <v>14013184473</v>
      </c>
      <c r="B110" s="1" t="s">
        <v>1187</v>
      </c>
      <c r="C110" s="1" t="s">
        <v>2205</v>
      </c>
      <c r="F110" s="1" t="s">
        <v>171</v>
      </c>
      <c r="G110" s="1" t="s">
        <v>259</v>
      </c>
      <c r="H110" s="1" t="s">
        <v>39</v>
      </c>
      <c r="I110" s="1" t="s">
        <v>40</v>
      </c>
      <c r="J110" s="1" t="s">
        <v>41</v>
      </c>
      <c r="K110" s="1" t="s">
        <v>937</v>
      </c>
      <c r="L110" s="1">
        <v>8</v>
      </c>
      <c r="M110" s="1">
        <v>6</v>
      </c>
      <c r="N110" s="1" t="s">
        <v>1188</v>
      </c>
      <c r="O110" s="1" t="s">
        <v>173</v>
      </c>
      <c r="P110" s="1" t="s">
        <v>1189</v>
      </c>
      <c r="Q110" s="1" t="s">
        <v>1190</v>
      </c>
      <c r="R110" s="1" t="s">
        <v>1191</v>
      </c>
      <c r="S110" s="1" t="s">
        <v>1188</v>
      </c>
      <c r="T110" s="1" t="s">
        <v>48</v>
      </c>
      <c r="U110" s="1" t="s">
        <v>177</v>
      </c>
      <c r="V110" s="1" t="s">
        <v>178</v>
      </c>
      <c r="W110" s="1" t="s">
        <v>1192</v>
      </c>
      <c r="X110" s="1" t="s">
        <v>51</v>
      </c>
      <c r="Y110" s="1" t="s">
        <v>142</v>
      </c>
      <c r="Z110" s="1" t="s">
        <v>1193</v>
      </c>
      <c r="AA110" s="1" t="s">
        <v>1194</v>
      </c>
      <c r="AC110" s="1" t="s">
        <v>55</v>
      </c>
      <c r="AD110" s="1" t="s">
        <v>56</v>
      </c>
      <c r="AF110" s="1" t="s">
        <v>57</v>
      </c>
      <c r="AG110" s="1" t="s">
        <v>58</v>
      </c>
      <c r="AJ110" s="1" t="s">
        <v>59</v>
      </c>
      <c r="AK110" s="1" t="s">
        <v>60</v>
      </c>
      <c r="AL110" s="1" t="s">
        <v>1195</v>
      </c>
      <c r="AM110" s="1" t="s">
        <v>1196</v>
      </c>
      <c r="AN110" s="1" t="s">
        <v>1197</v>
      </c>
    </row>
    <row r="111" spans="1:40" x14ac:dyDescent="0.3">
      <c r="A111" s="1" t="str">
        <f>HYPERLINK("https://hsdes.intel.com/resource/14013184512","14013184512")</f>
        <v>14013184512</v>
      </c>
      <c r="B111" s="1" t="s">
        <v>1198</v>
      </c>
      <c r="C111" s="1" t="s">
        <v>2205</v>
      </c>
      <c r="D111" s="1" t="s">
        <v>2211</v>
      </c>
      <c r="F111" s="1" t="s">
        <v>93</v>
      </c>
      <c r="G111" s="1" t="s">
        <v>936</v>
      </c>
      <c r="H111" s="1" t="s">
        <v>39</v>
      </c>
      <c r="I111" s="1" t="s">
        <v>160</v>
      </c>
      <c r="J111" s="1" t="s">
        <v>41</v>
      </c>
      <c r="K111" s="1" t="s">
        <v>94</v>
      </c>
      <c r="L111" s="1">
        <v>20</v>
      </c>
      <c r="M111" s="1">
        <v>15</v>
      </c>
      <c r="N111" s="1" t="s">
        <v>1199</v>
      </c>
      <c r="O111" s="1" t="s">
        <v>96</v>
      </c>
      <c r="P111" s="1" t="s">
        <v>1200</v>
      </c>
      <c r="Q111" s="1" t="s">
        <v>1201</v>
      </c>
      <c r="R111" s="1" t="s">
        <v>1202</v>
      </c>
      <c r="S111" s="1" t="s">
        <v>1199</v>
      </c>
      <c r="T111" s="1" t="s">
        <v>73</v>
      </c>
      <c r="V111" s="1" t="s">
        <v>100</v>
      </c>
      <c r="W111" s="1" t="s">
        <v>1203</v>
      </c>
      <c r="X111" s="1" t="s">
        <v>51</v>
      </c>
      <c r="Y111" s="1" t="s">
        <v>52</v>
      </c>
      <c r="Z111" s="1" t="s">
        <v>1204</v>
      </c>
      <c r="AA111" s="1" t="s">
        <v>167</v>
      </c>
      <c r="AC111" s="1" t="s">
        <v>55</v>
      </c>
      <c r="AD111" s="1" t="s">
        <v>56</v>
      </c>
      <c r="AF111" s="1" t="s">
        <v>104</v>
      </c>
      <c r="AG111" s="1" t="s">
        <v>58</v>
      </c>
      <c r="AJ111" s="1" t="s">
        <v>59</v>
      </c>
      <c r="AK111" s="1" t="s">
        <v>60</v>
      </c>
      <c r="AL111" s="1" t="s">
        <v>1205</v>
      </c>
      <c r="AM111" s="1" t="s">
        <v>1206</v>
      </c>
      <c r="AN111" s="1" t="s">
        <v>63</v>
      </c>
    </row>
    <row r="112" spans="1:40" x14ac:dyDescent="0.3">
      <c r="A112" s="1" t="str">
        <f>HYPERLINK("https://hsdes.intel.com/resource/14013184525","14013184525")</f>
        <v>14013184525</v>
      </c>
      <c r="B112" s="1" t="s">
        <v>1207</v>
      </c>
      <c r="C112" s="1" t="s">
        <v>2205</v>
      </c>
      <c r="E112" s="1" t="s">
        <v>1208</v>
      </c>
      <c r="F112" s="1" t="s">
        <v>132</v>
      </c>
      <c r="G112" s="1" t="s">
        <v>38</v>
      </c>
      <c r="H112" s="1" t="s">
        <v>39</v>
      </c>
      <c r="I112" s="1" t="s">
        <v>632</v>
      </c>
      <c r="J112" s="1" t="s">
        <v>41</v>
      </c>
      <c r="K112" s="1" t="s">
        <v>135</v>
      </c>
      <c r="L112" s="1">
        <v>10</v>
      </c>
      <c r="M112" s="1">
        <v>8</v>
      </c>
      <c r="N112" s="1" t="s">
        <v>1209</v>
      </c>
      <c r="O112" s="1" t="s">
        <v>137</v>
      </c>
      <c r="P112" s="1" t="s">
        <v>1210</v>
      </c>
      <c r="Q112" s="1" t="s">
        <v>1211</v>
      </c>
      <c r="R112" s="1" t="s">
        <v>1212</v>
      </c>
      <c r="S112" s="1" t="s">
        <v>1209</v>
      </c>
      <c r="T112" s="1" t="s">
        <v>73</v>
      </c>
      <c r="V112" s="1" t="s">
        <v>37</v>
      </c>
      <c r="W112" s="1" t="s">
        <v>1213</v>
      </c>
      <c r="X112" s="1" t="s">
        <v>51</v>
      </c>
      <c r="Y112" s="1" t="s">
        <v>52</v>
      </c>
      <c r="Z112" s="1" t="s">
        <v>1214</v>
      </c>
      <c r="AA112" s="1" t="s">
        <v>639</v>
      </c>
      <c r="AC112" s="1" t="s">
        <v>55</v>
      </c>
      <c r="AD112" s="1" t="s">
        <v>56</v>
      </c>
      <c r="AF112" s="1" t="s">
        <v>57</v>
      </c>
      <c r="AG112" s="1" t="s">
        <v>58</v>
      </c>
      <c r="AJ112" s="1" t="s">
        <v>59</v>
      </c>
      <c r="AK112" s="1" t="s">
        <v>660</v>
      </c>
      <c r="AL112" s="1" t="s">
        <v>1215</v>
      </c>
      <c r="AM112" s="1" t="s">
        <v>1216</v>
      </c>
      <c r="AN112" s="1" t="s">
        <v>629</v>
      </c>
    </row>
    <row r="113" spans="1:40" x14ac:dyDescent="0.3">
      <c r="A113" s="1" t="str">
        <f>HYPERLINK("https://hsdes.intel.com/resource/14013184540","14013184540")</f>
        <v>14013184540</v>
      </c>
      <c r="B113" s="1" t="s">
        <v>1217</v>
      </c>
      <c r="C113" s="1" t="s">
        <v>2205</v>
      </c>
      <c r="D113" s="1" t="s">
        <v>2211</v>
      </c>
      <c r="F113" s="1" t="s">
        <v>171</v>
      </c>
      <c r="G113" s="1" t="s">
        <v>38</v>
      </c>
      <c r="H113" s="1" t="s">
        <v>39</v>
      </c>
      <c r="I113" s="1" t="s">
        <v>40</v>
      </c>
      <c r="J113" s="1" t="s">
        <v>41</v>
      </c>
      <c r="K113" s="1" t="s">
        <v>759</v>
      </c>
      <c r="L113" s="1">
        <v>15</v>
      </c>
      <c r="M113" s="1">
        <v>5</v>
      </c>
      <c r="N113" s="1" t="s">
        <v>1218</v>
      </c>
      <c r="O113" s="1" t="s">
        <v>173</v>
      </c>
      <c r="P113" s="1" t="s">
        <v>1219</v>
      </c>
      <c r="Q113" s="1" t="s">
        <v>1220</v>
      </c>
      <c r="R113" s="1" t="s">
        <v>1221</v>
      </c>
      <c r="S113" s="1" t="s">
        <v>1218</v>
      </c>
      <c r="T113" s="1" t="s">
        <v>48</v>
      </c>
      <c r="V113" s="1" t="s">
        <v>178</v>
      </c>
      <c r="W113" s="1" t="s">
        <v>1222</v>
      </c>
      <c r="X113" s="1" t="s">
        <v>51</v>
      </c>
      <c r="Y113" s="1" t="s">
        <v>52</v>
      </c>
      <c r="Z113" s="1" t="s">
        <v>1223</v>
      </c>
      <c r="AA113" s="1" t="s">
        <v>1224</v>
      </c>
      <c r="AC113" s="1" t="s">
        <v>55</v>
      </c>
      <c r="AD113" s="1" t="s">
        <v>56</v>
      </c>
      <c r="AF113" s="1" t="s">
        <v>57</v>
      </c>
      <c r="AG113" s="1" t="s">
        <v>58</v>
      </c>
      <c r="AJ113" s="1" t="s">
        <v>59</v>
      </c>
      <c r="AK113" s="1" t="s">
        <v>60</v>
      </c>
      <c r="AL113" s="1" t="s">
        <v>1225</v>
      </c>
      <c r="AM113" s="1" t="s">
        <v>1226</v>
      </c>
      <c r="AN113" s="1" t="s">
        <v>1227</v>
      </c>
    </row>
    <row r="114" spans="1:40" x14ac:dyDescent="0.3">
      <c r="A114" s="1" t="str">
        <f>HYPERLINK("https://hsdes.intel.com/resource/14013184603","14013184603")</f>
        <v>14013184603</v>
      </c>
      <c r="B114" s="1" t="s">
        <v>1228</v>
      </c>
      <c r="C114" s="1" t="s">
        <v>2205</v>
      </c>
      <c r="F114" s="1" t="s">
        <v>132</v>
      </c>
      <c r="G114" s="1" t="s">
        <v>133</v>
      </c>
      <c r="H114" s="1" t="s">
        <v>39</v>
      </c>
      <c r="I114" s="1" t="s">
        <v>40</v>
      </c>
      <c r="J114" s="1" t="s">
        <v>41</v>
      </c>
      <c r="K114" s="1" t="s">
        <v>135</v>
      </c>
      <c r="L114" s="1">
        <v>5</v>
      </c>
      <c r="M114" s="1">
        <v>3</v>
      </c>
      <c r="N114" s="1" t="s">
        <v>1229</v>
      </c>
      <c r="O114" s="1" t="s">
        <v>187</v>
      </c>
      <c r="P114" s="1" t="s">
        <v>1230</v>
      </c>
      <c r="Q114" s="1" t="s">
        <v>1231</v>
      </c>
      <c r="R114" s="1" t="s">
        <v>1232</v>
      </c>
      <c r="S114" s="1" t="s">
        <v>1229</v>
      </c>
      <c r="T114" s="1" t="s">
        <v>73</v>
      </c>
      <c r="V114" s="1" t="s">
        <v>37</v>
      </c>
      <c r="W114" s="1" t="s">
        <v>1233</v>
      </c>
      <c r="X114" s="1" t="s">
        <v>51</v>
      </c>
      <c r="Y114" s="1" t="s">
        <v>52</v>
      </c>
      <c r="Z114" s="1" t="s">
        <v>1234</v>
      </c>
      <c r="AA114" s="1" t="s">
        <v>78</v>
      </c>
      <c r="AC114" s="1" t="s">
        <v>55</v>
      </c>
      <c r="AD114" s="1" t="s">
        <v>56</v>
      </c>
      <c r="AF114" s="1" t="s">
        <v>57</v>
      </c>
      <c r="AG114" s="1" t="s">
        <v>58</v>
      </c>
      <c r="AJ114" s="1" t="s">
        <v>59</v>
      </c>
      <c r="AK114" s="1" t="s">
        <v>60</v>
      </c>
      <c r="AL114" s="1" t="s">
        <v>1235</v>
      </c>
      <c r="AM114" s="1" t="s">
        <v>1236</v>
      </c>
      <c r="AN114" s="1" t="s">
        <v>81</v>
      </c>
    </row>
    <row r="115" spans="1:40" x14ac:dyDescent="0.3">
      <c r="A115" s="1" t="str">
        <f>HYPERLINK("https://hsdes.intel.com/resource/14013184690","14013184690")</f>
        <v>14013184690</v>
      </c>
      <c r="B115" s="1" t="s">
        <v>1237</v>
      </c>
      <c r="C115" s="1" t="s">
        <v>2205</v>
      </c>
      <c r="D115" s="1">
        <v>1</v>
      </c>
      <c r="F115" s="1" t="s">
        <v>542</v>
      </c>
      <c r="G115" s="1" t="s">
        <v>38</v>
      </c>
      <c r="H115" s="1" t="s">
        <v>39</v>
      </c>
      <c r="I115" s="1" t="s">
        <v>40</v>
      </c>
      <c r="J115" s="1" t="s">
        <v>41</v>
      </c>
      <c r="K115" s="1" t="s">
        <v>185</v>
      </c>
      <c r="L115" s="1">
        <v>10</v>
      </c>
      <c r="M115" s="1">
        <v>5</v>
      </c>
      <c r="N115" s="1" t="s">
        <v>1238</v>
      </c>
      <c r="O115" s="1" t="s">
        <v>882</v>
      </c>
      <c r="P115" s="1" t="s">
        <v>1239</v>
      </c>
      <c r="Q115" s="1" t="s">
        <v>1240</v>
      </c>
      <c r="R115" s="1" t="s">
        <v>1241</v>
      </c>
      <c r="S115" s="1" t="s">
        <v>1238</v>
      </c>
      <c r="T115" s="1" t="s">
        <v>73</v>
      </c>
      <c r="V115" s="1" t="s">
        <v>542</v>
      </c>
      <c r="W115" s="1" t="s">
        <v>1242</v>
      </c>
      <c r="X115" s="1" t="s">
        <v>51</v>
      </c>
      <c r="Y115" s="1" t="s">
        <v>52</v>
      </c>
      <c r="Z115" s="1" t="s">
        <v>1243</v>
      </c>
      <c r="AA115" s="1" t="s">
        <v>1244</v>
      </c>
      <c r="AC115" s="1" t="s">
        <v>55</v>
      </c>
      <c r="AD115" s="1" t="s">
        <v>128</v>
      </c>
      <c r="AF115" s="1" t="s">
        <v>57</v>
      </c>
      <c r="AG115" s="1" t="s">
        <v>58</v>
      </c>
      <c r="AJ115" s="1" t="s">
        <v>59</v>
      </c>
      <c r="AK115" s="1" t="s">
        <v>60</v>
      </c>
      <c r="AL115" s="1" t="s">
        <v>1245</v>
      </c>
      <c r="AM115" s="1" t="s">
        <v>1246</v>
      </c>
      <c r="AN115" s="1" t="s">
        <v>1247</v>
      </c>
    </row>
    <row r="116" spans="1:40" x14ac:dyDescent="0.3">
      <c r="A116" s="1" t="str">
        <f>HYPERLINK("https://hsdes.intel.com/resource/14013184823","14013184823")</f>
        <v>14013184823</v>
      </c>
      <c r="B116" s="1" t="s">
        <v>1248</v>
      </c>
      <c r="C116" s="1" t="s">
        <v>2205</v>
      </c>
      <c r="F116" s="1" t="s">
        <v>132</v>
      </c>
      <c r="G116" s="1" t="s">
        <v>38</v>
      </c>
      <c r="H116" s="1" t="s">
        <v>39</v>
      </c>
      <c r="I116" s="1" t="s">
        <v>40</v>
      </c>
      <c r="J116" s="1" t="s">
        <v>41</v>
      </c>
      <c r="K116" s="1" t="s">
        <v>135</v>
      </c>
      <c r="L116" s="1">
        <v>5</v>
      </c>
      <c r="M116" s="1">
        <v>3</v>
      </c>
      <c r="N116" s="1" t="s">
        <v>1249</v>
      </c>
      <c r="O116" s="1" t="s">
        <v>187</v>
      </c>
      <c r="P116" s="1" t="s">
        <v>1250</v>
      </c>
      <c r="Q116" s="1" t="s">
        <v>1231</v>
      </c>
      <c r="R116" s="1" t="s">
        <v>1251</v>
      </c>
      <c r="S116" s="1" t="s">
        <v>1249</v>
      </c>
      <c r="T116" s="1" t="s">
        <v>73</v>
      </c>
      <c r="V116" s="1" t="s">
        <v>37</v>
      </c>
      <c r="W116" s="1" t="s">
        <v>1252</v>
      </c>
      <c r="X116" s="1" t="s">
        <v>51</v>
      </c>
      <c r="Y116" s="1" t="s">
        <v>52</v>
      </c>
      <c r="Z116" s="1" t="s">
        <v>1253</v>
      </c>
      <c r="AA116" s="1" t="s">
        <v>1029</v>
      </c>
      <c r="AC116" s="1" t="s">
        <v>55</v>
      </c>
      <c r="AD116" s="1" t="s">
        <v>128</v>
      </c>
      <c r="AF116" s="1" t="s">
        <v>57</v>
      </c>
      <c r="AG116" s="1" t="s">
        <v>58</v>
      </c>
      <c r="AJ116" s="1" t="s">
        <v>59</v>
      </c>
      <c r="AK116" s="1" t="s">
        <v>60</v>
      </c>
      <c r="AL116" s="1" t="s">
        <v>1254</v>
      </c>
      <c r="AM116" s="1" t="s">
        <v>1255</v>
      </c>
      <c r="AN116" s="1" t="s">
        <v>629</v>
      </c>
    </row>
    <row r="117" spans="1:40" x14ac:dyDescent="0.3">
      <c r="A117" s="1" t="str">
        <f>HYPERLINK("https://hsdes.intel.com/resource/14013184835","14013184835")</f>
        <v>14013184835</v>
      </c>
      <c r="B117" s="1" t="s">
        <v>1256</v>
      </c>
      <c r="C117" s="1" t="s">
        <v>2205</v>
      </c>
      <c r="F117" s="1" t="s">
        <v>132</v>
      </c>
      <c r="G117" s="1" t="s">
        <v>259</v>
      </c>
      <c r="H117" s="1" t="s">
        <v>39</v>
      </c>
      <c r="I117" s="1" t="s">
        <v>40</v>
      </c>
      <c r="J117" s="1" t="s">
        <v>41</v>
      </c>
      <c r="K117" s="1" t="s">
        <v>1257</v>
      </c>
      <c r="L117" s="1">
        <v>6</v>
      </c>
      <c r="M117" s="1">
        <v>4</v>
      </c>
      <c r="N117" s="1" t="s">
        <v>1258</v>
      </c>
      <c r="O117" s="1" t="s">
        <v>187</v>
      </c>
      <c r="P117" s="1" t="s">
        <v>1259</v>
      </c>
      <c r="Q117" s="1" t="s">
        <v>1260</v>
      </c>
      <c r="R117" s="1" t="s">
        <v>1261</v>
      </c>
      <c r="S117" s="1" t="s">
        <v>1258</v>
      </c>
      <c r="T117" s="1" t="s">
        <v>73</v>
      </c>
      <c r="V117" s="1" t="s">
        <v>37</v>
      </c>
      <c r="W117" s="1" t="s">
        <v>1262</v>
      </c>
      <c r="X117" s="1" t="s">
        <v>51</v>
      </c>
      <c r="Y117" s="1" t="s">
        <v>52</v>
      </c>
      <c r="Z117" s="1" t="s">
        <v>1263</v>
      </c>
      <c r="AA117" s="1" t="s">
        <v>1264</v>
      </c>
      <c r="AC117" s="1" t="s">
        <v>55</v>
      </c>
      <c r="AD117" s="1" t="s">
        <v>56</v>
      </c>
      <c r="AF117" s="1" t="s">
        <v>57</v>
      </c>
      <c r="AG117" s="1" t="s">
        <v>58</v>
      </c>
      <c r="AJ117" s="1" t="s">
        <v>59</v>
      </c>
      <c r="AK117" s="1" t="s">
        <v>1265</v>
      </c>
      <c r="AL117" s="1" t="s">
        <v>1266</v>
      </c>
      <c r="AM117" s="1" t="s">
        <v>1267</v>
      </c>
      <c r="AN117" s="1" t="s">
        <v>1268</v>
      </c>
    </row>
    <row r="118" spans="1:40" x14ac:dyDescent="0.3">
      <c r="A118" s="1" t="str">
        <f>HYPERLINK("https://hsdes.intel.com/resource/14013185220","14013185220")</f>
        <v>14013185220</v>
      </c>
      <c r="B118" s="1" t="s">
        <v>1269</v>
      </c>
      <c r="C118" s="1" t="s">
        <v>2205</v>
      </c>
      <c r="D118" s="1">
        <v>1</v>
      </c>
      <c r="F118" s="1" t="s">
        <v>542</v>
      </c>
      <c r="G118" s="1" t="s">
        <v>259</v>
      </c>
      <c r="H118" s="1" t="s">
        <v>39</v>
      </c>
      <c r="I118" s="1" t="s">
        <v>40</v>
      </c>
      <c r="J118" s="1" t="s">
        <v>41</v>
      </c>
      <c r="K118" s="1" t="s">
        <v>964</v>
      </c>
      <c r="L118" s="1">
        <v>8</v>
      </c>
      <c r="M118" s="1">
        <v>6</v>
      </c>
      <c r="N118" s="1" t="s">
        <v>1270</v>
      </c>
      <c r="O118" s="1" t="s">
        <v>882</v>
      </c>
      <c r="P118" s="1" t="s">
        <v>1271</v>
      </c>
      <c r="Q118" s="1" t="s">
        <v>1272</v>
      </c>
      <c r="R118" s="1" t="s">
        <v>1273</v>
      </c>
      <c r="S118" s="1" t="s">
        <v>1270</v>
      </c>
      <c r="T118" s="1" t="s">
        <v>73</v>
      </c>
      <c r="V118" s="1" t="s">
        <v>542</v>
      </c>
      <c r="W118" s="1" t="s">
        <v>1274</v>
      </c>
      <c r="X118" s="1" t="s">
        <v>51</v>
      </c>
      <c r="Y118" s="1" t="s">
        <v>52</v>
      </c>
      <c r="Z118" s="1" t="s">
        <v>1275</v>
      </c>
      <c r="AA118" s="1" t="s">
        <v>1276</v>
      </c>
      <c r="AC118" s="1" t="s">
        <v>55</v>
      </c>
      <c r="AD118" s="1" t="s">
        <v>56</v>
      </c>
      <c r="AF118" s="1" t="s">
        <v>57</v>
      </c>
      <c r="AG118" s="1" t="s">
        <v>58</v>
      </c>
      <c r="AJ118" s="1" t="s">
        <v>59</v>
      </c>
      <c r="AK118" s="1" t="s">
        <v>60</v>
      </c>
      <c r="AL118" s="1" t="s">
        <v>1277</v>
      </c>
      <c r="AM118" s="1" t="s">
        <v>1278</v>
      </c>
      <c r="AN118" s="1" t="s">
        <v>1279</v>
      </c>
    </row>
    <row r="119" spans="1:40" x14ac:dyDescent="0.3">
      <c r="A119" s="1" t="str">
        <f>HYPERLINK("https://hsdes.intel.com/resource/14013185226","14013185226")</f>
        <v>14013185226</v>
      </c>
      <c r="B119" s="1" t="s">
        <v>1280</v>
      </c>
      <c r="C119" s="1" t="s">
        <v>2205</v>
      </c>
      <c r="F119" s="1" t="s">
        <v>132</v>
      </c>
      <c r="G119" s="1" t="s">
        <v>38</v>
      </c>
      <c r="H119" s="1" t="s">
        <v>39</v>
      </c>
      <c r="I119" s="1" t="s">
        <v>40</v>
      </c>
      <c r="J119" s="1" t="s">
        <v>41</v>
      </c>
      <c r="K119" s="1" t="s">
        <v>185</v>
      </c>
      <c r="L119" s="1">
        <v>8</v>
      </c>
      <c r="M119" s="1">
        <v>6</v>
      </c>
      <c r="N119" s="1" t="s">
        <v>1281</v>
      </c>
      <c r="O119" s="1" t="s">
        <v>137</v>
      </c>
      <c r="P119" s="1" t="s">
        <v>1282</v>
      </c>
      <c r="Q119" s="1" t="s">
        <v>622</v>
      </c>
      <c r="R119" s="1" t="s">
        <v>1283</v>
      </c>
      <c r="S119" s="1" t="s">
        <v>1281</v>
      </c>
      <c r="T119" s="1" t="s">
        <v>73</v>
      </c>
      <c r="V119" s="1" t="s">
        <v>37</v>
      </c>
      <c r="W119" s="1" t="s">
        <v>1284</v>
      </c>
      <c r="X119" s="1" t="s">
        <v>51</v>
      </c>
      <c r="Y119" s="1" t="s">
        <v>52</v>
      </c>
      <c r="Z119" s="1" t="s">
        <v>1234</v>
      </c>
      <c r="AA119" s="1" t="s">
        <v>1285</v>
      </c>
      <c r="AC119" s="1" t="s">
        <v>55</v>
      </c>
      <c r="AD119" s="1" t="s">
        <v>56</v>
      </c>
      <c r="AF119" s="1" t="s">
        <v>57</v>
      </c>
      <c r="AG119" s="1" t="s">
        <v>58</v>
      </c>
      <c r="AJ119" s="1" t="s">
        <v>59</v>
      </c>
      <c r="AK119" s="1" t="s">
        <v>60</v>
      </c>
      <c r="AL119" s="1" t="s">
        <v>1286</v>
      </c>
      <c r="AM119" s="1" t="s">
        <v>1287</v>
      </c>
      <c r="AN119" s="1" t="s">
        <v>91</v>
      </c>
    </row>
    <row r="120" spans="1:40" x14ac:dyDescent="0.3">
      <c r="A120" s="1" t="str">
        <f>HYPERLINK("https://hsdes.intel.com/resource/14013185242","14013185242")</f>
        <v>14013185242</v>
      </c>
      <c r="B120" s="1" t="s">
        <v>1288</v>
      </c>
      <c r="C120" s="1" t="s">
        <v>2205</v>
      </c>
      <c r="D120" s="1" t="s">
        <v>2211</v>
      </c>
      <c r="F120" s="1" t="s">
        <v>171</v>
      </c>
      <c r="G120" s="1" t="s">
        <v>38</v>
      </c>
      <c r="H120" s="1" t="s">
        <v>39</v>
      </c>
      <c r="I120" s="1" t="s">
        <v>40</v>
      </c>
      <c r="J120" s="1" t="s">
        <v>41</v>
      </c>
      <c r="K120" s="1" t="s">
        <v>793</v>
      </c>
      <c r="L120" s="1">
        <v>15</v>
      </c>
      <c r="M120" s="1">
        <v>10</v>
      </c>
      <c r="N120" s="1" t="s">
        <v>1289</v>
      </c>
      <c r="O120" s="1" t="s">
        <v>173</v>
      </c>
      <c r="P120" s="1" t="s">
        <v>1290</v>
      </c>
      <c r="Q120" s="1" t="s">
        <v>1291</v>
      </c>
      <c r="R120" s="1" t="s">
        <v>1292</v>
      </c>
      <c r="S120" s="1" t="s">
        <v>1289</v>
      </c>
      <c r="T120" s="1" t="s">
        <v>48</v>
      </c>
      <c r="V120" s="1" t="s">
        <v>178</v>
      </c>
      <c r="W120" s="1" t="s">
        <v>1293</v>
      </c>
      <c r="X120" s="1" t="s">
        <v>51</v>
      </c>
      <c r="Y120" s="1" t="s">
        <v>52</v>
      </c>
      <c r="Z120" s="1" t="s">
        <v>990</v>
      </c>
      <c r="AA120" s="1" t="s">
        <v>639</v>
      </c>
      <c r="AC120" s="1" t="s">
        <v>55</v>
      </c>
      <c r="AD120" s="1" t="s">
        <v>56</v>
      </c>
      <c r="AF120" s="1" t="s">
        <v>57</v>
      </c>
      <c r="AG120" s="1" t="s">
        <v>58</v>
      </c>
      <c r="AJ120" s="1" t="s">
        <v>248</v>
      </c>
      <c r="AK120" s="1" t="s">
        <v>437</v>
      </c>
      <c r="AL120" s="1" t="s">
        <v>1294</v>
      </c>
      <c r="AM120" s="1" t="s">
        <v>1295</v>
      </c>
      <c r="AN120" s="1" t="s">
        <v>1296</v>
      </c>
    </row>
    <row r="121" spans="1:40" x14ac:dyDescent="0.3">
      <c r="A121" s="1" t="str">
        <f>HYPERLINK("https://hsdes.intel.com/resource/14013185245","14013185245")</f>
        <v>14013185245</v>
      </c>
      <c r="B121" s="1" t="s">
        <v>1297</v>
      </c>
      <c r="C121" s="1" t="s">
        <v>2205</v>
      </c>
      <c r="D121" s="1" t="s">
        <v>2211</v>
      </c>
      <c r="F121" s="1" t="s">
        <v>171</v>
      </c>
      <c r="G121" s="1" t="s">
        <v>38</v>
      </c>
      <c r="H121" s="1" t="s">
        <v>39</v>
      </c>
      <c r="I121" s="1" t="s">
        <v>40</v>
      </c>
      <c r="J121" s="1" t="s">
        <v>41</v>
      </c>
      <c r="K121" s="1" t="s">
        <v>793</v>
      </c>
      <c r="L121" s="1">
        <v>15</v>
      </c>
      <c r="M121" s="1">
        <v>10</v>
      </c>
      <c r="N121" s="1" t="s">
        <v>1298</v>
      </c>
      <c r="O121" s="1" t="s">
        <v>173</v>
      </c>
      <c r="P121" s="1" t="s">
        <v>1299</v>
      </c>
      <c r="Q121" s="1" t="s">
        <v>1291</v>
      </c>
      <c r="R121" s="1" t="s">
        <v>1300</v>
      </c>
      <c r="S121" s="1" t="s">
        <v>1298</v>
      </c>
      <c r="T121" s="1" t="s">
        <v>48</v>
      </c>
      <c r="V121" s="1" t="s">
        <v>178</v>
      </c>
      <c r="W121" s="1" t="s">
        <v>1301</v>
      </c>
      <c r="X121" s="1" t="s">
        <v>51</v>
      </c>
      <c r="Y121" s="1" t="s">
        <v>52</v>
      </c>
      <c r="Z121" s="1" t="s">
        <v>1253</v>
      </c>
      <c r="AA121" s="1" t="s">
        <v>1302</v>
      </c>
      <c r="AC121" s="1" t="s">
        <v>55</v>
      </c>
      <c r="AD121" s="1" t="s">
        <v>56</v>
      </c>
      <c r="AF121" s="1" t="s">
        <v>57</v>
      </c>
      <c r="AG121" s="1" t="s">
        <v>58</v>
      </c>
      <c r="AJ121" s="1" t="s">
        <v>248</v>
      </c>
      <c r="AK121" s="1" t="s">
        <v>437</v>
      </c>
      <c r="AL121" s="1" t="s">
        <v>1303</v>
      </c>
      <c r="AM121" s="1" t="s">
        <v>1304</v>
      </c>
      <c r="AN121" s="1" t="s">
        <v>829</v>
      </c>
    </row>
    <row r="122" spans="1:40" x14ac:dyDescent="0.3">
      <c r="A122" s="1" t="str">
        <f>HYPERLINK("https://hsdes.intel.com/resource/14013185254","14013185254")</f>
        <v>14013185254</v>
      </c>
      <c r="B122" s="1" t="s">
        <v>1305</v>
      </c>
      <c r="C122" s="1" t="s">
        <v>2205</v>
      </c>
      <c r="D122" s="1" t="s">
        <v>2211</v>
      </c>
      <c r="F122" s="1" t="s">
        <v>171</v>
      </c>
      <c r="G122" s="1" t="s">
        <v>38</v>
      </c>
      <c r="H122" s="1" t="s">
        <v>39</v>
      </c>
      <c r="I122" s="1" t="s">
        <v>40</v>
      </c>
      <c r="J122" s="1" t="s">
        <v>41</v>
      </c>
      <c r="K122" s="1" t="s">
        <v>793</v>
      </c>
      <c r="L122" s="1">
        <v>30</v>
      </c>
      <c r="M122" s="1">
        <v>20</v>
      </c>
      <c r="N122" s="1" t="s">
        <v>1306</v>
      </c>
      <c r="O122" s="1" t="s">
        <v>173</v>
      </c>
      <c r="P122" s="1" t="s">
        <v>1290</v>
      </c>
      <c r="Q122" s="1" t="s">
        <v>1291</v>
      </c>
      <c r="R122" s="1" t="s">
        <v>1307</v>
      </c>
      <c r="S122" s="1" t="s">
        <v>1306</v>
      </c>
      <c r="T122" s="1" t="s">
        <v>48</v>
      </c>
      <c r="V122" s="1" t="s">
        <v>178</v>
      </c>
      <c r="W122" s="1" t="s">
        <v>1308</v>
      </c>
      <c r="X122" s="1" t="s">
        <v>51</v>
      </c>
      <c r="Y122" s="1" t="s">
        <v>52</v>
      </c>
      <c r="Z122" s="1" t="s">
        <v>990</v>
      </c>
      <c r="AA122" s="1" t="s">
        <v>639</v>
      </c>
      <c r="AC122" s="1" t="s">
        <v>55</v>
      </c>
      <c r="AD122" s="1" t="s">
        <v>56</v>
      </c>
      <c r="AF122" s="1" t="s">
        <v>104</v>
      </c>
      <c r="AG122" s="1" t="s">
        <v>58</v>
      </c>
      <c r="AJ122" s="1" t="s">
        <v>248</v>
      </c>
      <c r="AK122" s="1" t="s">
        <v>60</v>
      </c>
      <c r="AL122" s="1" t="s">
        <v>1309</v>
      </c>
      <c r="AM122" s="1" t="s">
        <v>1310</v>
      </c>
      <c r="AN122" s="1" t="s">
        <v>1296</v>
      </c>
    </row>
    <row r="123" spans="1:40" x14ac:dyDescent="0.3">
      <c r="A123" s="1" t="str">
        <f>HYPERLINK("https://hsdes.intel.com/resource/14013185257","14013185257")</f>
        <v>14013185257</v>
      </c>
      <c r="B123" s="1" t="s">
        <v>1311</v>
      </c>
      <c r="C123" s="1" t="s">
        <v>2205</v>
      </c>
      <c r="D123" s="1" t="s">
        <v>2210</v>
      </c>
      <c r="F123" s="1" t="s">
        <v>171</v>
      </c>
      <c r="G123" s="1" t="s">
        <v>38</v>
      </c>
      <c r="H123" s="1" t="s">
        <v>39</v>
      </c>
      <c r="I123" s="1" t="s">
        <v>40</v>
      </c>
      <c r="J123" s="1" t="s">
        <v>41</v>
      </c>
      <c r="K123" s="1" t="s">
        <v>793</v>
      </c>
      <c r="L123" s="1">
        <v>20</v>
      </c>
      <c r="M123" s="1">
        <v>18</v>
      </c>
      <c r="N123" s="1" t="s">
        <v>1312</v>
      </c>
      <c r="O123" s="1" t="s">
        <v>173</v>
      </c>
      <c r="P123" s="1" t="s">
        <v>1299</v>
      </c>
      <c r="Q123" s="1" t="s">
        <v>1291</v>
      </c>
      <c r="R123" s="1" t="s">
        <v>1313</v>
      </c>
      <c r="S123" s="1" t="s">
        <v>1312</v>
      </c>
      <c r="T123" s="1" t="s">
        <v>48</v>
      </c>
      <c r="V123" s="1" t="s">
        <v>178</v>
      </c>
      <c r="W123" s="1" t="s">
        <v>1314</v>
      </c>
      <c r="X123" s="1" t="s">
        <v>51</v>
      </c>
      <c r="Y123" s="1" t="s">
        <v>52</v>
      </c>
      <c r="Z123" s="1" t="s">
        <v>1315</v>
      </c>
      <c r="AA123" s="1" t="s">
        <v>1302</v>
      </c>
      <c r="AC123" s="1" t="s">
        <v>55</v>
      </c>
      <c r="AD123" s="1" t="s">
        <v>56</v>
      </c>
      <c r="AF123" s="1" t="s">
        <v>104</v>
      </c>
      <c r="AG123" s="1" t="s">
        <v>58</v>
      </c>
      <c r="AJ123" s="1" t="s">
        <v>248</v>
      </c>
      <c r="AK123" s="1" t="s">
        <v>437</v>
      </c>
      <c r="AL123" s="1" t="s">
        <v>1316</v>
      </c>
      <c r="AM123" s="1" t="s">
        <v>1317</v>
      </c>
      <c r="AN123" s="1" t="s">
        <v>829</v>
      </c>
    </row>
    <row r="124" spans="1:40" x14ac:dyDescent="0.3">
      <c r="A124" s="1" t="str">
        <f>HYPERLINK("https://hsdes.intel.com/resource/14013185270","14013185270")</f>
        <v>14013185270</v>
      </c>
      <c r="B124" s="1" t="s">
        <v>1318</v>
      </c>
      <c r="C124" s="1" t="s">
        <v>2205</v>
      </c>
      <c r="D124" s="1" t="s">
        <v>2210</v>
      </c>
      <c r="F124" s="1" t="s">
        <v>334</v>
      </c>
      <c r="G124" s="1" t="s">
        <v>38</v>
      </c>
      <c r="H124" s="1" t="s">
        <v>39</v>
      </c>
      <c r="I124" s="1" t="s">
        <v>40</v>
      </c>
      <c r="J124" s="1" t="s">
        <v>41</v>
      </c>
      <c r="K124" s="1" t="s">
        <v>1319</v>
      </c>
      <c r="L124" s="1">
        <v>20</v>
      </c>
      <c r="M124" s="1">
        <v>15</v>
      </c>
      <c r="N124" s="1" t="s">
        <v>1320</v>
      </c>
      <c r="O124" s="1" t="s">
        <v>1321</v>
      </c>
      <c r="P124" s="1" t="s">
        <v>1322</v>
      </c>
      <c r="Q124" s="1" t="s">
        <v>1323</v>
      </c>
      <c r="R124" s="1" t="s">
        <v>1324</v>
      </c>
      <c r="S124" s="1" t="s">
        <v>1320</v>
      </c>
      <c r="T124" s="1" t="s">
        <v>48</v>
      </c>
      <c r="V124" s="1" t="s">
        <v>100</v>
      </c>
      <c r="W124" s="1" t="s">
        <v>1325</v>
      </c>
      <c r="X124" s="1" t="s">
        <v>51</v>
      </c>
      <c r="Y124" s="1" t="s">
        <v>535</v>
      </c>
      <c r="Z124" s="1" t="s">
        <v>587</v>
      </c>
      <c r="AA124" s="1" t="s">
        <v>1326</v>
      </c>
      <c r="AC124" s="1" t="s">
        <v>55</v>
      </c>
      <c r="AD124" s="1" t="s">
        <v>344</v>
      </c>
      <c r="AF124" s="1" t="s">
        <v>104</v>
      </c>
      <c r="AG124" s="1" t="s">
        <v>58</v>
      </c>
      <c r="AJ124" s="1" t="s">
        <v>59</v>
      </c>
      <c r="AK124" s="1" t="s">
        <v>1327</v>
      </c>
      <c r="AL124" s="1" t="s">
        <v>1328</v>
      </c>
      <c r="AM124" s="1" t="s">
        <v>1329</v>
      </c>
      <c r="AN124" s="1" t="s">
        <v>1330</v>
      </c>
    </row>
    <row r="125" spans="1:40" x14ac:dyDescent="0.3">
      <c r="A125" s="1" t="str">
        <f>HYPERLINK("https://hsdes.intel.com/resource/14013185276","14013185276")</f>
        <v>14013185276</v>
      </c>
      <c r="B125" s="1" t="s">
        <v>1331</v>
      </c>
      <c r="C125" s="1" t="s">
        <v>2205</v>
      </c>
      <c r="D125" s="1" t="s">
        <v>2211</v>
      </c>
      <c r="F125" s="1" t="s">
        <v>65</v>
      </c>
      <c r="G125" s="1" t="s">
        <v>259</v>
      </c>
      <c r="H125" s="1" t="s">
        <v>39</v>
      </c>
      <c r="I125" s="1" t="s">
        <v>40</v>
      </c>
      <c r="J125" s="1" t="s">
        <v>41</v>
      </c>
      <c r="K125" s="1" t="s">
        <v>148</v>
      </c>
      <c r="L125" s="1">
        <v>18</v>
      </c>
      <c r="M125" s="1">
        <v>8</v>
      </c>
      <c r="N125" s="1" t="s">
        <v>1332</v>
      </c>
      <c r="O125" s="1" t="s">
        <v>69</v>
      </c>
      <c r="P125" s="1" t="s">
        <v>1333</v>
      </c>
      <c r="Q125" s="1" t="s">
        <v>1334</v>
      </c>
      <c r="R125" s="1" t="s">
        <v>1335</v>
      </c>
      <c r="S125" s="1" t="s">
        <v>1332</v>
      </c>
      <c r="T125" s="1" t="s">
        <v>73</v>
      </c>
      <c r="U125" s="1" t="s">
        <v>74</v>
      </c>
      <c r="V125" s="1" t="s">
        <v>75</v>
      </c>
      <c r="W125" s="1" t="s">
        <v>1336</v>
      </c>
      <c r="X125" s="1" t="s">
        <v>51</v>
      </c>
      <c r="Y125" s="1" t="s">
        <v>52</v>
      </c>
      <c r="Z125" s="1" t="s">
        <v>1337</v>
      </c>
      <c r="AA125" s="1" t="s">
        <v>1338</v>
      </c>
      <c r="AC125" s="1" t="s">
        <v>55</v>
      </c>
      <c r="AD125" s="1" t="s">
        <v>56</v>
      </c>
      <c r="AF125" s="1" t="s">
        <v>57</v>
      </c>
      <c r="AG125" s="1" t="s">
        <v>58</v>
      </c>
      <c r="AJ125" s="1" t="s">
        <v>59</v>
      </c>
      <c r="AK125" s="1" t="s">
        <v>60</v>
      </c>
      <c r="AL125" s="1" t="s">
        <v>1339</v>
      </c>
      <c r="AM125" s="1" t="s">
        <v>1340</v>
      </c>
      <c r="AN125" s="1" t="s">
        <v>629</v>
      </c>
    </row>
    <row r="126" spans="1:40" x14ac:dyDescent="0.3">
      <c r="A126" s="1" t="str">
        <f>HYPERLINK("https://hsdes.intel.com/resource/14013185278","14013185278")</f>
        <v>14013185278</v>
      </c>
      <c r="B126" s="1" t="s">
        <v>1341</v>
      </c>
      <c r="C126" s="1" t="s">
        <v>2205</v>
      </c>
      <c r="F126" s="1" t="s">
        <v>65</v>
      </c>
      <c r="G126" s="1" t="s">
        <v>38</v>
      </c>
      <c r="H126" s="1" t="s">
        <v>39</v>
      </c>
      <c r="I126" s="1" t="s">
        <v>40</v>
      </c>
      <c r="J126" s="1" t="s">
        <v>41</v>
      </c>
      <c r="K126" s="1" t="s">
        <v>148</v>
      </c>
      <c r="L126" s="1">
        <v>25</v>
      </c>
      <c r="M126" s="1">
        <v>5</v>
      </c>
      <c r="N126" s="1" t="s">
        <v>1342</v>
      </c>
      <c r="O126" s="1" t="s">
        <v>69</v>
      </c>
      <c r="P126" s="1" t="s">
        <v>1343</v>
      </c>
      <c r="Q126" s="1" t="s">
        <v>622</v>
      </c>
      <c r="R126" s="1" t="s">
        <v>1344</v>
      </c>
      <c r="S126" s="1" t="s">
        <v>1342</v>
      </c>
      <c r="T126" s="1" t="s">
        <v>73</v>
      </c>
      <c r="U126" s="1" t="s">
        <v>74</v>
      </c>
      <c r="V126" s="1" t="s">
        <v>75</v>
      </c>
      <c r="W126" s="1" t="s">
        <v>1345</v>
      </c>
      <c r="X126" s="1" t="s">
        <v>51</v>
      </c>
      <c r="Y126" s="1" t="s">
        <v>52</v>
      </c>
      <c r="Z126" s="1" t="s">
        <v>1346</v>
      </c>
      <c r="AA126" s="1" t="s">
        <v>1347</v>
      </c>
      <c r="AC126" s="1" t="s">
        <v>55</v>
      </c>
      <c r="AD126" s="1" t="s">
        <v>56</v>
      </c>
      <c r="AF126" s="1" t="s">
        <v>57</v>
      </c>
      <c r="AG126" s="1" t="s">
        <v>58</v>
      </c>
      <c r="AJ126" s="1" t="s">
        <v>59</v>
      </c>
      <c r="AK126" s="1" t="s">
        <v>60</v>
      </c>
      <c r="AL126" s="1" t="s">
        <v>1348</v>
      </c>
      <c r="AM126" s="1" t="s">
        <v>1349</v>
      </c>
      <c r="AN126" s="1" t="s">
        <v>81</v>
      </c>
    </row>
    <row r="127" spans="1:40" x14ac:dyDescent="0.3">
      <c r="A127" s="1" t="str">
        <f>HYPERLINK("https://hsdes.intel.com/resource/14013185370","14013185370")</f>
        <v>14013185370</v>
      </c>
      <c r="B127" s="1" t="s">
        <v>1350</v>
      </c>
      <c r="C127" s="1" t="s">
        <v>2205</v>
      </c>
      <c r="F127" s="1" t="s">
        <v>542</v>
      </c>
      <c r="G127" s="1" t="s">
        <v>259</v>
      </c>
      <c r="H127" s="1" t="s">
        <v>39</v>
      </c>
      <c r="I127" s="1" t="s">
        <v>40</v>
      </c>
      <c r="J127" s="1" t="s">
        <v>41</v>
      </c>
      <c r="K127" s="1" t="s">
        <v>964</v>
      </c>
      <c r="L127" s="1">
        <v>8</v>
      </c>
      <c r="M127" s="1">
        <v>6</v>
      </c>
      <c r="N127" s="1" t="s">
        <v>1351</v>
      </c>
      <c r="O127" s="1" t="s">
        <v>882</v>
      </c>
      <c r="P127" s="1" t="s">
        <v>1352</v>
      </c>
      <c r="Q127" s="1" t="s">
        <v>1353</v>
      </c>
      <c r="R127" s="1" t="s">
        <v>1354</v>
      </c>
      <c r="S127" s="1" t="s">
        <v>1351</v>
      </c>
      <c r="T127" s="1" t="s">
        <v>73</v>
      </c>
      <c r="V127" s="1" t="s">
        <v>542</v>
      </c>
      <c r="W127" s="1" t="s">
        <v>1355</v>
      </c>
      <c r="X127" s="1" t="s">
        <v>51</v>
      </c>
      <c r="Y127" s="1" t="s">
        <v>142</v>
      </c>
      <c r="Z127" s="1" t="s">
        <v>1356</v>
      </c>
      <c r="AA127" s="1" t="s">
        <v>1357</v>
      </c>
      <c r="AC127" s="1" t="s">
        <v>55</v>
      </c>
      <c r="AD127" s="1" t="s">
        <v>56</v>
      </c>
      <c r="AF127" s="1" t="s">
        <v>57</v>
      </c>
      <c r="AG127" s="1" t="s">
        <v>58</v>
      </c>
      <c r="AJ127" s="1" t="s">
        <v>59</v>
      </c>
      <c r="AK127" s="1" t="s">
        <v>60</v>
      </c>
      <c r="AL127" s="1" t="s">
        <v>1358</v>
      </c>
      <c r="AM127" s="1" t="s">
        <v>1359</v>
      </c>
      <c r="AN127" s="1" t="s">
        <v>1360</v>
      </c>
    </row>
    <row r="128" spans="1:40" x14ac:dyDescent="0.3">
      <c r="A128" s="1" t="str">
        <f>HYPERLINK("https://hsdes.intel.com/resource/14013185374","14013185374")</f>
        <v>14013185374</v>
      </c>
      <c r="B128" s="1" t="s">
        <v>1361</v>
      </c>
      <c r="C128" s="1" t="s">
        <v>2205</v>
      </c>
      <c r="D128" s="1" t="s">
        <v>2211</v>
      </c>
      <c r="F128" s="1" t="s">
        <v>171</v>
      </c>
      <c r="G128" s="1" t="s">
        <v>38</v>
      </c>
      <c r="H128" s="1" t="s">
        <v>39</v>
      </c>
      <c r="I128" s="1" t="s">
        <v>40</v>
      </c>
      <c r="J128" s="1" t="s">
        <v>41</v>
      </c>
      <c r="K128" s="1" t="s">
        <v>793</v>
      </c>
      <c r="L128" s="1">
        <v>20</v>
      </c>
      <c r="M128" s="1">
        <v>10</v>
      </c>
      <c r="N128" s="1" t="s">
        <v>1362</v>
      </c>
      <c r="O128" s="1" t="s">
        <v>173</v>
      </c>
      <c r="P128" s="1" t="s">
        <v>1363</v>
      </c>
      <c r="Q128" s="1" t="s">
        <v>1364</v>
      </c>
      <c r="R128" s="1" t="s">
        <v>1365</v>
      </c>
      <c r="S128" s="1" t="s">
        <v>1362</v>
      </c>
      <c r="T128" s="1" t="s">
        <v>48</v>
      </c>
      <c r="V128" s="1" t="s">
        <v>178</v>
      </c>
      <c r="W128" s="1" t="s">
        <v>1366</v>
      </c>
      <c r="X128" s="1" t="s">
        <v>51</v>
      </c>
      <c r="Y128" s="1" t="s">
        <v>52</v>
      </c>
      <c r="Z128" s="1" t="s">
        <v>1367</v>
      </c>
      <c r="AA128" s="1" t="s">
        <v>1368</v>
      </c>
      <c r="AC128" s="1" t="s">
        <v>55</v>
      </c>
      <c r="AD128" s="1" t="s">
        <v>56</v>
      </c>
      <c r="AF128" s="1" t="s">
        <v>57</v>
      </c>
      <c r="AG128" s="1" t="s">
        <v>58</v>
      </c>
      <c r="AJ128" s="1" t="s">
        <v>248</v>
      </c>
      <c r="AK128" s="1" t="s">
        <v>437</v>
      </c>
      <c r="AL128" s="1" t="s">
        <v>1369</v>
      </c>
      <c r="AM128" s="1" t="s">
        <v>1370</v>
      </c>
      <c r="AN128" s="1" t="s">
        <v>813</v>
      </c>
    </row>
    <row r="129" spans="1:40" x14ac:dyDescent="0.3">
      <c r="A129" s="1" t="str">
        <f>HYPERLINK("https://hsdes.intel.com/resource/14013185376","14013185376")</f>
        <v>14013185376</v>
      </c>
      <c r="B129" s="1" t="s">
        <v>1371</v>
      </c>
      <c r="C129" s="1" t="s">
        <v>2205</v>
      </c>
      <c r="F129" s="1" t="s">
        <v>542</v>
      </c>
      <c r="G129" s="1" t="s">
        <v>259</v>
      </c>
      <c r="H129" s="1" t="s">
        <v>39</v>
      </c>
      <c r="I129" s="1" t="s">
        <v>40</v>
      </c>
      <c r="J129" s="1" t="s">
        <v>41</v>
      </c>
      <c r="K129" s="1" t="s">
        <v>42</v>
      </c>
      <c r="L129" s="1">
        <v>10</v>
      </c>
      <c r="M129" s="1">
        <v>8</v>
      </c>
      <c r="N129" s="1" t="s">
        <v>1372</v>
      </c>
      <c r="O129" s="1" t="s">
        <v>882</v>
      </c>
      <c r="P129" s="1" t="s">
        <v>1373</v>
      </c>
      <c r="Q129" s="1" t="s">
        <v>1374</v>
      </c>
      <c r="R129" s="1" t="s">
        <v>1375</v>
      </c>
      <c r="S129" s="1" t="s">
        <v>1372</v>
      </c>
      <c r="T129" s="1" t="s">
        <v>48</v>
      </c>
      <c r="V129" s="1" t="s">
        <v>542</v>
      </c>
      <c r="W129" s="1" t="s">
        <v>1376</v>
      </c>
      <c r="X129" s="1" t="s">
        <v>51</v>
      </c>
      <c r="Y129" s="1" t="s">
        <v>52</v>
      </c>
      <c r="Z129" s="1" t="s">
        <v>1356</v>
      </c>
      <c r="AA129" s="1" t="s">
        <v>1357</v>
      </c>
      <c r="AC129" s="1" t="s">
        <v>55</v>
      </c>
      <c r="AD129" s="1" t="s">
        <v>56</v>
      </c>
      <c r="AF129" s="1" t="s">
        <v>57</v>
      </c>
      <c r="AG129" s="1" t="s">
        <v>58</v>
      </c>
      <c r="AJ129" s="1" t="s">
        <v>59</v>
      </c>
      <c r="AK129" s="1" t="s">
        <v>60</v>
      </c>
      <c r="AL129" s="1" t="s">
        <v>1377</v>
      </c>
      <c r="AM129" s="1" t="s">
        <v>1378</v>
      </c>
      <c r="AN129" s="1" t="s">
        <v>1379</v>
      </c>
    </row>
    <row r="130" spans="1:40" x14ac:dyDescent="0.3">
      <c r="A130" s="1" t="str">
        <f>HYPERLINK("https://hsdes.intel.com/resource/14013185378","14013185378")</f>
        <v>14013185378</v>
      </c>
      <c r="B130" s="1" t="s">
        <v>1380</v>
      </c>
      <c r="C130" s="1" t="s">
        <v>2205</v>
      </c>
      <c r="F130" s="1" t="s">
        <v>542</v>
      </c>
      <c r="G130" s="1" t="s">
        <v>259</v>
      </c>
      <c r="H130" s="1" t="s">
        <v>39</v>
      </c>
      <c r="I130" s="1" t="s">
        <v>40</v>
      </c>
      <c r="J130" s="1" t="s">
        <v>41</v>
      </c>
      <c r="K130" s="1" t="s">
        <v>42</v>
      </c>
      <c r="L130" s="1">
        <v>10</v>
      </c>
      <c r="M130" s="1">
        <v>8</v>
      </c>
      <c r="N130" s="1" t="s">
        <v>1381</v>
      </c>
      <c r="O130" s="1" t="s">
        <v>882</v>
      </c>
      <c r="P130" s="1" t="s">
        <v>1352</v>
      </c>
      <c r="Q130" s="1" t="s">
        <v>1353</v>
      </c>
      <c r="R130" s="1" t="s">
        <v>1382</v>
      </c>
      <c r="S130" s="1" t="s">
        <v>1381</v>
      </c>
      <c r="T130" s="1" t="s">
        <v>48</v>
      </c>
      <c r="V130" s="1" t="s">
        <v>542</v>
      </c>
      <c r="W130" s="1" t="s">
        <v>1383</v>
      </c>
      <c r="X130" s="1" t="s">
        <v>51</v>
      </c>
      <c r="Y130" s="1" t="s">
        <v>52</v>
      </c>
      <c r="Z130" s="1" t="s">
        <v>1356</v>
      </c>
      <c r="AA130" s="1" t="s">
        <v>1357</v>
      </c>
      <c r="AC130" s="1" t="s">
        <v>55</v>
      </c>
      <c r="AD130" s="1" t="s">
        <v>56</v>
      </c>
      <c r="AF130" s="1" t="s">
        <v>57</v>
      </c>
      <c r="AG130" s="1" t="s">
        <v>58</v>
      </c>
      <c r="AJ130" s="1" t="s">
        <v>59</v>
      </c>
      <c r="AK130" s="1" t="s">
        <v>60</v>
      </c>
      <c r="AL130" s="1" t="s">
        <v>1384</v>
      </c>
      <c r="AM130" s="1" t="s">
        <v>1385</v>
      </c>
      <c r="AN130" s="1" t="s">
        <v>1379</v>
      </c>
    </row>
    <row r="131" spans="1:40" x14ac:dyDescent="0.3">
      <c r="A131" s="1" t="str">
        <f>HYPERLINK("https://hsdes.intel.com/resource/14013185388","14013185388")</f>
        <v>14013185388</v>
      </c>
      <c r="B131" s="1" t="s">
        <v>1386</v>
      </c>
      <c r="C131" s="1" t="s">
        <v>2205</v>
      </c>
      <c r="F131" s="1" t="s">
        <v>542</v>
      </c>
      <c r="G131" s="1" t="s">
        <v>259</v>
      </c>
      <c r="H131" s="1" t="s">
        <v>39</v>
      </c>
      <c r="I131" s="1" t="s">
        <v>40</v>
      </c>
      <c r="J131" s="1" t="s">
        <v>41</v>
      </c>
      <c r="K131" s="1" t="s">
        <v>964</v>
      </c>
      <c r="L131" s="1">
        <v>10</v>
      </c>
      <c r="M131" s="1">
        <v>8</v>
      </c>
      <c r="N131" s="1" t="s">
        <v>1387</v>
      </c>
      <c r="O131" s="1" t="s">
        <v>882</v>
      </c>
      <c r="P131" s="1" t="s">
        <v>1388</v>
      </c>
      <c r="Q131" s="1" t="s">
        <v>1353</v>
      </c>
      <c r="R131" s="1" t="s">
        <v>1389</v>
      </c>
      <c r="S131" s="1" t="s">
        <v>1387</v>
      </c>
      <c r="T131" s="1" t="s">
        <v>48</v>
      </c>
      <c r="V131" s="1" t="s">
        <v>542</v>
      </c>
      <c r="W131" s="1" t="s">
        <v>1390</v>
      </c>
      <c r="X131" s="1" t="s">
        <v>51</v>
      </c>
      <c r="Y131" s="1" t="s">
        <v>52</v>
      </c>
      <c r="Z131" s="1" t="s">
        <v>1356</v>
      </c>
      <c r="AA131" s="1" t="s">
        <v>1357</v>
      </c>
      <c r="AC131" s="1" t="s">
        <v>55</v>
      </c>
      <c r="AD131" s="1" t="s">
        <v>56</v>
      </c>
      <c r="AF131" s="1" t="s">
        <v>57</v>
      </c>
      <c r="AG131" s="1" t="s">
        <v>58</v>
      </c>
      <c r="AJ131" s="1" t="s">
        <v>59</v>
      </c>
      <c r="AK131" s="1" t="s">
        <v>60</v>
      </c>
      <c r="AL131" s="1" t="s">
        <v>1391</v>
      </c>
      <c r="AM131" s="1" t="s">
        <v>1392</v>
      </c>
      <c r="AN131" s="1" t="s">
        <v>1393</v>
      </c>
    </row>
    <row r="132" spans="1:40" x14ac:dyDescent="0.3">
      <c r="A132" s="1" t="str">
        <f>HYPERLINK("https://hsdes.intel.com/resource/14013185416","14013185416")</f>
        <v>14013185416</v>
      </c>
      <c r="B132" s="1" t="s">
        <v>1394</v>
      </c>
      <c r="C132" s="1" t="s">
        <v>2205</v>
      </c>
      <c r="F132" s="1" t="s">
        <v>93</v>
      </c>
      <c r="G132" s="1" t="s">
        <v>38</v>
      </c>
      <c r="H132" s="1" t="s">
        <v>39</v>
      </c>
      <c r="I132" s="1" t="s">
        <v>40</v>
      </c>
      <c r="J132" s="1" t="s">
        <v>41</v>
      </c>
      <c r="K132" s="1" t="s">
        <v>1395</v>
      </c>
      <c r="L132" s="1">
        <v>25</v>
      </c>
      <c r="M132" s="1">
        <v>20</v>
      </c>
      <c r="N132" s="1" t="s">
        <v>1396</v>
      </c>
      <c r="O132" s="1" t="s">
        <v>96</v>
      </c>
      <c r="P132" s="1" t="s">
        <v>1397</v>
      </c>
      <c r="Q132" s="1" t="s">
        <v>1398</v>
      </c>
      <c r="R132" s="1" t="s">
        <v>1399</v>
      </c>
      <c r="S132" s="1" t="s">
        <v>1396</v>
      </c>
      <c r="T132" s="1" t="s">
        <v>73</v>
      </c>
      <c r="V132" s="1" t="s">
        <v>100</v>
      </c>
      <c r="W132" s="1" t="s">
        <v>1400</v>
      </c>
      <c r="X132" s="1" t="s">
        <v>51</v>
      </c>
      <c r="Y132" s="1" t="s">
        <v>52</v>
      </c>
      <c r="Z132" s="1" t="s">
        <v>1401</v>
      </c>
      <c r="AA132" s="1" t="s">
        <v>1402</v>
      </c>
      <c r="AC132" s="1" t="s">
        <v>55</v>
      </c>
      <c r="AD132" s="1" t="s">
        <v>56</v>
      </c>
      <c r="AF132" s="1" t="s">
        <v>104</v>
      </c>
      <c r="AG132" s="1" t="s">
        <v>58</v>
      </c>
      <c r="AJ132" s="1" t="s">
        <v>59</v>
      </c>
      <c r="AK132" s="1" t="s">
        <v>437</v>
      </c>
      <c r="AL132" s="1" t="s">
        <v>1403</v>
      </c>
      <c r="AM132" s="1" t="s">
        <v>1404</v>
      </c>
      <c r="AN132" s="1" t="s">
        <v>1405</v>
      </c>
    </row>
    <row r="133" spans="1:40" x14ac:dyDescent="0.3">
      <c r="A133" s="1" t="str">
        <f>HYPERLINK("https://hsdes.intel.com/resource/14013185473","14013185473")</f>
        <v>14013185473</v>
      </c>
      <c r="B133" s="1" t="s">
        <v>1406</v>
      </c>
      <c r="C133" s="1" t="s">
        <v>2205</v>
      </c>
      <c r="D133" s="1" t="s">
        <v>2211</v>
      </c>
      <c r="F133" s="1" t="s">
        <v>171</v>
      </c>
      <c r="G133" s="1" t="s">
        <v>38</v>
      </c>
      <c r="H133" s="1" t="s">
        <v>39</v>
      </c>
      <c r="I133" s="1" t="s">
        <v>40</v>
      </c>
      <c r="J133" s="1" t="s">
        <v>41</v>
      </c>
      <c r="K133" s="1" t="s">
        <v>1407</v>
      </c>
      <c r="L133" s="1">
        <v>10</v>
      </c>
      <c r="M133" s="1">
        <v>8</v>
      </c>
      <c r="N133" s="1" t="s">
        <v>1408</v>
      </c>
      <c r="O133" s="1" t="s">
        <v>173</v>
      </c>
      <c r="P133" s="1" t="s">
        <v>1409</v>
      </c>
      <c r="Q133" s="1" t="s">
        <v>1364</v>
      </c>
      <c r="R133" s="1" t="s">
        <v>1410</v>
      </c>
      <c r="S133" s="1" t="s">
        <v>1408</v>
      </c>
      <c r="T133" s="1" t="s">
        <v>48</v>
      </c>
      <c r="U133" s="1" t="s">
        <v>177</v>
      </c>
      <c r="V133" s="1" t="s">
        <v>178</v>
      </c>
      <c r="W133" s="1" t="s">
        <v>1411</v>
      </c>
      <c r="X133" s="1" t="s">
        <v>51</v>
      </c>
      <c r="Y133" s="1" t="s">
        <v>142</v>
      </c>
      <c r="Z133" s="1" t="s">
        <v>1412</v>
      </c>
      <c r="AA133" s="1" t="s">
        <v>1413</v>
      </c>
      <c r="AC133" s="1" t="s">
        <v>55</v>
      </c>
      <c r="AD133" s="1" t="s">
        <v>56</v>
      </c>
      <c r="AF133" s="1" t="s">
        <v>57</v>
      </c>
      <c r="AG133" s="1" t="s">
        <v>58</v>
      </c>
      <c r="AJ133" s="1" t="s">
        <v>59</v>
      </c>
      <c r="AK133" s="1" t="s">
        <v>437</v>
      </c>
      <c r="AL133" s="1" t="s">
        <v>1414</v>
      </c>
      <c r="AM133" s="1" t="s">
        <v>1415</v>
      </c>
      <c r="AN133" s="1" t="s">
        <v>813</v>
      </c>
    </row>
    <row r="134" spans="1:40" x14ac:dyDescent="0.3">
      <c r="A134" s="1" t="str">
        <f>HYPERLINK("https://hsdes.intel.com/resource/14013185479","14013185479")</f>
        <v>14013185479</v>
      </c>
      <c r="B134" s="1" t="s">
        <v>1416</v>
      </c>
      <c r="C134" s="1" t="s">
        <v>2205</v>
      </c>
      <c r="F134" s="1" t="s">
        <v>171</v>
      </c>
      <c r="G134" s="1" t="s">
        <v>38</v>
      </c>
      <c r="H134" s="1" t="s">
        <v>39</v>
      </c>
      <c r="I134" s="1" t="s">
        <v>40</v>
      </c>
      <c r="J134" s="1" t="s">
        <v>41</v>
      </c>
      <c r="K134" s="1" t="s">
        <v>831</v>
      </c>
      <c r="L134" s="1">
        <v>25</v>
      </c>
      <c r="M134" s="1">
        <v>5</v>
      </c>
      <c r="N134" s="1" t="s">
        <v>1417</v>
      </c>
      <c r="O134" s="1" t="s">
        <v>173</v>
      </c>
      <c r="P134" s="1" t="s">
        <v>1418</v>
      </c>
      <c r="Q134" s="1" t="s">
        <v>1419</v>
      </c>
      <c r="R134" s="1" t="s">
        <v>1420</v>
      </c>
      <c r="S134" s="1" t="s">
        <v>1417</v>
      </c>
      <c r="T134" s="1" t="s">
        <v>48</v>
      </c>
      <c r="U134" s="1" t="s">
        <v>177</v>
      </c>
      <c r="V134" s="1" t="s">
        <v>178</v>
      </c>
      <c r="W134" s="1" t="s">
        <v>1421</v>
      </c>
      <c r="X134" s="1" t="s">
        <v>51</v>
      </c>
      <c r="Y134" s="1" t="s">
        <v>52</v>
      </c>
      <c r="Z134" s="1" t="s">
        <v>990</v>
      </c>
      <c r="AA134" s="1" t="s">
        <v>639</v>
      </c>
      <c r="AC134" s="1" t="s">
        <v>55</v>
      </c>
      <c r="AD134" s="1" t="s">
        <v>56</v>
      </c>
      <c r="AF134" s="1" t="s">
        <v>57</v>
      </c>
      <c r="AG134" s="1" t="s">
        <v>58</v>
      </c>
      <c r="AJ134" s="1" t="s">
        <v>59</v>
      </c>
      <c r="AK134" s="1" t="s">
        <v>437</v>
      </c>
      <c r="AL134" s="1" t="s">
        <v>1422</v>
      </c>
      <c r="AM134" s="1" t="s">
        <v>1423</v>
      </c>
      <c r="AN134" s="1" t="s">
        <v>1424</v>
      </c>
    </row>
    <row r="135" spans="1:40" x14ac:dyDescent="0.3">
      <c r="A135" s="1" t="str">
        <f>HYPERLINK("https://hsdes.intel.com/resource/14013185484","14013185484")</f>
        <v>14013185484</v>
      </c>
      <c r="B135" s="1" t="s">
        <v>1425</v>
      </c>
      <c r="C135" s="1" t="s">
        <v>2205</v>
      </c>
      <c r="D135" s="1">
        <v>1</v>
      </c>
      <c r="F135" s="1" t="s">
        <v>171</v>
      </c>
      <c r="G135" s="1" t="s">
        <v>38</v>
      </c>
      <c r="H135" s="1" t="s">
        <v>39</v>
      </c>
      <c r="I135" s="1" t="s">
        <v>40</v>
      </c>
      <c r="J135" s="1" t="s">
        <v>41</v>
      </c>
      <c r="K135" s="1" t="s">
        <v>831</v>
      </c>
      <c r="L135" s="1">
        <v>10</v>
      </c>
      <c r="M135" s="1">
        <v>6</v>
      </c>
      <c r="N135" s="1" t="s">
        <v>1426</v>
      </c>
      <c r="O135" s="1" t="s">
        <v>337</v>
      </c>
      <c r="P135" s="1" t="s">
        <v>1427</v>
      </c>
      <c r="Q135" s="1" t="s">
        <v>622</v>
      </c>
      <c r="R135" s="1" t="s">
        <v>1428</v>
      </c>
      <c r="S135" s="1" t="s">
        <v>1426</v>
      </c>
      <c r="T135" s="1" t="s">
        <v>48</v>
      </c>
      <c r="V135" s="1" t="s">
        <v>178</v>
      </c>
      <c r="W135" s="1" t="s">
        <v>1429</v>
      </c>
      <c r="X135" s="1" t="s">
        <v>51</v>
      </c>
      <c r="Y135" s="1" t="s">
        <v>142</v>
      </c>
      <c r="Z135" s="1" t="s">
        <v>1430</v>
      </c>
      <c r="AA135" s="1" t="s">
        <v>1431</v>
      </c>
      <c r="AC135" s="1" t="s">
        <v>55</v>
      </c>
      <c r="AD135" s="1" t="s">
        <v>56</v>
      </c>
      <c r="AF135" s="1" t="s">
        <v>57</v>
      </c>
      <c r="AG135" s="1" t="s">
        <v>58</v>
      </c>
      <c r="AJ135" s="1" t="s">
        <v>59</v>
      </c>
      <c r="AK135" s="1" t="s">
        <v>437</v>
      </c>
      <c r="AL135" s="1" t="s">
        <v>1432</v>
      </c>
      <c r="AM135" s="1" t="s">
        <v>1433</v>
      </c>
      <c r="AN135" s="1" t="s">
        <v>1434</v>
      </c>
    </row>
    <row r="136" spans="1:40" x14ac:dyDescent="0.3">
      <c r="A136" s="1" t="str">
        <f>HYPERLINK("https://hsdes.intel.com/resource/14013185500","14013185500")</f>
        <v>14013185500</v>
      </c>
      <c r="B136" s="1" t="s">
        <v>1435</v>
      </c>
      <c r="C136" s="1" t="s">
        <v>2205</v>
      </c>
      <c r="F136" s="1" t="s">
        <v>132</v>
      </c>
      <c r="G136" s="1" t="s">
        <v>1436</v>
      </c>
      <c r="H136" s="1" t="s">
        <v>39</v>
      </c>
      <c r="I136" s="1" t="s">
        <v>40</v>
      </c>
      <c r="J136" s="1" t="s">
        <v>41</v>
      </c>
      <c r="K136" s="1" t="s">
        <v>260</v>
      </c>
      <c r="L136" s="1">
        <v>10</v>
      </c>
      <c r="M136" s="1">
        <v>4</v>
      </c>
      <c r="N136" s="1" t="s">
        <v>1437</v>
      </c>
      <c r="O136" s="1" t="s">
        <v>187</v>
      </c>
      <c r="P136" s="1" t="s">
        <v>1438</v>
      </c>
      <c r="Q136" s="1" t="s">
        <v>1260</v>
      </c>
      <c r="R136" s="1" t="s">
        <v>1439</v>
      </c>
      <c r="S136" s="1" t="s">
        <v>1437</v>
      </c>
      <c r="T136" s="1" t="s">
        <v>48</v>
      </c>
      <c r="V136" s="1" t="s">
        <v>37</v>
      </c>
      <c r="W136" s="1" t="s">
        <v>1440</v>
      </c>
      <c r="X136" s="1" t="s">
        <v>51</v>
      </c>
      <c r="Y136" s="1" t="s">
        <v>52</v>
      </c>
      <c r="Z136" s="1" t="s">
        <v>1441</v>
      </c>
      <c r="AA136" s="1" t="s">
        <v>1347</v>
      </c>
      <c r="AC136" s="1" t="s">
        <v>55</v>
      </c>
      <c r="AD136" s="1" t="s">
        <v>56</v>
      </c>
      <c r="AF136" s="1" t="s">
        <v>57</v>
      </c>
      <c r="AG136" s="1" t="s">
        <v>58</v>
      </c>
      <c r="AJ136" s="1" t="s">
        <v>59</v>
      </c>
      <c r="AK136" s="1" t="s">
        <v>60</v>
      </c>
      <c r="AL136" s="1" t="s">
        <v>1442</v>
      </c>
      <c r="AM136" s="1" t="s">
        <v>1443</v>
      </c>
      <c r="AN136" s="1" t="s">
        <v>91</v>
      </c>
    </row>
    <row r="137" spans="1:40" x14ac:dyDescent="0.3">
      <c r="A137" s="1" t="str">
        <f>HYPERLINK("https://hsdes.intel.com/resource/14013185503","14013185503")</f>
        <v>14013185503</v>
      </c>
      <c r="B137" s="1" t="s">
        <v>1444</v>
      </c>
      <c r="C137" s="1" t="s">
        <v>2205</v>
      </c>
      <c r="D137" s="1" t="s">
        <v>2211</v>
      </c>
      <c r="F137" s="1" t="s">
        <v>171</v>
      </c>
      <c r="G137" s="1" t="s">
        <v>38</v>
      </c>
      <c r="H137" s="1" t="s">
        <v>39</v>
      </c>
      <c r="I137" s="1" t="s">
        <v>40</v>
      </c>
      <c r="J137" s="1" t="s">
        <v>41</v>
      </c>
      <c r="K137" s="1" t="s">
        <v>926</v>
      </c>
      <c r="L137" s="1">
        <v>8</v>
      </c>
      <c r="M137" s="1">
        <v>6</v>
      </c>
      <c r="N137" s="1" t="s">
        <v>1445</v>
      </c>
      <c r="O137" s="1" t="s">
        <v>173</v>
      </c>
      <c r="P137" s="1" t="s">
        <v>1446</v>
      </c>
      <c r="Q137" s="1" t="s">
        <v>1447</v>
      </c>
      <c r="R137" s="1" t="s">
        <v>1448</v>
      </c>
      <c r="S137" s="1" t="s">
        <v>1445</v>
      </c>
      <c r="T137" s="1" t="s">
        <v>48</v>
      </c>
      <c r="U137" s="1" t="s">
        <v>177</v>
      </c>
      <c r="V137" s="1" t="s">
        <v>178</v>
      </c>
      <c r="W137" s="1" t="s">
        <v>1449</v>
      </c>
      <c r="X137" s="1" t="s">
        <v>51</v>
      </c>
      <c r="Y137" s="1" t="s">
        <v>52</v>
      </c>
      <c r="Z137" s="1" t="s">
        <v>990</v>
      </c>
      <c r="AA137" s="1" t="s">
        <v>639</v>
      </c>
      <c r="AC137" s="1" t="s">
        <v>55</v>
      </c>
      <c r="AD137" s="1" t="s">
        <v>56</v>
      </c>
      <c r="AF137" s="1" t="s">
        <v>57</v>
      </c>
      <c r="AG137" s="1" t="s">
        <v>58</v>
      </c>
      <c r="AJ137" s="1" t="s">
        <v>59</v>
      </c>
      <c r="AK137" s="1" t="s">
        <v>437</v>
      </c>
      <c r="AL137" s="1" t="s">
        <v>1450</v>
      </c>
      <c r="AM137" s="1" t="s">
        <v>1451</v>
      </c>
      <c r="AN137" s="1" t="s">
        <v>1424</v>
      </c>
    </row>
    <row r="138" spans="1:40" x14ac:dyDescent="0.3">
      <c r="A138" s="1" t="str">
        <f>HYPERLINK("https://hsdes.intel.com/resource/14013185707","14013185707")</f>
        <v>14013185707</v>
      </c>
      <c r="B138" s="1" t="s">
        <v>1452</v>
      </c>
      <c r="C138" s="1" t="s">
        <v>2205</v>
      </c>
      <c r="F138" s="1" t="s">
        <v>37</v>
      </c>
      <c r="G138" s="1" t="s">
        <v>259</v>
      </c>
      <c r="H138" s="1" t="s">
        <v>39</v>
      </c>
      <c r="I138" s="1" t="s">
        <v>40</v>
      </c>
      <c r="J138" s="1" t="s">
        <v>41</v>
      </c>
      <c r="K138" s="1" t="s">
        <v>964</v>
      </c>
      <c r="L138" s="1">
        <v>8</v>
      </c>
      <c r="M138" s="1">
        <v>6</v>
      </c>
      <c r="N138" s="1" t="s">
        <v>1453</v>
      </c>
      <c r="O138" s="1" t="s">
        <v>44</v>
      </c>
      <c r="P138" s="1" t="s">
        <v>1454</v>
      </c>
      <c r="Q138" s="1" t="s">
        <v>1455</v>
      </c>
      <c r="R138" s="1" t="s">
        <v>1456</v>
      </c>
      <c r="S138" s="1" t="s">
        <v>1453</v>
      </c>
      <c r="T138" s="1" t="s">
        <v>73</v>
      </c>
      <c r="V138" s="1" t="s">
        <v>49</v>
      </c>
      <c r="W138" s="1" t="s">
        <v>1457</v>
      </c>
      <c r="X138" s="1" t="s">
        <v>51</v>
      </c>
      <c r="Y138" s="1" t="s">
        <v>142</v>
      </c>
      <c r="Z138" s="1" t="s">
        <v>1458</v>
      </c>
      <c r="AA138" s="1" t="s">
        <v>1459</v>
      </c>
      <c r="AC138" s="1" t="s">
        <v>55</v>
      </c>
      <c r="AD138" s="1" t="s">
        <v>344</v>
      </c>
      <c r="AF138" s="1" t="s">
        <v>57</v>
      </c>
      <c r="AG138" s="1" t="s">
        <v>58</v>
      </c>
      <c r="AJ138" s="1" t="s">
        <v>59</v>
      </c>
      <c r="AK138" s="1" t="s">
        <v>60</v>
      </c>
      <c r="AL138" s="1" t="s">
        <v>1460</v>
      </c>
      <c r="AM138" s="1" t="s">
        <v>1461</v>
      </c>
      <c r="AN138" s="1" t="s">
        <v>1462</v>
      </c>
    </row>
    <row r="139" spans="1:40" x14ac:dyDescent="0.3">
      <c r="A139" s="1" t="str">
        <f>HYPERLINK("https://hsdes.intel.com/resource/14013185714","14013185714")</f>
        <v>14013185714</v>
      </c>
      <c r="B139" s="1" t="s">
        <v>1463</v>
      </c>
      <c r="C139" s="1" t="s">
        <v>2205</v>
      </c>
      <c r="F139" s="1" t="s">
        <v>37</v>
      </c>
      <c r="G139" s="1" t="s">
        <v>259</v>
      </c>
      <c r="H139" s="1" t="s">
        <v>39</v>
      </c>
      <c r="I139" s="1" t="s">
        <v>40</v>
      </c>
      <c r="J139" s="1" t="s">
        <v>41</v>
      </c>
      <c r="K139" s="1" t="s">
        <v>964</v>
      </c>
      <c r="L139" s="1">
        <v>8</v>
      </c>
      <c r="M139" s="1">
        <v>6</v>
      </c>
      <c r="N139" s="1" t="s">
        <v>1464</v>
      </c>
      <c r="O139" s="1" t="s">
        <v>44</v>
      </c>
      <c r="P139" s="1" t="s">
        <v>1454</v>
      </c>
      <c r="Q139" s="1" t="s">
        <v>1455</v>
      </c>
      <c r="R139" s="1" t="s">
        <v>1465</v>
      </c>
      <c r="S139" s="1" t="s">
        <v>1464</v>
      </c>
      <c r="T139" s="1" t="s">
        <v>73</v>
      </c>
      <c r="V139" s="1" t="s">
        <v>49</v>
      </c>
      <c r="W139" s="1" t="s">
        <v>1466</v>
      </c>
      <c r="X139" s="1" t="s">
        <v>51</v>
      </c>
      <c r="Y139" s="1" t="s">
        <v>142</v>
      </c>
      <c r="Z139" s="1" t="s">
        <v>1458</v>
      </c>
      <c r="AA139" s="1" t="s">
        <v>1459</v>
      </c>
      <c r="AC139" s="1" t="s">
        <v>55</v>
      </c>
      <c r="AD139" s="1" t="s">
        <v>344</v>
      </c>
      <c r="AF139" s="1" t="s">
        <v>57</v>
      </c>
      <c r="AG139" s="1" t="s">
        <v>58</v>
      </c>
      <c r="AJ139" s="1" t="s">
        <v>59</v>
      </c>
      <c r="AK139" s="1" t="s">
        <v>60</v>
      </c>
      <c r="AL139" s="1" t="s">
        <v>1467</v>
      </c>
      <c r="AM139" s="1" t="s">
        <v>1468</v>
      </c>
      <c r="AN139" s="1" t="s">
        <v>1469</v>
      </c>
    </row>
    <row r="140" spans="1:40" x14ac:dyDescent="0.3">
      <c r="A140" s="1" t="str">
        <f>HYPERLINK("https://hsdes.intel.com/resource/14013185732","14013185732")</f>
        <v>14013185732</v>
      </c>
      <c r="B140" s="1" t="s">
        <v>1470</v>
      </c>
      <c r="C140" s="1" t="s">
        <v>2205</v>
      </c>
      <c r="D140" s="1" t="s">
        <v>2212</v>
      </c>
      <c r="F140" s="1" t="s">
        <v>542</v>
      </c>
      <c r="G140" s="1" t="s">
        <v>259</v>
      </c>
      <c r="H140" s="1" t="s">
        <v>39</v>
      </c>
      <c r="I140" s="1" t="s">
        <v>40</v>
      </c>
      <c r="J140" s="1" t="s">
        <v>41</v>
      </c>
      <c r="K140" s="1" t="s">
        <v>42</v>
      </c>
      <c r="L140" s="1">
        <v>15</v>
      </c>
      <c r="M140" s="1">
        <v>10</v>
      </c>
      <c r="N140" s="1" t="s">
        <v>1471</v>
      </c>
      <c r="O140" s="1" t="s">
        <v>882</v>
      </c>
      <c r="P140" s="1" t="s">
        <v>1472</v>
      </c>
      <c r="Q140" s="1" t="s">
        <v>987</v>
      </c>
      <c r="R140" s="1" t="s">
        <v>1473</v>
      </c>
      <c r="S140" s="1" t="s">
        <v>1471</v>
      </c>
      <c r="T140" s="1" t="s">
        <v>73</v>
      </c>
      <c r="V140" s="1" t="s">
        <v>542</v>
      </c>
      <c r="W140" s="1" t="s">
        <v>1474</v>
      </c>
      <c r="X140" s="1" t="s">
        <v>51</v>
      </c>
      <c r="Y140" s="1" t="s">
        <v>142</v>
      </c>
      <c r="Z140" s="1" t="s">
        <v>1475</v>
      </c>
      <c r="AA140" s="1" t="s">
        <v>1476</v>
      </c>
      <c r="AC140" s="1" t="s">
        <v>55</v>
      </c>
      <c r="AD140" s="1" t="s">
        <v>56</v>
      </c>
      <c r="AF140" s="1" t="s">
        <v>57</v>
      </c>
      <c r="AG140" s="1" t="s">
        <v>58</v>
      </c>
      <c r="AJ140" s="1" t="s">
        <v>59</v>
      </c>
      <c r="AK140" s="1" t="s">
        <v>60</v>
      </c>
      <c r="AL140" s="1" t="s">
        <v>1477</v>
      </c>
      <c r="AM140" s="1" t="s">
        <v>1478</v>
      </c>
      <c r="AN140" s="1" t="s">
        <v>1479</v>
      </c>
    </row>
    <row r="141" spans="1:40" x14ac:dyDescent="0.3">
      <c r="A141" s="1" t="str">
        <f>HYPERLINK("https://hsdes.intel.com/resource/14013185755","14013185755")</f>
        <v>14013185755</v>
      </c>
      <c r="B141" s="1" t="s">
        <v>1480</v>
      </c>
      <c r="C141" s="1" t="s">
        <v>2205</v>
      </c>
      <c r="D141" s="1" t="s">
        <v>2211</v>
      </c>
      <c r="F141" s="1" t="s">
        <v>93</v>
      </c>
      <c r="G141" s="1" t="s">
        <v>1481</v>
      </c>
      <c r="H141" s="1" t="s">
        <v>39</v>
      </c>
      <c r="I141" s="1" t="s">
        <v>40</v>
      </c>
      <c r="J141" s="1" t="s">
        <v>41</v>
      </c>
      <c r="K141" s="1" t="s">
        <v>94</v>
      </c>
      <c r="L141" s="1">
        <v>25</v>
      </c>
      <c r="M141" s="1">
        <v>18</v>
      </c>
      <c r="N141" s="1" t="s">
        <v>1482</v>
      </c>
      <c r="O141" s="1" t="s">
        <v>96</v>
      </c>
      <c r="P141" s="1" t="s">
        <v>1483</v>
      </c>
      <c r="Q141" s="1" t="s">
        <v>1484</v>
      </c>
      <c r="R141" s="1" t="s">
        <v>1485</v>
      </c>
      <c r="S141" s="1" t="s">
        <v>1482</v>
      </c>
      <c r="T141" s="1" t="s">
        <v>73</v>
      </c>
      <c r="V141" s="1" t="s">
        <v>100</v>
      </c>
      <c r="W141" s="1" t="s">
        <v>1486</v>
      </c>
      <c r="X141" s="1" t="s">
        <v>51</v>
      </c>
      <c r="Y141" s="1" t="s">
        <v>52</v>
      </c>
      <c r="Z141" s="1" t="s">
        <v>1487</v>
      </c>
      <c r="AA141" s="1" t="s">
        <v>310</v>
      </c>
      <c r="AC141" s="1" t="s">
        <v>55</v>
      </c>
      <c r="AD141" s="1" t="s">
        <v>56</v>
      </c>
      <c r="AF141" s="1" t="s">
        <v>104</v>
      </c>
      <c r="AG141" s="1" t="s">
        <v>58</v>
      </c>
      <c r="AJ141" s="1" t="s">
        <v>59</v>
      </c>
      <c r="AK141" s="1" t="s">
        <v>215</v>
      </c>
      <c r="AL141" s="1" t="s">
        <v>1488</v>
      </c>
      <c r="AM141" s="1" t="s">
        <v>1489</v>
      </c>
      <c r="AN141" s="1" t="s">
        <v>1424</v>
      </c>
    </row>
    <row r="142" spans="1:40" x14ac:dyDescent="0.3">
      <c r="A142" s="1" t="str">
        <f>HYPERLINK("https://hsdes.intel.com/resource/14013185758","14013185758")</f>
        <v>14013185758</v>
      </c>
      <c r="B142" s="1" t="s">
        <v>1490</v>
      </c>
      <c r="C142" s="1" t="s">
        <v>2205</v>
      </c>
      <c r="D142" s="1">
        <v>1</v>
      </c>
      <c r="F142" s="1" t="s">
        <v>93</v>
      </c>
      <c r="G142" s="1" t="s">
        <v>66</v>
      </c>
      <c r="H142" s="1" t="s">
        <v>39</v>
      </c>
      <c r="I142" s="1" t="s">
        <v>40</v>
      </c>
      <c r="J142" s="1" t="s">
        <v>41</v>
      </c>
      <c r="K142" s="1" t="s">
        <v>94</v>
      </c>
      <c r="L142" s="1">
        <v>25</v>
      </c>
      <c r="M142" s="1">
        <v>18</v>
      </c>
      <c r="N142" s="1" t="s">
        <v>1491</v>
      </c>
      <c r="O142" s="1" t="s">
        <v>96</v>
      </c>
      <c r="P142" s="1" t="s">
        <v>1492</v>
      </c>
      <c r="Q142" s="1" t="s">
        <v>210</v>
      </c>
      <c r="R142" s="1" t="s">
        <v>1493</v>
      </c>
      <c r="S142" s="1" t="s">
        <v>1491</v>
      </c>
      <c r="T142" s="1" t="s">
        <v>73</v>
      </c>
      <c r="V142" s="1" t="s">
        <v>100</v>
      </c>
      <c r="W142" s="1" t="s">
        <v>1494</v>
      </c>
      <c r="X142" s="1" t="s">
        <v>51</v>
      </c>
      <c r="Y142" s="1" t="s">
        <v>52</v>
      </c>
      <c r="Z142" s="1" t="s">
        <v>399</v>
      </c>
      <c r="AA142" s="1" t="s">
        <v>310</v>
      </c>
      <c r="AC142" s="1" t="s">
        <v>55</v>
      </c>
      <c r="AD142" s="1" t="s">
        <v>56</v>
      </c>
      <c r="AF142" s="1" t="s">
        <v>104</v>
      </c>
      <c r="AG142" s="1" t="s">
        <v>58</v>
      </c>
      <c r="AJ142" s="1" t="s">
        <v>59</v>
      </c>
      <c r="AK142" s="1" t="s">
        <v>1495</v>
      </c>
      <c r="AL142" s="1" t="s">
        <v>1496</v>
      </c>
      <c r="AM142" s="1" t="s">
        <v>1497</v>
      </c>
      <c r="AN142" s="1" t="s">
        <v>91</v>
      </c>
    </row>
    <row r="143" spans="1:40" x14ac:dyDescent="0.3">
      <c r="A143" s="1" t="str">
        <f>HYPERLINK("https://hsdes.intel.com/resource/14013185811","14013185811")</f>
        <v>14013185811</v>
      </c>
      <c r="B143" s="1" t="s">
        <v>1498</v>
      </c>
      <c r="C143" s="1" t="s">
        <v>2205</v>
      </c>
      <c r="F143" s="1" t="s">
        <v>334</v>
      </c>
      <c r="G143" s="1" t="s">
        <v>66</v>
      </c>
      <c r="H143" s="1" t="s">
        <v>39</v>
      </c>
      <c r="I143" s="1" t="s">
        <v>40</v>
      </c>
      <c r="J143" s="1" t="s">
        <v>41</v>
      </c>
      <c r="K143" s="1" t="s">
        <v>1319</v>
      </c>
      <c r="L143" s="1">
        <v>30</v>
      </c>
      <c r="M143" s="1">
        <v>26</v>
      </c>
      <c r="N143" s="1" t="s">
        <v>1499</v>
      </c>
      <c r="O143" s="1" t="s">
        <v>69</v>
      </c>
      <c r="P143" s="1" t="s">
        <v>1500</v>
      </c>
      <c r="Q143" s="1" t="s">
        <v>1501</v>
      </c>
      <c r="R143" s="1" t="s">
        <v>1502</v>
      </c>
      <c r="S143" s="1" t="s">
        <v>1499</v>
      </c>
      <c r="T143" s="1" t="s">
        <v>48</v>
      </c>
      <c r="V143" s="1" t="s">
        <v>100</v>
      </c>
      <c r="W143" s="1" t="s">
        <v>1503</v>
      </c>
      <c r="X143" s="1" t="s">
        <v>51</v>
      </c>
      <c r="Y143" s="1" t="s">
        <v>52</v>
      </c>
      <c r="Z143" s="1" t="s">
        <v>1504</v>
      </c>
      <c r="AA143" s="1" t="s">
        <v>1505</v>
      </c>
      <c r="AC143" s="1" t="s">
        <v>55</v>
      </c>
      <c r="AD143" s="1" t="s">
        <v>344</v>
      </c>
      <c r="AF143" s="1" t="s">
        <v>276</v>
      </c>
      <c r="AG143" s="1" t="s">
        <v>58</v>
      </c>
      <c r="AJ143" s="1" t="s">
        <v>59</v>
      </c>
      <c r="AK143" s="1" t="s">
        <v>1327</v>
      </c>
      <c r="AL143" s="1" t="s">
        <v>1506</v>
      </c>
      <c r="AM143" s="1" t="s">
        <v>1507</v>
      </c>
      <c r="AN143" s="1" t="s">
        <v>591</v>
      </c>
    </row>
    <row r="144" spans="1:40" x14ac:dyDescent="0.3">
      <c r="A144" s="1" t="str">
        <f>HYPERLINK("https://hsdes.intel.com/resource/14013185824","14013185824")</f>
        <v>14013185824</v>
      </c>
      <c r="B144" s="1" t="s">
        <v>1508</v>
      </c>
      <c r="C144" s="1" t="s">
        <v>2205</v>
      </c>
      <c r="D144" s="1">
        <v>1</v>
      </c>
      <c r="F144" s="1" t="s">
        <v>542</v>
      </c>
      <c r="G144" s="1" t="s">
        <v>66</v>
      </c>
      <c r="H144" s="1" t="s">
        <v>39</v>
      </c>
      <c r="I144" s="1" t="s">
        <v>40</v>
      </c>
      <c r="J144" s="1" t="s">
        <v>41</v>
      </c>
      <c r="K144" s="1" t="s">
        <v>42</v>
      </c>
      <c r="L144" s="1">
        <v>20</v>
      </c>
      <c r="M144" s="1">
        <v>15</v>
      </c>
      <c r="N144" s="1" t="s">
        <v>1509</v>
      </c>
      <c r="O144" s="1" t="s">
        <v>882</v>
      </c>
      <c r="P144" s="1" t="s">
        <v>1510</v>
      </c>
      <c r="Q144" s="1" t="s">
        <v>1511</v>
      </c>
      <c r="R144" s="1" t="s">
        <v>1512</v>
      </c>
      <c r="S144" s="1" t="s">
        <v>1509</v>
      </c>
      <c r="T144" s="1" t="s">
        <v>73</v>
      </c>
      <c r="V144" s="1" t="s">
        <v>542</v>
      </c>
      <c r="W144" s="1" t="s">
        <v>1513</v>
      </c>
      <c r="X144" s="1" t="s">
        <v>51</v>
      </c>
      <c r="Y144" s="1" t="s">
        <v>142</v>
      </c>
      <c r="Z144" s="1" t="s">
        <v>980</v>
      </c>
      <c r="AA144" s="1" t="s">
        <v>1514</v>
      </c>
      <c r="AC144" s="1" t="s">
        <v>55</v>
      </c>
      <c r="AD144" s="1" t="s">
        <v>56</v>
      </c>
      <c r="AF144" s="1" t="s">
        <v>104</v>
      </c>
      <c r="AG144" s="1" t="s">
        <v>58</v>
      </c>
      <c r="AJ144" s="1" t="s">
        <v>59</v>
      </c>
      <c r="AK144" s="1" t="s">
        <v>60</v>
      </c>
      <c r="AL144" s="1" t="s">
        <v>1515</v>
      </c>
      <c r="AM144" s="1" t="s">
        <v>1516</v>
      </c>
      <c r="AN144" s="1" t="s">
        <v>1517</v>
      </c>
    </row>
    <row r="145" spans="1:40" x14ac:dyDescent="0.3">
      <c r="A145" s="1" t="str">
        <f>HYPERLINK("https://hsdes.intel.com/resource/14013185827","14013185827")</f>
        <v>14013185827</v>
      </c>
      <c r="B145" s="1" t="s">
        <v>1518</v>
      </c>
      <c r="C145" s="1" t="s">
        <v>2205</v>
      </c>
      <c r="D145" s="1">
        <v>1</v>
      </c>
      <c r="F145" s="1" t="s">
        <v>542</v>
      </c>
      <c r="G145" s="1" t="s">
        <v>66</v>
      </c>
      <c r="H145" s="1" t="s">
        <v>39</v>
      </c>
      <c r="I145" s="1" t="s">
        <v>40</v>
      </c>
      <c r="J145" s="1" t="s">
        <v>41</v>
      </c>
      <c r="K145" s="1" t="s">
        <v>42</v>
      </c>
      <c r="L145" s="1">
        <v>30</v>
      </c>
      <c r="M145" s="1">
        <v>20</v>
      </c>
      <c r="N145" s="1" t="s">
        <v>1519</v>
      </c>
      <c r="O145" s="1" t="s">
        <v>882</v>
      </c>
      <c r="P145" s="1" t="s">
        <v>1520</v>
      </c>
      <c r="Q145" s="1" t="s">
        <v>1511</v>
      </c>
      <c r="R145" s="1" t="s">
        <v>1521</v>
      </c>
      <c r="S145" s="1" t="s">
        <v>1519</v>
      </c>
      <c r="T145" s="1" t="s">
        <v>73</v>
      </c>
      <c r="V145" s="1" t="s">
        <v>542</v>
      </c>
      <c r="W145" s="1" t="s">
        <v>1522</v>
      </c>
      <c r="X145" s="1" t="s">
        <v>51</v>
      </c>
      <c r="Y145" s="1" t="s">
        <v>52</v>
      </c>
      <c r="Z145" s="1" t="s">
        <v>837</v>
      </c>
      <c r="AA145" s="1" t="s">
        <v>743</v>
      </c>
      <c r="AC145" s="1" t="s">
        <v>55</v>
      </c>
      <c r="AD145" s="1" t="s">
        <v>56</v>
      </c>
      <c r="AF145" s="1" t="s">
        <v>104</v>
      </c>
      <c r="AG145" s="1" t="s">
        <v>58</v>
      </c>
      <c r="AJ145" s="1" t="s">
        <v>59</v>
      </c>
      <c r="AK145" s="1" t="s">
        <v>60</v>
      </c>
      <c r="AL145" s="1" t="s">
        <v>1523</v>
      </c>
      <c r="AM145" s="1" t="s">
        <v>1524</v>
      </c>
      <c r="AN145" s="1" t="s">
        <v>1525</v>
      </c>
    </row>
    <row r="146" spans="1:40" x14ac:dyDescent="0.3">
      <c r="A146" s="1" t="str">
        <f>HYPERLINK("https://hsdes.intel.com/resource/14013185830","14013185830")</f>
        <v>14013185830</v>
      </c>
      <c r="B146" s="1" t="s">
        <v>1526</v>
      </c>
      <c r="C146" s="1" t="s">
        <v>2205</v>
      </c>
      <c r="F146" s="1" t="s">
        <v>542</v>
      </c>
      <c r="G146" s="1" t="s">
        <v>38</v>
      </c>
      <c r="H146" s="1" t="s">
        <v>39</v>
      </c>
      <c r="I146" s="1" t="s">
        <v>40</v>
      </c>
      <c r="J146" s="1" t="s">
        <v>41</v>
      </c>
      <c r="K146" s="1" t="s">
        <v>42</v>
      </c>
      <c r="L146" s="1">
        <v>30</v>
      </c>
      <c r="M146" s="1">
        <v>20</v>
      </c>
      <c r="N146" s="1" t="s">
        <v>1527</v>
      </c>
      <c r="O146" s="1" t="s">
        <v>882</v>
      </c>
      <c r="P146" s="1" t="s">
        <v>1528</v>
      </c>
      <c r="Q146" s="1" t="s">
        <v>1529</v>
      </c>
      <c r="R146" s="1" t="s">
        <v>1530</v>
      </c>
      <c r="S146" s="1" t="s">
        <v>1527</v>
      </c>
      <c r="T146" s="1" t="s">
        <v>48</v>
      </c>
      <c r="V146" s="1" t="s">
        <v>542</v>
      </c>
      <c r="W146" s="1" t="s">
        <v>1531</v>
      </c>
      <c r="X146" s="1" t="s">
        <v>51</v>
      </c>
      <c r="Y146" s="1" t="s">
        <v>52</v>
      </c>
      <c r="Z146" s="1" t="s">
        <v>837</v>
      </c>
      <c r="AA146" s="1" t="s">
        <v>725</v>
      </c>
      <c r="AC146" s="1" t="s">
        <v>55</v>
      </c>
      <c r="AD146" s="1" t="s">
        <v>56</v>
      </c>
      <c r="AF146" s="1" t="s">
        <v>104</v>
      </c>
      <c r="AG146" s="1" t="s">
        <v>58</v>
      </c>
      <c r="AJ146" s="1" t="s">
        <v>59</v>
      </c>
      <c r="AK146" s="1" t="s">
        <v>60</v>
      </c>
      <c r="AL146" s="1" t="s">
        <v>1532</v>
      </c>
      <c r="AM146" s="1" t="s">
        <v>1533</v>
      </c>
      <c r="AN146" s="1" t="s">
        <v>1534</v>
      </c>
    </row>
    <row r="147" spans="1:40" x14ac:dyDescent="0.3">
      <c r="A147" s="1" t="str">
        <f>HYPERLINK("https://hsdes.intel.com/resource/14013185840","14013185840")</f>
        <v>14013185840</v>
      </c>
      <c r="B147" s="1" t="s">
        <v>1535</v>
      </c>
      <c r="C147" s="1" t="s">
        <v>2205</v>
      </c>
      <c r="F147" s="1" t="s">
        <v>132</v>
      </c>
      <c r="G147" s="1" t="s">
        <v>38</v>
      </c>
      <c r="H147" s="1" t="s">
        <v>39</v>
      </c>
      <c r="I147" s="1" t="s">
        <v>40</v>
      </c>
      <c r="J147" s="1" t="s">
        <v>41</v>
      </c>
      <c r="K147" s="1" t="s">
        <v>135</v>
      </c>
      <c r="L147" s="1">
        <v>8</v>
      </c>
      <c r="M147" s="1">
        <v>6</v>
      </c>
      <c r="N147" s="1" t="s">
        <v>1536</v>
      </c>
      <c r="O147" s="1" t="s">
        <v>137</v>
      </c>
      <c r="P147" s="1" t="s">
        <v>1537</v>
      </c>
      <c r="Q147" s="1" t="s">
        <v>1538</v>
      </c>
      <c r="R147" s="1" t="s">
        <v>1539</v>
      </c>
      <c r="S147" s="1" t="s">
        <v>1536</v>
      </c>
      <c r="T147" s="1" t="s">
        <v>73</v>
      </c>
      <c r="V147" s="1" t="s">
        <v>37</v>
      </c>
      <c r="W147" s="1" t="s">
        <v>1540</v>
      </c>
      <c r="X147" s="1" t="s">
        <v>51</v>
      </c>
      <c r="Y147" s="1" t="s">
        <v>142</v>
      </c>
      <c r="Z147" s="1" t="s">
        <v>742</v>
      </c>
      <c r="AA147" s="1" t="s">
        <v>743</v>
      </c>
      <c r="AC147" s="1" t="s">
        <v>55</v>
      </c>
      <c r="AD147" s="1" t="s">
        <v>56</v>
      </c>
      <c r="AF147" s="1" t="s">
        <v>57</v>
      </c>
      <c r="AG147" s="1" t="s">
        <v>58</v>
      </c>
      <c r="AJ147" s="1" t="s">
        <v>59</v>
      </c>
      <c r="AK147" s="1" t="s">
        <v>60</v>
      </c>
      <c r="AL147" s="1" t="s">
        <v>1286</v>
      </c>
      <c r="AM147" s="1" t="s">
        <v>1541</v>
      </c>
      <c r="AN147" s="1" t="s">
        <v>1542</v>
      </c>
    </row>
    <row r="148" spans="1:40" x14ac:dyDescent="0.3">
      <c r="A148" s="1" t="str">
        <f>HYPERLINK("https://hsdes.intel.com/resource/14013185842","14013185842")</f>
        <v>14013185842</v>
      </c>
      <c r="B148" s="1" t="s">
        <v>1543</v>
      </c>
      <c r="C148" s="1" t="s">
        <v>2205</v>
      </c>
      <c r="F148" s="1" t="s">
        <v>132</v>
      </c>
      <c r="G148" s="1" t="s">
        <v>38</v>
      </c>
      <c r="H148" s="1" t="s">
        <v>39</v>
      </c>
      <c r="I148" s="1" t="s">
        <v>40</v>
      </c>
      <c r="J148" s="1" t="s">
        <v>41</v>
      </c>
      <c r="K148" s="1" t="s">
        <v>260</v>
      </c>
      <c r="L148" s="1">
        <v>15</v>
      </c>
      <c r="M148" s="1">
        <v>15</v>
      </c>
      <c r="N148" s="1" t="s">
        <v>1544</v>
      </c>
      <c r="O148" s="1" t="s">
        <v>187</v>
      </c>
      <c r="P148" s="1" t="s">
        <v>1545</v>
      </c>
      <c r="Q148" s="1" t="s">
        <v>1231</v>
      </c>
      <c r="R148" s="1" t="s">
        <v>1546</v>
      </c>
      <c r="S148" s="1" t="s">
        <v>1544</v>
      </c>
      <c r="T148" s="1" t="s">
        <v>73</v>
      </c>
      <c r="V148" s="1" t="s">
        <v>37</v>
      </c>
      <c r="W148" s="1" t="s">
        <v>1547</v>
      </c>
      <c r="X148" s="1" t="s">
        <v>51</v>
      </c>
      <c r="Y148" s="1" t="s">
        <v>52</v>
      </c>
      <c r="Z148" s="1" t="s">
        <v>1548</v>
      </c>
      <c r="AA148" s="1" t="s">
        <v>743</v>
      </c>
      <c r="AC148" s="1" t="s">
        <v>55</v>
      </c>
      <c r="AD148" s="1" t="s">
        <v>56</v>
      </c>
      <c r="AF148" s="1" t="s">
        <v>104</v>
      </c>
      <c r="AG148" s="1" t="s">
        <v>58</v>
      </c>
      <c r="AJ148" s="1" t="s">
        <v>59</v>
      </c>
      <c r="AK148" s="1" t="s">
        <v>60</v>
      </c>
      <c r="AL148" s="1" t="s">
        <v>1549</v>
      </c>
      <c r="AM148" s="1" t="s">
        <v>1550</v>
      </c>
      <c r="AN148" s="1" t="s">
        <v>1551</v>
      </c>
    </row>
    <row r="149" spans="1:40" x14ac:dyDescent="0.3">
      <c r="A149" s="1" t="str">
        <f>HYPERLINK("https://hsdes.intel.com/resource/14013185879","14013185879")</f>
        <v>14013185879</v>
      </c>
      <c r="B149" s="1" t="s">
        <v>1552</v>
      </c>
      <c r="C149" s="1" t="s">
        <v>2205</v>
      </c>
      <c r="F149" s="1" t="s">
        <v>334</v>
      </c>
      <c r="G149" s="1" t="s">
        <v>259</v>
      </c>
      <c r="H149" s="1" t="s">
        <v>39</v>
      </c>
      <c r="I149" s="1" t="s">
        <v>40</v>
      </c>
      <c r="J149" s="1" t="s">
        <v>41</v>
      </c>
      <c r="K149" s="1" t="s">
        <v>1553</v>
      </c>
      <c r="L149" s="1">
        <v>10</v>
      </c>
      <c r="M149" s="1">
        <v>5</v>
      </c>
      <c r="N149" s="1" t="s">
        <v>1554</v>
      </c>
      <c r="O149" s="1" t="s">
        <v>337</v>
      </c>
      <c r="P149" s="1" t="s">
        <v>1555</v>
      </c>
      <c r="Q149" s="1" t="s">
        <v>1556</v>
      </c>
      <c r="R149" s="1" t="s">
        <v>1557</v>
      </c>
      <c r="S149" s="1" t="s">
        <v>1554</v>
      </c>
      <c r="T149" s="1" t="s">
        <v>73</v>
      </c>
      <c r="V149" s="1" t="s">
        <v>100</v>
      </c>
      <c r="W149" s="1" t="s">
        <v>1558</v>
      </c>
      <c r="X149" s="1" t="s">
        <v>1075</v>
      </c>
      <c r="Y149" s="1" t="s">
        <v>52</v>
      </c>
      <c r="Z149" s="1" t="s">
        <v>1559</v>
      </c>
      <c r="AA149" s="1" t="s">
        <v>1560</v>
      </c>
      <c r="AC149" s="1" t="s">
        <v>55</v>
      </c>
      <c r="AD149" s="1" t="s">
        <v>128</v>
      </c>
      <c r="AF149" s="1" t="s">
        <v>57</v>
      </c>
      <c r="AG149" s="1" t="s">
        <v>58</v>
      </c>
      <c r="AJ149" s="1" t="s">
        <v>59</v>
      </c>
      <c r="AK149" s="1" t="s">
        <v>60</v>
      </c>
      <c r="AL149" s="1" t="s">
        <v>1561</v>
      </c>
      <c r="AM149" s="1" t="s">
        <v>1562</v>
      </c>
      <c r="AN149" s="1" t="s">
        <v>1563</v>
      </c>
    </row>
    <row r="150" spans="1:40" x14ac:dyDescent="0.3">
      <c r="A150" s="1" t="str">
        <f>HYPERLINK("https://hsdes.intel.com/resource/14013185899","14013185899")</f>
        <v>14013185899</v>
      </c>
      <c r="B150" s="1" t="s">
        <v>630</v>
      </c>
      <c r="C150" s="1" t="s">
        <v>2205</v>
      </c>
      <c r="D150" s="1" t="s">
        <v>2211</v>
      </c>
      <c r="E150" s="1" t="s">
        <v>631</v>
      </c>
      <c r="F150" s="1" t="s">
        <v>93</v>
      </c>
      <c r="G150" s="1" t="s">
        <v>259</v>
      </c>
      <c r="H150" s="1" t="s">
        <v>39</v>
      </c>
      <c r="I150" s="1" t="s">
        <v>40</v>
      </c>
      <c r="J150" s="1" t="s">
        <v>41</v>
      </c>
      <c r="K150" s="1" t="s">
        <v>1564</v>
      </c>
      <c r="L150" s="1">
        <v>20</v>
      </c>
      <c r="M150" s="1">
        <v>15</v>
      </c>
      <c r="N150" s="1" t="s">
        <v>1565</v>
      </c>
      <c r="O150" s="1" t="s">
        <v>96</v>
      </c>
      <c r="P150" s="1" t="s">
        <v>1566</v>
      </c>
      <c r="Q150" s="1" t="s">
        <v>635</v>
      </c>
      <c r="R150" s="1" t="s">
        <v>1567</v>
      </c>
      <c r="S150" s="1" t="s">
        <v>1565</v>
      </c>
      <c r="T150" s="1" t="s">
        <v>73</v>
      </c>
      <c r="V150" s="1" t="s">
        <v>100</v>
      </c>
      <c r="W150" s="1" t="s">
        <v>637</v>
      </c>
      <c r="X150" s="1" t="s">
        <v>1075</v>
      </c>
      <c r="Y150" s="1" t="s">
        <v>142</v>
      </c>
      <c r="Z150" s="1" t="s">
        <v>1568</v>
      </c>
      <c r="AA150" s="1" t="s">
        <v>1569</v>
      </c>
      <c r="AC150" s="1" t="s">
        <v>55</v>
      </c>
      <c r="AD150" s="1" t="s">
        <v>56</v>
      </c>
      <c r="AF150" s="1" t="s">
        <v>104</v>
      </c>
      <c r="AG150" s="1" t="s">
        <v>58</v>
      </c>
      <c r="AJ150" s="1" t="s">
        <v>59</v>
      </c>
      <c r="AK150" s="1" t="s">
        <v>60</v>
      </c>
      <c r="AL150" s="1" t="s">
        <v>640</v>
      </c>
      <c r="AM150" s="1" t="s">
        <v>1570</v>
      </c>
      <c r="AN150" s="1" t="s">
        <v>1571</v>
      </c>
    </row>
    <row r="151" spans="1:40" x14ac:dyDescent="0.3">
      <c r="A151" s="1" t="str">
        <f>HYPERLINK("https://hsdes.intel.com/resource/14013185902","14013185902")</f>
        <v>14013185902</v>
      </c>
      <c r="B151" s="1" t="s">
        <v>1572</v>
      </c>
      <c r="C151" s="1" t="s">
        <v>2205</v>
      </c>
      <c r="D151" s="1">
        <v>1</v>
      </c>
      <c r="F151" s="1" t="s">
        <v>93</v>
      </c>
      <c r="G151" s="1" t="s">
        <v>259</v>
      </c>
      <c r="H151" s="1" t="s">
        <v>39</v>
      </c>
      <c r="I151" s="1" t="s">
        <v>40</v>
      </c>
      <c r="J151" s="1" t="s">
        <v>41</v>
      </c>
      <c r="K151" s="1" t="s">
        <v>1564</v>
      </c>
      <c r="L151" s="1">
        <v>20</v>
      </c>
      <c r="M151" s="1">
        <v>10</v>
      </c>
      <c r="N151" s="1" t="s">
        <v>1573</v>
      </c>
      <c r="O151" s="1" t="s">
        <v>96</v>
      </c>
      <c r="P151" s="1" t="s">
        <v>1574</v>
      </c>
      <c r="Q151" s="1" t="s">
        <v>1575</v>
      </c>
      <c r="R151" s="1" t="s">
        <v>1576</v>
      </c>
      <c r="S151" s="1" t="s">
        <v>1573</v>
      </c>
      <c r="T151" s="1" t="s">
        <v>73</v>
      </c>
      <c r="V151" s="1" t="s">
        <v>100</v>
      </c>
      <c r="W151" s="1" t="s">
        <v>1577</v>
      </c>
      <c r="X151" s="1" t="s">
        <v>1075</v>
      </c>
      <c r="Y151" s="1" t="s">
        <v>52</v>
      </c>
      <c r="Z151" s="1" t="s">
        <v>1578</v>
      </c>
      <c r="AA151" s="1" t="s">
        <v>1569</v>
      </c>
      <c r="AC151" s="1" t="s">
        <v>55</v>
      </c>
      <c r="AD151" s="1" t="s">
        <v>128</v>
      </c>
      <c r="AF151" s="1" t="s">
        <v>57</v>
      </c>
      <c r="AG151" s="1" t="s">
        <v>58</v>
      </c>
      <c r="AJ151" s="1" t="s">
        <v>59</v>
      </c>
      <c r="AK151" s="1" t="s">
        <v>60</v>
      </c>
      <c r="AL151" s="1" t="s">
        <v>1579</v>
      </c>
      <c r="AM151" s="1" t="s">
        <v>1580</v>
      </c>
      <c r="AN151" s="1" t="s">
        <v>1581</v>
      </c>
    </row>
    <row r="152" spans="1:40" x14ac:dyDescent="0.3">
      <c r="A152" s="1" t="str">
        <f>HYPERLINK("https://hsdes.intel.com/resource/14013185986","14013185986")</f>
        <v>14013185986</v>
      </c>
      <c r="B152" s="1" t="s">
        <v>1582</v>
      </c>
      <c r="C152" s="1" t="s">
        <v>2205</v>
      </c>
      <c r="D152" s="1">
        <v>1</v>
      </c>
      <c r="F152" s="1" t="s">
        <v>171</v>
      </c>
      <c r="G152" s="1" t="s">
        <v>259</v>
      </c>
      <c r="H152" s="1" t="s">
        <v>39</v>
      </c>
      <c r="I152" s="1" t="s">
        <v>40</v>
      </c>
      <c r="J152" s="1" t="s">
        <v>41</v>
      </c>
      <c r="K152" s="1" t="s">
        <v>1583</v>
      </c>
      <c r="L152" s="1">
        <v>20</v>
      </c>
      <c r="M152" s="1">
        <v>17</v>
      </c>
      <c r="N152" s="1" t="s">
        <v>1584</v>
      </c>
      <c r="O152" s="1" t="s">
        <v>173</v>
      </c>
      <c r="P152" s="1" t="s">
        <v>1585</v>
      </c>
      <c r="Q152" s="1" t="s">
        <v>1586</v>
      </c>
      <c r="R152" s="1" t="s">
        <v>1587</v>
      </c>
      <c r="S152" s="1" t="s">
        <v>1584</v>
      </c>
      <c r="T152" s="1" t="s">
        <v>48</v>
      </c>
      <c r="U152" s="1" t="s">
        <v>177</v>
      </c>
      <c r="V152" s="1" t="s">
        <v>178</v>
      </c>
      <c r="W152" s="1" t="s">
        <v>1588</v>
      </c>
      <c r="X152" s="1" t="s">
        <v>1075</v>
      </c>
      <c r="Y152" s="1" t="s">
        <v>142</v>
      </c>
      <c r="Z152" s="1" t="s">
        <v>1568</v>
      </c>
      <c r="AA152" s="1" t="s">
        <v>1569</v>
      </c>
      <c r="AC152" s="1" t="s">
        <v>55</v>
      </c>
      <c r="AD152" s="1" t="s">
        <v>511</v>
      </c>
      <c r="AF152" s="1" t="s">
        <v>104</v>
      </c>
      <c r="AG152" s="1" t="s">
        <v>58</v>
      </c>
      <c r="AJ152" s="1" t="s">
        <v>59</v>
      </c>
      <c r="AK152" s="1" t="s">
        <v>60</v>
      </c>
      <c r="AL152" s="1" t="s">
        <v>1589</v>
      </c>
      <c r="AM152" s="1" t="s">
        <v>1590</v>
      </c>
      <c r="AN152" s="1" t="s">
        <v>1591</v>
      </c>
    </row>
    <row r="153" spans="1:40" x14ac:dyDescent="0.3">
      <c r="A153" s="1" t="str">
        <f>HYPERLINK("https://hsdes.intel.com/resource/14013186031","14013186031")</f>
        <v>14013186031</v>
      </c>
      <c r="B153" s="1" t="s">
        <v>1592</v>
      </c>
      <c r="C153" s="1" t="s">
        <v>2205</v>
      </c>
      <c r="F153" s="1" t="s">
        <v>171</v>
      </c>
      <c r="G153" s="1" t="s">
        <v>259</v>
      </c>
      <c r="H153" s="1" t="s">
        <v>39</v>
      </c>
      <c r="I153" s="1" t="s">
        <v>40</v>
      </c>
      <c r="J153" s="1" t="s">
        <v>41</v>
      </c>
      <c r="K153" s="1" t="s">
        <v>1593</v>
      </c>
      <c r="L153" s="1">
        <v>10</v>
      </c>
      <c r="M153" s="1">
        <v>8</v>
      </c>
      <c r="N153" s="1" t="s">
        <v>1594</v>
      </c>
      <c r="O153" s="1" t="s">
        <v>173</v>
      </c>
      <c r="P153" s="1" t="s">
        <v>1595</v>
      </c>
      <c r="Q153" s="1" t="s">
        <v>1596</v>
      </c>
      <c r="R153" s="1" t="s">
        <v>1597</v>
      </c>
      <c r="S153" s="1" t="s">
        <v>1594</v>
      </c>
      <c r="T153" s="1" t="s">
        <v>48</v>
      </c>
      <c r="U153" s="1" t="s">
        <v>177</v>
      </c>
      <c r="V153" s="1" t="s">
        <v>178</v>
      </c>
      <c r="W153" s="1" t="s">
        <v>1598</v>
      </c>
      <c r="X153" s="1" t="s">
        <v>1075</v>
      </c>
      <c r="Y153" s="1" t="s">
        <v>142</v>
      </c>
      <c r="Z153" s="1" t="s">
        <v>1599</v>
      </c>
      <c r="AA153" s="1" t="s">
        <v>1569</v>
      </c>
      <c r="AC153" s="1" t="s">
        <v>55</v>
      </c>
      <c r="AD153" s="1" t="s">
        <v>128</v>
      </c>
      <c r="AF153" s="1" t="s">
        <v>57</v>
      </c>
      <c r="AG153" s="1" t="s">
        <v>58</v>
      </c>
      <c r="AJ153" s="1" t="s">
        <v>248</v>
      </c>
      <c r="AK153" s="1" t="s">
        <v>60</v>
      </c>
      <c r="AL153" s="1" t="s">
        <v>1600</v>
      </c>
      <c r="AM153" s="1" t="s">
        <v>1601</v>
      </c>
      <c r="AN153" s="1" t="s">
        <v>1602</v>
      </c>
    </row>
    <row r="154" spans="1:40" x14ac:dyDescent="0.3">
      <c r="A154" s="1" t="str">
        <f>HYPERLINK("https://hsdes.intel.com/resource/14013186039","14013186039")</f>
        <v>14013186039</v>
      </c>
      <c r="B154" s="1" t="s">
        <v>1603</v>
      </c>
      <c r="C154" s="1" t="s">
        <v>2205</v>
      </c>
      <c r="D154" s="1" t="s">
        <v>2211</v>
      </c>
      <c r="F154" s="1" t="s">
        <v>171</v>
      </c>
      <c r="G154" s="1" t="s">
        <v>259</v>
      </c>
      <c r="H154" s="1" t="s">
        <v>39</v>
      </c>
      <c r="I154" s="1" t="s">
        <v>40</v>
      </c>
      <c r="J154" s="1" t="s">
        <v>41</v>
      </c>
      <c r="K154" s="1" t="s">
        <v>1604</v>
      </c>
      <c r="L154" s="1">
        <v>15</v>
      </c>
      <c r="M154" s="1">
        <v>10</v>
      </c>
      <c r="N154" s="1" t="s">
        <v>1605</v>
      </c>
      <c r="O154" s="1" t="s">
        <v>173</v>
      </c>
      <c r="P154" s="1" t="s">
        <v>1606</v>
      </c>
      <c r="Q154" s="1" t="s">
        <v>1607</v>
      </c>
      <c r="R154" s="1" t="s">
        <v>775</v>
      </c>
      <c r="S154" s="1" t="s">
        <v>1605</v>
      </c>
      <c r="T154" s="1" t="s">
        <v>48</v>
      </c>
      <c r="U154" s="1" t="s">
        <v>177</v>
      </c>
      <c r="V154" s="1" t="s">
        <v>178</v>
      </c>
      <c r="W154" s="1" t="s">
        <v>1608</v>
      </c>
      <c r="X154" s="1" t="s">
        <v>1075</v>
      </c>
      <c r="Y154" s="1" t="s">
        <v>142</v>
      </c>
      <c r="Z154" s="1" t="s">
        <v>1609</v>
      </c>
      <c r="AA154" s="1" t="s">
        <v>1610</v>
      </c>
      <c r="AC154" s="1" t="s">
        <v>55</v>
      </c>
      <c r="AD154" s="1" t="s">
        <v>128</v>
      </c>
      <c r="AF154" s="1" t="s">
        <v>57</v>
      </c>
      <c r="AG154" s="1" t="s">
        <v>58</v>
      </c>
      <c r="AJ154" s="1" t="s">
        <v>59</v>
      </c>
      <c r="AK154" s="1" t="s">
        <v>60</v>
      </c>
      <c r="AL154" s="1" t="s">
        <v>1611</v>
      </c>
      <c r="AM154" s="1" t="s">
        <v>1612</v>
      </c>
      <c r="AN154" s="1" t="s">
        <v>1613</v>
      </c>
    </row>
    <row r="155" spans="1:40" x14ac:dyDescent="0.3">
      <c r="A155" s="1" t="str">
        <f>HYPERLINK("https://hsdes.intel.com/resource/14013186175","14013186175")</f>
        <v>14013186175</v>
      </c>
      <c r="B155" s="1" t="s">
        <v>1614</v>
      </c>
      <c r="C155" s="1" t="s">
        <v>2205</v>
      </c>
      <c r="D155" s="1">
        <v>1</v>
      </c>
      <c r="F155" s="1" t="s">
        <v>542</v>
      </c>
      <c r="G155" s="1" t="s">
        <v>259</v>
      </c>
      <c r="H155" s="1" t="s">
        <v>39</v>
      </c>
      <c r="I155" s="1" t="s">
        <v>40</v>
      </c>
      <c r="J155" s="1" t="s">
        <v>41</v>
      </c>
      <c r="K155" s="1" t="s">
        <v>1615</v>
      </c>
      <c r="L155" s="1">
        <v>60</v>
      </c>
      <c r="M155" s="1">
        <v>40</v>
      </c>
      <c r="N155" s="1" t="s">
        <v>1616</v>
      </c>
      <c r="O155" s="1" t="s">
        <v>882</v>
      </c>
      <c r="P155" s="1" t="s">
        <v>1617</v>
      </c>
      <c r="Q155" s="1" t="s">
        <v>1618</v>
      </c>
      <c r="R155" s="1" t="s">
        <v>1619</v>
      </c>
      <c r="S155" s="1" t="s">
        <v>1616</v>
      </c>
      <c r="T155" s="1" t="s">
        <v>73</v>
      </c>
      <c r="V155" s="1" t="s">
        <v>542</v>
      </c>
      <c r="W155" s="1" t="s">
        <v>1620</v>
      </c>
      <c r="X155" s="1" t="s">
        <v>1075</v>
      </c>
      <c r="Y155" s="1" t="s">
        <v>52</v>
      </c>
      <c r="Z155" s="1" t="s">
        <v>1621</v>
      </c>
      <c r="AA155" s="1" t="s">
        <v>1610</v>
      </c>
      <c r="AC155" s="1" t="s">
        <v>55</v>
      </c>
      <c r="AD155" s="1" t="s">
        <v>128</v>
      </c>
      <c r="AF155" s="1" t="s">
        <v>276</v>
      </c>
      <c r="AG155" s="1" t="s">
        <v>58</v>
      </c>
      <c r="AJ155" s="1" t="s">
        <v>59</v>
      </c>
      <c r="AK155" s="1" t="s">
        <v>60</v>
      </c>
      <c r="AL155" s="1" t="s">
        <v>1622</v>
      </c>
      <c r="AM155" s="1" t="s">
        <v>1623</v>
      </c>
      <c r="AN155" s="1" t="s">
        <v>1624</v>
      </c>
    </row>
    <row r="156" spans="1:40" x14ac:dyDescent="0.3">
      <c r="A156" s="1" t="str">
        <f>HYPERLINK("https://hsdes.intel.com/resource/14013186515","14013186515")</f>
        <v>14013186515</v>
      </c>
      <c r="B156" s="1" t="s">
        <v>1625</v>
      </c>
      <c r="C156" s="1" t="s">
        <v>2205</v>
      </c>
      <c r="D156" s="1" t="s">
        <v>2211</v>
      </c>
      <c r="F156" s="1" t="s">
        <v>171</v>
      </c>
      <c r="G156" s="1" t="s">
        <v>259</v>
      </c>
      <c r="H156" s="1" t="s">
        <v>39</v>
      </c>
      <c r="I156" s="1" t="s">
        <v>40</v>
      </c>
      <c r="J156" s="1" t="s">
        <v>41</v>
      </c>
      <c r="K156" s="1" t="s">
        <v>1604</v>
      </c>
      <c r="L156" s="1">
        <v>10</v>
      </c>
      <c r="M156" s="1">
        <v>8</v>
      </c>
      <c r="N156" s="1" t="s">
        <v>1626</v>
      </c>
      <c r="O156" s="1" t="s">
        <v>173</v>
      </c>
      <c r="P156" s="1" t="s">
        <v>1627</v>
      </c>
      <c r="Q156" s="1" t="s">
        <v>1628</v>
      </c>
      <c r="R156" s="1" t="s">
        <v>1629</v>
      </c>
      <c r="S156" s="1" t="s">
        <v>1626</v>
      </c>
      <c r="T156" s="1" t="s">
        <v>48</v>
      </c>
      <c r="U156" s="1" t="s">
        <v>177</v>
      </c>
      <c r="V156" s="1" t="s">
        <v>178</v>
      </c>
      <c r="W156" s="1" t="s">
        <v>434</v>
      </c>
      <c r="X156" s="1" t="s">
        <v>1075</v>
      </c>
      <c r="Y156" s="1" t="s">
        <v>52</v>
      </c>
      <c r="Z156" s="1" t="s">
        <v>1568</v>
      </c>
      <c r="AA156" s="1" t="s">
        <v>1569</v>
      </c>
      <c r="AC156" s="1" t="s">
        <v>55</v>
      </c>
      <c r="AD156" s="1" t="s">
        <v>128</v>
      </c>
      <c r="AF156" s="1" t="s">
        <v>57</v>
      </c>
      <c r="AG156" s="1" t="s">
        <v>58</v>
      </c>
      <c r="AJ156" s="1" t="s">
        <v>59</v>
      </c>
      <c r="AK156" s="1" t="s">
        <v>60</v>
      </c>
      <c r="AL156" s="1" t="s">
        <v>438</v>
      </c>
      <c r="AM156" s="1" t="s">
        <v>1630</v>
      </c>
      <c r="AN156" s="1" t="s">
        <v>1591</v>
      </c>
    </row>
    <row r="157" spans="1:40" x14ac:dyDescent="0.3">
      <c r="A157" s="1" t="str">
        <f>HYPERLINK("https://hsdes.intel.com/resource/14013186517","14013186517")</f>
        <v>14013186517</v>
      </c>
      <c r="B157" s="1" t="s">
        <v>1631</v>
      </c>
      <c r="C157" s="1" t="s">
        <v>2205</v>
      </c>
      <c r="F157" s="1" t="s">
        <v>109</v>
      </c>
      <c r="G157" s="1" t="s">
        <v>110</v>
      </c>
      <c r="H157" s="1" t="s">
        <v>39</v>
      </c>
      <c r="I157" s="1" t="s">
        <v>40</v>
      </c>
      <c r="J157" s="1" t="s">
        <v>41</v>
      </c>
      <c r="K157" s="1" t="s">
        <v>111</v>
      </c>
      <c r="L157" s="1">
        <v>6</v>
      </c>
      <c r="M157" s="1">
        <v>4</v>
      </c>
      <c r="N157" s="1" t="s">
        <v>1632</v>
      </c>
      <c r="O157" s="1" t="s">
        <v>113</v>
      </c>
      <c r="P157" s="1" t="s">
        <v>1633</v>
      </c>
      <c r="Q157" s="1" t="s">
        <v>1634</v>
      </c>
      <c r="R157" s="1" t="s">
        <v>1635</v>
      </c>
      <c r="S157" s="1" t="s">
        <v>1632</v>
      </c>
      <c r="T157" s="1" t="s">
        <v>117</v>
      </c>
      <c r="V157" s="1" t="s">
        <v>109</v>
      </c>
      <c r="W157" s="1" t="s">
        <v>1636</v>
      </c>
      <c r="X157" s="1" t="s">
        <v>1075</v>
      </c>
      <c r="Y157" s="1" t="s">
        <v>52</v>
      </c>
      <c r="Z157" s="1" t="s">
        <v>1637</v>
      </c>
      <c r="AA157" s="1" t="s">
        <v>1638</v>
      </c>
      <c r="AC157" s="1" t="s">
        <v>55</v>
      </c>
      <c r="AD157" s="1" t="s">
        <v>56</v>
      </c>
      <c r="AF157" s="1" t="s">
        <v>57</v>
      </c>
      <c r="AG157" s="1" t="s">
        <v>58</v>
      </c>
      <c r="AJ157" s="1" t="s">
        <v>59</v>
      </c>
      <c r="AK157" s="1" t="s">
        <v>513</v>
      </c>
      <c r="AL157" s="1" t="s">
        <v>1639</v>
      </c>
      <c r="AM157" s="1" t="s">
        <v>1640</v>
      </c>
      <c r="AN157" s="1" t="s">
        <v>1641</v>
      </c>
    </row>
    <row r="158" spans="1:40" x14ac:dyDescent="0.3">
      <c r="A158" s="1" t="str">
        <f>HYPERLINK("https://hsdes.intel.com/resource/14013186700","14013186700")</f>
        <v>14013186700</v>
      </c>
      <c r="B158" s="1" t="s">
        <v>1642</v>
      </c>
      <c r="C158" s="1" t="s">
        <v>2205</v>
      </c>
      <c r="D158" s="1" t="s">
        <v>2211</v>
      </c>
      <c r="F158" s="1" t="s">
        <v>132</v>
      </c>
      <c r="G158" s="1" t="s">
        <v>259</v>
      </c>
      <c r="H158" s="1" t="s">
        <v>39</v>
      </c>
      <c r="I158" s="1" t="s">
        <v>40</v>
      </c>
      <c r="J158" s="1" t="s">
        <v>41</v>
      </c>
      <c r="K158" s="1" t="s">
        <v>543</v>
      </c>
      <c r="L158" s="1">
        <v>8</v>
      </c>
      <c r="M158" s="1">
        <v>5</v>
      </c>
      <c r="N158" s="1" t="s">
        <v>1643</v>
      </c>
      <c r="O158" s="1" t="s">
        <v>545</v>
      </c>
      <c r="P158" s="1" t="s">
        <v>1644</v>
      </c>
      <c r="Q158" s="1" t="s">
        <v>547</v>
      </c>
      <c r="R158" s="1" t="s">
        <v>1645</v>
      </c>
      <c r="S158" s="1" t="s">
        <v>1643</v>
      </c>
      <c r="T158" s="1" t="s">
        <v>48</v>
      </c>
      <c r="V158" s="1" t="s">
        <v>542</v>
      </c>
      <c r="W158" s="1" t="s">
        <v>1646</v>
      </c>
      <c r="X158" s="1" t="s">
        <v>1075</v>
      </c>
      <c r="Y158" s="1" t="s">
        <v>52</v>
      </c>
      <c r="Z158" s="1" t="s">
        <v>1647</v>
      </c>
      <c r="AA158" s="1" t="s">
        <v>1610</v>
      </c>
      <c r="AC158" s="1" t="s">
        <v>55</v>
      </c>
      <c r="AD158" s="1" t="s">
        <v>128</v>
      </c>
      <c r="AF158" s="1" t="s">
        <v>57</v>
      </c>
      <c r="AG158" s="1" t="s">
        <v>58</v>
      </c>
      <c r="AJ158" s="1" t="s">
        <v>59</v>
      </c>
      <c r="AK158" s="1" t="s">
        <v>1648</v>
      </c>
      <c r="AL158" s="1" t="s">
        <v>1649</v>
      </c>
      <c r="AM158" s="1" t="s">
        <v>1650</v>
      </c>
      <c r="AN158" s="1" t="s">
        <v>1651</v>
      </c>
    </row>
    <row r="159" spans="1:40" x14ac:dyDescent="0.3">
      <c r="A159" s="1" t="str">
        <f>HYPERLINK("https://hsdes.intel.com/resource/14013186701","14013186701")</f>
        <v>14013186701</v>
      </c>
      <c r="B159" s="1" t="s">
        <v>1652</v>
      </c>
      <c r="C159" s="1" t="s">
        <v>2205</v>
      </c>
      <c r="D159" s="1" t="s">
        <v>2211</v>
      </c>
      <c r="F159" s="1" t="s">
        <v>132</v>
      </c>
      <c r="G159" s="1" t="s">
        <v>259</v>
      </c>
      <c r="H159" s="1" t="s">
        <v>39</v>
      </c>
      <c r="I159" s="1" t="s">
        <v>40</v>
      </c>
      <c r="J159" s="1" t="s">
        <v>41</v>
      </c>
      <c r="K159" s="1" t="s">
        <v>1583</v>
      </c>
      <c r="L159" s="1">
        <v>8</v>
      </c>
      <c r="M159" s="1">
        <v>5</v>
      </c>
      <c r="N159" s="1" t="s">
        <v>1653</v>
      </c>
      <c r="O159" s="1" t="s">
        <v>137</v>
      </c>
      <c r="P159" s="1" t="s">
        <v>1654</v>
      </c>
      <c r="Q159" s="1" t="s">
        <v>1655</v>
      </c>
      <c r="R159" s="1" t="s">
        <v>1645</v>
      </c>
      <c r="S159" s="1" t="s">
        <v>1653</v>
      </c>
      <c r="T159" s="1" t="s">
        <v>117</v>
      </c>
      <c r="V159" s="1" t="s">
        <v>37</v>
      </c>
      <c r="W159" s="1" t="s">
        <v>1656</v>
      </c>
      <c r="X159" s="1" t="s">
        <v>1075</v>
      </c>
      <c r="Y159" s="1" t="s">
        <v>52</v>
      </c>
      <c r="Z159" s="1" t="s">
        <v>1657</v>
      </c>
      <c r="AA159" s="1" t="s">
        <v>1610</v>
      </c>
      <c r="AC159" s="1" t="s">
        <v>55</v>
      </c>
      <c r="AD159" s="1" t="s">
        <v>128</v>
      </c>
      <c r="AF159" s="1" t="s">
        <v>57</v>
      </c>
      <c r="AG159" s="1" t="s">
        <v>58</v>
      </c>
      <c r="AJ159" s="1" t="s">
        <v>59</v>
      </c>
      <c r="AK159" s="1" t="s">
        <v>60</v>
      </c>
      <c r="AL159" s="1" t="s">
        <v>1658</v>
      </c>
      <c r="AM159" s="1" t="s">
        <v>1659</v>
      </c>
      <c r="AN159" s="1" t="s">
        <v>1651</v>
      </c>
    </row>
    <row r="160" spans="1:40" x14ac:dyDescent="0.3">
      <c r="A160" s="1" t="str">
        <f>HYPERLINK("https://hsdes.intel.com/resource/14013186703","14013186703")</f>
        <v>14013186703</v>
      </c>
      <c r="B160" s="1" t="s">
        <v>1660</v>
      </c>
      <c r="C160" s="1" t="s">
        <v>2205</v>
      </c>
      <c r="F160" s="1" t="s">
        <v>132</v>
      </c>
      <c r="G160" s="1" t="s">
        <v>259</v>
      </c>
      <c r="H160" s="1" t="s">
        <v>39</v>
      </c>
      <c r="I160" s="1" t="s">
        <v>40</v>
      </c>
      <c r="J160" s="1" t="s">
        <v>41</v>
      </c>
      <c r="K160" s="1" t="s">
        <v>1661</v>
      </c>
      <c r="L160" s="1">
        <v>8</v>
      </c>
      <c r="M160" s="1">
        <v>5</v>
      </c>
      <c r="N160" s="1" t="s">
        <v>1662</v>
      </c>
      <c r="O160" s="1" t="s">
        <v>137</v>
      </c>
      <c r="P160" s="1" t="s">
        <v>1663</v>
      </c>
      <c r="Q160" s="1" t="s">
        <v>1655</v>
      </c>
      <c r="R160" s="1" t="s">
        <v>1664</v>
      </c>
      <c r="S160" s="1" t="s">
        <v>1662</v>
      </c>
      <c r="T160" s="1" t="s">
        <v>48</v>
      </c>
      <c r="V160" s="1" t="s">
        <v>37</v>
      </c>
      <c r="W160" s="1" t="s">
        <v>1665</v>
      </c>
      <c r="X160" s="1" t="s">
        <v>1075</v>
      </c>
      <c r="Y160" s="1" t="s">
        <v>52</v>
      </c>
      <c r="Z160" s="1" t="s">
        <v>1666</v>
      </c>
      <c r="AA160" s="1" t="s">
        <v>1560</v>
      </c>
      <c r="AC160" s="1" t="s">
        <v>55</v>
      </c>
      <c r="AD160" s="1" t="s">
        <v>128</v>
      </c>
      <c r="AF160" s="1" t="s">
        <v>57</v>
      </c>
      <c r="AG160" s="1" t="s">
        <v>58</v>
      </c>
      <c r="AJ160" s="1" t="s">
        <v>59</v>
      </c>
      <c r="AK160" s="1" t="s">
        <v>60</v>
      </c>
      <c r="AL160" s="1" t="s">
        <v>1667</v>
      </c>
      <c r="AM160" s="1" t="s">
        <v>1668</v>
      </c>
      <c r="AN160" s="1" t="s">
        <v>1669</v>
      </c>
    </row>
    <row r="161" spans="1:40" x14ac:dyDescent="0.3">
      <c r="A161" s="1" t="str">
        <f>HYPERLINK("https://hsdes.intel.com/resource/14013186711","14013186711")</f>
        <v>14013186711</v>
      </c>
      <c r="B161" s="1" t="s">
        <v>1670</v>
      </c>
      <c r="C161" s="1" t="s">
        <v>2205</v>
      </c>
      <c r="D161" s="1" t="s">
        <v>2211</v>
      </c>
      <c r="F161" s="1" t="s">
        <v>171</v>
      </c>
      <c r="G161" s="1" t="s">
        <v>259</v>
      </c>
      <c r="H161" s="1" t="s">
        <v>39</v>
      </c>
      <c r="I161" s="1" t="s">
        <v>40</v>
      </c>
      <c r="J161" s="1" t="s">
        <v>41</v>
      </c>
      <c r="K161" s="1" t="s">
        <v>1671</v>
      </c>
      <c r="L161" s="1">
        <v>15</v>
      </c>
      <c r="M161" s="1">
        <v>12</v>
      </c>
      <c r="N161" s="1" t="s">
        <v>1672</v>
      </c>
      <c r="O161" s="1" t="s">
        <v>173</v>
      </c>
      <c r="P161" s="1" t="s">
        <v>1673</v>
      </c>
      <c r="Q161" s="1" t="s">
        <v>1674</v>
      </c>
      <c r="R161" s="1" t="s">
        <v>1675</v>
      </c>
      <c r="S161" s="1" t="s">
        <v>1672</v>
      </c>
      <c r="T161" s="1" t="s">
        <v>48</v>
      </c>
      <c r="U161" s="1" t="s">
        <v>177</v>
      </c>
      <c r="V161" s="1" t="s">
        <v>178</v>
      </c>
      <c r="W161" s="1" t="s">
        <v>1676</v>
      </c>
      <c r="X161" s="1" t="s">
        <v>1075</v>
      </c>
      <c r="Y161" s="1" t="s">
        <v>142</v>
      </c>
      <c r="Z161" s="1" t="s">
        <v>1666</v>
      </c>
      <c r="AA161" s="1" t="s">
        <v>1560</v>
      </c>
      <c r="AC161" s="1" t="s">
        <v>55</v>
      </c>
      <c r="AD161" s="1" t="s">
        <v>128</v>
      </c>
      <c r="AF161" s="1" t="s">
        <v>57</v>
      </c>
      <c r="AG161" s="1" t="s">
        <v>58</v>
      </c>
      <c r="AJ161" s="1" t="s">
        <v>248</v>
      </c>
      <c r="AK161" s="1" t="s">
        <v>60</v>
      </c>
      <c r="AL161" s="1" t="s">
        <v>1677</v>
      </c>
      <c r="AM161" s="1" t="s">
        <v>1678</v>
      </c>
      <c r="AN161" s="1" t="s">
        <v>1679</v>
      </c>
    </row>
    <row r="162" spans="1:40" x14ac:dyDescent="0.3">
      <c r="A162" s="1" t="str">
        <f>HYPERLINK("https://hsdes.intel.com/resource/14013186734","14013186734")</f>
        <v>14013186734</v>
      </c>
      <c r="B162" s="1" t="s">
        <v>1680</v>
      </c>
      <c r="C162" s="1" t="s">
        <v>2205</v>
      </c>
      <c r="F162" s="1" t="s">
        <v>171</v>
      </c>
      <c r="G162" s="1" t="s">
        <v>259</v>
      </c>
      <c r="H162" s="1" t="s">
        <v>39</v>
      </c>
      <c r="I162" s="1" t="s">
        <v>40</v>
      </c>
      <c r="J162" s="1" t="s">
        <v>41</v>
      </c>
      <c r="K162" s="1" t="s">
        <v>1615</v>
      </c>
      <c r="L162" s="1">
        <v>5</v>
      </c>
      <c r="M162" s="1">
        <v>4</v>
      </c>
      <c r="N162" s="1" t="s">
        <v>1681</v>
      </c>
      <c r="O162" s="1" t="s">
        <v>173</v>
      </c>
      <c r="P162" s="1" t="s">
        <v>1682</v>
      </c>
      <c r="Q162" s="1" t="s">
        <v>175</v>
      </c>
      <c r="R162" s="1" t="s">
        <v>1683</v>
      </c>
      <c r="S162" s="1" t="s">
        <v>1681</v>
      </c>
      <c r="T162" s="1" t="s">
        <v>48</v>
      </c>
      <c r="U162" s="1" t="s">
        <v>177</v>
      </c>
      <c r="V162" s="1" t="s">
        <v>178</v>
      </c>
      <c r="W162" s="1" t="s">
        <v>1684</v>
      </c>
      <c r="X162" s="1" t="s">
        <v>1075</v>
      </c>
      <c r="Y162" s="1" t="s">
        <v>142</v>
      </c>
      <c r="Z162" s="1" t="s">
        <v>1609</v>
      </c>
      <c r="AA162" s="1" t="s">
        <v>1610</v>
      </c>
      <c r="AC162" s="1" t="s">
        <v>55</v>
      </c>
      <c r="AD162" s="1" t="s">
        <v>511</v>
      </c>
      <c r="AF162" s="1" t="s">
        <v>57</v>
      </c>
      <c r="AG162" s="1" t="s">
        <v>58</v>
      </c>
      <c r="AJ162" s="1" t="s">
        <v>59</v>
      </c>
      <c r="AK162" s="1" t="s">
        <v>60</v>
      </c>
      <c r="AL162" s="1" t="s">
        <v>1685</v>
      </c>
      <c r="AM162" s="1" t="s">
        <v>1686</v>
      </c>
      <c r="AN162" s="1" t="s">
        <v>1613</v>
      </c>
    </row>
    <row r="163" spans="1:40" x14ac:dyDescent="0.3">
      <c r="A163" s="1" t="str">
        <f>HYPERLINK("https://hsdes.intel.com/resource/14013186737","14013186737")</f>
        <v>14013186737</v>
      </c>
      <c r="B163" s="1" t="s">
        <v>1687</v>
      </c>
      <c r="C163" s="1" t="s">
        <v>2205</v>
      </c>
      <c r="D163" s="1" t="s">
        <v>2211</v>
      </c>
      <c r="F163" s="1" t="s">
        <v>171</v>
      </c>
      <c r="G163" s="1" t="s">
        <v>259</v>
      </c>
      <c r="H163" s="1" t="s">
        <v>39</v>
      </c>
      <c r="I163" s="1" t="s">
        <v>40</v>
      </c>
      <c r="J163" s="1" t="s">
        <v>41</v>
      </c>
      <c r="K163" s="1" t="s">
        <v>1583</v>
      </c>
      <c r="L163" s="1">
        <v>8</v>
      </c>
      <c r="M163" s="1">
        <v>5</v>
      </c>
      <c r="N163" s="1" t="s">
        <v>1688</v>
      </c>
      <c r="O163" s="1" t="s">
        <v>173</v>
      </c>
      <c r="P163" s="1" t="s">
        <v>1689</v>
      </c>
      <c r="Q163" s="1" t="s">
        <v>1690</v>
      </c>
      <c r="R163" s="1" t="s">
        <v>1691</v>
      </c>
      <c r="S163" s="1" t="s">
        <v>1688</v>
      </c>
      <c r="T163" s="1" t="s">
        <v>48</v>
      </c>
      <c r="U163" s="1" t="s">
        <v>177</v>
      </c>
      <c r="V163" s="1" t="s">
        <v>178</v>
      </c>
      <c r="W163" s="1" t="s">
        <v>1692</v>
      </c>
      <c r="X163" s="1" t="s">
        <v>1075</v>
      </c>
      <c r="Y163" s="1" t="s">
        <v>535</v>
      </c>
      <c r="Z163" s="1" t="s">
        <v>1609</v>
      </c>
      <c r="AA163" s="1" t="s">
        <v>1610</v>
      </c>
      <c r="AC163" s="1" t="s">
        <v>55</v>
      </c>
      <c r="AD163" s="1" t="s">
        <v>511</v>
      </c>
      <c r="AF163" s="1" t="s">
        <v>57</v>
      </c>
      <c r="AG163" s="1" t="s">
        <v>58</v>
      </c>
      <c r="AJ163" s="1" t="s">
        <v>59</v>
      </c>
      <c r="AK163" s="1" t="s">
        <v>60</v>
      </c>
      <c r="AL163" s="1" t="s">
        <v>1693</v>
      </c>
      <c r="AM163" s="1" t="s">
        <v>1694</v>
      </c>
      <c r="AN163" s="1" t="s">
        <v>1695</v>
      </c>
    </row>
    <row r="164" spans="1:40" x14ac:dyDescent="0.3">
      <c r="A164" s="1" t="str">
        <f>HYPERLINK("https://hsdes.intel.com/resource/14013186740","14013186740")</f>
        <v>14013186740</v>
      </c>
      <c r="B164" s="1" t="s">
        <v>1696</v>
      </c>
      <c r="C164" s="1" t="s">
        <v>2205</v>
      </c>
      <c r="D164" s="1" t="s">
        <v>2211</v>
      </c>
      <c r="F164" s="1" t="s">
        <v>171</v>
      </c>
      <c r="G164" s="1" t="s">
        <v>259</v>
      </c>
      <c r="H164" s="1" t="s">
        <v>39</v>
      </c>
      <c r="I164" s="1" t="s">
        <v>40</v>
      </c>
      <c r="J164" s="1" t="s">
        <v>41</v>
      </c>
      <c r="K164" s="1" t="s">
        <v>1671</v>
      </c>
      <c r="L164" s="1">
        <v>15</v>
      </c>
      <c r="M164" s="1">
        <v>10</v>
      </c>
      <c r="N164" s="1" t="s">
        <v>1697</v>
      </c>
      <c r="O164" s="1" t="s">
        <v>173</v>
      </c>
      <c r="P164" s="1" t="s">
        <v>1698</v>
      </c>
      <c r="Q164" s="1" t="s">
        <v>1690</v>
      </c>
      <c r="R164" s="1" t="s">
        <v>1699</v>
      </c>
      <c r="S164" s="1" t="s">
        <v>1697</v>
      </c>
      <c r="T164" s="1" t="s">
        <v>48</v>
      </c>
      <c r="U164" s="1" t="s">
        <v>177</v>
      </c>
      <c r="V164" s="1" t="s">
        <v>178</v>
      </c>
      <c r="W164" s="1" t="s">
        <v>1700</v>
      </c>
      <c r="X164" s="1" t="s">
        <v>1075</v>
      </c>
      <c r="Y164" s="1" t="s">
        <v>535</v>
      </c>
      <c r="Z164" s="1" t="s">
        <v>1609</v>
      </c>
      <c r="AA164" s="1" t="s">
        <v>1610</v>
      </c>
      <c r="AC164" s="1" t="s">
        <v>55</v>
      </c>
      <c r="AD164" s="1" t="s">
        <v>511</v>
      </c>
      <c r="AF164" s="1" t="s">
        <v>57</v>
      </c>
      <c r="AG164" s="1" t="s">
        <v>58</v>
      </c>
      <c r="AJ164" s="1" t="s">
        <v>59</v>
      </c>
      <c r="AK164" s="1" t="s">
        <v>60</v>
      </c>
      <c r="AL164" s="1" t="s">
        <v>1701</v>
      </c>
      <c r="AM164" s="1" t="s">
        <v>1702</v>
      </c>
      <c r="AN164" s="1" t="s">
        <v>1695</v>
      </c>
    </row>
    <row r="165" spans="1:40" x14ac:dyDescent="0.3">
      <c r="A165" s="1" t="str">
        <f>HYPERLINK("https://hsdes.intel.com/resource/14013186766","14013186766")</f>
        <v>14013186766</v>
      </c>
      <c r="B165" s="1" t="s">
        <v>1703</v>
      </c>
      <c r="C165" s="1" t="s">
        <v>2205</v>
      </c>
      <c r="D165" s="1" t="s">
        <v>2211</v>
      </c>
      <c r="F165" s="1" t="s">
        <v>132</v>
      </c>
      <c r="G165" s="1" t="s">
        <v>259</v>
      </c>
      <c r="H165" s="1" t="s">
        <v>39</v>
      </c>
      <c r="I165" s="1" t="s">
        <v>40</v>
      </c>
      <c r="J165" s="1" t="s">
        <v>41</v>
      </c>
      <c r="K165" s="1" t="s">
        <v>1583</v>
      </c>
      <c r="L165" s="1">
        <v>15</v>
      </c>
      <c r="M165" s="1">
        <v>10</v>
      </c>
      <c r="N165" s="1" t="s">
        <v>1704</v>
      </c>
      <c r="O165" s="1" t="s">
        <v>187</v>
      </c>
      <c r="P165" s="1" t="s">
        <v>1705</v>
      </c>
      <c r="Q165" s="1" t="s">
        <v>1706</v>
      </c>
      <c r="R165" s="1" t="s">
        <v>1707</v>
      </c>
      <c r="S165" s="1" t="s">
        <v>1704</v>
      </c>
      <c r="T165" s="1" t="s">
        <v>73</v>
      </c>
      <c r="V165" s="1" t="s">
        <v>37</v>
      </c>
      <c r="W165" s="1" t="s">
        <v>1708</v>
      </c>
      <c r="X165" s="1" t="s">
        <v>1075</v>
      </c>
      <c r="Y165" s="1" t="s">
        <v>535</v>
      </c>
      <c r="Z165" s="1" t="s">
        <v>1709</v>
      </c>
      <c r="AA165" s="1" t="s">
        <v>1710</v>
      </c>
      <c r="AC165" s="1" t="s">
        <v>55</v>
      </c>
      <c r="AD165" s="1" t="s">
        <v>128</v>
      </c>
      <c r="AF165" s="1" t="s">
        <v>57</v>
      </c>
      <c r="AG165" s="1" t="s">
        <v>58</v>
      </c>
      <c r="AJ165" s="1" t="s">
        <v>59</v>
      </c>
      <c r="AK165" s="1" t="s">
        <v>60</v>
      </c>
      <c r="AL165" s="1" t="s">
        <v>1711</v>
      </c>
      <c r="AM165" s="1" t="s">
        <v>1712</v>
      </c>
      <c r="AN165" s="1" t="s">
        <v>1713</v>
      </c>
    </row>
    <row r="166" spans="1:40" x14ac:dyDescent="0.3">
      <c r="A166" s="1" t="str">
        <f>HYPERLINK("https://hsdes.intel.com/resource/14013186773","14013186773")</f>
        <v>14013186773</v>
      </c>
      <c r="B166" s="1" t="s">
        <v>1714</v>
      </c>
      <c r="C166" s="1" t="s">
        <v>2205</v>
      </c>
      <c r="D166" s="1" t="s">
        <v>2211</v>
      </c>
      <c r="F166" s="1" t="s">
        <v>415</v>
      </c>
      <c r="G166" s="1" t="s">
        <v>259</v>
      </c>
      <c r="H166" s="1" t="s">
        <v>39</v>
      </c>
      <c r="I166" s="1" t="s">
        <v>40</v>
      </c>
      <c r="J166" s="1" t="s">
        <v>41</v>
      </c>
      <c r="K166" s="1" t="s">
        <v>1553</v>
      </c>
      <c r="L166" s="1">
        <v>10</v>
      </c>
      <c r="M166" s="1">
        <v>8</v>
      </c>
      <c r="N166" s="1" t="s">
        <v>1715</v>
      </c>
      <c r="O166" s="1" t="s">
        <v>419</v>
      </c>
      <c r="P166" s="1" t="s">
        <v>1716</v>
      </c>
      <c r="Q166" s="1" t="s">
        <v>1717</v>
      </c>
      <c r="R166" s="1" t="s">
        <v>1718</v>
      </c>
      <c r="S166" s="1" t="s">
        <v>1715</v>
      </c>
      <c r="T166" s="1" t="s">
        <v>73</v>
      </c>
      <c r="U166" s="1" t="s">
        <v>74</v>
      </c>
      <c r="V166" s="1" t="s">
        <v>75</v>
      </c>
      <c r="W166" s="1" t="s">
        <v>1719</v>
      </c>
      <c r="X166" s="1" t="s">
        <v>1075</v>
      </c>
      <c r="Y166" s="1" t="s">
        <v>142</v>
      </c>
      <c r="Z166" s="1" t="s">
        <v>1568</v>
      </c>
      <c r="AA166" s="1" t="s">
        <v>1569</v>
      </c>
      <c r="AC166" s="1" t="s">
        <v>55</v>
      </c>
      <c r="AD166" s="1" t="s">
        <v>344</v>
      </c>
      <c r="AF166" s="1" t="s">
        <v>57</v>
      </c>
      <c r="AG166" s="1" t="s">
        <v>58</v>
      </c>
      <c r="AJ166" s="1" t="s">
        <v>59</v>
      </c>
      <c r="AK166" s="1" t="s">
        <v>60</v>
      </c>
      <c r="AL166" s="1" t="s">
        <v>1720</v>
      </c>
      <c r="AM166" s="1" t="s">
        <v>1721</v>
      </c>
      <c r="AN166" s="1" t="s">
        <v>1722</v>
      </c>
    </row>
    <row r="167" spans="1:40" x14ac:dyDescent="0.3">
      <c r="A167" s="1" t="str">
        <f>HYPERLINK("https://hsdes.intel.com/resource/14013186891","14013186891")</f>
        <v>14013186891</v>
      </c>
      <c r="B167" s="1" t="s">
        <v>1723</v>
      </c>
      <c r="C167" s="1" t="s">
        <v>2205</v>
      </c>
      <c r="E167" s="1" t="s">
        <v>1724</v>
      </c>
      <c r="F167" s="1" t="s">
        <v>109</v>
      </c>
      <c r="G167" s="1" t="s">
        <v>38</v>
      </c>
      <c r="H167" s="1" t="s">
        <v>39</v>
      </c>
      <c r="I167" s="1" t="s">
        <v>40</v>
      </c>
      <c r="J167" s="1" t="s">
        <v>41</v>
      </c>
      <c r="K167" s="1" t="s">
        <v>111</v>
      </c>
      <c r="L167" s="1">
        <v>10</v>
      </c>
      <c r="M167" s="1">
        <v>10</v>
      </c>
      <c r="N167" s="1" t="s">
        <v>1725</v>
      </c>
      <c r="O167" s="1" t="s">
        <v>113</v>
      </c>
      <c r="P167" s="1" t="s">
        <v>1726</v>
      </c>
      <c r="Q167" s="1" t="s">
        <v>1727</v>
      </c>
      <c r="R167" s="1" t="s">
        <v>1728</v>
      </c>
      <c r="S167" s="1" t="s">
        <v>1725</v>
      </c>
      <c r="T167" s="1" t="s">
        <v>117</v>
      </c>
      <c r="V167" s="1" t="s">
        <v>109</v>
      </c>
      <c r="W167" s="1" t="s">
        <v>1729</v>
      </c>
      <c r="X167" s="1" t="s">
        <v>1075</v>
      </c>
      <c r="Y167" s="1" t="s">
        <v>142</v>
      </c>
      <c r="Z167" s="1" t="s">
        <v>1730</v>
      </c>
      <c r="AA167" s="1" t="s">
        <v>1731</v>
      </c>
      <c r="AC167" s="1" t="s">
        <v>55</v>
      </c>
      <c r="AD167" s="1" t="s">
        <v>128</v>
      </c>
      <c r="AF167" s="1" t="s">
        <v>57</v>
      </c>
      <c r="AG167" s="1" t="s">
        <v>58</v>
      </c>
      <c r="AJ167" s="1" t="s">
        <v>512</v>
      </c>
      <c r="AK167" s="1" t="s">
        <v>513</v>
      </c>
      <c r="AL167" s="1" t="s">
        <v>1732</v>
      </c>
      <c r="AM167" s="1" t="s">
        <v>1733</v>
      </c>
      <c r="AN167" s="1" t="s">
        <v>1734</v>
      </c>
    </row>
    <row r="168" spans="1:40" x14ac:dyDescent="0.3">
      <c r="A168" s="1" t="str">
        <f>HYPERLINK("https://hsdes.intel.com/resource/14013186924","14013186924")</f>
        <v>14013186924</v>
      </c>
      <c r="B168" s="1" t="s">
        <v>1735</v>
      </c>
      <c r="C168" s="1" t="s">
        <v>2205</v>
      </c>
      <c r="D168" s="1" t="s">
        <v>2211</v>
      </c>
      <c r="F168" s="1" t="s">
        <v>109</v>
      </c>
      <c r="G168" s="1" t="s">
        <v>38</v>
      </c>
      <c r="H168" s="1" t="s">
        <v>39</v>
      </c>
      <c r="I168" s="1" t="s">
        <v>40</v>
      </c>
      <c r="J168" s="1" t="s">
        <v>41</v>
      </c>
      <c r="K168" s="1" t="s">
        <v>1736</v>
      </c>
      <c r="L168" s="1">
        <v>10</v>
      </c>
      <c r="M168" s="1">
        <v>8</v>
      </c>
      <c r="N168" s="1" t="s">
        <v>1737</v>
      </c>
      <c r="O168" s="1" t="s">
        <v>1738</v>
      </c>
      <c r="P168" s="1" t="s">
        <v>1739</v>
      </c>
      <c r="Q168" s="1" t="s">
        <v>1740</v>
      </c>
      <c r="R168" s="1" t="s">
        <v>1741</v>
      </c>
      <c r="S168" s="1" t="s">
        <v>1737</v>
      </c>
      <c r="T168" s="1" t="s">
        <v>48</v>
      </c>
      <c r="V168" s="1" t="s">
        <v>109</v>
      </c>
      <c r="W168" s="1" t="s">
        <v>1742</v>
      </c>
      <c r="X168" s="1" t="s">
        <v>1075</v>
      </c>
      <c r="Y168" s="1" t="s">
        <v>52</v>
      </c>
      <c r="Z168" s="1" t="s">
        <v>1743</v>
      </c>
      <c r="AA168" s="1" t="s">
        <v>1744</v>
      </c>
      <c r="AC168" s="1" t="s">
        <v>55</v>
      </c>
      <c r="AD168" s="1" t="s">
        <v>56</v>
      </c>
      <c r="AF168" s="1" t="s">
        <v>57</v>
      </c>
      <c r="AG168" s="1" t="s">
        <v>58</v>
      </c>
      <c r="AJ168" s="1" t="s">
        <v>59</v>
      </c>
      <c r="AK168" s="1" t="s">
        <v>1745</v>
      </c>
      <c r="AL168" s="1" t="s">
        <v>1746</v>
      </c>
      <c r="AM168" s="1" t="s">
        <v>1747</v>
      </c>
      <c r="AN168" s="1" t="s">
        <v>63</v>
      </c>
    </row>
    <row r="169" spans="1:40" x14ac:dyDescent="0.3">
      <c r="A169" s="1" t="str">
        <f>HYPERLINK("https://hsdes.intel.com/resource/14013186947","14013186947")</f>
        <v>14013186947</v>
      </c>
      <c r="B169" s="1" t="s">
        <v>1748</v>
      </c>
      <c r="C169" s="1" t="s">
        <v>2205</v>
      </c>
      <c r="D169" s="1">
        <v>1</v>
      </c>
      <c r="E169" s="1" t="s">
        <v>1749</v>
      </c>
      <c r="F169" s="1" t="s">
        <v>109</v>
      </c>
      <c r="G169" s="1" t="s">
        <v>38</v>
      </c>
      <c r="H169" s="1" t="s">
        <v>39</v>
      </c>
      <c r="I169" s="1" t="s">
        <v>40</v>
      </c>
      <c r="J169" s="1" t="s">
        <v>41</v>
      </c>
      <c r="K169" s="1" t="s">
        <v>111</v>
      </c>
      <c r="L169" s="1">
        <v>10</v>
      </c>
      <c r="M169" s="1">
        <v>8</v>
      </c>
      <c r="N169" s="1" t="s">
        <v>1750</v>
      </c>
      <c r="O169" s="1" t="s">
        <v>113</v>
      </c>
      <c r="P169" s="1" t="s">
        <v>1751</v>
      </c>
      <c r="Q169" s="1" t="s">
        <v>1072</v>
      </c>
      <c r="R169" s="1" t="s">
        <v>1752</v>
      </c>
      <c r="S169" s="1" t="s">
        <v>1750</v>
      </c>
      <c r="T169" s="1" t="s">
        <v>117</v>
      </c>
      <c r="V169" s="1" t="s">
        <v>109</v>
      </c>
      <c r="W169" s="1" t="s">
        <v>1753</v>
      </c>
      <c r="X169" s="1" t="s">
        <v>1075</v>
      </c>
      <c r="Y169" s="1" t="s">
        <v>142</v>
      </c>
      <c r="Z169" s="1" t="s">
        <v>1754</v>
      </c>
      <c r="AA169" s="1" t="s">
        <v>1755</v>
      </c>
      <c r="AC169" s="1" t="s">
        <v>55</v>
      </c>
      <c r="AD169" s="1" t="s">
        <v>56</v>
      </c>
      <c r="AF169" s="1" t="s">
        <v>57</v>
      </c>
      <c r="AG169" s="1" t="s">
        <v>58</v>
      </c>
      <c r="AJ169" s="1" t="s">
        <v>59</v>
      </c>
      <c r="AK169" s="1" t="s">
        <v>60</v>
      </c>
      <c r="AL169" s="1" t="s">
        <v>1756</v>
      </c>
      <c r="AM169" s="1" t="s">
        <v>1757</v>
      </c>
      <c r="AN169" s="1" t="s">
        <v>1734</v>
      </c>
    </row>
    <row r="170" spans="1:40" x14ac:dyDescent="0.3">
      <c r="A170" s="1" t="str">
        <f>HYPERLINK("https://hsdes.intel.com/resource/14013186950","14013186950")</f>
        <v>14013186950</v>
      </c>
      <c r="B170" s="1" t="s">
        <v>1758</v>
      </c>
      <c r="C170" s="1" t="s">
        <v>2205</v>
      </c>
      <c r="F170" s="1" t="s">
        <v>109</v>
      </c>
      <c r="G170" s="1" t="s">
        <v>38</v>
      </c>
      <c r="H170" s="1" t="s">
        <v>39</v>
      </c>
      <c r="I170" s="1" t="s">
        <v>40</v>
      </c>
      <c r="J170" s="1" t="s">
        <v>41</v>
      </c>
      <c r="K170" s="1" t="s">
        <v>111</v>
      </c>
      <c r="L170" s="1">
        <v>8</v>
      </c>
      <c r="M170" s="1">
        <v>5</v>
      </c>
      <c r="N170" s="1" t="s">
        <v>1759</v>
      </c>
      <c r="O170" s="1" t="s">
        <v>113</v>
      </c>
      <c r="P170" s="1" t="s">
        <v>1760</v>
      </c>
      <c r="Q170" s="1" t="s">
        <v>1072</v>
      </c>
      <c r="R170" s="1" t="s">
        <v>1761</v>
      </c>
      <c r="S170" s="1" t="s">
        <v>1759</v>
      </c>
      <c r="T170" s="1" t="s">
        <v>117</v>
      </c>
      <c r="V170" s="1" t="s">
        <v>109</v>
      </c>
      <c r="W170" s="1" t="s">
        <v>1762</v>
      </c>
      <c r="X170" s="1" t="s">
        <v>1075</v>
      </c>
      <c r="Y170" s="1" t="s">
        <v>52</v>
      </c>
      <c r="Z170" s="1" t="s">
        <v>1763</v>
      </c>
      <c r="AA170" s="1" t="s">
        <v>1764</v>
      </c>
      <c r="AC170" s="1" t="s">
        <v>55</v>
      </c>
      <c r="AD170" s="1" t="s">
        <v>56</v>
      </c>
      <c r="AF170" s="1" t="s">
        <v>57</v>
      </c>
      <c r="AG170" s="1" t="s">
        <v>58</v>
      </c>
      <c r="AJ170" s="1" t="s">
        <v>59</v>
      </c>
      <c r="AK170" s="1" t="s">
        <v>60</v>
      </c>
      <c r="AL170" s="1" t="s">
        <v>1765</v>
      </c>
      <c r="AM170" s="1" t="s">
        <v>1766</v>
      </c>
      <c r="AN170" s="1" t="s">
        <v>516</v>
      </c>
    </row>
    <row r="171" spans="1:40" x14ac:dyDescent="0.3">
      <c r="A171" s="1" t="str">
        <f>HYPERLINK("https://hsdes.intel.com/resource/14013186951","14013186951")</f>
        <v>14013186951</v>
      </c>
      <c r="B171" s="1" t="s">
        <v>1767</v>
      </c>
      <c r="C171" s="1" t="s">
        <v>2205</v>
      </c>
      <c r="D171" s="1">
        <v>1</v>
      </c>
      <c r="F171" s="1" t="s">
        <v>109</v>
      </c>
      <c r="G171" s="1" t="s">
        <v>38</v>
      </c>
      <c r="H171" s="1" t="s">
        <v>39</v>
      </c>
      <c r="I171" s="1" t="s">
        <v>40</v>
      </c>
      <c r="J171" s="1" t="s">
        <v>41</v>
      </c>
      <c r="K171" s="1" t="s">
        <v>111</v>
      </c>
      <c r="L171" s="1">
        <v>5</v>
      </c>
      <c r="M171" s="1">
        <v>3</v>
      </c>
      <c r="N171" s="1" t="s">
        <v>1768</v>
      </c>
      <c r="O171" s="1" t="s">
        <v>113</v>
      </c>
      <c r="P171" s="1" t="s">
        <v>1769</v>
      </c>
      <c r="Q171" s="1" t="s">
        <v>1072</v>
      </c>
      <c r="R171" s="1" t="s">
        <v>1770</v>
      </c>
      <c r="S171" s="1" t="s">
        <v>1768</v>
      </c>
      <c r="T171" s="1" t="s">
        <v>117</v>
      </c>
      <c r="V171" s="1" t="s">
        <v>109</v>
      </c>
      <c r="W171" s="1" t="s">
        <v>1771</v>
      </c>
      <c r="X171" s="1" t="s">
        <v>1075</v>
      </c>
      <c r="Y171" s="1" t="s">
        <v>142</v>
      </c>
      <c r="Z171" s="1" t="s">
        <v>1730</v>
      </c>
      <c r="AA171" s="1" t="s">
        <v>1755</v>
      </c>
      <c r="AC171" s="1" t="s">
        <v>55</v>
      </c>
      <c r="AD171" s="1" t="s">
        <v>56</v>
      </c>
      <c r="AF171" s="1" t="s">
        <v>57</v>
      </c>
      <c r="AG171" s="1" t="s">
        <v>58</v>
      </c>
      <c r="AJ171" s="1" t="s">
        <v>59</v>
      </c>
      <c r="AK171" s="1" t="s">
        <v>60</v>
      </c>
      <c r="AL171" s="1" t="s">
        <v>1772</v>
      </c>
      <c r="AM171" s="1" t="s">
        <v>1773</v>
      </c>
      <c r="AN171" s="1" t="s">
        <v>516</v>
      </c>
    </row>
    <row r="172" spans="1:40" x14ac:dyDescent="0.3">
      <c r="A172" s="1" t="str">
        <f>HYPERLINK("https://hsdes.intel.com/resource/14013186960","14013186960")</f>
        <v>14013186960</v>
      </c>
      <c r="B172" s="1" t="s">
        <v>1774</v>
      </c>
      <c r="C172" s="1" t="s">
        <v>2205</v>
      </c>
      <c r="F172" s="1" t="s">
        <v>109</v>
      </c>
      <c r="G172" s="1" t="s">
        <v>259</v>
      </c>
      <c r="H172" s="1" t="s">
        <v>39</v>
      </c>
      <c r="I172" s="1" t="s">
        <v>40</v>
      </c>
      <c r="J172" s="1" t="s">
        <v>41</v>
      </c>
      <c r="K172" s="1" t="s">
        <v>111</v>
      </c>
      <c r="L172" s="1">
        <v>4</v>
      </c>
      <c r="M172" s="1">
        <v>2</v>
      </c>
      <c r="N172" s="1" t="s">
        <v>1775</v>
      </c>
      <c r="O172" s="1" t="s">
        <v>113</v>
      </c>
      <c r="P172" s="1" t="s">
        <v>1760</v>
      </c>
      <c r="Q172" s="1" t="s">
        <v>1072</v>
      </c>
      <c r="R172" s="1" t="s">
        <v>1776</v>
      </c>
      <c r="S172" s="1" t="s">
        <v>1775</v>
      </c>
      <c r="T172" s="1" t="s">
        <v>117</v>
      </c>
      <c r="V172" s="1" t="s">
        <v>109</v>
      </c>
      <c r="W172" s="1" t="s">
        <v>1777</v>
      </c>
      <c r="X172" s="1" t="s">
        <v>1075</v>
      </c>
      <c r="Y172" s="1" t="s">
        <v>52</v>
      </c>
      <c r="Z172" s="1" t="s">
        <v>1778</v>
      </c>
      <c r="AA172" s="1" t="s">
        <v>1779</v>
      </c>
      <c r="AC172" s="1" t="s">
        <v>55</v>
      </c>
      <c r="AD172" s="1" t="s">
        <v>128</v>
      </c>
      <c r="AF172" s="1" t="s">
        <v>57</v>
      </c>
      <c r="AG172" s="1" t="s">
        <v>58</v>
      </c>
      <c r="AJ172" s="1" t="s">
        <v>59</v>
      </c>
      <c r="AK172" s="1" t="s">
        <v>60</v>
      </c>
      <c r="AL172" s="1" t="s">
        <v>1780</v>
      </c>
      <c r="AM172" s="1" t="s">
        <v>1781</v>
      </c>
      <c r="AN172" s="1" t="s">
        <v>516</v>
      </c>
    </row>
    <row r="173" spans="1:40" x14ac:dyDescent="0.3">
      <c r="A173" s="1" t="str">
        <f>HYPERLINK("https://hsdes.intel.com/resource/14013186967","14013186967")</f>
        <v>14013186967</v>
      </c>
      <c r="B173" s="1" t="s">
        <v>1782</v>
      </c>
      <c r="C173" s="1" t="s">
        <v>2205</v>
      </c>
      <c r="F173" s="1" t="s">
        <v>109</v>
      </c>
      <c r="G173" s="1" t="s">
        <v>38</v>
      </c>
      <c r="H173" s="1" t="s">
        <v>39</v>
      </c>
      <c r="I173" s="1" t="s">
        <v>40</v>
      </c>
      <c r="J173" s="1" t="s">
        <v>41</v>
      </c>
      <c r="K173" s="1" t="s">
        <v>111</v>
      </c>
      <c r="L173" s="1">
        <v>10</v>
      </c>
      <c r="M173" s="1">
        <v>10</v>
      </c>
      <c r="N173" s="1" t="s">
        <v>1783</v>
      </c>
      <c r="O173" s="1" t="s">
        <v>113</v>
      </c>
      <c r="P173" s="1" t="s">
        <v>1784</v>
      </c>
      <c r="Q173" s="1" t="s">
        <v>1785</v>
      </c>
      <c r="R173" s="1" t="s">
        <v>1786</v>
      </c>
      <c r="S173" s="1" t="s">
        <v>1783</v>
      </c>
      <c r="T173" s="1" t="s">
        <v>117</v>
      </c>
      <c r="V173" s="1" t="s">
        <v>109</v>
      </c>
      <c r="W173" s="1" t="s">
        <v>1787</v>
      </c>
      <c r="X173" s="1" t="s">
        <v>1075</v>
      </c>
      <c r="Y173" s="1" t="s">
        <v>52</v>
      </c>
      <c r="Z173" s="1" t="s">
        <v>1730</v>
      </c>
      <c r="AA173" s="1" t="s">
        <v>1788</v>
      </c>
      <c r="AC173" s="1" t="s">
        <v>55</v>
      </c>
      <c r="AD173" s="1" t="s">
        <v>56</v>
      </c>
      <c r="AF173" s="1" t="s">
        <v>57</v>
      </c>
      <c r="AG173" s="1" t="s">
        <v>58</v>
      </c>
      <c r="AJ173" s="1" t="s">
        <v>59</v>
      </c>
      <c r="AK173" s="1" t="s">
        <v>513</v>
      </c>
      <c r="AL173" s="1" t="s">
        <v>1789</v>
      </c>
      <c r="AM173" s="1" t="s">
        <v>1790</v>
      </c>
      <c r="AN173" s="1" t="s">
        <v>516</v>
      </c>
    </row>
    <row r="174" spans="1:40" x14ac:dyDescent="0.3">
      <c r="A174" s="1" t="str">
        <f>HYPERLINK("https://hsdes.intel.com/resource/14013186971","14013186971")</f>
        <v>14013186971</v>
      </c>
      <c r="B174" s="1" t="s">
        <v>1791</v>
      </c>
      <c r="C174" s="1" t="s">
        <v>2205</v>
      </c>
      <c r="D174" s="1">
        <v>1</v>
      </c>
      <c r="F174" s="1" t="s">
        <v>109</v>
      </c>
      <c r="G174" s="1" t="s">
        <v>38</v>
      </c>
      <c r="H174" s="1" t="s">
        <v>39</v>
      </c>
      <c r="I174" s="1" t="s">
        <v>40</v>
      </c>
      <c r="J174" s="1" t="s">
        <v>41</v>
      </c>
      <c r="K174" s="1" t="s">
        <v>111</v>
      </c>
      <c r="L174" s="1">
        <v>10</v>
      </c>
      <c r="M174" s="1">
        <v>8</v>
      </c>
      <c r="N174" s="1" t="s">
        <v>1792</v>
      </c>
      <c r="O174" s="1" t="s">
        <v>113</v>
      </c>
      <c r="P174" s="1" t="s">
        <v>1793</v>
      </c>
      <c r="Q174" s="1" t="s">
        <v>1072</v>
      </c>
      <c r="R174" s="1" t="s">
        <v>1794</v>
      </c>
      <c r="S174" s="1" t="s">
        <v>1792</v>
      </c>
      <c r="T174" s="1" t="s">
        <v>117</v>
      </c>
      <c r="V174" s="1" t="s">
        <v>109</v>
      </c>
      <c r="W174" s="1" t="s">
        <v>1795</v>
      </c>
      <c r="X174" s="1" t="s">
        <v>1075</v>
      </c>
      <c r="Y174" s="1" t="s">
        <v>142</v>
      </c>
      <c r="Z174" s="1" t="s">
        <v>1796</v>
      </c>
      <c r="AA174" s="1" t="s">
        <v>1797</v>
      </c>
      <c r="AC174" s="1" t="s">
        <v>55</v>
      </c>
      <c r="AD174" s="1" t="s">
        <v>56</v>
      </c>
      <c r="AF174" s="1" t="s">
        <v>57</v>
      </c>
      <c r="AG174" s="1" t="s">
        <v>58</v>
      </c>
      <c r="AJ174" s="1" t="s">
        <v>59</v>
      </c>
      <c r="AK174" s="1" t="s">
        <v>513</v>
      </c>
      <c r="AL174" s="1" t="s">
        <v>1798</v>
      </c>
      <c r="AM174" s="1" t="s">
        <v>1799</v>
      </c>
      <c r="AN174" s="1" t="s">
        <v>516</v>
      </c>
    </row>
    <row r="175" spans="1:40" x14ac:dyDescent="0.3">
      <c r="A175" s="1" t="str">
        <f>HYPERLINK("https://hsdes.intel.com/resource/14013186997","14013186997")</f>
        <v>14013186997</v>
      </c>
      <c r="B175" s="1" t="s">
        <v>1800</v>
      </c>
      <c r="C175" s="1" t="s">
        <v>2205</v>
      </c>
      <c r="F175" s="1" t="s">
        <v>109</v>
      </c>
      <c r="G175" s="1" t="s">
        <v>38</v>
      </c>
      <c r="H175" s="1" t="s">
        <v>39</v>
      </c>
      <c r="I175" s="1" t="s">
        <v>40</v>
      </c>
      <c r="J175" s="1" t="s">
        <v>41</v>
      </c>
      <c r="K175" s="1" t="s">
        <v>111</v>
      </c>
      <c r="L175" s="1">
        <v>10</v>
      </c>
      <c r="M175" s="1">
        <v>8</v>
      </c>
      <c r="N175" s="1" t="s">
        <v>1801</v>
      </c>
      <c r="O175" s="1" t="s">
        <v>113</v>
      </c>
      <c r="P175" s="1" t="s">
        <v>1802</v>
      </c>
      <c r="Q175" s="1" t="s">
        <v>1803</v>
      </c>
      <c r="R175" s="1" t="s">
        <v>1804</v>
      </c>
      <c r="S175" s="1" t="s">
        <v>1801</v>
      </c>
      <c r="T175" s="1" t="s">
        <v>117</v>
      </c>
      <c r="V175" s="1" t="s">
        <v>109</v>
      </c>
      <c r="W175" s="1" t="s">
        <v>1805</v>
      </c>
      <c r="X175" s="1" t="s">
        <v>1075</v>
      </c>
      <c r="Y175" s="1" t="s">
        <v>52</v>
      </c>
      <c r="Z175" s="1" t="s">
        <v>1730</v>
      </c>
      <c r="AA175" s="1" t="s">
        <v>1779</v>
      </c>
      <c r="AC175" s="1" t="s">
        <v>55</v>
      </c>
      <c r="AD175" s="1" t="s">
        <v>128</v>
      </c>
      <c r="AF175" s="1" t="s">
        <v>57</v>
      </c>
      <c r="AG175" s="1" t="s">
        <v>58</v>
      </c>
      <c r="AJ175" s="1" t="s">
        <v>59</v>
      </c>
      <c r="AK175" s="1" t="s">
        <v>513</v>
      </c>
      <c r="AL175" s="1" t="s">
        <v>1806</v>
      </c>
      <c r="AM175" s="1" t="s">
        <v>1807</v>
      </c>
      <c r="AN175" s="1" t="s">
        <v>516</v>
      </c>
    </row>
    <row r="176" spans="1:40" x14ac:dyDescent="0.3">
      <c r="A176" s="1" t="str">
        <f>HYPERLINK("https://hsdes.intel.com/resource/14013187018","14013187018")</f>
        <v>14013187018</v>
      </c>
      <c r="B176" s="1" t="s">
        <v>1808</v>
      </c>
      <c r="C176" s="1" t="s">
        <v>2205</v>
      </c>
      <c r="F176" s="1" t="s">
        <v>109</v>
      </c>
      <c r="G176" s="1" t="s">
        <v>38</v>
      </c>
      <c r="H176" s="1" t="s">
        <v>39</v>
      </c>
      <c r="I176" s="1" t="s">
        <v>40</v>
      </c>
      <c r="J176" s="1" t="s">
        <v>41</v>
      </c>
      <c r="K176" s="1" t="s">
        <v>111</v>
      </c>
      <c r="L176" s="1">
        <v>10</v>
      </c>
      <c r="M176" s="1">
        <v>8</v>
      </c>
      <c r="N176" s="1" t="s">
        <v>1809</v>
      </c>
      <c r="O176" s="1" t="s">
        <v>113</v>
      </c>
      <c r="P176" s="1" t="s">
        <v>1810</v>
      </c>
      <c r="Q176" s="1" t="s">
        <v>1811</v>
      </c>
      <c r="R176" s="1" t="s">
        <v>1812</v>
      </c>
      <c r="S176" s="1" t="s">
        <v>1809</v>
      </c>
      <c r="T176" s="1" t="s">
        <v>48</v>
      </c>
      <c r="V176" s="1" t="s">
        <v>109</v>
      </c>
      <c r="W176" s="1" t="s">
        <v>1742</v>
      </c>
      <c r="X176" s="1" t="s">
        <v>1075</v>
      </c>
      <c r="Y176" s="1" t="s">
        <v>52</v>
      </c>
      <c r="Z176" s="1" t="s">
        <v>1743</v>
      </c>
      <c r="AA176" s="1" t="s">
        <v>1813</v>
      </c>
      <c r="AC176" s="1" t="s">
        <v>55</v>
      </c>
      <c r="AD176" s="1" t="s">
        <v>128</v>
      </c>
      <c r="AF176" s="1" t="s">
        <v>57</v>
      </c>
      <c r="AG176" s="1" t="s">
        <v>58</v>
      </c>
      <c r="AJ176" s="1" t="s">
        <v>59</v>
      </c>
      <c r="AK176" s="1" t="s">
        <v>1814</v>
      </c>
      <c r="AL176" s="1" t="s">
        <v>1815</v>
      </c>
      <c r="AM176" s="1" t="s">
        <v>1816</v>
      </c>
      <c r="AN176" s="1" t="s">
        <v>63</v>
      </c>
    </row>
    <row r="177" spans="1:40" x14ac:dyDescent="0.3">
      <c r="A177" s="1" t="str">
        <f>HYPERLINK("https://hsdes.intel.com/resource/14013187020","14013187020")</f>
        <v>14013187020</v>
      </c>
      <c r="B177" s="1" t="s">
        <v>1817</v>
      </c>
      <c r="C177" s="1" t="s">
        <v>2205</v>
      </c>
      <c r="F177" s="1" t="s">
        <v>109</v>
      </c>
      <c r="G177" s="1" t="s">
        <v>38</v>
      </c>
      <c r="H177" s="1" t="s">
        <v>39</v>
      </c>
      <c r="I177" s="1" t="s">
        <v>40</v>
      </c>
      <c r="J177" s="1" t="s">
        <v>41</v>
      </c>
      <c r="K177" s="1" t="s">
        <v>111</v>
      </c>
      <c r="L177" s="1">
        <v>10</v>
      </c>
      <c r="M177" s="1">
        <v>8</v>
      </c>
      <c r="N177" s="1" t="s">
        <v>1818</v>
      </c>
      <c r="O177" s="1" t="s">
        <v>113</v>
      </c>
      <c r="P177" s="1" t="s">
        <v>1819</v>
      </c>
      <c r="Q177" s="1" t="s">
        <v>1811</v>
      </c>
      <c r="R177" s="1" t="s">
        <v>1820</v>
      </c>
      <c r="S177" s="1" t="s">
        <v>1818</v>
      </c>
      <c r="T177" s="1" t="s">
        <v>48</v>
      </c>
      <c r="V177" s="1" t="s">
        <v>109</v>
      </c>
      <c r="W177" s="1" t="s">
        <v>1742</v>
      </c>
      <c r="X177" s="1" t="s">
        <v>1075</v>
      </c>
      <c r="Y177" s="1" t="s">
        <v>52</v>
      </c>
      <c r="Z177" s="1" t="s">
        <v>1743</v>
      </c>
      <c r="AA177" s="1" t="s">
        <v>1744</v>
      </c>
      <c r="AC177" s="1" t="s">
        <v>55</v>
      </c>
      <c r="AD177" s="1" t="s">
        <v>56</v>
      </c>
      <c r="AF177" s="1" t="s">
        <v>57</v>
      </c>
      <c r="AG177" s="1" t="s">
        <v>58</v>
      </c>
      <c r="AJ177" s="1" t="s">
        <v>59</v>
      </c>
      <c r="AK177" s="1" t="s">
        <v>1814</v>
      </c>
      <c r="AL177" s="1" t="s">
        <v>1815</v>
      </c>
      <c r="AM177" s="1" t="s">
        <v>1821</v>
      </c>
      <c r="AN177" s="1" t="s">
        <v>1822</v>
      </c>
    </row>
    <row r="178" spans="1:40" x14ac:dyDescent="0.3">
      <c r="A178" s="1" t="str">
        <f>HYPERLINK("https://hsdes.intel.com/resource/14013187021","14013187021")</f>
        <v>14013187021</v>
      </c>
      <c r="B178" s="1" t="s">
        <v>1823</v>
      </c>
      <c r="C178" s="1" t="s">
        <v>2205</v>
      </c>
      <c r="F178" s="1" t="s">
        <v>109</v>
      </c>
      <c r="G178" s="1" t="s">
        <v>38</v>
      </c>
      <c r="H178" s="1" t="s">
        <v>39</v>
      </c>
      <c r="I178" s="1" t="s">
        <v>40</v>
      </c>
      <c r="J178" s="1" t="s">
        <v>41</v>
      </c>
      <c r="K178" s="1" t="s">
        <v>111</v>
      </c>
      <c r="L178" s="1">
        <v>10</v>
      </c>
      <c r="M178" s="1">
        <v>8</v>
      </c>
      <c r="N178" s="1" t="s">
        <v>1824</v>
      </c>
      <c r="O178" s="1" t="s">
        <v>113</v>
      </c>
      <c r="P178" s="1" t="s">
        <v>1825</v>
      </c>
      <c r="Q178" s="1" t="s">
        <v>1826</v>
      </c>
      <c r="R178" s="1" t="s">
        <v>1827</v>
      </c>
      <c r="S178" s="1" t="s">
        <v>1824</v>
      </c>
      <c r="T178" s="1" t="s">
        <v>48</v>
      </c>
      <c r="V178" s="1" t="s">
        <v>109</v>
      </c>
      <c r="W178" s="1" t="s">
        <v>1828</v>
      </c>
      <c r="X178" s="1" t="s">
        <v>1075</v>
      </c>
      <c r="Y178" s="1" t="s">
        <v>52</v>
      </c>
      <c r="Z178" s="1" t="s">
        <v>1743</v>
      </c>
      <c r="AA178" s="1" t="s">
        <v>1829</v>
      </c>
      <c r="AC178" s="1" t="s">
        <v>55</v>
      </c>
      <c r="AD178" s="1" t="s">
        <v>128</v>
      </c>
      <c r="AF178" s="1" t="s">
        <v>57</v>
      </c>
      <c r="AG178" s="1" t="s">
        <v>58</v>
      </c>
      <c r="AJ178" s="1" t="s">
        <v>59</v>
      </c>
      <c r="AK178" s="1" t="s">
        <v>1814</v>
      </c>
      <c r="AL178" s="1" t="s">
        <v>1830</v>
      </c>
      <c r="AM178" s="1" t="s">
        <v>1831</v>
      </c>
      <c r="AN178" s="1" t="s">
        <v>63</v>
      </c>
    </row>
    <row r="179" spans="1:40" x14ac:dyDescent="0.3">
      <c r="A179" s="1" t="str">
        <f>HYPERLINK("https://hsdes.intel.com/resource/14013187024","14013187024")</f>
        <v>14013187024</v>
      </c>
      <c r="B179" s="1" t="s">
        <v>1832</v>
      </c>
      <c r="C179" s="1" t="s">
        <v>2205</v>
      </c>
      <c r="D179" s="1" t="s">
        <v>2211</v>
      </c>
      <c r="F179" s="1" t="s">
        <v>109</v>
      </c>
      <c r="G179" s="1" t="s">
        <v>38</v>
      </c>
      <c r="H179" s="1" t="s">
        <v>39</v>
      </c>
      <c r="I179" s="1" t="s">
        <v>40</v>
      </c>
      <c r="J179" s="1" t="s">
        <v>41</v>
      </c>
      <c r="K179" s="1" t="s">
        <v>111</v>
      </c>
      <c r="L179" s="1">
        <v>10</v>
      </c>
      <c r="M179" s="1">
        <v>8</v>
      </c>
      <c r="N179" s="1" t="s">
        <v>1833</v>
      </c>
      <c r="O179" s="1" t="s">
        <v>113</v>
      </c>
      <c r="P179" s="1" t="s">
        <v>1834</v>
      </c>
      <c r="Q179" s="1" t="s">
        <v>1811</v>
      </c>
      <c r="R179" s="1" t="s">
        <v>1835</v>
      </c>
      <c r="S179" s="1" t="s">
        <v>1833</v>
      </c>
      <c r="T179" s="1" t="s">
        <v>48</v>
      </c>
      <c r="V179" s="1" t="s">
        <v>109</v>
      </c>
      <c r="W179" s="1" t="s">
        <v>1742</v>
      </c>
      <c r="X179" s="1" t="s">
        <v>1075</v>
      </c>
      <c r="Y179" s="1" t="s">
        <v>52</v>
      </c>
      <c r="Z179" s="1" t="s">
        <v>1743</v>
      </c>
      <c r="AA179" s="1" t="s">
        <v>1744</v>
      </c>
      <c r="AC179" s="1" t="s">
        <v>55</v>
      </c>
      <c r="AD179" s="1" t="s">
        <v>56</v>
      </c>
      <c r="AF179" s="1" t="s">
        <v>57</v>
      </c>
      <c r="AG179" s="1" t="s">
        <v>58</v>
      </c>
      <c r="AJ179" s="1" t="s">
        <v>59</v>
      </c>
      <c r="AK179" s="1" t="s">
        <v>1814</v>
      </c>
      <c r="AL179" s="1" t="s">
        <v>1836</v>
      </c>
      <c r="AM179" s="1" t="s">
        <v>1837</v>
      </c>
      <c r="AN179" s="1" t="s">
        <v>1822</v>
      </c>
    </row>
    <row r="180" spans="1:40" x14ac:dyDescent="0.3">
      <c r="A180" s="1" t="str">
        <f>HYPERLINK("https://hsdes.intel.com/resource/14013187095","14013187095")</f>
        <v>14013187095</v>
      </c>
      <c r="B180" s="1" t="s">
        <v>1838</v>
      </c>
      <c r="C180" s="1" t="s">
        <v>2205</v>
      </c>
      <c r="F180" s="1" t="s">
        <v>542</v>
      </c>
      <c r="G180" s="1" t="s">
        <v>259</v>
      </c>
      <c r="H180" s="1" t="s">
        <v>39</v>
      </c>
      <c r="I180" s="1" t="s">
        <v>40</v>
      </c>
      <c r="J180" s="1" t="s">
        <v>41</v>
      </c>
      <c r="K180" s="1" t="s">
        <v>1615</v>
      </c>
      <c r="L180" s="1">
        <v>15</v>
      </c>
      <c r="M180" s="1">
        <v>12</v>
      </c>
      <c r="N180" s="1" t="s">
        <v>1839</v>
      </c>
      <c r="O180" s="1" t="s">
        <v>882</v>
      </c>
      <c r="P180" s="1" t="s">
        <v>1840</v>
      </c>
      <c r="Q180" s="1" t="s">
        <v>1841</v>
      </c>
      <c r="R180" s="1" t="s">
        <v>1842</v>
      </c>
      <c r="S180" s="1" t="s">
        <v>1839</v>
      </c>
      <c r="T180" s="1" t="s">
        <v>73</v>
      </c>
      <c r="V180" s="1" t="s">
        <v>542</v>
      </c>
      <c r="W180" s="1" t="s">
        <v>1274</v>
      </c>
      <c r="X180" s="1" t="s">
        <v>1075</v>
      </c>
      <c r="Y180" s="1" t="s">
        <v>52</v>
      </c>
      <c r="Z180" s="1" t="s">
        <v>1599</v>
      </c>
      <c r="AA180" s="1" t="s">
        <v>1569</v>
      </c>
      <c r="AC180" s="1" t="s">
        <v>55</v>
      </c>
      <c r="AD180" s="1" t="s">
        <v>128</v>
      </c>
      <c r="AF180" s="1" t="s">
        <v>57</v>
      </c>
      <c r="AG180" s="1" t="s">
        <v>58</v>
      </c>
      <c r="AJ180" s="1" t="s">
        <v>59</v>
      </c>
      <c r="AK180" s="1" t="s">
        <v>60</v>
      </c>
      <c r="AL180" s="1" t="s">
        <v>1843</v>
      </c>
      <c r="AM180" s="1" t="s">
        <v>1844</v>
      </c>
      <c r="AN180" s="1" t="s">
        <v>1845</v>
      </c>
    </row>
    <row r="181" spans="1:40" x14ac:dyDescent="0.3">
      <c r="A181" s="1" t="str">
        <f>HYPERLINK("https://hsdes.intel.com/resource/14013187098","14013187098")</f>
        <v>14013187098</v>
      </c>
      <c r="B181" s="1" t="s">
        <v>1846</v>
      </c>
      <c r="C181" s="1" t="s">
        <v>2205</v>
      </c>
      <c r="F181" s="1" t="s">
        <v>542</v>
      </c>
      <c r="G181" s="1" t="s">
        <v>259</v>
      </c>
      <c r="H181" s="1" t="s">
        <v>39</v>
      </c>
      <c r="I181" s="1" t="s">
        <v>40</v>
      </c>
      <c r="J181" s="1" t="s">
        <v>41</v>
      </c>
      <c r="K181" s="1" t="s">
        <v>1615</v>
      </c>
      <c r="L181" s="1">
        <v>15</v>
      </c>
      <c r="M181" s="1">
        <v>12</v>
      </c>
      <c r="N181" s="1" t="s">
        <v>1847</v>
      </c>
      <c r="O181" s="1" t="s">
        <v>882</v>
      </c>
      <c r="P181" s="1" t="s">
        <v>1848</v>
      </c>
      <c r="Q181" s="1" t="s">
        <v>1841</v>
      </c>
      <c r="R181" s="1" t="s">
        <v>1849</v>
      </c>
      <c r="S181" s="1" t="s">
        <v>1847</v>
      </c>
      <c r="T181" s="1" t="s">
        <v>73</v>
      </c>
      <c r="V181" s="1" t="s">
        <v>542</v>
      </c>
      <c r="W181" s="1" t="s">
        <v>1274</v>
      </c>
      <c r="X181" s="1" t="s">
        <v>1075</v>
      </c>
      <c r="Y181" s="1" t="s">
        <v>52</v>
      </c>
      <c r="Z181" s="1" t="s">
        <v>1599</v>
      </c>
      <c r="AA181" s="1" t="s">
        <v>1569</v>
      </c>
      <c r="AC181" s="1" t="s">
        <v>55</v>
      </c>
      <c r="AD181" s="1" t="s">
        <v>128</v>
      </c>
      <c r="AF181" s="1" t="s">
        <v>57</v>
      </c>
      <c r="AG181" s="1" t="s">
        <v>58</v>
      </c>
      <c r="AJ181" s="1" t="s">
        <v>59</v>
      </c>
      <c r="AK181" s="1" t="s">
        <v>60</v>
      </c>
      <c r="AL181" s="1" t="s">
        <v>1850</v>
      </c>
      <c r="AM181" s="1" t="s">
        <v>1851</v>
      </c>
      <c r="AN181" s="1" t="s">
        <v>1624</v>
      </c>
    </row>
    <row r="182" spans="1:40" x14ac:dyDescent="0.3">
      <c r="A182" s="1" t="str">
        <f>HYPERLINK("https://hsdes.intel.com/resource/14013187105","14013187105")</f>
        <v>14013187105</v>
      </c>
      <c r="B182" s="1" t="s">
        <v>1852</v>
      </c>
      <c r="C182" s="1" t="s">
        <v>2205</v>
      </c>
      <c r="F182" s="1" t="s">
        <v>132</v>
      </c>
      <c r="G182" s="1" t="s">
        <v>259</v>
      </c>
      <c r="H182" s="1" t="s">
        <v>39</v>
      </c>
      <c r="I182" s="1" t="s">
        <v>40</v>
      </c>
      <c r="J182" s="1" t="s">
        <v>41</v>
      </c>
      <c r="K182" s="1" t="s">
        <v>1583</v>
      </c>
      <c r="L182" s="1">
        <v>15</v>
      </c>
      <c r="M182" s="1">
        <v>12</v>
      </c>
      <c r="N182" s="1" t="s">
        <v>1853</v>
      </c>
      <c r="O182" s="1" t="s">
        <v>137</v>
      </c>
      <c r="P182" s="1" t="s">
        <v>1854</v>
      </c>
      <c r="Q182" s="1" t="s">
        <v>71</v>
      </c>
      <c r="R182" s="1" t="s">
        <v>1539</v>
      </c>
      <c r="S182" s="1" t="s">
        <v>1853</v>
      </c>
      <c r="T182" s="1" t="s">
        <v>73</v>
      </c>
      <c r="V182" s="1" t="s">
        <v>37</v>
      </c>
      <c r="W182" s="1" t="s">
        <v>1855</v>
      </c>
      <c r="X182" s="1" t="s">
        <v>1075</v>
      </c>
      <c r="Y182" s="1" t="s">
        <v>142</v>
      </c>
      <c r="Z182" s="1" t="s">
        <v>1621</v>
      </c>
      <c r="AA182" s="1" t="s">
        <v>1610</v>
      </c>
      <c r="AC182" s="1" t="s">
        <v>55</v>
      </c>
      <c r="AD182" s="1" t="s">
        <v>128</v>
      </c>
      <c r="AF182" s="1" t="s">
        <v>57</v>
      </c>
      <c r="AG182" s="1" t="s">
        <v>58</v>
      </c>
      <c r="AJ182" s="1" t="s">
        <v>59</v>
      </c>
      <c r="AK182" s="1" t="s">
        <v>60</v>
      </c>
      <c r="AL182" s="1" t="s">
        <v>1286</v>
      </c>
      <c r="AM182" s="1" t="s">
        <v>1856</v>
      </c>
      <c r="AN182" s="1" t="s">
        <v>1857</v>
      </c>
    </row>
    <row r="183" spans="1:40" x14ac:dyDescent="0.3">
      <c r="A183" s="1" t="str">
        <f>HYPERLINK("https://hsdes.intel.com/resource/14013187110","14013187110")</f>
        <v>14013187110</v>
      </c>
      <c r="B183" s="1" t="s">
        <v>1858</v>
      </c>
      <c r="C183" s="1" t="s">
        <v>2205</v>
      </c>
      <c r="D183" s="1" t="s">
        <v>2211</v>
      </c>
      <c r="F183" s="1" t="s">
        <v>171</v>
      </c>
      <c r="G183" s="1" t="s">
        <v>259</v>
      </c>
      <c r="H183" s="1" t="s">
        <v>39</v>
      </c>
      <c r="I183" s="1" t="s">
        <v>40</v>
      </c>
      <c r="J183" s="1" t="s">
        <v>41</v>
      </c>
      <c r="K183" s="1" t="s">
        <v>1671</v>
      </c>
      <c r="L183" s="1">
        <v>15</v>
      </c>
      <c r="M183" s="1">
        <v>10</v>
      </c>
      <c r="N183" s="1" t="s">
        <v>1859</v>
      </c>
      <c r="O183" s="1" t="s">
        <v>173</v>
      </c>
      <c r="P183" s="1" t="s">
        <v>1860</v>
      </c>
      <c r="Q183" s="1" t="s">
        <v>762</v>
      </c>
      <c r="R183" s="1" t="s">
        <v>1861</v>
      </c>
      <c r="S183" s="1" t="s">
        <v>1859</v>
      </c>
      <c r="T183" s="1" t="s">
        <v>48</v>
      </c>
      <c r="U183" s="1" t="s">
        <v>177</v>
      </c>
      <c r="V183" s="1" t="s">
        <v>178</v>
      </c>
      <c r="W183" s="1" t="s">
        <v>1676</v>
      </c>
      <c r="X183" s="1" t="s">
        <v>1075</v>
      </c>
      <c r="Y183" s="1" t="s">
        <v>52</v>
      </c>
      <c r="Z183" s="1" t="s">
        <v>1657</v>
      </c>
      <c r="AA183" s="1" t="s">
        <v>1569</v>
      </c>
      <c r="AC183" s="1" t="s">
        <v>55</v>
      </c>
      <c r="AD183" s="1" t="s">
        <v>511</v>
      </c>
      <c r="AF183" s="1" t="s">
        <v>57</v>
      </c>
      <c r="AG183" s="1" t="s">
        <v>58</v>
      </c>
      <c r="AJ183" s="1" t="s">
        <v>248</v>
      </c>
      <c r="AK183" s="1" t="s">
        <v>60</v>
      </c>
      <c r="AL183" s="1" t="s">
        <v>1862</v>
      </c>
      <c r="AM183" s="1" t="s">
        <v>1863</v>
      </c>
      <c r="AN183" s="1" t="s">
        <v>1864</v>
      </c>
    </row>
    <row r="184" spans="1:40" x14ac:dyDescent="0.3">
      <c r="A184" s="1" t="str">
        <f>HYPERLINK("https://hsdes.intel.com/resource/14013187116","14013187116")</f>
        <v>14013187116</v>
      </c>
      <c r="B184" s="1" t="s">
        <v>1865</v>
      </c>
      <c r="C184" s="1" t="s">
        <v>2205</v>
      </c>
      <c r="D184" s="1" t="s">
        <v>2211</v>
      </c>
      <c r="F184" s="1" t="s">
        <v>171</v>
      </c>
      <c r="G184" s="1" t="s">
        <v>259</v>
      </c>
      <c r="H184" s="1" t="s">
        <v>39</v>
      </c>
      <c r="I184" s="1" t="s">
        <v>40</v>
      </c>
      <c r="J184" s="1" t="s">
        <v>41</v>
      </c>
      <c r="K184" s="1" t="s">
        <v>1671</v>
      </c>
      <c r="L184" s="1">
        <v>15</v>
      </c>
      <c r="M184" s="1">
        <v>10</v>
      </c>
      <c r="N184" s="1" t="s">
        <v>1866</v>
      </c>
      <c r="O184" s="1" t="s">
        <v>173</v>
      </c>
      <c r="P184" s="1" t="s">
        <v>1867</v>
      </c>
      <c r="Q184" s="1" t="s">
        <v>1674</v>
      </c>
      <c r="R184" s="1" t="s">
        <v>1868</v>
      </c>
      <c r="S184" s="1" t="s">
        <v>1866</v>
      </c>
      <c r="T184" s="1" t="s">
        <v>48</v>
      </c>
      <c r="U184" s="1" t="s">
        <v>177</v>
      </c>
      <c r="V184" s="1" t="s">
        <v>178</v>
      </c>
      <c r="W184" s="1" t="s">
        <v>1869</v>
      </c>
      <c r="X184" s="1" t="s">
        <v>1075</v>
      </c>
      <c r="Y184" s="1" t="s">
        <v>52</v>
      </c>
      <c r="Z184" s="1" t="s">
        <v>1599</v>
      </c>
      <c r="AA184" s="1" t="s">
        <v>1569</v>
      </c>
      <c r="AC184" s="1" t="s">
        <v>55</v>
      </c>
      <c r="AD184" s="1" t="s">
        <v>511</v>
      </c>
      <c r="AF184" s="1" t="s">
        <v>57</v>
      </c>
      <c r="AG184" s="1" t="s">
        <v>58</v>
      </c>
      <c r="AJ184" s="1" t="s">
        <v>248</v>
      </c>
      <c r="AK184" s="1" t="s">
        <v>60</v>
      </c>
      <c r="AL184" s="1" t="s">
        <v>1862</v>
      </c>
      <c r="AM184" s="1" t="s">
        <v>1870</v>
      </c>
      <c r="AN184" s="1" t="s">
        <v>1871</v>
      </c>
    </row>
    <row r="185" spans="1:40" x14ac:dyDescent="0.3">
      <c r="A185" s="1" t="str">
        <f>HYPERLINK("https://hsdes.intel.com/resource/14013187157","14013187157")</f>
        <v>14013187157</v>
      </c>
      <c r="B185" s="1" t="s">
        <v>1872</v>
      </c>
      <c r="C185" s="1" t="s">
        <v>2205</v>
      </c>
      <c r="D185" s="1" t="s">
        <v>2211</v>
      </c>
      <c r="F185" s="1" t="s">
        <v>65</v>
      </c>
      <c r="G185" s="1" t="s">
        <v>259</v>
      </c>
      <c r="H185" s="1" t="s">
        <v>39</v>
      </c>
      <c r="I185" s="1" t="s">
        <v>40</v>
      </c>
      <c r="J185" s="1" t="s">
        <v>41</v>
      </c>
      <c r="K185" s="1" t="s">
        <v>67</v>
      </c>
      <c r="L185" s="1">
        <v>25</v>
      </c>
      <c r="M185" s="1">
        <v>15</v>
      </c>
      <c r="N185" s="1" t="s">
        <v>1873</v>
      </c>
      <c r="O185" s="1" t="s">
        <v>69</v>
      </c>
      <c r="P185" s="1" t="s">
        <v>1874</v>
      </c>
      <c r="Q185" s="1" t="s">
        <v>1875</v>
      </c>
      <c r="R185" s="1" t="s">
        <v>1876</v>
      </c>
      <c r="S185" s="1" t="s">
        <v>1873</v>
      </c>
      <c r="T185" s="1" t="s">
        <v>73</v>
      </c>
      <c r="U185" s="1" t="s">
        <v>74</v>
      </c>
      <c r="V185" s="1" t="s">
        <v>75</v>
      </c>
      <c r="W185" s="1" t="s">
        <v>1877</v>
      </c>
      <c r="X185" s="1" t="s">
        <v>1075</v>
      </c>
      <c r="Y185" s="1" t="s">
        <v>52</v>
      </c>
      <c r="Z185" s="1" t="s">
        <v>1599</v>
      </c>
      <c r="AA185" s="1" t="s">
        <v>1569</v>
      </c>
      <c r="AC185" s="1" t="s">
        <v>55</v>
      </c>
      <c r="AD185" s="1" t="s">
        <v>128</v>
      </c>
      <c r="AF185" s="1" t="s">
        <v>104</v>
      </c>
      <c r="AG185" s="1" t="s">
        <v>58</v>
      </c>
      <c r="AJ185" s="1" t="s">
        <v>59</v>
      </c>
      <c r="AK185" s="1" t="s">
        <v>60</v>
      </c>
      <c r="AL185" s="1" t="s">
        <v>1878</v>
      </c>
      <c r="AM185" s="1" t="s">
        <v>1879</v>
      </c>
      <c r="AN185" s="1" t="s">
        <v>1880</v>
      </c>
    </row>
    <row r="186" spans="1:40" x14ac:dyDescent="0.3">
      <c r="A186" s="1" t="str">
        <f>HYPERLINK("https://hsdes.intel.com/resource/14013187193","14013187193")</f>
        <v>14013187193</v>
      </c>
      <c r="B186" s="1" t="s">
        <v>1881</v>
      </c>
      <c r="C186" s="1" t="s">
        <v>2205</v>
      </c>
      <c r="D186" s="1">
        <v>1</v>
      </c>
      <c r="F186" s="1" t="s">
        <v>542</v>
      </c>
      <c r="G186" s="1" t="s">
        <v>259</v>
      </c>
      <c r="H186" s="1" t="s">
        <v>39</v>
      </c>
      <c r="I186" s="1" t="s">
        <v>40</v>
      </c>
      <c r="J186" s="1" t="s">
        <v>41</v>
      </c>
      <c r="K186" s="1" t="s">
        <v>1615</v>
      </c>
      <c r="L186" s="1">
        <v>8</v>
      </c>
      <c r="M186" s="1">
        <v>6</v>
      </c>
      <c r="N186" s="1" t="s">
        <v>1882</v>
      </c>
      <c r="O186" s="1" t="s">
        <v>882</v>
      </c>
      <c r="P186" s="1" t="s">
        <v>1883</v>
      </c>
      <c r="Q186" s="1" t="s">
        <v>1884</v>
      </c>
      <c r="R186" s="1" t="s">
        <v>1885</v>
      </c>
      <c r="S186" s="1" t="s">
        <v>1882</v>
      </c>
      <c r="T186" s="1" t="s">
        <v>73</v>
      </c>
      <c r="V186" s="1" t="s">
        <v>542</v>
      </c>
      <c r="W186" s="1" t="s">
        <v>1886</v>
      </c>
      <c r="X186" s="1" t="s">
        <v>1075</v>
      </c>
      <c r="Y186" s="1" t="s">
        <v>52</v>
      </c>
      <c r="Z186" s="1" t="s">
        <v>1599</v>
      </c>
      <c r="AA186" s="1" t="s">
        <v>1569</v>
      </c>
      <c r="AC186" s="1" t="s">
        <v>55</v>
      </c>
      <c r="AD186" s="1" t="s">
        <v>128</v>
      </c>
      <c r="AF186" s="1" t="s">
        <v>57</v>
      </c>
      <c r="AG186" s="1" t="s">
        <v>58</v>
      </c>
      <c r="AJ186" s="1" t="s">
        <v>59</v>
      </c>
      <c r="AK186" s="1" t="s">
        <v>60</v>
      </c>
      <c r="AL186" s="1" t="s">
        <v>1887</v>
      </c>
      <c r="AM186" s="1" t="s">
        <v>1888</v>
      </c>
      <c r="AN186" s="1" t="s">
        <v>1624</v>
      </c>
    </row>
    <row r="187" spans="1:40" x14ac:dyDescent="0.3">
      <c r="A187" s="1" t="str">
        <f>HYPERLINK("https://hsdes.intel.com/resource/14013187194","14013187194")</f>
        <v>14013187194</v>
      </c>
      <c r="B187" s="1" t="s">
        <v>1889</v>
      </c>
      <c r="C187" s="1" t="s">
        <v>2205</v>
      </c>
      <c r="D187" s="1">
        <v>1</v>
      </c>
      <c r="F187" s="1" t="s">
        <v>542</v>
      </c>
      <c r="G187" s="1" t="s">
        <v>259</v>
      </c>
      <c r="H187" s="1" t="s">
        <v>39</v>
      </c>
      <c r="I187" s="1" t="s">
        <v>40</v>
      </c>
      <c r="J187" s="1" t="s">
        <v>41</v>
      </c>
      <c r="K187" s="1" t="s">
        <v>1615</v>
      </c>
      <c r="L187" s="1">
        <v>15</v>
      </c>
      <c r="M187" s="1">
        <v>12</v>
      </c>
      <c r="N187" s="1" t="s">
        <v>1890</v>
      </c>
      <c r="O187" s="1" t="s">
        <v>882</v>
      </c>
      <c r="P187" s="1" t="s">
        <v>1891</v>
      </c>
      <c r="Q187" s="1" t="s">
        <v>1892</v>
      </c>
      <c r="R187" s="1" t="s">
        <v>1893</v>
      </c>
      <c r="S187" s="1" t="s">
        <v>1890</v>
      </c>
      <c r="T187" s="1" t="s">
        <v>73</v>
      </c>
      <c r="V187" s="1" t="s">
        <v>542</v>
      </c>
      <c r="W187" s="1" t="s">
        <v>1355</v>
      </c>
      <c r="X187" s="1" t="s">
        <v>1075</v>
      </c>
      <c r="Y187" s="1" t="s">
        <v>52</v>
      </c>
      <c r="Z187" s="1" t="s">
        <v>1599</v>
      </c>
      <c r="AA187" s="1" t="s">
        <v>1569</v>
      </c>
      <c r="AC187" s="1" t="s">
        <v>55</v>
      </c>
      <c r="AD187" s="1" t="s">
        <v>128</v>
      </c>
      <c r="AF187" s="1" t="s">
        <v>57</v>
      </c>
      <c r="AG187" s="1" t="s">
        <v>58</v>
      </c>
      <c r="AJ187" s="1" t="s">
        <v>59</v>
      </c>
      <c r="AK187" s="1" t="s">
        <v>60</v>
      </c>
      <c r="AL187" s="1" t="s">
        <v>1887</v>
      </c>
      <c r="AM187" s="1" t="s">
        <v>1894</v>
      </c>
      <c r="AN187" s="1" t="s">
        <v>1624</v>
      </c>
    </row>
    <row r="188" spans="1:40" x14ac:dyDescent="0.3">
      <c r="A188" s="1" t="str">
        <f>HYPERLINK("https://hsdes.intel.com/resource/14013187197","14013187197")</f>
        <v>14013187197</v>
      </c>
      <c r="B188" s="1" t="s">
        <v>1895</v>
      </c>
      <c r="C188" s="1" t="s">
        <v>2205</v>
      </c>
      <c r="F188" s="1" t="s">
        <v>171</v>
      </c>
      <c r="G188" s="1" t="s">
        <v>259</v>
      </c>
      <c r="H188" s="1" t="s">
        <v>39</v>
      </c>
      <c r="I188" s="1" t="s">
        <v>40</v>
      </c>
      <c r="J188" s="1" t="s">
        <v>41</v>
      </c>
      <c r="K188" s="1" t="s">
        <v>1604</v>
      </c>
      <c r="L188" s="1">
        <v>15</v>
      </c>
      <c r="M188" s="1">
        <v>12</v>
      </c>
      <c r="N188" s="1" t="s">
        <v>1896</v>
      </c>
      <c r="O188" s="1" t="s">
        <v>173</v>
      </c>
      <c r="P188" s="1" t="s">
        <v>1897</v>
      </c>
      <c r="Q188" s="1" t="s">
        <v>1607</v>
      </c>
      <c r="R188" s="1" t="s">
        <v>1898</v>
      </c>
      <c r="S188" s="1" t="s">
        <v>1896</v>
      </c>
      <c r="T188" s="1" t="s">
        <v>48</v>
      </c>
      <c r="U188" s="1" t="s">
        <v>177</v>
      </c>
      <c r="V188" s="1" t="s">
        <v>178</v>
      </c>
      <c r="W188" s="1" t="s">
        <v>1899</v>
      </c>
      <c r="X188" s="1" t="s">
        <v>1075</v>
      </c>
      <c r="Y188" s="1" t="s">
        <v>142</v>
      </c>
      <c r="Z188" s="1" t="s">
        <v>1568</v>
      </c>
      <c r="AA188" s="1" t="s">
        <v>1569</v>
      </c>
      <c r="AC188" s="1" t="s">
        <v>55</v>
      </c>
      <c r="AD188" s="1" t="s">
        <v>128</v>
      </c>
      <c r="AF188" s="1" t="s">
        <v>57</v>
      </c>
      <c r="AG188" s="1" t="s">
        <v>58</v>
      </c>
      <c r="AJ188" s="1" t="s">
        <v>59</v>
      </c>
      <c r="AK188" s="1" t="s">
        <v>60</v>
      </c>
      <c r="AL188" s="1" t="s">
        <v>1900</v>
      </c>
      <c r="AM188" s="1" t="s">
        <v>1901</v>
      </c>
      <c r="AN188" s="1" t="s">
        <v>1902</v>
      </c>
    </row>
    <row r="189" spans="1:40" x14ac:dyDescent="0.3">
      <c r="A189" s="1" t="str">
        <f>HYPERLINK("https://hsdes.intel.com/resource/14013187200","14013187200")</f>
        <v>14013187200</v>
      </c>
      <c r="B189" s="1" t="s">
        <v>1903</v>
      </c>
      <c r="C189" s="1" t="s">
        <v>2205</v>
      </c>
      <c r="D189" s="1" t="s">
        <v>2211</v>
      </c>
      <c r="F189" s="1" t="s">
        <v>171</v>
      </c>
      <c r="G189" s="1" t="s">
        <v>259</v>
      </c>
      <c r="H189" s="1" t="s">
        <v>39</v>
      </c>
      <c r="I189" s="1" t="s">
        <v>40</v>
      </c>
      <c r="J189" s="1" t="s">
        <v>41</v>
      </c>
      <c r="K189" s="1" t="s">
        <v>1671</v>
      </c>
      <c r="L189" s="1">
        <v>15</v>
      </c>
      <c r="M189" s="1">
        <v>12</v>
      </c>
      <c r="N189" s="1" t="s">
        <v>1904</v>
      </c>
      <c r="O189" s="1" t="s">
        <v>173</v>
      </c>
      <c r="P189" s="1" t="s">
        <v>1905</v>
      </c>
      <c r="Q189" s="1" t="s">
        <v>1906</v>
      </c>
      <c r="R189" s="1" t="s">
        <v>1907</v>
      </c>
      <c r="S189" s="1" t="s">
        <v>1904</v>
      </c>
      <c r="T189" s="1" t="s">
        <v>48</v>
      </c>
      <c r="U189" s="1" t="s">
        <v>177</v>
      </c>
      <c r="V189" s="1" t="s">
        <v>178</v>
      </c>
      <c r="W189" s="1" t="s">
        <v>1366</v>
      </c>
      <c r="X189" s="1" t="s">
        <v>1075</v>
      </c>
      <c r="Y189" s="1" t="s">
        <v>52</v>
      </c>
      <c r="Z189" s="1" t="s">
        <v>1908</v>
      </c>
      <c r="AA189" s="1" t="s">
        <v>1909</v>
      </c>
      <c r="AC189" s="1" t="s">
        <v>55</v>
      </c>
      <c r="AD189" s="1" t="s">
        <v>511</v>
      </c>
      <c r="AF189" s="1" t="s">
        <v>57</v>
      </c>
      <c r="AG189" s="1" t="s">
        <v>58</v>
      </c>
      <c r="AJ189" s="1" t="s">
        <v>248</v>
      </c>
      <c r="AK189" s="1" t="s">
        <v>60</v>
      </c>
      <c r="AL189" s="1" t="s">
        <v>1887</v>
      </c>
      <c r="AM189" s="1" t="s">
        <v>1910</v>
      </c>
      <c r="AN189" s="1" t="s">
        <v>1871</v>
      </c>
    </row>
    <row r="190" spans="1:40" x14ac:dyDescent="0.3">
      <c r="A190" s="1" t="str">
        <f>HYPERLINK("https://hsdes.intel.com/resource/14013187204","14013187204")</f>
        <v>14013187204</v>
      </c>
      <c r="B190" s="1" t="s">
        <v>1911</v>
      </c>
      <c r="C190" s="1" t="s">
        <v>2205</v>
      </c>
      <c r="F190" s="1" t="s">
        <v>542</v>
      </c>
      <c r="G190" s="1" t="s">
        <v>259</v>
      </c>
      <c r="H190" s="1" t="s">
        <v>39</v>
      </c>
      <c r="I190" s="1" t="s">
        <v>40</v>
      </c>
      <c r="J190" s="1" t="s">
        <v>41</v>
      </c>
      <c r="K190" s="1" t="s">
        <v>1615</v>
      </c>
      <c r="L190" s="1">
        <v>15</v>
      </c>
      <c r="M190" s="1">
        <v>12</v>
      </c>
      <c r="N190" s="1" t="s">
        <v>1912</v>
      </c>
      <c r="O190" s="1" t="s">
        <v>882</v>
      </c>
      <c r="P190" s="1" t="s">
        <v>1913</v>
      </c>
      <c r="Q190" s="1" t="s">
        <v>1884</v>
      </c>
      <c r="R190" s="1" t="s">
        <v>1914</v>
      </c>
      <c r="S190" s="1" t="s">
        <v>1912</v>
      </c>
      <c r="T190" s="1" t="s">
        <v>73</v>
      </c>
      <c r="V190" s="1" t="s">
        <v>542</v>
      </c>
      <c r="W190" s="1" t="s">
        <v>1915</v>
      </c>
      <c r="X190" s="1" t="s">
        <v>1075</v>
      </c>
      <c r="Y190" s="1" t="s">
        <v>142</v>
      </c>
      <c r="Z190" s="1" t="s">
        <v>1599</v>
      </c>
      <c r="AA190" s="1" t="s">
        <v>1569</v>
      </c>
      <c r="AC190" s="1" t="s">
        <v>55</v>
      </c>
      <c r="AD190" s="1" t="s">
        <v>128</v>
      </c>
      <c r="AF190" s="1" t="s">
        <v>57</v>
      </c>
      <c r="AG190" s="1" t="s">
        <v>58</v>
      </c>
      <c r="AJ190" s="1" t="s">
        <v>59</v>
      </c>
      <c r="AK190" s="1" t="s">
        <v>60</v>
      </c>
      <c r="AL190" s="1" t="s">
        <v>1916</v>
      </c>
      <c r="AM190" s="1" t="s">
        <v>1917</v>
      </c>
      <c r="AN190" s="1" t="s">
        <v>1624</v>
      </c>
    </row>
    <row r="191" spans="1:40" x14ac:dyDescent="0.3">
      <c r="A191" s="1" t="str">
        <f>HYPERLINK("https://hsdes.intel.com/resource/14013187207","14013187207")</f>
        <v>14013187207</v>
      </c>
      <c r="B191" s="1" t="s">
        <v>1918</v>
      </c>
      <c r="C191" s="1" t="s">
        <v>2205</v>
      </c>
      <c r="D191" s="1">
        <v>1</v>
      </c>
      <c r="F191" s="1" t="s">
        <v>542</v>
      </c>
      <c r="G191" s="1" t="s">
        <v>259</v>
      </c>
      <c r="H191" s="1" t="s">
        <v>39</v>
      </c>
      <c r="I191" s="1" t="s">
        <v>40</v>
      </c>
      <c r="J191" s="1" t="s">
        <v>41</v>
      </c>
      <c r="K191" s="1" t="s">
        <v>1615</v>
      </c>
      <c r="L191" s="1">
        <v>15</v>
      </c>
      <c r="M191" s="1">
        <v>12</v>
      </c>
      <c r="N191" s="1" t="s">
        <v>1919</v>
      </c>
      <c r="O191" s="1" t="s">
        <v>882</v>
      </c>
      <c r="P191" s="1" t="s">
        <v>1920</v>
      </c>
      <c r="Q191" s="1" t="s">
        <v>1921</v>
      </c>
      <c r="R191" s="1" t="s">
        <v>1922</v>
      </c>
      <c r="S191" s="1" t="s">
        <v>1919</v>
      </c>
      <c r="T191" s="1" t="s">
        <v>73</v>
      </c>
      <c r="V191" s="1" t="s">
        <v>542</v>
      </c>
      <c r="W191" s="1" t="s">
        <v>1923</v>
      </c>
      <c r="X191" s="1" t="s">
        <v>1075</v>
      </c>
      <c r="Y191" s="1" t="s">
        <v>142</v>
      </c>
      <c r="Z191" s="1" t="s">
        <v>1599</v>
      </c>
      <c r="AA191" s="1" t="s">
        <v>1569</v>
      </c>
      <c r="AC191" s="1" t="s">
        <v>55</v>
      </c>
      <c r="AD191" s="1" t="s">
        <v>128</v>
      </c>
      <c r="AF191" s="1" t="s">
        <v>57</v>
      </c>
      <c r="AG191" s="1" t="s">
        <v>58</v>
      </c>
      <c r="AJ191" s="1" t="s">
        <v>59</v>
      </c>
      <c r="AK191" s="1" t="s">
        <v>60</v>
      </c>
      <c r="AL191" s="1" t="s">
        <v>1916</v>
      </c>
      <c r="AM191" s="1" t="s">
        <v>1924</v>
      </c>
      <c r="AN191" s="1" t="s">
        <v>1624</v>
      </c>
    </row>
    <row r="192" spans="1:40" x14ac:dyDescent="0.3">
      <c r="A192" s="1" t="str">
        <f>HYPERLINK("https://hsdes.intel.com/resource/14013187213","14013187213")</f>
        <v>14013187213</v>
      </c>
      <c r="B192" s="1" t="s">
        <v>1925</v>
      </c>
      <c r="C192" s="1" t="s">
        <v>2205</v>
      </c>
      <c r="D192" s="1">
        <v>1</v>
      </c>
      <c r="F192" s="1" t="s">
        <v>542</v>
      </c>
      <c r="G192" s="1" t="s">
        <v>259</v>
      </c>
      <c r="H192" s="1" t="s">
        <v>39</v>
      </c>
      <c r="I192" s="1" t="s">
        <v>40</v>
      </c>
      <c r="J192" s="1" t="s">
        <v>41</v>
      </c>
      <c r="K192" s="1" t="s">
        <v>1615</v>
      </c>
      <c r="L192" s="1">
        <v>15</v>
      </c>
      <c r="M192" s="1">
        <v>12</v>
      </c>
      <c r="N192" s="1" t="s">
        <v>1926</v>
      </c>
      <c r="O192" s="1" t="s">
        <v>882</v>
      </c>
      <c r="P192" s="1" t="s">
        <v>1927</v>
      </c>
      <c r="Q192" s="1" t="s">
        <v>1892</v>
      </c>
      <c r="R192" s="1" t="s">
        <v>1928</v>
      </c>
      <c r="S192" s="1" t="s">
        <v>1926</v>
      </c>
      <c r="T192" s="1" t="s">
        <v>73</v>
      </c>
      <c r="V192" s="1" t="s">
        <v>542</v>
      </c>
      <c r="W192" s="1" t="s">
        <v>1929</v>
      </c>
      <c r="X192" s="1" t="s">
        <v>1075</v>
      </c>
      <c r="Y192" s="1" t="s">
        <v>142</v>
      </c>
      <c r="Z192" s="1" t="s">
        <v>1621</v>
      </c>
      <c r="AA192" s="1" t="s">
        <v>1610</v>
      </c>
      <c r="AC192" s="1" t="s">
        <v>55</v>
      </c>
      <c r="AD192" s="1" t="s">
        <v>128</v>
      </c>
      <c r="AF192" s="1" t="s">
        <v>57</v>
      </c>
      <c r="AG192" s="1" t="s">
        <v>58</v>
      </c>
      <c r="AJ192" s="1" t="s">
        <v>59</v>
      </c>
      <c r="AK192" s="1" t="s">
        <v>60</v>
      </c>
      <c r="AL192" s="1" t="s">
        <v>1930</v>
      </c>
      <c r="AM192" s="1" t="s">
        <v>1931</v>
      </c>
      <c r="AN192" s="1" t="s">
        <v>1624</v>
      </c>
    </row>
    <row r="193" spans="1:40" x14ac:dyDescent="0.3">
      <c r="A193" s="1" t="str">
        <f>HYPERLINK("https://hsdes.intel.com/resource/14013187225","14013187225")</f>
        <v>14013187225</v>
      </c>
      <c r="B193" s="1" t="s">
        <v>1932</v>
      </c>
      <c r="C193" s="1" t="s">
        <v>2205</v>
      </c>
      <c r="F193" s="1" t="s">
        <v>334</v>
      </c>
      <c r="G193" s="1" t="s">
        <v>259</v>
      </c>
      <c r="H193" s="1" t="s">
        <v>39</v>
      </c>
      <c r="I193" s="1" t="s">
        <v>40</v>
      </c>
      <c r="J193" s="1" t="s">
        <v>41</v>
      </c>
      <c r="K193" s="1" t="s">
        <v>1553</v>
      </c>
      <c r="L193" s="1">
        <v>60</v>
      </c>
      <c r="M193" s="1">
        <v>50</v>
      </c>
      <c r="N193" s="1" t="s">
        <v>1933</v>
      </c>
      <c r="O193" s="1" t="s">
        <v>337</v>
      </c>
      <c r="P193" s="1" t="s">
        <v>1934</v>
      </c>
      <c r="Q193" s="1" t="s">
        <v>1935</v>
      </c>
      <c r="R193" s="1" t="s">
        <v>1936</v>
      </c>
      <c r="S193" s="1" t="s">
        <v>1933</v>
      </c>
      <c r="T193" s="1" t="s">
        <v>73</v>
      </c>
      <c r="V193" s="1" t="s">
        <v>100</v>
      </c>
      <c r="W193" s="1" t="s">
        <v>1400</v>
      </c>
      <c r="X193" s="1" t="s">
        <v>1075</v>
      </c>
      <c r="Y193" s="1" t="s">
        <v>52</v>
      </c>
      <c r="Z193" s="1" t="s">
        <v>1937</v>
      </c>
      <c r="AA193" s="1" t="s">
        <v>1938</v>
      </c>
      <c r="AC193" s="1" t="s">
        <v>55</v>
      </c>
      <c r="AD193" s="1" t="s">
        <v>128</v>
      </c>
      <c r="AF193" s="1" t="s">
        <v>276</v>
      </c>
      <c r="AG193" s="1" t="s">
        <v>58</v>
      </c>
      <c r="AJ193" s="1" t="s">
        <v>59</v>
      </c>
      <c r="AK193" s="1" t="s">
        <v>60</v>
      </c>
      <c r="AL193" s="1" t="s">
        <v>1939</v>
      </c>
      <c r="AM193" s="1" t="s">
        <v>1940</v>
      </c>
      <c r="AN193" s="1" t="s">
        <v>1941</v>
      </c>
    </row>
    <row r="194" spans="1:40" x14ac:dyDescent="0.3">
      <c r="A194" s="1" t="str">
        <f>HYPERLINK("https://hsdes.intel.com/resource/14013187299","14013187299")</f>
        <v>14013187299</v>
      </c>
      <c r="B194" s="1" t="s">
        <v>1942</v>
      </c>
      <c r="C194" s="1" t="s">
        <v>2205</v>
      </c>
      <c r="D194" s="1" t="s">
        <v>2211</v>
      </c>
      <c r="F194" s="1" t="s">
        <v>171</v>
      </c>
      <c r="G194" s="1" t="s">
        <v>259</v>
      </c>
      <c r="H194" s="1" t="s">
        <v>39</v>
      </c>
      <c r="I194" s="1" t="s">
        <v>40</v>
      </c>
      <c r="J194" s="1" t="s">
        <v>41</v>
      </c>
      <c r="K194" s="1" t="s">
        <v>1671</v>
      </c>
      <c r="L194" s="1">
        <v>15</v>
      </c>
      <c r="M194" s="1">
        <v>12</v>
      </c>
      <c r="N194" s="1" t="s">
        <v>1943</v>
      </c>
      <c r="O194" s="1" t="s">
        <v>173</v>
      </c>
      <c r="P194" s="1" t="s">
        <v>1944</v>
      </c>
      <c r="Q194" s="1" t="s">
        <v>1674</v>
      </c>
      <c r="R194" s="1" t="s">
        <v>1945</v>
      </c>
      <c r="S194" s="1" t="s">
        <v>1943</v>
      </c>
      <c r="T194" s="1" t="s">
        <v>48</v>
      </c>
      <c r="U194" s="1" t="s">
        <v>177</v>
      </c>
      <c r="V194" s="1" t="s">
        <v>178</v>
      </c>
      <c r="W194" s="1" t="s">
        <v>1411</v>
      </c>
      <c r="X194" s="1" t="s">
        <v>1075</v>
      </c>
      <c r="Y194" s="1" t="s">
        <v>142</v>
      </c>
      <c r="Z194" s="1" t="s">
        <v>1908</v>
      </c>
      <c r="AA194" s="1" t="s">
        <v>1909</v>
      </c>
      <c r="AC194" s="1" t="s">
        <v>55</v>
      </c>
      <c r="AD194" s="1" t="s">
        <v>511</v>
      </c>
      <c r="AF194" s="1" t="s">
        <v>57</v>
      </c>
      <c r="AG194" s="1" t="s">
        <v>58</v>
      </c>
      <c r="AJ194" s="1" t="s">
        <v>59</v>
      </c>
      <c r="AK194" s="1" t="s">
        <v>60</v>
      </c>
      <c r="AL194" s="1" t="s">
        <v>1946</v>
      </c>
      <c r="AM194" s="1" t="s">
        <v>1947</v>
      </c>
      <c r="AN194" s="1" t="s">
        <v>1871</v>
      </c>
    </row>
    <row r="195" spans="1:40" x14ac:dyDescent="0.3">
      <c r="A195" s="1" t="str">
        <f>HYPERLINK("https://hsdes.intel.com/resource/14013187326","14013187326")</f>
        <v>14013187326</v>
      </c>
      <c r="B195" s="1" t="s">
        <v>1948</v>
      </c>
      <c r="C195" s="1" t="s">
        <v>2205</v>
      </c>
      <c r="D195" s="1" t="s">
        <v>2211</v>
      </c>
      <c r="F195" s="1" t="s">
        <v>171</v>
      </c>
      <c r="G195" s="1" t="s">
        <v>259</v>
      </c>
      <c r="H195" s="1" t="s">
        <v>39</v>
      </c>
      <c r="I195" s="1" t="s">
        <v>40</v>
      </c>
      <c r="J195" s="1" t="s">
        <v>41</v>
      </c>
      <c r="K195" s="1" t="s">
        <v>1671</v>
      </c>
      <c r="L195" s="1">
        <v>40</v>
      </c>
      <c r="M195" s="1">
        <v>35</v>
      </c>
      <c r="N195" s="1" t="s">
        <v>1949</v>
      </c>
      <c r="O195" s="1" t="s">
        <v>173</v>
      </c>
      <c r="P195" s="1" t="s">
        <v>1950</v>
      </c>
      <c r="Q195" s="1" t="s">
        <v>1607</v>
      </c>
      <c r="R195" s="1" t="s">
        <v>1951</v>
      </c>
      <c r="S195" s="1" t="s">
        <v>1949</v>
      </c>
      <c r="T195" s="1" t="s">
        <v>48</v>
      </c>
      <c r="U195" s="1" t="s">
        <v>177</v>
      </c>
      <c r="V195" s="1" t="s">
        <v>178</v>
      </c>
      <c r="W195" s="1" t="s">
        <v>1952</v>
      </c>
      <c r="X195" s="1" t="s">
        <v>1075</v>
      </c>
      <c r="Y195" s="1" t="s">
        <v>52</v>
      </c>
      <c r="Z195" s="1" t="s">
        <v>1568</v>
      </c>
      <c r="AA195" s="1" t="s">
        <v>1569</v>
      </c>
      <c r="AC195" s="1" t="s">
        <v>55</v>
      </c>
      <c r="AD195" s="1" t="s">
        <v>511</v>
      </c>
      <c r="AF195" s="1" t="s">
        <v>276</v>
      </c>
      <c r="AG195" s="1" t="s">
        <v>58</v>
      </c>
      <c r="AJ195" s="1" t="s">
        <v>59</v>
      </c>
      <c r="AK195" s="1" t="s">
        <v>60</v>
      </c>
      <c r="AL195" s="1" t="s">
        <v>1953</v>
      </c>
      <c r="AM195" s="1" t="s">
        <v>1954</v>
      </c>
      <c r="AN195" s="1" t="s">
        <v>1902</v>
      </c>
    </row>
    <row r="196" spans="1:40" x14ac:dyDescent="0.3">
      <c r="A196" s="1" t="str">
        <f>HYPERLINK("https://hsdes.intel.com/resource/14013187331","14013187331")</f>
        <v>14013187331</v>
      </c>
      <c r="B196" s="1" t="s">
        <v>1955</v>
      </c>
      <c r="C196" s="1" t="s">
        <v>2205</v>
      </c>
      <c r="F196" s="1" t="s">
        <v>171</v>
      </c>
      <c r="G196" s="1" t="s">
        <v>259</v>
      </c>
      <c r="H196" s="1" t="s">
        <v>39</v>
      </c>
      <c r="I196" s="1" t="s">
        <v>40</v>
      </c>
      <c r="J196" s="1" t="s">
        <v>41</v>
      </c>
      <c r="K196" s="1" t="s">
        <v>1593</v>
      </c>
      <c r="L196" s="1">
        <v>15</v>
      </c>
      <c r="M196" s="1">
        <v>12</v>
      </c>
      <c r="N196" s="1" t="s">
        <v>1956</v>
      </c>
      <c r="O196" s="1" t="s">
        <v>173</v>
      </c>
      <c r="P196" s="1" t="s">
        <v>1957</v>
      </c>
      <c r="Q196" s="1" t="s">
        <v>1958</v>
      </c>
      <c r="R196" s="1" t="s">
        <v>1959</v>
      </c>
      <c r="S196" s="1" t="s">
        <v>1956</v>
      </c>
      <c r="T196" s="1" t="s">
        <v>48</v>
      </c>
      <c r="U196" s="1" t="s">
        <v>177</v>
      </c>
      <c r="V196" s="1" t="s">
        <v>178</v>
      </c>
      <c r="W196" s="1" t="s">
        <v>1960</v>
      </c>
      <c r="X196" s="1" t="s">
        <v>1075</v>
      </c>
      <c r="Y196" s="1" t="s">
        <v>142</v>
      </c>
      <c r="Z196" s="1" t="s">
        <v>1621</v>
      </c>
      <c r="AA196" s="1" t="s">
        <v>1610</v>
      </c>
      <c r="AC196" s="1" t="s">
        <v>55</v>
      </c>
      <c r="AD196" s="1" t="s">
        <v>128</v>
      </c>
      <c r="AF196" s="1" t="s">
        <v>57</v>
      </c>
      <c r="AG196" s="1" t="s">
        <v>58</v>
      </c>
      <c r="AJ196" s="1" t="s">
        <v>59</v>
      </c>
      <c r="AK196" s="1" t="s">
        <v>60</v>
      </c>
      <c r="AL196" s="1" t="s">
        <v>1961</v>
      </c>
      <c r="AM196" s="1" t="s">
        <v>1962</v>
      </c>
      <c r="AN196" s="1" t="s">
        <v>1963</v>
      </c>
    </row>
    <row r="197" spans="1:40" x14ac:dyDescent="0.3">
      <c r="A197" s="1" t="str">
        <f>HYPERLINK("https://hsdes.intel.com/resource/14013187403","14013187403")</f>
        <v>14013187403</v>
      </c>
      <c r="B197" s="1" t="s">
        <v>1964</v>
      </c>
      <c r="C197" s="1" t="s">
        <v>2205</v>
      </c>
      <c r="D197" s="1" t="s">
        <v>2211</v>
      </c>
      <c r="F197" s="1" t="s">
        <v>171</v>
      </c>
      <c r="G197" s="1" t="s">
        <v>259</v>
      </c>
      <c r="H197" s="1" t="s">
        <v>39</v>
      </c>
      <c r="I197" s="1" t="s">
        <v>40</v>
      </c>
      <c r="J197" s="1" t="s">
        <v>41</v>
      </c>
      <c r="K197" s="1" t="s">
        <v>1604</v>
      </c>
      <c r="L197" s="1">
        <v>8</v>
      </c>
      <c r="M197" s="1">
        <v>6</v>
      </c>
      <c r="N197" s="1" t="s">
        <v>1965</v>
      </c>
      <c r="O197" s="1" t="s">
        <v>173</v>
      </c>
      <c r="P197" s="1" t="s">
        <v>1966</v>
      </c>
      <c r="Q197" s="1" t="s">
        <v>1607</v>
      </c>
      <c r="R197" s="1" t="s">
        <v>1967</v>
      </c>
      <c r="S197" s="1" t="s">
        <v>1965</v>
      </c>
      <c r="T197" s="1" t="s">
        <v>48</v>
      </c>
      <c r="U197" s="1" t="s">
        <v>177</v>
      </c>
      <c r="V197" s="1" t="s">
        <v>178</v>
      </c>
      <c r="W197" s="1" t="s">
        <v>1449</v>
      </c>
      <c r="X197" s="1" t="s">
        <v>1075</v>
      </c>
      <c r="Y197" s="1" t="s">
        <v>52</v>
      </c>
      <c r="Z197" s="1" t="s">
        <v>1609</v>
      </c>
      <c r="AA197" s="1" t="s">
        <v>1610</v>
      </c>
      <c r="AC197" s="1" t="s">
        <v>55</v>
      </c>
      <c r="AD197" s="1" t="s">
        <v>128</v>
      </c>
      <c r="AF197" s="1" t="s">
        <v>57</v>
      </c>
      <c r="AG197" s="1" t="s">
        <v>58</v>
      </c>
      <c r="AJ197" s="1" t="s">
        <v>59</v>
      </c>
      <c r="AK197" s="1" t="s">
        <v>60</v>
      </c>
      <c r="AL197" s="1" t="s">
        <v>1968</v>
      </c>
      <c r="AM197" s="1" t="s">
        <v>1969</v>
      </c>
      <c r="AN197" s="1" t="s">
        <v>1902</v>
      </c>
    </row>
    <row r="198" spans="1:40" x14ac:dyDescent="0.3">
      <c r="A198" s="1" t="str">
        <f>HYPERLINK("https://hsdes.intel.com/resource/14013187515","14013187515")</f>
        <v>14013187515</v>
      </c>
      <c r="B198" s="1" t="s">
        <v>1970</v>
      </c>
      <c r="C198" s="1" t="s">
        <v>2205</v>
      </c>
      <c r="F198" s="1" t="s">
        <v>542</v>
      </c>
      <c r="G198" s="1" t="s">
        <v>259</v>
      </c>
      <c r="H198" s="1" t="s">
        <v>39</v>
      </c>
      <c r="I198" s="1" t="s">
        <v>40</v>
      </c>
      <c r="J198" s="1" t="s">
        <v>41</v>
      </c>
      <c r="K198" s="1" t="s">
        <v>1615</v>
      </c>
      <c r="L198" s="1">
        <v>6</v>
      </c>
      <c r="M198" s="1">
        <v>4</v>
      </c>
      <c r="N198" s="1" t="s">
        <v>1971</v>
      </c>
      <c r="O198" s="1" t="s">
        <v>882</v>
      </c>
      <c r="P198" s="1" t="s">
        <v>1972</v>
      </c>
      <c r="Q198" s="1" t="s">
        <v>1272</v>
      </c>
      <c r="R198" s="1" t="s">
        <v>1973</v>
      </c>
      <c r="S198" s="1" t="s">
        <v>1971</v>
      </c>
      <c r="T198" s="1" t="s">
        <v>73</v>
      </c>
      <c r="V198" s="1" t="s">
        <v>542</v>
      </c>
      <c r="W198" s="1" t="s">
        <v>1274</v>
      </c>
      <c r="X198" s="1" t="s">
        <v>1075</v>
      </c>
      <c r="Y198" s="1" t="s">
        <v>142</v>
      </c>
      <c r="Z198" s="1" t="s">
        <v>1599</v>
      </c>
      <c r="AA198" s="1" t="s">
        <v>1569</v>
      </c>
      <c r="AC198" s="1" t="s">
        <v>55</v>
      </c>
      <c r="AD198" s="1" t="s">
        <v>128</v>
      </c>
      <c r="AF198" s="1" t="s">
        <v>57</v>
      </c>
      <c r="AG198" s="1" t="s">
        <v>58</v>
      </c>
      <c r="AJ198" s="1" t="s">
        <v>59</v>
      </c>
      <c r="AK198" s="1" t="s">
        <v>60</v>
      </c>
      <c r="AL198" s="1" t="s">
        <v>1974</v>
      </c>
      <c r="AM198" s="1" t="s">
        <v>1975</v>
      </c>
      <c r="AN198" s="1" t="s">
        <v>1976</v>
      </c>
    </row>
    <row r="199" spans="1:40" x14ac:dyDescent="0.3">
      <c r="A199" s="1" t="str">
        <f>HYPERLINK("https://hsdes.intel.com/resource/14013187571","14013187571")</f>
        <v>14013187571</v>
      </c>
      <c r="B199" s="1" t="s">
        <v>1977</v>
      </c>
      <c r="C199" s="1" t="s">
        <v>2205</v>
      </c>
      <c r="F199" s="1" t="s">
        <v>542</v>
      </c>
      <c r="G199" s="1" t="s">
        <v>259</v>
      </c>
      <c r="H199" s="1" t="s">
        <v>39</v>
      </c>
      <c r="I199" s="1" t="s">
        <v>40</v>
      </c>
      <c r="J199" s="1" t="s">
        <v>41</v>
      </c>
      <c r="K199" s="1" t="s">
        <v>1615</v>
      </c>
      <c r="L199" s="1">
        <v>8</v>
      </c>
      <c r="M199" s="1">
        <v>6</v>
      </c>
      <c r="N199" s="1" t="s">
        <v>1978</v>
      </c>
      <c r="O199" s="1" t="s">
        <v>882</v>
      </c>
      <c r="P199" s="1" t="s">
        <v>1979</v>
      </c>
      <c r="Q199" s="1" t="s">
        <v>1374</v>
      </c>
      <c r="R199" s="1" t="s">
        <v>1980</v>
      </c>
      <c r="S199" s="1" t="s">
        <v>1978</v>
      </c>
      <c r="T199" s="1" t="s">
        <v>73</v>
      </c>
      <c r="V199" s="1" t="s">
        <v>542</v>
      </c>
      <c r="W199" s="1" t="s">
        <v>1355</v>
      </c>
      <c r="X199" s="1" t="s">
        <v>1075</v>
      </c>
      <c r="Y199" s="1" t="s">
        <v>142</v>
      </c>
      <c r="Z199" s="1" t="s">
        <v>1599</v>
      </c>
      <c r="AA199" s="1" t="s">
        <v>1569</v>
      </c>
      <c r="AC199" s="1" t="s">
        <v>55</v>
      </c>
      <c r="AD199" s="1" t="s">
        <v>128</v>
      </c>
      <c r="AF199" s="1" t="s">
        <v>57</v>
      </c>
      <c r="AG199" s="1" t="s">
        <v>58</v>
      </c>
      <c r="AJ199" s="1" t="s">
        <v>59</v>
      </c>
      <c r="AK199" s="1" t="s">
        <v>60</v>
      </c>
      <c r="AL199" s="1" t="s">
        <v>1981</v>
      </c>
      <c r="AM199" s="1" t="s">
        <v>1982</v>
      </c>
      <c r="AN199" s="1" t="s">
        <v>1983</v>
      </c>
    </row>
    <row r="200" spans="1:40" x14ac:dyDescent="0.3">
      <c r="A200" s="1" t="str">
        <f>HYPERLINK("https://hsdes.intel.com/resource/14013187575","14013187575")</f>
        <v>14013187575</v>
      </c>
      <c r="B200" s="1" t="s">
        <v>1984</v>
      </c>
      <c r="C200" s="1" t="s">
        <v>2205</v>
      </c>
      <c r="F200" s="1" t="s">
        <v>171</v>
      </c>
      <c r="G200" s="1" t="s">
        <v>259</v>
      </c>
      <c r="H200" s="1" t="s">
        <v>39</v>
      </c>
      <c r="I200" s="1" t="s">
        <v>40</v>
      </c>
      <c r="J200" s="1" t="s">
        <v>41</v>
      </c>
      <c r="K200" s="1" t="s">
        <v>1593</v>
      </c>
      <c r="L200" s="1">
        <v>8</v>
      </c>
      <c r="M200" s="1">
        <v>6</v>
      </c>
      <c r="N200" s="1" t="s">
        <v>1985</v>
      </c>
      <c r="O200" s="1" t="s">
        <v>173</v>
      </c>
      <c r="P200" s="1" t="s">
        <v>1986</v>
      </c>
      <c r="Q200" s="1" t="s">
        <v>1447</v>
      </c>
      <c r="R200" s="1" t="s">
        <v>1987</v>
      </c>
      <c r="S200" s="1" t="s">
        <v>1985</v>
      </c>
      <c r="T200" s="1" t="s">
        <v>48</v>
      </c>
      <c r="U200" s="1" t="s">
        <v>177</v>
      </c>
      <c r="V200" s="1" t="s">
        <v>178</v>
      </c>
      <c r="W200" s="1" t="s">
        <v>1899</v>
      </c>
      <c r="X200" s="1" t="s">
        <v>1075</v>
      </c>
      <c r="Y200" s="1" t="s">
        <v>142</v>
      </c>
      <c r="Z200" s="1" t="s">
        <v>1609</v>
      </c>
      <c r="AA200" s="1" t="s">
        <v>1610</v>
      </c>
      <c r="AC200" s="1" t="s">
        <v>55</v>
      </c>
      <c r="AD200" s="1" t="s">
        <v>128</v>
      </c>
      <c r="AF200" s="1" t="s">
        <v>57</v>
      </c>
      <c r="AG200" s="1" t="s">
        <v>58</v>
      </c>
      <c r="AJ200" s="1" t="s">
        <v>59</v>
      </c>
      <c r="AK200" s="1" t="s">
        <v>60</v>
      </c>
      <c r="AL200" s="1" t="s">
        <v>1988</v>
      </c>
      <c r="AM200" s="1" t="s">
        <v>1989</v>
      </c>
      <c r="AN200" s="1" t="s">
        <v>1902</v>
      </c>
    </row>
    <row r="201" spans="1:40" x14ac:dyDescent="0.3">
      <c r="A201" s="1" t="str">
        <f>HYPERLINK("https://hsdes.intel.com/resource/14013187647","14013187647")</f>
        <v>14013187647</v>
      </c>
      <c r="B201" s="1" t="s">
        <v>1425</v>
      </c>
      <c r="C201" s="1" t="s">
        <v>2205</v>
      </c>
      <c r="D201" s="1" t="s">
        <v>2211</v>
      </c>
      <c r="F201" s="1" t="s">
        <v>171</v>
      </c>
      <c r="G201" s="1" t="s">
        <v>259</v>
      </c>
      <c r="H201" s="1" t="s">
        <v>39</v>
      </c>
      <c r="I201" s="1" t="s">
        <v>40</v>
      </c>
      <c r="J201" s="1" t="s">
        <v>41</v>
      </c>
      <c r="K201" s="1" t="s">
        <v>1671</v>
      </c>
      <c r="L201" s="1">
        <v>10</v>
      </c>
      <c r="M201" s="1">
        <v>6</v>
      </c>
      <c r="N201" s="1" t="s">
        <v>1990</v>
      </c>
      <c r="O201" s="1" t="s">
        <v>173</v>
      </c>
      <c r="P201" s="1" t="s">
        <v>1991</v>
      </c>
      <c r="Q201" s="1" t="s">
        <v>622</v>
      </c>
      <c r="R201" s="1" t="s">
        <v>1992</v>
      </c>
      <c r="S201" s="1" t="s">
        <v>1990</v>
      </c>
      <c r="T201" s="1" t="s">
        <v>48</v>
      </c>
      <c r="U201" s="1" t="s">
        <v>177</v>
      </c>
      <c r="V201" s="1" t="s">
        <v>178</v>
      </c>
      <c r="W201" s="1" t="s">
        <v>1429</v>
      </c>
      <c r="X201" s="1" t="s">
        <v>1075</v>
      </c>
      <c r="Y201" s="1" t="s">
        <v>142</v>
      </c>
      <c r="Z201" s="1" t="s">
        <v>1609</v>
      </c>
      <c r="AA201" s="1" t="s">
        <v>1610</v>
      </c>
      <c r="AC201" s="1" t="s">
        <v>55</v>
      </c>
      <c r="AD201" s="1" t="s">
        <v>511</v>
      </c>
      <c r="AF201" s="1" t="s">
        <v>57</v>
      </c>
      <c r="AG201" s="1" t="s">
        <v>58</v>
      </c>
      <c r="AJ201" s="1" t="s">
        <v>59</v>
      </c>
      <c r="AK201" s="1" t="s">
        <v>60</v>
      </c>
      <c r="AL201" s="1" t="s">
        <v>1993</v>
      </c>
      <c r="AM201" s="1" t="s">
        <v>1994</v>
      </c>
      <c r="AN201" s="1" t="s">
        <v>1995</v>
      </c>
    </row>
    <row r="202" spans="1:40" x14ac:dyDescent="0.3">
      <c r="A202" s="1" t="str">
        <f>HYPERLINK("https://hsdes.intel.com/resource/14013187692","14013187692")</f>
        <v>14013187692</v>
      </c>
      <c r="B202" s="1" t="s">
        <v>1996</v>
      </c>
      <c r="C202" s="1" t="s">
        <v>2205</v>
      </c>
      <c r="F202" s="1" t="s">
        <v>37</v>
      </c>
      <c r="G202" s="1" t="s">
        <v>259</v>
      </c>
      <c r="H202" s="1" t="s">
        <v>39</v>
      </c>
      <c r="I202" s="1" t="s">
        <v>40</v>
      </c>
      <c r="J202" s="1" t="s">
        <v>41</v>
      </c>
      <c r="K202" s="1" t="s">
        <v>1615</v>
      </c>
      <c r="L202" s="1">
        <v>10</v>
      </c>
      <c r="M202" s="1">
        <v>8</v>
      </c>
      <c r="N202" s="1" t="s">
        <v>1997</v>
      </c>
      <c r="O202" s="1" t="s">
        <v>44</v>
      </c>
      <c r="P202" s="1" t="s">
        <v>1998</v>
      </c>
      <c r="Q202" s="1" t="s">
        <v>1999</v>
      </c>
      <c r="R202" s="1" t="s">
        <v>2000</v>
      </c>
      <c r="S202" s="1" t="s">
        <v>1997</v>
      </c>
      <c r="T202" s="1" t="s">
        <v>73</v>
      </c>
      <c r="V202" s="1" t="s">
        <v>49</v>
      </c>
      <c r="W202" s="1" t="s">
        <v>2001</v>
      </c>
      <c r="X202" s="1" t="s">
        <v>1075</v>
      </c>
      <c r="Y202" s="1" t="s">
        <v>142</v>
      </c>
      <c r="Z202" s="1" t="s">
        <v>1578</v>
      </c>
      <c r="AA202" s="1" t="s">
        <v>1569</v>
      </c>
      <c r="AC202" s="1" t="s">
        <v>55</v>
      </c>
      <c r="AD202" s="1" t="s">
        <v>128</v>
      </c>
      <c r="AF202" s="1" t="s">
        <v>57</v>
      </c>
      <c r="AG202" s="1" t="s">
        <v>58</v>
      </c>
      <c r="AJ202" s="1" t="s">
        <v>59</v>
      </c>
      <c r="AK202" s="1" t="s">
        <v>60</v>
      </c>
      <c r="AL202" s="1" t="s">
        <v>2002</v>
      </c>
      <c r="AM202" s="1" t="s">
        <v>2003</v>
      </c>
      <c r="AN202" s="1" t="s">
        <v>2004</v>
      </c>
    </row>
    <row r="203" spans="1:40" x14ac:dyDescent="0.3">
      <c r="A203" s="1" t="str">
        <f>HYPERLINK("https://hsdes.intel.com/resource/14013187709","14013187709")</f>
        <v>14013187709</v>
      </c>
      <c r="B203" s="1" t="s">
        <v>2005</v>
      </c>
      <c r="C203" s="1" t="s">
        <v>2205</v>
      </c>
      <c r="D203" s="1" t="s">
        <v>2211</v>
      </c>
      <c r="F203" s="1" t="s">
        <v>37</v>
      </c>
      <c r="G203" s="1" t="s">
        <v>259</v>
      </c>
      <c r="H203" s="1" t="s">
        <v>39</v>
      </c>
      <c r="I203" s="1" t="s">
        <v>40</v>
      </c>
      <c r="J203" s="1" t="s">
        <v>41</v>
      </c>
      <c r="K203" s="1" t="s">
        <v>1615</v>
      </c>
      <c r="L203" s="1">
        <v>15</v>
      </c>
      <c r="M203" s="1">
        <v>12</v>
      </c>
      <c r="N203" s="1" t="s">
        <v>2006</v>
      </c>
      <c r="O203" s="1" t="s">
        <v>44</v>
      </c>
      <c r="P203" s="1" t="s">
        <v>2007</v>
      </c>
      <c r="Q203" s="1" t="s">
        <v>2008</v>
      </c>
      <c r="R203" s="1" t="s">
        <v>1465</v>
      </c>
      <c r="S203" s="1" t="s">
        <v>2006</v>
      </c>
      <c r="T203" s="1" t="s">
        <v>73</v>
      </c>
      <c r="V203" s="1" t="s">
        <v>49</v>
      </c>
      <c r="W203" s="1" t="s">
        <v>2009</v>
      </c>
      <c r="X203" s="1" t="s">
        <v>1075</v>
      </c>
      <c r="Y203" s="1" t="s">
        <v>142</v>
      </c>
      <c r="Z203" s="1" t="s">
        <v>1568</v>
      </c>
      <c r="AA203" s="1" t="s">
        <v>1569</v>
      </c>
      <c r="AC203" s="1" t="s">
        <v>55</v>
      </c>
      <c r="AD203" s="1" t="s">
        <v>128</v>
      </c>
      <c r="AF203" s="1" t="s">
        <v>57</v>
      </c>
      <c r="AG203" s="1" t="s">
        <v>58</v>
      </c>
      <c r="AJ203" s="1" t="s">
        <v>59</v>
      </c>
      <c r="AK203" s="1" t="s">
        <v>60</v>
      </c>
      <c r="AL203" s="1" t="s">
        <v>2010</v>
      </c>
      <c r="AM203" s="1" t="s">
        <v>2011</v>
      </c>
      <c r="AN203" s="1" t="s">
        <v>2012</v>
      </c>
    </row>
    <row r="204" spans="1:40" x14ac:dyDescent="0.3">
      <c r="A204" s="1" t="str">
        <f>HYPERLINK("https://hsdes.intel.com/resource/14013187722","14013187722")</f>
        <v>14013187722</v>
      </c>
      <c r="B204" s="1" t="s">
        <v>2013</v>
      </c>
      <c r="C204" s="1" t="s">
        <v>2205</v>
      </c>
      <c r="D204" s="1">
        <v>1</v>
      </c>
      <c r="F204" s="1" t="s">
        <v>109</v>
      </c>
      <c r="G204" s="1" t="s">
        <v>259</v>
      </c>
      <c r="H204" s="1" t="s">
        <v>39</v>
      </c>
      <c r="I204" s="1" t="s">
        <v>40</v>
      </c>
      <c r="J204" s="1" t="s">
        <v>41</v>
      </c>
      <c r="K204" s="1" t="s">
        <v>111</v>
      </c>
      <c r="L204" s="1">
        <v>8</v>
      </c>
      <c r="M204" s="1">
        <v>6</v>
      </c>
      <c r="N204" s="1" t="s">
        <v>2014</v>
      </c>
      <c r="O204" s="1" t="s">
        <v>1738</v>
      </c>
      <c r="P204" s="1" t="s">
        <v>2015</v>
      </c>
      <c r="Q204" s="1" t="s">
        <v>2016</v>
      </c>
      <c r="R204" s="1" t="s">
        <v>2017</v>
      </c>
      <c r="S204" s="1" t="s">
        <v>2014</v>
      </c>
      <c r="T204" s="1" t="s">
        <v>48</v>
      </c>
      <c r="V204" s="1" t="s">
        <v>109</v>
      </c>
      <c r="W204" s="1" t="s">
        <v>2018</v>
      </c>
      <c r="X204" s="1" t="s">
        <v>1075</v>
      </c>
      <c r="Y204" s="1" t="s">
        <v>142</v>
      </c>
      <c r="Z204" s="1" t="s">
        <v>2019</v>
      </c>
      <c r="AA204" s="1" t="s">
        <v>2020</v>
      </c>
      <c r="AC204" s="1" t="s">
        <v>55</v>
      </c>
      <c r="AD204" s="1" t="s">
        <v>56</v>
      </c>
      <c r="AF204" s="1" t="s">
        <v>57</v>
      </c>
      <c r="AG204" s="1" t="s">
        <v>58</v>
      </c>
      <c r="AJ204" s="1" t="s">
        <v>59</v>
      </c>
      <c r="AK204" s="1" t="s">
        <v>1814</v>
      </c>
      <c r="AL204" s="1" t="s">
        <v>2021</v>
      </c>
      <c r="AM204" s="1" t="s">
        <v>2022</v>
      </c>
      <c r="AN204" s="1" t="s">
        <v>107</v>
      </c>
    </row>
    <row r="205" spans="1:40" x14ac:dyDescent="0.3">
      <c r="A205" s="1" t="str">
        <f>HYPERLINK("https://hsdes.intel.com/resource/14013187747","14013187747")</f>
        <v>14013187747</v>
      </c>
      <c r="B205" s="1" t="s">
        <v>2023</v>
      </c>
      <c r="C205" s="1" t="s">
        <v>2205</v>
      </c>
      <c r="D205" s="1" t="s">
        <v>2211</v>
      </c>
      <c r="F205" s="1" t="s">
        <v>93</v>
      </c>
      <c r="G205" s="1" t="s">
        <v>259</v>
      </c>
      <c r="H205" s="1" t="s">
        <v>39</v>
      </c>
      <c r="I205" s="1" t="s">
        <v>40</v>
      </c>
      <c r="J205" s="1" t="s">
        <v>41</v>
      </c>
      <c r="K205" s="1" t="s">
        <v>1564</v>
      </c>
      <c r="L205" s="1">
        <v>15</v>
      </c>
      <c r="M205" s="1">
        <v>10</v>
      </c>
      <c r="N205" s="1" t="s">
        <v>2024</v>
      </c>
      <c r="O205" s="1" t="s">
        <v>96</v>
      </c>
      <c r="P205" s="1" t="s">
        <v>2025</v>
      </c>
      <c r="Q205" s="1" t="s">
        <v>2026</v>
      </c>
      <c r="R205" s="1" t="s">
        <v>2027</v>
      </c>
      <c r="S205" s="1" t="s">
        <v>2024</v>
      </c>
      <c r="T205" s="1" t="s">
        <v>73</v>
      </c>
      <c r="V205" s="1" t="s">
        <v>100</v>
      </c>
      <c r="W205" s="1" t="s">
        <v>2028</v>
      </c>
      <c r="X205" s="1" t="s">
        <v>1075</v>
      </c>
      <c r="Y205" s="1" t="s">
        <v>535</v>
      </c>
      <c r="Z205" s="1" t="s">
        <v>2029</v>
      </c>
      <c r="AA205" s="1" t="s">
        <v>1610</v>
      </c>
      <c r="AC205" s="1" t="s">
        <v>55</v>
      </c>
      <c r="AD205" s="1" t="s">
        <v>128</v>
      </c>
      <c r="AF205" s="1" t="s">
        <v>57</v>
      </c>
      <c r="AG205" s="1" t="s">
        <v>58</v>
      </c>
      <c r="AJ205" s="1" t="s">
        <v>59</v>
      </c>
      <c r="AK205" s="1" t="s">
        <v>60</v>
      </c>
      <c r="AL205" s="1" t="s">
        <v>2028</v>
      </c>
      <c r="AM205" s="1" t="s">
        <v>2030</v>
      </c>
      <c r="AN205" s="1" t="s">
        <v>1571</v>
      </c>
    </row>
    <row r="206" spans="1:40" x14ac:dyDescent="0.3">
      <c r="A206" s="1" t="str">
        <f>HYPERLINK("https://hsdes.intel.com/resource/14013187755","14013187755")</f>
        <v>14013187755</v>
      </c>
      <c r="B206" s="1" t="s">
        <v>2031</v>
      </c>
      <c r="C206" s="1" t="s">
        <v>2205</v>
      </c>
      <c r="D206" s="1">
        <v>1</v>
      </c>
      <c r="F206" s="1" t="s">
        <v>171</v>
      </c>
      <c r="G206" s="1" t="s">
        <v>259</v>
      </c>
      <c r="H206" s="1" t="s">
        <v>134</v>
      </c>
      <c r="I206" s="1" t="s">
        <v>40</v>
      </c>
      <c r="J206" s="1" t="s">
        <v>41</v>
      </c>
      <c r="K206" s="1" t="s">
        <v>1583</v>
      </c>
      <c r="L206" s="1">
        <v>25</v>
      </c>
      <c r="M206" s="1">
        <v>15</v>
      </c>
      <c r="N206" s="1" t="s">
        <v>2032</v>
      </c>
      <c r="O206" s="1" t="s">
        <v>173</v>
      </c>
      <c r="P206" s="1" t="s">
        <v>2033</v>
      </c>
      <c r="Q206" s="1" t="s">
        <v>2034</v>
      </c>
      <c r="R206" s="1" t="s">
        <v>2035</v>
      </c>
      <c r="S206" s="1" t="s">
        <v>2032</v>
      </c>
      <c r="T206" s="1" t="s">
        <v>48</v>
      </c>
      <c r="U206" s="1" t="s">
        <v>177</v>
      </c>
      <c r="V206" s="1" t="s">
        <v>178</v>
      </c>
      <c r="W206" s="1" t="s">
        <v>2036</v>
      </c>
      <c r="X206" s="1" t="s">
        <v>1075</v>
      </c>
      <c r="Y206" s="1" t="s">
        <v>142</v>
      </c>
      <c r="Z206" s="1" t="s">
        <v>1568</v>
      </c>
      <c r="AA206" s="1" t="s">
        <v>1569</v>
      </c>
      <c r="AC206" s="1" t="s">
        <v>55</v>
      </c>
      <c r="AD206" s="1" t="s">
        <v>511</v>
      </c>
      <c r="AF206" s="1" t="s">
        <v>104</v>
      </c>
      <c r="AG206" s="1" t="s">
        <v>58</v>
      </c>
      <c r="AJ206" s="1" t="s">
        <v>59</v>
      </c>
      <c r="AK206" s="1" t="s">
        <v>60</v>
      </c>
      <c r="AL206" s="1" t="s">
        <v>2037</v>
      </c>
      <c r="AM206" s="1" t="s">
        <v>2038</v>
      </c>
      <c r="AN206" s="1" t="s">
        <v>2039</v>
      </c>
    </row>
    <row r="207" spans="1:40" x14ac:dyDescent="0.3">
      <c r="A207" s="1" t="str">
        <f>HYPERLINK("https://hsdes.intel.com/resource/14013187762","14013187762")</f>
        <v>14013187762</v>
      </c>
      <c r="B207" s="1" t="s">
        <v>2040</v>
      </c>
      <c r="C207" s="1" t="s">
        <v>2205</v>
      </c>
      <c r="D207" s="1" t="s">
        <v>2211</v>
      </c>
      <c r="F207" s="1" t="s">
        <v>37</v>
      </c>
      <c r="G207" s="1" t="s">
        <v>259</v>
      </c>
      <c r="H207" s="1" t="s">
        <v>39</v>
      </c>
      <c r="I207" s="1" t="s">
        <v>40</v>
      </c>
      <c r="J207" s="1" t="s">
        <v>41</v>
      </c>
      <c r="K207" s="1" t="s">
        <v>1671</v>
      </c>
      <c r="L207" s="1">
        <v>20</v>
      </c>
      <c r="M207" s="1">
        <v>15</v>
      </c>
      <c r="N207" s="1" t="s">
        <v>2041</v>
      </c>
      <c r="O207" s="1" t="s">
        <v>292</v>
      </c>
      <c r="P207" s="1" t="s">
        <v>2042</v>
      </c>
      <c r="Q207" s="1" t="s">
        <v>2043</v>
      </c>
      <c r="R207" s="1" t="s">
        <v>2044</v>
      </c>
      <c r="S207" s="1" t="s">
        <v>2041</v>
      </c>
      <c r="T207" s="1" t="s">
        <v>73</v>
      </c>
      <c r="V207" s="1" t="s">
        <v>37</v>
      </c>
      <c r="W207" s="1" t="s">
        <v>2045</v>
      </c>
      <c r="X207" s="1" t="s">
        <v>1075</v>
      </c>
      <c r="Y207" s="1" t="s">
        <v>142</v>
      </c>
      <c r="Z207" s="1" t="s">
        <v>1599</v>
      </c>
      <c r="AA207" s="1" t="s">
        <v>1569</v>
      </c>
      <c r="AC207" s="1" t="s">
        <v>55</v>
      </c>
      <c r="AD207" s="1" t="s">
        <v>128</v>
      </c>
      <c r="AF207" s="1" t="s">
        <v>104</v>
      </c>
      <c r="AG207" s="1" t="s">
        <v>58</v>
      </c>
      <c r="AJ207" s="1" t="s">
        <v>59</v>
      </c>
      <c r="AK207" s="1" t="s">
        <v>60</v>
      </c>
      <c r="AL207" s="1" t="s">
        <v>2046</v>
      </c>
      <c r="AM207" s="1" t="s">
        <v>2047</v>
      </c>
      <c r="AN207" s="1" t="s">
        <v>2048</v>
      </c>
    </row>
    <row r="208" spans="1:40" x14ac:dyDescent="0.3">
      <c r="A208" s="1" t="str">
        <f>HYPERLINK("https://hsdes.intel.com/resource/14013187796","14013187796")</f>
        <v>14013187796</v>
      </c>
      <c r="B208" s="1" t="s">
        <v>2049</v>
      </c>
      <c r="C208" s="1" t="s">
        <v>2205</v>
      </c>
      <c r="F208" s="1" t="s">
        <v>132</v>
      </c>
      <c r="G208" s="1" t="s">
        <v>259</v>
      </c>
      <c r="H208" s="1" t="s">
        <v>39</v>
      </c>
      <c r="I208" s="1" t="s">
        <v>40</v>
      </c>
      <c r="J208" s="1" t="s">
        <v>41</v>
      </c>
      <c r="K208" s="1" t="s">
        <v>1671</v>
      </c>
      <c r="L208" s="1">
        <v>15</v>
      </c>
      <c r="M208" s="1">
        <v>10</v>
      </c>
      <c r="N208" s="1" t="s">
        <v>2050</v>
      </c>
      <c r="O208" s="1" t="s">
        <v>137</v>
      </c>
      <c r="P208" s="1" t="s">
        <v>2051</v>
      </c>
      <c r="Q208" s="1" t="s">
        <v>2052</v>
      </c>
      <c r="R208" s="1" t="s">
        <v>2053</v>
      </c>
      <c r="S208" s="1" t="s">
        <v>2050</v>
      </c>
      <c r="T208" s="1" t="s">
        <v>73</v>
      </c>
      <c r="V208" s="1" t="s">
        <v>37</v>
      </c>
      <c r="W208" s="1" t="s">
        <v>2054</v>
      </c>
      <c r="X208" s="1" t="s">
        <v>1075</v>
      </c>
      <c r="Y208" s="1" t="s">
        <v>142</v>
      </c>
      <c r="Z208" s="1" t="s">
        <v>1621</v>
      </c>
      <c r="AA208" s="1" t="s">
        <v>1610</v>
      </c>
      <c r="AC208" s="1" t="s">
        <v>55</v>
      </c>
      <c r="AD208" s="1" t="s">
        <v>128</v>
      </c>
      <c r="AF208" s="1" t="s">
        <v>57</v>
      </c>
      <c r="AG208" s="1" t="s">
        <v>58</v>
      </c>
      <c r="AJ208" s="1" t="s">
        <v>59</v>
      </c>
      <c r="AK208" s="1" t="s">
        <v>60</v>
      </c>
      <c r="AL208" s="1" t="s">
        <v>2055</v>
      </c>
      <c r="AM208" s="1" t="s">
        <v>2056</v>
      </c>
      <c r="AN208" s="1" t="s">
        <v>2057</v>
      </c>
    </row>
    <row r="209" spans="1:40" x14ac:dyDescent="0.3">
      <c r="A209" s="1" t="str">
        <f>HYPERLINK("https://hsdes.intel.com/resource/14013187797","14013187797")</f>
        <v>14013187797</v>
      </c>
      <c r="B209" s="1" t="s">
        <v>2058</v>
      </c>
      <c r="C209" s="1" t="s">
        <v>2205</v>
      </c>
      <c r="F209" s="1" t="s">
        <v>334</v>
      </c>
      <c r="G209" s="1" t="s">
        <v>259</v>
      </c>
      <c r="H209" s="1" t="s">
        <v>39</v>
      </c>
      <c r="I209" s="1" t="s">
        <v>40</v>
      </c>
      <c r="J209" s="1" t="s">
        <v>41</v>
      </c>
      <c r="K209" s="1" t="s">
        <v>1553</v>
      </c>
      <c r="L209" s="1">
        <v>15</v>
      </c>
      <c r="M209" s="1">
        <v>4</v>
      </c>
      <c r="N209" s="1" t="s">
        <v>2059</v>
      </c>
      <c r="O209" s="1" t="s">
        <v>337</v>
      </c>
      <c r="P209" s="1" t="s">
        <v>2060</v>
      </c>
      <c r="Q209" s="1" t="s">
        <v>2061</v>
      </c>
      <c r="R209" s="1" t="s">
        <v>2062</v>
      </c>
      <c r="S209" s="1" t="s">
        <v>2059</v>
      </c>
      <c r="T209" s="1" t="s">
        <v>73</v>
      </c>
      <c r="V209" s="1" t="s">
        <v>100</v>
      </c>
      <c r="W209" s="1" t="s">
        <v>2063</v>
      </c>
      <c r="X209" s="1" t="s">
        <v>1075</v>
      </c>
      <c r="Y209" s="1" t="s">
        <v>52</v>
      </c>
      <c r="Z209" s="1" t="s">
        <v>1559</v>
      </c>
      <c r="AA209" s="1" t="s">
        <v>1560</v>
      </c>
      <c r="AC209" s="1" t="s">
        <v>55</v>
      </c>
      <c r="AD209" s="1" t="s">
        <v>128</v>
      </c>
      <c r="AF209" s="1" t="s">
        <v>57</v>
      </c>
      <c r="AG209" s="1" t="s">
        <v>58</v>
      </c>
      <c r="AJ209" s="1" t="s">
        <v>59</v>
      </c>
      <c r="AK209" s="1" t="s">
        <v>60</v>
      </c>
      <c r="AL209" s="1" t="s">
        <v>2064</v>
      </c>
      <c r="AM209" s="1" t="s">
        <v>2065</v>
      </c>
      <c r="AN209" s="1" t="s">
        <v>2066</v>
      </c>
    </row>
    <row r="210" spans="1:40" x14ac:dyDescent="0.3">
      <c r="A210" s="1" t="str">
        <f>HYPERLINK("https://hsdes.intel.com/resource/14013187800","14013187800")</f>
        <v>14013187800</v>
      </c>
      <c r="B210" s="1" t="s">
        <v>2067</v>
      </c>
      <c r="C210" s="1" t="s">
        <v>2205</v>
      </c>
      <c r="D210" s="1" t="s">
        <v>2211</v>
      </c>
      <c r="F210" s="1" t="s">
        <v>171</v>
      </c>
      <c r="G210" s="1" t="s">
        <v>259</v>
      </c>
      <c r="H210" s="1" t="s">
        <v>39</v>
      </c>
      <c r="I210" s="1" t="s">
        <v>40</v>
      </c>
      <c r="J210" s="1" t="s">
        <v>41</v>
      </c>
      <c r="K210" s="1" t="s">
        <v>1615</v>
      </c>
      <c r="L210" s="1">
        <v>14</v>
      </c>
      <c r="M210" s="1">
        <v>12</v>
      </c>
      <c r="N210" s="1" t="s">
        <v>2068</v>
      </c>
      <c r="O210" s="1" t="s">
        <v>173</v>
      </c>
      <c r="P210" s="1" t="s">
        <v>2069</v>
      </c>
      <c r="Q210" s="1" t="s">
        <v>2070</v>
      </c>
      <c r="R210" s="1" t="s">
        <v>2071</v>
      </c>
      <c r="S210" s="1" t="s">
        <v>2068</v>
      </c>
      <c r="T210" s="1" t="s">
        <v>48</v>
      </c>
      <c r="U210" s="1" t="s">
        <v>177</v>
      </c>
      <c r="V210" s="1" t="s">
        <v>178</v>
      </c>
      <c r="W210" s="1" t="s">
        <v>2072</v>
      </c>
      <c r="X210" s="1" t="s">
        <v>1075</v>
      </c>
      <c r="Y210" s="1" t="s">
        <v>52</v>
      </c>
      <c r="Z210" s="1" t="s">
        <v>1568</v>
      </c>
      <c r="AA210" s="1" t="s">
        <v>1569</v>
      </c>
      <c r="AC210" s="1" t="s">
        <v>55</v>
      </c>
      <c r="AD210" s="1" t="s">
        <v>128</v>
      </c>
      <c r="AF210" s="1" t="s">
        <v>104</v>
      </c>
      <c r="AG210" s="1" t="s">
        <v>58</v>
      </c>
      <c r="AJ210" s="1" t="s">
        <v>59</v>
      </c>
      <c r="AK210" s="1" t="s">
        <v>60</v>
      </c>
      <c r="AL210" s="1" t="s">
        <v>2073</v>
      </c>
      <c r="AM210" s="1" t="s">
        <v>2074</v>
      </c>
      <c r="AN210" s="1" t="s">
        <v>1695</v>
      </c>
    </row>
    <row r="211" spans="1:40" x14ac:dyDescent="0.3">
      <c r="A211" s="1" t="str">
        <f>HYPERLINK("https://hsdes.intel.com/resource/14013187810","14013187810")</f>
        <v>14013187810</v>
      </c>
      <c r="B211" s="1" t="s">
        <v>2075</v>
      </c>
      <c r="C211" s="1" t="s">
        <v>2205</v>
      </c>
      <c r="D211" s="1" t="s">
        <v>2211</v>
      </c>
      <c r="F211" s="1" t="s">
        <v>171</v>
      </c>
      <c r="G211" s="1" t="s">
        <v>259</v>
      </c>
      <c r="H211" s="1" t="s">
        <v>39</v>
      </c>
      <c r="I211" s="1" t="s">
        <v>40</v>
      </c>
      <c r="J211" s="1" t="s">
        <v>41</v>
      </c>
      <c r="K211" s="1" t="s">
        <v>2076</v>
      </c>
      <c r="L211" s="1">
        <v>20</v>
      </c>
      <c r="M211" s="1">
        <v>15</v>
      </c>
      <c r="N211" s="1" t="s">
        <v>2077</v>
      </c>
      <c r="O211" s="1" t="s">
        <v>96</v>
      </c>
      <c r="P211" s="1" t="s">
        <v>2078</v>
      </c>
      <c r="Q211" s="1" t="s">
        <v>2079</v>
      </c>
      <c r="R211" s="1" t="s">
        <v>2080</v>
      </c>
      <c r="S211" s="1" t="s">
        <v>2077</v>
      </c>
      <c r="T211" s="1" t="s">
        <v>48</v>
      </c>
      <c r="U211" s="1" t="s">
        <v>177</v>
      </c>
      <c r="V211" s="1" t="s">
        <v>178</v>
      </c>
      <c r="W211" s="1" t="s">
        <v>101</v>
      </c>
      <c r="X211" s="1" t="s">
        <v>1075</v>
      </c>
      <c r="Y211" s="1" t="s">
        <v>52</v>
      </c>
      <c r="Z211" s="1" t="s">
        <v>2081</v>
      </c>
      <c r="AA211" s="1" t="s">
        <v>1909</v>
      </c>
      <c r="AC211" s="1" t="s">
        <v>55</v>
      </c>
      <c r="AD211" s="1" t="s">
        <v>128</v>
      </c>
      <c r="AF211" s="1" t="s">
        <v>104</v>
      </c>
      <c r="AG211" s="1" t="s">
        <v>58</v>
      </c>
      <c r="AJ211" s="1" t="s">
        <v>59</v>
      </c>
      <c r="AK211" s="1" t="s">
        <v>60</v>
      </c>
      <c r="AL211" s="1" t="s">
        <v>2082</v>
      </c>
      <c r="AM211" s="1" t="s">
        <v>2083</v>
      </c>
      <c r="AN211" s="1" t="s">
        <v>1613</v>
      </c>
    </row>
    <row r="212" spans="1:40" x14ac:dyDescent="0.3">
      <c r="A212" s="1" t="str">
        <f>HYPERLINK("https://hsdes.intel.com/resource/14013187864","14013187864")</f>
        <v>14013187864</v>
      </c>
      <c r="B212" s="1" t="s">
        <v>2084</v>
      </c>
      <c r="C212" s="1" t="s">
        <v>2205</v>
      </c>
      <c r="D212" s="1">
        <v>1</v>
      </c>
      <c r="F212" s="1" t="s">
        <v>542</v>
      </c>
      <c r="G212" s="1" t="s">
        <v>259</v>
      </c>
      <c r="H212" s="1" t="s">
        <v>39</v>
      </c>
      <c r="I212" s="1" t="s">
        <v>40</v>
      </c>
      <c r="J212" s="1" t="s">
        <v>41</v>
      </c>
      <c r="K212" s="1" t="s">
        <v>1615</v>
      </c>
      <c r="L212" s="1">
        <v>15</v>
      </c>
      <c r="M212" s="1">
        <v>15</v>
      </c>
      <c r="N212" s="1" t="s">
        <v>2085</v>
      </c>
      <c r="O212" s="1" t="s">
        <v>882</v>
      </c>
      <c r="P212" s="1" t="s">
        <v>2086</v>
      </c>
      <c r="Q212" s="1" t="s">
        <v>2087</v>
      </c>
      <c r="R212" s="1" t="s">
        <v>2088</v>
      </c>
      <c r="S212" s="1" t="s">
        <v>2085</v>
      </c>
      <c r="T212" s="1" t="s">
        <v>73</v>
      </c>
      <c r="V212" s="1" t="s">
        <v>542</v>
      </c>
      <c r="W212" s="1" t="s">
        <v>2089</v>
      </c>
      <c r="X212" s="1" t="s">
        <v>1075</v>
      </c>
      <c r="Y212" s="1" t="s">
        <v>52</v>
      </c>
      <c r="Z212" s="1" t="s">
        <v>1621</v>
      </c>
      <c r="AA212" s="1" t="s">
        <v>1610</v>
      </c>
      <c r="AC212" s="1" t="s">
        <v>55</v>
      </c>
      <c r="AD212" s="1" t="s">
        <v>128</v>
      </c>
      <c r="AF212" s="1" t="s">
        <v>104</v>
      </c>
      <c r="AG212" s="1" t="s">
        <v>58</v>
      </c>
      <c r="AJ212" s="1" t="s">
        <v>59</v>
      </c>
      <c r="AK212" s="1" t="s">
        <v>60</v>
      </c>
      <c r="AL212" s="1" t="s">
        <v>2090</v>
      </c>
      <c r="AM212" s="1" t="s">
        <v>2091</v>
      </c>
      <c r="AN212" s="1" t="s">
        <v>2092</v>
      </c>
    </row>
    <row r="213" spans="1:40" x14ac:dyDescent="0.3">
      <c r="A213" s="1" t="str">
        <f>HYPERLINK("https://hsdes.intel.com/resource/14013187884","14013187884")</f>
        <v>14013187884</v>
      </c>
      <c r="B213" s="1" t="s">
        <v>2093</v>
      </c>
      <c r="C213" s="1" t="s">
        <v>2205</v>
      </c>
      <c r="D213" s="1">
        <v>1</v>
      </c>
      <c r="F213" s="1" t="s">
        <v>65</v>
      </c>
      <c r="G213" s="1" t="s">
        <v>259</v>
      </c>
      <c r="H213" s="1" t="s">
        <v>39</v>
      </c>
      <c r="I213" s="1" t="s">
        <v>40</v>
      </c>
      <c r="J213" s="1" t="s">
        <v>41</v>
      </c>
      <c r="K213" s="1" t="s">
        <v>67</v>
      </c>
      <c r="L213" s="1">
        <v>50</v>
      </c>
      <c r="M213" s="1">
        <v>10</v>
      </c>
      <c r="N213" s="1" t="s">
        <v>2094</v>
      </c>
      <c r="O213" s="1" t="s">
        <v>69</v>
      </c>
      <c r="P213" s="1" t="s">
        <v>2095</v>
      </c>
      <c r="Q213" s="1" t="s">
        <v>2096</v>
      </c>
      <c r="R213" s="1">
        <v>1604638265</v>
      </c>
      <c r="S213" s="1" t="s">
        <v>2094</v>
      </c>
      <c r="T213" s="1" t="s">
        <v>73</v>
      </c>
      <c r="U213" s="1" t="s">
        <v>74</v>
      </c>
      <c r="V213" s="1" t="s">
        <v>75</v>
      </c>
      <c r="W213" s="1" t="s">
        <v>2097</v>
      </c>
      <c r="X213" s="1" t="s">
        <v>1075</v>
      </c>
      <c r="Y213" s="1" t="s">
        <v>475</v>
      </c>
      <c r="Z213" s="1" t="s">
        <v>1599</v>
      </c>
      <c r="AA213" s="1" t="s">
        <v>1569</v>
      </c>
      <c r="AC213" s="1" t="s">
        <v>55</v>
      </c>
      <c r="AD213" s="1" t="s">
        <v>128</v>
      </c>
      <c r="AF213" s="1" t="s">
        <v>57</v>
      </c>
      <c r="AG213" s="1" t="s">
        <v>58</v>
      </c>
      <c r="AJ213" s="1" t="s">
        <v>59</v>
      </c>
      <c r="AK213" s="1" t="s">
        <v>60</v>
      </c>
      <c r="AL213" s="1" t="s">
        <v>2098</v>
      </c>
      <c r="AM213" s="1" t="s">
        <v>2099</v>
      </c>
      <c r="AN213" s="1" t="s">
        <v>2100</v>
      </c>
    </row>
    <row r="214" spans="1:40" x14ac:dyDescent="0.3">
      <c r="A214" s="1" t="str">
        <f>HYPERLINK("https://hsdes.intel.com/resource/14013187885","14013187885")</f>
        <v>14013187885</v>
      </c>
      <c r="B214" s="1" t="s">
        <v>2101</v>
      </c>
      <c r="C214" s="1" t="s">
        <v>2205</v>
      </c>
      <c r="D214" s="1">
        <v>1</v>
      </c>
      <c r="F214" s="1" t="s">
        <v>65</v>
      </c>
      <c r="G214" s="1" t="s">
        <v>259</v>
      </c>
      <c r="H214" s="1" t="s">
        <v>39</v>
      </c>
      <c r="I214" s="1" t="s">
        <v>40</v>
      </c>
      <c r="J214" s="1" t="s">
        <v>41</v>
      </c>
      <c r="K214" s="1" t="s">
        <v>67</v>
      </c>
      <c r="L214" s="1">
        <v>50</v>
      </c>
      <c r="M214" s="1">
        <v>10</v>
      </c>
      <c r="N214" s="1" t="s">
        <v>2102</v>
      </c>
      <c r="O214" s="1" t="s">
        <v>69</v>
      </c>
      <c r="P214" s="1" t="s">
        <v>2095</v>
      </c>
      <c r="Q214" s="1" t="s">
        <v>2096</v>
      </c>
      <c r="R214" s="1">
        <v>1604638265</v>
      </c>
      <c r="S214" s="1" t="s">
        <v>2102</v>
      </c>
      <c r="T214" s="1" t="s">
        <v>73</v>
      </c>
      <c r="U214" s="1" t="s">
        <v>74</v>
      </c>
      <c r="V214" s="1" t="s">
        <v>75</v>
      </c>
      <c r="W214" s="1" t="s">
        <v>2103</v>
      </c>
      <c r="X214" s="1" t="s">
        <v>1075</v>
      </c>
      <c r="Y214" s="1" t="s">
        <v>142</v>
      </c>
      <c r="Z214" s="1" t="s">
        <v>1599</v>
      </c>
      <c r="AA214" s="1" t="s">
        <v>1569</v>
      </c>
      <c r="AC214" s="1" t="s">
        <v>55</v>
      </c>
      <c r="AD214" s="1" t="s">
        <v>128</v>
      </c>
      <c r="AF214" s="1" t="s">
        <v>57</v>
      </c>
      <c r="AG214" s="1" t="s">
        <v>58</v>
      </c>
      <c r="AJ214" s="1" t="s">
        <v>59</v>
      </c>
      <c r="AK214" s="1" t="s">
        <v>60</v>
      </c>
      <c r="AL214" s="1" t="s">
        <v>2104</v>
      </c>
      <c r="AM214" s="1" t="s">
        <v>2105</v>
      </c>
      <c r="AN214" s="1" t="s">
        <v>2100</v>
      </c>
    </row>
    <row r="215" spans="1:40" x14ac:dyDescent="0.3">
      <c r="A215" s="1" t="str">
        <f>HYPERLINK("https://hsdes.intel.com/resource/14013187929","14013187929")</f>
        <v>14013187929</v>
      </c>
      <c r="B215" s="1" t="s">
        <v>2106</v>
      </c>
      <c r="C215" s="1" t="s">
        <v>2205</v>
      </c>
      <c r="D215" s="1" t="s">
        <v>2211</v>
      </c>
      <c r="F215" s="1" t="s">
        <v>93</v>
      </c>
      <c r="G215" s="1" t="s">
        <v>259</v>
      </c>
      <c r="H215" s="1" t="s">
        <v>39</v>
      </c>
      <c r="I215" s="1" t="s">
        <v>40</v>
      </c>
      <c r="J215" s="1" t="s">
        <v>41</v>
      </c>
      <c r="K215" s="1" t="s">
        <v>2107</v>
      </c>
      <c r="L215" s="1">
        <v>50</v>
      </c>
      <c r="M215" s="1">
        <v>30</v>
      </c>
      <c r="N215" s="1" t="s">
        <v>2108</v>
      </c>
      <c r="O215" s="1" t="s">
        <v>96</v>
      </c>
      <c r="P215" s="1" t="s">
        <v>2109</v>
      </c>
      <c r="Q215" s="1" t="s">
        <v>2110</v>
      </c>
      <c r="R215" s="1" t="s">
        <v>2111</v>
      </c>
      <c r="S215" s="1" t="s">
        <v>2108</v>
      </c>
      <c r="T215" s="1" t="s">
        <v>73</v>
      </c>
      <c r="V215" s="1" t="s">
        <v>100</v>
      </c>
      <c r="W215" s="1" t="s">
        <v>2112</v>
      </c>
      <c r="X215" s="1" t="s">
        <v>1075</v>
      </c>
      <c r="Y215" s="1" t="s">
        <v>142</v>
      </c>
      <c r="Z215" s="1" t="s">
        <v>2113</v>
      </c>
      <c r="AA215" s="1" t="s">
        <v>1560</v>
      </c>
      <c r="AC215" s="1" t="s">
        <v>55</v>
      </c>
      <c r="AD215" s="1" t="s">
        <v>128</v>
      </c>
      <c r="AF215" s="1" t="s">
        <v>104</v>
      </c>
      <c r="AG215" s="1" t="s">
        <v>58</v>
      </c>
      <c r="AJ215" s="1" t="s">
        <v>59</v>
      </c>
      <c r="AK215" s="1" t="s">
        <v>60</v>
      </c>
      <c r="AL215" s="1" t="s">
        <v>2114</v>
      </c>
      <c r="AM215" s="1" t="s">
        <v>2115</v>
      </c>
      <c r="AN215" s="1" t="s">
        <v>2116</v>
      </c>
    </row>
    <row r="216" spans="1:40" x14ac:dyDescent="0.3">
      <c r="A216" s="1" t="str">
        <f>HYPERLINK("https://hsdes.intel.com/resource/14013187934","14013187934")</f>
        <v>14013187934</v>
      </c>
      <c r="B216" s="1" t="s">
        <v>2117</v>
      </c>
      <c r="C216" s="1" t="s">
        <v>2205</v>
      </c>
      <c r="D216" s="1">
        <v>1</v>
      </c>
      <c r="F216" s="1" t="s">
        <v>93</v>
      </c>
      <c r="G216" s="1" t="s">
        <v>259</v>
      </c>
      <c r="H216" s="1" t="s">
        <v>39</v>
      </c>
      <c r="I216" s="1" t="s">
        <v>40</v>
      </c>
      <c r="J216" s="1" t="s">
        <v>41</v>
      </c>
      <c r="K216" s="1" t="s">
        <v>2118</v>
      </c>
      <c r="L216" s="1">
        <v>30</v>
      </c>
      <c r="M216" s="1">
        <v>20</v>
      </c>
      <c r="N216" s="1" t="s">
        <v>2119</v>
      </c>
      <c r="O216" s="1" t="s">
        <v>96</v>
      </c>
      <c r="P216" s="1" t="s">
        <v>2120</v>
      </c>
      <c r="Q216" s="1" t="s">
        <v>2121</v>
      </c>
      <c r="R216" s="1" t="s">
        <v>2122</v>
      </c>
      <c r="S216" s="1" t="s">
        <v>2119</v>
      </c>
      <c r="T216" s="1" t="s">
        <v>73</v>
      </c>
      <c r="V216" s="1" t="s">
        <v>100</v>
      </c>
      <c r="W216" s="1" t="s">
        <v>2123</v>
      </c>
      <c r="X216" s="1" t="s">
        <v>1075</v>
      </c>
      <c r="Y216" s="1" t="s">
        <v>142</v>
      </c>
      <c r="Z216" s="1" t="s">
        <v>2124</v>
      </c>
      <c r="AA216" s="1" t="s">
        <v>2125</v>
      </c>
      <c r="AC216" s="1" t="s">
        <v>55</v>
      </c>
      <c r="AD216" s="1" t="s">
        <v>56</v>
      </c>
      <c r="AF216" s="1" t="s">
        <v>104</v>
      </c>
      <c r="AG216" s="1" t="s">
        <v>58</v>
      </c>
      <c r="AJ216" s="1" t="s">
        <v>59</v>
      </c>
      <c r="AK216" s="1" t="s">
        <v>60</v>
      </c>
      <c r="AL216" s="1" t="s">
        <v>2126</v>
      </c>
      <c r="AM216" s="1" t="s">
        <v>2127</v>
      </c>
      <c r="AN216" s="1" t="s">
        <v>2128</v>
      </c>
    </row>
    <row r="217" spans="1:40" x14ac:dyDescent="0.3">
      <c r="A217" s="1" t="str">
        <f>HYPERLINK("https://hsdes.intel.com/resource/16012378931","16012378931")</f>
        <v>16012378931</v>
      </c>
      <c r="B217" s="1" t="s">
        <v>2129</v>
      </c>
      <c r="C217" s="1" t="s">
        <v>2205</v>
      </c>
      <c r="F217" s="1" t="s">
        <v>65</v>
      </c>
      <c r="G217" s="1" t="s">
        <v>259</v>
      </c>
      <c r="H217" s="1" t="s">
        <v>39</v>
      </c>
      <c r="I217" s="1" t="s">
        <v>40</v>
      </c>
      <c r="J217" s="1" t="s">
        <v>41</v>
      </c>
      <c r="K217" s="1" t="s">
        <v>67</v>
      </c>
      <c r="L217" s="1">
        <v>15</v>
      </c>
      <c r="M217" s="1">
        <v>5</v>
      </c>
      <c r="N217" s="1" t="s">
        <v>2130</v>
      </c>
      <c r="O217" s="1" t="s">
        <v>69</v>
      </c>
      <c r="P217" s="1" t="s">
        <v>2131</v>
      </c>
      <c r="Q217" s="1" t="s">
        <v>2132</v>
      </c>
      <c r="R217" s="1" t="s">
        <v>2133</v>
      </c>
      <c r="T217" s="1" t="s">
        <v>48</v>
      </c>
      <c r="U217" s="1" t="s">
        <v>74</v>
      </c>
      <c r="V217" s="1" t="s">
        <v>75</v>
      </c>
      <c r="W217" s="1" t="s">
        <v>2134</v>
      </c>
      <c r="X217" s="1" t="s">
        <v>1075</v>
      </c>
      <c r="Y217" s="1" t="s">
        <v>142</v>
      </c>
      <c r="Z217" s="1" t="s">
        <v>1908</v>
      </c>
      <c r="AA217" s="1" t="s">
        <v>1560</v>
      </c>
      <c r="AC217" s="1" t="s">
        <v>55</v>
      </c>
      <c r="AD217" s="1" t="s">
        <v>128</v>
      </c>
      <c r="AF217" s="1" t="s">
        <v>57</v>
      </c>
      <c r="AG217" s="1" t="s">
        <v>58</v>
      </c>
      <c r="AJ217" s="1" t="s">
        <v>59</v>
      </c>
      <c r="AK217" s="1" t="s">
        <v>60</v>
      </c>
      <c r="AL217" s="1" t="s">
        <v>2135</v>
      </c>
      <c r="AM217" s="1" t="s">
        <v>2136</v>
      </c>
      <c r="AN217" s="1" t="s">
        <v>2137</v>
      </c>
    </row>
    <row r="218" spans="1:40" x14ac:dyDescent="0.3">
      <c r="A218" s="1" t="str">
        <f>HYPERLINK("https://hsdes.intel.com/resource/16012555100","16012555100")</f>
        <v>16012555100</v>
      </c>
      <c r="B218" s="1" t="s">
        <v>2138</v>
      </c>
      <c r="C218" s="1" t="s">
        <v>2206</v>
      </c>
      <c r="E218" s="1" t="s">
        <v>2208</v>
      </c>
      <c r="F218" s="1" t="s">
        <v>93</v>
      </c>
      <c r="G218" s="1" t="s">
        <v>259</v>
      </c>
      <c r="H218" s="1" t="s">
        <v>39</v>
      </c>
      <c r="I218" s="1" t="s">
        <v>2139</v>
      </c>
      <c r="J218" s="1" t="s">
        <v>41</v>
      </c>
      <c r="K218" s="1" t="s">
        <v>2140</v>
      </c>
      <c r="L218" s="1">
        <v>6</v>
      </c>
      <c r="M218" s="1">
        <v>6</v>
      </c>
      <c r="N218" s="1" t="s">
        <v>2141</v>
      </c>
      <c r="O218" s="1" t="s">
        <v>173</v>
      </c>
      <c r="P218" s="1" t="s">
        <v>2142</v>
      </c>
      <c r="Q218" s="1" t="s">
        <v>1690</v>
      </c>
      <c r="S218" s="1" t="s">
        <v>2141</v>
      </c>
      <c r="T218" s="1" t="s">
        <v>48</v>
      </c>
      <c r="V218" s="1" t="s">
        <v>100</v>
      </c>
      <c r="W218" s="1" t="s">
        <v>2143</v>
      </c>
      <c r="X218" s="1" t="s">
        <v>1075</v>
      </c>
      <c r="Y218" s="1" t="s">
        <v>475</v>
      </c>
      <c r="Z218" s="1" t="s">
        <v>2144</v>
      </c>
      <c r="AA218" s="1" t="s">
        <v>2145</v>
      </c>
      <c r="AC218" s="1" t="s">
        <v>55</v>
      </c>
      <c r="AD218" s="1" t="s">
        <v>128</v>
      </c>
      <c r="AF218" s="1" t="s">
        <v>57</v>
      </c>
      <c r="AG218" s="1" t="s">
        <v>58</v>
      </c>
      <c r="AJ218" s="1" t="s">
        <v>59</v>
      </c>
      <c r="AK218" s="1" t="s">
        <v>60</v>
      </c>
      <c r="AL218" s="1" t="s">
        <v>2146</v>
      </c>
      <c r="AM218" s="1" t="s">
        <v>2147</v>
      </c>
      <c r="AN218" s="1" t="s">
        <v>2148</v>
      </c>
    </row>
    <row r="219" spans="1:40" x14ac:dyDescent="0.3">
      <c r="A219" s="1" t="str">
        <f>HYPERLINK("https://hsdes.intel.com/resource/16012555118","16012555118")</f>
        <v>16012555118</v>
      </c>
      <c r="B219" s="1" t="s">
        <v>2149</v>
      </c>
      <c r="C219" s="1" t="s">
        <v>2205</v>
      </c>
      <c r="F219" s="1" t="s">
        <v>109</v>
      </c>
      <c r="G219" s="1" t="s">
        <v>110</v>
      </c>
      <c r="H219" s="1" t="s">
        <v>39</v>
      </c>
      <c r="I219" s="1" t="s">
        <v>40</v>
      </c>
      <c r="J219" s="1" t="s">
        <v>41</v>
      </c>
      <c r="K219" s="1" t="s">
        <v>111</v>
      </c>
      <c r="L219" s="1">
        <v>15</v>
      </c>
      <c r="M219" s="1">
        <v>10</v>
      </c>
      <c r="N219" s="1" t="s">
        <v>2150</v>
      </c>
      <c r="O219" s="1" t="s">
        <v>113</v>
      </c>
      <c r="P219" s="1" t="s">
        <v>114</v>
      </c>
      <c r="Q219" s="1" t="s">
        <v>2151</v>
      </c>
      <c r="R219" s="1" t="s">
        <v>2152</v>
      </c>
      <c r="S219" s="1" t="s">
        <v>2150</v>
      </c>
      <c r="T219" s="1" t="s">
        <v>117</v>
      </c>
      <c r="V219" s="1" t="s">
        <v>109</v>
      </c>
      <c r="W219" s="1" t="s">
        <v>2153</v>
      </c>
      <c r="X219" s="1" t="s">
        <v>1075</v>
      </c>
      <c r="Y219" s="1" t="s">
        <v>142</v>
      </c>
      <c r="Z219" s="1" t="s">
        <v>2154</v>
      </c>
      <c r="AA219" s="1" t="s">
        <v>1638</v>
      </c>
      <c r="AC219" s="1" t="s">
        <v>55</v>
      </c>
      <c r="AD219" s="1" t="s">
        <v>56</v>
      </c>
      <c r="AF219" s="1" t="s">
        <v>57</v>
      </c>
      <c r="AG219" s="1" t="s">
        <v>58</v>
      </c>
      <c r="AJ219" s="1" t="s">
        <v>59</v>
      </c>
      <c r="AK219" s="1" t="s">
        <v>2155</v>
      </c>
      <c r="AL219" s="1" t="s">
        <v>2156</v>
      </c>
      <c r="AM219" s="1" t="s">
        <v>2157</v>
      </c>
      <c r="AN219" s="1" t="s">
        <v>2158</v>
      </c>
    </row>
    <row r="220" spans="1:40" x14ac:dyDescent="0.3">
      <c r="A220" s="1" t="str">
        <f>HYPERLINK("https://hsdes.intel.com/resource/16013162130","16013162130")</f>
        <v>16013162130</v>
      </c>
      <c r="B220" s="1" t="s">
        <v>2159</v>
      </c>
      <c r="C220" s="1" t="s">
        <v>2205</v>
      </c>
      <c r="D220" s="1">
        <v>1</v>
      </c>
      <c r="F220" s="1" t="s">
        <v>2160</v>
      </c>
      <c r="G220" s="1" t="s">
        <v>66</v>
      </c>
      <c r="H220" s="1" t="s">
        <v>39</v>
      </c>
      <c r="I220" s="1" t="s">
        <v>40</v>
      </c>
      <c r="J220" s="1" t="s">
        <v>41</v>
      </c>
      <c r="K220" s="1" t="s">
        <v>2161</v>
      </c>
      <c r="L220" s="1">
        <v>25</v>
      </c>
      <c r="M220" s="1">
        <v>18</v>
      </c>
      <c r="T220" s="1" t="s">
        <v>73</v>
      </c>
      <c r="V220" s="1" t="s">
        <v>100</v>
      </c>
      <c r="W220" s="1" t="s">
        <v>2162</v>
      </c>
      <c r="X220" s="1" t="s">
        <v>51</v>
      </c>
      <c r="Y220" s="1" t="s">
        <v>142</v>
      </c>
      <c r="Z220" s="1" t="s">
        <v>2163</v>
      </c>
      <c r="AA220" s="1" t="s">
        <v>2164</v>
      </c>
      <c r="AC220" s="1" t="s">
        <v>55</v>
      </c>
      <c r="AD220" s="1" t="s">
        <v>56</v>
      </c>
      <c r="AF220" s="1" t="s">
        <v>104</v>
      </c>
      <c r="AG220" s="1" t="s">
        <v>58</v>
      </c>
      <c r="AJ220" s="1" t="s">
        <v>59</v>
      </c>
      <c r="AK220" s="1" t="s">
        <v>60</v>
      </c>
      <c r="AL220" s="1" t="s">
        <v>2165</v>
      </c>
      <c r="AM220" s="1" t="s">
        <v>2166</v>
      </c>
      <c r="AN220" s="1" t="s">
        <v>2167</v>
      </c>
    </row>
    <row r="221" spans="1:40" x14ac:dyDescent="0.3">
      <c r="A221" s="1" t="str">
        <f>HYPERLINK("https://hsdes.intel.com/resource/16013828603","16013828603")</f>
        <v>16013828603</v>
      </c>
      <c r="B221" s="1" t="s">
        <v>2168</v>
      </c>
      <c r="C221" s="1" t="s">
        <v>2205</v>
      </c>
      <c r="D221" s="1" t="s">
        <v>2211</v>
      </c>
      <c r="F221" s="1" t="s">
        <v>2160</v>
      </c>
      <c r="G221" s="1" t="s">
        <v>259</v>
      </c>
      <c r="H221" s="1" t="s">
        <v>39</v>
      </c>
      <c r="I221" s="1" t="s">
        <v>2139</v>
      </c>
      <c r="J221" s="1" t="s">
        <v>41</v>
      </c>
      <c r="K221" s="1" t="s">
        <v>2107</v>
      </c>
      <c r="L221" s="1">
        <v>30</v>
      </c>
      <c r="M221" s="1">
        <v>15</v>
      </c>
      <c r="N221" s="1" t="s">
        <v>2108</v>
      </c>
      <c r="O221" s="1" t="s">
        <v>96</v>
      </c>
      <c r="P221" s="1" t="s">
        <v>2109</v>
      </c>
      <c r="Q221" s="1" t="s">
        <v>2110</v>
      </c>
      <c r="R221" s="1" t="s">
        <v>2111</v>
      </c>
      <c r="S221" s="1" t="s">
        <v>2108</v>
      </c>
      <c r="T221" s="1" t="s">
        <v>73</v>
      </c>
      <c r="V221" s="1" t="s">
        <v>100</v>
      </c>
      <c r="W221" s="1" t="s">
        <v>2169</v>
      </c>
      <c r="X221" s="1" t="s">
        <v>1075</v>
      </c>
      <c r="Y221" s="1" t="s">
        <v>142</v>
      </c>
      <c r="Z221" s="1" t="s">
        <v>2113</v>
      </c>
      <c r="AA221" s="1" t="s">
        <v>1560</v>
      </c>
      <c r="AC221" s="1" t="s">
        <v>55</v>
      </c>
      <c r="AD221" s="1" t="s">
        <v>128</v>
      </c>
      <c r="AF221" s="1" t="s">
        <v>57</v>
      </c>
      <c r="AG221" s="1" t="s">
        <v>58</v>
      </c>
      <c r="AJ221" s="1" t="s">
        <v>59</v>
      </c>
      <c r="AK221" s="1" t="s">
        <v>60</v>
      </c>
      <c r="AL221" s="1" t="s">
        <v>2170</v>
      </c>
      <c r="AM221" s="1" t="s">
        <v>2171</v>
      </c>
      <c r="AN221" s="1" t="s">
        <v>2172</v>
      </c>
    </row>
    <row r="222" spans="1:40" x14ac:dyDescent="0.3">
      <c r="A222" s="1" t="str">
        <f>HYPERLINK("https://hsdes.intel.com/resource/16017483148","16017483148")</f>
        <v>16017483148</v>
      </c>
      <c r="B222" s="1" t="s">
        <v>2173</v>
      </c>
      <c r="C222" s="1" t="s">
        <v>2205</v>
      </c>
      <c r="F222" s="1" t="s">
        <v>109</v>
      </c>
      <c r="G222" s="1" t="s">
        <v>125</v>
      </c>
      <c r="H222" s="1" t="s">
        <v>39</v>
      </c>
      <c r="I222" s="1" t="s">
        <v>632</v>
      </c>
      <c r="J222" s="1" t="s">
        <v>41</v>
      </c>
      <c r="K222" s="1" t="s">
        <v>2174</v>
      </c>
      <c r="L222" s="1">
        <v>12</v>
      </c>
      <c r="M222" s="1">
        <v>10</v>
      </c>
      <c r="R222" s="1" t="s">
        <v>2175</v>
      </c>
      <c r="T222" s="1" t="s">
        <v>48</v>
      </c>
      <c r="V222" s="1" t="s">
        <v>109</v>
      </c>
      <c r="W222" s="1" t="s">
        <v>2176</v>
      </c>
      <c r="X222" s="1" t="s">
        <v>51</v>
      </c>
      <c r="Y222" s="1" t="s">
        <v>142</v>
      </c>
      <c r="Z222" s="1" t="s">
        <v>2177</v>
      </c>
      <c r="AC222" s="1" t="s">
        <v>55</v>
      </c>
      <c r="AD222" s="1" t="s">
        <v>128</v>
      </c>
      <c r="AF222" s="1" t="s">
        <v>57</v>
      </c>
      <c r="AG222" s="1" t="s">
        <v>58</v>
      </c>
      <c r="AJ222" s="1" t="s">
        <v>59</v>
      </c>
      <c r="AK222" s="1" t="s">
        <v>60</v>
      </c>
      <c r="AL222" s="1" t="s">
        <v>2178</v>
      </c>
      <c r="AM222" s="1" t="s">
        <v>2179</v>
      </c>
      <c r="AN222" s="1" t="s">
        <v>2180</v>
      </c>
    </row>
    <row r="223" spans="1:40" x14ac:dyDescent="0.3">
      <c r="A223" s="1" t="str">
        <f>HYPERLINK("https://hsdes.intel.com/resource/16017487133","16017487133")</f>
        <v>16017487133</v>
      </c>
      <c r="B223" s="1" t="s">
        <v>2181</v>
      </c>
      <c r="C223" s="1" t="s">
        <v>2205</v>
      </c>
      <c r="F223" s="1" t="s">
        <v>109</v>
      </c>
      <c r="G223" s="1" t="s">
        <v>125</v>
      </c>
      <c r="H223" s="1" t="s">
        <v>39</v>
      </c>
      <c r="I223" s="1" t="s">
        <v>2139</v>
      </c>
      <c r="J223" s="1" t="s">
        <v>41</v>
      </c>
      <c r="K223" s="1" t="s">
        <v>2174</v>
      </c>
      <c r="L223" s="1">
        <v>12</v>
      </c>
      <c r="M223" s="1">
        <v>10</v>
      </c>
      <c r="R223" s="1" t="s">
        <v>2175</v>
      </c>
      <c r="T223" s="1" t="s">
        <v>48</v>
      </c>
      <c r="V223" s="1" t="s">
        <v>109</v>
      </c>
      <c r="W223" s="1" t="s">
        <v>2182</v>
      </c>
      <c r="X223" s="1" t="s">
        <v>51</v>
      </c>
      <c r="Y223" s="1" t="s">
        <v>142</v>
      </c>
      <c r="Z223" s="1" t="s">
        <v>2177</v>
      </c>
      <c r="AC223" s="1" t="s">
        <v>55</v>
      </c>
      <c r="AD223" s="1" t="s">
        <v>128</v>
      </c>
      <c r="AF223" s="1" t="s">
        <v>57</v>
      </c>
      <c r="AG223" s="1" t="s">
        <v>58</v>
      </c>
      <c r="AJ223" s="1" t="s">
        <v>59</v>
      </c>
      <c r="AK223" s="1" t="s">
        <v>60</v>
      </c>
      <c r="AL223" s="1" t="s">
        <v>2183</v>
      </c>
      <c r="AM223" s="1" t="s">
        <v>2179</v>
      </c>
      <c r="AN223" s="1" t="s">
        <v>2180</v>
      </c>
    </row>
    <row r="224" spans="1:40" x14ac:dyDescent="0.3">
      <c r="A224" s="1" t="str">
        <f>HYPERLINK("https://hsdes.intel.com/resource/16017569396","16017569396")</f>
        <v>16017569396</v>
      </c>
      <c r="B224" s="1" t="s">
        <v>2184</v>
      </c>
      <c r="C224" s="1" t="s">
        <v>2215</v>
      </c>
      <c r="F224" s="1" t="s">
        <v>109</v>
      </c>
      <c r="G224" s="1" t="s">
        <v>125</v>
      </c>
      <c r="H224" s="1" t="s">
        <v>39</v>
      </c>
      <c r="I224" s="1" t="s">
        <v>2139</v>
      </c>
      <c r="J224" s="1" t="s">
        <v>41</v>
      </c>
      <c r="K224" s="1" t="s">
        <v>2174</v>
      </c>
      <c r="L224" s="1">
        <v>12</v>
      </c>
      <c r="M224" s="1">
        <v>10</v>
      </c>
      <c r="R224" s="1" t="s">
        <v>2185</v>
      </c>
      <c r="T224" s="1" t="s">
        <v>48</v>
      </c>
      <c r="V224" s="1" t="s">
        <v>109</v>
      </c>
      <c r="W224" s="1" t="s">
        <v>2186</v>
      </c>
      <c r="X224" s="1" t="s">
        <v>51</v>
      </c>
      <c r="Y224" s="1" t="s">
        <v>142</v>
      </c>
      <c r="Z224" s="1" t="s">
        <v>2177</v>
      </c>
      <c r="AC224" s="1" t="s">
        <v>55</v>
      </c>
      <c r="AD224" s="1" t="s">
        <v>511</v>
      </c>
      <c r="AF224" s="1" t="s">
        <v>57</v>
      </c>
      <c r="AG224" s="1" t="s">
        <v>58</v>
      </c>
      <c r="AJ224" s="1" t="s">
        <v>59</v>
      </c>
      <c r="AK224" s="1" t="s">
        <v>60</v>
      </c>
      <c r="AL224" s="1" t="s">
        <v>2187</v>
      </c>
      <c r="AM224" s="1" t="s">
        <v>2179</v>
      </c>
      <c r="AN224" s="1" t="s">
        <v>2180</v>
      </c>
    </row>
    <row r="225" spans="1:40" x14ac:dyDescent="0.3">
      <c r="A225" s="1" t="str">
        <f>HYPERLINK("https://hsdes.intel.com/resource/16017569408","16017569408")</f>
        <v>16017569408</v>
      </c>
      <c r="B225" s="1" t="s">
        <v>2188</v>
      </c>
      <c r="C225" s="1" t="s">
        <v>2215</v>
      </c>
      <c r="F225" s="1" t="s">
        <v>109</v>
      </c>
      <c r="G225" s="1" t="s">
        <v>125</v>
      </c>
      <c r="H225" s="1" t="s">
        <v>39</v>
      </c>
      <c r="I225" s="1" t="s">
        <v>2139</v>
      </c>
      <c r="J225" s="1" t="s">
        <v>41</v>
      </c>
      <c r="K225" s="1" t="s">
        <v>2174</v>
      </c>
      <c r="L225" s="1">
        <v>12</v>
      </c>
      <c r="M225" s="1">
        <v>10</v>
      </c>
      <c r="R225" s="1" t="s">
        <v>2175</v>
      </c>
      <c r="V225" s="1" t="s">
        <v>109</v>
      </c>
      <c r="W225" s="1" t="s">
        <v>2189</v>
      </c>
      <c r="X225" s="1" t="s">
        <v>51</v>
      </c>
      <c r="Y225" s="1" t="s">
        <v>142</v>
      </c>
      <c r="Z225" s="1" t="s">
        <v>2177</v>
      </c>
      <c r="AC225" s="1" t="s">
        <v>55</v>
      </c>
      <c r="AD225" s="1" t="s">
        <v>128</v>
      </c>
      <c r="AF225" s="1" t="s">
        <v>57</v>
      </c>
      <c r="AG225" s="1" t="s">
        <v>58</v>
      </c>
      <c r="AJ225" s="1" t="s">
        <v>59</v>
      </c>
      <c r="AK225" s="1" t="s">
        <v>60</v>
      </c>
      <c r="AL225" s="1" t="s">
        <v>2190</v>
      </c>
      <c r="AM225" s="1" t="s">
        <v>2179</v>
      </c>
      <c r="AN225" s="1" t="s">
        <v>2180</v>
      </c>
    </row>
    <row r="226" spans="1:40" x14ac:dyDescent="0.3">
      <c r="A226" s="1" t="str">
        <f>HYPERLINK("https://hsdes.intel.com/resource/22011834634","22011834634")</f>
        <v>22011834634</v>
      </c>
      <c r="B226" s="1" t="s">
        <v>2191</v>
      </c>
      <c r="C226" s="1" t="s">
        <v>2205</v>
      </c>
      <c r="D226" s="1" t="s">
        <v>2211</v>
      </c>
      <c r="F226" s="1" t="s">
        <v>171</v>
      </c>
      <c r="G226" s="1" t="s">
        <v>259</v>
      </c>
      <c r="H226" s="1" t="s">
        <v>39</v>
      </c>
      <c r="I226" s="1" t="s">
        <v>40</v>
      </c>
      <c r="J226" s="1" t="s">
        <v>41</v>
      </c>
      <c r="K226" s="1" t="s">
        <v>793</v>
      </c>
      <c r="L226" s="1">
        <v>15</v>
      </c>
      <c r="M226" s="1">
        <v>10</v>
      </c>
      <c r="N226" s="1" t="s">
        <v>2192</v>
      </c>
      <c r="O226" s="1" t="s">
        <v>173</v>
      </c>
      <c r="P226" s="1" t="s">
        <v>2193</v>
      </c>
      <c r="Q226" s="1" t="s">
        <v>1364</v>
      </c>
      <c r="R226" s="1" t="s">
        <v>1675</v>
      </c>
      <c r="S226" s="1" t="s">
        <v>2192</v>
      </c>
      <c r="T226" s="1" t="s">
        <v>48</v>
      </c>
      <c r="V226" s="1" t="s">
        <v>178</v>
      </c>
      <c r="W226" s="1" t="s">
        <v>1676</v>
      </c>
      <c r="X226" s="1" t="s">
        <v>51</v>
      </c>
      <c r="Y226" s="1" t="s">
        <v>142</v>
      </c>
      <c r="Z226" s="1" t="s">
        <v>2194</v>
      </c>
      <c r="AA226" s="1" t="s">
        <v>2195</v>
      </c>
      <c r="AC226" s="1" t="s">
        <v>55</v>
      </c>
      <c r="AD226" s="1" t="s">
        <v>56</v>
      </c>
      <c r="AF226" s="1" t="s">
        <v>57</v>
      </c>
      <c r="AG226" s="1" t="s">
        <v>58</v>
      </c>
      <c r="AJ226" s="1" t="s">
        <v>248</v>
      </c>
      <c r="AK226" s="1" t="s">
        <v>437</v>
      </c>
      <c r="AL226" s="1" t="s">
        <v>2191</v>
      </c>
      <c r="AM226" s="1" t="s">
        <v>2196</v>
      </c>
      <c r="AN226" s="1" t="s">
        <v>2197</v>
      </c>
    </row>
    <row r="227" spans="1:40" x14ac:dyDescent="0.3">
      <c r="A227" s="1" t="str">
        <f>HYPERLINK("https://hsdes.intel.com/resource/22011834637","22011834637")</f>
        <v>22011834637</v>
      </c>
      <c r="B227" s="1" t="s">
        <v>2198</v>
      </c>
      <c r="C227" s="1" t="s">
        <v>2205</v>
      </c>
      <c r="F227" s="1" t="s">
        <v>171</v>
      </c>
      <c r="G227" s="1" t="s">
        <v>259</v>
      </c>
      <c r="H227" s="1" t="s">
        <v>39</v>
      </c>
      <c r="I227" s="1" t="s">
        <v>40</v>
      </c>
      <c r="J227" s="1" t="s">
        <v>41</v>
      </c>
      <c r="K227" s="1" t="s">
        <v>1407</v>
      </c>
      <c r="L227" s="1">
        <v>15</v>
      </c>
      <c r="M227" s="1">
        <v>10</v>
      </c>
      <c r="N227" s="1" t="s">
        <v>2199</v>
      </c>
      <c r="O227" s="1" t="s">
        <v>173</v>
      </c>
      <c r="P227" s="1" t="s">
        <v>2200</v>
      </c>
      <c r="Q227" s="1" t="s">
        <v>1364</v>
      </c>
      <c r="R227" s="1" t="s">
        <v>1675</v>
      </c>
      <c r="S227" s="1" t="s">
        <v>2199</v>
      </c>
      <c r="T227" s="1" t="s">
        <v>48</v>
      </c>
      <c r="V227" s="1" t="s">
        <v>178</v>
      </c>
      <c r="W227" s="1" t="s">
        <v>1676</v>
      </c>
      <c r="X227" s="1" t="s">
        <v>51</v>
      </c>
      <c r="Y227" s="1" t="s">
        <v>142</v>
      </c>
      <c r="Z227" s="1" t="s">
        <v>2201</v>
      </c>
      <c r="AA227" s="1" t="s">
        <v>2202</v>
      </c>
      <c r="AC227" s="1" t="s">
        <v>55</v>
      </c>
      <c r="AD227" s="1" t="s">
        <v>56</v>
      </c>
      <c r="AF227" s="1" t="s">
        <v>57</v>
      </c>
      <c r="AG227" s="1" t="s">
        <v>58</v>
      </c>
      <c r="AJ227" s="1" t="s">
        <v>248</v>
      </c>
      <c r="AK227" s="1" t="s">
        <v>437</v>
      </c>
      <c r="AL227" s="1" t="s">
        <v>2198</v>
      </c>
      <c r="AM227" s="1" t="s">
        <v>2203</v>
      </c>
      <c r="AN227" s="1" t="s">
        <v>2204</v>
      </c>
    </row>
  </sheetData>
  <autoFilter ref="A1:AN227" xr:uid="{00000000-0001-0000-0000-000000000000}"/>
  <customSheetViews>
    <customSheetView guid="{F899BF50-E131-41DD-94C9-43EA9553E02F}" showAutoFilter="1">
      <selection activeCell="C1" sqref="C1"/>
      <pageMargins left="0.7" right="0.7" top="0.75" bottom="0.75" header="0.3" footer="0.3"/>
      <autoFilter ref="A1:AN227" xr:uid="{00000000-0001-0000-0000-000000000000}"/>
    </customSheetView>
    <customSheetView guid="{6161402B-BAC8-4CFC-B82B-CD655D31D449}" filter="1" showAutoFilter="1">
      <selection activeCell="B118" sqref="B118"/>
      <pageMargins left="0.7" right="0.7" top="0.75" bottom="0.75" header="0.3" footer="0.3"/>
      <pageSetup orientation="portrait" r:id="rId1"/>
      <autoFilter ref="A1:AN227" xr:uid="{C2A65934-1E78-46E5-B74D-D9208BF1C4FA}">
        <filterColumn colId="2">
          <filters blank="1"/>
        </filterColumn>
      </autoFilter>
    </customSheetView>
    <customSheetView guid="{4455DAA4-AEA5-4FA6-B03F-05690E76A3E2}" filter="1" showAutoFilter="1" topLeftCell="A204">
      <selection activeCell="B213" sqref="B213"/>
      <pageMargins left="0.7" right="0.7" top="0.75" bottom="0.75" header="0.3" footer="0.3"/>
      <autoFilter ref="A1:AN227" xr:uid="{37FF85B4-2CF3-48E0-A9E4-AED2311F1BE1}">
        <filterColumn colId="2">
          <filters blank="1"/>
        </filterColumn>
      </autoFilter>
    </customSheetView>
    <customSheetView guid="{EB9152FF-4313-433E-A651-48CCE1EC5E87}" filter="1" showAutoFilter="1" topLeftCell="A87">
      <selection activeCell="C126" sqref="C126"/>
      <pageMargins left="0.7" right="0.7" top="0.75" bottom="0.75" header="0.3" footer="0.3"/>
      <autoFilter ref="A1:AM227" xr:uid="{1382F5F1-9C77-491C-B456-6C34B6FFDA13}">
        <filterColumn colId="2">
          <filters blank="1"/>
        </filterColumn>
      </autoFilter>
    </customSheetView>
    <customSheetView guid="{A4EFD863-D567-43A3-9E38-67BBA55D321A}" showAutoFilter="1">
      <selection activeCell="C2" sqref="C2"/>
      <pageMargins left="0.7" right="0.7" top="0.75" bottom="0.75" header="0.3" footer="0.3"/>
      <autoFilter ref="A1:AM227" xr:uid="{15B8F097-4465-42D9-8458-D7BC154F4EB0}"/>
    </customSheetView>
    <customSheetView guid="{700DB60E-3617-4880-A89F-FAF28C4D47EE}" filter="1" showAutoFilter="1">
      <selection activeCell="B13" sqref="B13"/>
      <pageMargins left="0.7" right="0.7" top="0.75" bottom="0.75" header="0.3" footer="0.3"/>
      <autoFilter ref="A1:AN227" xr:uid="{E5868670-B9EF-4583-B434-03F174E6E0F2}">
        <filterColumn colId="2">
          <filters blank="1"/>
        </filterColumn>
      </autoFilter>
    </customSheetView>
    <customSheetView guid="{76AEE954-4E98-48D9-B9BA-6601F637332C}" scale="85" filter="1" showAutoFilter="1">
      <selection activeCell="B105" sqref="A105:XFD105"/>
      <pageMargins left="0.7" right="0.7" top="0.75" bottom="0.75" header="0.3" footer="0.3"/>
      <autoFilter ref="A1:AN227" xr:uid="{6C383868-AB7F-4B94-9744-F45B6C4B0594}">
        <filterColumn colId="2">
          <filters blank="1"/>
        </filterColumn>
      </autoFilter>
    </customSheetView>
    <customSheetView guid="{2A834961-B3F5-43F9-952F-B545FE5DBB24}" filter="1" showAutoFilter="1">
      <selection activeCell="B31" sqref="B31"/>
      <pageMargins left="0.7" right="0.7" top="0.75" bottom="0.75" header="0.3" footer="0.3"/>
      <autoFilter ref="A1:AN227" xr:uid="{E368C3F3-4768-49EF-BF40-B24A6EE63E0B}">
        <filterColumn colId="2">
          <filters blank="1"/>
        </filterColumn>
      </autoFilter>
    </customSheetView>
    <customSheetView guid="{05019C70-7222-4312-A93D-7BE2D3D02EA3}" showAutoFilter="1">
      <selection activeCell="B5" sqref="B5"/>
      <pageMargins left="0.7" right="0.7" top="0.75" bottom="0.75" header="0.3" footer="0.3"/>
      <autoFilter ref="A1:AN227" xr:uid="{8E04D219-31C1-4A90-A894-235E625F5C71}"/>
    </customSheetView>
  </customSheetViews>
  <pageMargins left="0.7" right="0.7" top="0.75" bottom="0.75" header="0.3" footer="0.3"/>
</worksheet>
</file>

<file path=xl/worksheets/wsSortMap1.xml><?xml version="1.0" encoding="utf-8"?>
<worksheetSortMap xmlns="http://schemas.microsoft.com/office/excel/2006/main">
  <rowSortMap ref="A2:XFD227" count="128">
    <row newVal="1" oldVal="40"/>
    <row newVal="4" oldVal="164"/>
    <row newVal="7" oldVal="82"/>
    <row newVal="8" oldVal="134"/>
    <row newVal="9" oldVal="200"/>
    <row newVal="10" oldVal="32"/>
    <row newVal="12" oldVal="194"/>
    <row newVal="13" oldVal="168"/>
    <row newVal="15" oldVal="12"/>
    <row newVal="19" oldVal="21"/>
    <row newVal="21" oldVal="88"/>
    <row newVal="27" oldVal="52"/>
    <row newVal="28" oldVal="149"/>
    <row newVal="30" oldVal="222"/>
    <row newVal="32" oldVal="221"/>
    <row newVal="33" oldVal="224"/>
    <row newVal="34" oldVal="223"/>
    <row newVal="37" oldVal="57"/>
    <row newVal="38" oldVal="59"/>
    <row newVal="39" oldVal="93"/>
    <row newVal="40" oldVal="218"/>
    <row newVal="51" oldVal="78"/>
    <row newVal="52" oldVal="58"/>
    <row newVal="53" oldVal="216"/>
    <row newVal="57" oldVal="60"/>
    <row newVal="58" oldVal="62"/>
    <row newVal="59" oldVal="34"/>
    <row newVal="60" oldVal="37"/>
    <row newVal="62" oldVal="86"/>
    <row newVal="63" oldVal="84"/>
    <row newVal="64" oldVal="85"/>
    <row newVal="65" oldVal="71"/>
    <row newVal="67" oldVal="127"/>
    <row newVal="68" oldVal="188"/>
    <row newVal="71" oldVal="79"/>
    <row newVal="73" oldVal="80"/>
    <row newVal="74" oldVal="99"/>
    <row newVal="75" oldVal="214"/>
    <row newVal="77" oldVal="220"/>
    <row newVal="78" oldVal="174"/>
    <row newVal="79" oldVal="173"/>
    <row newVal="80" oldVal="212"/>
    <row newVal="81" oldVal="73"/>
    <row newVal="82" oldVal="122"/>
    <row newVal="83" oldVal="120"/>
    <row newVal="84" oldVal="205"/>
    <row newVal="85" oldVal="81"/>
    <row newVal="86" oldVal="8"/>
    <row newVal="88" oldVal="95"/>
    <row newVal="91" oldVal="94"/>
    <row newVal="93" oldVal="38"/>
    <row newVal="94" oldVal="1"/>
    <row newVal="95" oldVal="10"/>
    <row newVal="97" oldVal="83"/>
    <row newVal="99" oldVal="211"/>
    <row newVal="104" oldVal="154"/>
    <row newVal="105" oldVal="157"/>
    <row newVal="110" oldVal="166"/>
    <row newVal="112" oldVal="9"/>
    <row newVal="114" oldVal="67"/>
    <row newVal="117" oldVal="226"/>
    <row newVal="119" oldVal="225"/>
    <row newVal="120" oldVal="160"/>
    <row newVal="121" oldVal="68"/>
    <row newVal="122" oldVal="65"/>
    <row newVal="123" oldVal="97"/>
    <row newVal="124" oldVal="7"/>
    <row newVal="126" oldVal="28"/>
    <row newVal="127" oldVal="27"/>
    <row newVal="128" oldVal="193"/>
    <row newVal="129" oldVal="132"/>
    <row newVal="130" oldVal="74"/>
    <row newVal="132" oldVal="121"/>
    <row newVal="134" oldVal="119"/>
    <row newVal="136" oldVal="183"/>
    <row newVal="137" oldVal="75"/>
    <row newVal="138" oldVal="64"/>
    <row newVal="139" oldVal="77"/>
    <row newVal="140" oldVal="219"/>
    <row newVal="141" oldVal="151"/>
    <row newVal="145" oldVal="15"/>
    <row newVal="149" oldVal="184"/>
    <row newVal="150" oldVal="124"/>
    <row newVal="151" oldVal="63"/>
    <row newVal="154" oldVal="39"/>
    <row newVal="155" oldVal="137"/>
    <row newVal="157" oldVal="202"/>
    <row newVal="158" oldVal="138"/>
    <row newVal="160" oldVal="182"/>
    <row newVal="164" oldVal="158"/>
    <row newVal="165" oldVal="112"/>
    <row newVal="166" oldVal="172"/>
    <row newVal="167" oldVal="209"/>
    <row newVal="168" oldVal="196"/>
    <row newVal="172" oldVal="136"/>
    <row newVal="173" oldVal="215"/>
    <row newVal="174" oldVal="155"/>
    <row newVal="178" oldVal="33"/>
    <row newVal="182" oldVal="51"/>
    <row newVal="183" oldVal="150"/>
    <row newVal="184" oldVal="130"/>
    <row newVal="188" oldVal="139"/>
    <row newVal="193" oldVal="197"/>
    <row newVal="194" oldVal="117"/>
    <row newVal="196" oldVal="129"/>
    <row newVal="197" oldVal="145"/>
    <row newVal="198" oldVal="126"/>
    <row newVal="200" oldVal="128"/>
    <row newVal="202" oldVal="104"/>
    <row newVal="204" oldVal="198"/>
    <row newVal="205" oldVal="13"/>
    <row newVal="206" oldVal="204"/>
    <row newVal="209" oldVal="53"/>
    <row newVal="210" oldVal="141"/>
    <row newVal="211" oldVal="140"/>
    <row newVal="212" oldVal="105"/>
    <row newVal="214" oldVal="91"/>
    <row newVal="215" oldVal="210"/>
    <row newVal="216" oldVal="4"/>
    <row newVal="218" oldVal="30"/>
    <row newVal="219" oldVal="206"/>
    <row newVal="220" oldVal="178"/>
    <row newVal="221" oldVal="167"/>
    <row newVal="222" oldVal="165"/>
    <row newVal="223" oldVal="123"/>
    <row newVal="224" oldVal="114"/>
    <row newVal="225" oldVal="110"/>
    <row newVal="226" oldVal="19"/>
  </rowSortMap>
</worksheetSortMap>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RPL_P_DC2_IFWI_BAT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Pillappa, ChaithraX</dc:creator>
  <cp:lastModifiedBy>Agarwal, Naman</cp:lastModifiedBy>
  <dcterms:created xsi:type="dcterms:W3CDTF">2022-11-07T09:57:56Z</dcterms:created>
  <dcterms:modified xsi:type="dcterms:W3CDTF">2022-12-01T04:33:37Z</dcterms:modified>
</cp:coreProperties>
</file>